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5360" windowHeight="7755" tabRatio="735"/>
  </bookViews>
  <sheets>
    <sheet name="MATRIZ CONDENSADA" sheetId="170" r:id="rId1"/>
    <sheet name="VENADILLO 2017" sheetId="218" r:id="rId2"/>
    <sheet name="SANTA ISABEL 2017" sheetId="217" r:id="rId3"/>
    <sheet name="ROVIRA 2017" sheetId="216" r:id="rId4"/>
    <sheet name="PIEDRAS 2017" sheetId="215" r:id="rId5"/>
    <sheet name="MARIQUITA 2017" sheetId="214" r:id="rId6"/>
    <sheet name="LERIDA 2017" sheetId="213" r:id="rId7"/>
    <sheet name="HONDA 2017" sheetId="212" r:id="rId8"/>
    <sheet name="FRESNO 2017" sheetId="211" r:id="rId9"/>
    <sheet name="FALAN 2017" sheetId="210" r:id="rId10"/>
    <sheet name="CAJAMARCA 2017" sheetId="209" r:id="rId11"/>
    <sheet name="ARMERO 2017" sheetId="208" r:id="rId12"/>
    <sheet name="ALVARADO 2017" sheetId="207" r:id="rId13"/>
    <sheet name="RONCESVALLES2017" sheetId="206" r:id="rId14"/>
    <sheet name="PLANADAS2017" sheetId="205" r:id="rId15"/>
    <sheet name="PROGRAMACIÒNMURILLO2017" sheetId="203" r:id="rId16"/>
    <sheet name="COYAIMA2017" sheetId="202" r:id="rId17"/>
    <sheet name="ATACO2017" sheetId="201" r:id="rId18"/>
    <sheet name="CARMEN DE APICALA" sheetId="172" r:id="rId19"/>
    <sheet name="CHAPARRAL" sheetId="173" r:id="rId20"/>
    <sheet name="CUNDAY" sheetId="174" r:id="rId21"/>
    <sheet name="ESPINAL" sheetId="175" r:id="rId22"/>
    <sheet name="FLANDES" sheetId="176" r:id="rId23"/>
    <sheet name="ICONONZO" sheetId="177" r:id="rId24"/>
    <sheet name="MELGAR" sheetId="178" r:id="rId25"/>
    <sheet name="NATAGAIMA" sheetId="179" r:id="rId26"/>
    <sheet name="PURIFICACION" sheetId="180" r:id="rId27"/>
    <sheet name="SAN ANTONIO" sheetId="181" r:id="rId28"/>
    <sheet name="VILLARRICA" sheetId="182" r:id="rId29"/>
    <sheet name="AMBALEMA" sheetId="183" r:id="rId30"/>
    <sheet name="CASABIANCA" sheetId="184" r:id="rId31"/>
    <sheet name="HERVEO" sheetId="185" r:id="rId32"/>
    <sheet name="LIBANO" sheetId="186" r:id="rId33"/>
    <sheet name="ANZOATEGUI" sheetId="197" r:id="rId34"/>
    <sheet name="PALOCABILDO" sheetId="187" r:id="rId35"/>
    <sheet name="COELLO" sheetId="189" r:id="rId36"/>
    <sheet name="ORTEGA" sheetId="190" r:id="rId37"/>
    <sheet name="ALPUJARRA" sheetId="191" r:id="rId38"/>
    <sheet name="DOLORES" sheetId="192" r:id="rId39"/>
    <sheet name="GUAMO" sheetId="193" r:id="rId40"/>
    <sheet name="PRADO" sheetId="194" r:id="rId41"/>
    <sheet name="SAN LUIS" sheetId="195" r:id="rId42"/>
    <sheet name="SUAREZ" sheetId="196" r:id="rId43"/>
    <sheet name="VALLE DE SAN JUAN" sheetId="198" r:id="rId44"/>
    <sheet name="VILLAHERMOSA" sheetId="188" r:id="rId45"/>
    <sheet name="Hoja1" sheetId="199" r:id="rId46"/>
  </sheets>
  <definedNames>
    <definedName name="_xlnm._FilterDatabase" localSheetId="12" hidden="1">'ALVARADO 2017'!$A$8:$Q$129</definedName>
    <definedName name="_xlnm._FilterDatabase" localSheetId="33" hidden="1">ANZOATEGUI!$A$8:$Q$129</definedName>
    <definedName name="_xlnm._FilterDatabase" localSheetId="11" hidden="1">'ARMERO 2017'!$A$8:$Q$129</definedName>
    <definedName name="_xlnm._FilterDatabase" localSheetId="10" hidden="1">'CAJAMARCA 2017'!$A$8:$Q$129</definedName>
    <definedName name="_xlnm._FilterDatabase" localSheetId="9" hidden="1">'FALAN 2017'!$A$8:$Q$129</definedName>
    <definedName name="_xlnm._FilterDatabase" localSheetId="8" hidden="1">'FRESNO 2017'!$A$8:$Q$129</definedName>
    <definedName name="_xlnm._FilterDatabase" localSheetId="7" hidden="1">'HONDA 2017'!$A$8:$Q$129</definedName>
    <definedName name="_xlnm._FilterDatabase" localSheetId="6" hidden="1">'LERIDA 2017'!$A$8:$Q$129</definedName>
    <definedName name="_xlnm._FilterDatabase" localSheetId="5" hidden="1">'MARIQUITA 2017'!$A$8:$Q$129</definedName>
    <definedName name="_xlnm._FilterDatabase" localSheetId="36" hidden="1">ORTEGA!$A$8:$R$129</definedName>
    <definedName name="_xlnm._FilterDatabase" localSheetId="4" hidden="1">'PIEDRAS 2017'!$A$8:$Q$129</definedName>
    <definedName name="_xlnm._FilterDatabase" localSheetId="3" hidden="1">'ROVIRA 2017'!$A$8:$Q$129</definedName>
    <definedName name="_xlnm._FilterDatabase" localSheetId="2" hidden="1">'SANTA ISABEL 2017'!$A$8:$Q$129</definedName>
    <definedName name="_xlnm._FilterDatabase" localSheetId="1" hidden="1">'VENADILLO 2017'!$A$8:$Q$129</definedName>
    <definedName name="_xlnm.Print_Area" localSheetId="36">ORTEGA!$A$1:$BI$159</definedName>
    <definedName name="_xlnm.Print_Titles" localSheetId="36">ORTEGA!$2:$11</definedName>
  </definedNames>
  <calcPr calcId="145621"/>
</workbook>
</file>

<file path=xl/calcChain.xml><?xml version="1.0" encoding="utf-8"?>
<calcChain xmlns="http://schemas.openxmlformats.org/spreadsheetml/2006/main">
  <c r="H129" i="170" l="1"/>
  <c r="I104" i="170" l="1"/>
  <c r="I105" i="170"/>
  <c r="I106" i="170"/>
  <c r="I107" i="170"/>
  <c r="I103" i="170"/>
  <c r="I100" i="170"/>
  <c r="I101" i="170"/>
  <c r="I99" i="170"/>
  <c r="I77" i="170"/>
  <c r="I78" i="170"/>
  <c r="I79" i="170"/>
  <c r="I80" i="170"/>
  <c r="I81" i="170"/>
  <c r="I82" i="170"/>
  <c r="I83" i="170"/>
  <c r="I84" i="170"/>
  <c r="I85" i="170"/>
  <c r="I86" i="170"/>
  <c r="I87" i="170"/>
  <c r="I88" i="170"/>
  <c r="I89" i="170"/>
  <c r="I90" i="170"/>
  <c r="I91" i="170"/>
  <c r="I92" i="170"/>
  <c r="I93" i="170"/>
  <c r="I94" i="170"/>
  <c r="I95" i="170"/>
  <c r="I96" i="170"/>
  <c r="I97" i="170"/>
  <c r="I76" i="170"/>
  <c r="I70" i="170"/>
  <c r="I71" i="170"/>
  <c r="I72" i="170"/>
  <c r="I73" i="170"/>
  <c r="I74" i="170"/>
  <c r="I69" i="170"/>
  <c r="I36" i="170"/>
  <c r="I37" i="170"/>
  <c r="I38" i="170"/>
  <c r="I39" i="170"/>
  <c r="I40" i="170"/>
  <c r="I41" i="170"/>
  <c r="I42" i="170"/>
  <c r="I43" i="170"/>
  <c r="I44" i="170"/>
  <c r="I45" i="170"/>
  <c r="I46" i="170"/>
  <c r="I47" i="170"/>
  <c r="I48" i="170"/>
  <c r="I49" i="170"/>
  <c r="I50" i="170"/>
  <c r="I51" i="170"/>
  <c r="I52" i="170"/>
  <c r="I53" i="170"/>
  <c r="I54" i="170"/>
  <c r="I55" i="170"/>
  <c r="I56" i="170"/>
  <c r="I57" i="170"/>
  <c r="I58" i="170"/>
  <c r="I59" i="170"/>
  <c r="I60" i="170"/>
  <c r="I61" i="170"/>
  <c r="I62" i="170"/>
  <c r="I63" i="170"/>
  <c r="I64" i="170"/>
  <c r="I65" i="170"/>
  <c r="I66" i="170"/>
  <c r="I67" i="170"/>
  <c r="I35" i="170"/>
  <c r="I15" i="170"/>
  <c r="I16" i="170"/>
  <c r="I17" i="170"/>
  <c r="I18" i="170"/>
  <c r="I19" i="170"/>
  <c r="I20" i="170"/>
  <c r="I21" i="170"/>
  <c r="I22" i="170"/>
  <c r="I23" i="170"/>
  <c r="I24" i="170"/>
  <c r="I25" i="170"/>
  <c r="I26" i="170"/>
  <c r="I27" i="170"/>
  <c r="I28" i="170"/>
  <c r="I29" i="170"/>
  <c r="I30" i="170"/>
  <c r="I31" i="170"/>
  <c r="I32" i="170"/>
  <c r="I33" i="170"/>
  <c r="I14" i="170"/>
  <c r="H83" i="170"/>
  <c r="H91" i="170"/>
  <c r="H71" i="170"/>
  <c r="H39" i="170"/>
  <c r="H55" i="170"/>
  <c r="H20" i="170"/>
  <c r="H24" i="170"/>
  <c r="H28" i="170"/>
  <c r="H32" i="170"/>
  <c r="F14" i="170"/>
  <c r="F35" i="170"/>
  <c r="F18" i="170"/>
  <c r="G18" i="170"/>
  <c r="H18" i="170" s="1"/>
  <c r="F19" i="170"/>
  <c r="G19" i="170"/>
  <c r="H19" i="170" s="1"/>
  <c r="F20" i="170"/>
  <c r="G20" i="170"/>
  <c r="F21" i="170"/>
  <c r="G21" i="170"/>
  <c r="H21" i="170" s="1"/>
  <c r="F22" i="170"/>
  <c r="G22" i="170"/>
  <c r="H22" i="170" s="1"/>
  <c r="F23" i="170"/>
  <c r="G23" i="170"/>
  <c r="H23" i="170" s="1"/>
  <c r="F24" i="170"/>
  <c r="G24" i="170"/>
  <c r="F25" i="170"/>
  <c r="G25" i="170"/>
  <c r="H25" i="170" s="1"/>
  <c r="F26" i="170"/>
  <c r="G26" i="170"/>
  <c r="H26" i="170" s="1"/>
  <c r="F27" i="170"/>
  <c r="G27" i="170"/>
  <c r="H27" i="170" s="1"/>
  <c r="F28" i="170"/>
  <c r="G28" i="170"/>
  <c r="F29" i="170"/>
  <c r="G29" i="170"/>
  <c r="H29" i="170" s="1"/>
  <c r="F30" i="170"/>
  <c r="G30" i="170"/>
  <c r="H30" i="170" s="1"/>
  <c r="F31" i="170"/>
  <c r="G31" i="170"/>
  <c r="H31" i="170" s="1"/>
  <c r="F32" i="170"/>
  <c r="G32" i="170"/>
  <c r="F33" i="170"/>
  <c r="G33" i="170"/>
  <c r="H33" i="170" s="1"/>
  <c r="F34" i="170"/>
  <c r="G34" i="170"/>
  <c r="G35" i="170"/>
  <c r="F36" i="170"/>
  <c r="H36" i="170" s="1"/>
  <c r="G36" i="170"/>
  <c r="F37" i="170"/>
  <c r="G37" i="170"/>
  <c r="H37" i="170" s="1"/>
  <c r="F38" i="170"/>
  <c r="G38" i="170"/>
  <c r="F39" i="170"/>
  <c r="G39" i="170"/>
  <c r="F40" i="170"/>
  <c r="G40" i="170"/>
  <c r="F41" i="170"/>
  <c r="G41" i="170"/>
  <c r="H41" i="170" s="1"/>
  <c r="F42" i="170"/>
  <c r="G42" i="170"/>
  <c r="F43" i="170"/>
  <c r="G43" i="170"/>
  <c r="H43" i="170" s="1"/>
  <c r="F44" i="170"/>
  <c r="H44" i="170" s="1"/>
  <c r="G44" i="170"/>
  <c r="F45" i="170"/>
  <c r="G45" i="170"/>
  <c r="H45" i="170" s="1"/>
  <c r="F46" i="170"/>
  <c r="G46" i="170"/>
  <c r="F47" i="170"/>
  <c r="G47" i="170"/>
  <c r="H47" i="170" s="1"/>
  <c r="F48" i="170"/>
  <c r="H48" i="170" s="1"/>
  <c r="G48" i="170"/>
  <c r="F49" i="170"/>
  <c r="G49" i="170"/>
  <c r="H49" i="170" s="1"/>
  <c r="F50" i="170"/>
  <c r="H50" i="170" s="1"/>
  <c r="G50" i="170"/>
  <c r="F51" i="170"/>
  <c r="G51" i="170"/>
  <c r="H51" i="170" s="1"/>
  <c r="F52" i="170"/>
  <c r="G52" i="170"/>
  <c r="F53" i="170"/>
  <c r="G53" i="170"/>
  <c r="H53" i="170" s="1"/>
  <c r="F54" i="170"/>
  <c r="H54" i="170" s="1"/>
  <c r="G54" i="170"/>
  <c r="F55" i="170"/>
  <c r="G55" i="170"/>
  <c r="F56" i="170"/>
  <c r="G56" i="170"/>
  <c r="F57" i="170"/>
  <c r="G57" i="170"/>
  <c r="H57" i="170" s="1"/>
  <c r="F58" i="170"/>
  <c r="G58" i="170"/>
  <c r="F59" i="170"/>
  <c r="G59" i="170"/>
  <c r="H59" i="170" s="1"/>
  <c r="F60" i="170"/>
  <c r="H60" i="170" s="1"/>
  <c r="G60" i="170"/>
  <c r="F61" i="170"/>
  <c r="G61" i="170"/>
  <c r="H61" i="170" s="1"/>
  <c r="F62" i="170"/>
  <c r="G62" i="170"/>
  <c r="F63" i="170"/>
  <c r="G63" i="170"/>
  <c r="H63" i="170" s="1"/>
  <c r="F64" i="170"/>
  <c r="H64" i="170" s="1"/>
  <c r="G64" i="170"/>
  <c r="F65" i="170"/>
  <c r="G65" i="170"/>
  <c r="H65" i="170" s="1"/>
  <c r="F66" i="170"/>
  <c r="H66" i="170" s="1"/>
  <c r="G66" i="170"/>
  <c r="F67" i="170"/>
  <c r="G67" i="170"/>
  <c r="H67" i="170" s="1"/>
  <c r="F68" i="170"/>
  <c r="G68" i="170"/>
  <c r="F69" i="170"/>
  <c r="G69" i="170"/>
  <c r="H69" i="170" s="1"/>
  <c r="F70" i="170"/>
  <c r="G70" i="170"/>
  <c r="F71" i="170"/>
  <c r="G71" i="170"/>
  <c r="F72" i="170"/>
  <c r="G72" i="170"/>
  <c r="F73" i="170"/>
  <c r="G73" i="170"/>
  <c r="H73" i="170" s="1"/>
  <c r="F74" i="170"/>
  <c r="G74" i="170"/>
  <c r="F75" i="170"/>
  <c r="G75" i="170"/>
  <c r="F76" i="170"/>
  <c r="G76" i="170"/>
  <c r="F77" i="170"/>
  <c r="G77" i="170"/>
  <c r="F78" i="170"/>
  <c r="G78" i="170"/>
  <c r="F79" i="170"/>
  <c r="G79" i="170"/>
  <c r="F80" i="170"/>
  <c r="G80" i="170"/>
  <c r="F81" i="170"/>
  <c r="G81" i="170"/>
  <c r="H81" i="170" s="1"/>
  <c r="F82" i="170"/>
  <c r="G82" i="170"/>
  <c r="F83" i="170"/>
  <c r="G83" i="170"/>
  <c r="F84" i="170"/>
  <c r="G84" i="170"/>
  <c r="F85" i="170"/>
  <c r="G85" i="170"/>
  <c r="H85" i="170" s="1"/>
  <c r="F86" i="170"/>
  <c r="G86" i="170"/>
  <c r="F87" i="170"/>
  <c r="G87" i="170"/>
  <c r="H87" i="170" s="1"/>
  <c r="F88" i="170"/>
  <c r="G88" i="170"/>
  <c r="F89" i="170"/>
  <c r="G89" i="170"/>
  <c r="H89" i="170" s="1"/>
  <c r="F90" i="170"/>
  <c r="G90" i="170"/>
  <c r="F91" i="170"/>
  <c r="G91" i="170"/>
  <c r="F92" i="170"/>
  <c r="G92" i="170"/>
  <c r="F93" i="170"/>
  <c r="G93" i="170"/>
  <c r="H93" i="170" s="1"/>
  <c r="F94" i="170"/>
  <c r="G94" i="170"/>
  <c r="F95" i="170"/>
  <c r="G95" i="170"/>
  <c r="H95" i="170" s="1"/>
  <c r="F96" i="170"/>
  <c r="G96" i="170"/>
  <c r="F97" i="170"/>
  <c r="G97" i="170"/>
  <c r="H97" i="170" s="1"/>
  <c r="F98" i="170"/>
  <c r="G98" i="170"/>
  <c r="F99" i="170"/>
  <c r="G99" i="170"/>
  <c r="H99" i="170" s="1"/>
  <c r="F100" i="170"/>
  <c r="G100" i="170"/>
  <c r="F101" i="170"/>
  <c r="G101" i="170"/>
  <c r="H101" i="170" s="1"/>
  <c r="F102" i="170"/>
  <c r="G102" i="170"/>
  <c r="F103" i="170"/>
  <c r="G103" i="170"/>
  <c r="F104" i="170"/>
  <c r="G104" i="170"/>
  <c r="F105" i="170"/>
  <c r="G105" i="170"/>
  <c r="F106" i="170"/>
  <c r="G106" i="170"/>
  <c r="F107" i="170"/>
  <c r="G107" i="170"/>
  <c r="F108" i="170"/>
  <c r="G108" i="170"/>
  <c r="F109" i="170"/>
  <c r="G109" i="170"/>
  <c r="F110" i="170"/>
  <c r="G110" i="170"/>
  <c r="F111" i="170"/>
  <c r="G111" i="170"/>
  <c r="F112" i="170"/>
  <c r="G112" i="170"/>
  <c r="F113" i="170"/>
  <c r="G113" i="170"/>
  <c r="F114" i="170"/>
  <c r="G114" i="170"/>
  <c r="F115" i="170"/>
  <c r="G115" i="170"/>
  <c r="F116" i="170"/>
  <c r="G116" i="170"/>
  <c r="F117" i="170"/>
  <c r="G117" i="170"/>
  <c r="F118" i="170"/>
  <c r="G118" i="170"/>
  <c r="F119" i="170"/>
  <c r="G119" i="170"/>
  <c r="F120" i="170"/>
  <c r="G120" i="170"/>
  <c r="F121" i="170"/>
  <c r="G121" i="170"/>
  <c r="F122" i="170"/>
  <c r="G122" i="170"/>
  <c r="F123" i="170"/>
  <c r="G123" i="170"/>
  <c r="F124" i="170"/>
  <c r="G124" i="170"/>
  <c r="F125" i="170"/>
  <c r="G125" i="170"/>
  <c r="F126" i="170"/>
  <c r="G126" i="170"/>
  <c r="F127" i="170"/>
  <c r="G127" i="170"/>
  <c r="F128" i="170"/>
  <c r="G128" i="170"/>
  <c r="F15" i="170"/>
  <c r="G15" i="170"/>
  <c r="H15" i="170" s="1"/>
  <c r="F16" i="170"/>
  <c r="H16" i="170" s="1"/>
  <c r="G16" i="170"/>
  <c r="F17" i="170"/>
  <c r="G17" i="170"/>
  <c r="H17" i="170" s="1"/>
  <c r="G14" i="170"/>
  <c r="H14" i="170" s="1"/>
  <c r="H57" i="214"/>
  <c r="J57" i="214"/>
  <c r="K57" i="214"/>
  <c r="P57" i="214" s="1"/>
  <c r="L57" i="214"/>
  <c r="M57" i="214" s="1"/>
  <c r="Q57" i="214" s="1"/>
  <c r="N57" i="214"/>
  <c r="O57" i="214"/>
  <c r="W57" i="214"/>
  <c r="X57" i="214"/>
  <c r="Y57" i="214" s="1"/>
  <c r="Z57" i="214"/>
  <c r="AA57" i="214"/>
  <c r="AD57" i="214"/>
  <c r="BB57" i="214"/>
  <c r="AC57" i="214" s="1"/>
  <c r="BC57" i="214"/>
  <c r="E140" i="218"/>
  <c r="E138" i="218"/>
  <c r="E137" i="218"/>
  <c r="E134" i="218"/>
  <c r="BC129" i="218"/>
  <c r="BB129" i="218"/>
  <c r="BA129" i="218"/>
  <c r="AZ129" i="218"/>
  <c r="AY129" i="218"/>
  <c r="AX129" i="218"/>
  <c r="AW129" i="218"/>
  <c r="AV129" i="218"/>
  <c r="AU129" i="218"/>
  <c r="AT129" i="218"/>
  <c r="AS129" i="218"/>
  <c r="AR129" i="218"/>
  <c r="AQ129" i="218"/>
  <c r="AP129" i="218"/>
  <c r="AO129" i="218"/>
  <c r="AN129" i="218"/>
  <c r="AM129" i="218"/>
  <c r="AL129" i="218"/>
  <c r="AK129" i="218"/>
  <c r="AJ129" i="218"/>
  <c r="AI129" i="218"/>
  <c r="AH129" i="218"/>
  <c r="AG129" i="218"/>
  <c r="AF129" i="218"/>
  <c r="BD130" i="218" s="1"/>
  <c r="I129" i="218"/>
  <c r="G129" i="218"/>
  <c r="F129" i="218"/>
  <c r="C129" i="218"/>
  <c r="BE128" i="218"/>
  <c r="BD128" i="218"/>
  <c r="AD128" i="218"/>
  <c r="AC128" i="218"/>
  <c r="Z128" i="218"/>
  <c r="X128" i="218"/>
  <c r="W128" i="218"/>
  <c r="Y128" i="218" s="1"/>
  <c r="L128" i="218"/>
  <c r="J128" i="218"/>
  <c r="AA128" i="218" s="1"/>
  <c r="H128" i="218"/>
  <c r="BE127" i="218"/>
  <c r="BD127" i="218"/>
  <c r="AD127" i="218"/>
  <c r="AC127" i="218"/>
  <c r="Z127" i="218"/>
  <c r="X127" i="218"/>
  <c r="W127" i="218"/>
  <c r="L127" i="218"/>
  <c r="J127" i="218"/>
  <c r="H127" i="218"/>
  <c r="BE126" i="218"/>
  <c r="BD126" i="218"/>
  <c r="AD126" i="218"/>
  <c r="AE126" i="218" s="1"/>
  <c r="AC126" i="218"/>
  <c r="Z126" i="218"/>
  <c r="X126" i="218"/>
  <c r="W126" i="218"/>
  <c r="Y126" i="218" s="1"/>
  <c r="L126" i="218"/>
  <c r="J126" i="218"/>
  <c r="AA126" i="218" s="1"/>
  <c r="H126" i="218"/>
  <c r="BE125" i="218"/>
  <c r="BD125" i="218"/>
  <c r="AD125" i="218"/>
  <c r="AC125" i="218"/>
  <c r="AE125" i="218" s="1"/>
  <c r="Z125" i="218"/>
  <c r="X125" i="218"/>
  <c r="W125" i="218"/>
  <c r="L125" i="218"/>
  <c r="M125" i="218" s="1"/>
  <c r="J125" i="218"/>
  <c r="AA125" i="218" s="1"/>
  <c r="H125" i="218"/>
  <c r="BE124" i="218"/>
  <c r="BD124" i="218"/>
  <c r="AD124" i="218"/>
  <c r="AC124" i="218"/>
  <c r="Z124" i="218"/>
  <c r="X124" i="218"/>
  <c r="W124" i="218"/>
  <c r="Y124" i="218" s="1"/>
  <c r="L124" i="218"/>
  <c r="J124" i="218"/>
  <c r="AA124" i="218" s="1"/>
  <c r="H124" i="218"/>
  <c r="BE123" i="218"/>
  <c r="BD123" i="218"/>
  <c r="AD123" i="218"/>
  <c r="AC123" i="218"/>
  <c r="Z123" i="218"/>
  <c r="X123" i="218"/>
  <c r="W123" i="218"/>
  <c r="L123" i="218"/>
  <c r="J123" i="218"/>
  <c r="H123" i="218"/>
  <c r="BE122" i="218"/>
  <c r="BD122" i="218"/>
  <c r="AD122" i="218"/>
  <c r="AE122" i="218" s="1"/>
  <c r="AC122" i="218"/>
  <c r="Z122" i="218"/>
  <c r="X122" i="218"/>
  <c r="W122" i="218"/>
  <c r="Y122" i="218" s="1"/>
  <c r="L122" i="218"/>
  <c r="J122" i="218"/>
  <c r="AA122" i="218" s="1"/>
  <c r="H122" i="218"/>
  <c r="BE121" i="218"/>
  <c r="BD121" i="218"/>
  <c r="AD121" i="218"/>
  <c r="AC121" i="218"/>
  <c r="AE121" i="218" s="1"/>
  <c r="Z121" i="218"/>
  <c r="X121" i="218"/>
  <c r="W121" i="218"/>
  <c r="L121" i="218"/>
  <c r="M121" i="218" s="1"/>
  <c r="J121" i="218"/>
  <c r="AA121" i="218" s="1"/>
  <c r="H121" i="218"/>
  <c r="BE120" i="218"/>
  <c r="BD120" i="218"/>
  <c r="AD120" i="218"/>
  <c r="AC120" i="218"/>
  <c r="Z120" i="218"/>
  <c r="X120" i="218"/>
  <c r="W120" i="218"/>
  <c r="Y120" i="218" s="1"/>
  <c r="L120" i="218"/>
  <c r="J120" i="218"/>
  <c r="AA120" i="218" s="1"/>
  <c r="H120" i="218"/>
  <c r="BE119" i="218"/>
  <c r="BD119" i="218"/>
  <c r="AD119" i="218"/>
  <c r="AC119" i="218"/>
  <c r="Z119" i="218"/>
  <c r="X119" i="218"/>
  <c r="W119" i="218"/>
  <c r="L119" i="218"/>
  <c r="J119" i="218"/>
  <c r="H119" i="218"/>
  <c r="BE118" i="218"/>
  <c r="BD118" i="218"/>
  <c r="AD118" i="218"/>
  <c r="AE118" i="218" s="1"/>
  <c r="AC118" i="218"/>
  <c r="Z118" i="218"/>
  <c r="X118" i="218"/>
  <c r="W118" i="218"/>
  <c r="Y118" i="218" s="1"/>
  <c r="L118" i="218"/>
  <c r="J118" i="218"/>
  <c r="AA118" i="218" s="1"/>
  <c r="H118" i="218"/>
  <c r="BE117" i="218"/>
  <c r="BD117" i="218"/>
  <c r="AD117" i="218"/>
  <c r="AC117" i="218"/>
  <c r="AE117" i="218" s="1"/>
  <c r="Z117" i="218"/>
  <c r="X117" i="218"/>
  <c r="W117" i="218"/>
  <c r="L117" i="218"/>
  <c r="M117" i="218" s="1"/>
  <c r="J117" i="218"/>
  <c r="AA117" i="218" s="1"/>
  <c r="H117" i="218"/>
  <c r="BE116" i="218"/>
  <c r="BD116" i="218"/>
  <c r="AD116" i="218"/>
  <c r="AC116" i="218"/>
  <c r="Z116" i="218"/>
  <c r="X116" i="218"/>
  <c r="W116" i="218"/>
  <c r="Y116" i="218" s="1"/>
  <c r="L116" i="218"/>
  <c r="J116" i="218"/>
  <c r="AA116" i="218" s="1"/>
  <c r="H116" i="218"/>
  <c r="BE115" i="218"/>
  <c r="BD115" i="218"/>
  <c r="AD115" i="218"/>
  <c r="AC115" i="218"/>
  <c r="Z115" i="218"/>
  <c r="X115" i="218"/>
  <c r="W115" i="218"/>
  <c r="L115" i="218"/>
  <c r="J115" i="218"/>
  <c r="H115" i="218"/>
  <c r="BE114" i="218"/>
  <c r="BD114" i="218"/>
  <c r="AD114" i="218"/>
  <c r="AE114" i="218" s="1"/>
  <c r="AC114" i="218"/>
  <c r="Z114" i="218"/>
  <c r="X114" i="218"/>
  <c r="W114" i="218"/>
  <c r="Y114" i="218" s="1"/>
  <c r="L114" i="218"/>
  <c r="J114" i="218"/>
  <c r="AA114" i="218" s="1"/>
  <c r="H114" i="218"/>
  <c r="BE113" i="218"/>
  <c r="BD113" i="218"/>
  <c r="AD113" i="218"/>
  <c r="AC113" i="218"/>
  <c r="AE113" i="218" s="1"/>
  <c r="Z113" i="218"/>
  <c r="X113" i="218"/>
  <c r="W113" i="218"/>
  <c r="L113" i="218"/>
  <c r="M113" i="218" s="1"/>
  <c r="J113" i="218"/>
  <c r="AA113" i="218" s="1"/>
  <c r="H113" i="218"/>
  <c r="BE112" i="218"/>
  <c r="BD112" i="218"/>
  <c r="AD112" i="218"/>
  <c r="AC112" i="218"/>
  <c r="Z112" i="218"/>
  <c r="X112" i="218"/>
  <c r="W112" i="218"/>
  <c r="Y112" i="218" s="1"/>
  <c r="L112" i="218"/>
  <c r="J112" i="218"/>
  <c r="AA112" i="218" s="1"/>
  <c r="H112" i="218"/>
  <c r="BE111" i="218"/>
  <c r="BD111" i="218"/>
  <c r="AD111" i="218"/>
  <c r="AC111" i="218"/>
  <c r="Z111" i="218"/>
  <c r="X111" i="218"/>
  <c r="W111" i="218"/>
  <c r="L111" i="218"/>
  <c r="J111" i="218"/>
  <c r="H111" i="218"/>
  <c r="BE110" i="218"/>
  <c r="BD110" i="218"/>
  <c r="AD110" i="218"/>
  <c r="AE110" i="218" s="1"/>
  <c r="AC110" i="218"/>
  <c r="Z110" i="218"/>
  <c r="X110" i="218"/>
  <c r="W110" i="218"/>
  <c r="Y110" i="218" s="1"/>
  <c r="L110" i="218"/>
  <c r="J110" i="218"/>
  <c r="AA110" i="218" s="1"/>
  <c r="H110" i="218"/>
  <c r="BE109" i="218"/>
  <c r="BD109" i="218"/>
  <c r="AD109" i="218"/>
  <c r="AC109" i="218"/>
  <c r="AE109" i="218" s="1"/>
  <c r="Z109" i="218"/>
  <c r="X109" i="218"/>
  <c r="W109" i="218"/>
  <c r="L109" i="218"/>
  <c r="M109" i="218" s="1"/>
  <c r="J109" i="218"/>
  <c r="AA109" i="218" s="1"/>
  <c r="H109" i="218"/>
  <c r="BE107" i="218"/>
  <c r="BD107" i="218"/>
  <c r="AD107" i="218"/>
  <c r="AC107" i="218"/>
  <c r="Z107" i="218"/>
  <c r="X107" i="218"/>
  <c r="W107" i="218"/>
  <c r="Y107" i="218" s="1"/>
  <c r="L107" i="218"/>
  <c r="J107" i="218"/>
  <c r="H107" i="218"/>
  <c r="BE106" i="218"/>
  <c r="BD106" i="218"/>
  <c r="AD106" i="218"/>
  <c r="AC106" i="218"/>
  <c r="Z106" i="218"/>
  <c r="X106" i="218"/>
  <c r="W106" i="218"/>
  <c r="L106" i="218"/>
  <c r="J106" i="218"/>
  <c r="H106" i="218"/>
  <c r="BE105" i="218"/>
  <c r="BD105" i="218"/>
  <c r="AD105" i="218"/>
  <c r="AE105" i="218" s="1"/>
  <c r="AC105" i="218"/>
  <c r="Z105" i="218"/>
  <c r="X105" i="218"/>
  <c r="W105" i="218"/>
  <c r="Y105" i="218" s="1"/>
  <c r="L105" i="218"/>
  <c r="J105" i="218"/>
  <c r="H105" i="218"/>
  <c r="BE104" i="218"/>
  <c r="BD104" i="218"/>
  <c r="AD104" i="218"/>
  <c r="AC104" i="218"/>
  <c r="AE104" i="218" s="1"/>
  <c r="Z104" i="218"/>
  <c r="X104" i="218"/>
  <c r="W104" i="218"/>
  <c r="L104" i="218"/>
  <c r="J104" i="218"/>
  <c r="H104" i="218"/>
  <c r="BE103" i="218"/>
  <c r="BD103" i="218"/>
  <c r="AD103" i="218"/>
  <c r="AC103" i="218"/>
  <c r="Z103" i="218"/>
  <c r="X103" i="218"/>
  <c r="W103" i="218"/>
  <c r="Y103" i="218" s="1"/>
  <c r="L103" i="218"/>
  <c r="J103" i="218"/>
  <c r="H103" i="218"/>
  <c r="BE101" i="218"/>
  <c r="BD101" i="218"/>
  <c r="AD101" i="218"/>
  <c r="AC101" i="218"/>
  <c r="Z101" i="218"/>
  <c r="X101" i="218"/>
  <c r="W101" i="218"/>
  <c r="L101" i="218"/>
  <c r="J101" i="218"/>
  <c r="H101" i="218"/>
  <c r="BE100" i="218"/>
  <c r="BD100" i="218"/>
  <c r="AD100" i="218"/>
  <c r="AE100" i="218" s="1"/>
  <c r="AC100" i="218"/>
  <c r="Z100" i="218"/>
  <c r="X100" i="218"/>
  <c r="W100" i="218"/>
  <c r="Y100" i="218" s="1"/>
  <c r="L100" i="218"/>
  <c r="J100" i="218"/>
  <c r="H100" i="218"/>
  <c r="BE99" i="218"/>
  <c r="BD99" i="218"/>
  <c r="AD99" i="218"/>
  <c r="AC99" i="218"/>
  <c r="AE99" i="218" s="1"/>
  <c r="Z99" i="218"/>
  <c r="X99" i="218"/>
  <c r="W99" i="218"/>
  <c r="L99" i="218"/>
  <c r="J99" i="218"/>
  <c r="H99" i="218"/>
  <c r="BE97" i="218"/>
  <c r="BD97" i="218"/>
  <c r="AD97" i="218"/>
  <c r="AC97" i="218"/>
  <c r="Z97" i="218"/>
  <c r="X97" i="218"/>
  <c r="W97" i="218"/>
  <c r="Y97" i="218" s="1"/>
  <c r="L97" i="218"/>
  <c r="J97" i="218"/>
  <c r="H97" i="218"/>
  <c r="BE96" i="218"/>
  <c r="BD96" i="218"/>
  <c r="AD96" i="218"/>
  <c r="AC96" i="218"/>
  <c r="Z96" i="218"/>
  <c r="X96" i="218"/>
  <c r="W96" i="218"/>
  <c r="L96" i="218"/>
  <c r="J96" i="218"/>
  <c r="H96" i="218"/>
  <c r="BE95" i="218"/>
  <c r="BD95" i="218"/>
  <c r="AD95" i="218"/>
  <c r="AE95" i="218" s="1"/>
  <c r="AC95" i="218"/>
  <c r="Z95" i="218"/>
  <c r="X95" i="218"/>
  <c r="W95" i="218"/>
  <c r="Y95" i="218" s="1"/>
  <c r="L95" i="218"/>
  <c r="J95" i="218"/>
  <c r="H95" i="218"/>
  <c r="BE94" i="218"/>
  <c r="BD94" i="218"/>
  <c r="AD94" i="218"/>
  <c r="AC94" i="218"/>
  <c r="AE94" i="218" s="1"/>
  <c r="Z94" i="218"/>
  <c r="X94" i="218"/>
  <c r="W94" i="218"/>
  <c r="L94" i="218"/>
  <c r="J94" i="218"/>
  <c r="H94" i="218"/>
  <c r="BE93" i="218"/>
  <c r="BD93" i="218"/>
  <c r="AD93" i="218"/>
  <c r="AC93" i="218"/>
  <c r="Z93" i="218"/>
  <c r="X93" i="218"/>
  <c r="W93" i="218"/>
  <c r="Y93" i="218" s="1"/>
  <c r="L93" i="218"/>
  <c r="J93" i="218"/>
  <c r="H93" i="218"/>
  <c r="BE92" i="218"/>
  <c r="BD92" i="218"/>
  <c r="AD92" i="218"/>
  <c r="AC92" i="218"/>
  <c r="Z92" i="218"/>
  <c r="X92" i="218"/>
  <c r="W92" i="218"/>
  <c r="L92" i="218"/>
  <c r="K92" i="218"/>
  <c r="J92" i="218"/>
  <c r="H92" i="218"/>
  <c r="BE91" i="218"/>
  <c r="BD91" i="218"/>
  <c r="AD91" i="218"/>
  <c r="AE91" i="218" s="1"/>
  <c r="AC91" i="218"/>
  <c r="Z91" i="218"/>
  <c r="X91" i="218"/>
  <c r="W91" i="218"/>
  <c r="L91" i="218"/>
  <c r="J91" i="218"/>
  <c r="H91" i="218"/>
  <c r="BE90" i="218"/>
  <c r="BD90" i="218"/>
  <c r="AD90" i="218"/>
  <c r="AC90" i="218"/>
  <c r="AE90" i="218" s="1"/>
  <c r="Z90" i="218"/>
  <c r="X90" i="218"/>
  <c r="W90" i="218"/>
  <c r="M90" i="218"/>
  <c r="L90" i="218"/>
  <c r="J90" i="218"/>
  <c r="H90" i="218"/>
  <c r="BE89" i="218"/>
  <c r="BD89" i="218"/>
  <c r="AD89" i="218"/>
  <c r="AC89" i="218"/>
  <c r="Z89" i="218"/>
  <c r="X89" i="218"/>
  <c r="W89" i="218"/>
  <c r="Y89" i="218" s="1"/>
  <c r="L89" i="218"/>
  <c r="J89" i="218"/>
  <c r="H89" i="218"/>
  <c r="BE88" i="218"/>
  <c r="BD88" i="218"/>
  <c r="AD88" i="218"/>
  <c r="AC88" i="218"/>
  <c r="Z88" i="218"/>
  <c r="X88" i="218"/>
  <c r="W88" i="218"/>
  <c r="L88" i="218"/>
  <c r="K88" i="218"/>
  <c r="J88" i="218"/>
  <c r="H88" i="218"/>
  <c r="BE87" i="218"/>
  <c r="BD87" i="218"/>
  <c r="AD87" i="218"/>
  <c r="AE87" i="218" s="1"/>
  <c r="AC87" i="218"/>
  <c r="Z87" i="218"/>
  <c r="X87" i="218"/>
  <c r="W87" i="218"/>
  <c r="L87" i="218"/>
  <c r="J87" i="218"/>
  <c r="H87" i="218"/>
  <c r="BE86" i="218"/>
  <c r="BD86" i="218"/>
  <c r="AD86" i="218"/>
  <c r="AC86" i="218"/>
  <c r="AE86" i="218" s="1"/>
  <c r="Z86" i="218"/>
  <c r="X86" i="218"/>
  <c r="W86" i="218"/>
  <c r="M86" i="218"/>
  <c r="L86" i="218"/>
  <c r="J86" i="218"/>
  <c r="H86" i="218"/>
  <c r="BE85" i="218"/>
  <c r="BD85" i="218"/>
  <c r="AD85" i="218"/>
  <c r="AC85" i="218"/>
  <c r="Z85" i="218"/>
  <c r="X85" i="218"/>
  <c r="W85" i="218"/>
  <c r="Y85" i="218" s="1"/>
  <c r="L85" i="218"/>
  <c r="J85" i="218"/>
  <c r="H85" i="218"/>
  <c r="BE84" i="218"/>
  <c r="BD84" i="218"/>
  <c r="AD84" i="218"/>
  <c r="AC84" i="218"/>
  <c r="Z84" i="218"/>
  <c r="X84" i="218"/>
  <c r="W84" i="218"/>
  <c r="L84" i="218"/>
  <c r="K84" i="218"/>
  <c r="J84" i="218"/>
  <c r="H84" i="218"/>
  <c r="BE83" i="218"/>
  <c r="BD83" i="218"/>
  <c r="AD83" i="218"/>
  <c r="AE83" i="218" s="1"/>
  <c r="AC83" i="218"/>
  <c r="Z83" i="218"/>
  <c r="X83" i="218"/>
  <c r="W83" i="218"/>
  <c r="L83" i="218"/>
  <c r="J83" i="218"/>
  <c r="H83" i="218"/>
  <c r="BE82" i="218"/>
  <c r="BD82" i="218"/>
  <c r="AD82" i="218"/>
  <c r="AC82" i="218"/>
  <c r="AE82" i="218" s="1"/>
  <c r="Z82" i="218"/>
  <c r="X82" i="218"/>
  <c r="W82" i="218"/>
  <c r="M82" i="218"/>
  <c r="L82" i="218"/>
  <c r="J82" i="218"/>
  <c r="H82" i="218"/>
  <c r="BE81" i="218"/>
  <c r="BD81" i="218"/>
  <c r="AD81" i="218"/>
  <c r="AC81" i="218"/>
  <c r="Z81" i="218"/>
  <c r="X81" i="218"/>
  <c r="W81" i="218"/>
  <c r="Y81" i="218" s="1"/>
  <c r="L81" i="218"/>
  <c r="J81" i="218"/>
  <c r="H81" i="218"/>
  <c r="BE80" i="218"/>
  <c r="BD80" i="218"/>
  <c r="AD80" i="218"/>
  <c r="AC80" i="218"/>
  <c r="Z80" i="218"/>
  <c r="X80" i="218"/>
  <c r="W80" i="218"/>
  <c r="L80" i="218"/>
  <c r="K80" i="218"/>
  <c r="J80" i="218"/>
  <c r="H80" i="218"/>
  <c r="BE79" i="218"/>
  <c r="BD79" i="218"/>
  <c r="AD79" i="218"/>
  <c r="AE79" i="218" s="1"/>
  <c r="AC79" i="218"/>
  <c r="Z79" i="218"/>
  <c r="X79" i="218"/>
  <c r="W79" i="218"/>
  <c r="L79" i="218"/>
  <c r="J79" i="218"/>
  <c r="H79" i="218"/>
  <c r="BE78" i="218"/>
  <c r="BD78" i="218"/>
  <c r="AD78" i="218"/>
  <c r="AC78" i="218"/>
  <c r="AE78" i="218" s="1"/>
  <c r="Z78" i="218"/>
  <c r="X78" i="218"/>
  <c r="W78" i="218"/>
  <c r="M78" i="218"/>
  <c r="L78" i="218"/>
  <c r="J78" i="218"/>
  <c r="H78" i="218"/>
  <c r="BE77" i="218"/>
  <c r="BD77" i="218"/>
  <c r="AD77" i="218"/>
  <c r="AC77" i="218"/>
  <c r="Z77" i="218"/>
  <c r="X77" i="218"/>
  <c r="W77" i="218"/>
  <c r="Y77" i="218" s="1"/>
  <c r="L77" i="218"/>
  <c r="J77" i="218"/>
  <c r="H77" i="218"/>
  <c r="BE76" i="218"/>
  <c r="BD76" i="218"/>
  <c r="AD76" i="218"/>
  <c r="AC76" i="218"/>
  <c r="Z76" i="218"/>
  <c r="X76" i="218"/>
  <c r="W76" i="218"/>
  <c r="L76" i="218"/>
  <c r="K76" i="218"/>
  <c r="J76" i="218"/>
  <c r="H76" i="218"/>
  <c r="BE74" i="218"/>
  <c r="BD74" i="218"/>
  <c r="AD74" i="218"/>
  <c r="AE74" i="218" s="1"/>
  <c r="AC74" i="218"/>
  <c r="Z74" i="218"/>
  <c r="X74" i="218"/>
  <c r="W74" i="218"/>
  <c r="L74" i="218"/>
  <c r="J74" i="218"/>
  <c r="H74" i="218"/>
  <c r="BE73" i="218"/>
  <c r="BD73" i="218"/>
  <c r="AD73" i="218"/>
  <c r="AC73" i="218"/>
  <c r="AE73" i="218" s="1"/>
  <c r="Z73" i="218"/>
  <c r="X73" i="218"/>
  <c r="W73" i="218"/>
  <c r="M73" i="218"/>
  <c r="L73" i="218"/>
  <c r="J73" i="218"/>
  <c r="H73" i="218"/>
  <c r="BE72" i="218"/>
  <c r="BD72" i="218"/>
  <c r="AD72" i="218"/>
  <c r="AC72" i="218"/>
  <c r="Z72" i="218"/>
  <c r="X72" i="218"/>
  <c r="W72" i="218"/>
  <c r="Y72" i="218" s="1"/>
  <c r="L72" i="218"/>
  <c r="J72" i="218"/>
  <c r="H72" i="218"/>
  <c r="BE71" i="218"/>
  <c r="BD71" i="218"/>
  <c r="AD71" i="218"/>
  <c r="AC71" i="218"/>
  <c r="Z71" i="218"/>
  <c r="X71" i="218"/>
  <c r="W71" i="218"/>
  <c r="L71" i="218"/>
  <c r="K71" i="218"/>
  <c r="J71" i="218"/>
  <c r="H71" i="218"/>
  <c r="BE70" i="218"/>
  <c r="BD70" i="218"/>
  <c r="AD70" i="218"/>
  <c r="AE70" i="218" s="1"/>
  <c r="AC70" i="218"/>
  <c r="Z70" i="218"/>
  <c r="X70" i="218"/>
  <c r="W70" i="218"/>
  <c r="L70" i="218"/>
  <c r="J70" i="218"/>
  <c r="H70" i="218"/>
  <c r="BE69" i="218"/>
  <c r="BD69" i="218"/>
  <c r="AD69" i="218"/>
  <c r="AC69" i="218"/>
  <c r="AE69" i="218" s="1"/>
  <c r="Z69" i="218"/>
  <c r="X69" i="218"/>
  <c r="W69" i="218"/>
  <c r="M69" i="218"/>
  <c r="L69" i="218"/>
  <c r="J69" i="218"/>
  <c r="H69" i="218"/>
  <c r="BE67" i="218"/>
  <c r="BD67" i="218"/>
  <c r="AD67" i="218"/>
  <c r="AC67" i="218"/>
  <c r="Z67" i="218"/>
  <c r="X67" i="218"/>
  <c r="W67" i="218"/>
  <c r="Y67" i="218" s="1"/>
  <c r="L67" i="218"/>
  <c r="J67" i="218"/>
  <c r="H67" i="218"/>
  <c r="BE66" i="218"/>
  <c r="BD66" i="218"/>
  <c r="AD66" i="218"/>
  <c r="AC66" i="218"/>
  <c r="Z66" i="218"/>
  <c r="X66" i="218"/>
  <c r="W66" i="218"/>
  <c r="L66" i="218"/>
  <c r="K66" i="218"/>
  <c r="J66" i="218"/>
  <c r="H66" i="218"/>
  <c r="BE65" i="218"/>
  <c r="BD65" i="218"/>
  <c r="AD65" i="218"/>
  <c r="AE65" i="218" s="1"/>
  <c r="AC65" i="218"/>
  <c r="Z65" i="218"/>
  <c r="X65" i="218"/>
  <c r="W65" i="218"/>
  <c r="L65" i="218"/>
  <c r="J65" i="218"/>
  <c r="H65" i="218"/>
  <c r="BE64" i="218"/>
  <c r="BD64" i="218"/>
  <c r="AD64" i="218"/>
  <c r="AC64" i="218"/>
  <c r="AE64" i="218" s="1"/>
  <c r="Z64" i="218"/>
  <c r="X64" i="218"/>
  <c r="W64" i="218"/>
  <c r="M64" i="218"/>
  <c r="L64" i="218"/>
  <c r="J64" i="218"/>
  <c r="H64" i="218"/>
  <c r="BE63" i="218"/>
  <c r="BD63" i="218"/>
  <c r="AD63" i="218"/>
  <c r="AC63" i="218"/>
  <c r="Z63" i="218"/>
  <c r="X63" i="218"/>
  <c r="W63" i="218"/>
  <c r="Y63" i="218" s="1"/>
  <c r="L63" i="218"/>
  <c r="J63" i="218"/>
  <c r="H63" i="218"/>
  <c r="BE62" i="218"/>
  <c r="BD62" i="218"/>
  <c r="AD62" i="218"/>
  <c r="AC62" i="218"/>
  <c r="Z62" i="218"/>
  <c r="X62" i="218"/>
  <c r="W62" i="218"/>
  <c r="L62" i="218"/>
  <c r="K62" i="218"/>
  <c r="J62" i="218"/>
  <c r="H62" i="218"/>
  <c r="BE61" i="218"/>
  <c r="BD61" i="218"/>
  <c r="AD61" i="218"/>
  <c r="AE61" i="218" s="1"/>
  <c r="AC61" i="218"/>
  <c r="Z61" i="218"/>
  <c r="X61" i="218"/>
  <c r="W61" i="218"/>
  <c r="L61" i="218"/>
  <c r="J61" i="218"/>
  <c r="H61" i="218"/>
  <c r="BE60" i="218"/>
  <c r="BD60" i="218"/>
  <c r="AD60" i="218"/>
  <c r="AC60" i="218"/>
  <c r="AE60" i="218" s="1"/>
  <c r="Z60" i="218"/>
  <c r="X60" i="218"/>
  <c r="W60" i="218"/>
  <c r="M60" i="218"/>
  <c r="L60" i="218"/>
  <c r="J60" i="218"/>
  <c r="H60" i="218"/>
  <c r="BE59" i="218"/>
  <c r="BD59" i="218"/>
  <c r="AD59" i="218"/>
  <c r="AC59" i="218"/>
  <c r="Z59" i="218"/>
  <c r="X59" i="218"/>
  <c r="W59" i="218"/>
  <c r="Y59" i="218" s="1"/>
  <c r="L59" i="218"/>
  <c r="J59" i="218"/>
  <c r="H59" i="218"/>
  <c r="BE58" i="218"/>
  <c r="BD58" i="218"/>
  <c r="AD58" i="218"/>
  <c r="AC58" i="218"/>
  <c r="Z58" i="218"/>
  <c r="X58" i="218"/>
  <c r="W58" i="218"/>
  <c r="L58" i="218"/>
  <c r="K58" i="218"/>
  <c r="J58" i="218"/>
  <c r="H58" i="218"/>
  <c r="BE57" i="218"/>
  <c r="BD57" i="218"/>
  <c r="AD57" i="218"/>
  <c r="AE57" i="218" s="1"/>
  <c r="AC57" i="218"/>
  <c r="Z57" i="218"/>
  <c r="X57" i="218"/>
  <c r="W57" i="218"/>
  <c r="L57" i="218"/>
  <c r="J57" i="218"/>
  <c r="H57" i="218"/>
  <c r="BE56" i="218"/>
  <c r="BD56" i="218"/>
  <c r="AD56" i="218"/>
  <c r="AC56" i="218"/>
  <c r="AE56" i="218" s="1"/>
  <c r="Z56" i="218"/>
  <c r="X56" i="218"/>
  <c r="W56" i="218"/>
  <c r="M56" i="218"/>
  <c r="L56" i="218"/>
  <c r="J56" i="218"/>
  <c r="H56" i="218"/>
  <c r="BE55" i="218"/>
  <c r="BD55" i="218"/>
  <c r="AD55" i="218"/>
  <c r="AC55" i="218"/>
  <c r="Z55" i="218"/>
  <c r="X55" i="218"/>
  <c r="W55" i="218"/>
  <c r="Y55" i="218" s="1"/>
  <c r="L55" i="218"/>
  <c r="J55" i="218"/>
  <c r="H55" i="218"/>
  <c r="BE54" i="218"/>
  <c r="BD54" i="218"/>
  <c r="AD54" i="218"/>
  <c r="AC54" i="218"/>
  <c r="Z54" i="218"/>
  <c r="X54" i="218"/>
  <c r="W54" i="218"/>
  <c r="L54" i="218"/>
  <c r="K54" i="218"/>
  <c r="J54" i="218"/>
  <c r="H54" i="218"/>
  <c r="BE53" i="218"/>
  <c r="BD53" i="218"/>
  <c r="AD53" i="218"/>
  <c r="AE53" i="218" s="1"/>
  <c r="AC53" i="218"/>
  <c r="Z53" i="218"/>
  <c r="X53" i="218"/>
  <c r="W53" i="218"/>
  <c r="L53" i="218"/>
  <c r="J53" i="218"/>
  <c r="H53" i="218"/>
  <c r="BE52" i="218"/>
  <c r="BD52" i="218"/>
  <c r="AD52" i="218"/>
  <c r="AC52" i="218"/>
  <c r="AE52" i="218" s="1"/>
  <c r="Z52" i="218"/>
  <c r="X52" i="218"/>
  <c r="W52" i="218"/>
  <c r="M52" i="218"/>
  <c r="L52" i="218"/>
  <c r="J52" i="218"/>
  <c r="H52" i="218"/>
  <c r="BE51" i="218"/>
  <c r="BD51" i="218"/>
  <c r="AD51" i="218"/>
  <c r="AC51" i="218"/>
  <c r="Z51" i="218"/>
  <c r="X51" i="218"/>
  <c r="W51" i="218"/>
  <c r="Y51" i="218" s="1"/>
  <c r="L51" i="218"/>
  <c r="J51" i="218"/>
  <c r="H51" i="218"/>
  <c r="BE50" i="218"/>
  <c r="BD50" i="218"/>
  <c r="AD50" i="218"/>
  <c r="AC50" i="218"/>
  <c r="Z50" i="218"/>
  <c r="X50" i="218"/>
  <c r="W50" i="218"/>
  <c r="L50" i="218"/>
  <c r="K50" i="218"/>
  <c r="J50" i="218"/>
  <c r="H50" i="218"/>
  <c r="BE49" i="218"/>
  <c r="BD49" i="218"/>
  <c r="AD49" i="218"/>
  <c r="AE49" i="218" s="1"/>
  <c r="AC49" i="218"/>
  <c r="Z49" i="218"/>
  <c r="X49" i="218"/>
  <c r="W49" i="218"/>
  <c r="L49" i="218"/>
  <c r="J49" i="218"/>
  <c r="H49" i="218"/>
  <c r="BE48" i="218"/>
  <c r="BD48" i="218"/>
  <c r="AD48" i="218"/>
  <c r="AC48" i="218"/>
  <c r="AE48" i="218" s="1"/>
  <c r="Z48" i="218"/>
  <c r="X48" i="218"/>
  <c r="W48" i="218"/>
  <c r="M48" i="218"/>
  <c r="L48" i="218"/>
  <c r="J48" i="218"/>
  <c r="H48" i="218"/>
  <c r="BE47" i="218"/>
  <c r="BD47" i="218"/>
  <c r="AD47" i="218"/>
  <c r="AC47" i="218"/>
  <c r="Z47" i="218"/>
  <c r="X47" i="218"/>
  <c r="W47" i="218"/>
  <c r="Y47" i="218" s="1"/>
  <c r="L47" i="218"/>
  <c r="J47" i="218"/>
  <c r="H47" i="218"/>
  <c r="BE46" i="218"/>
  <c r="BD46" i="218"/>
  <c r="AD46" i="218"/>
  <c r="AC46" i="218"/>
  <c r="Z46" i="218"/>
  <c r="X46" i="218"/>
  <c r="W46" i="218"/>
  <c r="L46" i="218"/>
  <c r="K46" i="218"/>
  <c r="J46" i="218"/>
  <c r="H46" i="218"/>
  <c r="BE45" i="218"/>
  <c r="BD45" i="218"/>
  <c r="AD45" i="218"/>
  <c r="AE45" i="218" s="1"/>
  <c r="AC45" i="218"/>
  <c r="Z45" i="218"/>
  <c r="X45" i="218"/>
  <c r="W45" i="218"/>
  <c r="L45" i="218"/>
  <c r="J45" i="218"/>
  <c r="H45" i="218"/>
  <c r="BE44" i="218"/>
  <c r="BD44" i="218"/>
  <c r="AD44" i="218"/>
  <c r="AC44" i="218"/>
  <c r="AE44" i="218" s="1"/>
  <c r="Z44" i="218"/>
  <c r="X44" i="218"/>
  <c r="W44" i="218"/>
  <c r="M44" i="218"/>
  <c r="L44" i="218"/>
  <c r="J44" i="218"/>
  <c r="H44" i="218"/>
  <c r="BE43" i="218"/>
  <c r="BD43" i="218"/>
  <c r="AD43" i="218"/>
  <c r="AC43" i="218"/>
  <c r="Z43" i="218"/>
  <c r="X43" i="218"/>
  <c r="W43" i="218"/>
  <c r="Y43" i="218" s="1"/>
  <c r="L43" i="218"/>
  <c r="J43" i="218"/>
  <c r="H43" i="218"/>
  <c r="BE42" i="218"/>
  <c r="BD42" i="218"/>
  <c r="AD42" i="218"/>
  <c r="AC42" i="218"/>
  <c r="Z42" i="218"/>
  <c r="X42" i="218"/>
  <c r="W42" i="218"/>
  <c r="L42" i="218"/>
  <c r="K42" i="218"/>
  <c r="J42" i="218"/>
  <c r="H42" i="218"/>
  <c r="BE41" i="218"/>
  <c r="BD41" i="218"/>
  <c r="AD41" i="218"/>
  <c r="AE41" i="218" s="1"/>
  <c r="AC41" i="218"/>
  <c r="Z41" i="218"/>
  <c r="X41" i="218"/>
  <c r="W41" i="218"/>
  <c r="L41" i="218"/>
  <c r="J41" i="218"/>
  <c r="H41" i="218"/>
  <c r="BE40" i="218"/>
  <c r="BD40" i="218"/>
  <c r="AD40" i="218"/>
  <c r="AC40" i="218"/>
  <c r="AE40" i="218" s="1"/>
  <c r="Z40" i="218"/>
  <c r="X40" i="218"/>
  <c r="W40" i="218"/>
  <c r="M40" i="218"/>
  <c r="L40" i="218"/>
  <c r="J40" i="218"/>
  <c r="H40" i="218"/>
  <c r="BE39" i="218"/>
  <c r="BD39" i="218"/>
  <c r="AD39" i="218"/>
  <c r="AC39" i="218"/>
  <c r="Z39" i="218"/>
  <c r="X39" i="218"/>
  <c r="W39" i="218"/>
  <c r="Y39" i="218" s="1"/>
  <c r="L39" i="218"/>
  <c r="J39" i="218"/>
  <c r="H39" i="218"/>
  <c r="BE38" i="218"/>
  <c r="BD38" i="218"/>
  <c r="AD38" i="218"/>
  <c r="AC38" i="218"/>
  <c r="Z38" i="218"/>
  <c r="X38" i="218"/>
  <c r="W38" i="218"/>
  <c r="L38" i="218"/>
  <c r="K38" i="218"/>
  <c r="J38" i="218"/>
  <c r="H38" i="218"/>
  <c r="BE37" i="218"/>
  <c r="BD37" i="218"/>
  <c r="AD37" i="218"/>
  <c r="AE37" i="218" s="1"/>
  <c r="AC37" i="218"/>
  <c r="Z37" i="218"/>
  <c r="X37" i="218"/>
  <c r="W37" i="218"/>
  <c r="L37" i="218"/>
  <c r="J37" i="218"/>
  <c r="H37" i="218"/>
  <c r="BE36" i="218"/>
  <c r="BD36" i="218"/>
  <c r="AD36" i="218"/>
  <c r="AC36" i="218"/>
  <c r="AE36" i="218" s="1"/>
  <c r="Z36" i="218"/>
  <c r="X36" i="218"/>
  <c r="W36" i="218"/>
  <c r="M36" i="218"/>
  <c r="L36" i="218"/>
  <c r="J36" i="218"/>
  <c r="H36" i="218"/>
  <c r="BE35" i="218"/>
  <c r="BD35" i="218"/>
  <c r="AD35" i="218"/>
  <c r="AC35" i="218"/>
  <c r="Z35" i="218"/>
  <c r="X35" i="218"/>
  <c r="W35" i="218"/>
  <c r="Y35" i="218" s="1"/>
  <c r="L35" i="218"/>
  <c r="J35" i="218"/>
  <c r="H35" i="218"/>
  <c r="BE33" i="218"/>
  <c r="BD33" i="218"/>
  <c r="AD33" i="218"/>
  <c r="AC33" i="218"/>
  <c r="Z33" i="218"/>
  <c r="X33" i="218"/>
  <c r="W33" i="218"/>
  <c r="L33" i="218"/>
  <c r="K33" i="218"/>
  <c r="J33" i="218"/>
  <c r="H33" i="218"/>
  <c r="BE32" i="218"/>
  <c r="BD32" i="218"/>
  <c r="AD32" i="218"/>
  <c r="AE32" i="218" s="1"/>
  <c r="AC32" i="218"/>
  <c r="Z32" i="218"/>
  <c r="X32" i="218"/>
  <c r="W32" i="218"/>
  <c r="L32" i="218"/>
  <c r="J32" i="218"/>
  <c r="H32" i="218"/>
  <c r="BE31" i="218"/>
  <c r="BD31" i="218"/>
  <c r="AD31" i="218"/>
  <c r="AC31" i="218"/>
  <c r="AE31" i="218" s="1"/>
  <c r="Z31" i="218"/>
  <c r="X31" i="218"/>
  <c r="W31" i="218"/>
  <c r="M31" i="218"/>
  <c r="L31" i="218"/>
  <c r="J31" i="218"/>
  <c r="H31" i="218"/>
  <c r="BE30" i="218"/>
  <c r="BD30" i="218"/>
  <c r="AD30" i="218"/>
  <c r="AC30" i="218"/>
  <c r="Z30" i="218"/>
  <c r="X30" i="218"/>
  <c r="W30" i="218"/>
  <c r="Y30" i="218" s="1"/>
  <c r="L30" i="218"/>
  <c r="J30" i="218"/>
  <c r="H30" i="218"/>
  <c r="BE29" i="218"/>
  <c r="BD29" i="218"/>
  <c r="AD29" i="218"/>
  <c r="AC29" i="218"/>
  <c r="Z29" i="218"/>
  <c r="X29" i="218"/>
  <c r="W29" i="218"/>
  <c r="L29" i="218"/>
  <c r="K29" i="218"/>
  <c r="J29" i="218"/>
  <c r="H29" i="218"/>
  <c r="BE28" i="218"/>
  <c r="BD28" i="218"/>
  <c r="AD28" i="218"/>
  <c r="AE28" i="218" s="1"/>
  <c r="AC28" i="218"/>
  <c r="Z28" i="218"/>
  <c r="X28" i="218"/>
  <c r="W28" i="218"/>
  <c r="L28" i="218"/>
  <c r="J28" i="218"/>
  <c r="H28" i="218"/>
  <c r="BE27" i="218"/>
  <c r="BD27" i="218"/>
  <c r="AD27" i="218"/>
  <c r="AC27" i="218"/>
  <c r="AE27" i="218" s="1"/>
  <c r="Z27" i="218"/>
  <c r="X27" i="218"/>
  <c r="W27" i="218"/>
  <c r="M27" i="218"/>
  <c r="L27" i="218"/>
  <c r="J27" i="218"/>
  <c r="H27" i="218"/>
  <c r="BE26" i="218"/>
  <c r="BD26" i="218"/>
  <c r="AD26" i="218"/>
  <c r="AC26" i="218"/>
  <c r="Z26" i="218"/>
  <c r="X26" i="218"/>
  <c r="W26" i="218"/>
  <c r="Y26" i="218" s="1"/>
  <c r="L26" i="218"/>
  <c r="J26" i="218"/>
  <c r="H26" i="218"/>
  <c r="BE25" i="218"/>
  <c r="BD25" i="218"/>
  <c r="AD25" i="218"/>
  <c r="AC25" i="218"/>
  <c r="Z25" i="218"/>
  <c r="X25" i="218"/>
  <c r="W25" i="218"/>
  <c r="L25" i="218"/>
  <c r="K25" i="218"/>
  <c r="J25" i="218"/>
  <c r="H25" i="218"/>
  <c r="BE24" i="218"/>
  <c r="BD24" i="218"/>
  <c r="AD24" i="218"/>
  <c r="AE24" i="218" s="1"/>
  <c r="AC24" i="218"/>
  <c r="Z24" i="218"/>
  <c r="X24" i="218"/>
  <c r="W24" i="218"/>
  <c r="L24" i="218"/>
  <c r="J24" i="218"/>
  <c r="H24" i="218"/>
  <c r="BE23" i="218"/>
  <c r="BD23" i="218"/>
  <c r="AD23" i="218"/>
  <c r="AC23" i="218"/>
  <c r="AE23" i="218" s="1"/>
  <c r="Z23" i="218"/>
  <c r="X23" i="218"/>
  <c r="W23" i="218"/>
  <c r="M23" i="218"/>
  <c r="L23" i="218"/>
  <c r="J23" i="218"/>
  <c r="H23" i="218"/>
  <c r="BE22" i="218"/>
  <c r="BD22" i="218"/>
  <c r="AD22" i="218"/>
  <c r="AC22" i="218"/>
  <c r="Z22" i="218"/>
  <c r="X22" i="218"/>
  <c r="W22" i="218"/>
  <c r="Y22" i="218" s="1"/>
  <c r="L22" i="218"/>
  <c r="J22" i="218"/>
  <c r="H22" i="218"/>
  <c r="BE21" i="218"/>
  <c r="BD21" i="218"/>
  <c r="AD21" i="218"/>
  <c r="AC21" i="218"/>
  <c r="Z21" i="218"/>
  <c r="X21" i="218"/>
  <c r="W21" i="218"/>
  <c r="L21" i="218"/>
  <c r="K21" i="218"/>
  <c r="J21" i="218"/>
  <c r="H21" i="218"/>
  <c r="BE20" i="218"/>
  <c r="BD20" i="218"/>
  <c r="AD20" i="218"/>
  <c r="AE20" i="218" s="1"/>
  <c r="AC20" i="218"/>
  <c r="Z20" i="218"/>
  <c r="X20" i="218"/>
  <c r="W20" i="218"/>
  <c r="L20" i="218"/>
  <c r="J20" i="218"/>
  <c r="H20" i="218"/>
  <c r="BE19" i="218"/>
  <c r="BD19" i="218"/>
  <c r="AD19" i="218"/>
  <c r="AC19" i="218"/>
  <c r="AE19" i="218" s="1"/>
  <c r="Z19" i="218"/>
  <c r="X19" i="218"/>
  <c r="W19" i="218"/>
  <c r="M19" i="218"/>
  <c r="L19" i="218"/>
  <c r="J19" i="218"/>
  <c r="H19" i="218"/>
  <c r="BE18" i="218"/>
  <c r="BD18" i="218"/>
  <c r="AD18" i="218"/>
  <c r="AC18" i="218"/>
  <c r="AA18" i="218"/>
  <c r="Z18" i="218"/>
  <c r="X18" i="218"/>
  <c r="W18" i="218"/>
  <c r="Y18" i="218" s="1"/>
  <c r="P18" i="218"/>
  <c r="N18" i="218"/>
  <c r="L18" i="218"/>
  <c r="K18" i="218"/>
  <c r="H18" i="218"/>
  <c r="BE17" i="218"/>
  <c r="BD17" i="218"/>
  <c r="AD17" i="218"/>
  <c r="AC17" i="218"/>
  <c r="Z17" i="218"/>
  <c r="X17" i="218"/>
  <c r="W17" i="218"/>
  <c r="Y17" i="218" s="1"/>
  <c r="L17" i="218"/>
  <c r="J17" i="218"/>
  <c r="H17" i="218"/>
  <c r="BE16" i="218"/>
  <c r="BD16" i="218"/>
  <c r="AD16" i="218"/>
  <c r="AC16" i="218"/>
  <c r="AE16" i="218" s="1"/>
  <c r="Z16" i="218"/>
  <c r="X16" i="218"/>
  <c r="Y16" i="218" s="1"/>
  <c r="W16" i="218"/>
  <c r="L16" i="218"/>
  <c r="K16" i="218"/>
  <c r="J16" i="218"/>
  <c r="AA16" i="218" s="1"/>
  <c r="H16" i="218"/>
  <c r="BE15" i="218"/>
  <c r="BD15" i="218"/>
  <c r="AD15" i="218"/>
  <c r="AC15" i="218"/>
  <c r="Z15" i="218"/>
  <c r="X15" i="218"/>
  <c r="W15" i="218"/>
  <c r="L15" i="218"/>
  <c r="J15" i="218"/>
  <c r="H15" i="218"/>
  <c r="BE14" i="218"/>
  <c r="BD14" i="218"/>
  <c r="AD14" i="218"/>
  <c r="AC14" i="218"/>
  <c r="Z14" i="218"/>
  <c r="X14" i="218"/>
  <c r="W14" i="218"/>
  <c r="Y14" i="218" s="1"/>
  <c r="U14" i="218"/>
  <c r="L14" i="218"/>
  <c r="J14" i="218"/>
  <c r="H14" i="218"/>
  <c r="U13" i="218"/>
  <c r="T13" i="218"/>
  <c r="AA30" i="218" l="1"/>
  <c r="AA39" i="218"/>
  <c r="AA47" i="218"/>
  <c r="AA55" i="218"/>
  <c r="AA63" i="218"/>
  <c r="K72" i="218"/>
  <c r="AA96" i="218"/>
  <c r="K96" i="218"/>
  <c r="AA123" i="218"/>
  <c r="K123" i="218"/>
  <c r="AA127" i="218"/>
  <c r="K127" i="218"/>
  <c r="K14" i="218"/>
  <c r="K15" i="218"/>
  <c r="AA81" i="218"/>
  <c r="AA89" i="218"/>
  <c r="AA101" i="218"/>
  <c r="K101" i="218"/>
  <c r="AA106" i="218"/>
  <c r="K106" i="218"/>
  <c r="AA115" i="218"/>
  <c r="K115" i="218"/>
  <c r="AA119" i="218"/>
  <c r="K119" i="218"/>
  <c r="M16" i="218"/>
  <c r="AA22" i="218"/>
  <c r="AA111" i="218"/>
  <c r="K111" i="218"/>
  <c r="M17" i="218"/>
  <c r="AA26" i="218"/>
  <c r="AA35" i="218"/>
  <c r="AA43" i="218"/>
  <c r="AA51" i="218"/>
  <c r="AA59" i="218"/>
  <c r="AA67" i="218"/>
  <c r="AA77" i="218"/>
  <c r="AA85" i="218"/>
  <c r="AA93" i="218"/>
  <c r="AA97" i="218"/>
  <c r="AA103" i="218"/>
  <c r="AA107" i="218"/>
  <c r="AC129" i="218"/>
  <c r="AE17" i="218"/>
  <c r="Y24" i="218"/>
  <c r="AA25" i="218"/>
  <c r="Y25" i="218"/>
  <c r="M26" i="218"/>
  <c r="Y32" i="218"/>
  <c r="AA33" i="218"/>
  <c r="Y33" i="218"/>
  <c r="M35" i="218"/>
  <c r="Y41" i="218"/>
  <c r="AA42" i="218"/>
  <c r="Y42" i="218"/>
  <c r="M43" i="218"/>
  <c r="Y49" i="218"/>
  <c r="AA50" i="218"/>
  <c r="Y50" i="218"/>
  <c r="M51" i="218"/>
  <c r="Y57" i="218"/>
  <c r="AA58" i="218"/>
  <c r="Y58" i="218"/>
  <c r="M59" i="218"/>
  <c r="Y65" i="218"/>
  <c r="AA66" i="218"/>
  <c r="Y66" i="218"/>
  <c r="M67" i="218"/>
  <c r="Y74" i="218"/>
  <c r="AA76" i="218"/>
  <c r="Y76" i="218"/>
  <c r="M77" i="218"/>
  <c r="Y83" i="218"/>
  <c r="AA84" i="218"/>
  <c r="Y84" i="218"/>
  <c r="M85" i="218"/>
  <c r="Y91" i="218"/>
  <c r="AA92" i="218"/>
  <c r="H96" i="170"/>
  <c r="H92" i="170"/>
  <c r="H88" i="170"/>
  <c r="H84" i="170"/>
  <c r="H80" i="170"/>
  <c r="H72" i="170"/>
  <c r="H62" i="170"/>
  <c r="H58" i="170"/>
  <c r="H56" i="170"/>
  <c r="H52" i="170"/>
  <c r="H46" i="170"/>
  <c r="H42" i="170"/>
  <c r="H40" i="170"/>
  <c r="Y20" i="218"/>
  <c r="AA21" i="218"/>
  <c r="Y21" i="218"/>
  <c r="M22" i="218"/>
  <c r="Y28" i="218"/>
  <c r="AA29" i="218"/>
  <c r="Y29" i="218"/>
  <c r="M30" i="218"/>
  <c r="Y37" i="218"/>
  <c r="AA38" i="218"/>
  <c r="Y38" i="218"/>
  <c r="M39" i="218"/>
  <c r="Y45" i="218"/>
  <c r="AA46" i="218"/>
  <c r="Y46" i="218"/>
  <c r="M47" i="218"/>
  <c r="Y53" i="218"/>
  <c r="AA54" i="218"/>
  <c r="Y54" i="218"/>
  <c r="M55" i="218"/>
  <c r="Y61" i="218"/>
  <c r="AA62" i="218"/>
  <c r="Y62" i="218"/>
  <c r="M63" i="218"/>
  <c r="Y70" i="218"/>
  <c r="AA71" i="218"/>
  <c r="Y71" i="218"/>
  <c r="M72" i="218"/>
  <c r="Y79" i="218"/>
  <c r="AA80" i="218"/>
  <c r="Y80" i="218"/>
  <c r="M81" i="218"/>
  <c r="Y87" i="218"/>
  <c r="AA88" i="218"/>
  <c r="Y88" i="218"/>
  <c r="M89" i="218"/>
  <c r="M94" i="218"/>
  <c r="M99" i="218"/>
  <c r="M104" i="218"/>
  <c r="M111" i="218"/>
  <c r="M115" i="218"/>
  <c r="M119" i="218"/>
  <c r="M123" i="218"/>
  <c r="M127" i="218"/>
  <c r="H35" i="170"/>
  <c r="Y106" i="218"/>
  <c r="Y111" i="218"/>
  <c r="M120" i="218"/>
  <c r="Y123" i="218"/>
  <c r="Y127" i="218"/>
  <c r="M128" i="218"/>
  <c r="M93" i="218"/>
  <c r="M97" i="218"/>
  <c r="M107" i="218"/>
  <c r="M112" i="218"/>
  <c r="Y115" i="218"/>
  <c r="M116" i="218"/>
  <c r="Y119" i="218"/>
  <c r="M124" i="218"/>
  <c r="M18" i="218"/>
  <c r="AE26" i="218"/>
  <c r="AA27" i="218"/>
  <c r="AA28" i="218"/>
  <c r="AE30" i="218"/>
  <c r="AA31" i="218"/>
  <c r="AA32" i="218"/>
  <c r="AE35" i="218"/>
  <c r="AA36" i="218"/>
  <c r="AA37" i="218"/>
  <c r="AE39" i="218"/>
  <c r="AA40" i="218"/>
  <c r="AA41" i="218"/>
  <c r="AE43" i="218"/>
  <c r="AA44" i="218"/>
  <c r="AA45" i="218"/>
  <c r="AE47" i="218"/>
  <c r="AA48" i="218"/>
  <c r="AA49" i="218"/>
  <c r="AE51" i="218"/>
  <c r="AA52" i="218"/>
  <c r="AA53" i="218"/>
  <c r="AE55" i="218"/>
  <c r="AA56" i="218"/>
  <c r="AA57" i="218"/>
  <c r="AE59" i="218"/>
  <c r="AA60" i="218"/>
  <c r="AA61" i="218"/>
  <c r="AE63" i="218"/>
  <c r="AA64" i="218"/>
  <c r="AA65" i="218"/>
  <c r="AE67" i="218"/>
  <c r="AA69" i="218"/>
  <c r="AA70" i="218"/>
  <c r="AE72" i="218"/>
  <c r="AA73" i="218"/>
  <c r="AA74" i="218"/>
  <c r="AE77" i="218"/>
  <c r="AA78" i="218"/>
  <c r="AA79" i="218"/>
  <c r="AE81" i="218"/>
  <c r="AA82" i="218"/>
  <c r="AA83" i="218"/>
  <c r="AE85" i="218"/>
  <c r="AA86" i="218"/>
  <c r="AA87" i="218"/>
  <c r="AE89" i="218"/>
  <c r="AA90" i="218"/>
  <c r="AA91" i="218"/>
  <c r="AE93" i="218"/>
  <c r="AA94" i="218"/>
  <c r="AA95" i="218"/>
  <c r="AE97" i="218"/>
  <c r="AA99" i="218"/>
  <c r="AA100" i="218"/>
  <c r="AE103" i="218"/>
  <c r="AA104" i="218"/>
  <c r="AA105" i="218"/>
  <c r="AE107" i="218"/>
  <c r="AE112" i="218"/>
  <c r="AE116" i="218"/>
  <c r="AE120" i="218"/>
  <c r="AE124" i="218"/>
  <c r="AE128" i="218"/>
  <c r="BE130" i="218"/>
  <c r="Y92" i="218"/>
  <c r="Y96" i="218"/>
  <c r="Y101" i="218"/>
  <c r="M103" i="218"/>
  <c r="AE18" i="218"/>
  <c r="AA19" i="218"/>
  <c r="AA20" i="218"/>
  <c r="AE22" i="218"/>
  <c r="AA23" i="218"/>
  <c r="AA24" i="218"/>
  <c r="H129" i="218"/>
  <c r="M14" i="218"/>
  <c r="BE129" i="218"/>
  <c r="Y15" i="218"/>
  <c r="AE15" i="218"/>
  <c r="K17" i="218"/>
  <c r="O18" i="218"/>
  <c r="K19" i="218"/>
  <c r="Y19" i="218"/>
  <c r="M20" i="218"/>
  <c r="M21" i="218"/>
  <c r="AE21" i="218"/>
  <c r="K23" i="218"/>
  <c r="Y23" i="218"/>
  <c r="M24" i="218"/>
  <c r="M25" i="218"/>
  <c r="AE25" i="218"/>
  <c r="K27" i="218"/>
  <c r="Y27" i="218"/>
  <c r="M28" i="218"/>
  <c r="M29" i="218"/>
  <c r="AE29" i="218"/>
  <c r="K31" i="218"/>
  <c r="Y31" i="218"/>
  <c r="M32" i="218"/>
  <c r="M33" i="218"/>
  <c r="AE33" i="218"/>
  <c r="K36" i="218"/>
  <c r="Y36" i="218"/>
  <c r="M37" i="218"/>
  <c r="M38" i="218"/>
  <c r="AE38" i="218"/>
  <c r="K40" i="218"/>
  <c r="Y40" i="218"/>
  <c r="M41" i="218"/>
  <c r="M42" i="218"/>
  <c r="AE42" i="218"/>
  <c r="K44" i="218"/>
  <c r="Y44" i="218"/>
  <c r="M45" i="218"/>
  <c r="M46" i="218"/>
  <c r="AE46" i="218"/>
  <c r="K48" i="218"/>
  <c r="Y48" i="218"/>
  <c r="M49" i="218"/>
  <c r="M50" i="218"/>
  <c r="AE50" i="218"/>
  <c r="K52" i="218"/>
  <c r="Y52" i="218"/>
  <c r="M53" i="218"/>
  <c r="M54" i="218"/>
  <c r="AE54" i="218"/>
  <c r="K56" i="218"/>
  <c r="Y56" i="218"/>
  <c r="M57" i="218"/>
  <c r="M58" i="218"/>
  <c r="AE58" i="218"/>
  <c r="K60" i="218"/>
  <c r="Y60" i="218"/>
  <c r="M61" i="218"/>
  <c r="M62" i="218"/>
  <c r="AE62" i="218"/>
  <c r="K64" i="218"/>
  <c r="Y64" i="218"/>
  <c r="M65" i="218"/>
  <c r="M66" i="218"/>
  <c r="AE66" i="218"/>
  <c r="K69" i="218"/>
  <c r="Y69" i="218"/>
  <c r="M70" i="218"/>
  <c r="M71" i="218"/>
  <c r="AE71" i="218"/>
  <c r="K73" i="218"/>
  <c r="Y73" i="218"/>
  <c r="M74" i="218"/>
  <c r="M76" i="218"/>
  <c r="AE76" i="218"/>
  <c r="K78" i="218"/>
  <c r="Y78" i="218"/>
  <c r="M79" i="218"/>
  <c r="M80" i="218"/>
  <c r="AE80" i="218"/>
  <c r="K82" i="218"/>
  <c r="Y82" i="218"/>
  <c r="M83" i="218"/>
  <c r="M84" i="218"/>
  <c r="AE84" i="218"/>
  <c r="K86" i="218"/>
  <c r="Y86" i="218"/>
  <c r="M87" i="218"/>
  <c r="M88" i="218"/>
  <c r="AE88" i="218"/>
  <c r="K90" i="218"/>
  <c r="Y90" i="218"/>
  <c r="M91" i="218"/>
  <c r="M92" i="218"/>
  <c r="AE92" i="218"/>
  <c r="K94" i="218"/>
  <c r="Y94" i="218"/>
  <c r="M95" i="218"/>
  <c r="M96" i="218"/>
  <c r="AE96" i="218"/>
  <c r="K99" i="218"/>
  <c r="Y99" i="218"/>
  <c r="M100" i="218"/>
  <c r="M101" i="218"/>
  <c r="AE101" i="218"/>
  <c r="K104" i="218"/>
  <c r="Y104" i="218"/>
  <c r="M105" i="218"/>
  <c r="M106" i="218"/>
  <c r="AE106" i="218"/>
  <c r="K109" i="218"/>
  <c r="Y109" i="218"/>
  <c r="M110" i="218"/>
  <c r="AE111" i="218"/>
  <c r="K113" i="218"/>
  <c r="Y113" i="218"/>
  <c r="M114" i="218"/>
  <c r="AE115" i="218"/>
  <c r="K117" i="218"/>
  <c r="Y117" i="218"/>
  <c r="M118" i="218"/>
  <c r="AE119" i="218"/>
  <c r="K121" i="218"/>
  <c r="Y121" i="218"/>
  <c r="M122" i="218"/>
  <c r="AE123" i="218"/>
  <c r="K125" i="218"/>
  <c r="Y125" i="218"/>
  <c r="M126" i="218"/>
  <c r="AE127" i="218"/>
  <c r="H100" i="170"/>
  <c r="H94" i="170"/>
  <c r="H90" i="170"/>
  <c r="H86" i="170"/>
  <c r="H82" i="170"/>
  <c r="H74" i="170"/>
  <c r="H70" i="170"/>
  <c r="H38" i="170"/>
  <c r="AE57" i="214"/>
  <c r="P14" i="218"/>
  <c r="J129" i="218"/>
  <c r="AA14" i="218"/>
  <c r="N15" i="218"/>
  <c r="AA15" i="218"/>
  <c r="L129" i="218"/>
  <c r="N14" i="218"/>
  <c r="M15" i="218"/>
  <c r="N17" i="218"/>
  <c r="AA17" i="218"/>
  <c r="AE14" i="218"/>
  <c r="BD129" i="218"/>
  <c r="N16" i="218"/>
  <c r="N19" i="218"/>
  <c r="K20" i="218"/>
  <c r="N21" i="218"/>
  <c r="K22" i="218"/>
  <c r="N23" i="218"/>
  <c r="K24" i="218"/>
  <c r="N25" i="218"/>
  <c r="K26" i="218"/>
  <c r="N27" i="218"/>
  <c r="K28" i="218"/>
  <c r="N29" i="218"/>
  <c r="K30" i="218"/>
  <c r="N31" i="218"/>
  <c r="K32" i="218"/>
  <c r="N33" i="218"/>
  <c r="K35" i="218"/>
  <c r="N36" i="218"/>
  <c r="K37" i="218"/>
  <c r="N38" i="218"/>
  <c r="K39" i="218"/>
  <c r="N40" i="218"/>
  <c r="K41" i="218"/>
  <c r="N42" i="218"/>
  <c r="K43" i="218"/>
  <c r="N44" i="218"/>
  <c r="K45" i="218"/>
  <c r="N46" i="218"/>
  <c r="K47" i="218"/>
  <c r="N48" i="218"/>
  <c r="K49" i="218"/>
  <c r="N50" i="218"/>
  <c r="K51" i="218"/>
  <c r="N52" i="218"/>
  <c r="K53" i="218"/>
  <c r="N54" i="218"/>
  <c r="K55" i="218"/>
  <c r="N56" i="218"/>
  <c r="K57" i="218"/>
  <c r="N58" i="218"/>
  <c r="K59" i="218"/>
  <c r="N60" i="218"/>
  <c r="K61" i="218"/>
  <c r="N62" i="218"/>
  <c r="K63" i="218"/>
  <c r="N64" i="218"/>
  <c r="K65" i="218"/>
  <c r="N66" i="218"/>
  <c r="K67" i="218"/>
  <c r="N69" i="218"/>
  <c r="K70" i="218"/>
  <c r="N72" i="218"/>
  <c r="AA72" i="218"/>
  <c r="N20" i="218"/>
  <c r="N22" i="218"/>
  <c r="N24" i="218"/>
  <c r="N26" i="218"/>
  <c r="N28" i="218"/>
  <c r="N30" i="218"/>
  <c r="N32" i="218"/>
  <c r="N35" i="218"/>
  <c r="N37" i="218"/>
  <c r="N39" i="218"/>
  <c r="N41" i="218"/>
  <c r="N43" i="218"/>
  <c r="N45" i="218"/>
  <c r="N47" i="218"/>
  <c r="N49" i="218"/>
  <c r="N51" i="218"/>
  <c r="N53" i="218"/>
  <c r="N55" i="218"/>
  <c r="N57" i="218"/>
  <c r="N59" i="218"/>
  <c r="N61" i="218"/>
  <c r="N63" i="218"/>
  <c r="N65" i="218"/>
  <c r="N67" i="218"/>
  <c r="N70" i="218"/>
  <c r="N71" i="218"/>
  <c r="N73" i="218"/>
  <c r="K74" i="218"/>
  <c r="N76" i="218"/>
  <c r="K77" i="218"/>
  <c r="N78" i="218"/>
  <c r="K79" i="218"/>
  <c r="N80" i="218"/>
  <c r="K81" i="218"/>
  <c r="N82" i="218"/>
  <c r="K83" i="218"/>
  <c r="N84" i="218"/>
  <c r="K85" i="218"/>
  <c r="N86" i="218"/>
  <c r="K87" i="218"/>
  <c r="N88" i="218"/>
  <c r="K89" i="218"/>
  <c r="N90" i="218"/>
  <c r="K91" i="218"/>
  <c r="N92" i="218"/>
  <c r="K93" i="218"/>
  <c r="N94" i="218"/>
  <c r="K95" i="218"/>
  <c r="N96" i="218"/>
  <c r="K97" i="218"/>
  <c r="N99" i="218"/>
  <c r="K100" i="218"/>
  <c r="N101" i="218"/>
  <c r="K103" i="218"/>
  <c r="N104" i="218"/>
  <c r="K105" i="218"/>
  <c r="N106" i="218"/>
  <c r="K107" i="218"/>
  <c r="N109" i="218"/>
  <c r="O109" i="218" s="1"/>
  <c r="Q109" i="218" s="1"/>
  <c r="K110" i="218"/>
  <c r="N111" i="218"/>
  <c r="O111" i="218" s="1"/>
  <c r="Q111" i="218" s="1"/>
  <c r="K112" i="218"/>
  <c r="N113" i="218"/>
  <c r="O113" i="218" s="1"/>
  <c r="Q113" i="218" s="1"/>
  <c r="K114" i="218"/>
  <c r="N115" i="218"/>
  <c r="O115" i="218" s="1"/>
  <c r="Q115" i="218" s="1"/>
  <c r="K116" i="218"/>
  <c r="N117" i="218"/>
  <c r="O117" i="218" s="1"/>
  <c r="Q117" i="218" s="1"/>
  <c r="K118" i="218"/>
  <c r="N119" i="218"/>
  <c r="O119" i="218" s="1"/>
  <c r="Q119" i="218" s="1"/>
  <c r="K120" i="218"/>
  <c r="N121" i="218"/>
  <c r="O121" i="218" s="1"/>
  <c r="Q121" i="218" s="1"/>
  <c r="K122" i="218"/>
  <c r="N123" i="218"/>
  <c r="O123" i="218" s="1"/>
  <c r="K124" i="218"/>
  <c r="N125" i="218"/>
  <c r="O125" i="218" s="1"/>
  <c r="Q125" i="218" s="1"/>
  <c r="K126" i="218"/>
  <c r="N127" i="218"/>
  <c r="O127" i="218" s="1"/>
  <c r="Q127" i="218" s="1"/>
  <c r="K128" i="218"/>
  <c r="N74" i="218"/>
  <c r="N77" i="218"/>
  <c r="N79" i="218"/>
  <c r="N81" i="218"/>
  <c r="N83" i="218"/>
  <c r="N85" i="218"/>
  <c r="N87" i="218"/>
  <c r="N89" i="218"/>
  <c r="N91" i="218"/>
  <c r="N93" i="218"/>
  <c r="N95" i="218"/>
  <c r="N97" i="218"/>
  <c r="N100" i="218"/>
  <c r="N103" i="218"/>
  <c r="N105" i="218"/>
  <c r="N107" i="218"/>
  <c r="N110" i="218"/>
  <c r="O110" i="218" s="1"/>
  <c r="Q110" i="218" s="1"/>
  <c r="N112" i="218"/>
  <c r="O112" i="218" s="1"/>
  <c r="Q112" i="218" s="1"/>
  <c r="N114" i="218"/>
  <c r="O114" i="218" s="1"/>
  <c r="Q114" i="218" s="1"/>
  <c r="N116" i="218"/>
  <c r="O116" i="218" s="1"/>
  <c r="Q116" i="218" s="1"/>
  <c r="N118" i="218"/>
  <c r="O118" i="218" s="1"/>
  <c r="Q118" i="218" s="1"/>
  <c r="N120" i="218"/>
  <c r="O120" i="218" s="1"/>
  <c r="Q120" i="218" s="1"/>
  <c r="N122" i="218"/>
  <c r="O122" i="218" s="1"/>
  <c r="Q122" i="218" s="1"/>
  <c r="N124" i="218"/>
  <c r="O124" i="218" s="1"/>
  <c r="Q124" i="218" s="1"/>
  <c r="N126" i="218"/>
  <c r="O126" i="218" s="1"/>
  <c r="Q126" i="218" s="1"/>
  <c r="N128" i="218"/>
  <c r="O128" i="218" s="1"/>
  <c r="Q128" i="218" s="1"/>
  <c r="O93" i="218" l="1"/>
  <c r="O59" i="218"/>
  <c r="O35" i="218"/>
  <c r="O100" i="218"/>
  <c r="O74" i="218"/>
  <c r="O104" i="218"/>
  <c r="O99" i="218"/>
  <c r="O94" i="218"/>
  <c r="O90" i="218"/>
  <c r="O86" i="218"/>
  <c r="O82" i="218"/>
  <c r="O78" i="218"/>
  <c r="O73" i="218"/>
  <c r="O65" i="218"/>
  <c r="O57" i="218"/>
  <c r="O49" i="218"/>
  <c r="O41" i="218"/>
  <c r="O32" i="218"/>
  <c r="O24" i="218"/>
  <c r="O66" i="218"/>
  <c r="O62" i="218"/>
  <c r="O58" i="218"/>
  <c r="O54" i="218"/>
  <c r="O50" i="218"/>
  <c r="O46" i="218"/>
  <c r="O42" i="218"/>
  <c r="O38" i="218"/>
  <c r="O33" i="218"/>
  <c r="O29" i="218"/>
  <c r="O25" i="218"/>
  <c r="O21" i="218"/>
  <c r="O15" i="218"/>
  <c r="O85" i="218"/>
  <c r="O51" i="218"/>
  <c r="O26" i="218"/>
  <c r="O16" i="218"/>
  <c r="O83" i="218"/>
  <c r="O107" i="218"/>
  <c r="O89" i="218"/>
  <c r="O81" i="218"/>
  <c r="O71" i="218"/>
  <c r="O63" i="218"/>
  <c r="O55" i="218"/>
  <c r="O47" i="218"/>
  <c r="O39" i="218"/>
  <c r="O30" i="218"/>
  <c r="O22" i="218"/>
  <c r="O103" i="218"/>
  <c r="O77" i="218"/>
  <c r="O67" i="218"/>
  <c r="O43" i="218"/>
  <c r="O91" i="218"/>
  <c r="O97" i="218"/>
  <c r="O105" i="218"/>
  <c r="O95" i="218"/>
  <c r="O87" i="218"/>
  <c r="O79" i="218"/>
  <c r="Q123" i="218"/>
  <c r="O106" i="218"/>
  <c r="O101" i="218"/>
  <c r="O96" i="218"/>
  <c r="O92" i="218"/>
  <c r="O88" i="218"/>
  <c r="O84" i="218"/>
  <c r="O80" i="218"/>
  <c r="O76" i="218"/>
  <c r="O70" i="218"/>
  <c r="O61" i="218"/>
  <c r="O53" i="218"/>
  <c r="O45" i="218"/>
  <c r="O37" i="218"/>
  <c r="O28" i="218"/>
  <c r="O20" i="218"/>
  <c r="O69" i="218"/>
  <c r="O64" i="218"/>
  <c r="O60" i="218"/>
  <c r="O56" i="218"/>
  <c r="O52" i="218"/>
  <c r="O48" i="218"/>
  <c r="O44" i="218"/>
  <c r="O40" i="218"/>
  <c r="O36" i="218"/>
  <c r="O31" i="218"/>
  <c r="O27" i="218"/>
  <c r="O23" i="218"/>
  <c r="O19" i="218"/>
  <c r="Q18" i="218"/>
  <c r="O72" i="218"/>
  <c r="P72" i="218"/>
  <c r="N129" i="218"/>
  <c r="E133" i="218" s="1"/>
  <c r="O14" i="218"/>
  <c r="P128" i="218"/>
  <c r="P126" i="218"/>
  <c r="P124" i="218"/>
  <c r="P122" i="218"/>
  <c r="P120" i="218"/>
  <c r="P118" i="218"/>
  <c r="P116" i="218"/>
  <c r="P114" i="218"/>
  <c r="P112" i="218"/>
  <c r="P110" i="218"/>
  <c r="P107" i="218"/>
  <c r="P105" i="218"/>
  <c r="P103" i="218"/>
  <c r="P100" i="218"/>
  <c r="P97" i="218"/>
  <c r="P95" i="218"/>
  <c r="P93" i="218"/>
  <c r="P91" i="218"/>
  <c r="P89" i="218"/>
  <c r="P87" i="218"/>
  <c r="P85" i="218"/>
  <c r="P83" i="218"/>
  <c r="P81" i="218"/>
  <c r="P79" i="218"/>
  <c r="P77" i="218"/>
  <c r="P74" i="218"/>
  <c r="P125" i="218"/>
  <c r="P121" i="218"/>
  <c r="P117" i="218"/>
  <c r="P113" i="218"/>
  <c r="P109" i="218"/>
  <c r="P104" i="218"/>
  <c r="P99" i="218"/>
  <c r="P94" i="218"/>
  <c r="P90" i="218"/>
  <c r="P86" i="218"/>
  <c r="P82" i="218"/>
  <c r="P78" i="218"/>
  <c r="P70" i="218"/>
  <c r="P67" i="218"/>
  <c r="P65" i="218"/>
  <c r="P63" i="218"/>
  <c r="P61" i="218"/>
  <c r="P59" i="218"/>
  <c r="P57" i="218"/>
  <c r="P55" i="218"/>
  <c r="P53" i="218"/>
  <c r="P51" i="218"/>
  <c r="P49" i="218"/>
  <c r="P47" i="218"/>
  <c r="P45" i="218"/>
  <c r="P43" i="218"/>
  <c r="P41" i="218"/>
  <c r="P39" i="218"/>
  <c r="P37" i="218"/>
  <c r="P35" i="218"/>
  <c r="P32" i="218"/>
  <c r="P30" i="218"/>
  <c r="P28" i="218"/>
  <c r="P26" i="218"/>
  <c r="P24" i="218"/>
  <c r="P22" i="218"/>
  <c r="P20" i="218"/>
  <c r="P69" i="218"/>
  <c r="P64" i="218"/>
  <c r="P60" i="218"/>
  <c r="P56" i="218"/>
  <c r="P52" i="218"/>
  <c r="P48" i="218"/>
  <c r="P44" i="218"/>
  <c r="P40" i="218"/>
  <c r="P36" i="218"/>
  <c r="P31" i="218"/>
  <c r="P27" i="218"/>
  <c r="P23" i="218"/>
  <c r="P19" i="218"/>
  <c r="P16" i="218"/>
  <c r="AA129" i="218"/>
  <c r="P15" i="218"/>
  <c r="O17" i="218"/>
  <c r="P17" i="218"/>
  <c r="P127" i="218"/>
  <c r="P123" i="218"/>
  <c r="P119" i="218"/>
  <c r="P115" i="218"/>
  <c r="P111" i="218"/>
  <c r="P106" i="218"/>
  <c r="P101" i="218"/>
  <c r="P96" i="218"/>
  <c r="P92" i="218"/>
  <c r="P88" i="218"/>
  <c r="P84" i="218"/>
  <c r="P80" i="218"/>
  <c r="P76" i="218"/>
  <c r="P73" i="218"/>
  <c r="P71" i="218"/>
  <c r="P66" i="218"/>
  <c r="P62" i="218"/>
  <c r="P58" i="218"/>
  <c r="P54" i="218"/>
  <c r="P50" i="218"/>
  <c r="P46" i="218"/>
  <c r="P42" i="218"/>
  <c r="P38" i="218"/>
  <c r="P33" i="218"/>
  <c r="P29" i="218"/>
  <c r="P25" i="218"/>
  <c r="P21" i="218"/>
  <c r="K129" i="218"/>
  <c r="M129" i="218"/>
  <c r="Q40" i="218" l="1"/>
  <c r="Q64" i="218"/>
  <c r="Q53" i="218"/>
  <c r="Q88" i="218"/>
  <c r="Q103" i="218"/>
  <c r="Q49" i="218"/>
  <c r="Q65" i="218"/>
  <c r="Q78" i="218"/>
  <c r="Q86" i="218"/>
  <c r="Q94" i="218"/>
  <c r="Q104" i="218"/>
  <c r="Q100" i="218"/>
  <c r="Q72" i="218"/>
  <c r="Q87" i="218"/>
  <c r="Q105" i="218"/>
  <c r="Q91" i="218"/>
  <c r="Q30" i="218"/>
  <c r="Q47" i="218"/>
  <c r="Q63" i="218"/>
  <c r="Q81" i="218"/>
  <c r="Q107" i="218"/>
  <c r="Q85" i="218"/>
  <c r="Q21" i="218"/>
  <c r="Q29" i="218"/>
  <c r="Q38" i="218"/>
  <c r="Q46" i="218"/>
  <c r="Q54" i="218"/>
  <c r="Q62" i="218"/>
  <c r="Q23" i="218"/>
  <c r="Q48" i="218"/>
  <c r="Q20" i="218"/>
  <c r="Q70" i="218"/>
  <c r="Q96" i="218"/>
  <c r="Q16" i="218"/>
  <c r="Q32" i="218"/>
  <c r="Q35" i="218"/>
  <c r="Q17" i="218"/>
  <c r="Q19" i="218"/>
  <c r="Q27" i="218"/>
  <c r="Q36" i="218"/>
  <c r="Q44" i="218"/>
  <c r="Q52" i="218"/>
  <c r="Q60" i="218"/>
  <c r="Q69" i="218"/>
  <c r="Q28" i="218"/>
  <c r="Q45" i="218"/>
  <c r="Q61" i="218"/>
  <c r="Q76" i="218"/>
  <c r="Q84" i="218"/>
  <c r="Q92" i="218"/>
  <c r="Q101" i="218"/>
  <c r="Q67" i="218"/>
  <c r="Q77" i="218"/>
  <c r="Q26" i="218"/>
  <c r="Q24" i="218"/>
  <c r="Q41" i="218"/>
  <c r="Q57" i="218"/>
  <c r="Q73" i="218"/>
  <c r="Q82" i="218"/>
  <c r="Q90" i="218"/>
  <c r="Q99" i="218"/>
  <c r="Q74" i="218"/>
  <c r="Q59" i="218"/>
  <c r="Q31" i="218"/>
  <c r="Q56" i="218"/>
  <c r="Q37" i="218"/>
  <c r="Q80" i="218"/>
  <c r="Q106" i="218"/>
  <c r="Q43" i="218"/>
  <c r="Q51" i="218"/>
  <c r="P129" i="218"/>
  <c r="Q79" i="218"/>
  <c r="Q95" i="218"/>
  <c r="Q97" i="218"/>
  <c r="Q22" i="218"/>
  <c r="Q39" i="218"/>
  <c r="Q55" i="218"/>
  <c r="Q71" i="218"/>
  <c r="Q89" i="218"/>
  <c r="Q83" i="218"/>
  <c r="Q15" i="218"/>
  <c r="Q25" i="218"/>
  <c r="Q33" i="218"/>
  <c r="Q42" i="218"/>
  <c r="Q50" i="218"/>
  <c r="Q58" i="218"/>
  <c r="Q66" i="218"/>
  <c r="Q93" i="218"/>
  <c r="H132" i="218"/>
  <c r="E132" i="218"/>
  <c r="E139" i="218" s="1"/>
  <c r="E141" i="218" s="1"/>
  <c r="O129" i="218"/>
  <c r="Q14" i="218"/>
  <c r="Q129" i="218" l="1"/>
  <c r="D145" i="217"/>
  <c r="D143" i="217"/>
  <c r="E140" i="217"/>
  <c r="E138" i="217"/>
  <c r="E137" i="217"/>
  <c r="E134" i="217"/>
  <c r="BA129" i="217"/>
  <c r="AZ129" i="217"/>
  <c r="AY129" i="217"/>
  <c r="AX129" i="217"/>
  <c r="AW129" i="217"/>
  <c r="AV129" i="217"/>
  <c r="AU129" i="217"/>
  <c r="AT129" i="217"/>
  <c r="AS129" i="217"/>
  <c r="AR129" i="217"/>
  <c r="AQ129" i="217"/>
  <c r="AP129" i="217"/>
  <c r="AO129" i="217"/>
  <c r="AN129" i="217"/>
  <c r="AM129" i="217"/>
  <c r="AL129" i="217"/>
  <c r="AK129" i="217"/>
  <c r="AJ129" i="217"/>
  <c r="AI129" i="217"/>
  <c r="AH129" i="217"/>
  <c r="AG129" i="217"/>
  <c r="AF129" i="217"/>
  <c r="I129" i="217"/>
  <c r="G129" i="217"/>
  <c r="F129" i="217"/>
  <c r="C129" i="217"/>
  <c r="BC128" i="217"/>
  <c r="BB128" i="217"/>
  <c r="AD128" i="217"/>
  <c r="AE128" i="217" s="1"/>
  <c r="AC128" i="217"/>
  <c r="Z128" i="217"/>
  <c r="X128" i="217"/>
  <c r="W128" i="217"/>
  <c r="L128" i="217"/>
  <c r="M128" i="217" s="1"/>
  <c r="J128" i="217"/>
  <c r="K128" i="217" s="1"/>
  <c r="H128" i="217"/>
  <c r="BC127" i="217"/>
  <c r="BB127" i="217"/>
  <c r="AD127" i="217"/>
  <c r="AC127" i="217"/>
  <c r="Z127" i="217"/>
  <c r="X127" i="217"/>
  <c r="Y127" i="217" s="1"/>
  <c r="W127" i="217"/>
  <c r="L127" i="217"/>
  <c r="J127" i="217"/>
  <c r="AA127" i="217" s="1"/>
  <c r="H127" i="217"/>
  <c r="BC126" i="217"/>
  <c r="BB126" i="217"/>
  <c r="AD126" i="217"/>
  <c r="AE126" i="217" s="1"/>
  <c r="AC126" i="217"/>
  <c r="Z126" i="217"/>
  <c r="X126" i="217"/>
  <c r="W126" i="217"/>
  <c r="L126" i="217"/>
  <c r="M126" i="217" s="1"/>
  <c r="J126" i="217"/>
  <c r="K126" i="217" s="1"/>
  <c r="H126" i="217"/>
  <c r="BC125" i="217"/>
  <c r="BB125" i="217"/>
  <c r="AD125" i="217"/>
  <c r="AC125" i="217"/>
  <c r="Z125" i="217"/>
  <c r="X125" i="217"/>
  <c r="Y125" i="217" s="1"/>
  <c r="W125" i="217"/>
  <c r="L125" i="217"/>
  <c r="K125" i="217"/>
  <c r="J125" i="217"/>
  <c r="AA125" i="217" s="1"/>
  <c r="H125" i="217"/>
  <c r="BC124" i="217"/>
  <c r="BB124" i="217"/>
  <c r="AD124" i="217"/>
  <c r="AE124" i="217" s="1"/>
  <c r="AC124" i="217"/>
  <c r="Z124" i="217"/>
  <c r="X124" i="217"/>
  <c r="W124" i="217"/>
  <c r="L124" i="217"/>
  <c r="J124" i="217"/>
  <c r="K124" i="217" s="1"/>
  <c r="H124" i="217"/>
  <c r="BC123" i="217"/>
  <c r="BB123" i="217"/>
  <c r="AD123" i="217"/>
  <c r="AC123" i="217"/>
  <c r="Z123" i="217"/>
  <c r="X123" i="217"/>
  <c r="W123" i="217"/>
  <c r="L123" i="217"/>
  <c r="M123" i="217" s="1"/>
  <c r="J123" i="217"/>
  <c r="AA123" i="217" s="1"/>
  <c r="H123" i="217"/>
  <c r="BC122" i="217"/>
  <c r="BB122" i="217"/>
  <c r="AD122" i="217"/>
  <c r="AE122" i="217" s="1"/>
  <c r="AC122" i="217"/>
  <c r="Z122" i="217"/>
  <c r="X122" i="217"/>
  <c r="Y122" i="217" s="1"/>
  <c r="W122" i="217"/>
  <c r="L122" i="217"/>
  <c r="J122" i="217"/>
  <c r="M122" i="217" s="1"/>
  <c r="H122" i="217"/>
  <c r="BC121" i="217"/>
  <c r="BB121" i="217"/>
  <c r="AD121" i="217"/>
  <c r="AC121" i="217"/>
  <c r="Z121" i="217"/>
  <c r="X121" i="217"/>
  <c r="W121" i="217"/>
  <c r="Y121" i="217" s="1"/>
  <c r="L121" i="217"/>
  <c r="M121" i="217" s="1"/>
  <c r="J121" i="217"/>
  <c r="AA121" i="217" s="1"/>
  <c r="H121" i="217"/>
  <c r="BC120" i="217"/>
  <c r="BB120" i="217"/>
  <c r="AD120" i="217"/>
  <c r="AE120" i="217" s="1"/>
  <c r="AC120" i="217"/>
  <c r="Z120" i="217"/>
  <c r="X120" i="217"/>
  <c r="Y120" i="217" s="1"/>
  <c r="W120" i="217"/>
  <c r="L120" i="217"/>
  <c r="M120" i="217" s="1"/>
  <c r="K120" i="217"/>
  <c r="J120" i="217"/>
  <c r="AA120" i="217" s="1"/>
  <c r="H120" i="217"/>
  <c r="BC119" i="217"/>
  <c r="BB119" i="217"/>
  <c r="AD119" i="217"/>
  <c r="AE119" i="217" s="1"/>
  <c r="AC119" i="217"/>
  <c r="Z119" i="217"/>
  <c r="X119" i="217"/>
  <c r="W119" i="217"/>
  <c r="L119" i="217"/>
  <c r="J119" i="217"/>
  <c r="AA119" i="217" s="1"/>
  <c r="H119" i="217"/>
  <c r="BC118" i="217"/>
  <c r="BB118" i="217"/>
  <c r="AD118" i="217"/>
  <c r="AC118" i="217"/>
  <c r="Z118" i="217"/>
  <c r="X118" i="217"/>
  <c r="W118" i="217"/>
  <c r="M118" i="217"/>
  <c r="L118" i="217"/>
  <c r="J118" i="217"/>
  <c r="AA118" i="217" s="1"/>
  <c r="H118" i="217"/>
  <c r="BC117" i="217"/>
  <c r="BB117" i="217"/>
  <c r="AD117" i="217"/>
  <c r="AC117" i="217"/>
  <c r="Z117" i="217"/>
  <c r="X117" i="217"/>
  <c r="W117" i="217"/>
  <c r="Y117" i="217" s="1"/>
  <c r="L117" i="217"/>
  <c r="M117" i="217" s="1"/>
  <c r="J117" i="217"/>
  <c r="AA117" i="217" s="1"/>
  <c r="H117" i="217"/>
  <c r="BC116" i="217"/>
  <c r="BB116" i="217"/>
  <c r="AD116" i="217"/>
  <c r="AC116" i="217"/>
  <c r="Z116" i="217"/>
  <c r="X116" i="217"/>
  <c r="Y116" i="217" s="1"/>
  <c r="W116" i="217"/>
  <c r="L116" i="217"/>
  <c r="M116" i="217" s="1"/>
  <c r="K116" i="217"/>
  <c r="J116" i="217"/>
  <c r="AA116" i="217" s="1"/>
  <c r="H116" i="217"/>
  <c r="BC115" i="217"/>
  <c r="BB115" i="217"/>
  <c r="AD115" i="217"/>
  <c r="AE115" i="217" s="1"/>
  <c r="AC115" i="217"/>
  <c r="Z115" i="217"/>
  <c r="X115" i="217"/>
  <c r="W115" i="217"/>
  <c r="L115" i="217"/>
  <c r="J115" i="217"/>
  <c r="AA115" i="217" s="1"/>
  <c r="H115" i="217"/>
  <c r="BC114" i="217"/>
  <c r="BB114" i="217"/>
  <c r="AD114" i="217"/>
  <c r="AC114" i="217"/>
  <c r="AE114" i="217" s="1"/>
  <c r="Z114" i="217"/>
  <c r="X114" i="217"/>
  <c r="W114" i="217"/>
  <c r="M114" i="217"/>
  <c r="L114" i="217"/>
  <c r="J114" i="217"/>
  <c r="AA114" i="217" s="1"/>
  <c r="H114" i="217"/>
  <c r="BC113" i="217"/>
  <c r="BB113" i="217"/>
  <c r="AD113" i="217"/>
  <c r="AC113" i="217"/>
  <c r="Z113" i="217"/>
  <c r="X113" i="217"/>
  <c r="W113" i="217"/>
  <c r="Y113" i="217" s="1"/>
  <c r="L113" i="217"/>
  <c r="M113" i="217" s="1"/>
  <c r="J113" i="217"/>
  <c r="AA113" i="217" s="1"/>
  <c r="H113" i="217"/>
  <c r="BC112" i="217"/>
  <c r="BB112" i="217"/>
  <c r="AD112" i="217"/>
  <c r="AC112" i="217"/>
  <c r="Z112" i="217"/>
  <c r="X112" i="217"/>
  <c r="Y112" i="217" s="1"/>
  <c r="W112" i="217"/>
  <c r="L112" i="217"/>
  <c r="M112" i="217" s="1"/>
  <c r="K112" i="217"/>
  <c r="J112" i="217"/>
  <c r="AA112" i="217" s="1"/>
  <c r="H112" i="217"/>
  <c r="BC111" i="217"/>
  <c r="BB111" i="217"/>
  <c r="AD111" i="217"/>
  <c r="AE111" i="217" s="1"/>
  <c r="AC111" i="217"/>
  <c r="Z111" i="217"/>
  <c r="X111" i="217"/>
  <c r="W111" i="217"/>
  <c r="L111" i="217"/>
  <c r="J111" i="217"/>
  <c r="AA111" i="217" s="1"/>
  <c r="H111" i="217"/>
  <c r="BC110" i="217"/>
  <c r="BB110" i="217"/>
  <c r="AD110" i="217"/>
  <c r="AC110" i="217"/>
  <c r="Z110" i="217"/>
  <c r="X110" i="217"/>
  <c r="W110" i="217"/>
  <c r="M110" i="217"/>
  <c r="L110" i="217"/>
  <c r="J110" i="217"/>
  <c r="AA110" i="217" s="1"/>
  <c r="H110" i="217"/>
  <c r="BC109" i="217"/>
  <c r="BB109" i="217"/>
  <c r="AD109" i="217"/>
  <c r="AC109" i="217"/>
  <c r="Z109" i="217"/>
  <c r="X109" i="217"/>
  <c r="W109" i="217"/>
  <c r="Y109" i="217" s="1"/>
  <c r="L109" i="217"/>
  <c r="M109" i="217" s="1"/>
  <c r="J109" i="217"/>
  <c r="AA109" i="217" s="1"/>
  <c r="H109" i="217"/>
  <c r="BC107" i="217"/>
  <c r="AD107" i="217" s="1"/>
  <c r="BB107" i="217"/>
  <c r="AC107" i="217" s="1"/>
  <c r="Z107" i="217"/>
  <c r="X107" i="217"/>
  <c r="W107" i="217"/>
  <c r="L107" i="217"/>
  <c r="J107" i="217"/>
  <c r="K107" i="217" s="1"/>
  <c r="H107" i="217"/>
  <c r="BC106" i="217"/>
  <c r="BB106" i="217"/>
  <c r="AC106" i="217" s="1"/>
  <c r="AD106" i="217"/>
  <c r="Z106" i="217"/>
  <c r="X106" i="217"/>
  <c r="W106" i="217"/>
  <c r="Y106" i="217" s="1"/>
  <c r="L106" i="217"/>
  <c r="J106" i="217"/>
  <c r="H106" i="217"/>
  <c r="BC105" i="217"/>
  <c r="AD105" i="217" s="1"/>
  <c r="BB105" i="217"/>
  <c r="AC105" i="217" s="1"/>
  <c r="Z105" i="217"/>
  <c r="X105" i="217"/>
  <c r="W105" i="217"/>
  <c r="L105" i="217"/>
  <c r="J105" i="217"/>
  <c r="K105" i="217" s="1"/>
  <c r="H105" i="217"/>
  <c r="BC104" i="217"/>
  <c r="BB104" i="217"/>
  <c r="AD104" i="217"/>
  <c r="AE104" i="217" s="1"/>
  <c r="AC104" i="217"/>
  <c r="Z104" i="217"/>
  <c r="X104" i="217"/>
  <c r="W104" i="217"/>
  <c r="Y104" i="217" s="1"/>
  <c r="L104" i="217"/>
  <c r="J104" i="217"/>
  <c r="H104" i="217"/>
  <c r="BC103" i="217"/>
  <c r="AD103" i="217" s="1"/>
  <c r="BB103" i="217"/>
  <c r="AC103" i="217" s="1"/>
  <c r="Z103" i="217"/>
  <c r="X103" i="217"/>
  <c r="Y103" i="217" s="1"/>
  <c r="W103" i="217"/>
  <c r="L103" i="217"/>
  <c r="K103" i="217"/>
  <c r="J103" i="217"/>
  <c r="H103" i="217"/>
  <c r="BC101" i="217"/>
  <c r="AD101" i="217" s="1"/>
  <c r="AE101" i="217" s="1"/>
  <c r="BB101" i="217"/>
  <c r="AC101" i="217" s="1"/>
  <c r="Z101" i="217"/>
  <c r="X101" i="217"/>
  <c r="W101" i="217"/>
  <c r="Y101" i="217" s="1"/>
  <c r="L101" i="217"/>
  <c r="J101" i="217"/>
  <c r="H101" i="217"/>
  <c r="BC100" i="217"/>
  <c r="AD100" i="217" s="1"/>
  <c r="BB100" i="217"/>
  <c r="AC100" i="217" s="1"/>
  <c r="Z100" i="217"/>
  <c r="X100" i="217"/>
  <c r="Y100" i="217" s="1"/>
  <c r="W100" i="217"/>
  <c r="L100" i="217"/>
  <c r="J100" i="217"/>
  <c r="K100" i="217" s="1"/>
  <c r="H100" i="217"/>
  <c r="BC99" i="217"/>
  <c r="BB99" i="217"/>
  <c r="AC99" i="217" s="1"/>
  <c r="AD99" i="217"/>
  <c r="Z99" i="217"/>
  <c r="X99" i="217"/>
  <c r="W99" i="217"/>
  <c r="Y99" i="217" s="1"/>
  <c r="L99" i="217"/>
  <c r="J99" i="217"/>
  <c r="H99" i="217"/>
  <c r="BC97" i="217"/>
  <c r="BB97" i="217"/>
  <c r="AD97" i="217"/>
  <c r="AE97" i="217" s="1"/>
  <c r="AC97" i="217"/>
  <c r="Z97" i="217"/>
  <c r="X97" i="217"/>
  <c r="Y97" i="217" s="1"/>
  <c r="W97" i="217"/>
  <c r="L97" i="217"/>
  <c r="J97" i="217"/>
  <c r="K97" i="217" s="1"/>
  <c r="H97" i="217"/>
  <c r="BC96" i="217"/>
  <c r="BB96" i="217"/>
  <c r="AD96" i="217"/>
  <c r="AE96" i="217" s="1"/>
  <c r="AC96" i="217"/>
  <c r="Z96" i="217"/>
  <c r="X96" i="217"/>
  <c r="W96" i="217"/>
  <c r="Y96" i="217" s="1"/>
  <c r="L96" i="217"/>
  <c r="J96" i="217"/>
  <c r="H96" i="217"/>
  <c r="BC95" i="217"/>
  <c r="AD95" i="217" s="1"/>
  <c r="BB95" i="217"/>
  <c r="AC95" i="217" s="1"/>
  <c r="Z95" i="217"/>
  <c r="X95" i="217"/>
  <c r="Y95" i="217" s="1"/>
  <c r="W95" i="217"/>
  <c r="L95" i="217"/>
  <c r="J95" i="217"/>
  <c r="K95" i="217" s="1"/>
  <c r="H95" i="217"/>
  <c r="BC94" i="217"/>
  <c r="BB94" i="217"/>
  <c r="AD94" i="217"/>
  <c r="AE94" i="217" s="1"/>
  <c r="AC94" i="217"/>
  <c r="Z94" i="217"/>
  <c r="X94" i="217"/>
  <c r="W94" i="217"/>
  <c r="Y94" i="217" s="1"/>
  <c r="L94" i="217"/>
  <c r="J94" i="217"/>
  <c r="H94" i="217"/>
  <c r="BC93" i="217"/>
  <c r="BB93" i="217"/>
  <c r="AD93" i="217"/>
  <c r="AC93" i="217"/>
  <c r="Z93" i="217"/>
  <c r="X93" i="217"/>
  <c r="Y93" i="217" s="1"/>
  <c r="W93" i="217"/>
  <c r="L93" i="217"/>
  <c r="M93" i="217" s="1"/>
  <c r="K93" i="217"/>
  <c r="J93" i="217"/>
  <c r="H93" i="217"/>
  <c r="BC92" i="217"/>
  <c r="BB92" i="217"/>
  <c r="AD92" i="217"/>
  <c r="AC92" i="217"/>
  <c r="Z92" i="217"/>
  <c r="X92" i="217"/>
  <c r="W92" i="217"/>
  <c r="L92" i="217"/>
  <c r="J92" i="217"/>
  <c r="H92" i="217"/>
  <c r="BC91" i="217"/>
  <c r="BB91" i="217"/>
  <c r="AD91" i="217"/>
  <c r="AE91" i="217" s="1"/>
  <c r="AC91" i="217"/>
  <c r="Z91" i="217"/>
  <c r="X91" i="217"/>
  <c r="W91" i="217"/>
  <c r="L91" i="217"/>
  <c r="J91" i="217"/>
  <c r="K91" i="217" s="1"/>
  <c r="H91" i="217"/>
  <c r="BC90" i="217"/>
  <c r="BB90" i="217"/>
  <c r="AD90" i="217"/>
  <c r="AE90" i="217" s="1"/>
  <c r="AC90" i="217"/>
  <c r="Z90" i="217"/>
  <c r="X90" i="217"/>
  <c r="W90" i="217"/>
  <c r="Y90" i="217" s="1"/>
  <c r="L90" i="217"/>
  <c r="J90" i="217"/>
  <c r="H90" i="217"/>
  <c r="BC89" i="217"/>
  <c r="BB89" i="217"/>
  <c r="AD89" i="217"/>
  <c r="AC89" i="217"/>
  <c r="Z89" i="217"/>
  <c r="X89" i="217"/>
  <c r="Y89" i="217" s="1"/>
  <c r="W89" i="217"/>
  <c r="L89" i="217"/>
  <c r="M89" i="217" s="1"/>
  <c r="K89" i="217"/>
  <c r="J89" i="217"/>
  <c r="H89" i="217"/>
  <c r="BC88" i="217"/>
  <c r="BB88" i="217"/>
  <c r="AD88" i="217"/>
  <c r="AC88" i="217"/>
  <c r="Z88" i="217"/>
  <c r="X88" i="217"/>
  <c r="W88" i="217"/>
  <c r="L88" i="217"/>
  <c r="J88" i="217"/>
  <c r="H88" i="217"/>
  <c r="BC87" i="217"/>
  <c r="BB87" i="217"/>
  <c r="AD87" i="217"/>
  <c r="AE87" i="217" s="1"/>
  <c r="AC87" i="217"/>
  <c r="Z87" i="217"/>
  <c r="X87" i="217"/>
  <c r="W87" i="217"/>
  <c r="L87" i="217"/>
  <c r="J87" i="217"/>
  <c r="K87" i="217" s="1"/>
  <c r="H87" i="217"/>
  <c r="BC86" i="217"/>
  <c r="BB86" i="217"/>
  <c r="AD86" i="217"/>
  <c r="AE86" i="217" s="1"/>
  <c r="AC86" i="217"/>
  <c r="Z86" i="217"/>
  <c r="X86" i="217"/>
  <c r="W86" i="217"/>
  <c r="Y86" i="217" s="1"/>
  <c r="L86" i="217"/>
  <c r="J86" i="217"/>
  <c r="H86" i="217"/>
  <c r="BC85" i="217"/>
  <c r="AD85" i="217" s="1"/>
  <c r="BB85" i="217"/>
  <c r="AC85" i="217" s="1"/>
  <c r="Z85" i="217"/>
  <c r="X85" i="217"/>
  <c r="Y85" i="217" s="1"/>
  <c r="W85" i="217"/>
  <c r="L85" i="217"/>
  <c r="K85" i="217"/>
  <c r="J85" i="217"/>
  <c r="H85" i="217"/>
  <c r="BC84" i="217"/>
  <c r="AD84" i="217" s="1"/>
  <c r="AE84" i="217" s="1"/>
  <c r="BB84" i="217"/>
  <c r="AC84" i="217" s="1"/>
  <c r="Z84" i="217"/>
  <c r="X84" i="217"/>
  <c r="W84" i="217"/>
  <c r="Y84" i="217" s="1"/>
  <c r="L84" i="217"/>
  <c r="J84" i="217"/>
  <c r="H84" i="217"/>
  <c r="BC83" i="217"/>
  <c r="BB83" i="217"/>
  <c r="AD83" i="217"/>
  <c r="AC83" i="217"/>
  <c r="Z83" i="217"/>
  <c r="X83" i="217"/>
  <c r="Y83" i="217" s="1"/>
  <c r="W83" i="217"/>
  <c r="L83" i="217"/>
  <c r="K83" i="217"/>
  <c r="J83" i="217"/>
  <c r="H83" i="217"/>
  <c r="BC82" i="217"/>
  <c r="BB82" i="217"/>
  <c r="AD82" i="217"/>
  <c r="AC82" i="217"/>
  <c r="Z82" i="217"/>
  <c r="X82" i="217"/>
  <c r="W82" i="217"/>
  <c r="L82" i="217"/>
  <c r="J82" i="217"/>
  <c r="H82" i="217"/>
  <c r="BC81" i="217"/>
  <c r="BB81" i="217"/>
  <c r="AD81" i="217"/>
  <c r="AE81" i="217" s="1"/>
  <c r="AC81" i="217"/>
  <c r="Z81" i="217"/>
  <c r="X81" i="217"/>
  <c r="W81" i="217"/>
  <c r="L81" i="217"/>
  <c r="J81" i="217"/>
  <c r="H81" i="217"/>
  <c r="BC80" i="217"/>
  <c r="BB80" i="217"/>
  <c r="AD80" i="217"/>
  <c r="AE80" i="217" s="1"/>
  <c r="AC80" i="217"/>
  <c r="Z80" i="217"/>
  <c r="X80" i="217"/>
  <c r="W80" i="217"/>
  <c r="Y80" i="217" s="1"/>
  <c r="L80" i="217"/>
  <c r="J80" i="217"/>
  <c r="H80" i="217"/>
  <c r="BC79" i="217"/>
  <c r="AD79" i="217" s="1"/>
  <c r="BB79" i="217"/>
  <c r="AC79" i="217" s="1"/>
  <c r="Z79" i="217"/>
  <c r="X79" i="217"/>
  <c r="Y79" i="217" s="1"/>
  <c r="W79" i="217"/>
  <c r="L79" i="217"/>
  <c r="K79" i="217"/>
  <c r="J79" i="217"/>
  <c r="H79" i="217"/>
  <c r="BC78" i="217"/>
  <c r="AD78" i="217" s="1"/>
  <c r="AE78" i="217" s="1"/>
  <c r="BB78" i="217"/>
  <c r="AC78" i="217" s="1"/>
  <c r="Z78" i="217"/>
  <c r="X78" i="217"/>
  <c r="W78" i="217"/>
  <c r="Y78" i="217" s="1"/>
  <c r="L78" i="217"/>
  <c r="J78" i="217"/>
  <c r="H78" i="217"/>
  <c r="BC77" i="217"/>
  <c r="AD77" i="217" s="1"/>
  <c r="BB77" i="217"/>
  <c r="AC77" i="217" s="1"/>
  <c r="Z77" i="217"/>
  <c r="X77" i="217"/>
  <c r="Y77" i="217" s="1"/>
  <c r="W77" i="217"/>
  <c r="L77" i="217"/>
  <c r="K77" i="217"/>
  <c r="J77" i="217"/>
  <c r="H77" i="217"/>
  <c r="BC76" i="217"/>
  <c r="AD76" i="217" s="1"/>
  <c r="AE76" i="217" s="1"/>
  <c r="BB76" i="217"/>
  <c r="AC76" i="217" s="1"/>
  <c r="Z76" i="217"/>
  <c r="X76" i="217"/>
  <c r="W76" i="217"/>
  <c r="Y76" i="217" s="1"/>
  <c r="L76" i="217"/>
  <c r="J76" i="217"/>
  <c r="H76" i="217"/>
  <c r="BC74" i="217"/>
  <c r="BB74" i="217"/>
  <c r="AD74" i="217"/>
  <c r="AC74" i="217"/>
  <c r="AE74" i="217" s="1"/>
  <c r="Z74" i="217"/>
  <c r="X74" i="217"/>
  <c r="Y74" i="217" s="1"/>
  <c r="W74" i="217"/>
  <c r="L74" i="217"/>
  <c r="M74" i="217" s="1"/>
  <c r="K74" i="217"/>
  <c r="J74" i="217"/>
  <c r="H74" i="217"/>
  <c r="BC73" i="217"/>
  <c r="BB73" i="217"/>
  <c r="AD73" i="217"/>
  <c r="AC73" i="217"/>
  <c r="Z73" i="217"/>
  <c r="X73" i="217"/>
  <c r="W73" i="217"/>
  <c r="L73" i="217"/>
  <c r="J73" i="217"/>
  <c r="H73" i="217"/>
  <c r="BC72" i="217"/>
  <c r="BB72" i="217"/>
  <c r="AD72" i="217"/>
  <c r="AE72" i="217" s="1"/>
  <c r="AC72" i="217"/>
  <c r="Z72" i="217"/>
  <c r="X72" i="217"/>
  <c r="W72" i="217"/>
  <c r="Y72" i="217" s="1"/>
  <c r="L72" i="217"/>
  <c r="J72" i="217"/>
  <c r="H72" i="217"/>
  <c r="BC71" i="217"/>
  <c r="BB71" i="217"/>
  <c r="AD71" i="217"/>
  <c r="AC71" i="217"/>
  <c r="AE71" i="217" s="1"/>
  <c r="Z71" i="217"/>
  <c r="X71" i="217"/>
  <c r="Y71" i="217" s="1"/>
  <c r="W71" i="217"/>
  <c r="L71" i="217"/>
  <c r="J71" i="217"/>
  <c r="H71" i="217"/>
  <c r="BC70" i="217"/>
  <c r="BB70" i="217"/>
  <c r="AD70" i="217"/>
  <c r="AE70" i="217" s="1"/>
  <c r="AC70" i="217"/>
  <c r="Z70" i="217"/>
  <c r="X70" i="217"/>
  <c r="W70" i="217"/>
  <c r="L70" i="217"/>
  <c r="J70" i="217"/>
  <c r="H70" i="217"/>
  <c r="BC69" i="217"/>
  <c r="BB69" i="217"/>
  <c r="AD69" i="217"/>
  <c r="AC69" i="217"/>
  <c r="Z69" i="217"/>
  <c r="X69" i="217"/>
  <c r="W69" i="217"/>
  <c r="L69" i="217"/>
  <c r="J69" i="217"/>
  <c r="H69" i="217"/>
  <c r="BC67" i="217"/>
  <c r="BB67" i="217"/>
  <c r="AD67" i="217"/>
  <c r="AE67" i="217" s="1"/>
  <c r="AC67" i="217"/>
  <c r="Z67" i="217"/>
  <c r="X67" i="217"/>
  <c r="W67" i="217"/>
  <c r="L67" i="217"/>
  <c r="J67" i="217"/>
  <c r="H67" i="217"/>
  <c r="BC66" i="217"/>
  <c r="BB66" i="217"/>
  <c r="AD66" i="217"/>
  <c r="AC66" i="217"/>
  <c r="Z66" i="217"/>
  <c r="X66" i="217"/>
  <c r="W66" i="217"/>
  <c r="L66" i="217"/>
  <c r="J66" i="217"/>
  <c r="H66" i="217"/>
  <c r="BC65" i="217"/>
  <c r="BB65" i="217"/>
  <c r="AD65" i="217"/>
  <c r="AE65" i="217" s="1"/>
  <c r="AC65" i="217"/>
  <c r="Z65" i="217"/>
  <c r="X65" i="217"/>
  <c r="W65" i="217"/>
  <c r="L65" i="217"/>
  <c r="J65" i="217"/>
  <c r="H65" i="217"/>
  <c r="BC64" i="217"/>
  <c r="BB64" i="217"/>
  <c r="AD64" i="217"/>
  <c r="AC64" i="217"/>
  <c r="Z64" i="217"/>
  <c r="X64" i="217"/>
  <c r="W64" i="217"/>
  <c r="Y64" i="217" s="1"/>
  <c r="L64" i="217"/>
  <c r="J64" i="217"/>
  <c r="H64" i="217"/>
  <c r="BC63" i="217"/>
  <c r="BB63" i="217"/>
  <c r="AD63" i="217"/>
  <c r="AE63" i="217" s="1"/>
  <c r="AC63" i="217"/>
  <c r="Z63" i="217"/>
  <c r="X63" i="217"/>
  <c r="Y63" i="217" s="1"/>
  <c r="W63" i="217"/>
  <c r="L63" i="217"/>
  <c r="K63" i="217"/>
  <c r="J63" i="217"/>
  <c r="H63" i="217"/>
  <c r="BC62" i="217"/>
  <c r="BB62" i="217"/>
  <c r="AD62" i="217"/>
  <c r="AE62" i="217" s="1"/>
  <c r="AC62" i="217"/>
  <c r="Z62" i="217"/>
  <c r="X62" i="217"/>
  <c r="W62" i="217"/>
  <c r="L62" i="217"/>
  <c r="J62" i="217"/>
  <c r="H62" i="217"/>
  <c r="BC61" i="217"/>
  <c r="BB61" i="217"/>
  <c r="AD61" i="217"/>
  <c r="AC61" i="217"/>
  <c r="AE61" i="217" s="1"/>
  <c r="Z61" i="217"/>
  <c r="X61" i="217"/>
  <c r="W61" i="217"/>
  <c r="M61" i="217"/>
  <c r="L61" i="217"/>
  <c r="J61" i="217"/>
  <c r="H61" i="217"/>
  <c r="BC60" i="217"/>
  <c r="BB60" i="217"/>
  <c r="AD60" i="217"/>
  <c r="AC60" i="217"/>
  <c r="Z60" i="217"/>
  <c r="X60" i="217"/>
  <c r="W60" i="217"/>
  <c r="Y60" i="217" s="1"/>
  <c r="L60" i="217"/>
  <c r="J60" i="217"/>
  <c r="H60" i="217"/>
  <c r="BC59" i="217"/>
  <c r="BB59" i="217"/>
  <c r="AD59" i="217"/>
  <c r="AC59" i="217"/>
  <c r="Z59" i="217"/>
  <c r="X59" i="217"/>
  <c r="Y59" i="217" s="1"/>
  <c r="W59" i="217"/>
  <c r="L59" i="217"/>
  <c r="K59" i="217"/>
  <c r="J59" i="217"/>
  <c r="H59" i="217"/>
  <c r="BC58" i="217"/>
  <c r="BB58" i="217"/>
  <c r="AD58" i="217"/>
  <c r="AE58" i="217" s="1"/>
  <c r="AC58" i="217"/>
  <c r="Z58" i="217"/>
  <c r="X58" i="217"/>
  <c r="W58" i="217"/>
  <c r="L58" i="217"/>
  <c r="J58" i="217"/>
  <c r="H58" i="217"/>
  <c r="BC57" i="217"/>
  <c r="BB57" i="217"/>
  <c r="AD57" i="217"/>
  <c r="AC57" i="217"/>
  <c r="AE57" i="217" s="1"/>
  <c r="Z57" i="217"/>
  <c r="X57" i="217"/>
  <c r="W57" i="217"/>
  <c r="M57" i="217"/>
  <c r="L57" i="217"/>
  <c r="J57" i="217"/>
  <c r="H57" i="217"/>
  <c r="BC56" i="217"/>
  <c r="BB56" i="217"/>
  <c r="AD56" i="217"/>
  <c r="AC56" i="217"/>
  <c r="Z56" i="217"/>
  <c r="X56" i="217"/>
  <c r="W56" i="217"/>
  <c r="Y56" i="217" s="1"/>
  <c r="L56" i="217"/>
  <c r="J56" i="217"/>
  <c r="H56" i="217"/>
  <c r="BC55" i="217"/>
  <c r="BB55" i="217"/>
  <c r="AD55" i="217"/>
  <c r="AC55" i="217"/>
  <c r="Z55" i="217"/>
  <c r="X55" i="217"/>
  <c r="Y55" i="217" s="1"/>
  <c r="W55" i="217"/>
  <c r="L55" i="217"/>
  <c r="K55" i="217"/>
  <c r="J55" i="217"/>
  <c r="H55" i="217"/>
  <c r="BC54" i="217"/>
  <c r="BB54" i="217"/>
  <c r="AD54" i="217"/>
  <c r="AE54" i="217" s="1"/>
  <c r="AC54" i="217"/>
  <c r="Z54" i="217"/>
  <c r="X54" i="217"/>
  <c r="W54" i="217"/>
  <c r="L54" i="217"/>
  <c r="J54" i="217"/>
  <c r="H54" i="217"/>
  <c r="BC53" i="217"/>
  <c r="BB53" i="217"/>
  <c r="AD53" i="217"/>
  <c r="AC53" i="217"/>
  <c r="AE53" i="217" s="1"/>
  <c r="Z53" i="217"/>
  <c r="X53" i="217"/>
  <c r="W53" i="217"/>
  <c r="M53" i="217"/>
  <c r="L53" i="217"/>
  <c r="J53" i="217"/>
  <c r="H53" i="217"/>
  <c r="BC52" i="217"/>
  <c r="AD52" i="217" s="1"/>
  <c r="BB52" i="217"/>
  <c r="AC52" i="217" s="1"/>
  <c r="Z52" i="217"/>
  <c r="X52" i="217"/>
  <c r="W52" i="217"/>
  <c r="L52" i="217"/>
  <c r="J52" i="217"/>
  <c r="H52" i="217"/>
  <c r="BC51" i="217"/>
  <c r="AD51" i="217" s="1"/>
  <c r="BB51" i="217"/>
  <c r="AC51" i="217"/>
  <c r="Z51" i="217"/>
  <c r="X51" i="217"/>
  <c r="W51" i="217"/>
  <c r="M51" i="217"/>
  <c r="L51" i="217"/>
  <c r="J51" i="217"/>
  <c r="H51" i="217"/>
  <c r="BC50" i="217"/>
  <c r="BB50" i="217"/>
  <c r="AD50" i="217"/>
  <c r="AC50" i="217"/>
  <c r="Z50" i="217"/>
  <c r="X50" i="217"/>
  <c r="W50" i="217"/>
  <c r="Y50" i="217" s="1"/>
  <c r="L50" i="217"/>
  <c r="J50" i="217"/>
  <c r="H50" i="217"/>
  <c r="BC49" i="217"/>
  <c r="BB49" i="217"/>
  <c r="AD49" i="217"/>
  <c r="AC49" i="217"/>
  <c r="Z49" i="217"/>
  <c r="X49" i="217"/>
  <c r="Y49" i="217" s="1"/>
  <c r="W49" i="217"/>
  <c r="L49" i="217"/>
  <c r="K49" i="217"/>
  <c r="J49" i="217"/>
  <c r="H49" i="217"/>
  <c r="BC48" i="217"/>
  <c r="AD48" i="217" s="1"/>
  <c r="BB48" i="217"/>
  <c r="AC48" i="217" s="1"/>
  <c r="Z48" i="217"/>
  <c r="X48" i="217"/>
  <c r="W48" i="217"/>
  <c r="Y48" i="217" s="1"/>
  <c r="L48" i="217"/>
  <c r="J48" i="217"/>
  <c r="H48" i="217"/>
  <c r="BC47" i="217"/>
  <c r="AD47" i="217" s="1"/>
  <c r="BB47" i="217"/>
  <c r="AC47" i="217" s="1"/>
  <c r="Z47" i="217"/>
  <c r="X47" i="217"/>
  <c r="Y47" i="217" s="1"/>
  <c r="W47" i="217"/>
  <c r="L47" i="217"/>
  <c r="K47" i="217"/>
  <c r="J47" i="217"/>
  <c r="H47" i="217"/>
  <c r="BC46" i="217"/>
  <c r="BB46" i="217"/>
  <c r="AD46" i="217"/>
  <c r="AE46" i="217" s="1"/>
  <c r="AC46" i="217"/>
  <c r="Z46" i="217"/>
  <c r="X46" i="217"/>
  <c r="W46" i="217"/>
  <c r="L46" i="217"/>
  <c r="J46" i="217"/>
  <c r="H46" i="217"/>
  <c r="BC45" i="217"/>
  <c r="BB45" i="217"/>
  <c r="AD45" i="217"/>
  <c r="AC45" i="217"/>
  <c r="AE45" i="217" s="1"/>
  <c r="Z45" i="217"/>
  <c r="X45" i="217"/>
  <c r="W45" i="217"/>
  <c r="M45" i="217"/>
  <c r="L45" i="217"/>
  <c r="J45" i="217"/>
  <c r="H45" i="217"/>
  <c r="BC44" i="217"/>
  <c r="BB44" i="217"/>
  <c r="AD44" i="217"/>
  <c r="AC44" i="217"/>
  <c r="Z44" i="217"/>
  <c r="X44" i="217"/>
  <c r="W44" i="217"/>
  <c r="Y44" i="217" s="1"/>
  <c r="L44" i="217"/>
  <c r="J44" i="217"/>
  <c r="H44" i="217"/>
  <c r="BC43" i="217"/>
  <c r="BB43" i="217"/>
  <c r="AD43" i="217"/>
  <c r="AC43" i="217"/>
  <c r="Z43" i="217"/>
  <c r="X43" i="217"/>
  <c r="Y43" i="217" s="1"/>
  <c r="W43" i="217"/>
  <c r="L43" i="217"/>
  <c r="K43" i="217"/>
  <c r="J43" i="217"/>
  <c r="H43" i="217"/>
  <c r="BC42" i="217"/>
  <c r="BB42" i="217"/>
  <c r="AD42" i="217"/>
  <c r="AE42" i="217" s="1"/>
  <c r="AC42" i="217"/>
  <c r="Z42" i="217"/>
  <c r="X42" i="217"/>
  <c r="W42" i="217"/>
  <c r="L42" i="217"/>
  <c r="J42" i="217"/>
  <c r="H42" i="217"/>
  <c r="BC41" i="217"/>
  <c r="BB41" i="217"/>
  <c r="AD41" i="217"/>
  <c r="AC41" i="217"/>
  <c r="AE41" i="217" s="1"/>
  <c r="Z41" i="217"/>
  <c r="X41" i="217"/>
  <c r="W41" i="217"/>
  <c r="M41" i="217"/>
  <c r="L41" i="217"/>
  <c r="J41" i="217"/>
  <c r="H41" i="217"/>
  <c r="BC40" i="217"/>
  <c r="BB40" i="217"/>
  <c r="AD40" i="217"/>
  <c r="AC40" i="217"/>
  <c r="Z40" i="217"/>
  <c r="X40" i="217"/>
  <c r="W40" i="217"/>
  <c r="Y40" i="217" s="1"/>
  <c r="L40" i="217"/>
  <c r="J40" i="217"/>
  <c r="H40" i="217"/>
  <c r="BC39" i="217"/>
  <c r="BB39" i="217"/>
  <c r="AD39" i="217"/>
  <c r="AC39" i="217"/>
  <c r="Z39" i="217"/>
  <c r="X39" i="217"/>
  <c r="Y39" i="217" s="1"/>
  <c r="W39" i="217"/>
  <c r="L39" i="217"/>
  <c r="K39" i="217"/>
  <c r="J39" i="217"/>
  <c r="H39" i="217"/>
  <c r="BC38" i="217"/>
  <c r="BB38" i="217"/>
  <c r="AD38" i="217"/>
  <c r="AE38" i="217" s="1"/>
  <c r="AC38" i="217"/>
  <c r="Z38" i="217"/>
  <c r="X38" i="217"/>
  <c r="W38" i="217"/>
  <c r="L38" i="217"/>
  <c r="J38" i="217"/>
  <c r="H38" i="217"/>
  <c r="BC37" i="217"/>
  <c r="BB37" i="217"/>
  <c r="AD37" i="217"/>
  <c r="AC37" i="217"/>
  <c r="AE37" i="217" s="1"/>
  <c r="Z37" i="217"/>
  <c r="X37" i="217"/>
  <c r="W37" i="217"/>
  <c r="M37" i="217"/>
  <c r="L37" i="217"/>
  <c r="J37" i="217"/>
  <c r="H37" i="217"/>
  <c r="BC36" i="217"/>
  <c r="AD36" i="217" s="1"/>
  <c r="BB36" i="217"/>
  <c r="AC36" i="217" s="1"/>
  <c r="Z36" i="217"/>
  <c r="X36" i="217"/>
  <c r="W36" i="217"/>
  <c r="L36" i="217"/>
  <c r="J36" i="217"/>
  <c r="H36" i="217"/>
  <c r="BC35" i="217"/>
  <c r="AD35" i="217" s="1"/>
  <c r="BB35" i="217"/>
  <c r="AC35" i="217"/>
  <c r="Z35" i="217"/>
  <c r="X35" i="217"/>
  <c r="W35" i="217"/>
  <c r="M35" i="217"/>
  <c r="L35" i="217"/>
  <c r="J35" i="217"/>
  <c r="H35" i="217"/>
  <c r="BC33" i="217"/>
  <c r="BB33" i="217"/>
  <c r="AD33" i="217"/>
  <c r="AC33" i="217"/>
  <c r="Z33" i="217"/>
  <c r="X33" i="217"/>
  <c r="W33" i="217"/>
  <c r="Y33" i="217" s="1"/>
  <c r="L33" i="217"/>
  <c r="J33" i="217"/>
  <c r="H33" i="217"/>
  <c r="BC32" i="217"/>
  <c r="BB32" i="217"/>
  <c r="AD32" i="217"/>
  <c r="AC32" i="217"/>
  <c r="Z32" i="217"/>
  <c r="X32" i="217"/>
  <c r="Y32" i="217" s="1"/>
  <c r="W32" i="217"/>
  <c r="L32" i="217"/>
  <c r="K32" i="217"/>
  <c r="J32" i="217"/>
  <c r="H32" i="217"/>
  <c r="BC31" i="217"/>
  <c r="AD31" i="217" s="1"/>
  <c r="BB31" i="217"/>
  <c r="AC31" i="217" s="1"/>
  <c r="Z31" i="217"/>
  <c r="X31" i="217"/>
  <c r="W31" i="217"/>
  <c r="Y31" i="217" s="1"/>
  <c r="L31" i="217"/>
  <c r="J31" i="217"/>
  <c r="H31" i="217"/>
  <c r="BC30" i="217"/>
  <c r="AD30" i="217" s="1"/>
  <c r="BB30" i="217"/>
  <c r="AC30" i="217" s="1"/>
  <c r="Z30" i="217"/>
  <c r="X30" i="217"/>
  <c r="Y30" i="217" s="1"/>
  <c r="W30" i="217"/>
  <c r="L30" i="217"/>
  <c r="K30" i="217"/>
  <c r="J30" i="217"/>
  <c r="H30" i="217"/>
  <c r="BC29" i="217"/>
  <c r="BB29" i="217"/>
  <c r="AD29" i="217"/>
  <c r="AE29" i="217" s="1"/>
  <c r="AC29" i="217"/>
  <c r="Z29" i="217"/>
  <c r="X29" i="217"/>
  <c r="W29" i="217"/>
  <c r="L29" i="217"/>
  <c r="J29" i="217"/>
  <c r="H29" i="217"/>
  <c r="BC28" i="217"/>
  <c r="BB28" i="217"/>
  <c r="AD28" i="217"/>
  <c r="AC28" i="217"/>
  <c r="AE28" i="217" s="1"/>
  <c r="Z28" i="217"/>
  <c r="X28" i="217"/>
  <c r="W28" i="217"/>
  <c r="M28" i="217"/>
  <c r="L28" i="217"/>
  <c r="J28" i="217"/>
  <c r="H28" i="217"/>
  <c r="BC27" i="217"/>
  <c r="BB27" i="217"/>
  <c r="AD27" i="217"/>
  <c r="AC27" i="217"/>
  <c r="Z27" i="217"/>
  <c r="X27" i="217"/>
  <c r="W27" i="217"/>
  <c r="Y27" i="217" s="1"/>
  <c r="L27" i="217"/>
  <c r="J27" i="217"/>
  <c r="H27" i="217"/>
  <c r="BC26" i="217"/>
  <c r="BB26" i="217"/>
  <c r="AD26" i="217"/>
  <c r="AC26" i="217"/>
  <c r="Z26" i="217"/>
  <c r="X26" i="217"/>
  <c r="Y26" i="217" s="1"/>
  <c r="W26" i="217"/>
  <c r="L26" i="217"/>
  <c r="K26" i="217"/>
  <c r="J26" i="217"/>
  <c r="H26" i="217"/>
  <c r="BC25" i="217"/>
  <c r="AD25" i="217" s="1"/>
  <c r="BB25" i="217"/>
  <c r="AC25" i="217" s="1"/>
  <c r="Z25" i="217"/>
  <c r="X25" i="217"/>
  <c r="W25" i="217"/>
  <c r="L25" i="217"/>
  <c r="K25" i="217"/>
  <c r="J25" i="217"/>
  <c r="AA25" i="217" s="1"/>
  <c r="H25" i="217"/>
  <c r="BC24" i="217"/>
  <c r="AD24" i="217" s="1"/>
  <c r="BB24" i="217"/>
  <c r="AC24" i="217" s="1"/>
  <c r="Z24" i="217"/>
  <c r="X24" i="217"/>
  <c r="W24" i="217"/>
  <c r="Y24" i="217" s="1"/>
  <c r="L24" i="217"/>
  <c r="J24" i="217"/>
  <c r="H24" i="217"/>
  <c r="BC23" i="217"/>
  <c r="BB23" i="217"/>
  <c r="AD23" i="217"/>
  <c r="AC23" i="217"/>
  <c r="AE23" i="217" s="1"/>
  <c r="Z23" i="217"/>
  <c r="X23" i="217"/>
  <c r="Y23" i="217" s="1"/>
  <c r="W23" i="217"/>
  <c r="L23" i="217"/>
  <c r="K23" i="217"/>
  <c r="J23" i="217"/>
  <c r="H23" i="217"/>
  <c r="BC22" i="217"/>
  <c r="BB22" i="217"/>
  <c r="AD22" i="217"/>
  <c r="AC22" i="217"/>
  <c r="Z22" i="217"/>
  <c r="X22" i="217"/>
  <c r="W22" i="217"/>
  <c r="L22" i="217"/>
  <c r="J22" i="217"/>
  <c r="H22" i="217"/>
  <c r="BC21" i="217"/>
  <c r="BB21" i="217"/>
  <c r="AD21" i="217"/>
  <c r="AC21" i="217"/>
  <c r="Z21" i="217"/>
  <c r="X21" i="217"/>
  <c r="W21" i="217"/>
  <c r="L21" i="217"/>
  <c r="J21" i="217"/>
  <c r="H21" i="217"/>
  <c r="BC20" i="217"/>
  <c r="BB20" i="217"/>
  <c r="AD20" i="217"/>
  <c r="AE20" i="217" s="1"/>
  <c r="AC20" i="217"/>
  <c r="Z20" i="217"/>
  <c r="X20" i="217"/>
  <c r="W20" i="217"/>
  <c r="Y20" i="217" s="1"/>
  <c r="L20" i="217"/>
  <c r="J20" i="217"/>
  <c r="H20" i="217"/>
  <c r="BC19" i="217"/>
  <c r="BB19" i="217"/>
  <c r="AD19" i="217"/>
  <c r="AC19" i="217"/>
  <c r="AE19" i="217" s="1"/>
  <c r="Z19" i="217"/>
  <c r="X19" i="217"/>
  <c r="Y19" i="217" s="1"/>
  <c r="W19" i="217"/>
  <c r="L19" i="217"/>
  <c r="K19" i="217"/>
  <c r="J19" i="217"/>
  <c r="H19" i="217"/>
  <c r="BC18" i="217"/>
  <c r="BB18" i="217"/>
  <c r="AD18" i="217"/>
  <c r="AC18" i="217"/>
  <c r="Z18" i="217"/>
  <c r="X18" i="217"/>
  <c r="W18" i="217"/>
  <c r="L18" i="217"/>
  <c r="J18" i="217"/>
  <c r="H18" i="217"/>
  <c r="BC17" i="217"/>
  <c r="AD17" i="217" s="1"/>
  <c r="BB17" i="217"/>
  <c r="AC17" i="217"/>
  <c r="Z17" i="217"/>
  <c r="X17" i="217"/>
  <c r="W17" i="217"/>
  <c r="M17" i="217"/>
  <c r="L17" i="217"/>
  <c r="J17" i="217"/>
  <c r="H17" i="217"/>
  <c r="BC16" i="217"/>
  <c r="AD16" i="217" s="1"/>
  <c r="BB16" i="217"/>
  <c r="AC16" i="217" s="1"/>
  <c r="Z16" i="217"/>
  <c r="X16" i="217"/>
  <c r="W16" i="217"/>
  <c r="L16" i="217"/>
  <c r="J16" i="217"/>
  <c r="H16" i="217"/>
  <c r="BC15" i="217"/>
  <c r="AD15" i="217" s="1"/>
  <c r="BB15" i="217"/>
  <c r="AC15" i="217"/>
  <c r="Z15" i="217"/>
  <c r="X15" i="217"/>
  <c r="W15" i="217"/>
  <c r="M15" i="217"/>
  <c r="L15" i="217"/>
  <c r="J15" i="217"/>
  <c r="H15" i="217"/>
  <c r="BC14" i="217"/>
  <c r="AD14" i="217" s="1"/>
  <c r="BB14" i="217"/>
  <c r="Z14" i="217"/>
  <c r="X14" i="217"/>
  <c r="W14" i="217"/>
  <c r="U14" i="217"/>
  <c r="L14" i="217"/>
  <c r="J14" i="217"/>
  <c r="H14" i="217"/>
  <c r="U13" i="217"/>
  <c r="T13" i="217"/>
  <c r="L129" i="217" l="1"/>
  <c r="AA21" i="217"/>
  <c r="K22" i="217"/>
  <c r="M27" i="217"/>
  <c r="M33" i="217"/>
  <c r="M40" i="217"/>
  <c r="M44" i="217"/>
  <c r="M50" i="217"/>
  <c r="K52" i="217"/>
  <c r="M56" i="217"/>
  <c r="M64" i="217"/>
  <c r="K69" i="217"/>
  <c r="AE79" i="217"/>
  <c r="AA81" i="217"/>
  <c r="AA82" i="217"/>
  <c r="AE95" i="217"/>
  <c r="AA15" i="217"/>
  <c r="M16" i="217"/>
  <c r="K21" i="217"/>
  <c r="Y21" i="217"/>
  <c r="M22" i="217"/>
  <c r="M23" i="217"/>
  <c r="AE27" i="217"/>
  <c r="AA28" i="217"/>
  <c r="K29" i="217"/>
  <c r="AE33" i="217"/>
  <c r="AA35" i="217"/>
  <c r="M36" i="217"/>
  <c r="AA37" i="217"/>
  <c r="K38" i="217"/>
  <c r="AE40" i="217"/>
  <c r="AA41" i="217"/>
  <c r="K42" i="217"/>
  <c r="AE44" i="217"/>
  <c r="AA45" i="217"/>
  <c r="K46" i="217"/>
  <c r="AE50" i="217"/>
  <c r="AA51" i="217"/>
  <c r="M52" i="217"/>
  <c r="AA53" i="217"/>
  <c r="K54" i="217"/>
  <c r="AE56" i="217"/>
  <c r="AA57" i="217"/>
  <c r="K58" i="217"/>
  <c r="AE60" i="217"/>
  <c r="AA61" i="217"/>
  <c r="K62" i="217"/>
  <c r="AE64" i="217"/>
  <c r="AA65" i="217"/>
  <c r="Y65" i="217"/>
  <c r="M66" i="217"/>
  <c r="Y67" i="217"/>
  <c r="M69" i="217"/>
  <c r="Y70" i="217"/>
  <c r="M71" i="217"/>
  <c r="M73" i="217"/>
  <c r="K81" i="217"/>
  <c r="Y81" i="217"/>
  <c r="M82" i="217"/>
  <c r="M83" i="217"/>
  <c r="Y87" i="217"/>
  <c r="M88" i="217"/>
  <c r="Y91" i="217"/>
  <c r="M92" i="217"/>
  <c r="Y105" i="217"/>
  <c r="AE105" i="217"/>
  <c r="Y107" i="217"/>
  <c r="AE107" i="217"/>
  <c r="AE109" i="217"/>
  <c r="AE110" i="217"/>
  <c r="AE113" i="217"/>
  <c r="AE117" i="217"/>
  <c r="AE118" i="217"/>
  <c r="AE121" i="217"/>
  <c r="AE123" i="217"/>
  <c r="Y126" i="217"/>
  <c r="M127" i="217"/>
  <c r="Y128" i="217"/>
  <c r="K16" i="217"/>
  <c r="K71" i="217"/>
  <c r="K73" i="217"/>
  <c r="AE77" i="217"/>
  <c r="AE85" i="217"/>
  <c r="AA87" i="217"/>
  <c r="AA88" i="217"/>
  <c r="M95" i="217"/>
  <c r="M97" i="217"/>
  <c r="AE100" i="217"/>
  <c r="AA105" i="217"/>
  <c r="AA17" i="217"/>
  <c r="M18" i="217"/>
  <c r="M19" i="217"/>
  <c r="H129" i="217"/>
  <c r="Y14" i="217"/>
  <c r="BB129" i="217"/>
  <c r="K15" i="217"/>
  <c r="Y15" i="217"/>
  <c r="AE15" i="217"/>
  <c r="Y16" i="217"/>
  <c r="K17" i="217"/>
  <c r="Y17" i="217"/>
  <c r="AE17" i="217"/>
  <c r="Y18" i="217"/>
  <c r="AE18" i="217"/>
  <c r="AA19" i="217"/>
  <c r="K20" i="217"/>
  <c r="Y22" i="217"/>
  <c r="AE22" i="217"/>
  <c r="AA23" i="217"/>
  <c r="K24" i="217"/>
  <c r="N25" i="217"/>
  <c r="P25" i="217" s="1"/>
  <c r="M26" i="217"/>
  <c r="AE26" i="217"/>
  <c r="K28" i="217"/>
  <c r="Y28" i="217"/>
  <c r="M29" i="217"/>
  <c r="M30" i="217"/>
  <c r="K31" i="217"/>
  <c r="M32" i="217"/>
  <c r="AE32" i="217"/>
  <c r="K35" i="217"/>
  <c r="Y35" i="217"/>
  <c r="AE35" i="217"/>
  <c r="Y36" i="217"/>
  <c r="K37" i="217"/>
  <c r="Y37" i="217"/>
  <c r="M38" i="217"/>
  <c r="M39" i="217"/>
  <c r="AE39" i="217"/>
  <c r="K41" i="217"/>
  <c r="Y41" i="217"/>
  <c r="M42" i="217"/>
  <c r="M43" i="217"/>
  <c r="AE43" i="217"/>
  <c r="K45" i="217"/>
  <c r="Y45" i="217"/>
  <c r="M46" i="217"/>
  <c r="M47" i="217"/>
  <c r="K48" i="217"/>
  <c r="M49" i="217"/>
  <c r="AE49" i="217"/>
  <c r="K51" i="217"/>
  <c r="Y51" i="217"/>
  <c r="AE51" i="217"/>
  <c r="Y52" i="217"/>
  <c r="K53" i="217"/>
  <c r="Y53" i="217"/>
  <c r="M54" i="217"/>
  <c r="M55" i="217"/>
  <c r="AE55" i="217"/>
  <c r="K57" i="217"/>
  <c r="Y57" i="217"/>
  <c r="M58" i="217"/>
  <c r="M59" i="217"/>
  <c r="AE59" i="217"/>
  <c r="K61" i="217"/>
  <c r="Y61" i="217"/>
  <c r="M62" i="217"/>
  <c r="M63" i="217"/>
  <c r="K65" i="217"/>
  <c r="Y66" i="217"/>
  <c r="AE66" i="217"/>
  <c r="AA67" i="217"/>
  <c r="Y69" i="217"/>
  <c r="AE69" i="217"/>
  <c r="AA70" i="217"/>
  <c r="AA72" i="217"/>
  <c r="Y73" i="217"/>
  <c r="AE73" i="217"/>
  <c r="AA74" i="217"/>
  <c r="AA76" i="217"/>
  <c r="M77" i="217"/>
  <c r="AA78" i="217"/>
  <c r="M79" i="217"/>
  <c r="AA80" i="217"/>
  <c r="Y82" i="217"/>
  <c r="AE82" i="217"/>
  <c r="AA83" i="217"/>
  <c r="AE83" i="217"/>
  <c r="AA84" i="217"/>
  <c r="M85" i="217"/>
  <c r="AA86" i="217"/>
  <c r="Y88" i="217"/>
  <c r="AE88" i="217"/>
  <c r="AA89" i="217"/>
  <c r="AE89" i="217"/>
  <c r="AA90" i="217"/>
  <c r="Y92" i="217"/>
  <c r="AE92" i="217"/>
  <c r="AA93" i="217"/>
  <c r="AE93" i="217"/>
  <c r="AA94" i="217"/>
  <c r="AA96" i="217"/>
  <c r="AA101" i="217"/>
  <c r="M103" i="217"/>
  <c r="AA104" i="217"/>
  <c r="K110" i="217"/>
  <c r="Y110" i="217"/>
  <c r="M111" i="217"/>
  <c r="AE112" i="217"/>
  <c r="K114" i="217"/>
  <c r="Y114" i="217"/>
  <c r="M115" i="217"/>
  <c r="AE116" i="217"/>
  <c r="K118" i="217"/>
  <c r="Y118" i="217"/>
  <c r="M119" i="217"/>
  <c r="Y123" i="217"/>
  <c r="M124" i="217"/>
  <c r="AE125" i="217"/>
  <c r="AE127" i="217"/>
  <c r="K18" i="217"/>
  <c r="AE30" i="217"/>
  <c r="K36" i="217"/>
  <c r="AE47" i="217"/>
  <c r="M60" i="217"/>
  <c r="K66" i="217"/>
  <c r="AA91" i="217"/>
  <c r="AA92" i="217"/>
  <c r="M99" i="217"/>
  <c r="M100" i="217"/>
  <c r="AE103" i="217"/>
  <c r="M106" i="217"/>
  <c r="AA107" i="217"/>
  <c r="J129" i="217"/>
  <c r="BC129" i="217"/>
  <c r="M20" i="217"/>
  <c r="M21" i="217"/>
  <c r="AE21" i="217"/>
  <c r="M24" i="217"/>
  <c r="Y25" i="217"/>
  <c r="AA26" i="217"/>
  <c r="K27" i="217"/>
  <c r="Y29" i="217"/>
  <c r="AA30" i="217"/>
  <c r="M31" i="217"/>
  <c r="AA32" i="217"/>
  <c r="K33" i="217"/>
  <c r="Y38" i="217"/>
  <c r="AA39" i="217"/>
  <c r="K40" i="217"/>
  <c r="Y42" i="217"/>
  <c r="AA43" i="217"/>
  <c r="K44" i="217"/>
  <c r="Y46" i="217"/>
  <c r="AA47" i="217"/>
  <c r="M48" i="217"/>
  <c r="AA49" i="217"/>
  <c r="K50" i="217"/>
  <c r="Y54" i="217"/>
  <c r="AA55" i="217"/>
  <c r="K56" i="217"/>
  <c r="Y58" i="217"/>
  <c r="AA59" i="217"/>
  <c r="K60" i="217"/>
  <c r="Y62" i="217"/>
  <c r="AA63" i="217"/>
  <c r="K64" i="217"/>
  <c r="M67" i="217"/>
  <c r="M70" i="217"/>
  <c r="M72" i="217"/>
  <c r="M76" i="217"/>
  <c r="AA77" i="217"/>
  <c r="M78" i="217"/>
  <c r="AA79" i="217"/>
  <c r="M80" i="217"/>
  <c r="M81" i="217"/>
  <c r="M84" i="217"/>
  <c r="AA85" i="217"/>
  <c r="M86" i="217"/>
  <c r="M87" i="217"/>
  <c r="M90" i="217"/>
  <c r="M91" i="217"/>
  <c r="M94" i="217"/>
  <c r="M96" i="217"/>
  <c r="AA99" i="217"/>
  <c r="M101" i="217"/>
  <c r="AA103" i="217"/>
  <c r="M104" i="217"/>
  <c r="M105" i="217"/>
  <c r="AA106" i="217"/>
  <c r="M107" i="217"/>
  <c r="Y111" i="217"/>
  <c r="Y115" i="217"/>
  <c r="Y119" i="217"/>
  <c r="Y124" i="217"/>
  <c r="P18" i="217"/>
  <c r="AE16" i="217"/>
  <c r="AE24" i="217"/>
  <c r="K14" i="217"/>
  <c r="M14" i="217"/>
  <c r="AA14" i="217"/>
  <c r="N16" i="217"/>
  <c r="AA16" i="217"/>
  <c r="N18" i="217"/>
  <c r="AA18" i="217"/>
  <c r="N20" i="217"/>
  <c r="AA20" i="217"/>
  <c r="N22" i="217"/>
  <c r="AA22" i="217"/>
  <c r="N24" i="217"/>
  <c r="AA24" i="217"/>
  <c r="N14" i="217"/>
  <c r="AC14" i="217"/>
  <c r="AE14" i="217" s="1"/>
  <c r="N15" i="217"/>
  <c r="N17" i="217"/>
  <c r="N19" i="217"/>
  <c r="N21" i="217"/>
  <c r="N23" i="217"/>
  <c r="M25" i="217"/>
  <c r="AE25" i="217"/>
  <c r="AE31" i="217"/>
  <c r="AE36" i="217"/>
  <c r="AE48" i="217"/>
  <c r="AE52" i="217"/>
  <c r="N27" i="217"/>
  <c r="AA27" i="217"/>
  <c r="N29" i="217"/>
  <c r="AA29" i="217"/>
  <c r="N31" i="217"/>
  <c r="AA31" i="217"/>
  <c r="N33" i="217"/>
  <c r="AA33" i="217"/>
  <c r="N36" i="217"/>
  <c r="AA36" i="217"/>
  <c r="N38" i="217"/>
  <c r="AA38" i="217"/>
  <c r="N40" i="217"/>
  <c r="AA40" i="217"/>
  <c r="N42" i="217"/>
  <c r="AA42" i="217"/>
  <c r="N44" i="217"/>
  <c r="AA44" i="217"/>
  <c r="N46" i="217"/>
  <c r="AA46" i="217"/>
  <c r="N48" i="217"/>
  <c r="AA48" i="217"/>
  <c r="N50" i="217"/>
  <c r="AA50" i="217"/>
  <c r="N52" i="217"/>
  <c r="AA52" i="217"/>
  <c r="N54" i="217"/>
  <c r="AA54" i="217"/>
  <c r="N56" i="217"/>
  <c r="AA56" i="217"/>
  <c r="N58" i="217"/>
  <c r="AA58" i="217"/>
  <c r="N60" i="217"/>
  <c r="AA60" i="217"/>
  <c r="N62" i="217"/>
  <c r="AA62" i="217"/>
  <c r="N64" i="217"/>
  <c r="AA64" i="217"/>
  <c r="M65" i="217"/>
  <c r="N66" i="217"/>
  <c r="AA66" i="217"/>
  <c r="K67" i="217"/>
  <c r="N69" i="217"/>
  <c r="AA69" i="217"/>
  <c r="K70" i="217"/>
  <c r="N71" i="217"/>
  <c r="AA71" i="217"/>
  <c r="K72" i="217"/>
  <c r="N73" i="217"/>
  <c r="AA73" i="217"/>
  <c r="AE99" i="217"/>
  <c r="AE106" i="217"/>
  <c r="N26" i="217"/>
  <c r="N28" i="217"/>
  <c r="N30" i="217"/>
  <c r="N32" i="217"/>
  <c r="N35" i="217"/>
  <c r="N37" i="217"/>
  <c r="N39" i="217"/>
  <c r="N41" i="217"/>
  <c r="N43" i="217"/>
  <c r="N45" i="217"/>
  <c r="N47" i="217"/>
  <c r="N49" i="217"/>
  <c r="N51" i="217"/>
  <c r="N53" i="217"/>
  <c r="N55" i="217"/>
  <c r="N57" i="217"/>
  <c r="N59" i="217"/>
  <c r="N61" i="217"/>
  <c r="N63" i="217"/>
  <c r="N65" i="217"/>
  <c r="N67" i="217"/>
  <c r="N70" i="217"/>
  <c r="N72" i="217"/>
  <c r="P74" i="217"/>
  <c r="P83" i="217"/>
  <c r="P87" i="217"/>
  <c r="P95" i="217"/>
  <c r="N74" i="217"/>
  <c r="K76" i="217"/>
  <c r="N77" i="217"/>
  <c r="K78" i="217"/>
  <c r="N79" i="217"/>
  <c r="K80" i="217"/>
  <c r="N81" i="217"/>
  <c r="K82" i="217"/>
  <c r="N83" i="217"/>
  <c r="K84" i="217"/>
  <c r="N85" i="217"/>
  <c r="K86" i="217"/>
  <c r="N87" i="217"/>
  <c r="K88" i="217"/>
  <c r="N89" i="217"/>
  <c r="K90" i="217"/>
  <c r="N91" i="217"/>
  <c r="K92" i="217"/>
  <c r="N93" i="217"/>
  <c r="K94" i="217"/>
  <c r="N95" i="217"/>
  <c r="AA95" i="217"/>
  <c r="K96" i="217"/>
  <c r="N97" i="217"/>
  <c r="AA97" i="217"/>
  <c r="K99" i="217"/>
  <c r="N100" i="217"/>
  <c r="AA100" i="217"/>
  <c r="K101" i="217"/>
  <c r="N103" i="217"/>
  <c r="K104" i="217"/>
  <c r="N105" i="217"/>
  <c r="K106" i="217"/>
  <c r="N107" i="217"/>
  <c r="K109" i="217"/>
  <c r="N110" i="217"/>
  <c r="O110" i="217" s="1"/>
  <c r="Q110" i="217" s="1"/>
  <c r="K111" i="217"/>
  <c r="N112" i="217"/>
  <c r="O112" i="217" s="1"/>
  <c r="Q112" i="217" s="1"/>
  <c r="K113" i="217"/>
  <c r="N114" i="217"/>
  <c r="O114" i="217" s="1"/>
  <c r="Q114" i="217" s="1"/>
  <c r="K115" i="217"/>
  <c r="N116" i="217"/>
  <c r="O116" i="217" s="1"/>
  <c r="Q116" i="217" s="1"/>
  <c r="K117" i="217"/>
  <c r="N118" i="217"/>
  <c r="O118" i="217" s="1"/>
  <c r="Q118" i="217" s="1"/>
  <c r="K119" i="217"/>
  <c r="N120" i="217"/>
  <c r="O120" i="217" s="1"/>
  <c r="Q120" i="217" s="1"/>
  <c r="K121" i="217"/>
  <c r="N122" i="217"/>
  <c r="O122" i="217" s="1"/>
  <c r="Q122" i="217" s="1"/>
  <c r="AA122" i="217"/>
  <c r="K123" i="217"/>
  <c r="N124" i="217"/>
  <c r="O124" i="217" s="1"/>
  <c r="Q124" i="217" s="1"/>
  <c r="AA124" i="217"/>
  <c r="M125" i="217"/>
  <c r="N126" i="217"/>
  <c r="O126" i="217" s="1"/>
  <c r="Q126" i="217" s="1"/>
  <c r="AA126" i="217"/>
  <c r="K127" i="217"/>
  <c r="N128" i="217"/>
  <c r="O128" i="217" s="1"/>
  <c r="Q128" i="217" s="1"/>
  <c r="AA128" i="217"/>
  <c r="N76" i="217"/>
  <c r="N78" i="217"/>
  <c r="N80" i="217"/>
  <c r="N82" i="217"/>
  <c r="N84" i="217"/>
  <c r="N86" i="217"/>
  <c r="N88" i="217"/>
  <c r="N90" i="217"/>
  <c r="N92" i="217"/>
  <c r="N94" i="217"/>
  <c r="N96" i="217"/>
  <c r="N99" i="217"/>
  <c r="N101" i="217"/>
  <c r="N104" i="217"/>
  <c r="N106" i="217"/>
  <c r="N109" i="217"/>
  <c r="O109" i="217" s="1"/>
  <c r="Q109" i="217" s="1"/>
  <c r="N111" i="217"/>
  <c r="O111" i="217" s="1"/>
  <c r="Q111" i="217" s="1"/>
  <c r="N113" i="217"/>
  <c r="O113" i="217" s="1"/>
  <c r="Q113" i="217" s="1"/>
  <c r="N115" i="217"/>
  <c r="O115" i="217" s="1"/>
  <c r="N117" i="217"/>
  <c r="O117" i="217" s="1"/>
  <c r="Q117" i="217" s="1"/>
  <c r="N119" i="217"/>
  <c r="O119" i="217" s="1"/>
  <c r="Q119" i="217" s="1"/>
  <c r="N121" i="217"/>
  <c r="O121" i="217" s="1"/>
  <c r="Q121" i="217" s="1"/>
  <c r="K122" i="217"/>
  <c r="N123" i="217"/>
  <c r="O123" i="217" s="1"/>
  <c r="Q123" i="217" s="1"/>
  <c r="N125" i="217"/>
  <c r="O125" i="217" s="1"/>
  <c r="N127" i="217"/>
  <c r="O127" i="217" s="1"/>
  <c r="Q127" i="217" s="1"/>
  <c r="O101" i="217" l="1"/>
  <c r="O89" i="217"/>
  <c r="O81" i="217"/>
  <c r="O77" i="217"/>
  <c r="O63" i="217"/>
  <c r="O39" i="217"/>
  <c r="O62" i="217"/>
  <c r="O50" i="217"/>
  <c r="O33" i="217"/>
  <c r="O90" i="217"/>
  <c r="O107" i="217"/>
  <c r="O103" i="217"/>
  <c r="P92" i="217"/>
  <c r="P88" i="217"/>
  <c r="P84" i="217"/>
  <c r="P80" i="217"/>
  <c r="P76" i="217"/>
  <c r="O70" i="217"/>
  <c r="O61" i="217"/>
  <c r="O53" i="217"/>
  <c r="O45" i="217"/>
  <c r="O37" i="217"/>
  <c r="O28" i="217"/>
  <c r="O71" i="217"/>
  <c r="O19" i="217"/>
  <c r="O22" i="217"/>
  <c r="O18" i="217"/>
  <c r="O84" i="217"/>
  <c r="O85" i="217"/>
  <c r="O47" i="217"/>
  <c r="O54" i="217"/>
  <c r="O38" i="217"/>
  <c r="O21" i="217"/>
  <c r="O99" i="217"/>
  <c r="O82" i="217"/>
  <c r="Q115" i="217"/>
  <c r="O106" i="217"/>
  <c r="O96" i="217"/>
  <c r="O88" i="217"/>
  <c r="O80" i="217"/>
  <c r="O95" i="217"/>
  <c r="O91" i="217"/>
  <c r="O87" i="217"/>
  <c r="O83" i="217"/>
  <c r="O79" i="217"/>
  <c r="O74" i="217"/>
  <c r="P91" i="217"/>
  <c r="O67" i="217"/>
  <c r="O59" i="217"/>
  <c r="O51" i="217"/>
  <c r="O43" i="217"/>
  <c r="O35" i="217"/>
  <c r="O26" i="217"/>
  <c r="P70" i="217"/>
  <c r="O64" i="217"/>
  <c r="O60" i="217"/>
  <c r="O56" i="217"/>
  <c r="O52" i="217"/>
  <c r="O48" i="217"/>
  <c r="O44" i="217"/>
  <c r="O40" i="217"/>
  <c r="O36" i="217"/>
  <c r="O31" i="217"/>
  <c r="O27" i="217"/>
  <c r="O17" i="217"/>
  <c r="O25" i="217"/>
  <c r="O92" i="217"/>
  <c r="O76" i="217"/>
  <c r="O100" i="217"/>
  <c r="O93" i="217"/>
  <c r="O72" i="217"/>
  <c r="O55" i="217"/>
  <c r="O30" i="217"/>
  <c r="O69" i="217"/>
  <c r="O58" i="217"/>
  <c r="O46" i="217"/>
  <c r="O42" i="217"/>
  <c r="O29" i="217"/>
  <c r="O104" i="217"/>
  <c r="O94" i="217"/>
  <c r="O86" i="217"/>
  <c r="O78" i="217"/>
  <c r="O105" i="217"/>
  <c r="O97" i="217"/>
  <c r="O65" i="217"/>
  <c r="O57" i="217"/>
  <c r="O49" i="217"/>
  <c r="O41" i="217"/>
  <c r="O32" i="217"/>
  <c r="O66" i="217"/>
  <c r="Q71" i="217"/>
  <c r="O23" i="217"/>
  <c r="O15" i="217"/>
  <c r="O24" i="217"/>
  <c r="O20" i="217"/>
  <c r="O16" i="217"/>
  <c r="P22" i="217"/>
  <c r="M129" i="217"/>
  <c r="P122" i="217"/>
  <c r="Q125" i="217"/>
  <c r="P121" i="217"/>
  <c r="P119" i="217"/>
  <c r="P117" i="217"/>
  <c r="P115" i="217"/>
  <c r="P113" i="217"/>
  <c r="P111" i="217"/>
  <c r="P109" i="217"/>
  <c r="P106" i="217"/>
  <c r="P104" i="217"/>
  <c r="P101" i="217"/>
  <c r="P96" i="217"/>
  <c r="P124" i="217"/>
  <c r="P100" i="217"/>
  <c r="P93" i="217"/>
  <c r="P89" i="217"/>
  <c r="P81" i="217"/>
  <c r="P126" i="217"/>
  <c r="P120" i="217"/>
  <c r="P116" i="217"/>
  <c r="P112" i="217"/>
  <c r="P103" i="217"/>
  <c r="P72" i="217"/>
  <c r="P67" i="217"/>
  <c r="P64" i="217"/>
  <c r="P60" i="217"/>
  <c r="P56" i="217"/>
  <c r="P50" i="217"/>
  <c r="P44" i="217"/>
  <c r="P40" i="217"/>
  <c r="P33" i="217"/>
  <c r="P27" i="217"/>
  <c r="P71" i="217"/>
  <c r="P66" i="217"/>
  <c r="P63" i="217"/>
  <c r="P59" i="217"/>
  <c r="P55" i="217"/>
  <c r="P52" i="217"/>
  <c r="P51" i="217"/>
  <c r="P48" i="217"/>
  <c r="P47" i="217"/>
  <c r="P43" i="217"/>
  <c r="P39" i="217"/>
  <c r="P36" i="217"/>
  <c r="P35" i="217"/>
  <c r="P31" i="217"/>
  <c r="P30" i="217"/>
  <c r="P26" i="217"/>
  <c r="P21" i="217"/>
  <c r="P24" i="217"/>
  <c r="P20" i="217"/>
  <c r="P16" i="217"/>
  <c r="P15" i="217"/>
  <c r="O73" i="217"/>
  <c r="P73" i="217"/>
  <c r="N129" i="217"/>
  <c r="E133" i="217" s="1"/>
  <c r="O14" i="217"/>
  <c r="K129" i="217"/>
  <c r="P14" i="217"/>
  <c r="P127" i="217"/>
  <c r="P123" i="217"/>
  <c r="P99" i="217"/>
  <c r="P94" i="217"/>
  <c r="P90" i="217"/>
  <c r="P86" i="217"/>
  <c r="P82" i="217"/>
  <c r="P78" i="217"/>
  <c r="P107" i="217"/>
  <c r="P105" i="217"/>
  <c r="P97" i="217"/>
  <c r="P128" i="217"/>
  <c r="P125" i="217"/>
  <c r="P118" i="217"/>
  <c r="P114" i="217"/>
  <c r="P110" i="217"/>
  <c r="P85" i="217"/>
  <c r="P79" i="217"/>
  <c r="P77" i="217"/>
  <c r="P62" i="217"/>
  <c r="P58" i="217"/>
  <c r="P54" i="217"/>
  <c r="P46" i="217"/>
  <c r="P42" i="217"/>
  <c r="P38" i="217"/>
  <c r="P29" i="217"/>
  <c r="P69" i="217"/>
  <c r="P65" i="217"/>
  <c r="P61" i="217"/>
  <c r="P57" i="217"/>
  <c r="P53" i="217"/>
  <c r="P49" i="217"/>
  <c r="P45" i="217"/>
  <c r="P41" i="217"/>
  <c r="P37" i="217"/>
  <c r="P32" i="217"/>
  <c r="P28" i="217"/>
  <c r="AA129" i="217"/>
  <c r="P23" i="217"/>
  <c r="P19" i="217"/>
  <c r="P17" i="217"/>
  <c r="Q46" i="217" l="1"/>
  <c r="Q55" i="217"/>
  <c r="Q27" i="217"/>
  <c r="Q44" i="217"/>
  <c r="Q74" i="217"/>
  <c r="Q106" i="217"/>
  <c r="Q85" i="217"/>
  <c r="Q18" i="217"/>
  <c r="Q37" i="217"/>
  <c r="Q70" i="217"/>
  <c r="Q107" i="217"/>
  <c r="Q20" i="217"/>
  <c r="Q15" i="217"/>
  <c r="Q32" i="217"/>
  <c r="Q49" i="217"/>
  <c r="Q97" i="217"/>
  <c r="Q78" i="217"/>
  <c r="Q94" i="217"/>
  <c r="Q93" i="217"/>
  <c r="Q76" i="217"/>
  <c r="Q35" i="217"/>
  <c r="Q51" i="217"/>
  <c r="Q67" i="217"/>
  <c r="Q99" i="217"/>
  <c r="Q21" i="217"/>
  <c r="Q54" i="217"/>
  <c r="Q47" i="217"/>
  <c r="Q19" i="217"/>
  <c r="Q33" i="217"/>
  <c r="Q62" i="217"/>
  <c r="Q63" i="217"/>
  <c r="Q81" i="217"/>
  <c r="Q29" i="217"/>
  <c r="Q69" i="217"/>
  <c r="Q17" i="217"/>
  <c r="Q36" i="217"/>
  <c r="Q52" i="217"/>
  <c r="Q60" i="217"/>
  <c r="Q83" i="217"/>
  <c r="Q91" i="217"/>
  <c r="Q88" i="217"/>
  <c r="Q53" i="217"/>
  <c r="Q73" i="217"/>
  <c r="Q66" i="217"/>
  <c r="Q42" i="217"/>
  <c r="Q58" i="217"/>
  <c r="Q30" i="217"/>
  <c r="Q72" i="217"/>
  <c r="Q25" i="217"/>
  <c r="Q31" i="217"/>
  <c r="Q40" i="217"/>
  <c r="Q48" i="217"/>
  <c r="Q56" i="217"/>
  <c r="Q64" i="217"/>
  <c r="Q79" i="217"/>
  <c r="Q87" i="217"/>
  <c r="Q95" i="217"/>
  <c r="Q80" i="217"/>
  <c r="Q96" i="217"/>
  <c r="Q22" i="217"/>
  <c r="Q28" i="217"/>
  <c r="Q45" i="217"/>
  <c r="Q61" i="217"/>
  <c r="Q103" i="217"/>
  <c r="Q90" i="217"/>
  <c r="Q101" i="217"/>
  <c r="O129" i="217"/>
  <c r="Q16" i="217"/>
  <c r="Q24" i="217"/>
  <c r="Q23" i="217"/>
  <c r="Q41" i="217"/>
  <c r="Q57" i="217"/>
  <c r="Q105" i="217"/>
  <c r="Q86" i="217"/>
  <c r="Q104" i="217"/>
  <c r="Q100" i="217"/>
  <c r="Q92" i="217"/>
  <c r="Q26" i="217"/>
  <c r="Q43" i="217"/>
  <c r="Q59" i="217"/>
  <c r="Q82" i="217"/>
  <c r="Q38" i="217"/>
  <c r="Q65" i="217"/>
  <c r="Q84" i="217"/>
  <c r="Q50" i="217"/>
  <c r="Q39" i="217"/>
  <c r="Q77" i="217"/>
  <c r="Q89" i="217"/>
  <c r="H132" i="217"/>
  <c r="E132" i="217"/>
  <c r="E139" i="217" s="1"/>
  <c r="E141" i="217" s="1"/>
  <c r="P129" i="217"/>
  <c r="Q14" i="217"/>
  <c r="Q129" i="217" l="1"/>
  <c r="E140" i="216"/>
  <c r="E138" i="216"/>
  <c r="E137" i="216"/>
  <c r="E134" i="216"/>
  <c r="BC129" i="216"/>
  <c r="BB129" i="216"/>
  <c r="BA129" i="216"/>
  <c r="AZ129" i="216"/>
  <c r="AY129" i="216"/>
  <c r="AX129" i="216"/>
  <c r="AW129" i="216"/>
  <c r="AV129" i="216"/>
  <c r="AU129" i="216"/>
  <c r="AT129" i="216"/>
  <c r="AS129" i="216"/>
  <c r="AR129" i="216"/>
  <c r="AQ129" i="216"/>
  <c r="AP129" i="216"/>
  <c r="AO129" i="216"/>
  <c r="AN129" i="216"/>
  <c r="AM129" i="216"/>
  <c r="AL129" i="216"/>
  <c r="AK129" i="216"/>
  <c r="AJ129" i="216"/>
  <c r="AI129" i="216"/>
  <c r="AH129" i="216"/>
  <c r="AG129" i="216"/>
  <c r="BE130" i="216" s="1"/>
  <c r="AF129" i="216"/>
  <c r="BD130" i="216" s="1"/>
  <c r="AA129" i="216"/>
  <c r="I129" i="216"/>
  <c r="G129" i="216"/>
  <c r="F129" i="216"/>
  <c r="C129" i="216"/>
  <c r="BE128" i="216"/>
  <c r="BD128" i="216"/>
  <c r="AD128" i="216"/>
  <c r="AE128" i="216" s="1"/>
  <c r="AC128" i="216"/>
  <c r="Z128" i="216"/>
  <c r="X128" i="216"/>
  <c r="W128" i="216"/>
  <c r="Y128" i="216" s="1"/>
  <c r="L128" i="216"/>
  <c r="J128" i="216"/>
  <c r="K128" i="216" s="1"/>
  <c r="H128" i="216"/>
  <c r="BE127" i="216"/>
  <c r="BD127" i="216"/>
  <c r="AD127" i="216"/>
  <c r="AC127" i="216"/>
  <c r="Z127" i="216"/>
  <c r="X127" i="216"/>
  <c r="W127" i="216"/>
  <c r="L127" i="216"/>
  <c r="J127" i="216"/>
  <c r="AA127" i="216" s="1"/>
  <c r="H127" i="216"/>
  <c r="BE126" i="216"/>
  <c r="BD126" i="216"/>
  <c r="AD126" i="216"/>
  <c r="AE126" i="216" s="1"/>
  <c r="AC126" i="216"/>
  <c r="Z126" i="216"/>
  <c r="X126" i="216"/>
  <c r="W126" i="216"/>
  <c r="Y126" i="216" s="1"/>
  <c r="L126" i="216"/>
  <c r="J126" i="216"/>
  <c r="K126" i="216" s="1"/>
  <c r="H126" i="216"/>
  <c r="BE125" i="216"/>
  <c r="BD125" i="216"/>
  <c r="AD125" i="216"/>
  <c r="AC125" i="216"/>
  <c r="Z125" i="216"/>
  <c r="X125" i="216"/>
  <c r="W125" i="216"/>
  <c r="L125" i="216"/>
  <c r="J125" i="216"/>
  <c r="AA125" i="216" s="1"/>
  <c r="H125" i="216"/>
  <c r="BE124" i="216"/>
  <c r="BD124" i="216"/>
  <c r="AD124" i="216"/>
  <c r="AE124" i="216" s="1"/>
  <c r="AC124" i="216"/>
  <c r="Z124" i="216"/>
  <c r="X124" i="216"/>
  <c r="W124" i="216"/>
  <c r="Y124" i="216" s="1"/>
  <c r="L124" i="216"/>
  <c r="J124" i="216"/>
  <c r="K124" i="216" s="1"/>
  <c r="H124" i="216"/>
  <c r="BE123" i="216"/>
  <c r="BD123" i="216"/>
  <c r="AD123" i="216"/>
  <c r="AC123" i="216"/>
  <c r="Z123" i="216"/>
  <c r="X123" i="216"/>
  <c r="W123" i="216"/>
  <c r="L123" i="216"/>
  <c r="J123" i="216"/>
  <c r="AA123" i="216" s="1"/>
  <c r="H123" i="216"/>
  <c r="BE122" i="216"/>
  <c r="BD122" i="216"/>
  <c r="AD122" i="216"/>
  <c r="AC122" i="216"/>
  <c r="Z122" i="216"/>
  <c r="X122" i="216"/>
  <c r="W122" i="216"/>
  <c r="Y122" i="216" s="1"/>
  <c r="L122" i="216"/>
  <c r="J122" i="216"/>
  <c r="K122" i="216" s="1"/>
  <c r="H122" i="216"/>
  <c r="BE121" i="216"/>
  <c r="BD121" i="216"/>
  <c r="AD121" i="216"/>
  <c r="AC121" i="216"/>
  <c r="Z121" i="216"/>
  <c r="X121" i="216"/>
  <c r="W121" i="216"/>
  <c r="L121" i="216"/>
  <c r="J121" i="216"/>
  <c r="AA121" i="216" s="1"/>
  <c r="H121" i="216"/>
  <c r="BE120" i="216"/>
  <c r="BD120" i="216"/>
  <c r="AD120" i="216"/>
  <c r="AE120" i="216" s="1"/>
  <c r="AC120" i="216"/>
  <c r="Z120" i="216"/>
  <c r="X120" i="216"/>
  <c r="W120" i="216"/>
  <c r="Y120" i="216" s="1"/>
  <c r="L120" i="216"/>
  <c r="J120" i="216"/>
  <c r="K120" i="216" s="1"/>
  <c r="H120" i="216"/>
  <c r="BE119" i="216"/>
  <c r="BD119" i="216"/>
  <c r="AD119" i="216"/>
  <c r="AC119" i="216"/>
  <c r="Z119" i="216"/>
  <c r="X119" i="216"/>
  <c r="W119" i="216"/>
  <c r="L119" i="216"/>
  <c r="J119" i="216"/>
  <c r="AA119" i="216" s="1"/>
  <c r="H119" i="216"/>
  <c r="BE118" i="216"/>
  <c r="BD118" i="216"/>
  <c r="AD118" i="216"/>
  <c r="AE118" i="216" s="1"/>
  <c r="AC118" i="216"/>
  <c r="Z118" i="216"/>
  <c r="X118" i="216"/>
  <c r="W118" i="216"/>
  <c r="Y118" i="216" s="1"/>
  <c r="L118" i="216"/>
  <c r="J118" i="216"/>
  <c r="K118" i="216" s="1"/>
  <c r="H118" i="216"/>
  <c r="BE117" i="216"/>
  <c r="BD117" i="216"/>
  <c r="AD117" i="216"/>
  <c r="AC117" i="216"/>
  <c r="Z117" i="216"/>
  <c r="X117" i="216"/>
  <c r="W117" i="216"/>
  <c r="L117" i="216"/>
  <c r="J117" i="216"/>
  <c r="AA117" i="216" s="1"/>
  <c r="H117" i="216"/>
  <c r="BE116" i="216"/>
  <c r="BD116" i="216"/>
  <c r="AD116" i="216"/>
  <c r="AE116" i="216" s="1"/>
  <c r="AC116" i="216"/>
  <c r="Z116" i="216"/>
  <c r="X116" i="216"/>
  <c r="W116" i="216"/>
  <c r="Y116" i="216" s="1"/>
  <c r="L116" i="216"/>
  <c r="J116" i="216"/>
  <c r="K116" i="216" s="1"/>
  <c r="H116" i="216"/>
  <c r="BE115" i="216"/>
  <c r="BD115" i="216"/>
  <c r="AD115" i="216"/>
  <c r="AC115" i="216"/>
  <c r="Z115" i="216"/>
  <c r="X115" i="216"/>
  <c r="W115" i="216"/>
  <c r="L115" i="216"/>
  <c r="J115" i="216"/>
  <c r="AA115" i="216" s="1"/>
  <c r="H115" i="216"/>
  <c r="BE114" i="216"/>
  <c r="BD114" i="216"/>
  <c r="AD114" i="216"/>
  <c r="AE114" i="216" s="1"/>
  <c r="AC114" i="216"/>
  <c r="Z114" i="216"/>
  <c r="X114" i="216"/>
  <c r="W114" i="216"/>
  <c r="Y114" i="216" s="1"/>
  <c r="L114" i="216"/>
  <c r="J114" i="216"/>
  <c r="K114" i="216" s="1"/>
  <c r="H114" i="216"/>
  <c r="BE113" i="216"/>
  <c r="BD113" i="216"/>
  <c r="AD113" i="216"/>
  <c r="AC113" i="216"/>
  <c r="Z113" i="216"/>
  <c r="X113" i="216"/>
  <c r="W113" i="216"/>
  <c r="L113" i="216"/>
  <c r="M113" i="216" s="1"/>
  <c r="K113" i="216"/>
  <c r="J113" i="216"/>
  <c r="AA113" i="216" s="1"/>
  <c r="H113" i="216"/>
  <c r="BE112" i="216"/>
  <c r="BD112" i="216"/>
  <c r="AD112" i="216"/>
  <c r="AC112" i="216"/>
  <c r="Z112" i="216"/>
  <c r="X112" i="216"/>
  <c r="W112" i="216"/>
  <c r="L112" i="216"/>
  <c r="M112" i="216" s="1"/>
  <c r="J112" i="216"/>
  <c r="K112" i="216" s="1"/>
  <c r="H112" i="216"/>
  <c r="BE111" i="216"/>
  <c r="BD111" i="216"/>
  <c r="AD111" i="216"/>
  <c r="AC111" i="216"/>
  <c r="AE111" i="216" s="1"/>
  <c r="Z111" i="216"/>
  <c r="X111" i="216"/>
  <c r="Y111" i="216" s="1"/>
  <c r="W111" i="216"/>
  <c r="M111" i="216"/>
  <c r="L111" i="216"/>
  <c r="K111" i="216"/>
  <c r="J111" i="216"/>
  <c r="AA111" i="216" s="1"/>
  <c r="H111" i="216"/>
  <c r="BE110" i="216"/>
  <c r="BD110" i="216"/>
  <c r="AD110" i="216"/>
  <c r="AC110" i="216"/>
  <c r="Z110" i="216"/>
  <c r="X110" i="216"/>
  <c r="W110" i="216"/>
  <c r="L110" i="216"/>
  <c r="M110" i="216" s="1"/>
  <c r="J110" i="216"/>
  <c r="K110" i="216" s="1"/>
  <c r="H110" i="216"/>
  <c r="BE109" i="216"/>
  <c r="BD109" i="216"/>
  <c r="AD109" i="216"/>
  <c r="AC109" i="216"/>
  <c r="AE109" i="216" s="1"/>
  <c r="Z109" i="216"/>
  <c r="X109" i="216"/>
  <c r="Y109" i="216" s="1"/>
  <c r="W109" i="216"/>
  <c r="M109" i="216"/>
  <c r="L109" i="216"/>
  <c r="K109" i="216"/>
  <c r="J109" i="216"/>
  <c r="AA109" i="216" s="1"/>
  <c r="H109" i="216"/>
  <c r="BE107" i="216"/>
  <c r="BD107" i="216"/>
  <c r="AD107" i="216"/>
  <c r="AC107" i="216"/>
  <c r="Z107" i="216"/>
  <c r="X107" i="216"/>
  <c r="W107" i="216"/>
  <c r="L107" i="216"/>
  <c r="J107" i="216"/>
  <c r="H107" i="216"/>
  <c r="BE106" i="216"/>
  <c r="BD106" i="216"/>
  <c r="AD106" i="216"/>
  <c r="AC106" i="216"/>
  <c r="AE106" i="216" s="1"/>
  <c r="Z106" i="216"/>
  <c r="X106" i="216"/>
  <c r="Y106" i="216" s="1"/>
  <c r="W106" i="216"/>
  <c r="M106" i="216"/>
  <c r="L106" i="216"/>
  <c r="K106" i="216"/>
  <c r="J106" i="216"/>
  <c r="H106" i="216"/>
  <c r="BE105" i="216"/>
  <c r="BD105" i="216"/>
  <c r="AD105" i="216"/>
  <c r="AC105" i="216"/>
  <c r="Z105" i="216"/>
  <c r="X105" i="216"/>
  <c r="W105" i="216"/>
  <c r="L105" i="216"/>
  <c r="J105" i="216"/>
  <c r="H105" i="216"/>
  <c r="BE104" i="216"/>
  <c r="BD104" i="216"/>
  <c r="AD104" i="216"/>
  <c r="AC104" i="216"/>
  <c r="AE104" i="216" s="1"/>
  <c r="Z104" i="216"/>
  <c r="X104" i="216"/>
  <c r="Y104" i="216" s="1"/>
  <c r="W104" i="216"/>
  <c r="M104" i="216"/>
  <c r="L104" i="216"/>
  <c r="K104" i="216"/>
  <c r="J104" i="216"/>
  <c r="H104" i="216"/>
  <c r="AD103" i="216"/>
  <c r="AC103" i="216"/>
  <c r="Z103" i="216"/>
  <c r="X103" i="216"/>
  <c r="W103" i="216"/>
  <c r="L103" i="216"/>
  <c r="J103" i="216"/>
  <c r="H103" i="216"/>
  <c r="BE102" i="216"/>
  <c r="BD102" i="216"/>
  <c r="BE101" i="216"/>
  <c r="BD101" i="216"/>
  <c r="AD101" i="216"/>
  <c r="AC101" i="216"/>
  <c r="AE101" i="216" s="1"/>
  <c r="Z101" i="216"/>
  <c r="X101" i="216"/>
  <c r="Y101" i="216" s="1"/>
  <c r="W101" i="216"/>
  <c r="M101" i="216"/>
  <c r="L101" i="216"/>
  <c r="K101" i="216"/>
  <c r="J101" i="216"/>
  <c r="H101" i="216"/>
  <c r="BE100" i="216"/>
  <c r="BD100" i="216"/>
  <c r="AD100" i="216"/>
  <c r="AC100" i="216"/>
  <c r="Z100" i="216"/>
  <c r="X100" i="216"/>
  <c r="W100" i="216"/>
  <c r="L100" i="216"/>
  <c r="J100" i="216"/>
  <c r="H100" i="216"/>
  <c r="AD99" i="216"/>
  <c r="AC99" i="216"/>
  <c r="AE99" i="216" s="1"/>
  <c r="Z99" i="216"/>
  <c r="X99" i="216"/>
  <c r="Y99" i="216" s="1"/>
  <c r="W99" i="216"/>
  <c r="L99" i="216"/>
  <c r="J99" i="216"/>
  <c r="H99" i="216"/>
  <c r="BE98" i="216"/>
  <c r="BD98" i="216"/>
  <c r="BE97" i="216"/>
  <c r="BD97" i="216"/>
  <c r="AD97" i="216"/>
  <c r="AE97" i="216" s="1"/>
  <c r="AC97" i="216"/>
  <c r="Z97" i="216"/>
  <c r="X97" i="216"/>
  <c r="W97" i="216"/>
  <c r="Y97" i="216" s="1"/>
  <c r="L97" i="216"/>
  <c r="J97" i="216"/>
  <c r="H97" i="216"/>
  <c r="BE96" i="216"/>
  <c r="BD96" i="216"/>
  <c r="AD96" i="216"/>
  <c r="AC96" i="216"/>
  <c r="Z96" i="216"/>
  <c r="X96" i="216"/>
  <c r="W96" i="216"/>
  <c r="L96" i="216"/>
  <c r="J96" i="216"/>
  <c r="H96" i="216"/>
  <c r="BE95" i="216"/>
  <c r="BD95" i="216"/>
  <c r="AD95" i="216"/>
  <c r="AC95" i="216"/>
  <c r="Z95" i="216"/>
  <c r="X95" i="216"/>
  <c r="W95" i="216"/>
  <c r="Y95" i="216" s="1"/>
  <c r="L95" i="216"/>
  <c r="J95" i="216"/>
  <c r="H95" i="216"/>
  <c r="BE94" i="216"/>
  <c r="BD94" i="216"/>
  <c r="AD94" i="216"/>
  <c r="AC94" i="216"/>
  <c r="Z94" i="216"/>
  <c r="X94" i="216"/>
  <c r="W94" i="216"/>
  <c r="L94" i="216"/>
  <c r="K94" i="216"/>
  <c r="J94" i="216"/>
  <c r="H94" i="216"/>
  <c r="BE93" i="216"/>
  <c r="BD93" i="216"/>
  <c r="AD93" i="216"/>
  <c r="AC93" i="216"/>
  <c r="Z93" i="216"/>
  <c r="X93" i="216"/>
  <c r="W93" i="216"/>
  <c r="L93" i="216"/>
  <c r="J93" i="216"/>
  <c r="H93" i="216"/>
  <c r="BE92" i="216"/>
  <c r="BD92" i="216"/>
  <c r="AD92" i="216"/>
  <c r="AC92" i="216"/>
  <c r="AE92" i="216" s="1"/>
  <c r="Z92" i="216"/>
  <c r="X92" i="216"/>
  <c r="Y92" i="216" s="1"/>
  <c r="W92" i="216"/>
  <c r="M92" i="216"/>
  <c r="L92" i="216"/>
  <c r="K92" i="216"/>
  <c r="J92" i="216"/>
  <c r="H92" i="216"/>
  <c r="BE91" i="216"/>
  <c r="BD91" i="216"/>
  <c r="AD91" i="216"/>
  <c r="AC91" i="216"/>
  <c r="Z91" i="216"/>
  <c r="X91" i="216"/>
  <c r="W91" i="216"/>
  <c r="L91" i="216"/>
  <c r="J91" i="216"/>
  <c r="H91" i="216"/>
  <c r="BE90" i="216"/>
  <c r="BD90" i="216"/>
  <c r="AD90" i="216"/>
  <c r="AC90" i="216"/>
  <c r="AE90" i="216" s="1"/>
  <c r="Z90" i="216"/>
  <c r="X90" i="216"/>
  <c r="Y90" i="216" s="1"/>
  <c r="W90" i="216"/>
  <c r="M90" i="216"/>
  <c r="L90" i="216"/>
  <c r="K90" i="216"/>
  <c r="J90" i="216"/>
  <c r="H90" i="216"/>
  <c r="BE89" i="216"/>
  <c r="BD89" i="216"/>
  <c r="AD89" i="216"/>
  <c r="AC89" i="216"/>
  <c r="Z89" i="216"/>
  <c r="X89" i="216"/>
  <c r="W89" i="216"/>
  <c r="L89" i="216"/>
  <c r="J89" i="216"/>
  <c r="H89" i="216"/>
  <c r="BE88" i="216"/>
  <c r="BD88" i="216"/>
  <c r="AD88" i="216"/>
  <c r="AC88" i="216"/>
  <c r="AE88" i="216" s="1"/>
  <c r="Z88" i="216"/>
  <c r="X88" i="216"/>
  <c r="Y88" i="216" s="1"/>
  <c r="W88" i="216"/>
  <c r="L88" i="216"/>
  <c r="J88" i="216"/>
  <c r="H88" i="216"/>
  <c r="BE87" i="216"/>
  <c r="BD87" i="216"/>
  <c r="AD87" i="216"/>
  <c r="AC87" i="216"/>
  <c r="Z87" i="216"/>
  <c r="X87" i="216"/>
  <c r="W87" i="216"/>
  <c r="L87" i="216"/>
  <c r="J87" i="216"/>
  <c r="H87" i="216"/>
  <c r="BE86" i="216"/>
  <c r="BD86" i="216"/>
  <c r="AD86" i="216"/>
  <c r="AC86" i="216"/>
  <c r="AE86" i="216" s="1"/>
  <c r="Z86" i="216"/>
  <c r="X86" i="216"/>
  <c r="Y86" i="216" s="1"/>
  <c r="W86" i="216"/>
  <c r="M86" i="216"/>
  <c r="L86" i="216"/>
  <c r="K86" i="216"/>
  <c r="J86" i="216"/>
  <c r="H86" i="216"/>
  <c r="BE85" i="216"/>
  <c r="BD85" i="216"/>
  <c r="AD85" i="216"/>
  <c r="AC85" i="216"/>
  <c r="Z85" i="216"/>
  <c r="X85" i="216"/>
  <c r="W85" i="216"/>
  <c r="L85" i="216"/>
  <c r="J85" i="216"/>
  <c r="H85" i="216"/>
  <c r="BE84" i="216"/>
  <c r="BD84" i="216"/>
  <c r="AD84" i="216"/>
  <c r="AC84" i="216"/>
  <c r="AE84" i="216" s="1"/>
  <c r="Z84" i="216"/>
  <c r="X84" i="216"/>
  <c r="Y84" i="216" s="1"/>
  <c r="W84" i="216"/>
  <c r="M84" i="216"/>
  <c r="L84" i="216"/>
  <c r="K84" i="216"/>
  <c r="J84" i="216"/>
  <c r="H84" i="216"/>
  <c r="BE83" i="216"/>
  <c r="BD83" i="216"/>
  <c r="AD83" i="216"/>
  <c r="AC83" i="216"/>
  <c r="Z83" i="216"/>
  <c r="X83" i="216"/>
  <c r="W83" i="216"/>
  <c r="L83" i="216"/>
  <c r="J83" i="216"/>
  <c r="H83" i="216"/>
  <c r="BE82" i="216"/>
  <c r="BD82" i="216"/>
  <c r="AD82" i="216"/>
  <c r="AC82" i="216"/>
  <c r="AE82" i="216" s="1"/>
  <c r="Z82" i="216"/>
  <c r="X82" i="216"/>
  <c r="Y82" i="216" s="1"/>
  <c r="W82" i="216"/>
  <c r="M82" i="216"/>
  <c r="L82" i="216"/>
  <c r="K82" i="216"/>
  <c r="J82" i="216"/>
  <c r="H82" i="216"/>
  <c r="BE81" i="216"/>
  <c r="BD81" i="216"/>
  <c r="AD81" i="216"/>
  <c r="AC81" i="216"/>
  <c r="Z81" i="216"/>
  <c r="X81" i="216"/>
  <c r="W81" i="216"/>
  <c r="L81" i="216"/>
  <c r="J81" i="216"/>
  <c r="H81" i="216"/>
  <c r="BE80" i="216"/>
  <c r="BD80" i="216"/>
  <c r="AD80" i="216"/>
  <c r="AC80" i="216"/>
  <c r="AE80" i="216" s="1"/>
  <c r="Z80" i="216"/>
  <c r="X80" i="216"/>
  <c r="Y80" i="216" s="1"/>
  <c r="W80" i="216"/>
  <c r="M80" i="216"/>
  <c r="L80" i="216"/>
  <c r="K80" i="216"/>
  <c r="J80" i="216"/>
  <c r="H80" i="216"/>
  <c r="BE79" i="216"/>
  <c r="BD79" i="216"/>
  <c r="AD79" i="216"/>
  <c r="AC79" i="216"/>
  <c r="Z79" i="216"/>
  <c r="X79" i="216"/>
  <c r="W79" i="216"/>
  <c r="L79" i="216"/>
  <c r="J79" i="216"/>
  <c r="H79" i="216"/>
  <c r="BE78" i="216"/>
  <c r="BD78" i="216"/>
  <c r="AD78" i="216"/>
  <c r="AC78" i="216"/>
  <c r="AE78" i="216" s="1"/>
  <c r="Z78" i="216"/>
  <c r="X78" i="216"/>
  <c r="Y78" i="216" s="1"/>
  <c r="W78" i="216"/>
  <c r="M78" i="216"/>
  <c r="L78" i="216"/>
  <c r="K78" i="216"/>
  <c r="J78" i="216"/>
  <c r="H78" i="216"/>
  <c r="BE77" i="216"/>
  <c r="BD77" i="216"/>
  <c r="AD77" i="216"/>
  <c r="AC77" i="216"/>
  <c r="Z77" i="216"/>
  <c r="X77" i="216"/>
  <c r="W77" i="216"/>
  <c r="L77" i="216"/>
  <c r="J77" i="216"/>
  <c r="H77" i="216"/>
  <c r="BE76" i="216"/>
  <c r="BD76" i="216"/>
  <c r="AD76" i="216"/>
  <c r="AC76" i="216"/>
  <c r="AE76" i="216" s="1"/>
  <c r="Z76" i="216"/>
  <c r="X76" i="216"/>
  <c r="Y76" i="216" s="1"/>
  <c r="W76" i="216"/>
  <c r="M76" i="216"/>
  <c r="L76" i="216"/>
  <c r="K76" i="216"/>
  <c r="J76" i="216"/>
  <c r="H76" i="216"/>
  <c r="BE74" i="216"/>
  <c r="BD74" i="216"/>
  <c r="AD74" i="216"/>
  <c r="AC74" i="216"/>
  <c r="Z74" i="216"/>
  <c r="X74" i="216"/>
  <c r="W74" i="216"/>
  <c r="L74" i="216"/>
  <c r="J74" i="216"/>
  <c r="H74" i="216"/>
  <c r="BE73" i="216"/>
  <c r="BD73" i="216"/>
  <c r="AD73" i="216"/>
  <c r="AC73" i="216"/>
  <c r="AE73" i="216" s="1"/>
  <c r="Z73" i="216"/>
  <c r="X73" i="216"/>
  <c r="Y73" i="216" s="1"/>
  <c r="W73" i="216"/>
  <c r="M73" i="216"/>
  <c r="L73" i="216"/>
  <c r="K73" i="216"/>
  <c r="J73" i="216"/>
  <c r="H73" i="216"/>
  <c r="BE72" i="216"/>
  <c r="BD72" i="216"/>
  <c r="AD72" i="216"/>
  <c r="AC72" i="216"/>
  <c r="Z72" i="216"/>
  <c r="X72" i="216"/>
  <c r="W72" i="216"/>
  <c r="L72" i="216"/>
  <c r="J72" i="216"/>
  <c r="H72" i="216"/>
  <c r="BE71" i="216"/>
  <c r="BD71" i="216"/>
  <c r="AD71" i="216"/>
  <c r="AC71" i="216"/>
  <c r="AE71" i="216" s="1"/>
  <c r="Z71" i="216"/>
  <c r="X71" i="216"/>
  <c r="Y71" i="216" s="1"/>
  <c r="W71" i="216"/>
  <c r="M71" i="216"/>
  <c r="L71" i="216"/>
  <c r="K71" i="216"/>
  <c r="J71" i="216"/>
  <c r="H71" i="216"/>
  <c r="BE70" i="216"/>
  <c r="BD70" i="216"/>
  <c r="AD70" i="216"/>
  <c r="AC70" i="216"/>
  <c r="Z70" i="216"/>
  <c r="X70" i="216"/>
  <c r="W70" i="216"/>
  <c r="L70" i="216"/>
  <c r="J70" i="216"/>
  <c r="H70" i="216"/>
  <c r="BE69" i="216"/>
  <c r="BD69" i="216"/>
  <c r="AD69" i="216"/>
  <c r="AC69" i="216"/>
  <c r="AE69" i="216" s="1"/>
  <c r="Z69" i="216"/>
  <c r="X69" i="216"/>
  <c r="Y69" i="216" s="1"/>
  <c r="W69" i="216"/>
  <c r="M69" i="216"/>
  <c r="L69" i="216"/>
  <c r="K69" i="216"/>
  <c r="J69" i="216"/>
  <c r="H69" i="216"/>
  <c r="BE67" i="216"/>
  <c r="BD67" i="216"/>
  <c r="AD67" i="216"/>
  <c r="AC67" i="216"/>
  <c r="Z67" i="216"/>
  <c r="X67" i="216"/>
  <c r="W67" i="216"/>
  <c r="L67" i="216"/>
  <c r="J67" i="216"/>
  <c r="H67" i="216"/>
  <c r="BE66" i="216"/>
  <c r="BD66" i="216"/>
  <c r="AD66" i="216"/>
  <c r="AC66" i="216"/>
  <c r="AE66" i="216" s="1"/>
  <c r="Z66" i="216"/>
  <c r="X66" i="216"/>
  <c r="Y66" i="216" s="1"/>
  <c r="W66" i="216"/>
  <c r="M66" i="216"/>
  <c r="L66" i="216"/>
  <c r="K66" i="216"/>
  <c r="J66" i="216"/>
  <c r="H66" i="216"/>
  <c r="BE65" i="216"/>
  <c r="BD65" i="216"/>
  <c r="AD65" i="216"/>
  <c r="AC65" i="216"/>
  <c r="Z65" i="216"/>
  <c r="X65" i="216"/>
  <c r="W65" i="216"/>
  <c r="L65" i="216"/>
  <c r="J65" i="216"/>
  <c r="H65" i="216"/>
  <c r="BE64" i="216"/>
  <c r="BD64" i="216"/>
  <c r="AD64" i="216"/>
  <c r="AC64" i="216"/>
  <c r="AE64" i="216" s="1"/>
  <c r="Z64" i="216"/>
  <c r="X64" i="216"/>
  <c r="Y64" i="216" s="1"/>
  <c r="W64" i="216"/>
  <c r="M64" i="216"/>
  <c r="L64" i="216"/>
  <c r="K64" i="216"/>
  <c r="J64" i="216"/>
  <c r="H64" i="216"/>
  <c r="BE63" i="216"/>
  <c r="BD63" i="216"/>
  <c r="AD63" i="216"/>
  <c r="AC63" i="216"/>
  <c r="Z63" i="216"/>
  <c r="X63" i="216"/>
  <c r="W63" i="216"/>
  <c r="L63" i="216"/>
  <c r="J63" i="216"/>
  <c r="H63" i="216"/>
  <c r="BE62" i="216"/>
  <c r="BD62" i="216"/>
  <c r="AD62" i="216"/>
  <c r="AC62" i="216"/>
  <c r="AE62" i="216" s="1"/>
  <c r="Z62" i="216"/>
  <c r="X62" i="216"/>
  <c r="Y62" i="216" s="1"/>
  <c r="W62" i="216"/>
  <c r="M62" i="216"/>
  <c r="L62" i="216"/>
  <c r="K62" i="216"/>
  <c r="J62" i="216"/>
  <c r="H62" i="216"/>
  <c r="BE61" i="216"/>
  <c r="BD61" i="216"/>
  <c r="AD61" i="216"/>
  <c r="AC61" i="216"/>
  <c r="Z61" i="216"/>
  <c r="X61" i="216"/>
  <c r="W61" i="216"/>
  <c r="L61" i="216"/>
  <c r="J61" i="216"/>
  <c r="H61" i="216"/>
  <c r="BE60" i="216"/>
  <c r="BD60" i="216"/>
  <c r="AD60" i="216"/>
  <c r="AC60" i="216"/>
  <c r="AE60" i="216" s="1"/>
  <c r="Z60" i="216"/>
  <c r="X60" i="216"/>
  <c r="Y60" i="216" s="1"/>
  <c r="W60" i="216"/>
  <c r="M60" i="216"/>
  <c r="L60" i="216"/>
  <c r="K60" i="216"/>
  <c r="J60" i="216"/>
  <c r="H60" i="216"/>
  <c r="BE59" i="216"/>
  <c r="BD59" i="216"/>
  <c r="AD59" i="216"/>
  <c r="AC59" i="216"/>
  <c r="Z59" i="216"/>
  <c r="X59" i="216"/>
  <c r="W59" i="216"/>
  <c r="L59" i="216"/>
  <c r="J59" i="216"/>
  <c r="H59" i="216"/>
  <c r="BE58" i="216"/>
  <c r="BD58" i="216"/>
  <c r="AD58" i="216"/>
  <c r="AC58" i="216"/>
  <c r="AE58" i="216" s="1"/>
  <c r="Z58" i="216"/>
  <c r="X58" i="216"/>
  <c r="Y58" i="216" s="1"/>
  <c r="W58" i="216"/>
  <c r="M58" i="216"/>
  <c r="L58" i="216"/>
  <c r="K58" i="216"/>
  <c r="J58" i="216"/>
  <c r="H58" i="216"/>
  <c r="BE57" i="216"/>
  <c r="BD57" i="216"/>
  <c r="AD57" i="216"/>
  <c r="AC57" i="216"/>
  <c r="Z57" i="216"/>
  <c r="X57" i="216"/>
  <c r="W57" i="216"/>
  <c r="L57" i="216"/>
  <c r="J57" i="216"/>
  <c r="H57" i="216"/>
  <c r="BE56" i="216"/>
  <c r="BD56" i="216"/>
  <c r="AD56" i="216"/>
  <c r="AC56" i="216"/>
  <c r="AE56" i="216" s="1"/>
  <c r="Z56" i="216"/>
  <c r="X56" i="216"/>
  <c r="Y56" i="216" s="1"/>
  <c r="W56" i="216"/>
  <c r="M56" i="216"/>
  <c r="L56" i="216"/>
  <c r="K56" i="216"/>
  <c r="J56" i="216"/>
  <c r="H56" i="216"/>
  <c r="BE55" i="216"/>
  <c r="BD55" i="216"/>
  <c r="AD55" i="216"/>
  <c r="AC55" i="216"/>
  <c r="Z55" i="216"/>
  <c r="X55" i="216"/>
  <c r="W55" i="216"/>
  <c r="L55" i="216"/>
  <c r="J55" i="216"/>
  <c r="H55" i="216"/>
  <c r="BE54" i="216"/>
  <c r="BD54" i="216"/>
  <c r="AD54" i="216"/>
  <c r="AC54" i="216"/>
  <c r="AE54" i="216" s="1"/>
  <c r="Z54" i="216"/>
  <c r="X54" i="216"/>
  <c r="Y54" i="216" s="1"/>
  <c r="W54" i="216"/>
  <c r="M54" i="216"/>
  <c r="L54" i="216"/>
  <c r="K54" i="216"/>
  <c r="J54" i="216"/>
  <c r="H54" i="216"/>
  <c r="BE53" i="216"/>
  <c r="BD53" i="216"/>
  <c r="AD53" i="216"/>
  <c r="AC53" i="216"/>
  <c r="Z53" i="216"/>
  <c r="X53" i="216"/>
  <c r="W53" i="216"/>
  <c r="L53" i="216"/>
  <c r="J53" i="216"/>
  <c r="H53" i="216"/>
  <c r="BE52" i="216"/>
  <c r="BD52" i="216"/>
  <c r="AD52" i="216"/>
  <c r="AC52" i="216"/>
  <c r="AE52" i="216" s="1"/>
  <c r="Z52" i="216"/>
  <c r="X52" i="216"/>
  <c r="Y52" i="216" s="1"/>
  <c r="W52" i="216"/>
  <c r="M52" i="216"/>
  <c r="L52" i="216"/>
  <c r="K52" i="216"/>
  <c r="J52" i="216"/>
  <c r="H52" i="216"/>
  <c r="BE51" i="216"/>
  <c r="BD51" i="216"/>
  <c r="AD51" i="216"/>
  <c r="AC51" i="216"/>
  <c r="Z51" i="216"/>
  <c r="X51" i="216"/>
  <c r="W51" i="216"/>
  <c r="L51" i="216"/>
  <c r="J51" i="216"/>
  <c r="H51" i="216"/>
  <c r="BE50" i="216"/>
  <c r="BD50" i="216"/>
  <c r="AD50" i="216"/>
  <c r="AC50" i="216"/>
  <c r="AE50" i="216" s="1"/>
  <c r="Z50" i="216"/>
  <c r="X50" i="216"/>
  <c r="Y50" i="216" s="1"/>
  <c r="W50" i="216"/>
  <c r="M50" i="216"/>
  <c r="L50" i="216"/>
  <c r="K50" i="216"/>
  <c r="J50" i="216"/>
  <c r="H50" i="216"/>
  <c r="BE49" i="216"/>
  <c r="BD49" i="216"/>
  <c r="AD49" i="216"/>
  <c r="AC49" i="216"/>
  <c r="Z49" i="216"/>
  <c r="X49" i="216"/>
  <c r="W49" i="216"/>
  <c r="L49" i="216"/>
  <c r="J49" i="216"/>
  <c r="H49" i="216"/>
  <c r="BE48" i="216"/>
  <c r="BD48" i="216"/>
  <c r="AD48" i="216"/>
  <c r="AC48" i="216"/>
  <c r="AE48" i="216" s="1"/>
  <c r="Z48" i="216"/>
  <c r="X48" i="216"/>
  <c r="Y48" i="216" s="1"/>
  <c r="W48" i="216"/>
  <c r="M48" i="216"/>
  <c r="L48" i="216"/>
  <c r="K48" i="216"/>
  <c r="J48" i="216"/>
  <c r="H48" i="216"/>
  <c r="BE47" i="216"/>
  <c r="BD47" i="216"/>
  <c r="AD47" i="216"/>
  <c r="AC47" i="216"/>
  <c r="Z47" i="216"/>
  <c r="X47" i="216"/>
  <c r="W47" i="216"/>
  <c r="L47" i="216"/>
  <c r="J47" i="216"/>
  <c r="H47" i="216"/>
  <c r="BE46" i="216"/>
  <c r="BD46" i="216"/>
  <c r="AD46" i="216"/>
  <c r="AC46" i="216"/>
  <c r="AE46" i="216" s="1"/>
  <c r="Z46" i="216"/>
  <c r="X46" i="216"/>
  <c r="Y46" i="216" s="1"/>
  <c r="W46" i="216"/>
  <c r="M46" i="216"/>
  <c r="L46" i="216"/>
  <c r="K46" i="216"/>
  <c r="J46" i="216"/>
  <c r="H46" i="216"/>
  <c r="BE45" i="216"/>
  <c r="BD45" i="216"/>
  <c r="AD45" i="216"/>
  <c r="AC45" i="216"/>
  <c r="Z45" i="216"/>
  <c r="X45" i="216"/>
  <c r="W45" i="216"/>
  <c r="L45" i="216"/>
  <c r="J45" i="216"/>
  <c r="H45" i="216"/>
  <c r="BE44" i="216"/>
  <c r="BD44" i="216"/>
  <c r="AD44" i="216"/>
  <c r="AC44" i="216"/>
  <c r="AE44" i="216" s="1"/>
  <c r="Z44" i="216"/>
  <c r="X44" i="216"/>
  <c r="Y44" i="216" s="1"/>
  <c r="W44" i="216"/>
  <c r="M44" i="216"/>
  <c r="L44" i="216"/>
  <c r="K44" i="216"/>
  <c r="J44" i="216"/>
  <c r="H44" i="216"/>
  <c r="BE43" i="216"/>
  <c r="BD43" i="216"/>
  <c r="AD43" i="216"/>
  <c r="AC43" i="216"/>
  <c r="Z43" i="216"/>
  <c r="X43" i="216"/>
  <c r="W43" i="216"/>
  <c r="L43" i="216"/>
  <c r="J43" i="216"/>
  <c r="H43" i="216"/>
  <c r="BE42" i="216"/>
  <c r="BD42" i="216"/>
  <c r="AD42" i="216"/>
  <c r="AC42" i="216"/>
  <c r="AE42" i="216" s="1"/>
  <c r="Z42" i="216"/>
  <c r="X42" i="216"/>
  <c r="Y42" i="216" s="1"/>
  <c r="W42" i="216"/>
  <c r="M42" i="216"/>
  <c r="L42" i="216"/>
  <c r="K42" i="216"/>
  <c r="J42" i="216"/>
  <c r="H42" i="216"/>
  <c r="BE41" i="216"/>
  <c r="BD41" i="216"/>
  <c r="AD41" i="216"/>
  <c r="AC41" i="216"/>
  <c r="Z41" i="216"/>
  <c r="X41" i="216"/>
  <c r="W41" i="216"/>
  <c r="L41" i="216"/>
  <c r="J41" i="216"/>
  <c r="H41" i="216"/>
  <c r="BE40" i="216"/>
  <c r="BD40" i="216"/>
  <c r="AD40" i="216"/>
  <c r="AC40" i="216"/>
  <c r="AE40" i="216" s="1"/>
  <c r="Z40" i="216"/>
  <c r="X40" i="216"/>
  <c r="Y40" i="216" s="1"/>
  <c r="W40" i="216"/>
  <c r="M40" i="216"/>
  <c r="L40" i="216"/>
  <c r="K40" i="216"/>
  <c r="J40" i="216"/>
  <c r="H40" i="216"/>
  <c r="BE39" i="216"/>
  <c r="BD39" i="216"/>
  <c r="AD39" i="216"/>
  <c r="AC39" i="216"/>
  <c r="Z39" i="216"/>
  <c r="X39" i="216"/>
  <c r="W39" i="216"/>
  <c r="L39" i="216"/>
  <c r="J39" i="216"/>
  <c r="H39" i="216"/>
  <c r="BE38" i="216"/>
  <c r="BD38" i="216"/>
  <c r="AD38" i="216"/>
  <c r="AC38" i="216"/>
  <c r="AE38" i="216" s="1"/>
  <c r="Z38" i="216"/>
  <c r="X38" i="216"/>
  <c r="Y38" i="216" s="1"/>
  <c r="W38" i="216"/>
  <c r="M38" i="216"/>
  <c r="L38" i="216"/>
  <c r="K38" i="216"/>
  <c r="J38" i="216"/>
  <c r="H38" i="216"/>
  <c r="BE37" i="216"/>
  <c r="BD37" i="216"/>
  <c r="AD37" i="216"/>
  <c r="AC37" i="216"/>
  <c r="Z37" i="216"/>
  <c r="X37" i="216"/>
  <c r="W37" i="216"/>
  <c r="L37" i="216"/>
  <c r="J37" i="216"/>
  <c r="H37" i="216"/>
  <c r="BE36" i="216"/>
  <c r="BD36" i="216"/>
  <c r="AD36" i="216"/>
  <c r="AC36" i="216"/>
  <c r="AE36" i="216" s="1"/>
  <c r="Z36" i="216"/>
  <c r="X36" i="216"/>
  <c r="Y36" i="216" s="1"/>
  <c r="W36" i="216"/>
  <c r="M36" i="216"/>
  <c r="L36" i="216"/>
  <c r="K36" i="216"/>
  <c r="J36" i="216"/>
  <c r="H36" i="216"/>
  <c r="BE35" i="216"/>
  <c r="BD35" i="216"/>
  <c r="AD35" i="216"/>
  <c r="AC35" i="216"/>
  <c r="Z35" i="216"/>
  <c r="X35" i="216"/>
  <c r="W35" i="216"/>
  <c r="L35" i="216"/>
  <c r="J35" i="216"/>
  <c r="H35" i="216"/>
  <c r="BE33" i="216"/>
  <c r="BD33" i="216"/>
  <c r="AD33" i="216"/>
  <c r="AC33" i="216"/>
  <c r="AE33" i="216" s="1"/>
  <c r="Z33" i="216"/>
  <c r="X33" i="216"/>
  <c r="Y33" i="216" s="1"/>
  <c r="W33" i="216"/>
  <c r="M33" i="216"/>
  <c r="L33" i="216"/>
  <c r="K33" i="216"/>
  <c r="J33" i="216"/>
  <c r="H33" i="216"/>
  <c r="BE32" i="216"/>
  <c r="BD32" i="216"/>
  <c r="AD32" i="216"/>
  <c r="AC32" i="216"/>
  <c r="Z32" i="216"/>
  <c r="X32" i="216"/>
  <c r="W32" i="216"/>
  <c r="L32" i="216"/>
  <c r="J32" i="216"/>
  <c r="H32" i="216"/>
  <c r="BE31" i="216"/>
  <c r="BD31" i="216"/>
  <c r="AD31" i="216"/>
  <c r="AC31" i="216"/>
  <c r="AE31" i="216" s="1"/>
  <c r="Z31" i="216"/>
  <c r="X31" i="216"/>
  <c r="Y31" i="216" s="1"/>
  <c r="W31" i="216"/>
  <c r="M31" i="216"/>
  <c r="L31" i="216"/>
  <c r="K31" i="216"/>
  <c r="J31" i="216"/>
  <c r="H31" i="216"/>
  <c r="BE30" i="216"/>
  <c r="BD30" i="216"/>
  <c r="AD30" i="216"/>
  <c r="AC30" i="216"/>
  <c r="Z30" i="216"/>
  <c r="X30" i="216"/>
  <c r="W30" i="216"/>
  <c r="L30" i="216"/>
  <c r="J30" i="216"/>
  <c r="H30" i="216"/>
  <c r="BE29" i="216"/>
  <c r="BD29" i="216"/>
  <c r="AD29" i="216"/>
  <c r="AC29" i="216"/>
  <c r="AE29" i="216" s="1"/>
  <c r="Z29" i="216"/>
  <c r="X29" i="216"/>
  <c r="W29" i="216"/>
  <c r="L29" i="216"/>
  <c r="J29" i="216"/>
  <c r="H29" i="216"/>
  <c r="BE28" i="216"/>
  <c r="BD28" i="216"/>
  <c r="AD28" i="216"/>
  <c r="AC28" i="216"/>
  <c r="AE28" i="216" s="1"/>
  <c r="Z28" i="216"/>
  <c r="X28" i="216"/>
  <c r="Y28" i="216" s="1"/>
  <c r="W28" i="216"/>
  <c r="M28" i="216"/>
  <c r="L28" i="216"/>
  <c r="K28" i="216"/>
  <c r="J28" i="216"/>
  <c r="H28" i="216"/>
  <c r="BE27" i="216"/>
  <c r="BD27" i="216"/>
  <c r="AD27" i="216"/>
  <c r="AC27" i="216"/>
  <c r="Z27" i="216"/>
  <c r="X27" i="216"/>
  <c r="W27" i="216"/>
  <c r="L27" i="216"/>
  <c r="J27" i="216"/>
  <c r="H27" i="216"/>
  <c r="BE26" i="216"/>
  <c r="BD26" i="216"/>
  <c r="AD26" i="216"/>
  <c r="AC26" i="216"/>
  <c r="AE26" i="216" s="1"/>
  <c r="Z26" i="216"/>
  <c r="X26" i="216"/>
  <c r="Y26" i="216" s="1"/>
  <c r="W26" i="216"/>
  <c r="M26" i="216"/>
  <c r="L26" i="216"/>
  <c r="K26" i="216"/>
  <c r="J26" i="216"/>
  <c r="H26" i="216"/>
  <c r="BE25" i="216"/>
  <c r="BD25" i="216"/>
  <c r="AD25" i="216"/>
  <c r="AC25" i="216"/>
  <c r="Z25" i="216"/>
  <c r="X25" i="216"/>
  <c r="W25" i="216"/>
  <c r="L25" i="216"/>
  <c r="J25" i="216"/>
  <c r="H25" i="216"/>
  <c r="BE24" i="216"/>
  <c r="BD24" i="216"/>
  <c r="AD24" i="216"/>
  <c r="AC24" i="216"/>
  <c r="AE24" i="216" s="1"/>
  <c r="Z24" i="216"/>
  <c r="X24" i="216"/>
  <c r="Y24" i="216" s="1"/>
  <c r="W24" i="216"/>
  <c r="M24" i="216"/>
  <c r="L24" i="216"/>
  <c r="K24" i="216"/>
  <c r="J24" i="216"/>
  <c r="H24" i="216"/>
  <c r="BE23" i="216"/>
  <c r="BD23" i="216"/>
  <c r="AD23" i="216"/>
  <c r="AC23" i="216"/>
  <c r="Z23" i="216"/>
  <c r="X23" i="216"/>
  <c r="W23" i="216"/>
  <c r="L23" i="216"/>
  <c r="J23" i="216"/>
  <c r="H23" i="216"/>
  <c r="BE22" i="216"/>
  <c r="BD22" i="216"/>
  <c r="AD22" i="216"/>
  <c r="AC22" i="216"/>
  <c r="AE22" i="216" s="1"/>
  <c r="Z22" i="216"/>
  <c r="X22" i="216"/>
  <c r="Y22" i="216" s="1"/>
  <c r="W22" i="216"/>
  <c r="M22" i="216"/>
  <c r="L22" i="216"/>
  <c r="K22" i="216"/>
  <c r="J22" i="216"/>
  <c r="H22" i="216"/>
  <c r="BE21" i="216"/>
  <c r="BD21" i="216"/>
  <c r="AD21" i="216"/>
  <c r="AC21" i="216"/>
  <c r="Z21" i="216"/>
  <c r="X21" i="216"/>
  <c r="W21" i="216"/>
  <c r="L21" i="216"/>
  <c r="J21" i="216"/>
  <c r="H21" i="216"/>
  <c r="BE20" i="216"/>
  <c r="BD20" i="216"/>
  <c r="AD20" i="216"/>
  <c r="AC20" i="216"/>
  <c r="AE20" i="216" s="1"/>
  <c r="Z20" i="216"/>
  <c r="X20" i="216"/>
  <c r="Y20" i="216" s="1"/>
  <c r="W20" i="216"/>
  <c r="M20" i="216"/>
  <c r="L20" i="216"/>
  <c r="K20" i="216"/>
  <c r="J20" i="216"/>
  <c r="H20" i="216"/>
  <c r="BE19" i="216"/>
  <c r="BD19" i="216"/>
  <c r="AD19" i="216"/>
  <c r="AC19" i="216"/>
  <c r="Z19" i="216"/>
  <c r="X19" i="216"/>
  <c r="W19" i="216"/>
  <c r="L19" i="216"/>
  <c r="J19" i="216"/>
  <c r="H19" i="216"/>
  <c r="BE18" i="216"/>
  <c r="BD18" i="216"/>
  <c r="AD18" i="216"/>
  <c r="AC18" i="216"/>
  <c r="AE18" i="216" s="1"/>
  <c r="Z18" i="216"/>
  <c r="X18" i="216"/>
  <c r="Y18" i="216" s="1"/>
  <c r="W18" i="216"/>
  <c r="M18" i="216"/>
  <c r="L18" i="216"/>
  <c r="K18" i="216"/>
  <c r="J18" i="216"/>
  <c r="H18" i="216"/>
  <c r="BE17" i="216"/>
  <c r="BD17" i="216"/>
  <c r="AD17" i="216"/>
  <c r="AC17" i="216"/>
  <c r="Z17" i="216"/>
  <c r="X17" i="216"/>
  <c r="W17" i="216"/>
  <c r="L17" i="216"/>
  <c r="J17" i="216"/>
  <c r="H17" i="216"/>
  <c r="BE16" i="216"/>
  <c r="BD16" i="216"/>
  <c r="AD16" i="216"/>
  <c r="AC16" i="216"/>
  <c r="AE16" i="216" s="1"/>
  <c r="Z16" i="216"/>
  <c r="X16" i="216"/>
  <c r="Y16" i="216" s="1"/>
  <c r="W16" i="216"/>
  <c r="M16" i="216"/>
  <c r="L16" i="216"/>
  <c r="K16" i="216"/>
  <c r="J16" i="216"/>
  <c r="H16" i="216"/>
  <c r="BE15" i="216"/>
  <c r="BD15" i="216"/>
  <c r="AD15" i="216"/>
  <c r="AC15" i="216"/>
  <c r="Z15" i="216"/>
  <c r="X15" i="216"/>
  <c r="W15" i="216"/>
  <c r="L15" i="216"/>
  <c r="J15" i="216"/>
  <c r="H15" i="216"/>
  <c r="BE14" i="216"/>
  <c r="BD14" i="216"/>
  <c r="AD14" i="216"/>
  <c r="AC14" i="216"/>
  <c r="AE14" i="216" s="1"/>
  <c r="Z14" i="216"/>
  <c r="X14" i="216"/>
  <c r="Y14" i="216" s="1"/>
  <c r="W14" i="216"/>
  <c r="U14" i="216"/>
  <c r="L14" i="216"/>
  <c r="J14" i="216"/>
  <c r="H14" i="216"/>
  <c r="U13" i="216"/>
  <c r="T13" i="216"/>
  <c r="M17" i="216" l="1"/>
  <c r="BD129" i="216"/>
  <c r="M15" i="216"/>
  <c r="M19" i="216"/>
  <c r="M30" i="216"/>
  <c r="L129" i="216"/>
  <c r="BE129" i="216"/>
  <c r="AA16" i="216"/>
  <c r="AA17" i="216"/>
  <c r="AA20" i="216"/>
  <c r="AA21" i="216"/>
  <c r="AA24" i="216"/>
  <c r="AA25" i="216"/>
  <c r="AA28" i="216"/>
  <c r="AA29" i="216"/>
  <c r="AA31" i="216"/>
  <c r="AA32" i="216"/>
  <c r="AA36" i="216"/>
  <c r="AA37" i="216"/>
  <c r="AA40" i="216"/>
  <c r="AA41" i="216"/>
  <c r="AA44" i="216"/>
  <c r="AA45" i="216"/>
  <c r="AA48" i="216"/>
  <c r="AA49" i="216"/>
  <c r="AA52" i="216"/>
  <c r="AA53" i="216"/>
  <c r="AA56" i="216"/>
  <c r="AA57" i="216"/>
  <c r="AA60" i="216"/>
  <c r="AA61" i="216"/>
  <c r="AA64" i="216"/>
  <c r="AA65" i="216"/>
  <c r="AA69" i="216"/>
  <c r="K70" i="216"/>
  <c r="AA73" i="216"/>
  <c r="K74" i="216"/>
  <c r="AA78" i="216"/>
  <c r="K79" i="216"/>
  <c r="AA82" i="216"/>
  <c r="K83" i="216"/>
  <c r="AA86" i="216"/>
  <c r="K87" i="216"/>
  <c r="K89" i="216"/>
  <c r="AA92" i="216"/>
  <c r="K93" i="216"/>
  <c r="M94" i="216"/>
  <c r="M96" i="216"/>
  <c r="AA101" i="216"/>
  <c r="AA106" i="216"/>
  <c r="K107" i="216"/>
  <c r="M115" i="216"/>
  <c r="M117" i="216"/>
  <c r="M119" i="216"/>
  <c r="M121" i="216"/>
  <c r="M123" i="216"/>
  <c r="M125" i="216"/>
  <c r="M127" i="216"/>
  <c r="M37" i="216"/>
  <c r="M41" i="216"/>
  <c r="M45" i="216"/>
  <c r="M49" i="216"/>
  <c r="M53" i="216"/>
  <c r="M57" i="216"/>
  <c r="M61" i="216"/>
  <c r="M65" i="216"/>
  <c r="M74" i="216"/>
  <c r="M79" i="216"/>
  <c r="M83" i="216"/>
  <c r="M87" i="216"/>
  <c r="M89" i="216"/>
  <c r="K95" i="216"/>
  <c r="K97" i="216"/>
  <c r="AA99" i="216"/>
  <c r="M107" i="216"/>
  <c r="M25" i="216"/>
  <c r="M29" i="216"/>
  <c r="M32" i="216"/>
  <c r="H129" i="216"/>
  <c r="AA15" i="216"/>
  <c r="AA18" i="216"/>
  <c r="AA19" i="216"/>
  <c r="AA22" i="216"/>
  <c r="AA23" i="216"/>
  <c r="AA26" i="216"/>
  <c r="AA27" i="216"/>
  <c r="K30" i="216"/>
  <c r="AA33" i="216"/>
  <c r="AA35" i="216"/>
  <c r="AA38" i="216"/>
  <c r="AA39" i="216"/>
  <c r="AA42" i="216"/>
  <c r="AA43" i="216"/>
  <c r="AA46" i="216"/>
  <c r="AA47" i="216"/>
  <c r="AA50" i="216"/>
  <c r="AA51" i="216"/>
  <c r="AA54" i="216"/>
  <c r="AA55" i="216"/>
  <c r="AA58" i="216"/>
  <c r="AA59" i="216"/>
  <c r="AA62" i="216"/>
  <c r="AA63" i="216"/>
  <c r="AA66" i="216"/>
  <c r="AA67" i="216"/>
  <c r="AA71" i="216"/>
  <c r="K72" i="216"/>
  <c r="AA76" i="216"/>
  <c r="K77" i="216"/>
  <c r="AA80" i="216"/>
  <c r="K81" i="216"/>
  <c r="AA84" i="216"/>
  <c r="K85" i="216"/>
  <c r="AA88" i="216"/>
  <c r="AA90" i="216"/>
  <c r="K91" i="216"/>
  <c r="Y93" i="216"/>
  <c r="AA94" i="216"/>
  <c r="Y94" i="216"/>
  <c r="K99" i="216"/>
  <c r="K100" i="216"/>
  <c r="K103" i="216"/>
  <c r="AA104" i="216"/>
  <c r="K105" i="216"/>
  <c r="Y107" i="216"/>
  <c r="M21" i="216"/>
  <c r="J129" i="216"/>
  <c r="M23" i="216"/>
  <c r="M27" i="216"/>
  <c r="M35" i="216"/>
  <c r="M39" i="216"/>
  <c r="M43" i="216"/>
  <c r="M47" i="216"/>
  <c r="M51" i="216"/>
  <c r="M55" i="216"/>
  <c r="M59" i="216"/>
  <c r="M63" i="216"/>
  <c r="M67" i="216"/>
  <c r="M72" i="216"/>
  <c r="M77" i="216"/>
  <c r="M81" i="216"/>
  <c r="M85" i="216"/>
  <c r="M88" i="216"/>
  <c r="M91" i="216"/>
  <c r="AA96" i="216"/>
  <c r="M100" i="216"/>
  <c r="M103" i="216"/>
  <c r="K88" i="216"/>
  <c r="M93" i="216"/>
  <c r="AE94" i="216"/>
  <c r="M95" i="216"/>
  <c r="K96" i="216"/>
  <c r="Y96" i="216"/>
  <c r="AE96" i="216"/>
  <c r="M97" i="216"/>
  <c r="M99" i="216"/>
  <c r="M105" i="216"/>
  <c r="Y113" i="216"/>
  <c r="AE113" i="216"/>
  <c r="M114" i="216"/>
  <c r="K115" i="216"/>
  <c r="Y115" i="216"/>
  <c r="AE115" i="216"/>
  <c r="M116" i="216"/>
  <c r="K117" i="216"/>
  <c r="Y117" i="216"/>
  <c r="AE117" i="216"/>
  <c r="M118" i="216"/>
  <c r="K119" i="216"/>
  <c r="Y119" i="216"/>
  <c r="AE119" i="216"/>
  <c r="M120" i="216"/>
  <c r="K121" i="216"/>
  <c r="Y121" i="216"/>
  <c r="AE121" i="216"/>
  <c r="M122" i="216"/>
  <c r="K123" i="216"/>
  <c r="Y123" i="216"/>
  <c r="AE123" i="216"/>
  <c r="M124" i="216"/>
  <c r="K125" i="216"/>
  <c r="Y125" i="216"/>
  <c r="AE125" i="216"/>
  <c r="M126" i="216"/>
  <c r="K127" i="216"/>
  <c r="Y127" i="216"/>
  <c r="AE127" i="216"/>
  <c r="M128" i="216"/>
  <c r="Y15" i="216"/>
  <c r="AE15" i="216"/>
  <c r="Y17" i="216"/>
  <c r="AE17" i="216"/>
  <c r="Y19" i="216"/>
  <c r="AE19" i="216"/>
  <c r="Y21" i="216"/>
  <c r="AE21" i="216"/>
  <c r="Y23" i="216"/>
  <c r="AE23" i="216"/>
  <c r="Y25" i="216"/>
  <c r="AE25" i="216"/>
  <c r="Y27" i="216"/>
  <c r="AE27" i="216"/>
  <c r="Y29" i="216"/>
  <c r="Y30" i="216"/>
  <c r="AE30" i="216"/>
  <c r="Y32" i="216"/>
  <c r="AE32" i="216"/>
  <c r="Y35" i="216"/>
  <c r="AE35" i="216"/>
  <c r="Y37" i="216"/>
  <c r="AE37" i="216"/>
  <c r="Y39" i="216"/>
  <c r="AE39" i="216"/>
  <c r="Y41" i="216"/>
  <c r="AE41" i="216"/>
  <c r="Y43" i="216"/>
  <c r="AE43" i="216"/>
  <c r="Y45" i="216"/>
  <c r="AE45" i="216"/>
  <c r="Y47" i="216"/>
  <c r="AE47" i="216"/>
  <c r="Y49" i="216"/>
  <c r="AE49" i="216"/>
  <c r="Y51" i="216"/>
  <c r="AE51" i="216"/>
  <c r="Y53" i="216"/>
  <c r="AE53" i="216"/>
  <c r="Y55" i="216"/>
  <c r="AE55" i="216"/>
  <c r="Y57" i="216"/>
  <c r="AE57" i="216"/>
  <c r="Y59" i="216"/>
  <c r="AE59" i="216"/>
  <c r="Y61" i="216"/>
  <c r="AE61" i="216"/>
  <c r="Y63" i="216"/>
  <c r="AE63" i="216"/>
  <c r="Y65" i="216"/>
  <c r="AE65" i="216"/>
  <c r="Y67" i="216"/>
  <c r="AE67" i="216"/>
  <c r="Y70" i="216"/>
  <c r="AE70" i="216"/>
  <c r="Y72" i="216"/>
  <c r="AE72" i="216"/>
  <c r="Y74" i="216"/>
  <c r="AE74" i="216"/>
  <c r="Y77" i="216"/>
  <c r="AE77" i="216"/>
  <c r="Y79" i="216"/>
  <c r="AE79" i="216"/>
  <c r="Y81" i="216"/>
  <c r="AE81" i="216"/>
  <c r="Y83" i="216"/>
  <c r="AE83" i="216"/>
  <c r="Y85" i="216"/>
  <c r="AE85" i="216"/>
  <c r="Y87" i="216"/>
  <c r="AE87" i="216"/>
  <c r="Y89" i="216"/>
  <c r="AE89" i="216"/>
  <c r="Y91" i="216"/>
  <c r="AE91" i="216"/>
  <c r="AE93" i="216"/>
  <c r="AE95" i="216"/>
  <c r="Y100" i="216"/>
  <c r="AE100" i="216"/>
  <c r="Y103" i="216"/>
  <c r="AE103" i="216"/>
  <c r="Y105" i="216"/>
  <c r="AE105" i="216"/>
  <c r="AE107" i="216"/>
  <c r="Y110" i="216"/>
  <c r="AE110" i="216"/>
  <c r="Y112" i="216"/>
  <c r="AE112" i="216"/>
  <c r="AE122" i="216"/>
  <c r="N14" i="216"/>
  <c r="K14" i="216"/>
  <c r="M14" i="216"/>
  <c r="AA14" i="216"/>
  <c r="K15" i="216"/>
  <c r="N16" i="216"/>
  <c r="K17" i="216"/>
  <c r="N18" i="216"/>
  <c r="K19" i="216"/>
  <c r="N20" i="216"/>
  <c r="K21" i="216"/>
  <c r="N22" i="216"/>
  <c r="K23" i="216"/>
  <c r="N24" i="216"/>
  <c r="K25" i="216"/>
  <c r="N26" i="216"/>
  <c r="K27" i="216"/>
  <c r="N28" i="216"/>
  <c r="K29" i="216"/>
  <c r="N15" i="216"/>
  <c r="N17" i="216"/>
  <c r="N19" i="216"/>
  <c r="N21" i="216"/>
  <c r="N23" i="216"/>
  <c r="N25" i="216"/>
  <c r="N27" i="216"/>
  <c r="N29" i="216"/>
  <c r="N30" i="216"/>
  <c r="AA30" i="216"/>
  <c r="N31" i="216"/>
  <c r="K32" i="216"/>
  <c r="N33" i="216"/>
  <c r="K35" i="216"/>
  <c r="N36" i="216"/>
  <c r="K37" i="216"/>
  <c r="N38" i="216"/>
  <c r="K39" i="216"/>
  <c r="N40" i="216"/>
  <c r="K41" i="216"/>
  <c r="N42" i="216"/>
  <c r="K43" i="216"/>
  <c r="N44" i="216"/>
  <c r="K45" i="216"/>
  <c r="N46" i="216"/>
  <c r="K47" i="216"/>
  <c r="N48" i="216"/>
  <c r="K49" i="216"/>
  <c r="N50" i="216"/>
  <c r="K51" i="216"/>
  <c r="N52" i="216"/>
  <c r="K53" i="216"/>
  <c r="N54" i="216"/>
  <c r="K55" i="216"/>
  <c r="N56" i="216"/>
  <c r="K57" i="216"/>
  <c r="N58" i="216"/>
  <c r="K59" i="216"/>
  <c r="N60" i="216"/>
  <c r="K61" i="216"/>
  <c r="N62" i="216"/>
  <c r="K63" i="216"/>
  <c r="N64" i="216"/>
  <c r="K65" i="216"/>
  <c r="N66" i="216"/>
  <c r="K67" i="216"/>
  <c r="N69" i="216"/>
  <c r="M70" i="216"/>
  <c r="N32" i="216"/>
  <c r="N35" i="216"/>
  <c r="N37" i="216"/>
  <c r="N39" i="216"/>
  <c r="N41" i="216"/>
  <c r="N43" i="216"/>
  <c r="N45" i="216"/>
  <c r="N47" i="216"/>
  <c r="N49" i="216"/>
  <c r="N51" i="216"/>
  <c r="N53" i="216"/>
  <c r="N55" i="216"/>
  <c r="N57" i="216"/>
  <c r="N59" i="216"/>
  <c r="N61" i="216"/>
  <c r="N63" i="216"/>
  <c r="N65" i="216"/>
  <c r="N67" i="216"/>
  <c r="N70" i="216"/>
  <c r="AA70" i="216"/>
  <c r="N72" i="216"/>
  <c r="AA72" i="216"/>
  <c r="N74" i="216"/>
  <c r="AA74" i="216"/>
  <c r="N77" i="216"/>
  <c r="AA77" i="216"/>
  <c r="N79" i="216"/>
  <c r="AA79" i="216"/>
  <c r="N81" i="216"/>
  <c r="AA81" i="216"/>
  <c r="N83" i="216"/>
  <c r="AA83" i="216"/>
  <c r="N85" i="216"/>
  <c r="AA85" i="216"/>
  <c r="N87" i="216"/>
  <c r="AA87" i="216"/>
  <c r="N89" i="216"/>
  <c r="AA89" i="216"/>
  <c r="N91" i="216"/>
  <c r="AA91" i="216"/>
  <c r="N93" i="216"/>
  <c r="AA93" i="216"/>
  <c r="N95" i="216"/>
  <c r="AA95" i="216"/>
  <c r="N97" i="216"/>
  <c r="AA97" i="216"/>
  <c r="N100" i="216"/>
  <c r="AA100" i="216"/>
  <c r="N103" i="216"/>
  <c r="AA103" i="216"/>
  <c r="N105" i="216"/>
  <c r="AA105" i="216"/>
  <c r="N107" i="216"/>
  <c r="AA107" i="216"/>
  <c r="N110" i="216"/>
  <c r="O110" i="216" s="1"/>
  <c r="Q110" i="216" s="1"/>
  <c r="AA110" i="216"/>
  <c r="N112" i="216"/>
  <c r="O112" i="216" s="1"/>
  <c r="Q112" i="216" s="1"/>
  <c r="AA112" i="216"/>
  <c r="N114" i="216"/>
  <c r="O114" i="216" s="1"/>
  <c r="Q114" i="216" s="1"/>
  <c r="AA114" i="216"/>
  <c r="N116" i="216"/>
  <c r="O116" i="216" s="1"/>
  <c r="AA116" i="216"/>
  <c r="N118" i="216"/>
  <c r="O118" i="216" s="1"/>
  <c r="Q118" i="216" s="1"/>
  <c r="AA118" i="216"/>
  <c r="N120" i="216"/>
  <c r="O120" i="216" s="1"/>
  <c r="AA120" i="216"/>
  <c r="N122" i="216"/>
  <c r="O122" i="216" s="1"/>
  <c r="Q122" i="216" s="1"/>
  <c r="AA122" i="216"/>
  <c r="N124" i="216"/>
  <c r="O124" i="216" s="1"/>
  <c r="AA124" i="216"/>
  <c r="N126" i="216"/>
  <c r="O126" i="216" s="1"/>
  <c r="Q126" i="216" s="1"/>
  <c r="AA126" i="216"/>
  <c r="N128" i="216"/>
  <c r="O128" i="216" s="1"/>
  <c r="AA128" i="216"/>
  <c r="N71" i="216"/>
  <c r="N73" i="216"/>
  <c r="N76" i="216"/>
  <c r="N78" i="216"/>
  <c r="N80" i="216"/>
  <c r="N82" i="216"/>
  <c r="N84" i="216"/>
  <c r="N86" i="216"/>
  <c r="N88" i="216"/>
  <c r="N90" i="216"/>
  <c r="N92" i="216"/>
  <c r="N94" i="216"/>
  <c r="N96" i="216"/>
  <c r="N99" i="216"/>
  <c r="N101" i="216"/>
  <c r="N104" i="216"/>
  <c r="N106" i="216"/>
  <c r="N109" i="216"/>
  <c r="O109" i="216" s="1"/>
  <c r="Q109" i="216" s="1"/>
  <c r="N111" i="216"/>
  <c r="O111" i="216" s="1"/>
  <c r="Q111" i="216" s="1"/>
  <c r="N113" i="216"/>
  <c r="O113" i="216" s="1"/>
  <c r="Q113" i="216" s="1"/>
  <c r="N115" i="216"/>
  <c r="O115" i="216" s="1"/>
  <c r="Q115" i="216" s="1"/>
  <c r="N117" i="216"/>
  <c r="O117" i="216" s="1"/>
  <c r="Q117" i="216" s="1"/>
  <c r="N119" i="216"/>
  <c r="O119" i="216" s="1"/>
  <c r="Q119" i="216" s="1"/>
  <c r="N121" i="216"/>
  <c r="O121" i="216" s="1"/>
  <c r="N123" i="216"/>
  <c r="O123" i="216" s="1"/>
  <c r="Q123" i="216" s="1"/>
  <c r="N125" i="216"/>
  <c r="O125" i="216" s="1"/>
  <c r="Q125" i="216" s="1"/>
  <c r="N127" i="216"/>
  <c r="O127" i="216" s="1"/>
  <c r="Q127" i="216" s="1"/>
  <c r="O95" i="216" l="1"/>
  <c r="O83" i="216"/>
  <c r="O70" i="216"/>
  <c r="O45" i="216"/>
  <c r="O69" i="216"/>
  <c r="O56" i="216"/>
  <c r="O48" i="216"/>
  <c r="O36" i="216"/>
  <c r="O27" i="216"/>
  <c r="O24" i="216"/>
  <c r="Q121" i="216"/>
  <c r="O104" i="216"/>
  <c r="O94" i="216"/>
  <c r="O86" i="216"/>
  <c r="O78" i="216"/>
  <c r="O67" i="216"/>
  <c r="O59" i="216"/>
  <c r="O51" i="216"/>
  <c r="O43" i="216"/>
  <c r="O35" i="216"/>
  <c r="O25" i="216"/>
  <c r="O17" i="216"/>
  <c r="O88" i="216"/>
  <c r="O71" i="216"/>
  <c r="O100" i="216"/>
  <c r="O79" i="216"/>
  <c r="O61" i="216"/>
  <c r="O37" i="216"/>
  <c r="O60" i="216"/>
  <c r="O52" i="216"/>
  <c r="O44" i="216"/>
  <c r="O40" i="216"/>
  <c r="O31" i="216"/>
  <c r="O19" i="216"/>
  <c r="O28" i="216"/>
  <c r="O20" i="216"/>
  <c r="O16" i="216"/>
  <c r="O101" i="216"/>
  <c r="O92" i="216"/>
  <c r="O84" i="216"/>
  <c r="O76" i="216"/>
  <c r="Q128" i="216"/>
  <c r="Q124" i="216"/>
  <c r="Q120" i="216"/>
  <c r="Q116" i="216"/>
  <c r="O107" i="216"/>
  <c r="O103" i="216"/>
  <c r="O97" i="216"/>
  <c r="O93" i="216"/>
  <c r="O89" i="216"/>
  <c r="O85" i="216"/>
  <c r="O81" i="216"/>
  <c r="O77" i="216"/>
  <c r="O72" i="216"/>
  <c r="O65" i="216"/>
  <c r="O57" i="216"/>
  <c r="O49" i="216"/>
  <c r="O41" i="216"/>
  <c r="O32" i="216"/>
  <c r="O66" i="216"/>
  <c r="O62" i="216"/>
  <c r="O58" i="216"/>
  <c r="O54" i="216"/>
  <c r="O50" i="216"/>
  <c r="O46" i="216"/>
  <c r="O42" i="216"/>
  <c r="O38" i="216"/>
  <c r="O33" i="216"/>
  <c r="O23" i="216"/>
  <c r="O15" i="216"/>
  <c r="O26" i="216"/>
  <c r="O22" i="216"/>
  <c r="O18" i="216"/>
  <c r="O106" i="216"/>
  <c r="O96" i="216"/>
  <c r="O80" i="216"/>
  <c r="O105" i="216"/>
  <c r="O91" i="216"/>
  <c r="O87" i="216"/>
  <c r="O74" i="216"/>
  <c r="O53" i="216"/>
  <c r="O64" i="216"/>
  <c r="O99" i="216"/>
  <c r="O90" i="216"/>
  <c r="O82" i="216"/>
  <c r="O73" i="216"/>
  <c r="O63" i="216"/>
  <c r="O55" i="216"/>
  <c r="O47" i="216"/>
  <c r="O39" i="216"/>
  <c r="O29" i="216"/>
  <c r="O21" i="216"/>
  <c r="O30" i="216"/>
  <c r="P30" i="216"/>
  <c r="M129" i="216"/>
  <c r="N129" i="216"/>
  <c r="E133" i="216" s="1"/>
  <c r="O14" i="216"/>
  <c r="P126" i="216"/>
  <c r="P122" i="216"/>
  <c r="P118" i="216"/>
  <c r="P114" i="216"/>
  <c r="P110" i="216"/>
  <c r="P105" i="216"/>
  <c r="P100" i="216"/>
  <c r="P95" i="216"/>
  <c r="P91" i="216"/>
  <c r="P87" i="216"/>
  <c r="P83" i="216"/>
  <c r="P79" i="216"/>
  <c r="P74" i="216"/>
  <c r="P125" i="216"/>
  <c r="P121" i="216"/>
  <c r="P117" i="216"/>
  <c r="P113" i="216"/>
  <c r="P109" i="216"/>
  <c r="P104" i="216"/>
  <c r="P99" i="216"/>
  <c r="P94" i="216"/>
  <c r="P90" i="216"/>
  <c r="P86" i="216"/>
  <c r="P82" i="216"/>
  <c r="P78" i="216"/>
  <c r="P73" i="216"/>
  <c r="Q70" i="216"/>
  <c r="P67" i="216"/>
  <c r="P65" i="216"/>
  <c r="P63" i="216"/>
  <c r="P61" i="216"/>
  <c r="P59" i="216"/>
  <c r="P57" i="216"/>
  <c r="P55" i="216"/>
  <c r="P53" i="216"/>
  <c r="P51" i="216"/>
  <c r="P49" i="216"/>
  <c r="P47" i="216"/>
  <c r="P45" i="216"/>
  <c r="P43" i="216"/>
  <c r="P41" i="216"/>
  <c r="P39" i="216"/>
  <c r="P37" i="216"/>
  <c r="P35" i="216"/>
  <c r="P32" i="216"/>
  <c r="P70" i="216"/>
  <c r="P69" i="216"/>
  <c r="P64" i="216"/>
  <c r="P60" i="216"/>
  <c r="P56" i="216"/>
  <c r="P52" i="216"/>
  <c r="P48" i="216"/>
  <c r="P44" i="216"/>
  <c r="P40" i="216"/>
  <c r="P36" i="216"/>
  <c r="P31" i="216"/>
  <c r="P29" i="216"/>
  <c r="P27" i="216"/>
  <c r="P25" i="216"/>
  <c r="P23" i="216"/>
  <c r="P21" i="216"/>
  <c r="P19" i="216"/>
  <c r="P17" i="216"/>
  <c r="P15" i="216"/>
  <c r="P18" i="216"/>
  <c r="P16" i="216"/>
  <c r="P28" i="216"/>
  <c r="P24" i="216"/>
  <c r="P20" i="216"/>
  <c r="K129" i="216"/>
  <c r="P14" i="216"/>
  <c r="P128" i="216"/>
  <c r="P124" i="216"/>
  <c r="P120" i="216"/>
  <c r="P116" i="216"/>
  <c r="P112" i="216"/>
  <c r="P107" i="216"/>
  <c r="P103" i="216"/>
  <c r="P97" i="216"/>
  <c r="P93" i="216"/>
  <c r="P89" i="216"/>
  <c r="P85" i="216"/>
  <c r="P81" i="216"/>
  <c r="P77" i="216"/>
  <c r="P72" i="216"/>
  <c r="P127" i="216"/>
  <c r="P123" i="216"/>
  <c r="P119" i="216"/>
  <c r="P115" i="216"/>
  <c r="P111" i="216"/>
  <c r="P106" i="216"/>
  <c r="P101" i="216"/>
  <c r="P96" i="216"/>
  <c r="P92" i="216"/>
  <c r="P88" i="216"/>
  <c r="P84" i="216"/>
  <c r="P80" i="216"/>
  <c r="P76" i="216"/>
  <c r="P71" i="216"/>
  <c r="P66" i="216"/>
  <c r="P62" i="216"/>
  <c r="P58" i="216"/>
  <c r="P54" i="216"/>
  <c r="P50" i="216"/>
  <c r="P46" i="216"/>
  <c r="P42" i="216"/>
  <c r="P38" i="216"/>
  <c r="P33" i="216"/>
  <c r="P22" i="216"/>
  <c r="P26" i="216"/>
  <c r="Q18" i="216" l="1"/>
  <c r="Q26" i="216"/>
  <c r="Q23" i="216"/>
  <c r="Q20" i="216"/>
  <c r="Q19" i="216"/>
  <c r="Q40" i="216"/>
  <c r="Q52" i="216"/>
  <c r="Q37" i="216"/>
  <c r="Q79" i="216"/>
  <c r="Q71" i="216"/>
  <c r="Q35" i="216"/>
  <c r="Q51" i="216"/>
  <c r="Q67" i="216"/>
  <c r="Q86" i="216"/>
  <c r="Q104" i="216"/>
  <c r="Q29" i="216"/>
  <c r="Q39" i="216"/>
  <c r="Q55" i="216"/>
  <c r="Q73" i="216"/>
  <c r="Q90" i="216"/>
  <c r="Q64" i="216"/>
  <c r="Q74" i="216"/>
  <c r="Q91" i="216"/>
  <c r="Q80" i="216"/>
  <c r="Q106" i="216"/>
  <c r="Q38" i="216"/>
  <c r="Q46" i="216"/>
  <c r="Q54" i="216"/>
  <c r="Q62" i="216"/>
  <c r="Q32" i="216"/>
  <c r="Q49" i="216"/>
  <c r="Q65" i="216"/>
  <c r="Q77" i="216"/>
  <c r="Q85" i="216"/>
  <c r="Q93" i="216"/>
  <c r="Q103" i="216"/>
  <c r="Q76" i="216"/>
  <c r="Q92" i="216"/>
  <c r="Q25" i="216"/>
  <c r="Q27" i="216"/>
  <c r="Q48" i="216"/>
  <c r="Q69" i="216"/>
  <c r="Q95" i="216"/>
  <c r="Q22" i="216"/>
  <c r="Q15" i="216"/>
  <c r="Q16" i="216"/>
  <c r="Q28" i="216"/>
  <c r="Q31" i="216"/>
  <c r="Q44" i="216"/>
  <c r="Q60" i="216"/>
  <c r="Q61" i="216"/>
  <c r="Q100" i="216"/>
  <c r="Q88" i="216"/>
  <c r="Q43" i="216"/>
  <c r="Q59" i="216"/>
  <c r="Q78" i="216"/>
  <c r="Q94" i="216"/>
  <c r="O129" i="216"/>
  <c r="Q30" i="216"/>
  <c r="Q21" i="216"/>
  <c r="Q47" i="216"/>
  <c r="Q63" i="216"/>
  <c r="Q82" i="216"/>
  <c r="Q99" i="216"/>
  <c r="Q53" i="216"/>
  <c r="Q87" i="216"/>
  <c r="Q105" i="216"/>
  <c r="Q96" i="216"/>
  <c r="Q33" i="216"/>
  <c r="Q42" i="216"/>
  <c r="Q50" i="216"/>
  <c r="Q58" i="216"/>
  <c r="Q66" i="216"/>
  <c r="Q41" i="216"/>
  <c r="Q57" i="216"/>
  <c r="Q72" i="216"/>
  <c r="Q81" i="216"/>
  <c r="Q89" i="216"/>
  <c r="Q97" i="216"/>
  <c r="Q107" i="216"/>
  <c r="Q84" i="216"/>
  <c r="Q101" i="216"/>
  <c r="Q17" i="216"/>
  <c r="Q24" i="216"/>
  <c r="Q36" i="216"/>
  <c r="Q56" i="216"/>
  <c r="Q45" i="216"/>
  <c r="Q83" i="216"/>
  <c r="H132" i="216"/>
  <c r="E132" i="216"/>
  <c r="E139" i="216" s="1"/>
  <c r="E141" i="216" s="1"/>
  <c r="P129" i="216"/>
  <c r="Q14" i="216"/>
  <c r="Q129" i="216" l="1"/>
  <c r="E140" i="215"/>
  <c r="E138" i="215"/>
  <c r="E137" i="215"/>
  <c r="E134" i="215"/>
  <c r="BC129" i="215"/>
  <c r="BB129" i="215"/>
  <c r="BA129" i="215"/>
  <c r="AZ129" i="215"/>
  <c r="AY129" i="215"/>
  <c r="AX129" i="215"/>
  <c r="AW129" i="215"/>
  <c r="AV129" i="215"/>
  <c r="AU129" i="215"/>
  <c r="AT129" i="215"/>
  <c r="AS129" i="215"/>
  <c r="AR129" i="215"/>
  <c r="AQ129" i="215"/>
  <c r="AP129" i="215"/>
  <c r="AO129" i="215"/>
  <c r="AN129" i="215"/>
  <c r="AM129" i="215"/>
  <c r="AL129" i="215"/>
  <c r="AK129" i="215"/>
  <c r="AJ129" i="215"/>
  <c r="AI129" i="215"/>
  <c r="AH129" i="215"/>
  <c r="AG129" i="215"/>
  <c r="BE130" i="215" s="1"/>
  <c r="AF129" i="215"/>
  <c r="I129" i="215"/>
  <c r="G129" i="215"/>
  <c r="F129" i="215"/>
  <c r="C129" i="215"/>
  <c r="BE128" i="215"/>
  <c r="BD128" i="215"/>
  <c r="AD128" i="215"/>
  <c r="AE128" i="215" s="1"/>
  <c r="AC128" i="215"/>
  <c r="Z128" i="215"/>
  <c r="X128" i="215"/>
  <c r="W128" i="215"/>
  <c r="Y128" i="215" s="1"/>
  <c r="L128" i="215"/>
  <c r="J128" i="215"/>
  <c r="AA128" i="215" s="1"/>
  <c r="H128" i="215"/>
  <c r="BE127" i="215"/>
  <c r="BD127" i="215"/>
  <c r="AD127" i="215"/>
  <c r="AC127" i="215"/>
  <c r="Z127" i="215"/>
  <c r="X127" i="215"/>
  <c r="W127" i="215"/>
  <c r="L127" i="215"/>
  <c r="J127" i="215"/>
  <c r="AA127" i="215" s="1"/>
  <c r="H127" i="215"/>
  <c r="BE126" i="215"/>
  <c r="BD126" i="215"/>
  <c r="AD126" i="215"/>
  <c r="AE126" i="215" s="1"/>
  <c r="AC126" i="215"/>
  <c r="Z126" i="215"/>
  <c r="X126" i="215"/>
  <c r="W126" i="215"/>
  <c r="Y126" i="215" s="1"/>
  <c r="L126" i="215"/>
  <c r="J126" i="215"/>
  <c r="AA126" i="215" s="1"/>
  <c r="H126" i="215"/>
  <c r="BE125" i="215"/>
  <c r="BD125" i="215"/>
  <c r="AD125" i="215"/>
  <c r="AC125" i="215"/>
  <c r="Z125" i="215"/>
  <c r="X125" i="215"/>
  <c r="W125" i="215"/>
  <c r="L125" i="215"/>
  <c r="J125" i="215"/>
  <c r="AA125" i="215" s="1"/>
  <c r="H125" i="215"/>
  <c r="BE124" i="215"/>
  <c r="BD124" i="215"/>
  <c r="AD124" i="215"/>
  <c r="AC124" i="215"/>
  <c r="Z124" i="215"/>
  <c r="X124" i="215"/>
  <c r="W124" i="215"/>
  <c r="Y124" i="215" s="1"/>
  <c r="L124" i="215"/>
  <c r="J124" i="215"/>
  <c r="AA124" i="215" s="1"/>
  <c r="H124" i="215"/>
  <c r="BE123" i="215"/>
  <c r="BD123" i="215"/>
  <c r="AD123" i="215"/>
  <c r="AC123" i="215"/>
  <c r="Z123" i="215"/>
  <c r="X123" i="215"/>
  <c r="W123" i="215"/>
  <c r="L123" i="215"/>
  <c r="J123" i="215"/>
  <c r="AA123" i="215" s="1"/>
  <c r="H123" i="215"/>
  <c r="BE122" i="215"/>
  <c r="BD122" i="215"/>
  <c r="AD122" i="215"/>
  <c r="AC122" i="215"/>
  <c r="Z122" i="215"/>
  <c r="X122" i="215"/>
  <c r="W122" i="215"/>
  <c r="L122" i="215"/>
  <c r="J122" i="215"/>
  <c r="AA122" i="215" s="1"/>
  <c r="H122" i="215"/>
  <c r="BE121" i="215"/>
  <c r="BD121" i="215"/>
  <c r="AD121" i="215"/>
  <c r="AC121" i="215"/>
  <c r="Z121" i="215"/>
  <c r="X121" i="215"/>
  <c r="W121" i="215"/>
  <c r="L121" i="215"/>
  <c r="J121" i="215"/>
  <c r="AA121" i="215" s="1"/>
  <c r="H121" i="215"/>
  <c r="BE120" i="215"/>
  <c r="BD120" i="215"/>
  <c r="AD120" i="215"/>
  <c r="AC120" i="215"/>
  <c r="Z120" i="215"/>
  <c r="X120" i="215"/>
  <c r="W120" i="215"/>
  <c r="L120" i="215"/>
  <c r="J120" i="215"/>
  <c r="AA120" i="215" s="1"/>
  <c r="H120" i="215"/>
  <c r="BE119" i="215"/>
  <c r="BD119" i="215"/>
  <c r="AD119" i="215"/>
  <c r="AC119" i="215"/>
  <c r="AE119" i="215" s="1"/>
  <c r="Z119" i="215"/>
  <c r="X119" i="215"/>
  <c r="W119" i="215"/>
  <c r="L119" i="215"/>
  <c r="M119" i="215" s="1"/>
  <c r="J119" i="215"/>
  <c r="AA119" i="215" s="1"/>
  <c r="H119" i="215"/>
  <c r="BE118" i="215"/>
  <c r="BD118" i="215"/>
  <c r="AD118" i="215"/>
  <c r="AC118" i="215"/>
  <c r="Z118" i="215"/>
  <c r="X118" i="215"/>
  <c r="W118" i="215"/>
  <c r="L118" i="215"/>
  <c r="J118" i="215"/>
  <c r="AA118" i="215" s="1"/>
  <c r="H118" i="215"/>
  <c r="BE117" i="215"/>
  <c r="BD117" i="215"/>
  <c r="AD117" i="215"/>
  <c r="AC117" i="215"/>
  <c r="Z117" i="215"/>
  <c r="X117" i="215"/>
  <c r="W117" i="215"/>
  <c r="L117" i="215"/>
  <c r="M117" i="215" s="1"/>
  <c r="J117" i="215"/>
  <c r="AA117" i="215" s="1"/>
  <c r="H117" i="215"/>
  <c r="BE116" i="215"/>
  <c r="BD116" i="215"/>
  <c r="AD116" i="215"/>
  <c r="AC116" i="215"/>
  <c r="Z116" i="215"/>
  <c r="X116" i="215"/>
  <c r="W116" i="215"/>
  <c r="L116" i="215"/>
  <c r="J116" i="215"/>
  <c r="AA116" i="215" s="1"/>
  <c r="H116" i="215"/>
  <c r="BE115" i="215"/>
  <c r="BD115" i="215"/>
  <c r="AD115" i="215"/>
  <c r="AC115" i="215"/>
  <c r="AE115" i="215" s="1"/>
  <c r="Z115" i="215"/>
  <c r="X115" i="215"/>
  <c r="W115" i="215"/>
  <c r="M115" i="215"/>
  <c r="L115" i="215"/>
  <c r="J115" i="215"/>
  <c r="AA115" i="215" s="1"/>
  <c r="H115" i="215"/>
  <c r="BE114" i="215"/>
  <c r="BD114" i="215"/>
  <c r="AD114" i="215"/>
  <c r="AC114" i="215"/>
  <c r="Z114" i="215"/>
  <c r="X114" i="215"/>
  <c r="W114" i="215"/>
  <c r="L114" i="215"/>
  <c r="J114" i="215"/>
  <c r="AA114" i="215" s="1"/>
  <c r="H114" i="215"/>
  <c r="BE113" i="215"/>
  <c r="BD113" i="215"/>
  <c r="AD113" i="215"/>
  <c r="AC113" i="215"/>
  <c r="Z113" i="215"/>
  <c r="X113" i="215"/>
  <c r="W113" i="215"/>
  <c r="L113" i="215"/>
  <c r="J113" i="215"/>
  <c r="AA113" i="215" s="1"/>
  <c r="H113" i="215"/>
  <c r="BE112" i="215"/>
  <c r="BD112" i="215"/>
  <c r="AD112" i="215"/>
  <c r="AC112" i="215"/>
  <c r="Z112" i="215"/>
  <c r="X112" i="215"/>
  <c r="W112" i="215"/>
  <c r="L112" i="215"/>
  <c r="J112" i="215"/>
  <c r="AA112" i="215" s="1"/>
  <c r="H112" i="215"/>
  <c r="BE111" i="215"/>
  <c r="BD111" i="215"/>
  <c r="AD111" i="215"/>
  <c r="AC111" i="215"/>
  <c r="Z111" i="215"/>
  <c r="X111" i="215"/>
  <c r="W111" i="215"/>
  <c r="L111" i="215"/>
  <c r="J111" i="215"/>
  <c r="AA111" i="215" s="1"/>
  <c r="H111" i="215"/>
  <c r="BE110" i="215"/>
  <c r="BD110" i="215"/>
  <c r="AD110" i="215"/>
  <c r="AC110" i="215"/>
  <c r="Z110" i="215"/>
  <c r="X110" i="215"/>
  <c r="W110" i="215"/>
  <c r="Y110" i="215" s="1"/>
  <c r="L110" i="215"/>
  <c r="J110" i="215"/>
  <c r="AA110" i="215" s="1"/>
  <c r="H110" i="215"/>
  <c r="BE109" i="215"/>
  <c r="BD109" i="215"/>
  <c r="AD109" i="215"/>
  <c r="AC109" i="215"/>
  <c r="Z109" i="215"/>
  <c r="X109" i="215"/>
  <c r="W109" i="215"/>
  <c r="L109" i="215"/>
  <c r="J109" i="215"/>
  <c r="AA109" i="215" s="1"/>
  <c r="H109" i="215"/>
  <c r="BE107" i="215"/>
  <c r="BD107" i="215"/>
  <c r="AD107" i="215"/>
  <c r="AC107" i="215"/>
  <c r="Z107" i="215"/>
  <c r="X107" i="215"/>
  <c r="W107" i="215"/>
  <c r="L107" i="215"/>
  <c r="J107" i="215"/>
  <c r="H107" i="215"/>
  <c r="BE106" i="215"/>
  <c r="BD106" i="215"/>
  <c r="AD106" i="215"/>
  <c r="AC106" i="215"/>
  <c r="AE106" i="215" s="1"/>
  <c r="Z106" i="215"/>
  <c r="X106" i="215"/>
  <c r="Y106" i="215" s="1"/>
  <c r="W106" i="215"/>
  <c r="M106" i="215"/>
  <c r="L106" i="215"/>
  <c r="K106" i="215"/>
  <c r="J106" i="215"/>
  <c r="H106" i="215"/>
  <c r="BE105" i="215"/>
  <c r="BD105" i="215"/>
  <c r="AD105" i="215"/>
  <c r="AC105" i="215"/>
  <c r="Z105" i="215"/>
  <c r="X105" i="215"/>
  <c r="W105" i="215"/>
  <c r="L105" i="215"/>
  <c r="J105" i="215"/>
  <c r="H105" i="215"/>
  <c r="BE104" i="215"/>
  <c r="BD104" i="215"/>
  <c r="AD104" i="215"/>
  <c r="AC104" i="215"/>
  <c r="AE104" i="215" s="1"/>
  <c r="Z104" i="215"/>
  <c r="X104" i="215"/>
  <c r="Y104" i="215" s="1"/>
  <c r="W104" i="215"/>
  <c r="M104" i="215"/>
  <c r="L104" i="215"/>
  <c r="K104" i="215"/>
  <c r="J104" i="215"/>
  <c r="H104" i="215"/>
  <c r="BE103" i="215"/>
  <c r="BD103" i="215"/>
  <c r="AD103" i="215"/>
  <c r="AC103" i="215"/>
  <c r="Z103" i="215"/>
  <c r="X103" i="215"/>
  <c r="W103" i="215"/>
  <c r="L103" i="215"/>
  <c r="J103" i="215"/>
  <c r="H103" i="215"/>
  <c r="BE102" i="215"/>
  <c r="BD102" i="215"/>
  <c r="BE101" i="215"/>
  <c r="BD101" i="215"/>
  <c r="AD101" i="215"/>
  <c r="AC101" i="215"/>
  <c r="AE101" i="215" s="1"/>
  <c r="Z101" i="215"/>
  <c r="X101" i="215"/>
  <c r="Y101" i="215" s="1"/>
  <c r="W101" i="215"/>
  <c r="M101" i="215"/>
  <c r="L101" i="215"/>
  <c r="K101" i="215"/>
  <c r="J101" i="215"/>
  <c r="H101" i="215"/>
  <c r="BE100" i="215"/>
  <c r="BD100" i="215"/>
  <c r="AD100" i="215"/>
  <c r="AC100" i="215"/>
  <c r="Z100" i="215"/>
  <c r="X100" i="215"/>
  <c r="W100" i="215"/>
  <c r="L100" i="215"/>
  <c r="J100" i="215"/>
  <c r="H100" i="215"/>
  <c r="BE99" i="215"/>
  <c r="BD99" i="215"/>
  <c r="AD99" i="215"/>
  <c r="AC99" i="215"/>
  <c r="AE99" i="215" s="1"/>
  <c r="Z99" i="215"/>
  <c r="X99" i="215"/>
  <c r="Y99" i="215" s="1"/>
  <c r="W99" i="215"/>
  <c r="M99" i="215"/>
  <c r="L99" i="215"/>
  <c r="K99" i="215"/>
  <c r="J99" i="215"/>
  <c r="H99" i="215"/>
  <c r="BE98" i="215"/>
  <c r="BD98" i="215"/>
  <c r="BE97" i="215"/>
  <c r="BD97" i="215"/>
  <c r="AD97" i="215"/>
  <c r="AC97" i="215"/>
  <c r="Z97" i="215"/>
  <c r="X97" i="215"/>
  <c r="W97" i="215"/>
  <c r="L97" i="215"/>
  <c r="J97" i="215"/>
  <c r="H97" i="215"/>
  <c r="BE96" i="215"/>
  <c r="BD96" i="215"/>
  <c r="AD96" i="215"/>
  <c r="AC96" i="215"/>
  <c r="AE96" i="215" s="1"/>
  <c r="Z96" i="215"/>
  <c r="X96" i="215"/>
  <c r="Y96" i="215" s="1"/>
  <c r="W96" i="215"/>
  <c r="M96" i="215"/>
  <c r="L96" i="215"/>
  <c r="K96" i="215"/>
  <c r="J96" i="215"/>
  <c r="H96" i="215"/>
  <c r="BE95" i="215"/>
  <c r="BD95" i="215"/>
  <c r="AD95" i="215"/>
  <c r="AC95" i="215"/>
  <c r="Z95" i="215"/>
  <c r="X95" i="215"/>
  <c r="W95" i="215"/>
  <c r="L95" i="215"/>
  <c r="J95" i="215"/>
  <c r="H95" i="215"/>
  <c r="BE94" i="215"/>
  <c r="BD94" i="215"/>
  <c r="AD94" i="215"/>
  <c r="AC94" i="215"/>
  <c r="AE94" i="215" s="1"/>
  <c r="Z94" i="215"/>
  <c r="X94" i="215"/>
  <c r="Y94" i="215" s="1"/>
  <c r="W94" i="215"/>
  <c r="M94" i="215"/>
  <c r="L94" i="215"/>
  <c r="K94" i="215"/>
  <c r="J94" i="215"/>
  <c r="H94" i="215"/>
  <c r="BE93" i="215"/>
  <c r="BD93" i="215"/>
  <c r="AD93" i="215"/>
  <c r="AC93" i="215"/>
  <c r="Z93" i="215"/>
  <c r="X93" i="215"/>
  <c r="W93" i="215"/>
  <c r="L93" i="215"/>
  <c r="J93" i="215"/>
  <c r="H93" i="215"/>
  <c r="BE92" i="215"/>
  <c r="BD92" i="215"/>
  <c r="AD92" i="215"/>
  <c r="AC92" i="215"/>
  <c r="AE92" i="215" s="1"/>
  <c r="Z92" i="215"/>
  <c r="X92" i="215"/>
  <c r="Y92" i="215" s="1"/>
  <c r="W92" i="215"/>
  <c r="M92" i="215"/>
  <c r="L92" i="215"/>
  <c r="K92" i="215"/>
  <c r="J92" i="215"/>
  <c r="H92" i="215"/>
  <c r="BE91" i="215"/>
  <c r="BD91" i="215"/>
  <c r="AD91" i="215"/>
  <c r="AC91" i="215"/>
  <c r="Z91" i="215"/>
  <c r="X91" i="215"/>
  <c r="W91" i="215"/>
  <c r="L91" i="215"/>
  <c r="J91" i="215"/>
  <c r="H91" i="215"/>
  <c r="BE90" i="215"/>
  <c r="BD90" i="215"/>
  <c r="AD90" i="215"/>
  <c r="AC90" i="215"/>
  <c r="AE90" i="215" s="1"/>
  <c r="Z90" i="215"/>
  <c r="X90" i="215"/>
  <c r="Y90" i="215" s="1"/>
  <c r="W90" i="215"/>
  <c r="M90" i="215"/>
  <c r="L90" i="215"/>
  <c r="K90" i="215"/>
  <c r="J90" i="215"/>
  <c r="H90" i="215"/>
  <c r="BE89" i="215"/>
  <c r="BD89" i="215"/>
  <c r="AD89" i="215"/>
  <c r="AC89" i="215"/>
  <c r="Z89" i="215"/>
  <c r="X89" i="215"/>
  <c r="W89" i="215"/>
  <c r="L89" i="215"/>
  <c r="J89" i="215"/>
  <c r="H89" i="215"/>
  <c r="BE88" i="215"/>
  <c r="BD88" i="215"/>
  <c r="AD88" i="215"/>
  <c r="AC88" i="215"/>
  <c r="AE88" i="215" s="1"/>
  <c r="Z88" i="215"/>
  <c r="X88" i="215"/>
  <c r="Y88" i="215" s="1"/>
  <c r="W88" i="215"/>
  <c r="M88" i="215"/>
  <c r="L88" i="215"/>
  <c r="K88" i="215"/>
  <c r="J88" i="215"/>
  <c r="H88" i="215"/>
  <c r="BE87" i="215"/>
  <c r="BD87" i="215"/>
  <c r="AD87" i="215"/>
  <c r="AC87" i="215"/>
  <c r="Z87" i="215"/>
  <c r="X87" i="215"/>
  <c r="W87" i="215"/>
  <c r="L87" i="215"/>
  <c r="J87" i="215"/>
  <c r="H87" i="215"/>
  <c r="BE86" i="215"/>
  <c r="BD86" i="215"/>
  <c r="AD86" i="215"/>
  <c r="AC86" i="215"/>
  <c r="AE86" i="215" s="1"/>
  <c r="Z86" i="215"/>
  <c r="X86" i="215"/>
  <c r="Y86" i="215" s="1"/>
  <c r="W86" i="215"/>
  <c r="M86" i="215"/>
  <c r="L86" i="215"/>
  <c r="K86" i="215"/>
  <c r="J86" i="215"/>
  <c r="H86" i="215"/>
  <c r="BE85" i="215"/>
  <c r="BD85" i="215"/>
  <c r="AD85" i="215"/>
  <c r="AC85" i="215"/>
  <c r="Z85" i="215"/>
  <c r="X85" i="215"/>
  <c r="W85" i="215"/>
  <c r="L85" i="215"/>
  <c r="J85" i="215"/>
  <c r="H85" i="215"/>
  <c r="BE84" i="215"/>
  <c r="BD84" i="215"/>
  <c r="AD84" i="215"/>
  <c r="AC84" i="215"/>
  <c r="AE84" i="215" s="1"/>
  <c r="Z84" i="215"/>
  <c r="X84" i="215"/>
  <c r="Y84" i="215" s="1"/>
  <c r="W84" i="215"/>
  <c r="M84" i="215"/>
  <c r="L84" i="215"/>
  <c r="K84" i="215"/>
  <c r="J84" i="215"/>
  <c r="H84" i="215"/>
  <c r="BE83" i="215"/>
  <c r="BD83" i="215"/>
  <c r="AD83" i="215"/>
  <c r="AC83" i="215"/>
  <c r="Z83" i="215"/>
  <c r="X83" i="215"/>
  <c r="W83" i="215"/>
  <c r="L83" i="215"/>
  <c r="J83" i="215"/>
  <c r="H83" i="215"/>
  <c r="BE82" i="215"/>
  <c r="BD82" i="215"/>
  <c r="AD82" i="215"/>
  <c r="AC82" i="215"/>
  <c r="AE82" i="215" s="1"/>
  <c r="Z82" i="215"/>
  <c r="X82" i="215"/>
  <c r="Y82" i="215" s="1"/>
  <c r="W82" i="215"/>
  <c r="M82" i="215"/>
  <c r="L82" i="215"/>
  <c r="K82" i="215"/>
  <c r="J82" i="215"/>
  <c r="H82" i="215"/>
  <c r="BE81" i="215"/>
  <c r="BD81" i="215"/>
  <c r="AD81" i="215"/>
  <c r="AC81" i="215"/>
  <c r="Z81" i="215"/>
  <c r="X81" i="215"/>
  <c r="W81" i="215"/>
  <c r="L81" i="215"/>
  <c r="J81" i="215"/>
  <c r="H81" i="215"/>
  <c r="BE80" i="215"/>
  <c r="BD80" i="215"/>
  <c r="AD80" i="215"/>
  <c r="AC80" i="215"/>
  <c r="AE80" i="215" s="1"/>
  <c r="Z80" i="215"/>
  <c r="X80" i="215"/>
  <c r="Y80" i="215" s="1"/>
  <c r="W80" i="215"/>
  <c r="M80" i="215"/>
  <c r="L80" i="215"/>
  <c r="K80" i="215"/>
  <c r="J80" i="215"/>
  <c r="H80" i="215"/>
  <c r="BE79" i="215"/>
  <c r="BD79" i="215"/>
  <c r="AD79" i="215"/>
  <c r="AC79" i="215"/>
  <c r="Z79" i="215"/>
  <c r="X79" i="215"/>
  <c r="W79" i="215"/>
  <c r="L79" i="215"/>
  <c r="J79" i="215"/>
  <c r="H79" i="215"/>
  <c r="BE78" i="215"/>
  <c r="BD78" i="215"/>
  <c r="AD78" i="215"/>
  <c r="AC78" i="215"/>
  <c r="AE78" i="215" s="1"/>
  <c r="Z78" i="215"/>
  <c r="X78" i="215"/>
  <c r="Y78" i="215" s="1"/>
  <c r="W78" i="215"/>
  <c r="M78" i="215"/>
  <c r="L78" i="215"/>
  <c r="K78" i="215"/>
  <c r="J78" i="215"/>
  <c r="H78" i="215"/>
  <c r="BE77" i="215"/>
  <c r="BD77" i="215"/>
  <c r="AD77" i="215"/>
  <c r="AC77" i="215"/>
  <c r="Z77" i="215"/>
  <c r="X77" i="215"/>
  <c r="W77" i="215"/>
  <c r="L77" i="215"/>
  <c r="J77" i="215"/>
  <c r="H77" i="215"/>
  <c r="BE76" i="215"/>
  <c r="BD76" i="215"/>
  <c r="AD76" i="215"/>
  <c r="AC76" i="215"/>
  <c r="AE76" i="215" s="1"/>
  <c r="Z76" i="215"/>
  <c r="X76" i="215"/>
  <c r="Y76" i="215" s="1"/>
  <c r="W76" i="215"/>
  <c r="M76" i="215"/>
  <c r="L76" i="215"/>
  <c r="K76" i="215"/>
  <c r="J76" i="215"/>
  <c r="H76" i="215"/>
  <c r="BE74" i="215"/>
  <c r="BD74" i="215"/>
  <c r="AD74" i="215"/>
  <c r="AC74" i="215"/>
  <c r="Z74" i="215"/>
  <c r="X74" i="215"/>
  <c r="W74" i="215"/>
  <c r="L74" i="215"/>
  <c r="J74" i="215"/>
  <c r="H74" i="215"/>
  <c r="BE73" i="215"/>
  <c r="BD73" i="215"/>
  <c r="AD73" i="215"/>
  <c r="AC73" i="215"/>
  <c r="AE73" i="215" s="1"/>
  <c r="Z73" i="215"/>
  <c r="X73" i="215"/>
  <c r="Y73" i="215" s="1"/>
  <c r="W73" i="215"/>
  <c r="M73" i="215"/>
  <c r="L73" i="215"/>
  <c r="K73" i="215"/>
  <c r="J73" i="215"/>
  <c r="H73" i="215"/>
  <c r="BE72" i="215"/>
  <c r="BD72" i="215"/>
  <c r="AD72" i="215"/>
  <c r="AC72" i="215"/>
  <c r="Z72" i="215"/>
  <c r="X72" i="215"/>
  <c r="W72" i="215"/>
  <c r="L72" i="215"/>
  <c r="J72" i="215"/>
  <c r="H72" i="215"/>
  <c r="BE71" i="215"/>
  <c r="BD71" i="215"/>
  <c r="AD71" i="215"/>
  <c r="AC71" i="215"/>
  <c r="AE71" i="215" s="1"/>
  <c r="Z71" i="215"/>
  <c r="X71" i="215"/>
  <c r="Y71" i="215" s="1"/>
  <c r="W71" i="215"/>
  <c r="M71" i="215"/>
  <c r="L71" i="215"/>
  <c r="K71" i="215"/>
  <c r="J71" i="215"/>
  <c r="H71" i="215"/>
  <c r="BE70" i="215"/>
  <c r="BD70" i="215"/>
  <c r="AD70" i="215"/>
  <c r="AC70" i="215"/>
  <c r="Z70" i="215"/>
  <c r="X70" i="215"/>
  <c r="W70" i="215"/>
  <c r="L70" i="215"/>
  <c r="J70" i="215"/>
  <c r="H70" i="215"/>
  <c r="BE69" i="215"/>
  <c r="BD69" i="215"/>
  <c r="AD69" i="215"/>
  <c r="AC69" i="215"/>
  <c r="Z69" i="215"/>
  <c r="X69" i="215"/>
  <c r="W69" i="215"/>
  <c r="L69" i="215"/>
  <c r="J69" i="215"/>
  <c r="H69" i="215"/>
  <c r="BE67" i="215"/>
  <c r="BD67" i="215"/>
  <c r="AD67" i="215"/>
  <c r="AC67" i="215"/>
  <c r="Z67" i="215"/>
  <c r="X67" i="215"/>
  <c r="W67" i="215"/>
  <c r="L67" i="215"/>
  <c r="J67" i="215"/>
  <c r="H67" i="215"/>
  <c r="BE66" i="215"/>
  <c r="BD66" i="215"/>
  <c r="AD66" i="215"/>
  <c r="AC66" i="215"/>
  <c r="Z66" i="215"/>
  <c r="X66" i="215"/>
  <c r="W66" i="215"/>
  <c r="L66" i="215"/>
  <c r="J66" i="215"/>
  <c r="H66" i="215"/>
  <c r="BE65" i="215"/>
  <c r="BD65" i="215"/>
  <c r="AD65" i="215"/>
  <c r="AC65" i="215"/>
  <c r="Z65" i="215"/>
  <c r="X65" i="215"/>
  <c r="W65" i="215"/>
  <c r="L65" i="215"/>
  <c r="J65" i="215"/>
  <c r="H65" i="215"/>
  <c r="BE64" i="215"/>
  <c r="BD64" i="215"/>
  <c r="AD64" i="215"/>
  <c r="AC64" i="215"/>
  <c r="Z64" i="215"/>
  <c r="X64" i="215"/>
  <c r="W64" i="215"/>
  <c r="L64" i="215"/>
  <c r="J64" i="215"/>
  <c r="H64" i="215"/>
  <c r="BE63" i="215"/>
  <c r="BD63" i="215"/>
  <c r="AD63" i="215"/>
  <c r="AC63" i="215"/>
  <c r="Z63" i="215"/>
  <c r="X63" i="215"/>
  <c r="W63" i="215"/>
  <c r="L63" i="215"/>
  <c r="J63" i="215"/>
  <c r="H63" i="215"/>
  <c r="BE62" i="215"/>
  <c r="BD62" i="215"/>
  <c r="AD62" i="215"/>
  <c r="AC62" i="215"/>
  <c r="Z62" i="215"/>
  <c r="X62" i="215"/>
  <c r="W62" i="215"/>
  <c r="L62" i="215"/>
  <c r="J62" i="215"/>
  <c r="H62" i="215"/>
  <c r="BE61" i="215"/>
  <c r="BD61" i="215"/>
  <c r="AD61" i="215"/>
  <c r="AC61" i="215"/>
  <c r="Z61" i="215"/>
  <c r="X61" i="215"/>
  <c r="W61" i="215"/>
  <c r="L61" i="215"/>
  <c r="J61" i="215"/>
  <c r="H61" i="215"/>
  <c r="BE60" i="215"/>
  <c r="BD60" i="215"/>
  <c r="AD60" i="215"/>
  <c r="AC60" i="215"/>
  <c r="Z60" i="215"/>
  <c r="X60" i="215"/>
  <c r="W60" i="215"/>
  <c r="L60" i="215"/>
  <c r="J60" i="215"/>
  <c r="H60" i="215"/>
  <c r="BE59" i="215"/>
  <c r="BD59" i="215"/>
  <c r="AD59" i="215"/>
  <c r="AC59" i="215"/>
  <c r="AE59" i="215" s="1"/>
  <c r="Z59" i="215"/>
  <c r="X59" i="215"/>
  <c r="Y59" i="215" s="1"/>
  <c r="W59" i="215"/>
  <c r="M59" i="215"/>
  <c r="L59" i="215"/>
  <c r="K59" i="215"/>
  <c r="J59" i="215"/>
  <c r="H59" i="215"/>
  <c r="BE58" i="215"/>
  <c r="BD58" i="215"/>
  <c r="AD58" i="215"/>
  <c r="AC58" i="215"/>
  <c r="Z58" i="215"/>
  <c r="X58" i="215"/>
  <c r="W58" i="215"/>
  <c r="L58" i="215"/>
  <c r="J58" i="215"/>
  <c r="H58" i="215"/>
  <c r="BE57" i="215"/>
  <c r="BD57" i="215"/>
  <c r="AD57" i="215"/>
  <c r="AC57" i="215"/>
  <c r="AE57" i="215" s="1"/>
  <c r="Z57" i="215"/>
  <c r="X57" i="215"/>
  <c r="Y57" i="215" s="1"/>
  <c r="W57" i="215"/>
  <c r="M57" i="215"/>
  <c r="L57" i="215"/>
  <c r="K57" i="215"/>
  <c r="J57" i="215"/>
  <c r="H57" i="215"/>
  <c r="BE56" i="215"/>
  <c r="BD56" i="215"/>
  <c r="AD56" i="215"/>
  <c r="AC56" i="215"/>
  <c r="Z56" i="215"/>
  <c r="X56" i="215"/>
  <c r="W56" i="215"/>
  <c r="L56" i="215"/>
  <c r="J56" i="215"/>
  <c r="H56" i="215"/>
  <c r="BE55" i="215"/>
  <c r="BD55" i="215"/>
  <c r="AD55" i="215"/>
  <c r="AC55" i="215"/>
  <c r="Z55" i="215"/>
  <c r="X55" i="215"/>
  <c r="W55" i="215"/>
  <c r="L55" i="215"/>
  <c r="J55" i="215"/>
  <c r="H55" i="215"/>
  <c r="BE54" i="215"/>
  <c r="BD54" i="215"/>
  <c r="AD54" i="215"/>
  <c r="AC54" i="215"/>
  <c r="Z54" i="215"/>
  <c r="X54" i="215"/>
  <c r="W54" i="215"/>
  <c r="L54" i="215"/>
  <c r="J54" i="215"/>
  <c r="H54" i="215"/>
  <c r="BE53" i="215"/>
  <c r="BD53" i="215"/>
  <c r="AD53" i="215"/>
  <c r="AC53" i="215"/>
  <c r="AE53" i="215" s="1"/>
  <c r="Z53" i="215"/>
  <c r="X53" i="215"/>
  <c r="Y53" i="215" s="1"/>
  <c r="W53" i="215"/>
  <c r="M53" i="215"/>
  <c r="L53" i="215"/>
  <c r="K53" i="215"/>
  <c r="J53" i="215"/>
  <c r="H53" i="215"/>
  <c r="BE52" i="215"/>
  <c r="BD52" i="215"/>
  <c r="AD52" i="215"/>
  <c r="AC52" i="215"/>
  <c r="Z52" i="215"/>
  <c r="X52" i="215"/>
  <c r="W52" i="215"/>
  <c r="L52" i="215"/>
  <c r="J52" i="215"/>
  <c r="H52" i="215"/>
  <c r="BE51" i="215"/>
  <c r="BD51" i="215"/>
  <c r="AD51" i="215"/>
  <c r="AC51" i="215"/>
  <c r="AE51" i="215" s="1"/>
  <c r="Z51" i="215"/>
  <c r="X51" i="215"/>
  <c r="Y51" i="215" s="1"/>
  <c r="W51" i="215"/>
  <c r="M51" i="215"/>
  <c r="L51" i="215"/>
  <c r="K51" i="215"/>
  <c r="J51" i="215"/>
  <c r="H51" i="215"/>
  <c r="BE50" i="215"/>
  <c r="BD50" i="215"/>
  <c r="AD50" i="215"/>
  <c r="AC50" i="215"/>
  <c r="Z50" i="215"/>
  <c r="X50" i="215"/>
  <c r="W50" i="215"/>
  <c r="L50" i="215"/>
  <c r="J50" i="215"/>
  <c r="H50" i="215"/>
  <c r="BE49" i="215"/>
  <c r="BD49" i="215"/>
  <c r="AD49" i="215"/>
  <c r="AC49" i="215"/>
  <c r="AE49" i="215" s="1"/>
  <c r="Z49" i="215"/>
  <c r="X49" i="215"/>
  <c r="Y49" i="215" s="1"/>
  <c r="W49" i="215"/>
  <c r="M49" i="215"/>
  <c r="L49" i="215"/>
  <c r="K49" i="215"/>
  <c r="J49" i="215"/>
  <c r="H49" i="215"/>
  <c r="BE48" i="215"/>
  <c r="BD48" i="215"/>
  <c r="AD48" i="215"/>
  <c r="AC48" i="215"/>
  <c r="Z48" i="215"/>
  <c r="X48" i="215"/>
  <c r="W48" i="215"/>
  <c r="L48" i="215"/>
  <c r="J48" i="215"/>
  <c r="H48" i="215"/>
  <c r="BE47" i="215"/>
  <c r="BD47" i="215"/>
  <c r="AD47" i="215"/>
  <c r="AC47" i="215"/>
  <c r="AE47" i="215" s="1"/>
  <c r="Z47" i="215"/>
  <c r="X47" i="215"/>
  <c r="Y47" i="215" s="1"/>
  <c r="W47" i="215"/>
  <c r="M47" i="215"/>
  <c r="L47" i="215"/>
  <c r="K47" i="215"/>
  <c r="J47" i="215"/>
  <c r="H47" i="215"/>
  <c r="BE46" i="215"/>
  <c r="BD46" i="215"/>
  <c r="AD46" i="215"/>
  <c r="AC46" i="215"/>
  <c r="Z46" i="215"/>
  <c r="X46" i="215"/>
  <c r="W46" i="215"/>
  <c r="L46" i="215"/>
  <c r="J46" i="215"/>
  <c r="H46" i="215"/>
  <c r="BE45" i="215"/>
  <c r="BD45" i="215"/>
  <c r="AD45" i="215"/>
  <c r="AC45" i="215"/>
  <c r="AE45" i="215" s="1"/>
  <c r="Z45" i="215"/>
  <c r="X45" i="215"/>
  <c r="Y45" i="215" s="1"/>
  <c r="W45" i="215"/>
  <c r="M45" i="215"/>
  <c r="L45" i="215"/>
  <c r="K45" i="215"/>
  <c r="J45" i="215"/>
  <c r="H45" i="215"/>
  <c r="BE44" i="215"/>
  <c r="BD44" i="215"/>
  <c r="AD44" i="215"/>
  <c r="AC44" i="215"/>
  <c r="Z44" i="215"/>
  <c r="X44" i="215"/>
  <c r="W44" i="215"/>
  <c r="L44" i="215"/>
  <c r="J44" i="215"/>
  <c r="H44" i="215"/>
  <c r="BE43" i="215"/>
  <c r="BD43" i="215"/>
  <c r="AD43" i="215"/>
  <c r="AC43" i="215"/>
  <c r="AE43" i="215" s="1"/>
  <c r="Z43" i="215"/>
  <c r="X43" i="215"/>
  <c r="Y43" i="215" s="1"/>
  <c r="W43" i="215"/>
  <c r="M43" i="215"/>
  <c r="L43" i="215"/>
  <c r="K43" i="215"/>
  <c r="J43" i="215"/>
  <c r="H43" i="215"/>
  <c r="BE42" i="215"/>
  <c r="BD42" i="215"/>
  <c r="AD42" i="215"/>
  <c r="AC42" i="215"/>
  <c r="Z42" i="215"/>
  <c r="X42" i="215"/>
  <c r="W42" i="215"/>
  <c r="L42" i="215"/>
  <c r="J42" i="215"/>
  <c r="H42" i="215"/>
  <c r="BE41" i="215"/>
  <c r="BD41" i="215"/>
  <c r="AD41" i="215"/>
  <c r="AC41" i="215"/>
  <c r="AE41" i="215" s="1"/>
  <c r="Z41" i="215"/>
  <c r="X41" i="215"/>
  <c r="Y41" i="215" s="1"/>
  <c r="W41" i="215"/>
  <c r="M41" i="215"/>
  <c r="L41" i="215"/>
  <c r="K41" i="215"/>
  <c r="J41" i="215"/>
  <c r="H41" i="215"/>
  <c r="BE40" i="215"/>
  <c r="BD40" i="215"/>
  <c r="AD40" i="215"/>
  <c r="AC40" i="215"/>
  <c r="Z40" i="215"/>
  <c r="X40" i="215"/>
  <c r="W40" i="215"/>
  <c r="L40" i="215"/>
  <c r="J40" i="215"/>
  <c r="H40" i="215"/>
  <c r="BE39" i="215"/>
  <c r="BD39" i="215"/>
  <c r="AD39" i="215"/>
  <c r="AC39" i="215"/>
  <c r="AE39" i="215" s="1"/>
  <c r="Z39" i="215"/>
  <c r="X39" i="215"/>
  <c r="Y39" i="215" s="1"/>
  <c r="W39" i="215"/>
  <c r="M39" i="215"/>
  <c r="L39" i="215"/>
  <c r="K39" i="215"/>
  <c r="J39" i="215"/>
  <c r="H39" i="215"/>
  <c r="BE38" i="215"/>
  <c r="BD38" i="215"/>
  <c r="AD38" i="215"/>
  <c r="AC38" i="215"/>
  <c r="Z38" i="215"/>
  <c r="X38" i="215"/>
  <c r="W38" i="215"/>
  <c r="L38" i="215"/>
  <c r="J38" i="215"/>
  <c r="H38" i="215"/>
  <c r="BE37" i="215"/>
  <c r="BD37" i="215"/>
  <c r="AD37" i="215"/>
  <c r="AC37" i="215"/>
  <c r="AE37" i="215" s="1"/>
  <c r="Z37" i="215"/>
  <c r="X37" i="215"/>
  <c r="Y37" i="215" s="1"/>
  <c r="W37" i="215"/>
  <c r="M37" i="215"/>
  <c r="L37" i="215"/>
  <c r="K37" i="215"/>
  <c r="J37" i="215"/>
  <c r="H37" i="215"/>
  <c r="BE36" i="215"/>
  <c r="BD36" i="215"/>
  <c r="AD36" i="215"/>
  <c r="AC36" i="215"/>
  <c r="Z36" i="215"/>
  <c r="X36" i="215"/>
  <c r="W36" i="215"/>
  <c r="L36" i="215"/>
  <c r="J36" i="215"/>
  <c r="H36" i="215"/>
  <c r="BE35" i="215"/>
  <c r="BD35" i="215"/>
  <c r="AD35" i="215"/>
  <c r="AC35" i="215"/>
  <c r="AE35" i="215" s="1"/>
  <c r="Z35" i="215"/>
  <c r="X35" i="215"/>
  <c r="Y35" i="215" s="1"/>
  <c r="W35" i="215"/>
  <c r="M35" i="215"/>
  <c r="L35" i="215"/>
  <c r="K35" i="215"/>
  <c r="J35" i="215"/>
  <c r="H35" i="215"/>
  <c r="BE33" i="215"/>
  <c r="BD33" i="215"/>
  <c r="AD33" i="215"/>
  <c r="AC33" i="215"/>
  <c r="Z33" i="215"/>
  <c r="X33" i="215"/>
  <c r="W33" i="215"/>
  <c r="L33" i="215"/>
  <c r="J33" i="215"/>
  <c r="H33" i="215"/>
  <c r="BE32" i="215"/>
  <c r="BD32" i="215"/>
  <c r="AD32" i="215"/>
  <c r="AC32" i="215"/>
  <c r="AE32" i="215" s="1"/>
  <c r="Z32" i="215"/>
  <c r="X32" i="215"/>
  <c r="Y32" i="215" s="1"/>
  <c r="W32" i="215"/>
  <c r="M32" i="215"/>
  <c r="L32" i="215"/>
  <c r="K32" i="215"/>
  <c r="J32" i="215"/>
  <c r="H32" i="215"/>
  <c r="BE31" i="215"/>
  <c r="BD31" i="215"/>
  <c r="AD31" i="215"/>
  <c r="AC31" i="215"/>
  <c r="Z31" i="215"/>
  <c r="X31" i="215"/>
  <c r="W31" i="215"/>
  <c r="L31" i="215"/>
  <c r="J31" i="215"/>
  <c r="H31" i="215"/>
  <c r="BE30" i="215"/>
  <c r="BD30" i="215"/>
  <c r="AD30" i="215"/>
  <c r="AC30" i="215"/>
  <c r="AE30" i="215" s="1"/>
  <c r="Z30" i="215"/>
  <c r="X30" i="215"/>
  <c r="Y30" i="215" s="1"/>
  <c r="W30" i="215"/>
  <c r="M30" i="215"/>
  <c r="L30" i="215"/>
  <c r="K30" i="215"/>
  <c r="J30" i="215"/>
  <c r="H30" i="215"/>
  <c r="BE29" i="215"/>
  <c r="BD29" i="215"/>
  <c r="AD29" i="215"/>
  <c r="AC29" i="215"/>
  <c r="Z29" i="215"/>
  <c r="X29" i="215"/>
  <c r="W29" i="215"/>
  <c r="L29" i="215"/>
  <c r="J29" i="215"/>
  <c r="H29" i="215"/>
  <c r="BE28" i="215"/>
  <c r="BD28" i="215"/>
  <c r="AD28" i="215"/>
  <c r="AC28" i="215"/>
  <c r="AE28" i="215" s="1"/>
  <c r="Z28" i="215"/>
  <c r="X28" i="215"/>
  <c r="Y28" i="215" s="1"/>
  <c r="W28" i="215"/>
  <c r="M28" i="215"/>
  <c r="L28" i="215"/>
  <c r="K28" i="215"/>
  <c r="J28" i="215"/>
  <c r="H28" i="215"/>
  <c r="BE27" i="215"/>
  <c r="BD27" i="215"/>
  <c r="AD27" i="215"/>
  <c r="AC27" i="215"/>
  <c r="Z27" i="215"/>
  <c r="X27" i="215"/>
  <c r="W27" i="215"/>
  <c r="L27" i="215"/>
  <c r="J27" i="215"/>
  <c r="H27" i="215"/>
  <c r="BE26" i="215"/>
  <c r="BD26" i="215"/>
  <c r="AD26" i="215"/>
  <c r="AC26" i="215"/>
  <c r="AE26" i="215" s="1"/>
  <c r="Z26" i="215"/>
  <c r="X26" i="215"/>
  <c r="Y26" i="215" s="1"/>
  <c r="W26" i="215"/>
  <c r="M26" i="215"/>
  <c r="L26" i="215"/>
  <c r="K26" i="215"/>
  <c r="J26" i="215"/>
  <c r="H26" i="215"/>
  <c r="BE25" i="215"/>
  <c r="BD25" i="215"/>
  <c r="AD25" i="215"/>
  <c r="AC25" i="215"/>
  <c r="Z25" i="215"/>
  <c r="X25" i="215"/>
  <c r="W25" i="215"/>
  <c r="L25" i="215"/>
  <c r="J25" i="215"/>
  <c r="H25" i="215"/>
  <c r="BE24" i="215"/>
  <c r="BD24" i="215"/>
  <c r="AD24" i="215"/>
  <c r="AC24" i="215"/>
  <c r="AE24" i="215" s="1"/>
  <c r="Z24" i="215"/>
  <c r="X24" i="215"/>
  <c r="Y24" i="215" s="1"/>
  <c r="W24" i="215"/>
  <c r="M24" i="215"/>
  <c r="L24" i="215"/>
  <c r="K24" i="215"/>
  <c r="J24" i="215"/>
  <c r="H24" i="215"/>
  <c r="BE23" i="215"/>
  <c r="BD23" i="215"/>
  <c r="AD23" i="215"/>
  <c r="AC23" i="215"/>
  <c r="Z23" i="215"/>
  <c r="X23" i="215"/>
  <c r="W23" i="215"/>
  <c r="L23" i="215"/>
  <c r="J23" i="215"/>
  <c r="H23" i="215"/>
  <c r="BE22" i="215"/>
  <c r="BD22" i="215"/>
  <c r="AD22" i="215"/>
  <c r="AC22" i="215"/>
  <c r="AE22" i="215" s="1"/>
  <c r="Z22" i="215"/>
  <c r="X22" i="215"/>
  <c r="Y22" i="215" s="1"/>
  <c r="W22" i="215"/>
  <c r="M22" i="215"/>
  <c r="L22" i="215"/>
  <c r="K22" i="215"/>
  <c r="J22" i="215"/>
  <c r="H22" i="215"/>
  <c r="BE21" i="215"/>
  <c r="BD21" i="215"/>
  <c r="AD21" i="215"/>
  <c r="AC21" i="215"/>
  <c r="Z21" i="215"/>
  <c r="X21" i="215"/>
  <c r="W21" i="215"/>
  <c r="L21" i="215"/>
  <c r="J21" i="215"/>
  <c r="H21" i="215"/>
  <c r="BE20" i="215"/>
  <c r="BD20" i="215"/>
  <c r="AD20" i="215"/>
  <c r="AC20" i="215"/>
  <c r="AE20" i="215" s="1"/>
  <c r="Z20" i="215"/>
  <c r="X20" i="215"/>
  <c r="Y20" i="215" s="1"/>
  <c r="W20" i="215"/>
  <c r="M20" i="215"/>
  <c r="L20" i="215"/>
  <c r="K20" i="215"/>
  <c r="J20" i="215"/>
  <c r="H20" i="215"/>
  <c r="BE19" i="215"/>
  <c r="BD19" i="215"/>
  <c r="AD19" i="215"/>
  <c r="AC19" i="215"/>
  <c r="Z19" i="215"/>
  <c r="X19" i="215"/>
  <c r="W19" i="215"/>
  <c r="L19" i="215"/>
  <c r="J19" i="215"/>
  <c r="H19" i="215"/>
  <c r="BE18" i="215"/>
  <c r="BD18" i="215"/>
  <c r="AD18" i="215"/>
  <c r="AC18" i="215"/>
  <c r="AE18" i="215" s="1"/>
  <c r="Z18" i="215"/>
  <c r="X18" i="215"/>
  <c r="Y18" i="215" s="1"/>
  <c r="W18" i="215"/>
  <c r="M18" i="215"/>
  <c r="L18" i="215"/>
  <c r="K18" i="215"/>
  <c r="J18" i="215"/>
  <c r="H18" i="215"/>
  <c r="BE17" i="215"/>
  <c r="BD17" i="215"/>
  <c r="AD17" i="215"/>
  <c r="AC17" i="215"/>
  <c r="Z17" i="215"/>
  <c r="X17" i="215"/>
  <c r="W17" i="215"/>
  <c r="L17" i="215"/>
  <c r="J17" i="215"/>
  <c r="H17" i="215"/>
  <c r="BE16" i="215"/>
  <c r="BD16" i="215"/>
  <c r="AD16" i="215"/>
  <c r="AC16" i="215"/>
  <c r="AE16" i="215" s="1"/>
  <c r="Z16" i="215"/>
  <c r="X16" i="215"/>
  <c r="Y16" i="215" s="1"/>
  <c r="W16" i="215"/>
  <c r="M16" i="215"/>
  <c r="L16" i="215"/>
  <c r="K16" i="215"/>
  <c r="J16" i="215"/>
  <c r="H16" i="215"/>
  <c r="BE15" i="215"/>
  <c r="BD15" i="215"/>
  <c r="AD15" i="215"/>
  <c r="AC15" i="215"/>
  <c r="Z15" i="215"/>
  <c r="X15" i="215"/>
  <c r="W15" i="215"/>
  <c r="L15" i="215"/>
  <c r="J15" i="215"/>
  <c r="H15" i="215"/>
  <c r="BE14" i="215"/>
  <c r="BD14" i="215"/>
  <c r="AD14" i="215"/>
  <c r="AC14" i="215"/>
  <c r="Z14" i="215"/>
  <c r="X14" i="215"/>
  <c r="W14" i="215"/>
  <c r="U14" i="215"/>
  <c r="L14" i="215"/>
  <c r="J14" i="215"/>
  <c r="H14" i="215"/>
  <c r="U13" i="215"/>
  <c r="T13" i="215"/>
  <c r="M17" i="215" l="1"/>
  <c r="M25" i="215"/>
  <c r="M33" i="215"/>
  <c r="M38" i="215"/>
  <c r="M42" i="215"/>
  <c r="M46" i="215"/>
  <c r="M50" i="215"/>
  <c r="M72" i="215"/>
  <c r="M77" i="215"/>
  <c r="M81" i="215"/>
  <c r="M85" i="215"/>
  <c r="M89" i="215"/>
  <c r="M93" i="215"/>
  <c r="M103" i="215"/>
  <c r="M21" i="215"/>
  <c r="M29" i="215"/>
  <c r="K15" i="215"/>
  <c r="AA18" i="215"/>
  <c r="AA19" i="215"/>
  <c r="AA22" i="215"/>
  <c r="AA23" i="215"/>
  <c r="AA26" i="215"/>
  <c r="AA27" i="215"/>
  <c r="AA30" i="215"/>
  <c r="AA31" i="215"/>
  <c r="AA35" i="215"/>
  <c r="AA36" i="215"/>
  <c r="AA39" i="215"/>
  <c r="AA40" i="215"/>
  <c r="AA43" i="215"/>
  <c r="AA44" i="215"/>
  <c r="AA47" i="215"/>
  <c r="AA48" i="215"/>
  <c r="AA51" i="215"/>
  <c r="AA52" i="215"/>
  <c r="AA55" i="215"/>
  <c r="AA57" i="215"/>
  <c r="AA58" i="215"/>
  <c r="AA61" i="215"/>
  <c r="AA63" i="215"/>
  <c r="AA65" i="215"/>
  <c r="AA67" i="215"/>
  <c r="N70" i="215"/>
  <c r="AA73" i="215"/>
  <c r="AA74" i="215"/>
  <c r="AA78" i="215"/>
  <c r="AA79" i="215"/>
  <c r="AA82" i="215"/>
  <c r="AA83" i="215"/>
  <c r="AA86" i="215"/>
  <c r="AA87" i="215"/>
  <c r="AA90" i="215"/>
  <c r="AA91" i="215"/>
  <c r="AA94" i="215"/>
  <c r="AA95" i="215"/>
  <c r="AA101" i="215"/>
  <c r="AA104" i="215"/>
  <c r="AA105" i="215"/>
  <c r="K117" i="215"/>
  <c r="Y117" i="215"/>
  <c r="M118" i="215"/>
  <c r="M121" i="215"/>
  <c r="M123" i="215"/>
  <c r="M125" i="215"/>
  <c r="M19" i="215"/>
  <c r="M23" i="215"/>
  <c r="M31" i="215"/>
  <c r="M36" i="215"/>
  <c r="M40" i="215"/>
  <c r="M44" i="215"/>
  <c r="M48" i="215"/>
  <c r="M52" i="215"/>
  <c r="M55" i="215"/>
  <c r="M58" i="215"/>
  <c r="M61" i="215"/>
  <c r="M63" i="215"/>
  <c r="M65" i="215"/>
  <c r="M67" i="215"/>
  <c r="M70" i="215"/>
  <c r="M74" i="215"/>
  <c r="M79" i="215"/>
  <c r="M83" i="215"/>
  <c r="M87" i="215"/>
  <c r="M91" i="215"/>
  <c r="M95" i="215"/>
  <c r="M105" i="215"/>
  <c r="K109" i="215"/>
  <c r="M27" i="215"/>
  <c r="BE129" i="215"/>
  <c r="AA16" i="215"/>
  <c r="K17" i="215"/>
  <c r="AA20" i="215"/>
  <c r="AA21" i="215"/>
  <c r="AA24" i="215"/>
  <c r="AA25" i="215"/>
  <c r="AA28" i="215"/>
  <c r="AA29" i="215"/>
  <c r="AA32" i="215"/>
  <c r="AA33" i="215"/>
  <c r="AA37" i="215"/>
  <c r="AA38" i="215"/>
  <c r="AA41" i="215"/>
  <c r="AA42" i="215"/>
  <c r="AA45" i="215"/>
  <c r="AA46" i="215"/>
  <c r="AA49" i="215"/>
  <c r="AA50" i="215"/>
  <c r="AA53" i="215"/>
  <c r="AA54" i="215"/>
  <c r="AA56" i="215"/>
  <c r="AA59" i="215"/>
  <c r="AA60" i="215"/>
  <c r="AA62" i="215"/>
  <c r="AA64" i="215"/>
  <c r="AA66" i="215"/>
  <c r="AA69" i="215"/>
  <c r="AA71" i="215"/>
  <c r="AA76" i="215"/>
  <c r="AA77" i="215"/>
  <c r="AA80" i="215"/>
  <c r="AA81" i="215"/>
  <c r="AA84" i="215"/>
  <c r="AA85" i="215"/>
  <c r="AA88" i="215"/>
  <c r="AA89" i="215"/>
  <c r="AA92" i="215"/>
  <c r="AA93" i="215"/>
  <c r="AA96" i="215"/>
  <c r="AA97" i="215"/>
  <c r="AA99" i="215"/>
  <c r="AA100" i="215"/>
  <c r="AA103" i="215"/>
  <c r="AA106" i="215"/>
  <c r="AA107" i="215"/>
  <c r="M113" i="215"/>
  <c r="K115" i="215"/>
  <c r="Y115" i="215"/>
  <c r="AE117" i="215"/>
  <c r="K119" i="215"/>
  <c r="Y119" i="215"/>
  <c r="M120" i="215"/>
  <c r="H129" i="215"/>
  <c r="Y54" i="215"/>
  <c r="AE54" i="215"/>
  <c r="Y56" i="215"/>
  <c r="AE56" i="215"/>
  <c r="Y60" i="215"/>
  <c r="Y62" i="215"/>
  <c r="AE62" i="215"/>
  <c r="Y64" i="215"/>
  <c r="AE64" i="215"/>
  <c r="Y66" i="215"/>
  <c r="AE66" i="215"/>
  <c r="Y69" i="215"/>
  <c r="AE69" i="215"/>
  <c r="Y70" i="215"/>
  <c r="Y97" i="215"/>
  <c r="Y100" i="215"/>
  <c r="Y107" i="215"/>
  <c r="AE107" i="215"/>
  <c r="Y109" i="215"/>
  <c r="K111" i="215"/>
  <c r="Y112" i="215"/>
  <c r="Y114" i="215"/>
  <c r="Y116" i="215"/>
  <c r="M111" i="215"/>
  <c r="K121" i="215"/>
  <c r="Y121" i="215"/>
  <c r="AE121" i="215"/>
  <c r="M122" i="215"/>
  <c r="K123" i="215"/>
  <c r="Y123" i="215"/>
  <c r="K125" i="215"/>
  <c r="Y125" i="215"/>
  <c r="AE125" i="215"/>
  <c r="M127" i="215"/>
  <c r="Y15" i="215"/>
  <c r="AE15" i="215"/>
  <c r="Y17" i="215"/>
  <c r="AE17" i="215"/>
  <c r="Y19" i="215"/>
  <c r="AE19" i="215"/>
  <c r="Y21" i="215"/>
  <c r="AE21" i="215"/>
  <c r="Y23" i="215"/>
  <c r="AE23" i="215"/>
  <c r="Y25" i="215"/>
  <c r="AE25" i="215"/>
  <c r="Y27" i="215"/>
  <c r="AE27" i="215"/>
  <c r="Y29" i="215"/>
  <c r="AE29" i="215"/>
  <c r="Y31" i="215"/>
  <c r="AE31" i="215"/>
  <c r="Y33" i="215"/>
  <c r="AE33" i="215"/>
  <c r="Y36" i="215"/>
  <c r="AE36" i="215"/>
  <c r="Y38" i="215"/>
  <c r="AE38" i="215"/>
  <c r="Y40" i="215"/>
  <c r="AE40" i="215"/>
  <c r="Y42" i="215"/>
  <c r="AE42" i="215"/>
  <c r="Y44" i="215"/>
  <c r="AE44" i="215"/>
  <c r="Y46" i="215"/>
  <c r="AE46" i="215"/>
  <c r="Y48" i="215"/>
  <c r="AE48" i="215"/>
  <c r="Y50" i="215"/>
  <c r="AE50" i="215"/>
  <c r="Y52" i="215"/>
  <c r="AE52" i="215"/>
  <c r="M60" i="215"/>
  <c r="K61" i="215"/>
  <c r="Y61" i="215"/>
  <c r="AE61" i="215"/>
  <c r="M62" i="215"/>
  <c r="K63" i="215"/>
  <c r="Y63" i="215"/>
  <c r="AE63" i="215"/>
  <c r="M64" i="215"/>
  <c r="K65" i="215"/>
  <c r="Y65" i="215"/>
  <c r="AE65" i="215"/>
  <c r="M66" i="215"/>
  <c r="K67" i="215"/>
  <c r="Y67" i="215"/>
  <c r="AE67" i="215"/>
  <c r="M69" i="215"/>
  <c r="K70" i="215"/>
  <c r="AA70" i="215"/>
  <c r="AE70" i="215"/>
  <c r="Y72" i="215"/>
  <c r="AE72" i="215"/>
  <c r="Y74" i="215"/>
  <c r="AE74" i="215"/>
  <c r="Y77" i="215"/>
  <c r="AE77" i="215"/>
  <c r="Y79" i="215"/>
  <c r="AE79" i="215"/>
  <c r="Y81" i="215"/>
  <c r="AE81" i="215"/>
  <c r="Y83" i="215"/>
  <c r="AE83" i="215"/>
  <c r="Y85" i="215"/>
  <c r="AE85" i="215"/>
  <c r="Y87" i="215"/>
  <c r="AE87" i="215"/>
  <c r="Y89" i="215"/>
  <c r="AE89" i="215"/>
  <c r="Y91" i="215"/>
  <c r="AE91" i="215"/>
  <c r="Y93" i="215"/>
  <c r="AE93" i="215"/>
  <c r="Y95" i="215"/>
  <c r="AE95" i="215"/>
  <c r="AE97" i="215"/>
  <c r="AE100" i="215"/>
  <c r="Y103" i="215"/>
  <c r="AE103" i="215"/>
  <c r="Y105" i="215"/>
  <c r="AE105" i="215"/>
  <c r="AE110" i="215"/>
  <c r="AE112" i="215"/>
  <c r="AE114" i="215"/>
  <c r="AE116" i="215"/>
  <c r="Y118" i="215"/>
  <c r="AE118" i="215"/>
  <c r="Y120" i="215"/>
  <c r="AE120" i="215"/>
  <c r="Y122" i="215"/>
  <c r="AE122" i="215"/>
  <c r="AE124" i="215"/>
  <c r="Y14" i="215"/>
  <c r="AE14" i="215"/>
  <c r="M54" i="215"/>
  <c r="K55" i="215"/>
  <c r="Y55" i="215"/>
  <c r="AE55" i="215"/>
  <c r="M56" i="215"/>
  <c r="Y58" i="215"/>
  <c r="AE58" i="215"/>
  <c r="AE60" i="215"/>
  <c r="M97" i="215"/>
  <c r="M100" i="215"/>
  <c r="M107" i="215"/>
  <c r="M109" i="215"/>
  <c r="AE109" i="215"/>
  <c r="M110" i="215"/>
  <c r="Y111" i="215"/>
  <c r="AE111" i="215"/>
  <c r="M112" i="215"/>
  <c r="K113" i="215"/>
  <c r="Y113" i="215"/>
  <c r="AE113" i="215"/>
  <c r="M114" i="215"/>
  <c r="M116" i="215"/>
  <c r="AE123" i="215"/>
  <c r="M124" i="215"/>
  <c r="M126" i="215"/>
  <c r="K127" i="215"/>
  <c r="Y127" i="215"/>
  <c r="AE127" i="215"/>
  <c r="M128" i="215"/>
  <c r="J129" i="215"/>
  <c r="AA14" i="215"/>
  <c r="K14" i="215"/>
  <c r="L129" i="215"/>
  <c r="M14" i="215"/>
  <c r="N14" i="215"/>
  <c r="M15" i="215"/>
  <c r="N17" i="215"/>
  <c r="AA17" i="215"/>
  <c r="P70" i="215"/>
  <c r="N15" i="215"/>
  <c r="AA15" i="215"/>
  <c r="AA72" i="215"/>
  <c r="N72" i="215"/>
  <c r="K72" i="215"/>
  <c r="BD129" i="215"/>
  <c r="N16" i="215"/>
  <c r="N18" i="215"/>
  <c r="K19" i="215"/>
  <c r="N20" i="215"/>
  <c r="K21" i="215"/>
  <c r="N22" i="215"/>
  <c r="K23" i="215"/>
  <c r="N24" i="215"/>
  <c r="K25" i="215"/>
  <c r="N26" i="215"/>
  <c r="K27" i="215"/>
  <c r="N28" i="215"/>
  <c r="K29" i="215"/>
  <c r="N30" i="215"/>
  <c r="K31" i="215"/>
  <c r="N32" i="215"/>
  <c r="K33" i="215"/>
  <c r="N35" i="215"/>
  <c r="K36" i="215"/>
  <c r="N37" i="215"/>
  <c r="K38" i="215"/>
  <c r="N39" i="215"/>
  <c r="K40" i="215"/>
  <c r="N41" i="215"/>
  <c r="K42" i="215"/>
  <c r="N43" i="215"/>
  <c r="K44" i="215"/>
  <c r="N45" i="215"/>
  <c r="K46" i="215"/>
  <c r="N47" i="215"/>
  <c r="K48" i="215"/>
  <c r="N49" i="215"/>
  <c r="K50" i="215"/>
  <c r="N51" i="215"/>
  <c r="K52" i="215"/>
  <c r="N53" i="215"/>
  <c r="K54" i="215"/>
  <c r="N55" i="215"/>
  <c r="K56" i="215"/>
  <c r="N57" i="215"/>
  <c r="K58" i="215"/>
  <c r="N59" i="215"/>
  <c r="K60" i="215"/>
  <c r="N61" i="215"/>
  <c r="K62" i="215"/>
  <c r="N63" i="215"/>
  <c r="K64" i="215"/>
  <c r="N65" i="215"/>
  <c r="K66" i="215"/>
  <c r="N67" i="215"/>
  <c r="K69" i="215"/>
  <c r="N19" i="215"/>
  <c r="N21" i="215"/>
  <c r="N23" i="215"/>
  <c r="N25" i="215"/>
  <c r="N27" i="215"/>
  <c r="N29" i="215"/>
  <c r="N31" i="215"/>
  <c r="N33" i="215"/>
  <c r="N36" i="215"/>
  <c r="N38" i="215"/>
  <c r="N40" i="215"/>
  <c r="N42" i="215"/>
  <c r="N44" i="215"/>
  <c r="N46" i="215"/>
  <c r="N48" i="215"/>
  <c r="N50" i="215"/>
  <c r="N52" i="215"/>
  <c r="N54" i="215"/>
  <c r="N56" i="215"/>
  <c r="N58" i="215"/>
  <c r="N60" i="215"/>
  <c r="N62" i="215"/>
  <c r="N64" i="215"/>
  <c r="N66" i="215"/>
  <c r="N69" i="215"/>
  <c r="N71" i="215"/>
  <c r="N73" i="215"/>
  <c r="K74" i="215"/>
  <c r="N76" i="215"/>
  <c r="K77" i="215"/>
  <c r="N78" i="215"/>
  <c r="K79" i="215"/>
  <c r="N80" i="215"/>
  <c r="K81" i="215"/>
  <c r="N82" i="215"/>
  <c r="K83" i="215"/>
  <c r="N84" i="215"/>
  <c r="K85" i="215"/>
  <c r="N86" i="215"/>
  <c r="K87" i="215"/>
  <c r="N88" i="215"/>
  <c r="K89" i="215"/>
  <c r="N90" i="215"/>
  <c r="K91" i="215"/>
  <c r="N92" i="215"/>
  <c r="K93" i="215"/>
  <c r="N94" i="215"/>
  <c r="K95" i="215"/>
  <c r="N96" i="215"/>
  <c r="K97" i="215"/>
  <c r="N99" i="215"/>
  <c r="K100" i="215"/>
  <c r="N101" i="215"/>
  <c r="K103" i="215"/>
  <c r="N104" i="215"/>
  <c r="K105" i="215"/>
  <c r="N106" i="215"/>
  <c r="K107" i="215"/>
  <c r="N109" i="215"/>
  <c r="O109" i="215" s="1"/>
  <c r="Q109" i="215" s="1"/>
  <c r="K110" i="215"/>
  <c r="N111" i="215"/>
  <c r="O111" i="215" s="1"/>
  <c r="Q111" i="215" s="1"/>
  <c r="K112" i="215"/>
  <c r="N113" i="215"/>
  <c r="O113" i="215" s="1"/>
  <c r="Q113" i="215" s="1"/>
  <c r="K114" i="215"/>
  <c r="N115" i="215"/>
  <c r="O115" i="215" s="1"/>
  <c r="Q115" i="215" s="1"/>
  <c r="K116" i="215"/>
  <c r="N117" i="215"/>
  <c r="O117" i="215" s="1"/>
  <c r="Q117" i="215" s="1"/>
  <c r="K118" i="215"/>
  <c r="N119" i="215"/>
  <c r="O119" i="215" s="1"/>
  <c r="Q119" i="215" s="1"/>
  <c r="K120" i="215"/>
  <c r="N121" i="215"/>
  <c r="O121" i="215" s="1"/>
  <c r="Q121" i="215" s="1"/>
  <c r="K122" i="215"/>
  <c r="N123" i="215"/>
  <c r="O123" i="215" s="1"/>
  <c r="Q123" i="215" s="1"/>
  <c r="K124" i="215"/>
  <c r="N125" i="215"/>
  <c r="O125" i="215" s="1"/>
  <c r="Q125" i="215" s="1"/>
  <c r="K126" i="215"/>
  <c r="N127" i="215"/>
  <c r="O127" i="215" s="1"/>
  <c r="Q127" i="215" s="1"/>
  <c r="K128" i="215"/>
  <c r="N74" i="215"/>
  <c r="N77" i="215"/>
  <c r="N79" i="215"/>
  <c r="N81" i="215"/>
  <c r="N83" i="215"/>
  <c r="N85" i="215"/>
  <c r="N87" i="215"/>
  <c r="N89" i="215"/>
  <c r="N91" i="215"/>
  <c r="N93" i="215"/>
  <c r="N95" i="215"/>
  <c r="N97" i="215"/>
  <c r="N100" i="215"/>
  <c r="N103" i="215"/>
  <c r="N105" i="215"/>
  <c r="N107" i="215"/>
  <c r="N110" i="215"/>
  <c r="O110" i="215" s="1"/>
  <c r="Q110" i="215" s="1"/>
  <c r="N112" i="215"/>
  <c r="O112" i="215" s="1"/>
  <c r="Q112" i="215" s="1"/>
  <c r="N114" i="215"/>
  <c r="O114" i="215" s="1"/>
  <c r="Q114" i="215" s="1"/>
  <c r="N116" i="215"/>
  <c r="O116" i="215" s="1"/>
  <c r="Q116" i="215" s="1"/>
  <c r="N118" i="215"/>
  <c r="O118" i="215" s="1"/>
  <c r="Q118" i="215" s="1"/>
  <c r="N120" i="215"/>
  <c r="O120" i="215" s="1"/>
  <c r="Q120" i="215" s="1"/>
  <c r="N122" i="215"/>
  <c r="O122" i="215" s="1"/>
  <c r="Q122" i="215" s="1"/>
  <c r="N124" i="215"/>
  <c r="O124" i="215" s="1"/>
  <c r="Q124" i="215" s="1"/>
  <c r="N126" i="215"/>
  <c r="O126" i="215" s="1"/>
  <c r="Q126" i="215" s="1"/>
  <c r="N128" i="215"/>
  <c r="O128" i="215" s="1"/>
  <c r="Q128" i="215" s="1"/>
  <c r="O93" i="215" l="1"/>
  <c r="O77" i="215"/>
  <c r="O100" i="215"/>
  <c r="O91" i="215"/>
  <c r="O83" i="215"/>
  <c r="O74" i="215"/>
  <c r="O104" i="215"/>
  <c r="O99" i="215"/>
  <c r="O94" i="215"/>
  <c r="O90" i="215"/>
  <c r="O86" i="215"/>
  <c r="O82" i="215"/>
  <c r="O78" i="215"/>
  <c r="O73" i="215"/>
  <c r="O69" i="215"/>
  <c r="O60" i="215"/>
  <c r="O52" i="215"/>
  <c r="O44" i="215"/>
  <c r="O36" i="215"/>
  <c r="O27" i="215"/>
  <c r="O19" i="215"/>
  <c r="O65" i="215"/>
  <c r="O61" i="215"/>
  <c r="O57" i="215"/>
  <c r="O53" i="215"/>
  <c r="O49" i="215"/>
  <c r="O45" i="215"/>
  <c r="O41" i="215"/>
  <c r="O37" i="215"/>
  <c r="O32" i="215"/>
  <c r="O28" i="215"/>
  <c r="O24" i="215"/>
  <c r="O20" i="215"/>
  <c r="O107" i="215"/>
  <c r="O97" i="215"/>
  <c r="O89" i="215"/>
  <c r="O81" i="215"/>
  <c r="O71" i="215"/>
  <c r="O66" i="215"/>
  <c r="O58" i="215"/>
  <c r="O50" i="215"/>
  <c r="O42" i="215"/>
  <c r="O33" i="215"/>
  <c r="O25" i="215"/>
  <c r="O15" i="215"/>
  <c r="O70" i="215"/>
  <c r="O105" i="215"/>
  <c r="O95" i="215"/>
  <c r="O87" i="215"/>
  <c r="O79" i="215"/>
  <c r="O106" i="215"/>
  <c r="O101" i="215"/>
  <c r="O96" i="215"/>
  <c r="O92" i="215"/>
  <c r="O88" i="215"/>
  <c r="O84" i="215"/>
  <c r="O80" i="215"/>
  <c r="O76" i="215"/>
  <c r="O64" i="215"/>
  <c r="O56" i="215"/>
  <c r="O48" i="215"/>
  <c r="O40" i="215"/>
  <c r="O31" i="215"/>
  <c r="O23" i="215"/>
  <c r="O67" i="215"/>
  <c r="O63" i="215"/>
  <c r="O59" i="215"/>
  <c r="O55" i="215"/>
  <c r="O51" i="215"/>
  <c r="O47" i="215"/>
  <c r="O43" i="215"/>
  <c r="O39" i="215"/>
  <c r="O35" i="215"/>
  <c r="O30" i="215"/>
  <c r="O26" i="215"/>
  <c r="O22" i="215"/>
  <c r="O18" i="215"/>
  <c r="O72" i="215"/>
  <c r="O103" i="215"/>
  <c r="O85" i="215"/>
  <c r="O62" i="215"/>
  <c r="O54" i="215"/>
  <c r="O46" i="215"/>
  <c r="O38" i="215"/>
  <c r="O29" i="215"/>
  <c r="O21" i="215"/>
  <c r="O16" i="215"/>
  <c r="Q15" i="215"/>
  <c r="N129" i="215"/>
  <c r="E133" i="215" s="1"/>
  <c r="O14" i="215"/>
  <c r="P128" i="215"/>
  <c r="P126" i="215"/>
  <c r="P124" i="215"/>
  <c r="P122" i="215"/>
  <c r="P120" i="215"/>
  <c r="P118" i="215"/>
  <c r="P116" i="215"/>
  <c r="P114" i="215"/>
  <c r="P112" i="215"/>
  <c r="P110" i="215"/>
  <c r="P107" i="215"/>
  <c r="P105" i="215"/>
  <c r="P103" i="215"/>
  <c r="P100" i="215"/>
  <c r="P97" i="215"/>
  <c r="P95" i="215"/>
  <c r="P93" i="215"/>
  <c r="P91" i="215"/>
  <c r="P89" i="215"/>
  <c r="P87" i="215"/>
  <c r="P85" i="215"/>
  <c r="P83" i="215"/>
  <c r="P81" i="215"/>
  <c r="P79" i="215"/>
  <c r="P77" i="215"/>
  <c r="P74" i="215"/>
  <c r="P125" i="215"/>
  <c r="P121" i="215"/>
  <c r="P117" i="215"/>
  <c r="P113" i="215"/>
  <c r="P109" i="215"/>
  <c r="P104" i="215"/>
  <c r="P99" i="215"/>
  <c r="P94" i="215"/>
  <c r="P90" i="215"/>
  <c r="P86" i="215"/>
  <c r="P82" i="215"/>
  <c r="P78" i="215"/>
  <c r="P73" i="215"/>
  <c r="P69" i="215"/>
  <c r="P66" i="215"/>
  <c r="P64" i="215"/>
  <c r="P62" i="215"/>
  <c r="P60" i="215"/>
  <c r="P58" i="215"/>
  <c r="P56" i="215"/>
  <c r="P54" i="215"/>
  <c r="P52" i="215"/>
  <c r="P50" i="215"/>
  <c r="P48" i="215"/>
  <c r="P46" i="215"/>
  <c r="P44" i="215"/>
  <c r="P42" i="215"/>
  <c r="P40" i="215"/>
  <c r="P38" i="215"/>
  <c r="P36" i="215"/>
  <c r="P33" i="215"/>
  <c r="P31" i="215"/>
  <c r="P29" i="215"/>
  <c r="P27" i="215"/>
  <c r="P25" i="215"/>
  <c r="P23" i="215"/>
  <c r="P21" i="215"/>
  <c r="P19" i="215"/>
  <c r="P72" i="215"/>
  <c r="P55" i="215"/>
  <c r="P51" i="215"/>
  <c r="P47" i="215"/>
  <c r="P43" i="215"/>
  <c r="P39" i="215"/>
  <c r="P35" i="215"/>
  <c r="P30" i="215"/>
  <c r="P26" i="215"/>
  <c r="P22" i="215"/>
  <c r="P67" i="215"/>
  <c r="P63" i="215"/>
  <c r="P59" i="215"/>
  <c r="P16" i="215"/>
  <c r="AA129" i="215"/>
  <c r="O17" i="215"/>
  <c r="P17" i="215"/>
  <c r="M129" i="215"/>
  <c r="Q14" i="215"/>
  <c r="K129" i="215"/>
  <c r="P14" i="215"/>
  <c r="P127" i="215"/>
  <c r="P123" i="215"/>
  <c r="P119" i="215"/>
  <c r="P115" i="215"/>
  <c r="P111" i="215"/>
  <c r="P106" i="215"/>
  <c r="P101" i="215"/>
  <c r="P96" i="215"/>
  <c r="P92" i="215"/>
  <c r="P88" i="215"/>
  <c r="P84" i="215"/>
  <c r="P80" i="215"/>
  <c r="P76" i="215"/>
  <c r="P71" i="215"/>
  <c r="P53" i="215"/>
  <c r="P49" i="215"/>
  <c r="P45" i="215"/>
  <c r="P41" i="215"/>
  <c r="P37" i="215"/>
  <c r="P32" i="215"/>
  <c r="P28" i="215"/>
  <c r="P24" i="215"/>
  <c r="P20" i="215"/>
  <c r="P18" i="215"/>
  <c r="P65" i="215"/>
  <c r="P61" i="215"/>
  <c r="P57" i="215"/>
  <c r="P15" i="215"/>
  <c r="Q103" i="215" l="1"/>
  <c r="Q20" i="215"/>
  <c r="Q28" i="215"/>
  <c r="Q37" i="215"/>
  <c r="Q45" i="215"/>
  <c r="Q53" i="215"/>
  <c r="Q61" i="215"/>
  <c r="Q19" i="215"/>
  <c r="Q36" i="215"/>
  <c r="Q52" i="215"/>
  <c r="Q69" i="215"/>
  <c r="Q78" i="215"/>
  <c r="Q86" i="215"/>
  <c r="Q94" i="215"/>
  <c r="Q104" i="215"/>
  <c r="Q83" i="215"/>
  <c r="Q100" i="215"/>
  <c r="Q21" i="215"/>
  <c r="Q38" i="215"/>
  <c r="Q54" i="215"/>
  <c r="Q18" i="215"/>
  <c r="Q26" i="215"/>
  <c r="Q35" i="215"/>
  <c r="Q43" i="215"/>
  <c r="Q51" i="215"/>
  <c r="Q59" i="215"/>
  <c r="Q67" i="215"/>
  <c r="Q31" i="215"/>
  <c r="Q48" i="215"/>
  <c r="Q64" i="215"/>
  <c r="Q80" i="215"/>
  <c r="Q88" i="215"/>
  <c r="Q96" i="215"/>
  <c r="Q106" i="215"/>
  <c r="Q87" i="215"/>
  <c r="Q105" i="215"/>
  <c r="Q25" i="215"/>
  <c r="Q42" i="215"/>
  <c r="Q58" i="215"/>
  <c r="Q71" i="215"/>
  <c r="Q89" i="215"/>
  <c r="Q107" i="215"/>
  <c r="Q77" i="215"/>
  <c r="Q17" i="215"/>
  <c r="Q85" i="215"/>
  <c r="Q24" i="215"/>
  <c r="Q32" i="215"/>
  <c r="Q41" i="215"/>
  <c r="Q49" i="215"/>
  <c r="Q57" i="215"/>
  <c r="Q65" i="215"/>
  <c r="Q27" i="215"/>
  <c r="Q44" i="215"/>
  <c r="Q60" i="215"/>
  <c r="Q73" i="215"/>
  <c r="Q82" i="215"/>
  <c r="Q90" i="215"/>
  <c r="Q99" i="215"/>
  <c r="Q74" i="215"/>
  <c r="Q91" i="215"/>
  <c r="Q16" i="215"/>
  <c r="Q29" i="215"/>
  <c r="Q46" i="215"/>
  <c r="Q62" i="215"/>
  <c r="Q72" i="215"/>
  <c r="Q22" i="215"/>
  <c r="Q30" i="215"/>
  <c r="Q39" i="215"/>
  <c r="Q47" i="215"/>
  <c r="Q55" i="215"/>
  <c r="Q63" i="215"/>
  <c r="Q23" i="215"/>
  <c r="Q40" i="215"/>
  <c r="Q56" i="215"/>
  <c r="Q76" i="215"/>
  <c r="Q84" i="215"/>
  <c r="Q92" i="215"/>
  <c r="Q101" i="215"/>
  <c r="Q79" i="215"/>
  <c r="Q95" i="215"/>
  <c r="Q70" i="215"/>
  <c r="Q33" i="215"/>
  <c r="Q50" i="215"/>
  <c r="Q66" i="215"/>
  <c r="Q81" i="215"/>
  <c r="Q97" i="215"/>
  <c r="Q93" i="215"/>
  <c r="P129" i="215"/>
  <c r="Q129" i="215"/>
  <c r="H132" i="215"/>
  <c r="E132" i="215"/>
  <c r="E139" i="215" s="1"/>
  <c r="E141" i="215" s="1"/>
  <c r="O129" i="215"/>
  <c r="P143" i="214" l="1"/>
  <c r="E140" i="214"/>
  <c r="E145" i="214" s="1"/>
  <c r="D145" i="214" s="1"/>
  <c r="E138" i="214"/>
  <c r="E137" i="214"/>
  <c r="E136" i="214"/>
  <c r="E135" i="214"/>
  <c r="E134" i="214"/>
  <c r="BA129" i="214"/>
  <c r="AZ129" i="214"/>
  <c r="AY129" i="214"/>
  <c r="AX129" i="214"/>
  <c r="AW129" i="214"/>
  <c r="AV129" i="214"/>
  <c r="AU129" i="214"/>
  <c r="AT129" i="214"/>
  <c r="AS129" i="214"/>
  <c r="AR129" i="214"/>
  <c r="AQ129" i="214"/>
  <c r="AP129" i="214"/>
  <c r="AO129" i="214"/>
  <c r="AN129" i="214"/>
  <c r="AM129" i="214"/>
  <c r="AL129" i="214"/>
  <c r="AK129" i="214"/>
  <c r="AJ129" i="214"/>
  <c r="AI129" i="214"/>
  <c r="AH129" i="214"/>
  <c r="AG129" i="214"/>
  <c r="BC130" i="214" s="1"/>
  <c r="AF129" i="214"/>
  <c r="BB130" i="214" s="1"/>
  <c r="I129" i="214"/>
  <c r="G129" i="214"/>
  <c r="F129" i="214"/>
  <c r="C129" i="214"/>
  <c r="BC128" i="214"/>
  <c r="BB128" i="214"/>
  <c r="AC128" i="214" s="1"/>
  <c r="AD128" i="214"/>
  <c r="AE128" i="214" s="1"/>
  <c r="Z128" i="214"/>
  <c r="X128" i="214"/>
  <c r="W128" i="214"/>
  <c r="L128" i="214"/>
  <c r="J128" i="214"/>
  <c r="AA128" i="214" s="1"/>
  <c r="H128" i="214"/>
  <c r="BC127" i="214"/>
  <c r="BB127" i="214"/>
  <c r="AC127" i="214" s="1"/>
  <c r="AD127" i="214"/>
  <c r="Z127" i="214"/>
  <c r="X127" i="214"/>
  <c r="W127" i="214"/>
  <c r="L127" i="214"/>
  <c r="J127" i="214"/>
  <c r="AA127" i="214" s="1"/>
  <c r="H127" i="214"/>
  <c r="BC126" i="214"/>
  <c r="BB126" i="214"/>
  <c r="AC126" i="214" s="1"/>
  <c r="AD126" i="214"/>
  <c r="Z126" i="214"/>
  <c r="X126" i="214"/>
  <c r="W126" i="214"/>
  <c r="L126" i="214"/>
  <c r="M126" i="214" s="1"/>
  <c r="J126" i="214"/>
  <c r="AA126" i="214" s="1"/>
  <c r="H126" i="214"/>
  <c r="BC125" i="214"/>
  <c r="BB125" i="214"/>
  <c r="AC125" i="214" s="1"/>
  <c r="AD125" i="214"/>
  <c r="Z125" i="214"/>
  <c r="X125" i="214"/>
  <c r="W125" i="214"/>
  <c r="L125" i="214"/>
  <c r="M125" i="214" s="1"/>
  <c r="J125" i="214"/>
  <c r="AA125" i="214" s="1"/>
  <c r="H125" i="214"/>
  <c r="BC124" i="214"/>
  <c r="BB124" i="214"/>
  <c r="AC124" i="214" s="1"/>
  <c r="AD124" i="214"/>
  <c r="AE124" i="214" s="1"/>
  <c r="Z124" i="214"/>
  <c r="X124" i="214"/>
  <c r="W124" i="214"/>
  <c r="L124" i="214"/>
  <c r="J124" i="214"/>
  <c r="AA124" i="214" s="1"/>
  <c r="H124" i="214"/>
  <c r="BC123" i="214"/>
  <c r="BB123" i="214"/>
  <c r="AC123" i="214" s="1"/>
  <c r="AD123" i="214"/>
  <c r="Z123" i="214"/>
  <c r="X123" i="214"/>
  <c r="W123" i="214"/>
  <c r="L123" i="214"/>
  <c r="J123" i="214"/>
  <c r="AA123" i="214" s="1"/>
  <c r="H123" i="214"/>
  <c r="BC122" i="214"/>
  <c r="BB122" i="214"/>
  <c r="AC122" i="214" s="1"/>
  <c r="AD122" i="214"/>
  <c r="Z122" i="214"/>
  <c r="X122" i="214"/>
  <c r="W122" i="214"/>
  <c r="L122" i="214"/>
  <c r="M122" i="214" s="1"/>
  <c r="J122" i="214"/>
  <c r="AA122" i="214" s="1"/>
  <c r="H122" i="214"/>
  <c r="BC121" i="214"/>
  <c r="BB121" i="214"/>
  <c r="AD121" i="214"/>
  <c r="AC121" i="214"/>
  <c r="Z121" i="214"/>
  <c r="X121" i="214"/>
  <c r="Y121" i="214" s="1"/>
  <c r="W121" i="214"/>
  <c r="L121" i="214"/>
  <c r="J121" i="214"/>
  <c r="AA121" i="214" s="1"/>
  <c r="H121" i="214"/>
  <c r="BC120" i="214"/>
  <c r="BB120" i="214"/>
  <c r="AC120" i="214" s="1"/>
  <c r="AD120" i="214"/>
  <c r="Z120" i="214"/>
  <c r="X120" i="214"/>
  <c r="W120" i="214"/>
  <c r="L120" i="214"/>
  <c r="J120" i="214"/>
  <c r="AA120" i="214" s="1"/>
  <c r="H120" i="214"/>
  <c r="BC119" i="214"/>
  <c r="BB119" i="214"/>
  <c r="AC119" i="214" s="1"/>
  <c r="AD119" i="214"/>
  <c r="Z119" i="214"/>
  <c r="X119" i="214"/>
  <c r="W119" i="214"/>
  <c r="L119" i="214"/>
  <c r="J119" i="214"/>
  <c r="AA119" i="214" s="1"/>
  <c r="H119" i="214"/>
  <c r="BC118" i="214"/>
  <c r="BB118" i="214"/>
  <c r="AC118" i="214" s="1"/>
  <c r="AD118" i="214"/>
  <c r="Z118" i="214"/>
  <c r="X118" i="214"/>
  <c r="W118" i="214"/>
  <c r="L118" i="214"/>
  <c r="J118" i="214"/>
  <c r="AA118" i="214" s="1"/>
  <c r="H118" i="214"/>
  <c r="BC117" i="214"/>
  <c r="BB117" i="214"/>
  <c r="AC117" i="214" s="1"/>
  <c r="AD117" i="214"/>
  <c r="Z117" i="214"/>
  <c r="X117" i="214"/>
  <c r="Y117" i="214" s="1"/>
  <c r="W117" i="214"/>
  <c r="L117" i="214"/>
  <c r="J117" i="214"/>
  <c r="AA117" i="214" s="1"/>
  <c r="H117" i="214"/>
  <c r="BC116" i="214"/>
  <c r="BB116" i="214"/>
  <c r="AC116" i="214" s="1"/>
  <c r="AD116" i="214"/>
  <c r="Z116" i="214"/>
  <c r="X116" i="214"/>
  <c r="W116" i="214"/>
  <c r="L116" i="214"/>
  <c r="J116" i="214"/>
  <c r="AA116" i="214" s="1"/>
  <c r="H116" i="214"/>
  <c r="BC115" i="214"/>
  <c r="BB115" i="214"/>
  <c r="AD115" i="214"/>
  <c r="AC115" i="214"/>
  <c r="Z115" i="214"/>
  <c r="X115" i="214"/>
  <c r="W115" i="214"/>
  <c r="L115" i="214"/>
  <c r="J115" i="214"/>
  <c r="AA115" i="214" s="1"/>
  <c r="H115" i="214"/>
  <c r="BC114" i="214"/>
  <c r="BB114" i="214"/>
  <c r="AC114" i="214" s="1"/>
  <c r="AD114" i="214"/>
  <c r="Z114" i="214"/>
  <c r="X114" i="214"/>
  <c r="W114" i="214"/>
  <c r="L114" i="214"/>
  <c r="M114" i="214" s="1"/>
  <c r="J114" i="214"/>
  <c r="AA114" i="214" s="1"/>
  <c r="H114" i="214"/>
  <c r="BC113" i="214"/>
  <c r="BB113" i="214"/>
  <c r="AD113" i="214"/>
  <c r="AC113" i="214"/>
  <c r="Z113" i="214"/>
  <c r="X113" i="214"/>
  <c r="W113" i="214"/>
  <c r="L113" i="214"/>
  <c r="M113" i="214" s="1"/>
  <c r="J113" i="214"/>
  <c r="AA113" i="214" s="1"/>
  <c r="H113" i="214"/>
  <c r="BC112" i="214"/>
  <c r="BB112" i="214"/>
  <c r="AC112" i="214" s="1"/>
  <c r="AD112" i="214"/>
  <c r="Z112" i="214"/>
  <c r="X112" i="214"/>
  <c r="W112" i="214"/>
  <c r="L112" i="214"/>
  <c r="J112" i="214"/>
  <c r="AA112" i="214" s="1"/>
  <c r="H112" i="214"/>
  <c r="BC111" i="214"/>
  <c r="BB111" i="214"/>
  <c r="AC111" i="214" s="1"/>
  <c r="AD111" i="214"/>
  <c r="Z111" i="214"/>
  <c r="X111" i="214"/>
  <c r="W111" i="214"/>
  <c r="L111" i="214"/>
  <c r="J111" i="214"/>
  <c r="AA111" i="214" s="1"/>
  <c r="H111" i="214"/>
  <c r="BC110" i="214"/>
  <c r="BB110" i="214"/>
  <c r="AC110" i="214" s="1"/>
  <c r="AD110" i="214"/>
  <c r="Z110" i="214"/>
  <c r="X110" i="214"/>
  <c r="W110" i="214"/>
  <c r="L110" i="214"/>
  <c r="J110" i="214"/>
  <c r="AA110" i="214" s="1"/>
  <c r="H110" i="214"/>
  <c r="BC109" i="214"/>
  <c r="BB109" i="214"/>
  <c r="AC109" i="214" s="1"/>
  <c r="AD109" i="214"/>
  <c r="Z109" i="214"/>
  <c r="X109" i="214"/>
  <c r="W109" i="214"/>
  <c r="L109" i="214"/>
  <c r="J109" i="214"/>
  <c r="AA109" i="214" s="1"/>
  <c r="H109" i="214"/>
  <c r="BC107" i="214"/>
  <c r="BB107" i="214"/>
  <c r="AC107" i="214" s="1"/>
  <c r="AD107" i="214"/>
  <c r="Z107" i="214"/>
  <c r="X107" i="214"/>
  <c r="W107" i="214"/>
  <c r="L107" i="214"/>
  <c r="J107" i="214"/>
  <c r="H107" i="214"/>
  <c r="BC106" i="214"/>
  <c r="BB106" i="214"/>
  <c r="AD106" i="214"/>
  <c r="AC106" i="214"/>
  <c r="Z106" i="214"/>
  <c r="X106" i="214"/>
  <c r="W106" i="214"/>
  <c r="L106" i="214"/>
  <c r="J106" i="214"/>
  <c r="H106" i="214"/>
  <c r="BC105" i="214"/>
  <c r="BB105" i="214"/>
  <c r="AC105" i="214" s="1"/>
  <c r="AD105" i="214"/>
  <c r="Z105" i="214"/>
  <c r="X105" i="214"/>
  <c r="W105" i="214"/>
  <c r="L105" i="214"/>
  <c r="J105" i="214"/>
  <c r="H105" i="214"/>
  <c r="BC104" i="214"/>
  <c r="BB104" i="214"/>
  <c r="AC104" i="214" s="1"/>
  <c r="AD104" i="214"/>
  <c r="Z104" i="214"/>
  <c r="X104" i="214"/>
  <c r="Y104" i="214" s="1"/>
  <c r="W104" i="214"/>
  <c r="L104" i="214"/>
  <c r="J104" i="214"/>
  <c r="H104" i="214"/>
  <c r="BC103" i="214"/>
  <c r="BB103" i="214"/>
  <c r="AC103" i="214" s="1"/>
  <c r="AD103" i="214"/>
  <c r="AE103" i="214" s="1"/>
  <c r="Z103" i="214"/>
  <c r="X103" i="214"/>
  <c r="W103" i="214"/>
  <c r="L103" i="214"/>
  <c r="J103" i="214"/>
  <c r="H103" i="214"/>
  <c r="BC101" i="214"/>
  <c r="BB101" i="214"/>
  <c r="AC101" i="214" s="1"/>
  <c r="AD101" i="214"/>
  <c r="Z101" i="214"/>
  <c r="X101" i="214"/>
  <c r="Y101" i="214" s="1"/>
  <c r="W101" i="214"/>
  <c r="L101" i="214"/>
  <c r="J101" i="214"/>
  <c r="H101" i="214"/>
  <c r="BC100" i="214"/>
  <c r="BB100" i="214"/>
  <c r="AC100" i="214" s="1"/>
  <c r="AD100" i="214"/>
  <c r="Z100" i="214"/>
  <c r="X100" i="214"/>
  <c r="W100" i="214"/>
  <c r="L100" i="214"/>
  <c r="J100" i="214"/>
  <c r="H100" i="214"/>
  <c r="BC99" i="214"/>
  <c r="BB99" i="214"/>
  <c r="AC99" i="214" s="1"/>
  <c r="AD99" i="214"/>
  <c r="Z99" i="214"/>
  <c r="X99" i="214"/>
  <c r="W99" i="214"/>
  <c r="L99" i="214"/>
  <c r="J99" i="214"/>
  <c r="H99" i="214"/>
  <c r="BC97" i="214"/>
  <c r="BB97" i="214"/>
  <c r="AC97" i="214" s="1"/>
  <c r="AD97" i="214"/>
  <c r="Z97" i="214"/>
  <c r="X97" i="214"/>
  <c r="W97" i="214"/>
  <c r="L97" i="214"/>
  <c r="J97" i="214"/>
  <c r="H97" i="214"/>
  <c r="BC96" i="214"/>
  <c r="BB96" i="214"/>
  <c r="AD96" i="214"/>
  <c r="AC96" i="214"/>
  <c r="Z96" i="214"/>
  <c r="X96" i="214"/>
  <c r="W96" i="214"/>
  <c r="L96" i="214"/>
  <c r="J96" i="214"/>
  <c r="H96" i="214"/>
  <c r="BC95" i="214"/>
  <c r="BB95" i="214"/>
  <c r="AC95" i="214" s="1"/>
  <c r="AD95" i="214"/>
  <c r="Z95" i="214"/>
  <c r="X95" i="214"/>
  <c r="W95" i="214"/>
  <c r="L95" i="214"/>
  <c r="J95" i="214"/>
  <c r="H95" i="214"/>
  <c r="BC94" i="214"/>
  <c r="BB94" i="214"/>
  <c r="AC94" i="214" s="1"/>
  <c r="AD94" i="214"/>
  <c r="Z94" i="214"/>
  <c r="X94" i="214"/>
  <c r="W94" i="214"/>
  <c r="L94" i="214"/>
  <c r="J94" i="214"/>
  <c r="H94" i="214"/>
  <c r="BC93" i="214"/>
  <c r="BB93" i="214"/>
  <c r="AC93" i="214" s="1"/>
  <c r="AD93" i="214"/>
  <c r="AE93" i="214" s="1"/>
  <c r="Z93" i="214"/>
  <c r="X93" i="214"/>
  <c r="W93" i="214"/>
  <c r="L93" i="214"/>
  <c r="J93" i="214"/>
  <c r="H93" i="214"/>
  <c r="BC92" i="214"/>
  <c r="BB92" i="214"/>
  <c r="AC92" i="214" s="1"/>
  <c r="AE92" i="214" s="1"/>
  <c r="AD92" i="214"/>
  <c r="Z92" i="214"/>
  <c r="X92" i="214"/>
  <c r="Y92" i="214" s="1"/>
  <c r="W92" i="214"/>
  <c r="L92" i="214"/>
  <c r="K92" i="214"/>
  <c r="J92" i="214"/>
  <c r="H92" i="214"/>
  <c r="BC91" i="214"/>
  <c r="BB91" i="214"/>
  <c r="AC91" i="214" s="1"/>
  <c r="AD91" i="214"/>
  <c r="Z91" i="214"/>
  <c r="X91" i="214"/>
  <c r="W91" i="214"/>
  <c r="Y91" i="214" s="1"/>
  <c r="L91" i="214"/>
  <c r="J91" i="214"/>
  <c r="H91" i="214"/>
  <c r="BC90" i="214"/>
  <c r="BB90" i="214"/>
  <c r="AC90" i="214" s="1"/>
  <c r="AD90" i="214"/>
  <c r="Z90" i="214"/>
  <c r="X90" i="214"/>
  <c r="W90" i="214"/>
  <c r="L90" i="214"/>
  <c r="J90" i="214"/>
  <c r="H90" i="214"/>
  <c r="BC89" i="214"/>
  <c r="BB89" i="214"/>
  <c r="AC89" i="214" s="1"/>
  <c r="AD89" i="214"/>
  <c r="AE89" i="214" s="1"/>
  <c r="Z89" i="214"/>
  <c r="X89" i="214"/>
  <c r="W89" i="214"/>
  <c r="L89" i="214"/>
  <c r="J89" i="214"/>
  <c r="H89" i="214"/>
  <c r="BC88" i="214"/>
  <c r="BB88" i="214"/>
  <c r="AC88" i="214" s="1"/>
  <c r="AE88" i="214" s="1"/>
  <c r="AD88" i="214"/>
  <c r="Z88" i="214"/>
  <c r="X88" i="214"/>
  <c r="Y88" i="214" s="1"/>
  <c r="W88" i="214"/>
  <c r="L88" i="214"/>
  <c r="K88" i="214"/>
  <c r="J88" i="214"/>
  <c r="H88" i="214"/>
  <c r="BC87" i="214"/>
  <c r="BB87" i="214"/>
  <c r="AC87" i="214" s="1"/>
  <c r="AD87" i="214"/>
  <c r="Z87" i="214"/>
  <c r="X87" i="214"/>
  <c r="W87" i="214"/>
  <c r="Y87" i="214" s="1"/>
  <c r="L87" i="214"/>
  <c r="J87" i="214"/>
  <c r="H87" i="214"/>
  <c r="BC86" i="214"/>
  <c r="BB86" i="214"/>
  <c r="AD86" i="214"/>
  <c r="AC86" i="214"/>
  <c r="Z86" i="214"/>
  <c r="X86" i="214"/>
  <c r="W86" i="214"/>
  <c r="L86" i="214"/>
  <c r="J86" i="214"/>
  <c r="H86" i="214"/>
  <c r="BC85" i="214"/>
  <c r="BB85" i="214"/>
  <c r="AC85" i="214" s="1"/>
  <c r="AD85" i="214"/>
  <c r="AE85" i="214" s="1"/>
  <c r="Z85" i="214"/>
  <c r="X85" i="214"/>
  <c r="W85" i="214"/>
  <c r="L85" i="214"/>
  <c r="J85" i="214"/>
  <c r="H85" i="214"/>
  <c r="BC84" i="214"/>
  <c r="BB84" i="214"/>
  <c r="AC84" i="214" s="1"/>
  <c r="AE84" i="214" s="1"/>
  <c r="AD84" i="214"/>
  <c r="Z84" i="214"/>
  <c r="X84" i="214"/>
  <c r="Y84" i="214" s="1"/>
  <c r="W84" i="214"/>
  <c r="L84" i="214"/>
  <c r="K84" i="214"/>
  <c r="J84" i="214"/>
  <c r="H84" i="214"/>
  <c r="BC83" i="214"/>
  <c r="BB83" i="214"/>
  <c r="AC83" i="214" s="1"/>
  <c r="AD83" i="214"/>
  <c r="Z83" i="214"/>
  <c r="X83" i="214"/>
  <c r="W83" i="214"/>
  <c r="Y83" i="214" s="1"/>
  <c r="L83" i="214"/>
  <c r="J83" i="214"/>
  <c r="H83" i="214"/>
  <c r="BC82" i="214"/>
  <c r="BB82" i="214"/>
  <c r="AD82" i="214"/>
  <c r="AC82" i="214"/>
  <c r="Z82" i="214"/>
  <c r="X82" i="214"/>
  <c r="W82" i="214"/>
  <c r="L82" i="214"/>
  <c r="J82" i="214"/>
  <c r="H82" i="214"/>
  <c r="BC81" i="214"/>
  <c r="BB81" i="214"/>
  <c r="AC81" i="214" s="1"/>
  <c r="AD81" i="214"/>
  <c r="AE81" i="214" s="1"/>
  <c r="Z81" i="214"/>
  <c r="X81" i="214"/>
  <c r="W81" i="214"/>
  <c r="L81" i="214"/>
  <c r="J81" i="214"/>
  <c r="H81" i="214"/>
  <c r="BC80" i="214"/>
  <c r="BB80" i="214"/>
  <c r="AC80" i="214" s="1"/>
  <c r="AE80" i="214" s="1"/>
  <c r="AD80" i="214"/>
  <c r="Z80" i="214"/>
  <c r="X80" i="214"/>
  <c r="Y80" i="214" s="1"/>
  <c r="W80" i="214"/>
  <c r="L80" i="214"/>
  <c r="K80" i="214"/>
  <c r="J80" i="214"/>
  <c r="H80" i="214"/>
  <c r="BC79" i="214"/>
  <c r="BB79" i="214"/>
  <c r="AC79" i="214" s="1"/>
  <c r="AD79" i="214"/>
  <c r="Z79" i="214"/>
  <c r="X79" i="214"/>
  <c r="W79" i="214"/>
  <c r="Y79" i="214" s="1"/>
  <c r="L79" i="214"/>
  <c r="J79" i="214"/>
  <c r="H79" i="214"/>
  <c r="BC78" i="214"/>
  <c r="BB78" i="214"/>
  <c r="AD78" i="214"/>
  <c r="AC78" i="214"/>
  <c r="Z78" i="214"/>
  <c r="X78" i="214"/>
  <c r="W78" i="214"/>
  <c r="L78" i="214"/>
  <c r="J78" i="214"/>
  <c r="H78" i="214"/>
  <c r="BC77" i="214"/>
  <c r="BB77" i="214"/>
  <c r="AC77" i="214" s="1"/>
  <c r="AD77" i="214"/>
  <c r="Z77" i="214"/>
  <c r="X77" i="214"/>
  <c r="W77" i="214"/>
  <c r="L77" i="214"/>
  <c r="J77" i="214"/>
  <c r="H77" i="214"/>
  <c r="BC76" i="214"/>
  <c r="BB76" i="214"/>
  <c r="AC76" i="214" s="1"/>
  <c r="AD76" i="214"/>
  <c r="Z76" i="214"/>
  <c r="X76" i="214"/>
  <c r="W76" i="214"/>
  <c r="L76" i="214"/>
  <c r="J76" i="214"/>
  <c r="H76" i="214"/>
  <c r="BC74" i="214"/>
  <c r="BB74" i="214"/>
  <c r="AD74" i="214"/>
  <c r="AC74" i="214"/>
  <c r="AE74" i="214" s="1"/>
  <c r="Z74" i="214"/>
  <c r="X74" i="214"/>
  <c r="W74" i="214"/>
  <c r="M74" i="214"/>
  <c r="L74" i="214"/>
  <c r="J74" i="214"/>
  <c r="H74" i="214"/>
  <c r="BC73" i="214"/>
  <c r="BB73" i="214"/>
  <c r="AC73" i="214" s="1"/>
  <c r="AD73" i="214"/>
  <c r="Z73" i="214"/>
  <c r="X73" i="214"/>
  <c r="W73" i="214"/>
  <c r="L73" i="214"/>
  <c r="J73" i="214"/>
  <c r="H73" i="214"/>
  <c r="BC72" i="214"/>
  <c r="BB72" i="214"/>
  <c r="AC72" i="214" s="1"/>
  <c r="AD72" i="214"/>
  <c r="Z72" i="214"/>
  <c r="X72" i="214"/>
  <c r="W72" i="214"/>
  <c r="L72" i="214"/>
  <c r="J72" i="214"/>
  <c r="H72" i="214"/>
  <c r="BC71" i="214"/>
  <c r="BB71" i="214"/>
  <c r="AC71" i="214" s="1"/>
  <c r="AD71" i="214"/>
  <c r="Z71" i="214"/>
  <c r="X71" i="214"/>
  <c r="W71" i="214"/>
  <c r="L71" i="214"/>
  <c r="J71" i="214"/>
  <c r="H71" i="214"/>
  <c r="BC70" i="214"/>
  <c r="BB70" i="214"/>
  <c r="AD70" i="214"/>
  <c r="AC70" i="214"/>
  <c r="AE70" i="214" s="1"/>
  <c r="Z70" i="214"/>
  <c r="X70" i="214"/>
  <c r="W70" i="214"/>
  <c r="M70" i="214"/>
  <c r="L70" i="214"/>
  <c r="J70" i="214"/>
  <c r="H70" i="214"/>
  <c r="BC69" i="214"/>
  <c r="BB69" i="214"/>
  <c r="AC69" i="214" s="1"/>
  <c r="AD69" i="214"/>
  <c r="Z69" i="214"/>
  <c r="X69" i="214"/>
  <c r="W69" i="214"/>
  <c r="L69" i="214"/>
  <c r="J69" i="214"/>
  <c r="H69" i="214"/>
  <c r="BC67" i="214"/>
  <c r="BB67" i="214"/>
  <c r="AC67" i="214" s="1"/>
  <c r="AD67" i="214"/>
  <c r="Z67" i="214"/>
  <c r="X67" i="214"/>
  <c r="W67" i="214"/>
  <c r="L67" i="214"/>
  <c r="J67" i="214"/>
  <c r="H67" i="214"/>
  <c r="BC66" i="214"/>
  <c r="BB66" i="214"/>
  <c r="AC66" i="214" s="1"/>
  <c r="AD66" i="214"/>
  <c r="Z66" i="214"/>
  <c r="X66" i="214"/>
  <c r="W66" i="214"/>
  <c r="L66" i="214"/>
  <c r="J66" i="214"/>
  <c r="H66" i="214"/>
  <c r="BC65" i="214"/>
  <c r="BB65" i="214"/>
  <c r="AD65" i="214"/>
  <c r="AC65" i="214"/>
  <c r="AE65" i="214" s="1"/>
  <c r="Z65" i="214"/>
  <c r="X65" i="214"/>
  <c r="W65" i="214"/>
  <c r="M65" i="214"/>
  <c r="L65" i="214"/>
  <c r="J65" i="214"/>
  <c r="H65" i="214"/>
  <c r="BC64" i="214"/>
  <c r="BB64" i="214"/>
  <c r="AC64" i="214" s="1"/>
  <c r="AD64" i="214"/>
  <c r="Z64" i="214"/>
  <c r="X64" i="214"/>
  <c r="W64" i="214"/>
  <c r="L64" i="214"/>
  <c r="J64" i="214"/>
  <c r="H64" i="214"/>
  <c r="BC63" i="214"/>
  <c r="BB63" i="214"/>
  <c r="AC63" i="214" s="1"/>
  <c r="AD63" i="214"/>
  <c r="Z63" i="214"/>
  <c r="X63" i="214"/>
  <c r="W63" i="214"/>
  <c r="L63" i="214"/>
  <c r="J63" i="214"/>
  <c r="H63" i="214"/>
  <c r="BC62" i="214"/>
  <c r="BB62" i="214"/>
  <c r="AC62" i="214" s="1"/>
  <c r="AD62" i="214"/>
  <c r="Z62" i="214"/>
  <c r="X62" i="214"/>
  <c r="W62" i="214"/>
  <c r="L62" i="214"/>
  <c r="J62" i="214"/>
  <c r="H62" i="214"/>
  <c r="BC61" i="214"/>
  <c r="BB61" i="214"/>
  <c r="AD61" i="214"/>
  <c r="AC61" i="214"/>
  <c r="AE61" i="214" s="1"/>
  <c r="Z61" i="214"/>
  <c r="X61" i="214"/>
  <c r="W61" i="214"/>
  <c r="M61" i="214"/>
  <c r="L61" i="214"/>
  <c r="J61" i="214"/>
  <c r="H61" i="214"/>
  <c r="BC60" i="214"/>
  <c r="BB60" i="214"/>
  <c r="AC60" i="214" s="1"/>
  <c r="AD60" i="214"/>
  <c r="Z60" i="214"/>
  <c r="X60" i="214"/>
  <c r="W60" i="214"/>
  <c r="L60" i="214"/>
  <c r="J60" i="214"/>
  <c r="H60" i="214"/>
  <c r="BC59" i="214"/>
  <c r="BB59" i="214"/>
  <c r="AC59" i="214" s="1"/>
  <c r="AD59" i="214"/>
  <c r="Z59" i="214"/>
  <c r="X59" i="214"/>
  <c r="W59" i="214"/>
  <c r="L59" i="214"/>
  <c r="J59" i="214"/>
  <c r="H59" i="214"/>
  <c r="BC58" i="214"/>
  <c r="BB58" i="214"/>
  <c r="AC58" i="214" s="1"/>
  <c r="AD58" i="214"/>
  <c r="Z58" i="214"/>
  <c r="X58" i="214"/>
  <c r="W58" i="214"/>
  <c r="L58" i="214"/>
  <c r="J58" i="214"/>
  <c r="H58" i="214"/>
  <c r="BC56" i="214"/>
  <c r="BB56" i="214"/>
  <c r="AD56" i="214"/>
  <c r="AC56" i="214"/>
  <c r="Z56" i="214"/>
  <c r="X56" i="214"/>
  <c r="W56" i="214"/>
  <c r="L56" i="214"/>
  <c r="J56" i="214"/>
  <c r="H56" i="214"/>
  <c r="BC55" i="214"/>
  <c r="BB55" i="214"/>
  <c r="AC55" i="214" s="1"/>
  <c r="AD55" i="214"/>
  <c r="Z55" i="214"/>
  <c r="X55" i="214"/>
  <c r="W55" i="214"/>
  <c r="L55" i="214"/>
  <c r="J55" i="214"/>
  <c r="H55" i="214"/>
  <c r="BC54" i="214"/>
  <c r="BB54" i="214"/>
  <c r="AC54" i="214" s="1"/>
  <c r="AD54" i="214"/>
  <c r="Z54" i="214"/>
  <c r="X54" i="214"/>
  <c r="W54" i="214"/>
  <c r="L54" i="214"/>
  <c r="J54" i="214"/>
  <c r="H54" i="214"/>
  <c r="BC53" i="214"/>
  <c r="BB53" i="214"/>
  <c r="AC53" i="214" s="1"/>
  <c r="AD53" i="214"/>
  <c r="Z53" i="214"/>
  <c r="X53" i="214"/>
  <c r="W53" i="214"/>
  <c r="L53" i="214"/>
  <c r="J53" i="214"/>
  <c r="H53" i="214"/>
  <c r="BC52" i="214"/>
  <c r="BB52" i="214"/>
  <c r="AC52" i="214" s="1"/>
  <c r="AD52" i="214"/>
  <c r="Z52" i="214"/>
  <c r="X52" i="214"/>
  <c r="W52" i="214"/>
  <c r="L52" i="214"/>
  <c r="J52" i="214"/>
  <c r="H52" i="214"/>
  <c r="BC51" i="214"/>
  <c r="BB51" i="214"/>
  <c r="AC51" i="214" s="1"/>
  <c r="AD51" i="214"/>
  <c r="Z51" i="214"/>
  <c r="X51" i="214"/>
  <c r="W51" i="214"/>
  <c r="L51" i="214"/>
  <c r="J51" i="214"/>
  <c r="H51" i="214"/>
  <c r="BC50" i="214"/>
  <c r="BB50" i="214"/>
  <c r="AC50" i="214" s="1"/>
  <c r="AD50" i="214"/>
  <c r="Z50" i="214"/>
  <c r="X50" i="214"/>
  <c r="W50" i="214"/>
  <c r="L50" i="214"/>
  <c r="J50" i="214"/>
  <c r="H50" i="214"/>
  <c r="BC49" i="214"/>
  <c r="BB49" i="214"/>
  <c r="AC49" i="214" s="1"/>
  <c r="AD49" i="214"/>
  <c r="Z49" i="214"/>
  <c r="X49" i="214"/>
  <c r="W49" i="214"/>
  <c r="L49" i="214"/>
  <c r="J49" i="214"/>
  <c r="H49" i="214"/>
  <c r="BC48" i="214"/>
  <c r="BB48" i="214"/>
  <c r="AD48" i="214"/>
  <c r="AC48" i="214"/>
  <c r="Z48" i="214"/>
  <c r="X48" i="214"/>
  <c r="W48" i="214"/>
  <c r="L48" i="214"/>
  <c r="J48" i="214"/>
  <c r="H48" i="214"/>
  <c r="BC47" i="214"/>
  <c r="BB47" i="214"/>
  <c r="AC47" i="214" s="1"/>
  <c r="AD47" i="214"/>
  <c r="Z47" i="214"/>
  <c r="X47" i="214"/>
  <c r="W47" i="214"/>
  <c r="L47" i="214"/>
  <c r="J47" i="214"/>
  <c r="H47" i="214"/>
  <c r="BC46" i="214"/>
  <c r="BB46" i="214"/>
  <c r="AC46" i="214" s="1"/>
  <c r="AD46" i="214"/>
  <c r="Z46" i="214"/>
  <c r="X46" i="214"/>
  <c r="W46" i="214"/>
  <c r="L46" i="214"/>
  <c r="J46" i="214"/>
  <c r="H46" i="214"/>
  <c r="BC45" i="214"/>
  <c r="BB45" i="214"/>
  <c r="AC45" i="214" s="1"/>
  <c r="AD45" i="214"/>
  <c r="Z45" i="214"/>
  <c r="X45" i="214"/>
  <c r="W45" i="214"/>
  <c r="L45" i="214"/>
  <c r="J45" i="214"/>
  <c r="H45" i="214"/>
  <c r="BC44" i="214"/>
  <c r="BB44" i="214"/>
  <c r="AC44" i="214" s="1"/>
  <c r="AD44" i="214"/>
  <c r="Z44" i="214"/>
  <c r="X44" i="214"/>
  <c r="W44" i="214"/>
  <c r="L44" i="214"/>
  <c r="J44" i="214"/>
  <c r="H44" i="214"/>
  <c r="BC43" i="214"/>
  <c r="BB43" i="214"/>
  <c r="AC43" i="214" s="1"/>
  <c r="AD43" i="214"/>
  <c r="Z43" i="214"/>
  <c r="X43" i="214"/>
  <c r="W43" i="214"/>
  <c r="L43" i="214"/>
  <c r="J43" i="214"/>
  <c r="H43" i="214"/>
  <c r="BC42" i="214"/>
  <c r="BB42" i="214"/>
  <c r="AC42" i="214" s="1"/>
  <c r="AD42" i="214"/>
  <c r="Z42" i="214"/>
  <c r="X42" i="214"/>
  <c r="W42" i="214"/>
  <c r="L42" i="214"/>
  <c r="J42" i="214"/>
  <c r="H42" i="214"/>
  <c r="BC41" i="214"/>
  <c r="BB41" i="214"/>
  <c r="AC41" i="214" s="1"/>
  <c r="AD41" i="214"/>
  <c r="Z41" i="214"/>
  <c r="X41" i="214"/>
  <c r="W41" i="214"/>
  <c r="L41" i="214"/>
  <c r="J41" i="214"/>
  <c r="H41" i="214"/>
  <c r="BC40" i="214"/>
  <c r="BB40" i="214"/>
  <c r="AD40" i="214"/>
  <c r="AC40" i="214"/>
  <c r="Z40" i="214"/>
  <c r="X40" i="214"/>
  <c r="W40" i="214"/>
  <c r="L40" i="214"/>
  <c r="J40" i="214"/>
  <c r="H40" i="214"/>
  <c r="BC39" i="214"/>
  <c r="BB39" i="214"/>
  <c r="AC39" i="214" s="1"/>
  <c r="AD39" i="214"/>
  <c r="Z39" i="214"/>
  <c r="X39" i="214"/>
  <c r="W39" i="214"/>
  <c r="L39" i="214"/>
  <c r="J39" i="214"/>
  <c r="H39" i="214"/>
  <c r="BC38" i="214"/>
  <c r="BB38" i="214"/>
  <c r="AC38" i="214" s="1"/>
  <c r="AD38" i="214"/>
  <c r="Z38" i="214"/>
  <c r="X38" i="214"/>
  <c r="W38" i="214"/>
  <c r="L38" i="214"/>
  <c r="J38" i="214"/>
  <c r="H38" i="214"/>
  <c r="BC37" i="214"/>
  <c r="BB37" i="214"/>
  <c r="AC37" i="214" s="1"/>
  <c r="AD37" i="214"/>
  <c r="Z37" i="214"/>
  <c r="X37" i="214"/>
  <c r="W37" i="214"/>
  <c r="L37" i="214"/>
  <c r="J37" i="214"/>
  <c r="H37" i="214"/>
  <c r="BC36" i="214"/>
  <c r="BB36" i="214"/>
  <c r="AC36" i="214" s="1"/>
  <c r="AD36" i="214"/>
  <c r="Z36" i="214"/>
  <c r="X36" i="214"/>
  <c r="W36" i="214"/>
  <c r="L36" i="214"/>
  <c r="J36" i="214"/>
  <c r="H36" i="214"/>
  <c r="BC35" i="214"/>
  <c r="BB35" i="214"/>
  <c r="AC35" i="214" s="1"/>
  <c r="AD35" i="214"/>
  <c r="Z35" i="214"/>
  <c r="X35" i="214"/>
  <c r="W35" i="214"/>
  <c r="L35" i="214"/>
  <c r="J35" i="214"/>
  <c r="H35" i="214"/>
  <c r="BC33" i="214"/>
  <c r="BB33" i="214"/>
  <c r="AC33" i="214" s="1"/>
  <c r="AD33" i="214"/>
  <c r="Z33" i="214"/>
  <c r="X33" i="214"/>
  <c r="W33" i="214"/>
  <c r="L33" i="214"/>
  <c r="J33" i="214"/>
  <c r="H33" i="214"/>
  <c r="BC32" i="214"/>
  <c r="BB32" i="214"/>
  <c r="AC32" i="214" s="1"/>
  <c r="AD32" i="214"/>
  <c r="Z32" i="214"/>
  <c r="X32" i="214"/>
  <c r="W32" i="214"/>
  <c r="L32" i="214"/>
  <c r="J32" i="214"/>
  <c r="H32" i="214"/>
  <c r="BC31" i="214"/>
  <c r="BB31" i="214"/>
  <c r="AD31" i="214"/>
  <c r="AC31" i="214"/>
  <c r="Z31" i="214"/>
  <c r="X31" i="214"/>
  <c r="W31" i="214"/>
  <c r="L31" i="214"/>
  <c r="J31" i="214"/>
  <c r="H31" i="214"/>
  <c r="BC30" i="214"/>
  <c r="BB30" i="214"/>
  <c r="AC30" i="214" s="1"/>
  <c r="AD30" i="214"/>
  <c r="Z30" i="214"/>
  <c r="X30" i="214"/>
  <c r="W30" i="214"/>
  <c r="L30" i="214"/>
  <c r="J30" i="214"/>
  <c r="H30" i="214"/>
  <c r="BC29" i="214"/>
  <c r="BB29" i="214"/>
  <c r="AD29" i="214"/>
  <c r="AC29" i="214"/>
  <c r="Z29" i="214"/>
  <c r="X29" i="214"/>
  <c r="W29" i="214"/>
  <c r="L29" i="214"/>
  <c r="J29" i="214"/>
  <c r="H29" i="214"/>
  <c r="BC28" i="214"/>
  <c r="BB28" i="214"/>
  <c r="AC28" i="214" s="1"/>
  <c r="AD28" i="214"/>
  <c r="AE28" i="214" s="1"/>
  <c r="Z28" i="214"/>
  <c r="X28" i="214"/>
  <c r="W28" i="214"/>
  <c r="L28" i="214"/>
  <c r="J28" i="214"/>
  <c r="H28" i="214"/>
  <c r="BC27" i="214"/>
  <c r="BB27" i="214"/>
  <c r="AC27" i="214" s="1"/>
  <c r="AD27" i="214"/>
  <c r="Z27" i="214"/>
  <c r="X27" i="214"/>
  <c r="Y27" i="214" s="1"/>
  <c r="W27" i="214"/>
  <c r="L27" i="214"/>
  <c r="J27" i="214"/>
  <c r="H27" i="214"/>
  <c r="BC26" i="214"/>
  <c r="BB26" i="214"/>
  <c r="AC26" i="214" s="1"/>
  <c r="AD26" i="214"/>
  <c r="Z26" i="214"/>
  <c r="X26" i="214"/>
  <c r="W26" i="214"/>
  <c r="L26" i="214"/>
  <c r="J26" i="214"/>
  <c r="H26" i="214"/>
  <c r="BC25" i="214"/>
  <c r="BB25" i="214"/>
  <c r="AC25" i="214" s="1"/>
  <c r="AD25" i="214"/>
  <c r="Z25" i="214"/>
  <c r="X25" i="214"/>
  <c r="W25" i="214"/>
  <c r="L25" i="214"/>
  <c r="J25" i="214"/>
  <c r="H25" i="214"/>
  <c r="BC24" i="214"/>
  <c r="BB24" i="214"/>
  <c r="AC24" i="214" s="1"/>
  <c r="AD24" i="214"/>
  <c r="Z24" i="214"/>
  <c r="X24" i="214"/>
  <c r="W24" i="214"/>
  <c r="L24" i="214"/>
  <c r="J24" i="214"/>
  <c r="H24" i="214"/>
  <c r="BC23" i="214"/>
  <c r="BB23" i="214"/>
  <c r="AD23" i="214"/>
  <c r="AC23" i="214"/>
  <c r="AE23" i="214" s="1"/>
  <c r="Z23" i="214"/>
  <c r="X23" i="214"/>
  <c r="W23" i="214"/>
  <c r="L23" i="214"/>
  <c r="J23" i="214"/>
  <c r="H23" i="214"/>
  <c r="BC22" i="214"/>
  <c r="BB22" i="214"/>
  <c r="AC22" i="214" s="1"/>
  <c r="AD22" i="214"/>
  <c r="Z22" i="214"/>
  <c r="X22" i="214"/>
  <c r="W22" i="214"/>
  <c r="L22" i="214"/>
  <c r="J22" i="214"/>
  <c r="H22" i="214"/>
  <c r="BC21" i="214"/>
  <c r="BB21" i="214"/>
  <c r="AD21" i="214"/>
  <c r="AC21" i="214"/>
  <c r="Z21" i="214"/>
  <c r="X21" i="214"/>
  <c r="W21" i="214"/>
  <c r="L21" i="214"/>
  <c r="J21" i="214"/>
  <c r="H21" i="214"/>
  <c r="BC20" i="214"/>
  <c r="BB20" i="214"/>
  <c r="AC20" i="214" s="1"/>
  <c r="AD20" i="214"/>
  <c r="AE20" i="214" s="1"/>
  <c r="Z20" i="214"/>
  <c r="X20" i="214"/>
  <c r="W20" i="214"/>
  <c r="L20" i="214"/>
  <c r="J20" i="214"/>
  <c r="H20" i="214"/>
  <c r="BC19" i="214"/>
  <c r="BB19" i="214"/>
  <c r="AC19" i="214" s="1"/>
  <c r="AD19" i="214"/>
  <c r="Z19" i="214"/>
  <c r="X19" i="214"/>
  <c r="Y19" i="214" s="1"/>
  <c r="W19" i="214"/>
  <c r="L19" i="214"/>
  <c r="J19" i="214"/>
  <c r="H19" i="214"/>
  <c r="BC18" i="214"/>
  <c r="BB18" i="214"/>
  <c r="AC18" i="214" s="1"/>
  <c r="AD18" i="214"/>
  <c r="Z18" i="214"/>
  <c r="X18" i="214"/>
  <c r="W18" i="214"/>
  <c r="L18" i="214"/>
  <c r="J18" i="214"/>
  <c r="H18" i="214"/>
  <c r="BC17" i="214"/>
  <c r="BB17" i="214"/>
  <c r="AC17" i="214" s="1"/>
  <c r="AD17" i="214"/>
  <c r="Z17" i="214"/>
  <c r="X17" i="214"/>
  <c r="W17" i="214"/>
  <c r="L17" i="214"/>
  <c r="J17" i="214"/>
  <c r="H17" i="214"/>
  <c r="BC16" i="214"/>
  <c r="BB16" i="214"/>
  <c r="AC16" i="214" s="1"/>
  <c r="AD16" i="214"/>
  <c r="Z16" i="214"/>
  <c r="X16" i="214"/>
  <c r="W16" i="214"/>
  <c r="L16" i="214"/>
  <c r="J16" i="214"/>
  <c r="H16" i="214"/>
  <c r="BC15" i="214"/>
  <c r="BB15" i="214"/>
  <c r="AD15" i="214"/>
  <c r="AC15" i="214"/>
  <c r="AE15" i="214" s="1"/>
  <c r="Z15" i="214"/>
  <c r="X15" i="214"/>
  <c r="W15" i="214"/>
  <c r="M15" i="214"/>
  <c r="L15" i="214"/>
  <c r="J15" i="214"/>
  <c r="H15" i="214"/>
  <c r="BC14" i="214"/>
  <c r="BB14" i="214"/>
  <c r="AD14" i="214"/>
  <c r="Z14" i="214"/>
  <c r="X14" i="214"/>
  <c r="W14" i="214"/>
  <c r="U14" i="214"/>
  <c r="L14" i="214"/>
  <c r="J14" i="214"/>
  <c r="H14" i="214"/>
  <c r="U13" i="214"/>
  <c r="T13" i="214"/>
  <c r="L129" i="214" l="1"/>
  <c r="J129" i="214"/>
  <c r="AA20" i="214"/>
  <c r="AA23" i="214"/>
  <c r="AA28" i="214"/>
  <c r="AA31" i="214"/>
  <c r="AA37" i="214"/>
  <c r="AA40" i="214"/>
  <c r="AA45" i="214"/>
  <c r="AA48" i="214"/>
  <c r="AA53" i="214"/>
  <c r="AA56" i="214"/>
  <c r="AA80" i="214"/>
  <c r="AA81" i="214"/>
  <c r="AA84" i="214"/>
  <c r="AA85" i="214"/>
  <c r="AA88" i="214"/>
  <c r="AA89" i="214"/>
  <c r="AA92" i="214"/>
  <c r="AA93" i="214"/>
  <c r="M95" i="214"/>
  <c r="AA96" i="214"/>
  <c r="AA103" i="214"/>
  <c r="AA106" i="214"/>
  <c r="M117" i="214"/>
  <c r="AA18" i="214"/>
  <c r="M20" i="214"/>
  <c r="AA21" i="214"/>
  <c r="AA26" i="214"/>
  <c r="M28" i="214"/>
  <c r="AA29" i="214"/>
  <c r="AA35" i="214"/>
  <c r="AA38" i="214"/>
  <c r="M40" i="214"/>
  <c r="AA43" i="214"/>
  <c r="AA46" i="214"/>
  <c r="AA51" i="214"/>
  <c r="AA54" i="214"/>
  <c r="AA60" i="214"/>
  <c r="AA64" i="214"/>
  <c r="AA69" i="214"/>
  <c r="AA73" i="214"/>
  <c r="AA78" i="214"/>
  <c r="M81" i="214"/>
  <c r="AA82" i="214"/>
  <c r="M85" i="214"/>
  <c r="AA86" i="214"/>
  <c r="M89" i="214"/>
  <c r="AA90" i="214"/>
  <c r="M93" i="214"/>
  <c r="AA94" i="214"/>
  <c r="AA100" i="214"/>
  <c r="M103" i="214"/>
  <c r="AA104" i="214"/>
  <c r="AA15" i="214"/>
  <c r="AA16" i="214"/>
  <c r="AA19" i="214"/>
  <c r="AA24" i="214"/>
  <c r="AA27" i="214"/>
  <c r="AA32" i="214"/>
  <c r="AA36" i="214"/>
  <c r="AA41" i="214"/>
  <c r="AA44" i="214"/>
  <c r="AA49" i="214"/>
  <c r="AA52" i="214"/>
  <c r="AA58" i="214"/>
  <c r="AA61" i="214"/>
  <c r="AA62" i="214"/>
  <c r="AA65" i="214"/>
  <c r="AA66" i="214"/>
  <c r="AA70" i="214"/>
  <c r="AA71" i="214"/>
  <c r="AA74" i="214"/>
  <c r="AA76" i="214"/>
  <c r="AA97" i="214"/>
  <c r="M100" i="214"/>
  <c r="AA101" i="214"/>
  <c r="M104" i="214"/>
  <c r="AA107" i="214"/>
  <c r="H129" i="214"/>
  <c r="BB129" i="214"/>
  <c r="K15" i="214"/>
  <c r="Y15" i="214"/>
  <c r="M16" i="214"/>
  <c r="AE16" i="214"/>
  <c r="AA17" i="214"/>
  <c r="AA22" i="214"/>
  <c r="Y23" i="214"/>
  <c r="M24" i="214"/>
  <c r="AE24" i="214"/>
  <c r="AA25" i="214"/>
  <c r="AA30" i="214"/>
  <c r="M32" i="214"/>
  <c r="AA33" i="214"/>
  <c r="M36" i="214"/>
  <c r="AA39" i="214"/>
  <c r="AA42" i="214"/>
  <c r="AA47" i="214"/>
  <c r="AA50" i="214"/>
  <c r="AA55" i="214"/>
  <c r="M58" i="214"/>
  <c r="AE58" i="214"/>
  <c r="AA59" i="214"/>
  <c r="Y60" i="214"/>
  <c r="K61" i="214"/>
  <c r="Y61" i="214"/>
  <c r="M62" i="214"/>
  <c r="AE62" i="214"/>
  <c r="AA63" i="214"/>
  <c r="Y64" i="214"/>
  <c r="K65" i="214"/>
  <c r="Y65" i="214"/>
  <c r="M66" i="214"/>
  <c r="AE66" i="214"/>
  <c r="AA67" i="214"/>
  <c r="Y69" i="214"/>
  <c r="K70" i="214"/>
  <c r="Y70" i="214"/>
  <c r="M71" i="214"/>
  <c r="AE71" i="214"/>
  <c r="AA72" i="214"/>
  <c r="Y73" i="214"/>
  <c r="K74" i="214"/>
  <c r="Y74" i="214"/>
  <c r="M76" i="214"/>
  <c r="AE76" i="214"/>
  <c r="AA77" i="214"/>
  <c r="AA79" i="214"/>
  <c r="M80" i="214"/>
  <c r="AA83" i="214"/>
  <c r="M84" i="214"/>
  <c r="AA87" i="214"/>
  <c r="M88" i="214"/>
  <c r="AA91" i="214"/>
  <c r="M92" i="214"/>
  <c r="AA95" i="214"/>
  <c r="M97" i="214"/>
  <c r="AE97" i="214"/>
  <c r="AA99" i="214"/>
  <c r="AA105" i="214"/>
  <c r="M107" i="214"/>
  <c r="AE107" i="214"/>
  <c r="M124" i="214"/>
  <c r="M96" i="214"/>
  <c r="M29" i="214"/>
  <c r="M30" i="214"/>
  <c r="M42" i="214"/>
  <c r="M46" i="214"/>
  <c r="M50" i="214"/>
  <c r="M54" i="214"/>
  <c r="K117" i="214"/>
  <c r="AE117" i="214"/>
  <c r="M118" i="214"/>
  <c r="K121" i="214"/>
  <c r="M17" i="214"/>
  <c r="Y21" i="214"/>
  <c r="M27" i="214"/>
  <c r="AE32" i="214"/>
  <c r="Y35" i="214"/>
  <c r="K36" i="214"/>
  <c r="Y36" i="214"/>
  <c r="AE36" i="214"/>
  <c r="M37" i="214"/>
  <c r="AE37" i="214"/>
  <c r="Y39" i="214"/>
  <c r="K40" i="214"/>
  <c r="Y40" i="214"/>
  <c r="AE40" i="214"/>
  <c r="M41" i="214"/>
  <c r="AE41" i="214"/>
  <c r="M44" i="214"/>
  <c r="M48" i="214"/>
  <c r="M52" i="214"/>
  <c r="M56" i="214"/>
  <c r="Y99" i="214"/>
  <c r="M121" i="214"/>
  <c r="AE121" i="214"/>
  <c r="K125" i="214"/>
  <c r="K27" i="214"/>
  <c r="M106" i="214"/>
  <c r="M111" i="214"/>
  <c r="M127" i="214"/>
  <c r="Y18" i="214"/>
  <c r="K19" i="214"/>
  <c r="K21" i="214"/>
  <c r="K23" i="214"/>
  <c r="M25" i="214"/>
  <c r="K44" i="214"/>
  <c r="Y44" i="214"/>
  <c r="AE44" i="214"/>
  <c r="M45" i="214"/>
  <c r="AE45" i="214"/>
  <c r="K48" i="214"/>
  <c r="Y48" i="214"/>
  <c r="AE48" i="214"/>
  <c r="M49" i="214"/>
  <c r="AE49" i="214"/>
  <c r="Y51" i="214"/>
  <c r="K52" i="214"/>
  <c r="Y52" i="214"/>
  <c r="AE52" i="214"/>
  <c r="M53" i="214"/>
  <c r="AE53" i="214"/>
  <c r="Y55" i="214"/>
  <c r="K56" i="214"/>
  <c r="Y56" i="214"/>
  <c r="AE56" i="214"/>
  <c r="M59" i="214"/>
  <c r="M63" i="214"/>
  <c r="M67" i="214"/>
  <c r="M72" i="214"/>
  <c r="M77" i="214"/>
  <c r="M78" i="214"/>
  <c r="M82" i="214"/>
  <c r="M86" i="214"/>
  <c r="M90" i="214"/>
  <c r="M94" i="214"/>
  <c r="K99" i="214"/>
  <c r="K101" i="214"/>
  <c r="M109" i="214"/>
  <c r="Y125" i="214"/>
  <c r="M23" i="214"/>
  <c r="AE27" i="214"/>
  <c r="K31" i="214"/>
  <c r="M33" i="214"/>
  <c r="M38" i="214"/>
  <c r="AE99" i="214"/>
  <c r="Y105" i="214"/>
  <c r="Y110" i="214"/>
  <c r="K111" i="214"/>
  <c r="Y111" i="214"/>
  <c r="AE111" i="214"/>
  <c r="M112" i="214"/>
  <c r="AE112" i="214"/>
  <c r="M115" i="214"/>
  <c r="M116" i="214"/>
  <c r="AE116" i="214"/>
  <c r="M119" i="214"/>
  <c r="M120" i="214"/>
  <c r="AE120" i="214"/>
  <c r="M123" i="214"/>
  <c r="Y127" i="214"/>
  <c r="K14" i="214"/>
  <c r="M14" i="214"/>
  <c r="Y14" i="214"/>
  <c r="Y16" i="214"/>
  <c r="K17" i="214"/>
  <c r="Y17" i="214"/>
  <c r="AE17" i="214"/>
  <c r="M18" i="214"/>
  <c r="Y20" i="214"/>
  <c r="M21" i="214"/>
  <c r="AE21" i="214"/>
  <c r="M22" i="214"/>
  <c r="Y24" i="214"/>
  <c r="K25" i="214"/>
  <c r="Y25" i="214"/>
  <c r="AE25" i="214"/>
  <c r="M26" i="214"/>
  <c r="Y28" i="214"/>
  <c r="K29" i="214"/>
  <c r="Y29" i="214"/>
  <c r="AE29" i="214"/>
  <c r="Y32" i="214"/>
  <c r="K33" i="214"/>
  <c r="Y33" i="214"/>
  <c r="AE33" i="214"/>
  <c r="M35" i="214"/>
  <c r="Y37" i="214"/>
  <c r="K38" i="214"/>
  <c r="Y38" i="214"/>
  <c r="AE38" i="214"/>
  <c r="M39" i="214"/>
  <c r="Y41" i="214"/>
  <c r="K42" i="214"/>
  <c r="Y42" i="214"/>
  <c r="AE42" i="214"/>
  <c r="M43" i="214"/>
  <c r="Y45" i="214"/>
  <c r="K46" i="214"/>
  <c r="Y46" i="214"/>
  <c r="AE46" i="214"/>
  <c r="M47" i="214"/>
  <c r="Y49" i="214"/>
  <c r="K50" i="214"/>
  <c r="Y50" i="214"/>
  <c r="AE50" i="214"/>
  <c r="M51" i="214"/>
  <c r="Y53" i="214"/>
  <c r="K54" i="214"/>
  <c r="Y54" i="214"/>
  <c r="AE54" i="214"/>
  <c r="M55" i="214"/>
  <c r="Y58" i="214"/>
  <c r="K59" i="214"/>
  <c r="Y59" i="214"/>
  <c r="AE59" i="214"/>
  <c r="M60" i="214"/>
  <c r="Y62" i="214"/>
  <c r="K63" i="214"/>
  <c r="Y63" i="214"/>
  <c r="AE63" i="214"/>
  <c r="M64" i="214"/>
  <c r="Y66" i="214"/>
  <c r="K67" i="214"/>
  <c r="Y67" i="214"/>
  <c r="AE67" i="214"/>
  <c r="M69" i="214"/>
  <c r="Y71" i="214"/>
  <c r="K72" i="214"/>
  <c r="Y72" i="214"/>
  <c r="AE72" i="214"/>
  <c r="M73" i="214"/>
  <c r="Y76" i="214"/>
  <c r="K77" i="214"/>
  <c r="Y77" i="214"/>
  <c r="K78" i="214"/>
  <c r="Y78" i="214"/>
  <c r="AE78" i="214"/>
  <c r="M79" i="214"/>
  <c r="Y81" i="214"/>
  <c r="K82" i="214"/>
  <c r="Y82" i="214"/>
  <c r="AE82" i="214"/>
  <c r="M83" i="214"/>
  <c r="Y85" i="214"/>
  <c r="K86" i="214"/>
  <c r="Y86" i="214"/>
  <c r="AE86" i="214"/>
  <c r="M87" i="214"/>
  <c r="Y89" i="214"/>
  <c r="K90" i="214"/>
  <c r="Y90" i="214"/>
  <c r="AE90" i="214"/>
  <c r="M91" i="214"/>
  <c r="Y93" i="214"/>
  <c r="K94" i="214"/>
  <c r="Y94" i="214"/>
  <c r="AE94" i="214"/>
  <c r="Y97" i="214"/>
  <c r="M99" i="214"/>
  <c r="Y103" i="214"/>
  <c r="K104" i="214"/>
  <c r="AE104" i="214"/>
  <c r="M105" i="214"/>
  <c r="Y107" i="214"/>
  <c r="K109" i="214"/>
  <c r="Y109" i="214"/>
  <c r="AE109" i="214"/>
  <c r="M110" i="214"/>
  <c r="Y112" i="214"/>
  <c r="K113" i="214"/>
  <c r="Y113" i="214"/>
  <c r="AE113" i="214"/>
  <c r="Y116" i="214"/>
  <c r="Y120" i="214"/>
  <c r="Y124" i="214"/>
  <c r="AE125" i="214"/>
  <c r="Y128" i="214"/>
  <c r="AA14" i="214"/>
  <c r="M19" i="214"/>
  <c r="M129" i="214" s="1"/>
  <c r="AE19" i="214"/>
  <c r="Y22" i="214"/>
  <c r="Y26" i="214"/>
  <c r="Y30" i="214"/>
  <c r="M31" i="214"/>
  <c r="Y31" i="214"/>
  <c r="AE31" i="214"/>
  <c r="Y43" i="214"/>
  <c r="Y47" i="214"/>
  <c r="Y95" i="214"/>
  <c r="K96" i="214"/>
  <c r="Y96" i="214"/>
  <c r="AE96" i="214"/>
  <c r="Y100" i="214"/>
  <c r="M101" i="214"/>
  <c r="AE101" i="214"/>
  <c r="K106" i="214"/>
  <c r="Y106" i="214"/>
  <c r="AE106" i="214"/>
  <c r="Y114" i="214"/>
  <c r="K115" i="214"/>
  <c r="Y115" i="214"/>
  <c r="AE115" i="214"/>
  <c r="Y118" i="214"/>
  <c r="K119" i="214"/>
  <c r="Y119" i="214"/>
  <c r="AE119" i="214"/>
  <c r="Y122" i="214"/>
  <c r="K123" i="214"/>
  <c r="Y123" i="214"/>
  <c r="AE123" i="214"/>
  <c r="Y126" i="214"/>
  <c r="K127" i="214"/>
  <c r="AE127" i="214"/>
  <c r="M128" i="214"/>
  <c r="AE18" i="214"/>
  <c r="AE22" i="214"/>
  <c r="AE26" i="214"/>
  <c r="AE30" i="214"/>
  <c r="AE35" i="214"/>
  <c r="AE39" i="214"/>
  <c r="AE43" i="214"/>
  <c r="AE47" i="214"/>
  <c r="AE51" i="214"/>
  <c r="AE55" i="214"/>
  <c r="AE60" i="214"/>
  <c r="AE64" i="214"/>
  <c r="AE69" i="214"/>
  <c r="AE73" i="214"/>
  <c r="N14" i="214"/>
  <c r="P14" i="214"/>
  <c r="AC14" i="214"/>
  <c r="AC129" i="214" s="1"/>
  <c r="BC129" i="214"/>
  <c r="N15" i="214"/>
  <c r="K16" i="214"/>
  <c r="N17" i="214"/>
  <c r="K18" i="214"/>
  <c r="N19" i="214"/>
  <c r="K20" i="214"/>
  <c r="N21" i="214"/>
  <c r="K22" i="214"/>
  <c r="N23" i="214"/>
  <c r="K24" i="214"/>
  <c r="N25" i="214"/>
  <c r="K26" i="214"/>
  <c r="N27" i="214"/>
  <c r="K28" i="214"/>
  <c r="N29" i="214"/>
  <c r="K30" i="214"/>
  <c r="N31" i="214"/>
  <c r="K32" i="214"/>
  <c r="N33" i="214"/>
  <c r="K35" i="214"/>
  <c r="N36" i="214"/>
  <c r="K37" i="214"/>
  <c r="N38" i="214"/>
  <c r="K39" i="214"/>
  <c r="N40" i="214"/>
  <c r="K41" i="214"/>
  <c r="N42" i="214"/>
  <c r="K43" i="214"/>
  <c r="N44" i="214"/>
  <c r="K45" i="214"/>
  <c r="N46" i="214"/>
  <c r="K47" i="214"/>
  <c r="N48" i="214"/>
  <c r="K49" i="214"/>
  <c r="N50" i="214"/>
  <c r="K51" i="214"/>
  <c r="N52" i="214"/>
  <c r="K53" i="214"/>
  <c r="N54" i="214"/>
  <c r="K55" i="214"/>
  <c r="N56" i="214"/>
  <c r="K58" i="214"/>
  <c r="N59" i="214"/>
  <c r="K60" i="214"/>
  <c r="N61" i="214"/>
  <c r="K62" i="214"/>
  <c r="N63" i="214"/>
  <c r="K64" i="214"/>
  <c r="N65" i="214"/>
  <c r="K66" i="214"/>
  <c r="N67" i="214"/>
  <c r="K69" i="214"/>
  <c r="N70" i="214"/>
  <c r="K71" i="214"/>
  <c r="N72" i="214"/>
  <c r="K73" i="214"/>
  <c r="N74" i="214"/>
  <c r="K76" i="214"/>
  <c r="N77" i="214"/>
  <c r="AE77" i="214"/>
  <c r="AE79" i="214"/>
  <c r="AE83" i="214"/>
  <c r="AE87" i="214"/>
  <c r="AE91" i="214"/>
  <c r="AE95" i="214"/>
  <c r="AE100" i="214"/>
  <c r="AE105" i="214"/>
  <c r="AE110" i="214"/>
  <c r="AE114" i="214"/>
  <c r="AE118" i="214"/>
  <c r="AE122" i="214"/>
  <c r="AE126" i="214"/>
  <c r="AA129" i="214"/>
  <c r="N16" i="214"/>
  <c r="N18" i="214"/>
  <c r="N20" i="214"/>
  <c r="N22" i="214"/>
  <c r="N24" i="214"/>
  <c r="N26" i="214"/>
  <c r="N28" i="214"/>
  <c r="N30" i="214"/>
  <c r="N32" i="214"/>
  <c r="N35" i="214"/>
  <c r="N37" i="214"/>
  <c r="N39" i="214"/>
  <c r="N41" i="214"/>
  <c r="N43" i="214"/>
  <c r="N45" i="214"/>
  <c r="N47" i="214"/>
  <c r="N49" i="214"/>
  <c r="N51" i="214"/>
  <c r="N53" i="214"/>
  <c r="N55" i="214"/>
  <c r="N58" i="214"/>
  <c r="N60" i="214"/>
  <c r="N62" i="214"/>
  <c r="N64" i="214"/>
  <c r="N66" i="214"/>
  <c r="N69" i="214"/>
  <c r="N71" i="214"/>
  <c r="N73" i="214"/>
  <c r="N76" i="214"/>
  <c r="N78" i="214"/>
  <c r="K79" i="214"/>
  <c r="N80" i="214"/>
  <c r="K81" i="214"/>
  <c r="N82" i="214"/>
  <c r="K83" i="214"/>
  <c r="N84" i="214"/>
  <c r="K85" i="214"/>
  <c r="N86" i="214"/>
  <c r="K87" i="214"/>
  <c r="N88" i="214"/>
  <c r="K89" i="214"/>
  <c r="N90" i="214"/>
  <c r="K91" i="214"/>
  <c r="N92" i="214"/>
  <c r="K93" i="214"/>
  <c r="N94" i="214"/>
  <c r="K95" i="214"/>
  <c r="N96" i="214"/>
  <c r="K97" i="214"/>
  <c r="N99" i="214"/>
  <c r="K100" i="214"/>
  <c r="N101" i="214"/>
  <c r="K103" i="214"/>
  <c r="N104" i="214"/>
  <c r="K105" i="214"/>
  <c r="N106" i="214"/>
  <c r="K107" i="214"/>
  <c r="N109" i="214"/>
  <c r="O109" i="214" s="1"/>
  <c r="Q109" i="214" s="1"/>
  <c r="K110" i="214"/>
  <c r="N111" i="214"/>
  <c r="O111" i="214" s="1"/>
  <c r="Q111" i="214" s="1"/>
  <c r="K112" i="214"/>
  <c r="N113" i="214"/>
  <c r="O113" i="214" s="1"/>
  <c r="Q113" i="214" s="1"/>
  <c r="K114" i="214"/>
  <c r="N115" i="214"/>
  <c r="O115" i="214" s="1"/>
  <c r="Q115" i="214" s="1"/>
  <c r="K116" i="214"/>
  <c r="N117" i="214"/>
  <c r="O117" i="214" s="1"/>
  <c r="Q117" i="214" s="1"/>
  <c r="K118" i="214"/>
  <c r="N119" i="214"/>
  <c r="O119" i="214" s="1"/>
  <c r="Q119" i="214" s="1"/>
  <c r="K120" i="214"/>
  <c r="N121" i="214"/>
  <c r="O121" i="214" s="1"/>
  <c r="Q121" i="214" s="1"/>
  <c r="K122" i="214"/>
  <c r="N123" i="214"/>
  <c r="O123" i="214" s="1"/>
  <c r="Q123" i="214" s="1"/>
  <c r="K124" i="214"/>
  <c r="N125" i="214"/>
  <c r="O125" i="214" s="1"/>
  <c r="Q125" i="214" s="1"/>
  <c r="K126" i="214"/>
  <c r="N127" i="214"/>
  <c r="O127" i="214" s="1"/>
  <c r="Q127" i="214" s="1"/>
  <c r="K128" i="214"/>
  <c r="D144" i="214"/>
  <c r="D146" i="214" s="1"/>
  <c r="D148" i="214" s="1"/>
  <c r="N79" i="214"/>
  <c r="N81" i="214"/>
  <c r="N83" i="214"/>
  <c r="N85" i="214"/>
  <c r="N87" i="214"/>
  <c r="N89" i="214"/>
  <c r="N91" i="214"/>
  <c r="N93" i="214"/>
  <c r="N95" i="214"/>
  <c r="N97" i="214"/>
  <c r="N100" i="214"/>
  <c r="N103" i="214"/>
  <c r="N105" i="214"/>
  <c r="N107" i="214"/>
  <c r="N110" i="214"/>
  <c r="O110" i="214" s="1"/>
  <c r="Q110" i="214" s="1"/>
  <c r="N112" i="214"/>
  <c r="O112" i="214" s="1"/>
  <c r="Q112" i="214" s="1"/>
  <c r="N114" i="214"/>
  <c r="O114" i="214" s="1"/>
  <c r="Q114" i="214" s="1"/>
  <c r="N116" i="214"/>
  <c r="O116" i="214" s="1"/>
  <c r="Q116" i="214" s="1"/>
  <c r="N118" i="214"/>
  <c r="O118" i="214" s="1"/>
  <c r="Q118" i="214" s="1"/>
  <c r="N120" i="214"/>
  <c r="O120" i="214" s="1"/>
  <c r="Q120" i="214" s="1"/>
  <c r="N122" i="214"/>
  <c r="O122" i="214" s="1"/>
  <c r="Q122" i="214" s="1"/>
  <c r="N124" i="214"/>
  <c r="O124" i="214" s="1"/>
  <c r="Q124" i="214" s="1"/>
  <c r="N126" i="214"/>
  <c r="O126" i="214" s="1"/>
  <c r="Q126" i="214" s="1"/>
  <c r="N128" i="214"/>
  <c r="O128" i="214" s="1"/>
  <c r="Q128" i="214" s="1"/>
  <c r="O91" i="214" l="1"/>
  <c r="O76" i="214"/>
  <c r="O105" i="214"/>
  <c r="O95" i="214"/>
  <c r="O87" i="214"/>
  <c r="O79" i="214"/>
  <c r="O71" i="214"/>
  <c r="O62" i="214"/>
  <c r="O53" i="214"/>
  <c r="O45" i="214"/>
  <c r="O37" i="214"/>
  <c r="O28" i="214"/>
  <c r="O20" i="214"/>
  <c r="O103" i="214"/>
  <c r="O93" i="214"/>
  <c r="O85" i="214"/>
  <c r="O104" i="214"/>
  <c r="O99" i="214"/>
  <c r="O94" i="214"/>
  <c r="O90" i="214"/>
  <c r="O86" i="214"/>
  <c r="O82" i="214"/>
  <c r="O78" i="214"/>
  <c r="O69" i="214"/>
  <c r="O60" i="214"/>
  <c r="O51" i="214"/>
  <c r="O43" i="214"/>
  <c r="O35" i="214"/>
  <c r="O26" i="214"/>
  <c r="O18" i="214"/>
  <c r="O77" i="214"/>
  <c r="O72" i="214"/>
  <c r="O67" i="214"/>
  <c r="O63" i="214"/>
  <c r="O59" i="214"/>
  <c r="O54" i="214"/>
  <c r="O50" i="214"/>
  <c r="O46" i="214"/>
  <c r="O42" i="214"/>
  <c r="O38" i="214"/>
  <c r="O33" i="214"/>
  <c r="O29" i="214"/>
  <c r="O25" i="214"/>
  <c r="O21" i="214"/>
  <c r="O17" i="214"/>
  <c r="O100" i="214"/>
  <c r="O66" i="214"/>
  <c r="O58" i="214"/>
  <c r="O41" i="214"/>
  <c r="O32" i="214"/>
  <c r="O24" i="214"/>
  <c r="O16" i="214"/>
  <c r="O83" i="214"/>
  <c r="O49" i="214"/>
  <c r="O107" i="214"/>
  <c r="O97" i="214"/>
  <c r="O89" i="214"/>
  <c r="O81" i="214"/>
  <c r="O106" i="214"/>
  <c r="O101" i="214"/>
  <c r="O96" i="214"/>
  <c r="O92" i="214"/>
  <c r="O88" i="214"/>
  <c r="O84" i="214"/>
  <c r="O80" i="214"/>
  <c r="O73" i="214"/>
  <c r="O64" i="214"/>
  <c r="O55" i="214"/>
  <c r="O47" i="214"/>
  <c r="O39" i="214"/>
  <c r="O30" i="214"/>
  <c r="O22" i="214"/>
  <c r="O74" i="214"/>
  <c r="O70" i="214"/>
  <c r="O65" i="214"/>
  <c r="O61" i="214"/>
  <c r="O56" i="214"/>
  <c r="O52" i="214"/>
  <c r="O48" i="214"/>
  <c r="O44" i="214"/>
  <c r="O40" i="214"/>
  <c r="O36" i="214"/>
  <c r="O31" i="214"/>
  <c r="O27" i="214"/>
  <c r="O23" i="214"/>
  <c r="O19" i="214"/>
  <c r="O15" i="214"/>
  <c r="N129" i="214"/>
  <c r="E133" i="214" s="1"/>
  <c r="O14" i="214"/>
  <c r="P128" i="214"/>
  <c r="P126" i="214"/>
  <c r="P124" i="214"/>
  <c r="P122" i="214"/>
  <c r="P120" i="214"/>
  <c r="P118" i="214"/>
  <c r="P116" i="214"/>
  <c r="P114" i="214"/>
  <c r="P112" i="214"/>
  <c r="P110" i="214"/>
  <c r="P107" i="214"/>
  <c r="P105" i="214"/>
  <c r="P103" i="214"/>
  <c r="P100" i="214"/>
  <c r="P97" i="214"/>
  <c r="P95" i="214"/>
  <c r="P93" i="214"/>
  <c r="P91" i="214"/>
  <c r="P89" i="214"/>
  <c r="P87" i="214"/>
  <c r="P85" i="214"/>
  <c r="P83" i="214"/>
  <c r="P81" i="214"/>
  <c r="P79" i="214"/>
  <c r="P123" i="214"/>
  <c r="P115" i="214"/>
  <c r="P106" i="214"/>
  <c r="P96" i="214"/>
  <c r="P88" i="214"/>
  <c r="P80" i="214"/>
  <c r="P76" i="214"/>
  <c r="P73" i="214"/>
  <c r="P71" i="214"/>
  <c r="P69" i="214"/>
  <c r="P66" i="214"/>
  <c r="P64" i="214"/>
  <c r="P62" i="214"/>
  <c r="P60" i="214"/>
  <c r="P58" i="214"/>
  <c r="P74" i="214"/>
  <c r="P65" i="214"/>
  <c r="P56" i="214"/>
  <c r="P48" i="214"/>
  <c r="P40" i="214"/>
  <c r="P31" i="214"/>
  <c r="P23" i="214"/>
  <c r="P77" i="214"/>
  <c r="P72" i="214"/>
  <c r="P67" i="214"/>
  <c r="P63" i="214"/>
  <c r="P59" i="214"/>
  <c r="P54" i="214"/>
  <c r="P50" i="214"/>
  <c r="P46" i="214"/>
  <c r="P42" i="214"/>
  <c r="P38" i="214"/>
  <c r="P33" i="214"/>
  <c r="P29" i="214"/>
  <c r="P25" i="214"/>
  <c r="P21" i="214"/>
  <c r="P17" i="214"/>
  <c r="P127" i="214"/>
  <c r="P119" i="214"/>
  <c r="P111" i="214"/>
  <c r="P101" i="214"/>
  <c r="P92" i="214"/>
  <c r="P84" i="214"/>
  <c r="P78" i="214"/>
  <c r="P125" i="214"/>
  <c r="P121" i="214"/>
  <c r="P117" i="214"/>
  <c r="P113" i="214"/>
  <c r="P109" i="214"/>
  <c r="P104" i="214"/>
  <c r="P99" i="214"/>
  <c r="P94" i="214"/>
  <c r="P90" i="214"/>
  <c r="P86" i="214"/>
  <c r="P82" i="214"/>
  <c r="P55" i="214"/>
  <c r="P53" i="214"/>
  <c r="P51" i="214"/>
  <c r="P49" i="214"/>
  <c r="P47" i="214"/>
  <c r="P45" i="214"/>
  <c r="P43" i="214"/>
  <c r="P41" i="214"/>
  <c r="P39" i="214"/>
  <c r="P37" i="214"/>
  <c r="P35" i="214"/>
  <c r="P32" i="214"/>
  <c r="P30" i="214"/>
  <c r="P28" i="214"/>
  <c r="P26" i="214"/>
  <c r="P24" i="214"/>
  <c r="P22" i="214"/>
  <c r="P20" i="214"/>
  <c r="P18" i="214"/>
  <c r="P16" i="214"/>
  <c r="K129" i="214"/>
  <c r="P70" i="214"/>
  <c r="P61" i="214"/>
  <c r="P52" i="214"/>
  <c r="P44" i="214"/>
  <c r="P36" i="214"/>
  <c r="P27" i="214"/>
  <c r="P15" i="214"/>
  <c r="AE14" i="214"/>
  <c r="P19" i="214"/>
  <c r="Q19" i="214" l="1"/>
  <c r="Q27" i="214"/>
  <c r="Q36" i="214"/>
  <c r="Q44" i="214"/>
  <c r="Q52" i="214"/>
  <c r="Q61" i="214"/>
  <c r="Q70" i="214"/>
  <c r="Q22" i="214"/>
  <c r="Q39" i="214"/>
  <c r="Q55" i="214"/>
  <c r="Q73" i="214"/>
  <c r="Q84" i="214"/>
  <c r="Q92" i="214"/>
  <c r="Q101" i="214"/>
  <c r="Q81" i="214"/>
  <c r="Q97" i="214"/>
  <c r="Q49" i="214"/>
  <c r="Q83" i="214"/>
  <c r="Q17" i="214"/>
  <c r="Q25" i="214"/>
  <c r="Q33" i="214"/>
  <c r="Q42" i="214"/>
  <c r="Q50" i="214"/>
  <c r="Q59" i="214"/>
  <c r="Q67" i="214"/>
  <c r="Q77" i="214"/>
  <c r="Q26" i="214"/>
  <c r="Q43" i="214"/>
  <c r="Q60" i="214"/>
  <c r="Q78" i="214"/>
  <c r="Q86" i="214"/>
  <c r="Q94" i="214"/>
  <c r="Q104" i="214"/>
  <c r="Q93" i="214"/>
  <c r="Q28" i="214"/>
  <c r="Q45" i="214"/>
  <c r="Q62" i="214"/>
  <c r="Q24" i="214"/>
  <c r="Q41" i="214"/>
  <c r="Q66" i="214"/>
  <c r="Q87" i="214"/>
  <c r="Q105" i="214"/>
  <c r="Q15" i="214"/>
  <c r="Q23" i="214"/>
  <c r="Q31" i="214"/>
  <c r="Q40" i="214"/>
  <c r="Q48" i="214"/>
  <c r="Q56" i="214"/>
  <c r="Q65" i="214"/>
  <c r="Q74" i="214"/>
  <c r="Q30" i="214"/>
  <c r="Q47" i="214"/>
  <c r="Q64" i="214"/>
  <c r="Q80" i="214"/>
  <c r="Q88" i="214"/>
  <c r="Q96" i="214"/>
  <c r="Q106" i="214"/>
  <c r="Q89" i="214"/>
  <c r="Q107" i="214"/>
  <c r="Q100" i="214"/>
  <c r="Q21" i="214"/>
  <c r="Q29" i="214"/>
  <c r="Q38" i="214"/>
  <c r="Q46" i="214"/>
  <c r="Q54" i="214"/>
  <c r="Q63" i="214"/>
  <c r="Q72" i="214"/>
  <c r="Q18" i="214"/>
  <c r="Q35" i="214"/>
  <c r="Q51" i="214"/>
  <c r="Q69" i="214"/>
  <c r="Q82" i="214"/>
  <c r="Q90" i="214"/>
  <c r="Q99" i="214"/>
  <c r="Q85" i="214"/>
  <c r="Q103" i="214"/>
  <c r="Q20" i="214"/>
  <c r="Q37" i="214"/>
  <c r="Q53" i="214"/>
  <c r="Q71" i="214"/>
  <c r="Q16" i="214"/>
  <c r="Q32" i="214"/>
  <c r="Q58" i="214"/>
  <c r="Q79" i="214"/>
  <c r="Q95" i="214"/>
  <c r="Q76" i="214"/>
  <c r="Q91" i="214"/>
  <c r="P129" i="214"/>
  <c r="H132" i="214"/>
  <c r="E132" i="214"/>
  <c r="E139" i="214" s="1"/>
  <c r="E141" i="214" s="1"/>
  <c r="O129" i="214"/>
  <c r="Q14" i="214"/>
  <c r="Q129" i="214" l="1"/>
  <c r="E140" i="213"/>
  <c r="E138" i="213"/>
  <c r="E137" i="213"/>
  <c r="E134" i="213"/>
  <c r="BA129" i="213"/>
  <c r="AZ129" i="213"/>
  <c r="AY129" i="213"/>
  <c r="AX129" i="213"/>
  <c r="AW129" i="213"/>
  <c r="AV129" i="213"/>
  <c r="AU129" i="213"/>
  <c r="AT129" i="213"/>
  <c r="AS129" i="213"/>
  <c r="AR129" i="213"/>
  <c r="AQ129" i="213"/>
  <c r="AP129" i="213"/>
  <c r="AO129" i="213"/>
  <c r="AN129" i="213"/>
  <c r="AM129" i="213"/>
  <c r="AL129" i="213"/>
  <c r="AK129" i="213"/>
  <c r="AJ129" i="213"/>
  <c r="AI129" i="213"/>
  <c r="AH129" i="213"/>
  <c r="AG129" i="213"/>
  <c r="BC129" i="213" s="1"/>
  <c r="AF129" i="213"/>
  <c r="BB129" i="213" s="1"/>
  <c r="AA129" i="213"/>
  <c r="I129" i="213"/>
  <c r="G129" i="213"/>
  <c r="F129" i="213"/>
  <c r="C129" i="213"/>
  <c r="BC128" i="213"/>
  <c r="BB128" i="213"/>
  <c r="AD128" i="213"/>
  <c r="AE128" i="213" s="1"/>
  <c r="AC128" i="213"/>
  <c r="Z128" i="213"/>
  <c r="X128" i="213"/>
  <c r="W128" i="213"/>
  <c r="Y128" i="213" s="1"/>
  <c r="L128" i="213"/>
  <c r="J128" i="213"/>
  <c r="K128" i="213" s="1"/>
  <c r="H128" i="213"/>
  <c r="BC127" i="213"/>
  <c r="BB127" i="213"/>
  <c r="AD127" i="213"/>
  <c r="AC127" i="213"/>
  <c r="Z127" i="213"/>
  <c r="X127" i="213"/>
  <c r="W127" i="213"/>
  <c r="L127" i="213"/>
  <c r="J127" i="213"/>
  <c r="AA127" i="213" s="1"/>
  <c r="H127" i="213"/>
  <c r="BC126" i="213"/>
  <c r="BB126" i="213"/>
  <c r="AD126" i="213"/>
  <c r="AE126" i="213" s="1"/>
  <c r="AC126" i="213"/>
  <c r="Z126" i="213"/>
  <c r="X126" i="213"/>
  <c r="W126" i="213"/>
  <c r="Y126" i="213" s="1"/>
  <c r="L126" i="213"/>
  <c r="J126" i="213"/>
  <c r="K126" i="213" s="1"/>
  <c r="H126" i="213"/>
  <c r="BC125" i="213"/>
  <c r="BB125" i="213"/>
  <c r="AD125" i="213"/>
  <c r="AC125" i="213"/>
  <c r="Z125" i="213"/>
  <c r="X125" i="213"/>
  <c r="W125" i="213"/>
  <c r="L125" i="213"/>
  <c r="J125" i="213"/>
  <c r="AA125" i="213" s="1"/>
  <c r="H125" i="213"/>
  <c r="BC124" i="213"/>
  <c r="BB124" i="213"/>
  <c r="AD124" i="213"/>
  <c r="AE124" i="213" s="1"/>
  <c r="AC124" i="213"/>
  <c r="Z124" i="213"/>
  <c r="X124" i="213"/>
  <c r="W124" i="213"/>
  <c r="Y124" i="213" s="1"/>
  <c r="L124" i="213"/>
  <c r="J124" i="213"/>
  <c r="K124" i="213" s="1"/>
  <c r="H124" i="213"/>
  <c r="BC123" i="213"/>
  <c r="BB123" i="213"/>
  <c r="AD123" i="213"/>
  <c r="AC123" i="213"/>
  <c r="Z123" i="213"/>
  <c r="X123" i="213"/>
  <c r="W123" i="213"/>
  <c r="L123" i="213"/>
  <c r="M123" i="213" s="1"/>
  <c r="K123" i="213"/>
  <c r="J123" i="213"/>
  <c r="AA123" i="213" s="1"/>
  <c r="H123" i="213"/>
  <c r="BC122" i="213"/>
  <c r="BB122" i="213"/>
  <c r="AD122" i="213"/>
  <c r="AC122" i="213"/>
  <c r="Z122" i="213"/>
  <c r="X122" i="213"/>
  <c r="W122" i="213"/>
  <c r="L122" i="213"/>
  <c r="J122" i="213"/>
  <c r="K122" i="213" s="1"/>
  <c r="H122" i="213"/>
  <c r="BC121" i="213"/>
  <c r="BB121" i="213"/>
  <c r="AD121" i="213"/>
  <c r="AC121" i="213"/>
  <c r="Z121" i="213"/>
  <c r="X121" i="213"/>
  <c r="W121" i="213"/>
  <c r="L121" i="213"/>
  <c r="M121" i="213" s="1"/>
  <c r="J121" i="213"/>
  <c r="AA121" i="213" s="1"/>
  <c r="H121" i="213"/>
  <c r="BC120" i="213"/>
  <c r="BB120" i="213"/>
  <c r="AD120" i="213"/>
  <c r="AC120" i="213"/>
  <c r="Z120" i="213"/>
  <c r="X120" i="213"/>
  <c r="W120" i="213"/>
  <c r="L120" i="213"/>
  <c r="J120" i="213"/>
  <c r="K120" i="213" s="1"/>
  <c r="H120" i="213"/>
  <c r="BC119" i="213"/>
  <c r="BB119" i="213"/>
  <c r="AD119" i="213"/>
  <c r="AC119" i="213"/>
  <c r="Z119" i="213"/>
  <c r="X119" i="213"/>
  <c r="W119" i="213"/>
  <c r="L119" i="213"/>
  <c r="M119" i="213" s="1"/>
  <c r="J119" i="213"/>
  <c r="AA119" i="213" s="1"/>
  <c r="H119" i="213"/>
  <c r="BC118" i="213"/>
  <c r="BB118" i="213"/>
  <c r="AD118" i="213"/>
  <c r="AC118" i="213"/>
  <c r="Z118" i="213"/>
  <c r="X118" i="213"/>
  <c r="W118" i="213"/>
  <c r="L118" i="213"/>
  <c r="J118" i="213"/>
  <c r="K118" i="213" s="1"/>
  <c r="H118" i="213"/>
  <c r="BC117" i="213"/>
  <c r="BB117" i="213"/>
  <c r="AD117" i="213"/>
  <c r="AC117" i="213"/>
  <c r="Z117" i="213"/>
  <c r="X117" i="213"/>
  <c r="W117" i="213"/>
  <c r="L117" i="213"/>
  <c r="M117" i="213" s="1"/>
  <c r="J117" i="213"/>
  <c r="AA117" i="213" s="1"/>
  <c r="H117" i="213"/>
  <c r="BC116" i="213"/>
  <c r="BB116" i="213"/>
  <c r="AD116" i="213"/>
  <c r="AC116" i="213"/>
  <c r="Z116" i="213"/>
  <c r="X116" i="213"/>
  <c r="W116" i="213"/>
  <c r="L116" i="213"/>
  <c r="J116" i="213"/>
  <c r="K116" i="213" s="1"/>
  <c r="H116" i="213"/>
  <c r="BC115" i="213"/>
  <c r="BB115" i="213"/>
  <c r="AD115" i="213"/>
  <c r="AC115" i="213"/>
  <c r="Z115" i="213"/>
  <c r="X115" i="213"/>
  <c r="W115" i="213"/>
  <c r="L115" i="213"/>
  <c r="M115" i="213" s="1"/>
  <c r="J115" i="213"/>
  <c r="AA115" i="213" s="1"/>
  <c r="H115" i="213"/>
  <c r="BC114" i="213"/>
  <c r="BB114" i="213"/>
  <c r="AD114" i="213"/>
  <c r="AE114" i="213" s="1"/>
  <c r="AC114" i="213"/>
  <c r="Z114" i="213"/>
  <c r="X114" i="213"/>
  <c r="W114" i="213"/>
  <c r="L114" i="213"/>
  <c r="J114" i="213"/>
  <c r="K114" i="213" s="1"/>
  <c r="H114" i="213"/>
  <c r="BC113" i="213"/>
  <c r="BB113" i="213"/>
  <c r="AD113" i="213"/>
  <c r="AC113" i="213"/>
  <c r="Z113" i="213"/>
  <c r="X113" i="213"/>
  <c r="W113" i="213"/>
  <c r="L113" i="213"/>
  <c r="M113" i="213" s="1"/>
  <c r="K113" i="213"/>
  <c r="J113" i="213"/>
  <c r="AA113" i="213" s="1"/>
  <c r="H113" i="213"/>
  <c r="BC112" i="213"/>
  <c r="BB112" i="213"/>
  <c r="AD112" i="213"/>
  <c r="AC112" i="213"/>
  <c r="Z112" i="213"/>
  <c r="X112" i="213"/>
  <c r="W112" i="213"/>
  <c r="Y112" i="213" s="1"/>
  <c r="L112" i="213"/>
  <c r="J112" i="213"/>
  <c r="K112" i="213" s="1"/>
  <c r="H112" i="213"/>
  <c r="BC111" i="213"/>
  <c r="BB111" i="213"/>
  <c r="AD111" i="213"/>
  <c r="AE111" i="213" s="1"/>
  <c r="AC111" i="213"/>
  <c r="Z111" i="213"/>
  <c r="X111" i="213"/>
  <c r="W111" i="213"/>
  <c r="L111" i="213"/>
  <c r="J111" i="213"/>
  <c r="AA111" i="213" s="1"/>
  <c r="H111" i="213"/>
  <c r="BC110" i="213"/>
  <c r="BB110" i="213"/>
  <c r="AD110" i="213"/>
  <c r="AC110" i="213"/>
  <c r="Z110" i="213"/>
  <c r="X110" i="213"/>
  <c r="W110" i="213"/>
  <c r="Y110" i="213" s="1"/>
  <c r="L110" i="213"/>
  <c r="J110" i="213"/>
  <c r="K110" i="213" s="1"/>
  <c r="H110" i="213"/>
  <c r="BC109" i="213"/>
  <c r="BB109" i="213"/>
  <c r="AD109" i="213"/>
  <c r="AE109" i="213" s="1"/>
  <c r="AC109" i="213"/>
  <c r="Z109" i="213"/>
  <c r="X109" i="213"/>
  <c r="W109" i="213"/>
  <c r="L109" i="213"/>
  <c r="J109" i="213"/>
  <c r="AA109" i="213" s="1"/>
  <c r="H109" i="213"/>
  <c r="BC107" i="213"/>
  <c r="BB107" i="213"/>
  <c r="AD107" i="213"/>
  <c r="AC107" i="213"/>
  <c r="Z107" i="213"/>
  <c r="X107" i="213"/>
  <c r="W107" i="213"/>
  <c r="L107" i="213"/>
  <c r="J107" i="213"/>
  <c r="H107" i="213"/>
  <c r="BC106" i="213"/>
  <c r="AD106" i="213" s="1"/>
  <c r="BB106" i="213"/>
  <c r="AC106" i="213" s="1"/>
  <c r="Z106" i="213"/>
  <c r="X106" i="213"/>
  <c r="W106" i="213"/>
  <c r="L106" i="213"/>
  <c r="J106" i="213"/>
  <c r="H106" i="213"/>
  <c r="BC105" i="213"/>
  <c r="BB105" i="213"/>
  <c r="AC105" i="213" s="1"/>
  <c r="AD105" i="213"/>
  <c r="Z105" i="213"/>
  <c r="X105" i="213"/>
  <c r="W105" i="213"/>
  <c r="L105" i="213"/>
  <c r="J105" i="213"/>
  <c r="H105" i="213"/>
  <c r="BC104" i="213"/>
  <c r="AD104" i="213" s="1"/>
  <c r="AE104" i="213" s="1"/>
  <c r="BB104" i="213"/>
  <c r="AC104" i="213" s="1"/>
  <c r="Z104" i="213"/>
  <c r="X104" i="213"/>
  <c r="W104" i="213"/>
  <c r="L104" i="213"/>
  <c r="J104" i="213"/>
  <c r="H104" i="213"/>
  <c r="BC103" i="213"/>
  <c r="BB103" i="213"/>
  <c r="AC103" i="213" s="1"/>
  <c r="AD103" i="213"/>
  <c r="Z103" i="213"/>
  <c r="X103" i="213"/>
  <c r="W103" i="213"/>
  <c r="Y103" i="213" s="1"/>
  <c r="L103" i="213"/>
  <c r="J103" i="213"/>
  <c r="H103" i="213"/>
  <c r="BC102" i="213"/>
  <c r="BB102" i="213"/>
  <c r="BC101" i="213"/>
  <c r="AD101" i="213" s="1"/>
  <c r="BB101" i="213"/>
  <c r="AC101" i="213"/>
  <c r="Z101" i="213"/>
  <c r="X101" i="213"/>
  <c r="Y101" i="213" s="1"/>
  <c r="W101" i="213"/>
  <c r="L101" i="213"/>
  <c r="J101" i="213"/>
  <c r="H101" i="213"/>
  <c r="BC100" i="213"/>
  <c r="AD100" i="213" s="1"/>
  <c r="BB100" i="213"/>
  <c r="AC100" i="213" s="1"/>
  <c r="Z100" i="213"/>
  <c r="X100" i="213"/>
  <c r="W100" i="213"/>
  <c r="L100" i="213"/>
  <c r="J100" i="213"/>
  <c r="H100" i="213"/>
  <c r="BC99" i="213"/>
  <c r="BB99" i="213"/>
  <c r="AC99" i="213" s="1"/>
  <c r="AD99" i="213"/>
  <c r="Z99" i="213"/>
  <c r="X99" i="213"/>
  <c r="W99" i="213"/>
  <c r="L99" i="213"/>
  <c r="J99" i="213"/>
  <c r="H99" i="213"/>
  <c r="BC98" i="213"/>
  <c r="BB98" i="213"/>
  <c r="BC97" i="213"/>
  <c r="BB97" i="213"/>
  <c r="AD97" i="213"/>
  <c r="AC97" i="213"/>
  <c r="Z97" i="213"/>
  <c r="X97" i="213"/>
  <c r="W97" i="213"/>
  <c r="L97" i="213"/>
  <c r="J97" i="213"/>
  <c r="H97" i="213"/>
  <c r="BC96" i="213"/>
  <c r="BB96" i="213"/>
  <c r="AD96" i="213"/>
  <c r="AC96" i="213"/>
  <c r="Z96" i="213"/>
  <c r="X96" i="213"/>
  <c r="W96" i="213"/>
  <c r="L96" i="213"/>
  <c r="J96" i="213"/>
  <c r="H96" i="213"/>
  <c r="BC95" i="213"/>
  <c r="BB95" i="213"/>
  <c r="AD95" i="213"/>
  <c r="AC95" i="213"/>
  <c r="Z95" i="213"/>
  <c r="X95" i="213"/>
  <c r="W95" i="213"/>
  <c r="L95" i="213"/>
  <c r="J95" i="213"/>
  <c r="H95" i="213"/>
  <c r="BC94" i="213"/>
  <c r="BB94" i="213"/>
  <c r="AD94" i="213"/>
  <c r="AC94" i="213"/>
  <c r="Z94" i="213"/>
  <c r="X94" i="213"/>
  <c r="W94" i="213"/>
  <c r="L94" i="213"/>
  <c r="J94" i="213"/>
  <c r="H94" i="213"/>
  <c r="BC93" i="213"/>
  <c r="BB93" i="213"/>
  <c r="AD93" i="213"/>
  <c r="AC93" i="213"/>
  <c r="Z93" i="213"/>
  <c r="X93" i="213"/>
  <c r="Y93" i="213" s="1"/>
  <c r="W93" i="213"/>
  <c r="L93" i="213"/>
  <c r="J93" i="213"/>
  <c r="H93" i="213"/>
  <c r="BC92" i="213"/>
  <c r="BB92" i="213"/>
  <c r="AD92" i="213"/>
  <c r="AC92" i="213"/>
  <c r="Z92" i="213"/>
  <c r="X92" i="213"/>
  <c r="Y92" i="213" s="1"/>
  <c r="W92" i="213"/>
  <c r="L92" i="213"/>
  <c r="J92" i="213"/>
  <c r="H92" i="213"/>
  <c r="BC91" i="213"/>
  <c r="BB91" i="213"/>
  <c r="AD91" i="213"/>
  <c r="AC91" i="213"/>
  <c r="Z91" i="213"/>
  <c r="X91" i="213"/>
  <c r="W91" i="213"/>
  <c r="L91" i="213"/>
  <c r="J91" i="213"/>
  <c r="H91" i="213"/>
  <c r="BC90" i="213"/>
  <c r="BB90" i="213"/>
  <c r="AD90" i="213"/>
  <c r="AC90" i="213"/>
  <c r="Z90" i="213"/>
  <c r="X90" i="213"/>
  <c r="Y90" i="213" s="1"/>
  <c r="W90" i="213"/>
  <c r="L90" i="213"/>
  <c r="J90" i="213"/>
  <c r="H90" i="213"/>
  <c r="BC89" i="213"/>
  <c r="BB89" i="213"/>
  <c r="AD89" i="213"/>
  <c r="AC89" i="213"/>
  <c r="Z89" i="213"/>
  <c r="X89" i="213"/>
  <c r="W89" i="213"/>
  <c r="L89" i="213"/>
  <c r="J89" i="213"/>
  <c r="H89" i="213"/>
  <c r="BC88" i="213"/>
  <c r="AD88" i="213" s="1"/>
  <c r="BB88" i="213"/>
  <c r="AC88" i="213" s="1"/>
  <c r="Z88" i="213"/>
  <c r="X88" i="213"/>
  <c r="W88" i="213"/>
  <c r="L88" i="213"/>
  <c r="J88" i="213"/>
  <c r="H88" i="213"/>
  <c r="BC87" i="213"/>
  <c r="BB87" i="213"/>
  <c r="AD87" i="213"/>
  <c r="AC87" i="213"/>
  <c r="Z87" i="213"/>
  <c r="X87" i="213"/>
  <c r="W87" i="213"/>
  <c r="L87" i="213"/>
  <c r="J87" i="213"/>
  <c r="H87" i="213"/>
  <c r="BC86" i="213"/>
  <c r="BB86" i="213"/>
  <c r="AD86" i="213"/>
  <c r="AE86" i="213" s="1"/>
  <c r="AC86" i="213"/>
  <c r="Z86" i="213"/>
  <c r="X86" i="213"/>
  <c r="W86" i="213"/>
  <c r="L86" i="213"/>
  <c r="J86" i="213"/>
  <c r="H86" i="213"/>
  <c r="BC85" i="213"/>
  <c r="AD85" i="213" s="1"/>
  <c r="BB85" i="213"/>
  <c r="AC85" i="213" s="1"/>
  <c r="Z85" i="213"/>
  <c r="X85" i="213"/>
  <c r="W85" i="213"/>
  <c r="L85" i="213"/>
  <c r="J85" i="213"/>
  <c r="H85" i="213"/>
  <c r="BC84" i="213"/>
  <c r="AD84" i="213" s="1"/>
  <c r="BB84" i="213"/>
  <c r="AC84" i="213" s="1"/>
  <c r="Z84" i="213"/>
  <c r="X84" i="213"/>
  <c r="W84" i="213"/>
  <c r="L84" i="213"/>
  <c r="J84" i="213"/>
  <c r="H84" i="213"/>
  <c r="BC83" i="213"/>
  <c r="BB83" i="213"/>
  <c r="AD83" i="213"/>
  <c r="AE83" i="213" s="1"/>
  <c r="AC83" i="213"/>
  <c r="Z83" i="213"/>
  <c r="X83" i="213"/>
  <c r="W83" i="213"/>
  <c r="Y83" i="213" s="1"/>
  <c r="L83" i="213"/>
  <c r="J83" i="213"/>
  <c r="H83" i="213"/>
  <c r="BC82" i="213"/>
  <c r="BB82" i="213"/>
  <c r="AD82" i="213"/>
  <c r="AE82" i="213" s="1"/>
  <c r="AC82" i="213"/>
  <c r="Z82" i="213"/>
  <c r="X82" i="213"/>
  <c r="W82" i="213"/>
  <c r="L82" i="213"/>
  <c r="J82" i="213"/>
  <c r="H82" i="213"/>
  <c r="BC81" i="213"/>
  <c r="BB81" i="213"/>
  <c r="AD81" i="213"/>
  <c r="AE81" i="213" s="1"/>
  <c r="AC81" i="213"/>
  <c r="Z81" i="213"/>
  <c r="X81" i="213"/>
  <c r="W81" i="213"/>
  <c r="Y81" i="213" s="1"/>
  <c r="L81" i="213"/>
  <c r="J81" i="213"/>
  <c r="H81" i="213"/>
  <c r="BC80" i="213"/>
  <c r="BB80" i="213"/>
  <c r="AD80" i="213"/>
  <c r="AE80" i="213" s="1"/>
  <c r="AC80" i="213"/>
  <c r="Z80" i="213"/>
  <c r="X80" i="213"/>
  <c r="W80" i="213"/>
  <c r="L80" i="213"/>
  <c r="K80" i="213"/>
  <c r="J80" i="213"/>
  <c r="H80" i="213"/>
  <c r="BC79" i="213"/>
  <c r="AD79" i="213" s="1"/>
  <c r="BB79" i="213"/>
  <c r="AC79" i="213" s="1"/>
  <c r="Z79" i="213"/>
  <c r="X79" i="213"/>
  <c r="W79" i="213"/>
  <c r="Y79" i="213" s="1"/>
  <c r="L79" i="213"/>
  <c r="J79" i="213"/>
  <c r="H79" i="213"/>
  <c r="BC78" i="213"/>
  <c r="AD78" i="213" s="1"/>
  <c r="BB78" i="213"/>
  <c r="AC78" i="213"/>
  <c r="Z78" i="213"/>
  <c r="X78" i="213"/>
  <c r="Y78" i="213" s="1"/>
  <c r="W78" i="213"/>
  <c r="M78" i="213"/>
  <c r="L78" i="213"/>
  <c r="K78" i="213"/>
  <c r="J78" i="213"/>
  <c r="H78" i="213"/>
  <c r="BC77" i="213"/>
  <c r="AD77" i="213" s="1"/>
  <c r="BB77" i="213"/>
  <c r="AC77" i="213" s="1"/>
  <c r="Z77" i="213"/>
  <c r="X77" i="213"/>
  <c r="W77" i="213"/>
  <c r="Y77" i="213" s="1"/>
  <c r="L77" i="213"/>
  <c r="J77" i="213"/>
  <c r="H77" i="213"/>
  <c r="BC76" i="213"/>
  <c r="AD76" i="213" s="1"/>
  <c r="BB76" i="213"/>
  <c r="AC76" i="213"/>
  <c r="Z76" i="213"/>
  <c r="X76" i="213"/>
  <c r="Y76" i="213" s="1"/>
  <c r="W76" i="213"/>
  <c r="L76" i="213"/>
  <c r="J76" i="213"/>
  <c r="H76" i="213"/>
  <c r="BC74" i="213"/>
  <c r="BB74" i="213"/>
  <c r="AD74" i="213"/>
  <c r="AC74" i="213"/>
  <c r="Z74" i="213"/>
  <c r="X74" i="213"/>
  <c r="W74" i="213"/>
  <c r="L74" i="213"/>
  <c r="J74" i="213"/>
  <c r="H74" i="213"/>
  <c r="BC73" i="213"/>
  <c r="BB73" i="213"/>
  <c r="AD73" i="213"/>
  <c r="AC73" i="213"/>
  <c r="Z73" i="213"/>
  <c r="X73" i="213"/>
  <c r="W73" i="213"/>
  <c r="L73" i="213"/>
  <c r="J73" i="213"/>
  <c r="H73" i="213"/>
  <c r="BC72" i="213"/>
  <c r="BB72" i="213"/>
  <c r="AD72" i="213"/>
  <c r="AC72" i="213"/>
  <c r="Z72" i="213"/>
  <c r="X72" i="213"/>
  <c r="W72" i="213"/>
  <c r="L72" i="213"/>
  <c r="J72" i="213"/>
  <c r="H72" i="213"/>
  <c r="BC71" i="213"/>
  <c r="BB71" i="213"/>
  <c r="AD71" i="213"/>
  <c r="AC71" i="213"/>
  <c r="Z71" i="213"/>
  <c r="X71" i="213"/>
  <c r="W71" i="213"/>
  <c r="L71" i="213"/>
  <c r="J71" i="213"/>
  <c r="H71" i="213"/>
  <c r="BC70" i="213"/>
  <c r="BB70" i="213"/>
  <c r="AD70" i="213"/>
  <c r="AC70" i="213"/>
  <c r="Z70" i="213"/>
  <c r="X70" i="213"/>
  <c r="W70" i="213"/>
  <c r="L70" i="213"/>
  <c r="J70" i="213"/>
  <c r="H70" i="213"/>
  <c r="BC69" i="213"/>
  <c r="BB69" i="213"/>
  <c r="AD69" i="213"/>
  <c r="AC69" i="213"/>
  <c r="Z69" i="213"/>
  <c r="X69" i="213"/>
  <c r="W69" i="213"/>
  <c r="L69" i="213"/>
  <c r="J69" i="213"/>
  <c r="H69" i="213"/>
  <c r="BC67" i="213"/>
  <c r="BB67" i="213"/>
  <c r="AD67" i="213"/>
  <c r="AC67" i="213"/>
  <c r="Z67" i="213"/>
  <c r="X67" i="213"/>
  <c r="W67" i="213"/>
  <c r="L67" i="213"/>
  <c r="J67" i="213"/>
  <c r="H67" i="213"/>
  <c r="BC66" i="213"/>
  <c r="BB66" i="213"/>
  <c r="AD66" i="213"/>
  <c r="AC66" i="213"/>
  <c r="Z66" i="213"/>
  <c r="X66" i="213"/>
  <c r="W66" i="213"/>
  <c r="L66" i="213"/>
  <c r="J66" i="213"/>
  <c r="H66" i="213"/>
  <c r="BC65" i="213"/>
  <c r="BB65" i="213"/>
  <c r="AD65" i="213"/>
  <c r="AC65" i="213"/>
  <c r="Z65" i="213"/>
  <c r="X65" i="213"/>
  <c r="W65" i="213"/>
  <c r="L65" i="213"/>
  <c r="J65" i="213"/>
  <c r="H65" i="213"/>
  <c r="BC64" i="213"/>
  <c r="BB64" i="213"/>
  <c r="AD64" i="213"/>
  <c r="AC64" i="213"/>
  <c r="AE64" i="213" s="1"/>
  <c r="Z64" i="213"/>
  <c r="X64" i="213"/>
  <c r="Y64" i="213" s="1"/>
  <c r="W64" i="213"/>
  <c r="M64" i="213"/>
  <c r="L64" i="213"/>
  <c r="K64" i="213"/>
  <c r="J64" i="213"/>
  <c r="H64" i="213"/>
  <c r="BC63" i="213"/>
  <c r="BB63" i="213"/>
  <c r="AD63" i="213"/>
  <c r="AC63" i="213"/>
  <c r="Z63" i="213"/>
  <c r="X63" i="213"/>
  <c r="W63" i="213"/>
  <c r="L63" i="213"/>
  <c r="J63" i="213"/>
  <c r="H63" i="213"/>
  <c r="BC62" i="213"/>
  <c r="BB62" i="213"/>
  <c r="AD62" i="213"/>
  <c r="AC62" i="213"/>
  <c r="AE62" i="213" s="1"/>
  <c r="Z62" i="213"/>
  <c r="X62" i="213"/>
  <c r="Y62" i="213" s="1"/>
  <c r="W62" i="213"/>
  <c r="M62" i="213"/>
  <c r="L62" i="213"/>
  <c r="K62" i="213"/>
  <c r="J62" i="213"/>
  <c r="H62" i="213"/>
  <c r="BC61" i="213"/>
  <c r="BB61" i="213"/>
  <c r="AD61" i="213"/>
  <c r="AC61" i="213"/>
  <c r="Z61" i="213"/>
  <c r="X61" i="213"/>
  <c r="W61" i="213"/>
  <c r="L61" i="213"/>
  <c r="J61" i="213"/>
  <c r="H61" i="213"/>
  <c r="BC60" i="213"/>
  <c r="BB60" i="213"/>
  <c r="AD60" i="213"/>
  <c r="AC60" i="213"/>
  <c r="AE60" i="213" s="1"/>
  <c r="Z60" i="213"/>
  <c r="X60" i="213"/>
  <c r="Y60" i="213" s="1"/>
  <c r="W60" i="213"/>
  <c r="M60" i="213"/>
  <c r="L60" i="213"/>
  <c r="K60" i="213"/>
  <c r="J60" i="213"/>
  <c r="H60" i="213"/>
  <c r="BC59" i="213"/>
  <c r="BB59" i="213"/>
  <c r="AD59" i="213"/>
  <c r="AC59" i="213"/>
  <c r="Z59" i="213"/>
  <c r="X59" i="213"/>
  <c r="W59" i="213"/>
  <c r="L59" i="213"/>
  <c r="J59" i="213"/>
  <c r="H59" i="213"/>
  <c r="BC58" i="213"/>
  <c r="BB58" i="213"/>
  <c r="AD58" i="213"/>
  <c r="AC58" i="213"/>
  <c r="AE58" i="213" s="1"/>
  <c r="Z58" i="213"/>
  <c r="X58" i="213"/>
  <c r="Y58" i="213" s="1"/>
  <c r="W58" i="213"/>
  <c r="M58" i="213"/>
  <c r="L58" i="213"/>
  <c r="K58" i="213"/>
  <c r="J58" i="213"/>
  <c r="H58" i="213"/>
  <c r="BC57" i="213"/>
  <c r="BB57" i="213"/>
  <c r="AD57" i="213"/>
  <c r="AC57" i="213"/>
  <c r="Z57" i="213"/>
  <c r="X57" i="213"/>
  <c r="W57" i="213"/>
  <c r="L57" i="213"/>
  <c r="J57" i="213"/>
  <c r="H57" i="213"/>
  <c r="BC56" i="213"/>
  <c r="BB56" i="213"/>
  <c r="AD56" i="213"/>
  <c r="AC56" i="213"/>
  <c r="AE56" i="213" s="1"/>
  <c r="Z56" i="213"/>
  <c r="X56" i="213"/>
  <c r="Y56" i="213" s="1"/>
  <c r="W56" i="213"/>
  <c r="M56" i="213"/>
  <c r="L56" i="213"/>
  <c r="K56" i="213"/>
  <c r="J56" i="213"/>
  <c r="H56" i="213"/>
  <c r="BC55" i="213"/>
  <c r="BB55" i="213"/>
  <c r="AD55" i="213"/>
  <c r="AC55" i="213"/>
  <c r="Z55" i="213"/>
  <c r="X55" i="213"/>
  <c r="W55" i="213"/>
  <c r="L55" i="213"/>
  <c r="J55" i="213"/>
  <c r="H55" i="213"/>
  <c r="BC54" i="213"/>
  <c r="BB54" i="213"/>
  <c r="AD54" i="213"/>
  <c r="AC54" i="213"/>
  <c r="AE54" i="213" s="1"/>
  <c r="Z54" i="213"/>
  <c r="X54" i="213"/>
  <c r="Y54" i="213" s="1"/>
  <c r="W54" i="213"/>
  <c r="M54" i="213"/>
  <c r="L54" i="213"/>
  <c r="K54" i="213"/>
  <c r="J54" i="213"/>
  <c r="H54" i="213"/>
  <c r="BC53" i="213"/>
  <c r="BB53" i="213"/>
  <c r="AD53" i="213"/>
  <c r="AC53" i="213"/>
  <c r="Z53" i="213"/>
  <c r="X53" i="213"/>
  <c r="W53" i="213"/>
  <c r="L53" i="213"/>
  <c r="J53" i="213"/>
  <c r="H53" i="213"/>
  <c r="BC52" i="213"/>
  <c r="BB52" i="213"/>
  <c r="AD52" i="213"/>
  <c r="AC52" i="213"/>
  <c r="AE52" i="213" s="1"/>
  <c r="Z52" i="213"/>
  <c r="X52" i="213"/>
  <c r="Y52" i="213" s="1"/>
  <c r="W52" i="213"/>
  <c r="M52" i="213"/>
  <c r="L52" i="213"/>
  <c r="K52" i="213"/>
  <c r="J52" i="213"/>
  <c r="H52" i="213"/>
  <c r="BC51" i="213"/>
  <c r="AD51" i="213" s="1"/>
  <c r="BB51" i="213"/>
  <c r="AC51" i="213" s="1"/>
  <c r="Z51" i="213"/>
  <c r="X51" i="213"/>
  <c r="W51" i="213"/>
  <c r="Y51" i="213" s="1"/>
  <c r="L51" i="213"/>
  <c r="J51" i="213"/>
  <c r="H51" i="213"/>
  <c r="BC50" i="213"/>
  <c r="BB50" i="213"/>
  <c r="AD50" i="213"/>
  <c r="AC50" i="213"/>
  <c r="Z50" i="213"/>
  <c r="X50" i="213"/>
  <c r="W50" i="213"/>
  <c r="L50" i="213"/>
  <c r="J50" i="213"/>
  <c r="H50" i="213"/>
  <c r="BC49" i="213"/>
  <c r="BB49" i="213"/>
  <c r="AD49" i="213"/>
  <c r="AE49" i="213" s="1"/>
  <c r="AC49" i="213"/>
  <c r="Z49" i="213"/>
  <c r="X49" i="213"/>
  <c r="W49" i="213"/>
  <c r="Y49" i="213" s="1"/>
  <c r="L49" i="213"/>
  <c r="J49" i="213"/>
  <c r="H49" i="213"/>
  <c r="BC48" i="213"/>
  <c r="AD48" i="213" s="1"/>
  <c r="BB48" i="213"/>
  <c r="AC48" i="213"/>
  <c r="Z48" i="213"/>
  <c r="X48" i="213"/>
  <c r="Y48" i="213" s="1"/>
  <c r="W48" i="213"/>
  <c r="M48" i="213"/>
  <c r="L48" i="213"/>
  <c r="K48" i="213"/>
  <c r="J48" i="213"/>
  <c r="H48" i="213"/>
  <c r="BC47" i="213"/>
  <c r="AD47" i="213" s="1"/>
  <c r="BB47" i="213"/>
  <c r="AC47" i="213" s="1"/>
  <c r="Z47" i="213"/>
  <c r="X47" i="213"/>
  <c r="W47" i="213"/>
  <c r="Y47" i="213" s="1"/>
  <c r="L47" i="213"/>
  <c r="J47" i="213"/>
  <c r="H47" i="213"/>
  <c r="BC46" i="213"/>
  <c r="BB46" i="213"/>
  <c r="AD46" i="213"/>
  <c r="AC46" i="213"/>
  <c r="Z46" i="213"/>
  <c r="X46" i="213"/>
  <c r="W46" i="213"/>
  <c r="L46" i="213"/>
  <c r="J46" i="213"/>
  <c r="H46" i="213"/>
  <c r="BC45" i="213"/>
  <c r="BB45" i="213"/>
  <c r="AD45" i="213"/>
  <c r="AE45" i="213" s="1"/>
  <c r="AC45" i="213"/>
  <c r="Z45" i="213"/>
  <c r="X45" i="213"/>
  <c r="W45" i="213"/>
  <c r="Y45" i="213" s="1"/>
  <c r="L45" i="213"/>
  <c r="J45" i="213"/>
  <c r="H45" i="213"/>
  <c r="BC44" i="213"/>
  <c r="BB44" i="213"/>
  <c r="AD44" i="213"/>
  <c r="AC44" i="213"/>
  <c r="Z44" i="213"/>
  <c r="X44" i="213"/>
  <c r="W44" i="213"/>
  <c r="L44" i="213"/>
  <c r="J44" i="213"/>
  <c r="H44" i="213"/>
  <c r="BC43" i="213"/>
  <c r="BB43" i="213"/>
  <c r="AD43" i="213"/>
  <c r="AE43" i="213" s="1"/>
  <c r="AC43" i="213"/>
  <c r="Z43" i="213"/>
  <c r="X43" i="213"/>
  <c r="W43" i="213"/>
  <c r="Y43" i="213" s="1"/>
  <c r="L43" i="213"/>
  <c r="J43" i="213"/>
  <c r="H43" i="213"/>
  <c r="BC42" i="213"/>
  <c r="BB42" i="213"/>
  <c r="AD42" i="213"/>
  <c r="AC42" i="213"/>
  <c r="Z42" i="213"/>
  <c r="X42" i="213"/>
  <c r="W42" i="213"/>
  <c r="L42" i="213"/>
  <c r="J42" i="213"/>
  <c r="H42" i="213"/>
  <c r="BC41" i="213"/>
  <c r="BB41" i="213"/>
  <c r="AD41" i="213"/>
  <c r="AC41" i="213"/>
  <c r="Z41" i="213"/>
  <c r="X41" i="213"/>
  <c r="W41" i="213"/>
  <c r="Y41" i="213" s="1"/>
  <c r="L41" i="213"/>
  <c r="J41" i="213"/>
  <c r="H41" i="213"/>
  <c r="BC40" i="213"/>
  <c r="BB40" i="213"/>
  <c r="AD40" i="213"/>
  <c r="AC40" i="213"/>
  <c r="Z40" i="213"/>
  <c r="X40" i="213"/>
  <c r="W40" i="213"/>
  <c r="L40" i="213"/>
  <c r="J40" i="213"/>
  <c r="K40" i="213" s="1"/>
  <c r="H40" i="213"/>
  <c r="BC39" i="213"/>
  <c r="BB39" i="213"/>
  <c r="AD39" i="213"/>
  <c r="AC39" i="213"/>
  <c r="Z39" i="213"/>
  <c r="X39" i="213"/>
  <c r="W39" i="213"/>
  <c r="L39" i="213"/>
  <c r="J39" i="213"/>
  <c r="H39" i="213"/>
  <c r="BC38" i="213"/>
  <c r="BB38" i="213"/>
  <c r="AD38" i="213"/>
  <c r="AC38" i="213"/>
  <c r="Z38" i="213"/>
  <c r="X38" i="213"/>
  <c r="W38" i="213"/>
  <c r="L38" i="213"/>
  <c r="M38" i="213" s="1"/>
  <c r="J38" i="213"/>
  <c r="H38" i="213"/>
  <c r="BC37" i="213"/>
  <c r="BB37" i="213"/>
  <c r="AD37" i="213"/>
  <c r="AC37" i="213"/>
  <c r="Z37" i="213"/>
  <c r="X37" i="213"/>
  <c r="W37" i="213"/>
  <c r="L37" i="213"/>
  <c r="J37" i="213"/>
  <c r="H37" i="213"/>
  <c r="BC36" i="213"/>
  <c r="AD36" i="213" s="1"/>
  <c r="BB36" i="213"/>
  <c r="AC36" i="213"/>
  <c r="Z36" i="213"/>
  <c r="X36" i="213"/>
  <c r="Y36" i="213" s="1"/>
  <c r="W36" i="213"/>
  <c r="M36" i="213"/>
  <c r="L36" i="213"/>
  <c r="K36" i="213"/>
  <c r="J36" i="213"/>
  <c r="H36" i="213"/>
  <c r="BC35" i="213"/>
  <c r="AD35" i="213" s="1"/>
  <c r="BB35" i="213"/>
  <c r="AC35" i="213" s="1"/>
  <c r="Z35" i="213"/>
  <c r="X35" i="213"/>
  <c r="W35" i="213"/>
  <c r="Y35" i="213" s="1"/>
  <c r="L35" i="213"/>
  <c r="J35" i="213"/>
  <c r="H35" i="213"/>
  <c r="BC33" i="213"/>
  <c r="BB33" i="213"/>
  <c r="AD33" i="213"/>
  <c r="AC33" i="213"/>
  <c r="Z33" i="213"/>
  <c r="X33" i="213"/>
  <c r="W33" i="213"/>
  <c r="L33" i="213"/>
  <c r="J33" i="213"/>
  <c r="K33" i="213" s="1"/>
  <c r="H33" i="213"/>
  <c r="BC32" i="213"/>
  <c r="BB32" i="213"/>
  <c r="AD32" i="213"/>
  <c r="AC32" i="213"/>
  <c r="Z32" i="213"/>
  <c r="X32" i="213"/>
  <c r="W32" i="213"/>
  <c r="L32" i="213"/>
  <c r="J32" i="213"/>
  <c r="H32" i="213"/>
  <c r="BC31" i="213"/>
  <c r="BB31" i="213"/>
  <c r="AD31" i="213"/>
  <c r="AC31" i="213"/>
  <c r="Z31" i="213"/>
  <c r="X31" i="213"/>
  <c r="W31" i="213"/>
  <c r="L31" i="213"/>
  <c r="M31" i="213" s="1"/>
  <c r="J31" i="213"/>
  <c r="H31" i="213"/>
  <c r="BC30" i="213"/>
  <c r="BB30" i="213"/>
  <c r="AD30" i="213"/>
  <c r="AC30" i="213"/>
  <c r="Z30" i="213"/>
  <c r="X30" i="213"/>
  <c r="W30" i="213"/>
  <c r="L30" i="213"/>
  <c r="J30" i="213"/>
  <c r="H30" i="213"/>
  <c r="BC29" i="213"/>
  <c r="BB29" i="213"/>
  <c r="AD29" i="213"/>
  <c r="AC29" i="213"/>
  <c r="Z29" i="213"/>
  <c r="X29" i="213"/>
  <c r="W29" i="213"/>
  <c r="L29" i="213"/>
  <c r="J29" i="213"/>
  <c r="K29" i="213" s="1"/>
  <c r="H29" i="213"/>
  <c r="BC28" i="213"/>
  <c r="BB28" i="213"/>
  <c r="AD28" i="213"/>
  <c r="AC28" i="213"/>
  <c r="Z28" i="213"/>
  <c r="X28" i="213"/>
  <c r="W28" i="213"/>
  <c r="L28" i="213"/>
  <c r="J28" i="213"/>
  <c r="H28" i="213"/>
  <c r="BC27" i="213"/>
  <c r="BB27" i="213"/>
  <c r="AD27" i="213"/>
  <c r="AC27" i="213"/>
  <c r="Z27" i="213"/>
  <c r="X27" i="213"/>
  <c r="W27" i="213"/>
  <c r="L27" i="213"/>
  <c r="M27" i="213" s="1"/>
  <c r="J27" i="213"/>
  <c r="H27" i="213"/>
  <c r="BC26" i="213"/>
  <c r="BB26" i="213"/>
  <c r="AD26" i="213"/>
  <c r="AC26" i="213"/>
  <c r="Z26" i="213"/>
  <c r="X26" i="213"/>
  <c r="W26" i="213"/>
  <c r="L26" i="213"/>
  <c r="J26" i="213"/>
  <c r="H26" i="213"/>
  <c r="BC25" i="213"/>
  <c r="AD25" i="213" s="1"/>
  <c r="BB25" i="213"/>
  <c r="AC25" i="213"/>
  <c r="Z25" i="213"/>
  <c r="X25" i="213"/>
  <c r="Y25" i="213" s="1"/>
  <c r="W25" i="213"/>
  <c r="M25" i="213"/>
  <c r="L25" i="213"/>
  <c r="K25" i="213"/>
  <c r="J25" i="213"/>
  <c r="H25" i="213"/>
  <c r="BC24" i="213"/>
  <c r="AD24" i="213" s="1"/>
  <c r="BB24" i="213"/>
  <c r="AC24" i="213" s="1"/>
  <c r="Z24" i="213"/>
  <c r="X24" i="213"/>
  <c r="W24" i="213"/>
  <c r="Y24" i="213" s="1"/>
  <c r="L24" i="213"/>
  <c r="J24" i="213"/>
  <c r="H24" i="213"/>
  <c r="BC23" i="213"/>
  <c r="BB23" i="213"/>
  <c r="AD23" i="213"/>
  <c r="AC23" i="213"/>
  <c r="Z23" i="213"/>
  <c r="X23" i="213"/>
  <c r="W23" i="213"/>
  <c r="L23" i="213"/>
  <c r="J23" i="213"/>
  <c r="K23" i="213" s="1"/>
  <c r="H23" i="213"/>
  <c r="BC22" i="213"/>
  <c r="BB22" i="213"/>
  <c r="AD22" i="213"/>
  <c r="AC22" i="213"/>
  <c r="Z22" i="213"/>
  <c r="X22" i="213"/>
  <c r="W22" i="213"/>
  <c r="Y22" i="213" s="1"/>
  <c r="L22" i="213"/>
  <c r="J22" i="213"/>
  <c r="H22" i="213"/>
  <c r="BC21" i="213"/>
  <c r="BB21" i="213"/>
  <c r="AD21" i="213"/>
  <c r="AC21" i="213"/>
  <c r="Z21" i="213"/>
  <c r="X21" i="213"/>
  <c r="W21" i="213"/>
  <c r="L21" i="213"/>
  <c r="M21" i="213" s="1"/>
  <c r="J21" i="213"/>
  <c r="H21" i="213"/>
  <c r="BC20" i="213"/>
  <c r="BB20" i="213"/>
  <c r="AD20" i="213"/>
  <c r="AC20" i="213"/>
  <c r="Z20" i="213"/>
  <c r="X20" i="213"/>
  <c r="W20" i="213"/>
  <c r="L20" i="213"/>
  <c r="J20" i="213"/>
  <c r="H20" i="213"/>
  <c r="BC19" i="213"/>
  <c r="BB19" i="213"/>
  <c r="AD19" i="213"/>
  <c r="AC19" i="213"/>
  <c r="Z19" i="213"/>
  <c r="X19" i="213"/>
  <c r="W19" i="213"/>
  <c r="L19" i="213"/>
  <c r="J19" i="213"/>
  <c r="H19" i="213"/>
  <c r="BC18" i="213"/>
  <c r="BB18" i="213"/>
  <c r="AD18" i="213"/>
  <c r="AC18" i="213"/>
  <c r="Z18" i="213"/>
  <c r="X18" i="213"/>
  <c r="W18" i="213"/>
  <c r="L18" i="213"/>
  <c r="J18" i="213"/>
  <c r="H18" i="213"/>
  <c r="BC17" i="213"/>
  <c r="AD17" i="213" s="1"/>
  <c r="BB17" i="213"/>
  <c r="AC17" i="213"/>
  <c r="Z17" i="213"/>
  <c r="X17" i="213"/>
  <c r="Y17" i="213" s="1"/>
  <c r="W17" i="213"/>
  <c r="L17" i="213"/>
  <c r="J17" i="213"/>
  <c r="H17" i="213"/>
  <c r="BC16" i="213"/>
  <c r="AD16" i="213" s="1"/>
  <c r="BB16" i="213"/>
  <c r="AC16" i="213" s="1"/>
  <c r="Z16" i="213"/>
  <c r="X16" i="213"/>
  <c r="W16" i="213"/>
  <c r="L16" i="213"/>
  <c r="J16" i="213"/>
  <c r="H16" i="213"/>
  <c r="BC15" i="213"/>
  <c r="AD15" i="213" s="1"/>
  <c r="BB15" i="213"/>
  <c r="AC15" i="213" s="1"/>
  <c r="Z15" i="213"/>
  <c r="X15" i="213"/>
  <c r="W15" i="213"/>
  <c r="L15" i="213"/>
  <c r="M15" i="213" s="1"/>
  <c r="J15" i="213"/>
  <c r="K15" i="213" s="1"/>
  <c r="H15" i="213"/>
  <c r="BC14" i="213"/>
  <c r="AD14" i="213" s="1"/>
  <c r="BB14" i="213"/>
  <c r="AC14" i="213" s="1"/>
  <c r="Z14" i="213"/>
  <c r="X14" i="213"/>
  <c r="W14" i="213"/>
  <c r="U14" i="213"/>
  <c r="L14" i="213"/>
  <c r="J14" i="213"/>
  <c r="H14" i="213"/>
  <c r="U13" i="213"/>
  <c r="T13" i="213"/>
  <c r="AE106" i="213" l="1"/>
  <c r="AA22" i="213"/>
  <c r="AA17" i="213"/>
  <c r="AA19" i="213"/>
  <c r="H129" i="213"/>
  <c r="Y14" i="213"/>
  <c r="Y15" i="213"/>
  <c r="Y16" i="213"/>
  <c r="K17" i="213"/>
  <c r="K19" i="213"/>
  <c r="Y19" i="213"/>
  <c r="M20" i="213"/>
  <c r="AE21" i="213"/>
  <c r="Y23" i="213"/>
  <c r="AA25" i="213"/>
  <c r="M26" i="213"/>
  <c r="AE27" i="213"/>
  <c r="Y29" i="213"/>
  <c r="M30" i="213"/>
  <c r="AE31" i="213"/>
  <c r="Y33" i="213"/>
  <c r="M35" i="213"/>
  <c r="AA36" i="213"/>
  <c r="M37" i="213"/>
  <c r="AE38" i="213"/>
  <c r="Y40" i="213"/>
  <c r="AA48" i="213"/>
  <c r="AA52" i="213"/>
  <c r="AA53" i="213"/>
  <c r="AA56" i="213"/>
  <c r="AA57" i="213"/>
  <c r="AA60" i="213"/>
  <c r="AA61" i="213"/>
  <c r="AA64" i="213"/>
  <c r="AA65" i="213"/>
  <c r="AA67" i="213"/>
  <c r="AA70" i="213"/>
  <c r="AE71" i="213"/>
  <c r="K72" i="213"/>
  <c r="AE73" i="213"/>
  <c r="K74" i="213"/>
  <c r="AA78" i="213"/>
  <c r="AA80" i="213"/>
  <c r="Y84" i="213"/>
  <c r="Y85" i="213"/>
  <c r="M86" i="213"/>
  <c r="M88" i="213"/>
  <c r="K89" i="213"/>
  <c r="K91" i="213"/>
  <c r="K93" i="213"/>
  <c r="K95" i="213"/>
  <c r="AE96" i="213"/>
  <c r="K97" i="213"/>
  <c r="AA99" i="213"/>
  <c r="K105" i="213"/>
  <c r="Y106" i="213"/>
  <c r="K107" i="213"/>
  <c r="Y114" i="213"/>
  <c r="Y116" i="213"/>
  <c r="AE116" i="213"/>
  <c r="Y118" i="213"/>
  <c r="Y120" i="213"/>
  <c r="Y122" i="213"/>
  <c r="AA28" i="213"/>
  <c r="AA31" i="213"/>
  <c r="AA32" i="213"/>
  <c r="AA38" i="213"/>
  <c r="AA39" i="213"/>
  <c r="AA42" i="213"/>
  <c r="AA44" i="213"/>
  <c r="AA46" i="213"/>
  <c r="AA50" i="213"/>
  <c r="M53" i="213"/>
  <c r="M57" i="213"/>
  <c r="M61" i="213"/>
  <c r="AA82" i="213"/>
  <c r="AA84" i="213"/>
  <c r="K87" i="213"/>
  <c r="M93" i="213"/>
  <c r="K103" i="213"/>
  <c r="M107" i="213"/>
  <c r="J129" i="213"/>
  <c r="AA21" i="213"/>
  <c r="AA27" i="213"/>
  <c r="L129" i="213"/>
  <c r="AA16" i="213"/>
  <c r="M18" i="213"/>
  <c r="M19" i="213"/>
  <c r="AE19" i="213"/>
  <c r="K21" i="213"/>
  <c r="Y21" i="213"/>
  <c r="M23" i="213"/>
  <c r="K27" i="213"/>
  <c r="Y27" i="213"/>
  <c r="M28" i="213"/>
  <c r="M29" i="213"/>
  <c r="AE29" i="213"/>
  <c r="K31" i="213"/>
  <c r="Y31" i="213"/>
  <c r="M32" i="213"/>
  <c r="M33" i="213"/>
  <c r="AE33" i="213"/>
  <c r="K38" i="213"/>
  <c r="Y38" i="213"/>
  <c r="M39" i="213"/>
  <c r="M40" i="213"/>
  <c r="AE40" i="213"/>
  <c r="M42" i="213"/>
  <c r="M44" i="213"/>
  <c r="M46" i="213"/>
  <c r="M50" i="213"/>
  <c r="AA54" i="213"/>
  <c r="AA55" i="213"/>
  <c r="AA58" i="213"/>
  <c r="AA59" i="213"/>
  <c r="AA62" i="213"/>
  <c r="AA63" i="213"/>
  <c r="Y65" i="213"/>
  <c r="AA66" i="213"/>
  <c r="Y67" i="213"/>
  <c r="AE67" i="213"/>
  <c r="AA69" i="213"/>
  <c r="Y70" i="213"/>
  <c r="AE70" i="213"/>
  <c r="AA71" i="213"/>
  <c r="Y72" i="213"/>
  <c r="AE72" i="213"/>
  <c r="AA73" i="213"/>
  <c r="Y74" i="213"/>
  <c r="AE74" i="213"/>
  <c r="AA76" i="213"/>
  <c r="M82" i="213"/>
  <c r="K85" i="213"/>
  <c r="M87" i="213"/>
  <c r="Y88" i="213"/>
  <c r="Y89" i="213"/>
  <c r="AE89" i="213"/>
  <c r="AA90" i="213"/>
  <c r="Y91" i="213"/>
  <c r="AA92" i="213"/>
  <c r="AA94" i="213"/>
  <c r="AE95" i="213"/>
  <c r="AA96" i="213"/>
  <c r="Y97" i="213"/>
  <c r="AE97" i="213"/>
  <c r="Y99" i="213"/>
  <c r="K100" i="213"/>
  <c r="AA101" i="213"/>
  <c r="M103" i="213"/>
  <c r="AA104" i="213"/>
  <c r="AE105" i="213"/>
  <c r="AA106" i="213"/>
  <c r="AE107" i="213"/>
  <c r="AE113" i="213"/>
  <c r="AE115" i="213"/>
  <c r="AE117" i="213"/>
  <c r="AE119" i="213"/>
  <c r="AE121" i="213"/>
  <c r="M125" i="213"/>
  <c r="M127" i="213"/>
  <c r="AA18" i="213"/>
  <c r="AA15" i="213"/>
  <c r="AA20" i="213"/>
  <c r="AA23" i="213"/>
  <c r="AA24" i="213"/>
  <c r="N26" i="213"/>
  <c r="AA29" i="213"/>
  <c r="AA30" i="213"/>
  <c r="AA33" i="213"/>
  <c r="AA35" i="213"/>
  <c r="AA37" i="213"/>
  <c r="AA40" i="213"/>
  <c r="AA41" i="213"/>
  <c r="AA43" i="213"/>
  <c r="AA45" i="213"/>
  <c r="AA47" i="213"/>
  <c r="AA49" i="213"/>
  <c r="AA51" i="213"/>
  <c r="M55" i="213"/>
  <c r="M59" i="213"/>
  <c r="M63" i="213"/>
  <c r="M66" i="213"/>
  <c r="M69" i="213"/>
  <c r="M71" i="213"/>
  <c r="M73" i="213"/>
  <c r="K77" i="213"/>
  <c r="K79" i="213"/>
  <c r="K81" i="213"/>
  <c r="K83" i="213"/>
  <c r="AA86" i="213"/>
  <c r="AA88" i="213"/>
  <c r="M92" i="213"/>
  <c r="M94" i="213"/>
  <c r="M100" i="213"/>
  <c r="M101" i="213"/>
  <c r="K109" i="213"/>
  <c r="AE110" i="213"/>
  <c r="AE112" i="213"/>
  <c r="K14" i="213"/>
  <c r="M14" i="213"/>
  <c r="AE15" i="213"/>
  <c r="M17" i="213"/>
  <c r="AE17" i="213"/>
  <c r="Y18" i="213"/>
  <c r="AE18" i="213"/>
  <c r="Y20" i="213"/>
  <c r="AE20" i="213"/>
  <c r="AE22" i="213"/>
  <c r="AE25" i="213"/>
  <c r="Y26" i="213"/>
  <c r="AE26" i="213"/>
  <c r="Y28" i="213"/>
  <c r="AE28" i="213"/>
  <c r="Y30" i="213"/>
  <c r="AE30" i="213"/>
  <c r="Y32" i="213"/>
  <c r="AE32" i="213"/>
  <c r="AE36" i="213"/>
  <c r="Y37" i="213"/>
  <c r="AE37" i="213"/>
  <c r="Y39" i="213"/>
  <c r="AE39" i="213"/>
  <c r="AE41" i="213"/>
  <c r="AE48" i="213"/>
  <c r="M65" i="213"/>
  <c r="K66" i="213"/>
  <c r="Y66" i="213"/>
  <c r="AE66" i="213"/>
  <c r="M67" i="213"/>
  <c r="K69" i="213"/>
  <c r="Y69" i="213"/>
  <c r="AE69" i="213"/>
  <c r="M70" i="213"/>
  <c r="K71" i="213"/>
  <c r="Y71" i="213"/>
  <c r="M72" i="213"/>
  <c r="K73" i="213"/>
  <c r="Y73" i="213"/>
  <c r="M74" i="213"/>
  <c r="K76" i="213"/>
  <c r="M77" i="213"/>
  <c r="M79" i="213"/>
  <c r="Y80" i="213"/>
  <c r="M81" i="213"/>
  <c r="K82" i="213"/>
  <c r="Y82" i="213"/>
  <c r="M83" i="213"/>
  <c r="K84" i="213"/>
  <c r="M85" i="213"/>
  <c r="Y87" i="213"/>
  <c r="AE87" i="213"/>
  <c r="M89" i="213"/>
  <c r="K90" i="213"/>
  <c r="AE90" i="213"/>
  <c r="AE91" i="213"/>
  <c r="AE92" i="213"/>
  <c r="AE93" i="213"/>
  <c r="AE94" i="213"/>
  <c r="AE99" i="213"/>
  <c r="AE101" i="213"/>
  <c r="M104" i="213"/>
  <c r="Y104" i="213"/>
  <c r="M105" i="213"/>
  <c r="Y105" i="213"/>
  <c r="M106" i="213"/>
  <c r="Y107" i="213"/>
  <c r="Y111" i="213"/>
  <c r="M112" i="213"/>
  <c r="Y113" i="213"/>
  <c r="M114" i="213"/>
  <c r="K115" i="213"/>
  <c r="Y115" i="213"/>
  <c r="M116" i="213"/>
  <c r="K117" i="213"/>
  <c r="Y117" i="213"/>
  <c r="M118" i="213"/>
  <c r="K119" i="213"/>
  <c r="Y119" i="213"/>
  <c r="M120" i="213"/>
  <c r="K121" i="213"/>
  <c r="Y121" i="213"/>
  <c r="M122" i="213"/>
  <c r="Y123" i="213"/>
  <c r="AE123" i="213"/>
  <c r="M124" i="213"/>
  <c r="K125" i="213"/>
  <c r="Y125" i="213"/>
  <c r="AE125" i="213"/>
  <c r="M126" i="213"/>
  <c r="K127" i="213"/>
  <c r="Y127" i="213"/>
  <c r="AE127" i="213"/>
  <c r="M128" i="213"/>
  <c r="M16" i="213"/>
  <c r="M22" i="213"/>
  <c r="AE23" i="213"/>
  <c r="M24" i="213"/>
  <c r="AE35" i="213"/>
  <c r="M41" i="213"/>
  <c r="K42" i="213"/>
  <c r="Y42" i="213"/>
  <c r="AE42" i="213"/>
  <c r="M43" i="213"/>
  <c r="K44" i="213"/>
  <c r="Y44" i="213"/>
  <c r="AE44" i="213"/>
  <c r="M45" i="213"/>
  <c r="K46" i="213"/>
  <c r="Y46" i="213"/>
  <c r="AE46" i="213"/>
  <c r="M47" i="213"/>
  <c r="AE47" i="213"/>
  <c r="M49" i="213"/>
  <c r="K50" i="213"/>
  <c r="Y50" i="213"/>
  <c r="AE50" i="213"/>
  <c r="M51" i="213"/>
  <c r="AE51" i="213"/>
  <c r="Y53" i="213"/>
  <c r="AE53" i="213"/>
  <c r="Y55" i="213"/>
  <c r="AE55" i="213"/>
  <c r="Y57" i="213"/>
  <c r="AE57" i="213"/>
  <c r="Y59" i="213"/>
  <c r="AE59" i="213"/>
  <c r="Y61" i="213"/>
  <c r="AE61" i="213"/>
  <c r="Y63" i="213"/>
  <c r="AE63" i="213"/>
  <c r="AE65" i="213"/>
  <c r="AE76" i="213"/>
  <c r="AE78" i="213"/>
  <c r="AE84" i="213"/>
  <c r="K86" i="213"/>
  <c r="Y86" i="213"/>
  <c r="AE88" i="213"/>
  <c r="M91" i="213"/>
  <c r="Y94" i="213"/>
  <c r="M95" i="213"/>
  <c r="Y95" i="213"/>
  <c r="M96" i="213"/>
  <c r="Y96" i="213"/>
  <c r="M97" i="213"/>
  <c r="M99" i="213"/>
  <c r="Y100" i="213"/>
  <c r="AE100" i="213"/>
  <c r="AE103" i="213"/>
  <c r="Y109" i="213"/>
  <c r="M110" i="213"/>
  <c r="K111" i="213"/>
  <c r="AE118" i="213"/>
  <c r="AE120" i="213"/>
  <c r="AE122" i="213"/>
  <c r="AE14" i="213"/>
  <c r="AE16" i="213"/>
  <c r="AE24" i="213"/>
  <c r="N14" i="213"/>
  <c r="N15" i="213"/>
  <c r="K16" i="213"/>
  <c r="N17" i="213"/>
  <c r="K18" i="213"/>
  <c r="N19" i="213"/>
  <c r="K20" i="213"/>
  <c r="N21" i="213"/>
  <c r="K22" i="213"/>
  <c r="N23" i="213"/>
  <c r="K24" i="213"/>
  <c r="N25" i="213"/>
  <c r="K26" i="213"/>
  <c r="AA26" i="213"/>
  <c r="AA14" i="213"/>
  <c r="N16" i="213"/>
  <c r="N18" i="213"/>
  <c r="N20" i="213"/>
  <c r="N22" i="213"/>
  <c r="N24" i="213"/>
  <c r="P29" i="213"/>
  <c r="P50" i="213"/>
  <c r="N27" i="213"/>
  <c r="K28" i="213"/>
  <c r="N29" i="213"/>
  <c r="K30" i="213"/>
  <c r="N31" i="213"/>
  <c r="K32" i="213"/>
  <c r="N33" i="213"/>
  <c r="P33" i="213" s="1"/>
  <c r="K35" i="213"/>
  <c r="N36" i="213"/>
  <c r="K37" i="213"/>
  <c r="N38" i="213"/>
  <c r="K39" i="213"/>
  <c r="N40" i="213"/>
  <c r="K41" i="213"/>
  <c r="N42" i="213"/>
  <c r="K43" i="213"/>
  <c r="N44" i="213"/>
  <c r="K45" i="213"/>
  <c r="N46" i="213"/>
  <c r="K47" i="213"/>
  <c r="N48" i="213"/>
  <c r="K49" i="213"/>
  <c r="N50" i="213"/>
  <c r="K51" i="213"/>
  <c r="N52" i="213"/>
  <c r="K53" i="213"/>
  <c r="N54" i="213"/>
  <c r="K55" i="213"/>
  <c r="N56" i="213"/>
  <c r="K57" i="213"/>
  <c r="N58" i="213"/>
  <c r="K59" i="213"/>
  <c r="N60" i="213"/>
  <c r="K61" i="213"/>
  <c r="N62" i="213"/>
  <c r="K63" i="213"/>
  <c r="N64" i="213"/>
  <c r="K65" i="213"/>
  <c r="N66" i="213"/>
  <c r="K67" i="213"/>
  <c r="N69" i="213"/>
  <c r="K70" i="213"/>
  <c r="N71" i="213"/>
  <c r="AE77" i="213"/>
  <c r="AE79" i="213"/>
  <c r="AE85" i="213"/>
  <c r="N28" i="213"/>
  <c r="N30" i="213"/>
  <c r="N32" i="213"/>
  <c r="N35" i="213"/>
  <c r="N37" i="213"/>
  <c r="N39" i="213"/>
  <c r="N41" i="213"/>
  <c r="N43" i="213"/>
  <c r="N45" i="213"/>
  <c r="N47" i="213"/>
  <c r="N49" i="213"/>
  <c r="N51" i="213"/>
  <c r="N53" i="213"/>
  <c r="N55" i="213"/>
  <c r="N57" i="213"/>
  <c r="N59" i="213"/>
  <c r="N61" i="213"/>
  <c r="N63" i="213"/>
  <c r="N65" i="213"/>
  <c r="N67" i="213"/>
  <c r="N70" i="213"/>
  <c r="P77" i="213"/>
  <c r="N72" i="213"/>
  <c r="AA72" i="213"/>
  <c r="N74" i="213"/>
  <c r="AA74" i="213"/>
  <c r="M76" i="213"/>
  <c r="N77" i="213"/>
  <c r="AA77" i="213"/>
  <c r="N79" i="213"/>
  <c r="AA79" i="213"/>
  <c r="M80" i="213"/>
  <c r="N81" i="213"/>
  <c r="AA81" i="213"/>
  <c r="N83" i="213"/>
  <c r="AA83" i="213"/>
  <c r="M84" i="213"/>
  <c r="N85" i="213"/>
  <c r="AA85" i="213"/>
  <c r="N87" i="213"/>
  <c r="AA87" i="213"/>
  <c r="K88" i="213"/>
  <c r="N89" i="213"/>
  <c r="AA89" i="213"/>
  <c r="M90" i="213"/>
  <c r="N91" i="213"/>
  <c r="AA91" i="213"/>
  <c r="K92" i="213"/>
  <c r="N93" i="213"/>
  <c r="AA93" i="213"/>
  <c r="K94" i="213"/>
  <c r="N95" i="213"/>
  <c r="AA95" i="213"/>
  <c r="K96" i="213"/>
  <c r="N97" i="213"/>
  <c r="AA97" i="213"/>
  <c r="K99" i="213"/>
  <c r="N100" i="213"/>
  <c r="AA100" i="213"/>
  <c r="K101" i="213"/>
  <c r="N103" i="213"/>
  <c r="AA103" i="213"/>
  <c r="K104" i="213"/>
  <c r="N105" i="213"/>
  <c r="AA105" i="213"/>
  <c r="K106" i="213"/>
  <c r="N107" i="213"/>
  <c r="AA107" i="213"/>
  <c r="M109" i="213"/>
  <c r="N110" i="213"/>
  <c r="O110" i="213" s="1"/>
  <c r="Q110" i="213" s="1"/>
  <c r="AA110" i="213"/>
  <c r="M111" i="213"/>
  <c r="N112" i="213"/>
  <c r="O112" i="213" s="1"/>
  <c r="Q112" i="213" s="1"/>
  <c r="AA112" i="213"/>
  <c r="N114" i="213"/>
  <c r="O114" i="213" s="1"/>
  <c r="Q114" i="213" s="1"/>
  <c r="AA114" i="213"/>
  <c r="N116" i="213"/>
  <c r="O116" i="213" s="1"/>
  <c r="Q116" i="213" s="1"/>
  <c r="AA116" i="213"/>
  <c r="N118" i="213"/>
  <c r="O118" i="213" s="1"/>
  <c r="Q118" i="213" s="1"/>
  <c r="AA118" i="213"/>
  <c r="N120" i="213"/>
  <c r="O120" i="213" s="1"/>
  <c r="Q120" i="213" s="1"/>
  <c r="AA120" i="213"/>
  <c r="N122" i="213"/>
  <c r="O122" i="213" s="1"/>
  <c r="Q122" i="213" s="1"/>
  <c r="AA122" i="213"/>
  <c r="N124" i="213"/>
  <c r="O124" i="213" s="1"/>
  <c r="Q124" i="213" s="1"/>
  <c r="AA124" i="213"/>
  <c r="N126" i="213"/>
  <c r="O126" i="213" s="1"/>
  <c r="Q126" i="213" s="1"/>
  <c r="AA126" i="213"/>
  <c r="N128" i="213"/>
  <c r="O128" i="213" s="1"/>
  <c r="Q128" i="213" s="1"/>
  <c r="AA128" i="213"/>
  <c r="N73" i="213"/>
  <c r="N76" i="213"/>
  <c r="N78" i="213"/>
  <c r="N80" i="213"/>
  <c r="N82" i="213"/>
  <c r="N84" i="213"/>
  <c r="N86" i="213"/>
  <c r="N88" i="213"/>
  <c r="N90" i="213"/>
  <c r="N92" i="213"/>
  <c r="N94" i="213"/>
  <c r="N96" i="213"/>
  <c r="N99" i="213"/>
  <c r="N101" i="213"/>
  <c r="N104" i="213"/>
  <c r="N106" i="213"/>
  <c r="N109" i="213"/>
  <c r="O109" i="213" s="1"/>
  <c r="N111" i="213"/>
  <c r="O111" i="213" s="1"/>
  <c r="N113" i="213"/>
  <c r="O113" i="213" s="1"/>
  <c r="Q113" i="213" s="1"/>
  <c r="N115" i="213"/>
  <c r="O115" i="213" s="1"/>
  <c r="Q115" i="213" s="1"/>
  <c r="N117" i="213"/>
  <c r="O117" i="213" s="1"/>
  <c r="Q117" i="213" s="1"/>
  <c r="N119" i="213"/>
  <c r="O119" i="213" s="1"/>
  <c r="Q119" i="213" s="1"/>
  <c r="N121" i="213"/>
  <c r="O121" i="213" s="1"/>
  <c r="Q121" i="213" s="1"/>
  <c r="N123" i="213"/>
  <c r="O123" i="213" s="1"/>
  <c r="Q123" i="213" s="1"/>
  <c r="N125" i="213"/>
  <c r="O125" i="213" s="1"/>
  <c r="Q125" i="213" s="1"/>
  <c r="N127" i="213"/>
  <c r="O127" i="213" s="1"/>
  <c r="Q127" i="213" s="1"/>
  <c r="O96" i="213" l="1"/>
  <c r="O92" i="213"/>
  <c r="O76" i="213"/>
  <c r="O105" i="213"/>
  <c r="O95" i="213"/>
  <c r="O67" i="213"/>
  <c r="O59" i="213"/>
  <c r="O43" i="213"/>
  <c r="O35" i="213"/>
  <c r="O22" i="213"/>
  <c r="O26" i="213"/>
  <c r="O106" i="213"/>
  <c r="O80" i="213"/>
  <c r="O100" i="213"/>
  <c r="O101" i="213"/>
  <c r="O84" i="213"/>
  <c r="O87" i="213"/>
  <c r="O77" i="213"/>
  <c r="O51" i="213"/>
  <c r="O99" i="213"/>
  <c r="O90" i="213"/>
  <c r="O82" i="213"/>
  <c r="O73" i="213"/>
  <c r="O107" i="213"/>
  <c r="O97" i="213"/>
  <c r="O89" i="213"/>
  <c r="O83" i="213"/>
  <c r="O72" i="213"/>
  <c r="O65" i="213"/>
  <c r="O57" i="213"/>
  <c r="O49" i="213"/>
  <c r="O41" i="213"/>
  <c r="O32" i="213"/>
  <c r="O69" i="213"/>
  <c r="O64" i="213"/>
  <c r="O60" i="213"/>
  <c r="O56" i="213"/>
  <c r="O52" i="213"/>
  <c r="O48" i="213"/>
  <c r="O44" i="213"/>
  <c r="O40" i="213"/>
  <c r="O36" i="213"/>
  <c r="O31" i="213"/>
  <c r="O27" i="213"/>
  <c r="O20" i="213"/>
  <c r="O23" i="213"/>
  <c r="O19" i="213"/>
  <c r="O15" i="213"/>
  <c r="O63" i="213"/>
  <c r="O55" i="213"/>
  <c r="O39" i="213"/>
  <c r="O30" i="213"/>
  <c r="O18" i="213"/>
  <c r="P26" i="213"/>
  <c r="O88" i="213"/>
  <c r="O91" i="213"/>
  <c r="O85" i="213"/>
  <c r="O79" i="213"/>
  <c r="O47" i="213"/>
  <c r="O104" i="213"/>
  <c r="O94" i="213"/>
  <c r="O86" i="213"/>
  <c r="O78" i="213"/>
  <c r="O103" i="213"/>
  <c r="O93" i="213"/>
  <c r="O81" i="213"/>
  <c r="O74" i="213"/>
  <c r="O70" i="213"/>
  <c r="O61" i="213"/>
  <c r="O53" i="213"/>
  <c r="O45" i="213"/>
  <c r="O37" i="213"/>
  <c r="O28" i="213"/>
  <c r="O71" i="213"/>
  <c r="O66" i="213"/>
  <c r="O62" i="213"/>
  <c r="O58" i="213"/>
  <c r="O54" i="213"/>
  <c r="O50" i="213"/>
  <c r="O46" i="213"/>
  <c r="O42" i="213"/>
  <c r="O38" i="213"/>
  <c r="O33" i="213"/>
  <c r="O29" i="213"/>
  <c r="O24" i="213"/>
  <c r="O16" i="213"/>
  <c r="O25" i="213"/>
  <c r="O21" i="213"/>
  <c r="O17" i="213"/>
  <c r="P46" i="213"/>
  <c r="P42" i="213"/>
  <c r="P38" i="213"/>
  <c r="M129" i="213"/>
  <c r="N129" i="213"/>
  <c r="E133" i="213" s="1"/>
  <c r="O14" i="213"/>
  <c r="Q111" i="213"/>
  <c r="P106" i="213"/>
  <c r="P101" i="213"/>
  <c r="P96" i="213"/>
  <c r="P92" i="213"/>
  <c r="P88" i="213"/>
  <c r="Q80" i="213"/>
  <c r="P128" i="213"/>
  <c r="P124" i="213"/>
  <c r="P120" i="213"/>
  <c r="P116" i="213"/>
  <c r="P112" i="213"/>
  <c r="P105" i="213"/>
  <c r="P85" i="213"/>
  <c r="P81" i="213"/>
  <c r="P79" i="213"/>
  <c r="P78" i="213"/>
  <c r="P74" i="213"/>
  <c r="P125" i="213"/>
  <c r="P121" i="213"/>
  <c r="P117" i="213"/>
  <c r="P113" i="213"/>
  <c r="P110" i="213"/>
  <c r="P103" i="213"/>
  <c r="P100" i="213"/>
  <c r="P95" i="213"/>
  <c r="P91" i="213"/>
  <c r="P84" i="213"/>
  <c r="P73" i="213"/>
  <c r="P44" i="213"/>
  <c r="P40" i="213"/>
  <c r="P31" i="213"/>
  <c r="P27" i="213"/>
  <c r="P69" i="213"/>
  <c r="P64" i="213"/>
  <c r="P60" i="213"/>
  <c r="P56" i="213"/>
  <c r="P52" i="213"/>
  <c r="P48" i="213"/>
  <c r="P36" i="213"/>
  <c r="P24" i="213"/>
  <c r="P22" i="213"/>
  <c r="P20" i="213"/>
  <c r="P18" i="213"/>
  <c r="P16" i="213"/>
  <c r="P21" i="213"/>
  <c r="P15" i="213"/>
  <c r="P25" i="213"/>
  <c r="P17" i="213"/>
  <c r="P14" i="213"/>
  <c r="Q109" i="213"/>
  <c r="P104" i="213"/>
  <c r="P99" i="213"/>
  <c r="P94" i="213"/>
  <c r="Q90" i="213"/>
  <c r="Q84" i="213"/>
  <c r="Q76" i="213"/>
  <c r="P126" i="213"/>
  <c r="P122" i="213"/>
  <c r="P118" i="213"/>
  <c r="P114" i="213"/>
  <c r="P111" i="213"/>
  <c r="P107" i="213"/>
  <c r="P89" i="213"/>
  <c r="P86" i="213"/>
  <c r="P83" i="213"/>
  <c r="P80" i="213"/>
  <c r="P72" i="213"/>
  <c r="P127" i="213"/>
  <c r="P123" i="213"/>
  <c r="P119" i="213"/>
  <c r="P115" i="213"/>
  <c r="P109" i="213"/>
  <c r="P97" i="213"/>
  <c r="P93" i="213"/>
  <c r="P90" i="213"/>
  <c r="P87" i="213"/>
  <c r="P82" i="213"/>
  <c r="P76" i="213"/>
  <c r="P70" i="213"/>
  <c r="P67" i="213"/>
  <c r="P65" i="213"/>
  <c r="P63" i="213"/>
  <c r="P61" i="213"/>
  <c r="P59" i="213"/>
  <c r="P57" i="213"/>
  <c r="P55" i="213"/>
  <c r="P53" i="213"/>
  <c r="P51" i="213"/>
  <c r="P49" i="213"/>
  <c r="P47" i="213"/>
  <c r="P45" i="213"/>
  <c r="P43" i="213"/>
  <c r="P41" i="213"/>
  <c r="P39" i="213"/>
  <c r="P37" i="213"/>
  <c r="P35" i="213"/>
  <c r="P32" i="213"/>
  <c r="P30" i="213"/>
  <c r="P28" i="213"/>
  <c r="K129" i="213"/>
  <c r="P71" i="213"/>
  <c r="P66" i="213"/>
  <c r="P62" i="213"/>
  <c r="P58" i="213"/>
  <c r="P54" i="213"/>
  <c r="P23" i="213"/>
  <c r="P19" i="213"/>
  <c r="Q17" i="213" l="1"/>
  <c r="Q25" i="213"/>
  <c r="Q24" i="213"/>
  <c r="Q33" i="213"/>
  <c r="Q42" i="213"/>
  <c r="Q50" i="213"/>
  <c r="Q58" i="213"/>
  <c r="Q66" i="213"/>
  <c r="Q28" i="213"/>
  <c r="Q45" i="213"/>
  <c r="Q61" i="213"/>
  <c r="Q74" i="213"/>
  <c r="Q88" i="213"/>
  <c r="Q83" i="213"/>
  <c r="Q107" i="213"/>
  <c r="Q82" i="213"/>
  <c r="Q99" i="213"/>
  <c r="Q51" i="213"/>
  <c r="Q87" i="213"/>
  <c r="Q100" i="213"/>
  <c r="Q106" i="213"/>
  <c r="Q105" i="213"/>
  <c r="Q92" i="213"/>
  <c r="Q103" i="213"/>
  <c r="Q86" i="213"/>
  <c r="Q104" i="213"/>
  <c r="Q79" i="213"/>
  <c r="Q91" i="213"/>
  <c r="Q30" i="213"/>
  <c r="Q55" i="213"/>
  <c r="Q15" i="213"/>
  <c r="Q23" i="213"/>
  <c r="Q27" i="213"/>
  <c r="Q36" i="213"/>
  <c r="Q44" i="213"/>
  <c r="Q52" i="213"/>
  <c r="Q60" i="213"/>
  <c r="Q69" i="213"/>
  <c r="Q41" i="213"/>
  <c r="Q57" i="213"/>
  <c r="Q72" i="213"/>
  <c r="Q97" i="213"/>
  <c r="Q35" i="213"/>
  <c r="Q59" i="213"/>
  <c r="Q21" i="213"/>
  <c r="Q16" i="213"/>
  <c r="Q29" i="213"/>
  <c r="Q38" i="213"/>
  <c r="Q46" i="213"/>
  <c r="Q54" i="213"/>
  <c r="Q62" i="213"/>
  <c r="Q71" i="213"/>
  <c r="Q37" i="213"/>
  <c r="Q53" i="213"/>
  <c r="Q70" i="213"/>
  <c r="Q81" i="213"/>
  <c r="Q93" i="213"/>
  <c r="Q89" i="213"/>
  <c r="Q73" i="213"/>
  <c r="Q77" i="213"/>
  <c r="Q101" i="213"/>
  <c r="Q26" i="213"/>
  <c r="Q22" i="213"/>
  <c r="Q95" i="213"/>
  <c r="Q96" i="213"/>
  <c r="Q78" i="213"/>
  <c r="Q94" i="213"/>
  <c r="Q47" i="213"/>
  <c r="Q85" i="213"/>
  <c r="Q18" i="213"/>
  <c r="Q39" i="213"/>
  <c r="Q63" i="213"/>
  <c r="Q19" i="213"/>
  <c r="Q20" i="213"/>
  <c r="Q31" i="213"/>
  <c r="Q40" i="213"/>
  <c r="Q48" i="213"/>
  <c r="Q56" i="213"/>
  <c r="Q64" i="213"/>
  <c r="Q32" i="213"/>
  <c r="Q49" i="213"/>
  <c r="Q65" i="213"/>
  <c r="Q43" i="213"/>
  <c r="Q67" i="213"/>
  <c r="H132" i="213"/>
  <c r="E132" i="213"/>
  <c r="E139" i="213" s="1"/>
  <c r="E141" i="213" s="1"/>
  <c r="O129" i="213"/>
  <c r="Q14" i="213"/>
  <c r="P129" i="213"/>
  <c r="Q129" i="213" l="1"/>
  <c r="E140" i="212"/>
  <c r="E138" i="212"/>
  <c r="E137" i="212"/>
  <c r="E136" i="212"/>
  <c r="E135" i="212"/>
  <c r="E134" i="212"/>
  <c r="BC129" i="212"/>
  <c r="BB129" i="212"/>
  <c r="BA129" i="212"/>
  <c r="AZ129" i="212"/>
  <c r="AY129" i="212"/>
  <c r="AX129" i="212"/>
  <c r="AW129" i="212"/>
  <c r="AV129" i="212"/>
  <c r="AU129" i="212"/>
  <c r="AT129" i="212"/>
  <c r="AS129" i="212"/>
  <c r="AR129" i="212"/>
  <c r="AQ129" i="212"/>
  <c r="AP129" i="212"/>
  <c r="AO129" i="212"/>
  <c r="AN129" i="212"/>
  <c r="AM129" i="212"/>
  <c r="AL129" i="212"/>
  <c r="AK129" i="212"/>
  <c r="AJ129" i="212"/>
  <c r="AI129" i="212"/>
  <c r="AH129" i="212"/>
  <c r="AG129" i="212"/>
  <c r="BE130" i="212" s="1"/>
  <c r="AF129" i="212"/>
  <c r="BD130" i="212" s="1"/>
  <c r="AA129" i="212"/>
  <c r="I129" i="212"/>
  <c r="G129" i="212"/>
  <c r="F129" i="212"/>
  <c r="C129" i="212"/>
  <c r="BE128" i="212"/>
  <c r="BD128" i="212"/>
  <c r="AD128" i="212"/>
  <c r="AC128" i="212"/>
  <c r="Z128" i="212"/>
  <c r="X128" i="212"/>
  <c r="W128" i="212"/>
  <c r="Y128" i="212" s="1"/>
  <c r="L128" i="212"/>
  <c r="J128" i="212"/>
  <c r="AA128" i="212" s="1"/>
  <c r="H128" i="212"/>
  <c r="BE127" i="212"/>
  <c r="BD127" i="212"/>
  <c r="AD127" i="212"/>
  <c r="AC127" i="212"/>
  <c r="Z127" i="212"/>
  <c r="X127" i="212"/>
  <c r="W127" i="212"/>
  <c r="L127" i="212"/>
  <c r="J127" i="212"/>
  <c r="AA127" i="212" s="1"/>
  <c r="H127" i="212"/>
  <c r="BE126" i="212"/>
  <c r="BD126" i="212"/>
  <c r="AD126" i="212"/>
  <c r="AE126" i="212" s="1"/>
  <c r="AC126" i="212"/>
  <c r="Z126" i="212"/>
  <c r="X126" i="212"/>
  <c r="W126" i="212"/>
  <c r="Y126" i="212" s="1"/>
  <c r="L126" i="212"/>
  <c r="J126" i="212"/>
  <c r="AA126" i="212" s="1"/>
  <c r="H126" i="212"/>
  <c r="BE125" i="212"/>
  <c r="BD125" i="212"/>
  <c r="AD125" i="212"/>
  <c r="AC125" i="212"/>
  <c r="Z125" i="212"/>
  <c r="X125" i="212"/>
  <c r="W125" i="212"/>
  <c r="L125" i="212"/>
  <c r="J125" i="212"/>
  <c r="AA125" i="212" s="1"/>
  <c r="H125" i="212"/>
  <c r="BE124" i="212"/>
  <c r="BD124" i="212"/>
  <c r="AD124" i="212"/>
  <c r="AE124" i="212" s="1"/>
  <c r="AC124" i="212"/>
  <c r="Z124" i="212"/>
  <c r="X124" i="212"/>
  <c r="W124" i="212"/>
  <c r="Y124" i="212" s="1"/>
  <c r="L124" i="212"/>
  <c r="J124" i="212"/>
  <c r="AA124" i="212" s="1"/>
  <c r="H124" i="212"/>
  <c r="BE123" i="212"/>
  <c r="BD123" i="212"/>
  <c r="AD123" i="212"/>
  <c r="AC123" i="212"/>
  <c r="Z123" i="212"/>
  <c r="X123" i="212"/>
  <c r="W123" i="212"/>
  <c r="L123" i="212"/>
  <c r="J123" i="212"/>
  <c r="AA123" i="212" s="1"/>
  <c r="H123" i="212"/>
  <c r="BE122" i="212"/>
  <c r="BD122" i="212"/>
  <c r="AD122" i="212"/>
  <c r="AE122" i="212" s="1"/>
  <c r="AC122" i="212"/>
  <c r="Z122" i="212"/>
  <c r="X122" i="212"/>
  <c r="W122" i="212"/>
  <c r="Y122" i="212" s="1"/>
  <c r="L122" i="212"/>
  <c r="J122" i="212"/>
  <c r="AA122" i="212" s="1"/>
  <c r="H122" i="212"/>
  <c r="BE121" i="212"/>
  <c r="BD121" i="212"/>
  <c r="AD121" i="212"/>
  <c r="AC121" i="212"/>
  <c r="Z121" i="212"/>
  <c r="X121" i="212"/>
  <c r="W121" i="212"/>
  <c r="L121" i="212"/>
  <c r="J121" i="212"/>
  <c r="AA121" i="212" s="1"/>
  <c r="H121" i="212"/>
  <c r="BE120" i="212"/>
  <c r="BD120" i="212"/>
  <c r="AD120" i="212"/>
  <c r="AC120" i="212"/>
  <c r="Z120" i="212"/>
  <c r="X120" i="212"/>
  <c r="W120" i="212"/>
  <c r="Y120" i="212" s="1"/>
  <c r="L120" i="212"/>
  <c r="J120" i="212"/>
  <c r="AA120" i="212" s="1"/>
  <c r="H120" i="212"/>
  <c r="BE119" i="212"/>
  <c r="BD119" i="212"/>
  <c r="AD119" i="212"/>
  <c r="AC119" i="212"/>
  <c r="Z119" i="212"/>
  <c r="X119" i="212"/>
  <c r="W119" i="212"/>
  <c r="L119" i="212"/>
  <c r="J119" i="212"/>
  <c r="AA119" i="212" s="1"/>
  <c r="H119" i="212"/>
  <c r="BE118" i="212"/>
  <c r="BD118" i="212"/>
  <c r="AD118" i="212"/>
  <c r="AC118" i="212"/>
  <c r="Z118" i="212"/>
  <c r="X118" i="212"/>
  <c r="W118" i="212"/>
  <c r="Y118" i="212" s="1"/>
  <c r="L118" i="212"/>
  <c r="J118" i="212"/>
  <c r="AA118" i="212" s="1"/>
  <c r="H118" i="212"/>
  <c r="BE117" i="212"/>
  <c r="BD117" i="212"/>
  <c r="AD117" i="212"/>
  <c r="AC117" i="212"/>
  <c r="AE117" i="212" s="1"/>
  <c r="Z117" i="212"/>
  <c r="X117" i="212"/>
  <c r="W117" i="212"/>
  <c r="L117" i="212"/>
  <c r="M117" i="212" s="1"/>
  <c r="J117" i="212"/>
  <c r="AA117" i="212" s="1"/>
  <c r="H117" i="212"/>
  <c r="BE116" i="212"/>
  <c r="BD116" i="212"/>
  <c r="AD116" i="212"/>
  <c r="AC116" i="212"/>
  <c r="Z116" i="212"/>
  <c r="X116" i="212"/>
  <c r="W116" i="212"/>
  <c r="L116" i="212"/>
  <c r="J116" i="212"/>
  <c r="AA116" i="212" s="1"/>
  <c r="H116" i="212"/>
  <c r="BE115" i="212"/>
  <c r="BD115" i="212"/>
  <c r="AD115" i="212"/>
  <c r="AC115" i="212"/>
  <c r="Z115" i="212"/>
  <c r="X115" i="212"/>
  <c r="W115" i="212"/>
  <c r="L115" i="212"/>
  <c r="M115" i="212" s="1"/>
  <c r="J115" i="212"/>
  <c r="AA115" i="212" s="1"/>
  <c r="H115" i="212"/>
  <c r="BE114" i="212"/>
  <c r="BD114" i="212"/>
  <c r="AD114" i="212"/>
  <c r="AC114" i="212"/>
  <c r="Z114" i="212"/>
  <c r="X114" i="212"/>
  <c r="W114" i="212"/>
  <c r="L114" i="212"/>
  <c r="M114" i="212" s="1"/>
  <c r="J114" i="212"/>
  <c r="AA114" i="212" s="1"/>
  <c r="H114" i="212"/>
  <c r="BE113" i="212"/>
  <c r="BD113" i="212"/>
  <c r="AD113" i="212"/>
  <c r="AC113" i="212"/>
  <c r="AE113" i="212" s="1"/>
  <c r="Z113" i="212"/>
  <c r="X113" i="212"/>
  <c r="Y113" i="212" s="1"/>
  <c r="W113" i="212"/>
  <c r="L113" i="212"/>
  <c r="M113" i="212" s="1"/>
  <c r="K113" i="212"/>
  <c r="J113" i="212"/>
  <c r="AA113" i="212" s="1"/>
  <c r="H113" i="212"/>
  <c r="BE112" i="212"/>
  <c r="BD112" i="212"/>
  <c r="AD112" i="212"/>
  <c r="AC112" i="212"/>
  <c r="Z112" i="212"/>
  <c r="X112" i="212"/>
  <c r="W112" i="212"/>
  <c r="L112" i="212"/>
  <c r="J112" i="212"/>
  <c r="AA112" i="212" s="1"/>
  <c r="H112" i="212"/>
  <c r="BE111" i="212"/>
  <c r="BD111" i="212"/>
  <c r="AD111" i="212"/>
  <c r="AC111" i="212"/>
  <c r="Z111" i="212"/>
  <c r="X111" i="212"/>
  <c r="W111" i="212"/>
  <c r="L111" i="212"/>
  <c r="J111" i="212"/>
  <c r="AA111" i="212" s="1"/>
  <c r="H111" i="212"/>
  <c r="BE110" i="212"/>
  <c r="BD110" i="212"/>
  <c r="AD110" i="212"/>
  <c r="AC110" i="212"/>
  <c r="Z110" i="212"/>
  <c r="X110" i="212"/>
  <c r="W110" i="212"/>
  <c r="L110" i="212"/>
  <c r="M110" i="212" s="1"/>
  <c r="J110" i="212"/>
  <c r="AA110" i="212" s="1"/>
  <c r="H110" i="212"/>
  <c r="BE109" i="212"/>
  <c r="BD109" i="212"/>
  <c r="AD109" i="212"/>
  <c r="AC109" i="212"/>
  <c r="AE109" i="212" s="1"/>
  <c r="Z109" i="212"/>
  <c r="X109" i="212"/>
  <c r="Y109" i="212" s="1"/>
  <c r="W109" i="212"/>
  <c r="L109" i="212"/>
  <c r="M109" i="212" s="1"/>
  <c r="K109" i="212"/>
  <c r="J109" i="212"/>
  <c r="AA109" i="212" s="1"/>
  <c r="H109" i="212"/>
  <c r="BE107" i="212"/>
  <c r="BD107" i="212"/>
  <c r="AD107" i="212"/>
  <c r="AC107" i="212"/>
  <c r="Z107" i="212"/>
  <c r="X107" i="212"/>
  <c r="W107" i="212"/>
  <c r="L107" i="212"/>
  <c r="J107" i="212"/>
  <c r="H107" i="212"/>
  <c r="BE106" i="212"/>
  <c r="BD106" i="212"/>
  <c r="AD106" i="212"/>
  <c r="AC106" i="212"/>
  <c r="Z106" i="212"/>
  <c r="X106" i="212"/>
  <c r="W106" i="212"/>
  <c r="L106" i="212"/>
  <c r="J106" i="212"/>
  <c r="H106" i="212"/>
  <c r="BE105" i="212"/>
  <c r="BD105" i="212"/>
  <c r="AD105" i="212"/>
  <c r="AC105" i="212"/>
  <c r="Z105" i="212"/>
  <c r="X105" i="212"/>
  <c r="W105" i="212"/>
  <c r="Y105" i="212" s="1"/>
  <c r="L105" i="212"/>
  <c r="J105" i="212"/>
  <c r="H105" i="212"/>
  <c r="BE104" i="212"/>
  <c r="BD104" i="212"/>
  <c r="AD104" i="212"/>
  <c r="AC104" i="212"/>
  <c r="AE104" i="212" s="1"/>
  <c r="Z104" i="212"/>
  <c r="X104" i="212"/>
  <c r="Y104" i="212" s="1"/>
  <c r="W104" i="212"/>
  <c r="L104" i="212"/>
  <c r="K104" i="212"/>
  <c r="J104" i="212"/>
  <c r="H104" i="212"/>
  <c r="AD103" i="212"/>
  <c r="AC103" i="212"/>
  <c r="Z103" i="212"/>
  <c r="X103" i="212"/>
  <c r="W103" i="212"/>
  <c r="L103" i="212"/>
  <c r="J103" i="212"/>
  <c r="H103" i="212"/>
  <c r="BE102" i="212"/>
  <c r="BD102" i="212"/>
  <c r="BE101" i="212"/>
  <c r="BD101" i="212"/>
  <c r="AD101" i="212"/>
  <c r="AC101" i="212"/>
  <c r="Z101" i="212"/>
  <c r="X101" i="212"/>
  <c r="W101" i="212"/>
  <c r="L101" i="212"/>
  <c r="J101" i="212"/>
  <c r="K101" i="212" s="1"/>
  <c r="H101" i="212"/>
  <c r="BE100" i="212"/>
  <c r="BD100" i="212"/>
  <c r="AD100" i="212"/>
  <c r="AC100" i="212"/>
  <c r="Z100" i="212"/>
  <c r="X100" i="212"/>
  <c r="W100" i="212"/>
  <c r="L100" i="212"/>
  <c r="J100" i="212"/>
  <c r="H100" i="212"/>
  <c r="AD99" i="212"/>
  <c r="AC99" i="212"/>
  <c r="Z99" i="212"/>
  <c r="X99" i="212"/>
  <c r="W99" i="212"/>
  <c r="L99" i="212"/>
  <c r="J99" i="212"/>
  <c r="K99" i="212" s="1"/>
  <c r="H99" i="212"/>
  <c r="BE98" i="212"/>
  <c r="BD98" i="212"/>
  <c r="BE97" i="212"/>
  <c r="BD97" i="212"/>
  <c r="AD97" i="212"/>
  <c r="AC97" i="212"/>
  <c r="Z97" i="212"/>
  <c r="X97" i="212"/>
  <c r="W97" i="212"/>
  <c r="L97" i="212"/>
  <c r="J97" i="212"/>
  <c r="H97" i="212"/>
  <c r="BE96" i="212"/>
  <c r="BD96" i="212"/>
  <c r="AD96" i="212"/>
  <c r="AC96" i="212"/>
  <c r="Z96" i="212"/>
  <c r="X96" i="212"/>
  <c r="W96" i="212"/>
  <c r="L96" i="212"/>
  <c r="J96" i="212"/>
  <c r="H96" i="212"/>
  <c r="BE95" i="212"/>
  <c r="BD95" i="212"/>
  <c r="AD95" i="212"/>
  <c r="AC95" i="212"/>
  <c r="Z95" i="212"/>
  <c r="X95" i="212"/>
  <c r="W95" i="212"/>
  <c r="L95" i="212"/>
  <c r="J95" i="212"/>
  <c r="H95" i="212"/>
  <c r="BE94" i="212"/>
  <c r="BD94" i="212"/>
  <c r="AD94" i="212"/>
  <c r="AC94" i="212"/>
  <c r="AE94" i="212" s="1"/>
  <c r="Z94" i="212"/>
  <c r="X94" i="212"/>
  <c r="Y94" i="212" s="1"/>
  <c r="W94" i="212"/>
  <c r="L94" i="212"/>
  <c r="M94" i="212" s="1"/>
  <c r="K94" i="212"/>
  <c r="J94" i="212"/>
  <c r="H94" i="212"/>
  <c r="BE93" i="212"/>
  <c r="BD93" i="212"/>
  <c r="AD93" i="212"/>
  <c r="AC93" i="212"/>
  <c r="Z93" i="212"/>
  <c r="X93" i="212"/>
  <c r="W93" i="212"/>
  <c r="L93" i="212"/>
  <c r="J93" i="212"/>
  <c r="H93" i="212"/>
  <c r="BE92" i="212"/>
  <c r="BD92" i="212"/>
  <c r="AD92" i="212"/>
  <c r="AC92" i="212"/>
  <c r="Z92" i="212"/>
  <c r="X92" i="212"/>
  <c r="W92" i="212"/>
  <c r="L92" i="212"/>
  <c r="J92" i="212"/>
  <c r="K92" i="212" s="1"/>
  <c r="H92" i="212"/>
  <c r="BE91" i="212"/>
  <c r="BD91" i="212"/>
  <c r="AD91" i="212"/>
  <c r="AC91" i="212"/>
  <c r="Z91" i="212"/>
  <c r="X91" i="212"/>
  <c r="W91" i="212"/>
  <c r="L91" i="212"/>
  <c r="J91" i="212"/>
  <c r="H91" i="212"/>
  <c r="BE90" i="212"/>
  <c r="BD90" i="212"/>
  <c r="AD90" i="212"/>
  <c r="AC90" i="212"/>
  <c r="Z90" i="212"/>
  <c r="X90" i="212"/>
  <c r="Y90" i="212" s="1"/>
  <c r="W90" i="212"/>
  <c r="L90" i="212"/>
  <c r="M90" i="212" s="1"/>
  <c r="K90" i="212"/>
  <c r="J90" i="212"/>
  <c r="H90" i="212"/>
  <c r="BE89" i="212"/>
  <c r="BD89" i="212"/>
  <c r="AD89" i="212"/>
  <c r="AC89" i="212"/>
  <c r="Z89" i="212"/>
  <c r="X89" i="212"/>
  <c r="W89" i="212"/>
  <c r="L89" i="212"/>
  <c r="J89" i="212"/>
  <c r="H89" i="212"/>
  <c r="BE88" i="212"/>
  <c r="BD88" i="212"/>
  <c r="AD88" i="212"/>
  <c r="AC88" i="212"/>
  <c r="AA88" i="212"/>
  <c r="Z88" i="212"/>
  <c r="X88" i="212"/>
  <c r="W88" i="212"/>
  <c r="N88" i="212"/>
  <c r="L88" i="212"/>
  <c r="K88" i="212"/>
  <c r="H88" i="212"/>
  <c r="BE87" i="212"/>
  <c r="BD87" i="212"/>
  <c r="AD87" i="212"/>
  <c r="AC87" i="212"/>
  <c r="Z87" i="212"/>
  <c r="X87" i="212"/>
  <c r="W87" i="212"/>
  <c r="L87" i="212"/>
  <c r="J87" i="212"/>
  <c r="H87" i="212"/>
  <c r="BE86" i="212"/>
  <c r="BD86" i="212"/>
  <c r="AD86" i="212"/>
  <c r="AC86" i="212"/>
  <c r="Z86" i="212"/>
  <c r="X86" i="212"/>
  <c r="W86" i="212"/>
  <c r="L86" i="212"/>
  <c r="J86" i="212"/>
  <c r="H86" i="212"/>
  <c r="BE85" i="212"/>
  <c r="BD85" i="212"/>
  <c r="AD85" i="212"/>
  <c r="AC85" i="212"/>
  <c r="Z85" i="212"/>
  <c r="X85" i="212"/>
  <c r="Y85" i="212" s="1"/>
  <c r="W85" i="212"/>
  <c r="L85" i="212"/>
  <c r="K85" i="212"/>
  <c r="J85" i="212"/>
  <c r="H85" i="212"/>
  <c r="BE84" i="212"/>
  <c r="BD84" i="212"/>
  <c r="AD84" i="212"/>
  <c r="AC84" i="212"/>
  <c r="Z84" i="212"/>
  <c r="X84" i="212"/>
  <c r="W84" i="212"/>
  <c r="L84" i="212"/>
  <c r="J84" i="212"/>
  <c r="H84" i="212"/>
  <c r="BE83" i="212"/>
  <c r="BD83" i="212"/>
  <c r="AD83" i="212"/>
  <c r="AC83" i="212"/>
  <c r="Z83" i="212"/>
  <c r="X83" i="212"/>
  <c r="W83" i="212"/>
  <c r="L83" i="212"/>
  <c r="J83" i="212"/>
  <c r="H83" i="212"/>
  <c r="BE82" i="212"/>
  <c r="BD82" i="212"/>
  <c r="AD82" i="212"/>
  <c r="AC82" i="212"/>
  <c r="AA82" i="212"/>
  <c r="Z82" i="212"/>
  <c r="X82" i="212"/>
  <c r="W82" i="212"/>
  <c r="N82" i="212"/>
  <c r="L82" i="212"/>
  <c r="K82" i="212"/>
  <c r="H82" i="212"/>
  <c r="BE81" i="212"/>
  <c r="BD81" i="212"/>
  <c r="AD81" i="212"/>
  <c r="AC81" i="212"/>
  <c r="Z81" i="212"/>
  <c r="X81" i="212"/>
  <c r="W81" i="212"/>
  <c r="L81" i="212"/>
  <c r="J81" i="212"/>
  <c r="H81" i="212"/>
  <c r="BE80" i="212"/>
  <c r="BD80" i="212"/>
  <c r="AD80" i="212"/>
  <c r="AC80" i="212"/>
  <c r="Z80" i="212"/>
  <c r="X80" i="212"/>
  <c r="Y80" i="212" s="1"/>
  <c r="W80" i="212"/>
  <c r="L80" i="212"/>
  <c r="K80" i="212"/>
  <c r="J80" i="212"/>
  <c r="H80" i="212"/>
  <c r="BE79" i="212"/>
  <c r="BD79" i="212"/>
  <c r="AD79" i="212"/>
  <c r="AC79" i="212"/>
  <c r="Z79" i="212"/>
  <c r="X79" i="212"/>
  <c r="W79" i="212"/>
  <c r="L79" i="212"/>
  <c r="J79" i="212"/>
  <c r="H79" i="212"/>
  <c r="BE78" i="212"/>
  <c r="BD78" i="212"/>
  <c r="AD78" i="212"/>
  <c r="AC78" i="212"/>
  <c r="Z78" i="212"/>
  <c r="X78" i="212"/>
  <c r="W78" i="212"/>
  <c r="L78" i="212"/>
  <c r="J78" i="212"/>
  <c r="H78" i="212"/>
  <c r="BE77" i="212"/>
  <c r="BD77" i="212"/>
  <c r="AD77" i="212"/>
  <c r="AC77" i="212"/>
  <c r="Z77" i="212"/>
  <c r="X77" i="212"/>
  <c r="W77" i="212"/>
  <c r="L77" i="212"/>
  <c r="J77" i="212"/>
  <c r="H77" i="212"/>
  <c r="BE76" i="212"/>
  <c r="BD76" i="212"/>
  <c r="AD76" i="212"/>
  <c r="AC76" i="212"/>
  <c r="Z76" i="212"/>
  <c r="X76" i="212"/>
  <c r="Y76" i="212" s="1"/>
  <c r="W76" i="212"/>
  <c r="L76" i="212"/>
  <c r="M76" i="212" s="1"/>
  <c r="K76" i="212"/>
  <c r="J76" i="212"/>
  <c r="H76" i="212"/>
  <c r="BE74" i="212"/>
  <c r="BD74" i="212"/>
  <c r="AD74" i="212"/>
  <c r="AC74" i="212"/>
  <c r="Z74" i="212"/>
  <c r="X74" i="212"/>
  <c r="W74" i="212"/>
  <c r="L74" i="212"/>
  <c r="J74" i="212"/>
  <c r="H74" i="212"/>
  <c r="BE73" i="212"/>
  <c r="BD73" i="212"/>
  <c r="AD73" i="212"/>
  <c r="AC73" i="212"/>
  <c r="Z73" i="212"/>
  <c r="X73" i="212"/>
  <c r="W73" i="212"/>
  <c r="L73" i="212"/>
  <c r="J73" i="212"/>
  <c r="K73" i="212" s="1"/>
  <c r="H73" i="212"/>
  <c r="BE72" i="212"/>
  <c r="BD72" i="212"/>
  <c r="AD72" i="212"/>
  <c r="AC72" i="212"/>
  <c r="Z72" i="212"/>
  <c r="X72" i="212"/>
  <c r="W72" i="212"/>
  <c r="L72" i="212"/>
  <c r="J72" i="212"/>
  <c r="H72" i="212"/>
  <c r="BE71" i="212"/>
  <c r="BD71" i="212"/>
  <c r="AD71" i="212"/>
  <c r="AC71" i="212"/>
  <c r="Z71" i="212"/>
  <c r="X71" i="212"/>
  <c r="Y71" i="212" s="1"/>
  <c r="W71" i="212"/>
  <c r="L71" i="212"/>
  <c r="M71" i="212" s="1"/>
  <c r="K71" i="212"/>
  <c r="J71" i="212"/>
  <c r="H71" i="212"/>
  <c r="BE70" i="212"/>
  <c r="BD70" i="212"/>
  <c r="AD70" i="212"/>
  <c r="AC70" i="212"/>
  <c r="Z70" i="212"/>
  <c r="X70" i="212"/>
  <c r="W70" i="212"/>
  <c r="L70" i="212"/>
  <c r="J70" i="212"/>
  <c r="H70" i="212"/>
  <c r="BE69" i="212"/>
  <c r="BD69" i="212"/>
  <c r="AD69" i="212"/>
  <c r="AC69" i="212"/>
  <c r="Z69" i="212"/>
  <c r="X69" i="212"/>
  <c r="W69" i="212"/>
  <c r="L69" i="212"/>
  <c r="J69" i="212"/>
  <c r="H69" i="212"/>
  <c r="BE67" i="212"/>
  <c r="BD67" i="212"/>
  <c r="AD67" i="212"/>
  <c r="AC67" i="212"/>
  <c r="Z67" i="212"/>
  <c r="X67" i="212"/>
  <c r="W67" i="212"/>
  <c r="L67" i="212"/>
  <c r="J67" i="212"/>
  <c r="H67" i="212"/>
  <c r="BE66" i="212"/>
  <c r="BD66" i="212"/>
  <c r="AD66" i="212"/>
  <c r="AC66" i="212"/>
  <c r="Z66" i="212"/>
  <c r="X66" i="212"/>
  <c r="Y66" i="212" s="1"/>
  <c r="W66" i="212"/>
  <c r="L66" i="212"/>
  <c r="M66" i="212" s="1"/>
  <c r="K66" i="212"/>
  <c r="J66" i="212"/>
  <c r="H66" i="212"/>
  <c r="BE65" i="212"/>
  <c r="BD65" i="212"/>
  <c r="AD65" i="212"/>
  <c r="AC65" i="212"/>
  <c r="Z65" i="212"/>
  <c r="X65" i="212"/>
  <c r="W65" i="212"/>
  <c r="L65" i="212"/>
  <c r="J65" i="212"/>
  <c r="H65" i="212"/>
  <c r="BE64" i="212"/>
  <c r="BD64" i="212"/>
  <c r="AD64" i="212"/>
  <c r="AC64" i="212"/>
  <c r="Z64" i="212"/>
  <c r="X64" i="212"/>
  <c r="W64" i="212"/>
  <c r="L64" i="212"/>
  <c r="J64" i="212"/>
  <c r="K64" i="212" s="1"/>
  <c r="H64" i="212"/>
  <c r="BE63" i="212"/>
  <c r="BD63" i="212"/>
  <c r="AD63" i="212"/>
  <c r="AC63" i="212"/>
  <c r="Z63" i="212"/>
  <c r="X63" i="212"/>
  <c r="W63" i="212"/>
  <c r="L63" i="212"/>
  <c r="J63" i="212"/>
  <c r="H63" i="212"/>
  <c r="BE62" i="212"/>
  <c r="BD62" i="212"/>
  <c r="AD62" i="212"/>
  <c r="AC62" i="212"/>
  <c r="Z62" i="212"/>
  <c r="X62" i="212"/>
  <c r="Y62" i="212" s="1"/>
  <c r="W62" i="212"/>
  <c r="L62" i="212"/>
  <c r="M62" i="212" s="1"/>
  <c r="K62" i="212"/>
  <c r="J62" i="212"/>
  <c r="H62" i="212"/>
  <c r="BE61" i="212"/>
  <c r="BD61" i="212"/>
  <c r="AD61" i="212"/>
  <c r="AC61" i="212"/>
  <c r="Z61" i="212"/>
  <c r="X61" i="212"/>
  <c r="W61" i="212"/>
  <c r="L61" i="212"/>
  <c r="J61" i="212"/>
  <c r="H61" i="212"/>
  <c r="BE60" i="212"/>
  <c r="BD60" i="212"/>
  <c r="AD60" i="212"/>
  <c r="AC60" i="212"/>
  <c r="Z60" i="212"/>
  <c r="X60" i="212"/>
  <c r="W60" i="212"/>
  <c r="L60" i="212"/>
  <c r="J60" i="212"/>
  <c r="K60" i="212" s="1"/>
  <c r="H60" i="212"/>
  <c r="BE59" i="212"/>
  <c r="BD59" i="212"/>
  <c r="AD59" i="212"/>
  <c r="AC59" i="212"/>
  <c r="Z59" i="212"/>
  <c r="X59" i="212"/>
  <c r="W59" i="212"/>
  <c r="L59" i="212"/>
  <c r="J59" i="212"/>
  <c r="H59" i="212"/>
  <c r="BE58" i="212"/>
  <c r="BD58" i="212"/>
  <c r="AD58" i="212"/>
  <c r="AC58" i="212"/>
  <c r="Z58" i="212"/>
  <c r="X58" i="212"/>
  <c r="Y58" i="212" s="1"/>
  <c r="W58" i="212"/>
  <c r="L58" i="212"/>
  <c r="K58" i="212"/>
  <c r="J58" i="212"/>
  <c r="H58" i="212"/>
  <c r="BE57" i="212"/>
  <c r="BD57" i="212"/>
  <c r="AD57" i="212"/>
  <c r="AC57" i="212"/>
  <c r="Z57" i="212"/>
  <c r="X57" i="212"/>
  <c r="W57" i="212"/>
  <c r="L57" i="212"/>
  <c r="J57" i="212"/>
  <c r="H57" i="212"/>
  <c r="BE56" i="212"/>
  <c r="BD56" i="212"/>
  <c r="AD56" i="212"/>
  <c r="AC56" i="212"/>
  <c r="Z56" i="212"/>
  <c r="X56" i="212"/>
  <c r="W56" i="212"/>
  <c r="L56" i="212"/>
  <c r="J56" i="212"/>
  <c r="H56" i="212"/>
  <c r="BE55" i="212"/>
  <c r="BD55" i="212"/>
  <c r="AD55" i="212"/>
  <c r="AC55" i="212"/>
  <c r="Z55" i="212"/>
  <c r="X55" i="212"/>
  <c r="W55" i="212"/>
  <c r="L55" i="212"/>
  <c r="J55" i="212"/>
  <c r="H55" i="212"/>
  <c r="BE54" i="212"/>
  <c r="BD54" i="212"/>
  <c r="AD54" i="212"/>
  <c r="AC54" i="212"/>
  <c r="Z54" i="212"/>
  <c r="X54" i="212"/>
  <c r="Y54" i="212" s="1"/>
  <c r="W54" i="212"/>
  <c r="L54" i="212"/>
  <c r="M54" i="212" s="1"/>
  <c r="K54" i="212"/>
  <c r="J54" i="212"/>
  <c r="H54" i="212"/>
  <c r="BE53" i="212"/>
  <c r="BD53" i="212"/>
  <c r="AD53" i="212"/>
  <c r="AC53" i="212"/>
  <c r="Z53" i="212"/>
  <c r="X53" i="212"/>
  <c r="W53" i="212"/>
  <c r="L53" i="212"/>
  <c r="J53" i="212"/>
  <c r="H53" i="212"/>
  <c r="BE52" i="212"/>
  <c r="BD52" i="212"/>
  <c r="AD52" i="212"/>
  <c r="AC52" i="212"/>
  <c r="Z52" i="212"/>
  <c r="X52" i="212"/>
  <c r="W52" i="212"/>
  <c r="L52" i="212"/>
  <c r="J52" i="212"/>
  <c r="K52" i="212" s="1"/>
  <c r="H52" i="212"/>
  <c r="BE51" i="212"/>
  <c r="BD51" i="212"/>
  <c r="AD51" i="212"/>
  <c r="AC51" i="212"/>
  <c r="Z51" i="212"/>
  <c r="X51" i="212"/>
  <c r="W51" i="212"/>
  <c r="L51" i="212"/>
  <c r="J51" i="212"/>
  <c r="H51" i="212"/>
  <c r="BE50" i="212"/>
  <c r="BD50" i="212"/>
  <c r="AD50" i="212"/>
  <c r="AC50" i="212"/>
  <c r="Z50" i="212"/>
  <c r="X50" i="212"/>
  <c r="Y50" i="212" s="1"/>
  <c r="W50" i="212"/>
  <c r="L50" i="212"/>
  <c r="K50" i="212"/>
  <c r="J50" i="212"/>
  <c r="H50" i="212"/>
  <c r="BE49" i="212"/>
  <c r="BD49" i="212"/>
  <c r="AD49" i="212"/>
  <c r="AC49" i="212"/>
  <c r="Z49" i="212"/>
  <c r="X49" i="212"/>
  <c r="W49" i="212"/>
  <c r="L49" i="212"/>
  <c r="J49" i="212"/>
  <c r="H49" i="212"/>
  <c r="BE48" i="212"/>
  <c r="BD48" i="212"/>
  <c r="AD48" i="212"/>
  <c r="AC48" i="212"/>
  <c r="Z48" i="212"/>
  <c r="X48" i="212"/>
  <c r="W48" i="212"/>
  <c r="L48" i="212"/>
  <c r="J48" i="212"/>
  <c r="K48" i="212" s="1"/>
  <c r="H48" i="212"/>
  <c r="BE47" i="212"/>
  <c r="BD47" i="212"/>
  <c r="AD47" i="212"/>
  <c r="AC47" i="212"/>
  <c r="Z47" i="212"/>
  <c r="X47" i="212"/>
  <c r="W47" i="212"/>
  <c r="L47" i="212"/>
  <c r="J47" i="212"/>
  <c r="H47" i="212"/>
  <c r="BE46" i="212"/>
  <c r="BD46" i="212"/>
  <c r="AD46" i="212"/>
  <c r="AC46" i="212"/>
  <c r="Z46" i="212"/>
  <c r="X46" i="212"/>
  <c r="Y46" i="212" s="1"/>
  <c r="W46" i="212"/>
  <c r="L46" i="212"/>
  <c r="M46" i="212" s="1"/>
  <c r="K46" i="212"/>
  <c r="J46" i="212"/>
  <c r="H46" i="212"/>
  <c r="BE45" i="212"/>
  <c r="BD45" i="212"/>
  <c r="AD45" i="212"/>
  <c r="AC45" i="212"/>
  <c r="Z45" i="212"/>
  <c r="X45" i="212"/>
  <c r="W45" i="212"/>
  <c r="L45" i="212"/>
  <c r="J45" i="212"/>
  <c r="H45" i="212"/>
  <c r="BE44" i="212"/>
  <c r="BD44" i="212"/>
  <c r="AD44" i="212"/>
  <c r="AC44" i="212"/>
  <c r="Z44" i="212"/>
  <c r="X44" i="212"/>
  <c r="W44" i="212"/>
  <c r="L44" i="212"/>
  <c r="J44" i="212"/>
  <c r="K44" i="212" s="1"/>
  <c r="H44" i="212"/>
  <c r="BE43" i="212"/>
  <c r="BD43" i="212"/>
  <c r="AD43" i="212"/>
  <c r="AC43" i="212"/>
  <c r="Z43" i="212"/>
  <c r="X43" i="212"/>
  <c r="W43" i="212"/>
  <c r="L43" i="212"/>
  <c r="J43" i="212"/>
  <c r="H43" i="212"/>
  <c r="BE42" i="212"/>
  <c r="BD42" i="212"/>
  <c r="AD42" i="212"/>
  <c r="AC42" i="212"/>
  <c r="Z42" i="212"/>
  <c r="X42" i="212"/>
  <c r="Y42" i="212" s="1"/>
  <c r="W42" i="212"/>
  <c r="L42" i="212"/>
  <c r="K42" i="212"/>
  <c r="J42" i="212"/>
  <c r="H42" i="212"/>
  <c r="BE41" i="212"/>
  <c r="BD41" i="212"/>
  <c r="AD41" i="212"/>
  <c r="AC41" i="212"/>
  <c r="Z41" i="212"/>
  <c r="X41" i="212"/>
  <c r="W41" i="212"/>
  <c r="L41" i="212"/>
  <c r="J41" i="212"/>
  <c r="H41" i="212"/>
  <c r="BE40" i="212"/>
  <c r="BD40" i="212"/>
  <c r="AD40" i="212"/>
  <c r="AC40" i="212"/>
  <c r="Z40" i="212"/>
  <c r="X40" i="212"/>
  <c r="W40" i="212"/>
  <c r="L40" i="212"/>
  <c r="J40" i="212"/>
  <c r="H40" i="212"/>
  <c r="BE39" i="212"/>
  <c r="BD39" i="212"/>
  <c r="AD39" i="212"/>
  <c r="AC39" i="212"/>
  <c r="Z39" i="212"/>
  <c r="X39" i="212"/>
  <c r="W39" i="212"/>
  <c r="L39" i="212"/>
  <c r="J39" i="212"/>
  <c r="H39" i="212"/>
  <c r="BE38" i="212"/>
  <c r="BD38" i="212"/>
  <c r="AD38" i="212"/>
  <c r="AC38" i="212"/>
  <c r="Z38" i="212"/>
  <c r="X38" i="212"/>
  <c r="Y38" i="212" s="1"/>
  <c r="W38" i="212"/>
  <c r="L38" i="212"/>
  <c r="K38" i="212"/>
  <c r="J38" i="212"/>
  <c r="H38" i="212"/>
  <c r="BE37" i="212"/>
  <c r="BD37" i="212"/>
  <c r="AD37" i="212"/>
  <c r="AC37" i="212"/>
  <c r="Z37" i="212"/>
  <c r="X37" i="212"/>
  <c r="W37" i="212"/>
  <c r="L37" i="212"/>
  <c r="J37" i="212"/>
  <c r="H37" i="212"/>
  <c r="BE36" i="212"/>
  <c r="BD36" i="212"/>
  <c r="AD36" i="212"/>
  <c r="AC36" i="212"/>
  <c r="Z36" i="212"/>
  <c r="X36" i="212"/>
  <c r="W36" i="212"/>
  <c r="L36" i="212"/>
  <c r="J36" i="212"/>
  <c r="H36" i="212"/>
  <c r="BE35" i="212"/>
  <c r="BD35" i="212"/>
  <c r="AD35" i="212"/>
  <c r="AC35" i="212"/>
  <c r="Z35" i="212"/>
  <c r="X35" i="212"/>
  <c r="W35" i="212"/>
  <c r="L35" i="212"/>
  <c r="J35" i="212"/>
  <c r="H35" i="212"/>
  <c r="BE33" i="212"/>
  <c r="BD33" i="212"/>
  <c r="AD33" i="212"/>
  <c r="AC33" i="212"/>
  <c r="Z33" i="212"/>
  <c r="X33" i="212"/>
  <c r="Y33" i="212" s="1"/>
  <c r="W33" i="212"/>
  <c r="L33" i="212"/>
  <c r="K33" i="212"/>
  <c r="J33" i="212"/>
  <c r="H33" i="212"/>
  <c r="BE32" i="212"/>
  <c r="BD32" i="212"/>
  <c r="AD32" i="212"/>
  <c r="AC32" i="212"/>
  <c r="Z32" i="212"/>
  <c r="X32" i="212"/>
  <c r="W32" i="212"/>
  <c r="L32" i="212"/>
  <c r="J32" i="212"/>
  <c r="H32" i="212"/>
  <c r="BE31" i="212"/>
  <c r="BD31" i="212"/>
  <c r="AD31" i="212"/>
  <c r="AC31" i="212"/>
  <c r="Z31" i="212"/>
  <c r="X31" i="212"/>
  <c r="W31" i="212"/>
  <c r="L31" i="212"/>
  <c r="J31" i="212"/>
  <c r="K31" i="212" s="1"/>
  <c r="H31" i="212"/>
  <c r="BE30" i="212"/>
  <c r="BD30" i="212"/>
  <c r="AD30" i="212"/>
  <c r="AC30" i="212"/>
  <c r="Z30" i="212"/>
  <c r="X30" i="212"/>
  <c r="W30" i="212"/>
  <c r="L30" i="212"/>
  <c r="J30" i="212"/>
  <c r="H30" i="212"/>
  <c r="BE29" i="212"/>
  <c r="BD29" i="212"/>
  <c r="AD29" i="212"/>
  <c r="AC29" i="212"/>
  <c r="Z29" i="212"/>
  <c r="X29" i="212"/>
  <c r="Y29" i="212" s="1"/>
  <c r="W29" i="212"/>
  <c r="L29" i="212"/>
  <c r="M29" i="212" s="1"/>
  <c r="K29" i="212"/>
  <c r="J29" i="212"/>
  <c r="H29" i="212"/>
  <c r="BE28" i="212"/>
  <c r="BD28" i="212"/>
  <c r="AD28" i="212"/>
  <c r="AC28" i="212"/>
  <c r="Z28" i="212"/>
  <c r="X28" i="212"/>
  <c r="W28" i="212"/>
  <c r="L28" i="212"/>
  <c r="J28" i="212"/>
  <c r="H28" i="212"/>
  <c r="BE27" i="212"/>
  <c r="BD27" i="212"/>
  <c r="AD27" i="212"/>
  <c r="AC27" i="212"/>
  <c r="Z27" i="212"/>
  <c r="X27" i="212"/>
  <c r="W27" i="212"/>
  <c r="L27" i="212"/>
  <c r="J27" i="212"/>
  <c r="H27" i="212"/>
  <c r="BE26" i="212"/>
  <c r="BD26" i="212"/>
  <c r="AD26" i="212"/>
  <c r="AC26" i="212"/>
  <c r="Z26" i="212"/>
  <c r="X26" i="212"/>
  <c r="W26" i="212"/>
  <c r="L26" i="212"/>
  <c r="J26" i="212"/>
  <c r="H26" i="212"/>
  <c r="BE25" i="212"/>
  <c r="BD25" i="212"/>
  <c r="AD25" i="212"/>
  <c r="AC25" i="212"/>
  <c r="Z25" i="212"/>
  <c r="X25" i="212"/>
  <c r="Y25" i="212" s="1"/>
  <c r="W25" i="212"/>
  <c r="L25" i="212"/>
  <c r="K25" i="212"/>
  <c r="J25" i="212"/>
  <c r="H25" i="212"/>
  <c r="BE24" i="212"/>
  <c r="BD24" i="212"/>
  <c r="AD24" i="212"/>
  <c r="AC24" i="212"/>
  <c r="Z24" i="212"/>
  <c r="X24" i="212"/>
  <c r="W24" i="212"/>
  <c r="L24" i="212"/>
  <c r="J24" i="212"/>
  <c r="H24" i="212"/>
  <c r="BE23" i="212"/>
  <c r="BD23" i="212"/>
  <c r="AD23" i="212"/>
  <c r="AC23" i="212"/>
  <c r="Z23" i="212"/>
  <c r="X23" i="212"/>
  <c r="W23" i="212"/>
  <c r="L23" i="212"/>
  <c r="J23" i="212"/>
  <c r="H23" i="212"/>
  <c r="BE22" i="212"/>
  <c r="BD22" i="212"/>
  <c r="AD22" i="212"/>
  <c r="AC22" i="212"/>
  <c r="Z22" i="212"/>
  <c r="X22" i="212"/>
  <c r="W22" i="212"/>
  <c r="L22" i="212"/>
  <c r="J22" i="212"/>
  <c r="H22" i="212"/>
  <c r="BE21" i="212"/>
  <c r="BD21" i="212"/>
  <c r="AD21" i="212"/>
  <c r="AC21" i="212"/>
  <c r="Z21" i="212"/>
  <c r="X21" i="212"/>
  <c r="Y21" i="212" s="1"/>
  <c r="W21" i="212"/>
  <c r="L21" i="212"/>
  <c r="K21" i="212"/>
  <c r="J21" i="212"/>
  <c r="H21" i="212"/>
  <c r="BE20" i="212"/>
  <c r="BD20" i="212"/>
  <c r="AD20" i="212"/>
  <c r="AC20" i="212"/>
  <c r="Z20" i="212"/>
  <c r="X20" i="212"/>
  <c r="W20" i="212"/>
  <c r="L20" i="212"/>
  <c r="J20" i="212"/>
  <c r="H20" i="212"/>
  <c r="BE19" i="212"/>
  <c r="BD19" i="212"/>
  <c r="AD19" i="212"/>
  <c r="AC19" i="212"/>
  <c r="Z19" i="212"/>
  <c r="X19" i="212"/>
  <c r="W19" i="212"/>
  <c r="L19" i="212"/>
  <c r="J19" i="212"/>
  <c r="H19" i="212"/>
  <c r="BE18" i="212"/>
  <c r="BD18" i="212"/>
  <c r="AD18" i="212"/>
  <c r="AC18" i="212"/>
  <c r="Z18" i="212"/>
  <c r="X18" i="212"/>
  <c r="W18" i="212"/>
  <c r="L18" i="212"/>
  <c r="J18" i="212"/>
  <c r="H18" i="212"/>
  <c r="BE17" i="212"/>
  <c r="BD17" i="212"/>
  <c r="AD17" i="212"/>
  <c r="AC17" i="212"/>
  <c r="Z17" i="212"/>
  <c r="X17" i="212"/>
  <c r="Y17" i="212" s="1"/>
  <c r="W17" i="212"/>
  <c r="L17" i="212"/>
  <c r="K17" i="212"/>
  <c r="J17" i="212"/>
  <c r="H17" i="212"/>
  <c r="BE16" i="212"/>
  <c r="BD16" i="212"/>
  <c r="AD16" i="212"/>
  <c r="AC16" i="212"/>
  <c r="Z16" i="212"/>
  <c r="X16" i="212"/>
  <c r="W16" i="212"/>
  <c r="L16" i="212"/>
  <c r="J16" i="212"/>
  <c r="H16" i="212"/>
  <c r="BE15" i="212"/>
  <c r="BD15" i="212"/>
  <c r="AD15" i="212"/>
  <c r="AC15" i="212"/>
  <c r="Z15" i="212"/>
  <c r="X15" i="212"/>
  <c r="W15" i="212"/>
  <c r="L15" i="212"/>
  <c r="J15" i="212"/>
  <c r="K15" i="212" s="1"/>
  <c r="H15" i="212"/>
  <c r="BE14" i="212"/>
  <c r="BD14" i="212"/>
  <c r="AD14" i="212"/>
  <c r="AC14" i="212"/>
  <c r="Z14" i="212"/>
  <c r="X14" i="212"/>
  <c r="W14" i="212"/>
  <c r="Y14" i="212" s="1"/>
  <c r="U14" i="212"/>
  <c r="L14" i="212"/>
  <c r="J14" i="212"/>
  <c r="H14" i="212"/>
  <c r="H129" i="212" s="1"/>
  <c r="U13" i="212"/>
  <c r="T13" i="212"/>
  <c r="AA19" i="212" l="1"/>
  <c r="K20" i="212"/>
  <c r="AA23" i="212"/>
  <c r="K24" i="212"/>
  <c r="AA27" i="212"/>
  <c r="K28" i="212"/>
  <c r="AA36" i="212"/>
  <c r="K37" i="212"/>
  <c r="AA40" i="212"/>
  <c r="K53" i="212"/>
  <c r="AA56" i="212"/>
  <c r="K61" i="212"/>
  <c r="K65" i="212"/>
  <c r="AA69" i="212"/>
  <c r="K70" i="212"/>
  <c r="AA74" i="212"/>
  <c r="AA78" i="212"/>
  <c r="AA83" i="212"/>
  <c r="AA87" i="212"/>
  <c r="AA89" i="212"/>
  <c r="AA93" i="212"/>
  <c r="AA96" i="212"/>
  <c r="AA97" i="212"/>
  <c r="AA106" i="212"/>
  <c r="AA107" i="212"/>
  <c r="J129" i="212"/>
  <c r="BD129" i="212"/>
  <c r="Y15" i="212"/>
  <c r="M16" i="212"/>
  <c r="M17" i="212"/>
  <c r="AE17" i="212"/>
  <c r="K19" i="212"/>
  <c r="Y19" i="212"/>
  <c r="M20" i="212"/>
  <c r="M21" i="212"/>
  <c r="AE21" i="212"/>
  <c r="K23" i="212"/>
  <c r="Y23" i="212"/>
  <c r="M24" i="212"/>
  <c r="M25" i="212"/>
  <c r="AE25" i="212"/>
  <c r="K27" i="212"/>
  <c r="Y27" i="212"/>
  <c r="M28" i="212"/>
  <c r="AE29" i="212"/>
  <c r="Y31" i="212"/>
  <c r="M32" i="212"/>
  <c r="M33" i="212"/>
  <c r="AE33" i="212"/>
  <c r="K36" i="212"/>
  <c r="Y36" i="212"/>
  <c r="M37" i="212"/>
  <c r="M38" i="212"/>
  <c r="AE38" i="212"/>
  <c r="K40" i="212"/>
  <c r="Y40" i="212"/>
  <c r="M41" i="212"/>
  <c r="M42" i="212"/>
  <c r="AE42" i="212"/>
  <c r="Y44" i="212"/>
  <c r="M45" i="212"/>
  <c r="AE46" i="212"/>
  <c r="Y48" i="212"/>
  <c r="M49" i="212"/>
  <c r="M50" i="212"/>
  <c r="AE50" i="212"/>
  <c r="Y52" i="212"/>
  <c r="M53" i="212"/>
  <c r="AE54" i="212"/>
  <c r="K56" i="212"/>
  <c r="Y56" i="212"/>
  <c r="M57" i="212"/>
  <c r="M58" i="212"/>
  <c r="AE58" i="212"/>
  <c r="Y60" i="212"/>
  <c r="M61" i="212"/>
  <c r="AE62" i="212"/>
  <c r="Y64" i="212"/>
  <c r="M65" i="212"/>
  <c r="AE66" i="212"/>
  <c r="K69" i="212"/>
  <c r="Y69" i="212"/>
  <c r="M70" i="212"/>
  <c r="AE71" i="212"/>
  <c r="Y73" i="212"/>
  <c r="M74" i="212"/>
  <c r="AE76" i="212"/>
  <c r="K78" i="212"/>
  <c r="Y78" i="212"/>
  <c r="M79" i="212"/>
  <c r="M80" i="212"/>
  <c r="AE80" i="212"/>
  <c r="M82" i="212"/>
  <c r="K83" i="212"/>
  <c r="Y83" i="212"/>
  <c r="M84" i="212"/>
  <c r="M85" i="212"/>
  <c r="AE85" i="212"/>
  <c r="K87" i="212"/>
  <c r="Y87" i="212"/>
  <c r="M88" i="212"/>
  <c r="M89" i="212"/>
  <c r="AE90" i="212"/>
  <c r="Y92" i="212"/>
  <c r="M93" i="212"/>
  <c r="K96" i="212"/>
  <c r="Y96" i="212"/>
  <c r="Y99" i="212"/>
  <c r="Y101" i="212"/>
  <c r="M104" i="212"/>
  <c r="K106" i="212"/>
  <c r="Y106" i="212"/>
  <c r="K111" i="212"/>
  <c r="Y111" i="212"/>
  <c r="K115" i="212"/>
  <c r="Y115" i="212"/>
  <c r="M116" i="212"/>
  <c r="M119" i="212"/>
  <c r="M121" i="212"/>
  <c r="M123" i="212"/>
  <c r="M125" i="212"/>
  <c r="M127" i="212"/>
  <c r="AA48" i="212"/>
  <c r="K57" i="212"/>
  <c r="AA60" i="212"/>
  <c r="AA84" i="212"/>
  <c r="AA92" i="212"/>
  <c r="AA101" i="212"/>
  <c r="L129" i="212"/>
  <c r="AA17" i="212"/>
  <c r="K18" i="212"/>
  <c r="AA21" i="212"/>
  <c r="K22" i="212"/>
  <c r="AA25" i="212"/>
  <c r="K26" i="212"/>
  <c r="AA29" i="212"/>
  <c r="K30" i="212"/>
  <c r="AA33" i="212"/>
  <c r="K35" i="212"/>
  <c r="AA38" i="212"/>
  <c r="K39" i="212"/>
  <c r="AA42" i="212"/>
  <c r="K43" i="212"/>
  <c r="AA46" i="212"/>
  <c r="K47" i="212"/>
  <c r="AA50" i="212"/>
  <c r="K51" i="212"/>
  <c r="AA54" i="212"/>
  <c r="K55" i="212"/>
  <c r="AA58" i="212"/>
  <c r="K59" i="212"/>
  <c r="AA62" i="212"/>
  <c r="K63" i="212"/>
  <c r="AA66" i="212"/>
  <c r="K67" i="212"/>
  <c r="AA71" i="212"/>
  <c r="AA72" i="212"/>
  <c r="AA76" i="212"/>
  <c r="AA77" i="212"/>
  <c r="AA80" i="212"/>
  <c r="AA81" i="212"/>
  <c r="AA85" i="212"/>
  <c r="AA86" i="212"/>
  <c r="O88" i="212"/>
  <c r="AA90" i="212"/>
  <c r="AA91" i="212"/>
  <c r="AA94" i="212"/>
  <c r="AA95" i="212"/>
  <c r="AA100" i="212"/>
  <c r="AA103" i="212"/>
  <c r="AA104" i="212"/>
  <c r="AA105" i="212"/>
  <c r="Y107" i="212"/>
  <c r="AA15" i="212"/>
  <c r="K16" i="212"/>
  <c r="AA31" i="212"/>
  <c r="K32" i="212"/>
  <c r="K41" i="212"/>
  <c r="AA44" i="212"/>
  <c r="K45" i="212"/>
  <c r="K49" i="212"/>
  <c r="AA52" i="212"/>
  <c r="AA64" i="212"/>
  <c r="AA73" i="212"/>
  <c r="AA79" i="212"/>
  <c r="AA99" i="212"/>
  <c r="M15" i="212"/>
  <c r="AE15" i="212"/>
  <c r="M18" i="212"/>
  <c r="M19" i="212"/>
  <c r="AE19" i="212"/>
  <c r="M22" i="212"/>
  <c r="M23" i="212"/>
  <c r="AE23" i="212"/>
  <c r="M26" i="212"/>
  <c r="M27" i="212"/>
  <c r="AE27" i="212"/>
  <c r="M30" i="212"/>
  <c r="M31" i="212"/>
  <c r="AE31" i="212"/>
  <c r="M35" i="212"/>
  <c r="M36" i="212"/>
  <c r="AE36" i="212"/>
  <c r="M39" i="212"/>
  <c r="M40" i="212"/>
  <c r="AE40" i="212"/>
  <c r="M43" i="212"/>
  <c r="M44" i="212"/>
  <c r="AE44" i="212"/>
  <c r="M47" i="212"/>
  <c r="M48" i="212"/>
  <c r="AE48" i="212"/>
  <c r="M51" i="212"/>
  <c r="M52" i="212"/>
  <c r="AE52" i="212"/>
  <c r="M55" i="212"/>
  <c r="M56" i="212"/>
  <c r="AE56" i="212"/>
  <c r="M59" i="212"/>
  <c r="M60" i="212"/>
  <c r="AE60" i="212"/>
  <c r="M63" i="212"/>
  <c r="M64" i="212"/>
  <c r="AE64" i="212"/>
  <c r="M67" i="212"/>
  <c r="M69" i="212"/>
  <c r="AE69" i="212"/>
  <c r="M72" i="212"/>
  <c r="M73" i="212"/>
  <c r="AE73" i="212"/>
  <c r="M77" i="212"/>
  <c r="M78" i="212"/>
  <c r="AE78" i="212"/>
  <c r="M81" i="212"/>
  <c r="Y82" i="212"/>
  <c r="M83" i="212"/>
  <c r="AE83" i="212"/>
  <c r="M86" i="212"/>
  <c r="M87" i="212"/>
  <c r="AE87" i="212"/>
  <c r="AE88" i="212"/>
  <c r="M91" i="212"/>
  <c r="M92" i="212"/>
  <c r="AE92" i="212"/>
  <c r="M95" i="212"/>
  <c r="M96" i="212"/>
  <c r="AE96" i="212"/>
  <c r="M99" i="212"/>
  <c r="AE99" i="212"/>
  <c r="M101" i="212"/>
  <c r="AE101" i="212"/>
  <c r="M103" i="212"/>
  <c r="M106" i="212"/>
  <c r="AE106" i="212"/>
  <c r="M111" i="212"/>
  <c r="AE111" i="212"/>
  <c r="AE115" i="212"/>
  <c r="K117" i="212"/>
  <c r="Y117" i="212"/>
  <c r="Q88" i="212"/>
  <c r="K14" i="212"/>
  <c r="M14" i="212"/>
  <c r="M97" i="212"/>
  <c r="M100" i="212"/>
  <c r="M105" i="212"/>
  <c r="M107" i="212"/>
  <c r="M112" i="212"/>
  <c r="M118" i="212"/>
  <c r="K119" i="212"/>
  <c r="Y119" i="212"/>
  <c r="AE119" i="212"/>
  <c r="M120" i="212"/>
  <c r="K121" i="212"/>
  <c r="Y121" i="212"/>
  <c r="AE121" i="212"/>
  <c r="M122" i="212"/>
  <c r="K123" i="212"/>
  <c r="Y123" i="212"/>
  <c r="AE123" i="212"/>
  <c r="M124" i="212"/>
  <c r="K125" i="212"/>
  <c r="Y125" i="212"/>
  <c r="AE125" i="212"/>
  <c r="M126" i="212"/>
  <c r="K127" i="212"/>
  <c r="Y127" i="212"/>
  <c r="AE127" i="212"/>
  <c r="M128" i="212"/>
  <c r="AA14" i="212"/>
  <c r="AE14" i="212"/>
  <c r="Y16" i="212"/>
  <c r="AE16" i="212"/>
  <c r="Y18" i="212"/>
  <c r="AE18" i="212"/>
  <c r="Y20" i="212"/>
  <c r="AE20" i="212"/>
  <c r="Y22" i="212"/>
  <c r="AE22" i="212"/>
  <c r="Y24" i="212"/>
  <c r="AE24" i="212"/>
  <c r="Y26" i="212"/>
  <c r="AE26" i="212"/>
  <c r="Y28" i="212"/>
  <c r="AE28" i="212"/>
  <c r="Y30" i="212"/>
  <c r="AE30" i="212"/>
  <c r="Y32" i="212"/>
  <c r="AE32" i="212"/>
  <c r="Y35" i="212"/>
  <c r="AE35" i="212"/>
  <c r="Y37" i="212"/>
  <c r="AE37" i="212"/>
  <c r="Y39" i="212"/>
  <c r="AE39" i="212"/>
  <c r="Y41" i="212"/>
  <c r="AE41" i="212"/>
  <c r="Y43" i="212"/>
  <c r="AE43" i="212"/>
  <c r="Y45" i="212"/>
  <c r="AE45" i="212"/>
  <c r="Y47" i="212"/>
  <c r="AE47" i="212"/>
  <c r="Y49" i="212"/>
  <c r="AE49" i="212"/>
  <c r="Y51" i="212"/>
  <c r="AE51" i="212"/>
  <c r="Y53" i="212"/>
  <c r="AE53" i="212"/>
  <c r="Y55" i="212"/>
  <c r="AE55" i="212"/>
  <c r="Y57" i="212"/>
  <c r="AE57" i="212"/>
  <c r="Y59" i="212"/>
  <c r="AE59" i="212"/>
  <c r="Y61" i="212"/>
  <c r="AE61" i="212"/>
  <c r="Y63" i="212"/>
  <c r="AE63" i="212"/>
  <c r="Y65" i="212"/>
  <c r="AE65" i="212"/>
  <c r="Y67" i="212"/>
  <c r="AE67" i="212"/>
  <c r="Y70" i="212"/>
  <c r="AE70" i="212"/>
  <c r="Y72" i="212"/>
  <c r="AE72" i="212"/>
  <c r="Y74" i="212"/>
  <c r="AE74" i="212"/>
  <c r="Y77" i="212"/>
  <c r="AE77" i="212"/>
  <c r="Y79" i="212"/>
  <c r="AE79" i="212"/>
  <c r="Y81" i="212"/>
  <c r="AE81" i="212"/>
  <c r="P82" i="212"/>
  <c r="AE82" i="212"/>
  <c r="Y84" i="212"/>
  <c r="AE84" i="212"/>
  <c r="Y86" i="212"/>
  <c r="AE86" i="212"/>
  <c r="P88" i="212"/>
  <c r="Y88" i="212"/>
  <c r="Y89" i="212"/>
  <c r="AE89" i="212"/>
  <c r="Y91" i="212"/>
  <c r="AE91" i="212"/>
  <c r="Y93" i="212"/>
  <c r="AE93" i="212"/>
  <c r="Y95" i="212"/>
  <c r="AE95" i="212"/>
  <c r="Y97" i="212"/>
  <c r="AE97" i="212"/>
  <c r="Y100" i="212"/>
  <c r="AE100" i="212"/>
  <c r="Y103" i="212"/>
  <c r="AE103" i="212"/>
  <c r="AE105" i="212"/>
  <c r="AE107" i="212"/>
  <c r="Y110" i="212"/>
  <c r="AE110" i="212"/>
  <c r="Y112" i="212"/>
  <c r="AE112" i="212"/>
  <c r="Y114" i="212"/>
  <c r="AE114" i="212"/>
  <c r="Y116" i="212"/>
  <c r="AE116" i="212"/>
  <c r="AE118" i="212"/>
  <c r="AE120" i="212"/>
  <c r="AE128" i="212"/>
  <c r="N16" i="212"/>
  <c r="AA16" i="212"/>
  <c r="N18" i="212"/>
  <c r="AA18" i="212"/>
  <c r="N20" i="212"/>
  <c r="AA20" i="212"/>
  <c r="N22" i="212"/>
  <c r="AA22" i="212"/>
  <c r="N24" i="212"/>
  <c r="AA24" i="212"/>
  <c r="N26" i="212"/>
  <c r="AA26" i="212"/>
  <c r="N28" i="212"/>
  <c r="AA28" i="212"/>
  <c r="N30" i="212"/>
  <c r="AA30" i="212"/>
  <c r="N32" i="212"/>
  <c r="AA32" i="212"/>
  <c r="N35" i="212"/>
  <c r="AA35" i="212"/>
  <c r="N37" i="212"/>
  <c r="AA37" i="212"/>
  <c r="N39" i="212"/>
  <c r="AA39" i="212"/>
  <c r="N41" i="212"/>
  <c r="AA41" i="212"/>
  <c r="N43" i="212"/>
  <c r="AA43" i="212"/>
  <c r="N45" i="212"/>
  <c r="AA45" i="212"/>
  <c r="N47" i="212"/>
  <c r="AA47" i="212"/>
  <c r="N49" i="212"/>
  <c r="AA49" i="212"/>
  <c r="N51" i="212"/>
  <c r="AA51" i="212"/>
  <c r="N53" i="212"/>
  <c r="AA53" i="212"/>
  <c r="N55" i="212"/>
  <c r="AA55" i="212"/>
  <c r="N57" i="212"/>
  <c r="AA57" i="212"/>
  <c r="N59" i="212"/>
  <c r="AA59" i="212"/>
  <c r="N61" i="212"/>
  <c r="AA61" i="212"/>
  <c r="N63" i="212"/>
  <c r="AA63" i="212"/>
  <c r="N65" i="212"/>
  <c r="AA65" i="212"/>
  <c r="N67" i="212"/>
  <c r="AA67" i="212"/>
  <c r="N14" i="212"/>
  <c r="BE129" i="212"/>
  <c r="N15" i="212"/>
  <c r="N17" i="212"/>
  <c r="N19" i="212"/>
  <c r="N21" i="212"/>
  <c r="N23" i="212"/>
  <c r="N25" i="212"/>
  <c r="N27" i="212"/>
  <c r="N29" i="212"/>
  <c r="N31" i="212"/>
  <c r="N33" i="212"/>
  <c r="N36" i="212"/>
  <c r="N38" i="212"/>
  <c r="N40" i="212"/>
  <c r="N42" i="212"/>
  <c r="N44" i="212"/>
  <c r="N46" i="212"/>
  <c r="N48" i="212"/>
  <c r="N50" i="212"/>
  <c r="N52" i="212"/>
  <c r="N54" i="212"/>
  <c r="N56" i="212"/>
  <c r="N58" i="212"/>
  <c r="N60" i="212"/>
  <c r="N62" i="212"/>
  <c r="N64" i="212"/>
  <c r="N66" i="212"/>
  <c r="N69" i="212"/>
  <c r="N70" i="212"/>
  <c r="AA70" i="212"/>
  <c r="N71" i="212"/>
  <c r="K72" i="212"/>
  <c r="N73" i="212"/>
  <c r="K74" i="212"/>
  <c r="N76" i="212"/>
  <c r="K77" i="212"/>
  <c r="N78" i="212"/>
  <c r="K79" i="212"/>
  <c r="N80" i="212"/>
  <c r="K81" i="212"/>
  <c r="O82" i="212"/>
  <c r="N83" i="212"/>
  <c r="K84" i="212"/>
  <c r="N85" i="212"/>
  <c r="K86" i="212"/>
  <c r="N87" i="212"/>
  <c r="K89" i="212"/>
  <c r="N90" i="212"/>
  <c r="K91" i="212"/>
  <c r="N92" i="212"/>
  <c r="K93" i="212"/>
  <c r="N94" i="212"/>
  <c r="K95" i="212"/>
  <c r="N96" i="212"/>
  <c r="K97" i="212"/>
  <c r="N99" i="212"/>
  <c r="K100" i="212"/>
  <c r="N101" i="212"/>
  <c r="K103" i="212"/>
  <c r="N104" i="212"/>
  <c r="K105" i="212"/>
  <c r="N106" i="212"/>
  <c r="K107" i="212"/>
  <c r="N109" i="212"/>
  <c r="O109" i="212" s="1"/>
  <c r="Q109" i="212" s="1"/>
  <c r="K110" i="212"/>
  <c r="N111" i="212"/>
  <c r="O111" i="212" s="1"/>
  <c r="Q111" i="212" s="1"/>
  <c r="K112" i="212"/>
  <c r="N113" i="212"/>
  <c r="O113" i="212" s="1"/>
  <c r="Q113" i="212" s="1"/>
  <c r="K114" i="212"/>
  <c r="N115" i="212"/>
  <c r="O115" i="212" s="1"/>
  <c r="Q115" i="212" s="1"/>
  <c r="K116" i="212"/>
  <c r="N117" i="212"/>
  <c r="O117" i="212" s="1"/>
  <c r="Q117" i="212" s="1"/>
  <c r="K118" i="212"/>
  <c r="N119" i="212"/>
  <c r="O119" i="212" s="1"/>
  <c r="Q119" i="212" s="1"/>
  <c r="K120" i="212"/>
  <c r="N121" i="212"/>
  <c r="O121" i="212" s="1"/>
  <c r="K122" i="212"/>
  <c r="P122" i="212" s="1"/>
  <c r="N123" i="212"/>
  <c r="O123" i="212" s="1"/>
  <c r="Q123" i="212" s="1"/>
  <c r="K124" i="212"/>
  <c r="N125" i="212"/>
  <c r="O125" i="212" s="1"/>
  <c r="Q125" i="212" s="1"/>
  <c r="K126" i="212"/>
  <c r="P126" i="212" s="1"/>
  <c r="N127" i="212"/>
  <c r="O127" i="212" s="1"/>
  <c r="Q127" i="212" s="1"/>
  <c r="K128" i="212"/>
  <c r="N72" i="212"/>
  <c r="N74" i="212"/>
  <c r="N77" i="212"/>
  <c r="N79" i="212"/>
  <c r="N81" i="212"/>
  <c r="N84" i="212"/>
  <c r="N86" i="212"/>
  <c r="N89" i="212"/>
  <c r="N91" i="212"/>
  <c r="N93" i="212"/>
  <c r="N95" i="212"/>
  <c r="N97" i="212"/>
  <c r="N100" i="212"/>
  <c r="N103" i="212"/>
  <c r="N105" i="212"/>
  <c r="N107" i="212"/>
  <c r="N110" i="212"/>
  <c r="O110" i="212" s="1"/>
  <c r="Q110" i="212" s="1"/>
  <c r="N112" i="212"/>
  <c r="O112" i="212" s="1"/>
  <c r="Q112" i="212" s="1"/>
  <c r="N114" i="212"/>
  <c r="O114" i="212" s="1"/>
  <c r="Q114" i="212" s="1"/>
  <c r="N116" i="212"/>
  <c r="O116" i="212" s="1"/>
  <c r="Q116" i="212" s="1"/>
  <c r="N118" i="212"/>
  <c r="O118" i="212" s="1"/>
  <c r="N120" i="212"/>
  <c r="O120" i="212" s="1"/>
  <c r="Q120" i="212" s="1"/>
  <c r="N122" i="212"/>
  <c r="O122" i="212" s="1"/>
  <c r="N124" i="212"/>
  <c r="O124" i="212" s="1"/>
  <c r="N126" i="212"/>
  <c r="O126" i="212" s="1"/>
  <c r="N128" i="212"/>
  <c r="O128" i="212" s="1"/>
  <c r="Q128" i="212" s="1"/>
  <c r="O93" i="212" l="1"/>
  <c r="O74" i="212"/>
  <c r="Q82" i="212"/>
  <c r="O78" i="212"/>
  <c r="O73" i="212"/>
  <c r="O54" i="212"/>
  <c r="O38" i="212"/>
  <c r="O21" i="212"/>
  <c r="Q126" i="212"/>
  <c r="Q118" i="212"/>
  <c r="O100" i="212"/>
  <c r="O91" i="212"/>
  <c r="O81" i="212"/>
  <c r="O72" i="212"/>
  <c r="Q121" i="212"/>
  <c r="O104" i="212"/>
  <c r="O99" i="212"/>
  <c r="O94" i="212"/>
  <c r="O90" i="212"/>
  <c r="O85" i="212"/>
  <c r="O69" i="212"/>
  <c r="O60" i="212"/>
  <c r="O52" i="212"/>
  <c r="O44" i="212"/>
  <c r="O36" i="212"/>
  <c r="O27" i="212"/>
  <c r="O19" i="212"/>
  <c r="O65" i="212"/>
  <c r="O61" i="212"/>
  <c r="O57" i="212"/>
  <c r="O53" i="212"/>
  <c r="O49" i="212"/>
  <c r="O45" i="212"/>
  <c r="O41" i="212"/>
  <c r="O37" i="212"/>
  <c r="O32" i="212"/>
  <c r="O28" i="212"/>
  <c r="O24" i="212"/>
  <c r="O20" i="212"/>
  <c r="O16" i="212"/>
  <c r="O103" i="212"/>
  <c r="O84" i="212"/>
  <c r="O62" i="212"/>
  <c r="O46" i="212"/>
  <c r="O29" i="212"/>
  <c r="O97" i="212"/>
  <c r="O79" i="212"/>
  <c r="O80" i="212"/>
  <c r="O76" i="212"/>
  <c r="O71" i="212"/>
  <c r="O66" i="212"/>
  <c r="O58" i="212"/>
  <c r="O50" i="212"/>
  <c r="O42" i="212"/>
  <c r="O33" i="212"/>
  <c r="O25" i="212"/>
  <c r="O17" i="212"/>
  <c r="M129" i="212"/>
  <c r="Q124" i="212"/>
  <c r="O107" i="212"/>
  <c r="O89" i="212"/>
  <c r="Q122" i="212"/>
  <c r="O105" i="212"/>
  <c r="O95" i="212"/>
  <c r="O86" i="212"/>
  <c r="O77" i="212"/>
  <c r="O106" i="212"/>
  <c r="O101" i="212"/>
  <c r="O96" i="212"/>
  <c r="O92" i="212"/>
  <c r="O87" i="212"/>
  <c r="O83" i="212"/>
  <c r="O64" i="212"/>
  <c r="O56" i="212"/>
  <c r="O48" i="212"/>
  <c r="O40" i="212"/>
  <c r="O31" i="212"/>
  <c r="O23" i="212"/>
  <c r="O15" i="212"/>
  <c r="O67" i="212"/>
  <c r="O63" i="212"/>
  <c r="O59" i="212"/>
  <c r="O55" i="212"/>
  <c r="O51" i="212"/>
  <c r="O47" i="212"/>
  <c r="O43" i="212"/>
  <c r="O39" i="212"/>
  <c r="O35" i="212"/>
  <c r="O30" i="212"/>
  <c r="O26" i="212"/>
  <c r="O22" i="212"/>
  <c r="O18" i="212"/>
  <c r="P121" i="212"/>
  <c r="P113" i="212"/>
  <c r="P104" i="212"/>
  <c r="P57" i="212"/>
  <c r="P49" i="212"/>
  <c r="P41" i="212"/>
  <c r="P32" i="212"/>
  <c r="P24" i="212"/>
  <c r="P16" i="212"/>
  <c r="P118" i="212"/>
  <c r="P114" i="212"/>
  <c r="P110" i="212"/>
  <c r="P105" i="212"/>
  <c r="P100" i="212"/>
  <c r="P95" i="212"/>
  <c r="P91" i="212"/>
  <c r="P86" i="212"/>
  <c r="P125" i="212"/>
  <c r="P117" i="212"/>
  <c r="P109" i="212"/>
  <c r="P99" i="212"/>
  <c r="P94" i="212"/>
  <c r="P90" i="212"/>
  <c r="P85" i="212"/>
  <c r="P53" i="212"/>
  <c r="P45" i="212"/>
  <c r="P37" i="212"/>
  <c r="P28" i="212"/>
  <c r="P20" i="212"/>
  <c r="O70" i="212"/>
  <c r="P70" i="212"/>
  <c r="N129" i="212"/>
  <c r="E133" i="212" s="1"/>
  <c r="O14" i="212"/>
  <c r="P124" i="212"/>
  <c r="P120" i="212"/>
  <c r="P116" i="212"/>
  <c r="P112" i="212"/>
  <c r="P107" i="212"/>
  <c r="P93" i="212"/>
  <c r="P84" i="212"/>
  <c r="P81" i="212"/>
  <c r="P79" i="212"/>
  <c r="P77" i="212"/>
  <c r="P74" i="212"/>
  <c r="P72" i="212"/>
  <c r="P14" i="212"/>
  <c r="P127" i="212"/>
  <c r="P123" i="212"/>
  <c r="P119" i="212"/>
  <c r="P115" i="212"/>
  <c r="P111" i="212"/>
  <c r="P106" i="212"/>
  <c r="P101" i="212"/>
  <c r="P96" i="212"/>
  <c r="P92" i="212"/>
  <c r="P87" i="212"/>
  <c r="P83" i="212"/>
  <c r="P80" i="212"/>
  <c r="P76" i="212"/>
  <c r="P71" i="212"/>
  <c r="P69" i="212"/>
  <c r="P67" i="212"/>
  <c r="P63" i="212"/>
  <c r="P59" i="212"/>
  <c r="P55" i="212"/>
  <c r="P51" i="212"/>
  <c r="P47" i="212"/>
  <c r="P43" i="212"/>
  <c r="P39" i="212"/>
  <c r="P35" i="212"/>
  <c r="P30" i="212"/>
  <c r="P26" i="212"/>
  <c r="P22" i="212"/>
  <c r="P18" i="212"/>
  <c r="P23" i="212"/>
  <c r="P64" i="212"/>
  <c r="P60" i="212"/>
  <c r="P56" i="212"/>
  <c r="P52" i="212"/>
  <c r="P48" i="212"/>
  <c r="P44" i="212"/>
  <c r="P40" i="212"/>
  <c r="P36" i="212"/>
  <c r="P31" i="212"/>
  <c r="P27" i="212"/>
  <c r="P128" i="212"/>
  <c r="P103" i="212"/>
  <c r="P97" i="212"/>
  <c r="P89" i="212"/>
  <c r="P78" i="212"/>
  <c r="P73" i="212"/>
  <c r="K129" i="212"/>
  <c r="P65" i="212"/>
  <c r="P61" i="212"/>
  <c r="P21" i="212"/>
  <c r="P19" i="212"/>
  <c r="P17" i="212"/>
  <c r="P15" i="212"/>
  <c r="P66" i="212"/>
  <c r="P62" i="212"/>
  <c r="P58" i="212"/>
  <c r="P54" i="212"/>
  <c r="P50" i="212"/>
  <c r="P46" i="212"/>
  <c r="P42" i="212"/>
  <c r="P38" i="212"/>
  <c r="P33" i="212"/>
  <c r="P29" i="212"/>
  <c r="P25" i="212"/>
  <c r="Q89" i="212" l="1"/>
  <c r="Q52" i="212"/>
  <c r="Q69" i="212"/>
  <c r="Q72" i="212"/>
  <c r="Q38" i="212"/>
  <c r="Q73" i="212"/>
  <c r="Q18" i="212"/>
  <c r="Q26" i="212"/>
  <c r="Q35" i="212"/>
  <c r="Q43" i="212"/>
  <c r="Q51" i="212"/>
  <c r="Q59" i="212"/>
  <c r="Q67" i="212"/>
  <c r="Q23" i="212"/>
  <c r="Q40" i="212"/>
  <c r="Q56" i="212"/>
  <c r="Q87" i="212"/>
  <c r="Q96" i="212"/>
  <c r="Q106" i="212"/>
  <c r="Q86" i="212"/>
  <c r="Q105" i="212"/>
  <c r="Q46" i="212"/>
  <c r="Q16" i="212"/>
  <c r="Q24" i="212"/>
  <c r="Q32" i="212"/>
  <c r="Q41" i="212"/>
  <c r="Q49" i="212"/>
  <c r="Q57" i="212"/>
  <c r="Q65" i="212"/>
  <c r="Q85" i="212"/>
  <c r="Q94" i="212"/>
  <c r="Q104" i="212"/>
  <c r="Q74" i="212"/>
  <c r="Q25" i="212"/>
  <c r="Q58" i="212"/>
  <c r="Q71" i="212"/>
  <c r="Q79" i="212"/>
  <c r="Q19" i="212"/>
  <c r="Q91" i="212"/>
  <c r="Q70" i="212"/>
  <c r="Q107" i="212"/>
  <c r="Q17" i="212"/>
  <c r="Q33" i="212"/>
  <c r="Q50" i="212"/>
  <c r="Q66" i="212"/>
  <c r="Q76" i="212"/>
  <c r="Q97" i="212"/>
  <c r="Q103" i="212"/>
  <c r="Q27" i="212"/>
  <c r="Q44" i="212"/>
  <c r="Q60" i="212"/>
  <c r="Q81" i="212"/>
  <c r="Q100" i="212"/>
  <c r="Q21" i="212"/>
  <c r="Q54" i="212"/>
  <c r="Q78" i="212"/>
  <c r="Q42" i="212"/>
  <c r="Q80" i="212"/>
  <c r="Q84" i="212"/>
  <c r="Q36" i="212"/>
  <c r="Q22" i="212"/>
  <c r="Q30" i="212"/>
  <c r="Q39" i="212"/>
  <c r="Q47" i="212"/>
  <c r="Q55" i="212"/>
  <c r="Q63" i="212"/>
  <c r="Q15" i="212"/>
  <c r="Q31" i="212"/>
  <c r="Q48" i="212"/>
  <c r="Q64" i="212"/>
  <c r="Q83" i="212"/>
  <c r="Q92" i="212"/>
  <c r="Q101" i="212"/>
  <c r="Q77" i="212"/>
  <c r="Q95" i="212"/>
  <c r="Q29" i="212"/>
  <c r="Q62" i="212"/>
  <c r="Q20" i="212"/>
  <c r="Q28" i="212"/>
  <c r="Q37" i="212"/>
  <c r="Q45" i="212"/>
  <c r="Q53" i="212"/>
  <c r="Q61" i="212"/>
  <c r="Q90" i="212"/>
  <c r="Q99" i="212"/>
  <c r="Q93" i="212"/>
  <c r="E132" i="212"/>
  <c r="E139" i="212" s="1"/>
  <c r="H132" i="212"/>
  <c r="P129" i="212"/>
  <c r="O129" i="212"/>
  <c r="Q14" i="212"/>
  <c r="Q129" i="212" l="1"/>
  <c r="E140" i="211"/>
  <c r="E138" i="211"/>
  <c r="E137" i="211"/>
  <c r="E136" i="211"/>
  <c r="E135" i="211"/>
  <c r="E134" i="211"/>
  <c r="BA129" i="211"/>
  <c r="AZ129" i="211"/>
  <c r="AY129" i="211"/>
  <c r="AX129" i="211"/>
  <c r="AW129" i="211"/>
  <c r="AV129" i="211"/>
  <c r="AU129" i="211"/>
  <c r="AT129" i="211"/>
  <c r="AS129" i="211"/>
  <c r="AR129" i="211"/>
  <c r="AQ129" i="211"/>
  <c r="AP129" i="211"/>
  <c r="AO129" i="211"/>
  <c r="AN129" i="211"/>
  <c r="AM129" i="211"/>
  <c r="AL129" i="211"/>
  <c r="AK129" i="211"/>
  <c r="AJ129" i="211"/>
  <c r="AI129" i="211"/>
  <c r="AH129" i="211"/>
  <c r="AG129" i="211"/>
  <c r="BC130" i="211" s="1"/>
  <c r="AF129" i="211"/>
  <c r="BB130" i="211" s="1"/>
  <c r="I129" i="211"/>
  <c r="G129" i="211"/>
  <c r="F129" i="211"/>
  <c r="C129" i="211"/>
  <c r="BC128" i="211"/>
  <c r="BB128" i="211"/>
  <c r="AC128" i="211" s="1"/>
  <c r="AD128" i="211"/>
  <c r="AE128" i="211" s="1"/>
  <c r="Z128" i="211"/>
  <c r="X128" i="211"/>
  <c r="W128" i="211"/>
  <c r="L128" i="211"/>
  <c r="M128" i="211" s="1"/>
  <c r="J128" i="211"/>
  <c r="K128" i="211" s="1"/>
  <c r="H128" i="211"/>
  <c r="BC127" i="211"/>
  <c r="BB127" i="211"/>
  <c r="AC127" i="211" s="1"/>
  <c r="AE127" i="211" s="1"/>
  <c r="AD127" i="211"/>
  <c r="Z127" i="211"/>
  <c r="X127" i="211"/>
  <c r="Y127" i="211" s="1"/>
  <c r="W127" i="211"/>
  <c r="L127" i="211"/>
  <c r="M127" i="211" s="1"/>
  <c r="K127" i="211"/>
  <c r="J127" i="211"/>
  <c r="AA127" i="211" s="1"/>
  <c r="H127" i="211"/>
  <c r="BC126" i="211"/>
  <c r="BB126" i="211"/>
  <c r="AC126" i="211" s="1"/>
  <c r="AD126" i="211"/>
  <c r="Z126" i="211"/>
  <c r="X126" i="211"/>
  <c r="W126" i="211"/>
  <c r="Y126" i="211" s="1"/>
  <c r="L126" i="211"/>
  <c r="J126" i="211"/>
  <c r="K126" i="211" s="1"/>
  <c r="H126" i="211"/>
  <c r="BC125" i="211"/>
  <c r="BB125" i="211"/>
  <c r="AC125" i="211" s="1"/>
  <c r="AD125" i="211"/>
  <c r="Z125" i="211"/>
  <c r="X125" i="211"/>
  <c r="W125" i="211"/>
  <c r="L125" i="211"/>
  <c r="J125" i="211"/>
  <c r="AA125" i="211" s="1"/>
  <c r="H125" i="211"/>
  <c r="BC124" i="211"/>
  <c r="BB124" i="211"/>
  <c r="AC124" i="211" s="1"/>
  <c r="AD124" i="211"/>
  <c r="AE124" i="211" s="1"/>
  <c r="Z124" i="211"/>
  <c r="X124" i="211"/>
  <c r="W124" i="211"/>
  <c r="L124" i="211"/>
  <c r="M124" i="211" s="1"/>
  <c r="J124" i="211"/>
  <c r="K124" i="211" s="1"/>
  <c r="H124" i="211"/>
  <c r="BC123" i="211"/>
  <c r="BB123" i="211"/>
  <c r="AC123" i="211" s="1"/>
  <c r="AE123" i="211" s="1"/>
  <c r="AD123" i="211"/>
  <c r="Z123" i="211"/>
  <c r="X123" i="211"/>
  <c r="Y123" i="211" s="1"/>
  <c r="W123" i="211"/>
  <c r="L123" i="211"/>
  <c r="M123" i="211" s="1"/>
  <c r="K123" i="211"/>
  <c r="J123" i="211"/>
  <c r="AA123" i="211" s="1"/>
  <c r="H123" i="211"/>
  <c r="BC122" i="211"/>
  <c r="BB122" i="211"/>
  <c r="AC122" i="211" s="1"/>
  <c r="AD122" i="211"/>
  <c r="Z122" i="211"/>
  <c r="X122" i="211"/>
  <c r="W122" i="211"/>
  <c r="Y122" i="211" s="1"/>
  <c r="L122" i="211"/>
  <c r="J122" i="211"/>
  <c r="K122" i="211" s="1"/>
  <c r="H122" i="211"/>
  <c r="BC121" i="211"/>
  <c r="BB121" i="211"/>
  <c r="AC121" i="211" s="1"/>
  <c r="AD121" i="211"/>
  <c r="Z121" i="211"/>
  <c r="X121" i="211"/>
  <c r="W121" i="211"/>
  <c r="L121" i="211"/>
  <c r="J121" i="211"/>
  <c r="AA121" i="211" s="1"/>
  <c r="H121" i="211"/>
  <c r="BC120" i="211"/>
  <c r="BB120" i="211"/>
  <c r="AC120" i="211" s="1"/>
  <c r="AD120" i="211"/>
  <c r="AE120" i="211" s="1"/>
  <c r="Z120" i="211"/>
  <c r="X120" i="211"/>
  <c r="W120" i="211"/>
  <c r="L120" i="211"/>
  <c r="M120" i="211" s="1"/>
  <c r="J120" i="211"/>
  <c r="K120" i="211" s="1"/>
  <c r="H120" i="211"/>
  <c r="BC119" i="211"/>
  <c r="BB119" i="211"/>
  <c r="AC119" i="211" s="1"/>
  <c r="AE119" i="211" s="1"/>
  <c r="AD119" i="211"/>
  <c r="Z119" i="211"/>
  <c r="X119" i="211"/>
  <c r="Y119" i="211" s="1"/>
  <c r="W119" i="211"/>
  <c r="L119" i="211"/>
  <c r="M119" i="211" s="1"/>
  <c r="K119" i="211"/>
  <c r="J119" i="211"/>
  <c r="AA119" i="211" s="1"/>
  <c r="H119" i="211"/>
  <c r="BC118" i="211"/>
  <c r="BB118" i="211"/>
  <c r="AC118" i="211" s="1"/>
  <c r="AD118" i="211"/>
  <c r="Z118" i="211"/>
  <c r="X118" i="211"/>
  <c r="W118" i="211"/>
  <c r="Y118" i="211" s="1"/>
  <c r="L118" i="211"/>
  <c r="J118" i="211"/>
  <c r="K118" i="211" s="1"/>
  <c r="H118" i="211"/>
  <c r="BC117" i="211"/>
  <c r="BB117" i="211"/>
  <c r="AC117" i="211" s="1"/>
  <c r="AD117" i="211"/>
  <c r="Z117" i="211"/>
  <c r="X117" i="211"/>
  <c r="W117" i="211"/>
  <c r="L117" i="211"/>
  <c r="J117" i="211"/>
  <c r="AA117" i="211" s="1"/>
  <c r="H117" i="211"/>
  <c r="BC116" i="211"/>
  <c r="BB116" i="211"/>
  <c r="AC116" i="211" s="1"/>
  <c r="AD116" i="211"/>
  <c r="AE116" i="211" s="1"/>
  <c r="Z116" i="211"/>
  <c r="X116" i="211"/>
  <c r="W116" i="211"/>
  <c r="L116" i="211"/>
  <c r="M116" i="211" s="1"/>
  <c r="J116" i="211"/>
  <c r="K116" i="211" s="1"/>
  <c r="H116" i="211"/>
  <c r="BC115" i="211"/>
  <c r="BB115" i="211"/>
  <c r="AC115" i="211" s="1"/>
  <c r="AE115" i="211" s="1"/>
  <c r="AD115" i="211"/>
  <c r="Z115" i="211"/>
  <c r="X115" i="211"/>
  <c r="Y115" i="211" s="1"/>
  <c r="W115" i="211"/>
  <c r="L115" i="211"/>
  <c r="M115" i="211" s="1"/>
  <c r="K115" i="211"/>
  <c r="J115" i="211"/>
  <c r="AA115" i="211" s="1"/>
  <c r="H115" i="211"/>
  <c r="BC114" i="211"/>
  <c r="BB114" i="211"/>
  <c r="AC114" i="211" s="1"/>
  <c r="AD114" i="211"/>
  <c r="Z114" i="211"/>
  <c r="X114" i="211"/>
  <c r="W114" i="211"/>
  <c r="Y114" i="211" s="1"/>
  <c r="L114" i="211"/>
  <c r="J114" i="211"/>
  <c r="K114" i="211" s="1"/>
  <c r="H114" i="211"/>
  <c r="BC113" i="211"/>
  <c r="BB113" i="211"/>
  <c r="AC113" i="211" s="1"/>
  <c r="AD113" i="211"/>
  <c r="Z113" i="211"/>
  <c r="X113" i="211"/>
  <c r="W113" i="211"/>
  <c r="L113" i="211"/>
  <c r="J113" i="211"/>
  <c r="AA113" i="211" s="1"/>
  <c r="H113" i="211"/>
  <c r="BC112" i="211"/>
  <c r="BB112" i="211"/>
  <c r="AC112" i="211" s="1"/>
  <c r="AD112" i="211"/>
  <c r="AE112" i="211" s="1"/>
  <c r="Z112" i="211"/>
  <c r="X112" i="211"/>
  <c r="W112" i="211"/>
  <c r="L112" i="211"/>
  <c r="M112" i="211" s="1"/>
  <c r="J112" i="211"/>
  <c r="K112" i="211" s="1"/>
  <c r="H112" i="211"/>
  <c r="BC111" i="211"/>
  <c r="BB111" i="211"/>
  <c r="AC111" i="211" s="1"/>
  <c r="AE111" i="211" s="1"/>
  <c r="AD111" i="211"/>
  <c r="Z111" i="211"/>
  <c r="X111" i="211"/>
  <c r="Y111" i="211" s="1"/>
  <c r="W111" i="211"/>
  <c r="L111" i="211"/>
  <c r="M111" i="211" s="1"/>
  <c r="K111" i="211"/>
  <c r="J111" i="211"/>
  <c r="AA111" i="211" s="1"/>
  <c r="H111" i="211"/>
  <c r="BC110" i="211"/>
  <c r="BB110" i="211"/>
  <c r="AC110" i="211" s="1"/>
  <c r="AD110" i="211"/>
  <c r="Z110" i="211"/>
  <c r="X110" i="211"/>
  <c r="W110" i="211"/>
  <c r="Y110" i="211" s="1"/>
  <c r="L110" i="211"/>
  <c r="J110" i="211"/>
  <c r="K110" i="211" s="1"/>
  <c r="H110" i="211"/>
  <c r="BC109" i="211"/>
  <c r="BB109" i="211"/>
  <c r="AC109" i="211" s="1"/>
  <c r="AD109" i="211"/>
  <c r="Z109" i="211"/>
  <c r="X109" i="211"/>
  <c r="W109" i="211"/>
  <c r="L109" i="211"/>
  <c r="J109" i="211"/>
  <c r="AA109" i="211" s="1"/>
  <c r="H109" i="211"/>
  <c r="BC107" i="211"/>
  <c r="BB107" i="211"/>
  <c r="AC107" i="211" s="1"/>
  <c r="AD107" i="211"/>
  <c r="AE107" i="211" s="1"/>
  <c r="Z107" i="211"/>
  <c r="X107" i="211"/>
  <c r="W107" i="211"/>
  <c r="L107" i="211"/>
  <c r="J107" i="211"/>
  <c r="H107" i="211"/>
  <c r="BC106" i="211"/>
  <c r="AD106" i="211" s="1"/>
  <c r="BB106" i="211"/>
  <c r="AC106" i="211" s="1"/>
  <c r="Z106" i="211"/>
  <c r="X106" i="211"/>
  <c r="W106" i="211"/>
  <c r="L106" i="211"/>
  <c r="K106" i="211"/>
  <c r="J106" i="211"/>
  <c r="H106" i="211"/>
  <c r="BC105" i="211"/>
  <c r="AD105" i="211" s="1"/>
  <c r="BB105" i="211"/>
  <c r="AC105" i="211" s="1"/>
  <c r="Z105" i="211"/>
  <c r="X105" i="211"/>
  <c r="W105" i="211"/>
  <c r="L105" i="211"/>
  <c r="J105" i="211"/>
  <c r="H105" i="211"/>
  <c r="BC104" i="211"/>
  <c r="AD104" i="211" s="1"/>
  <c r="BB104" i="211"/>
  <c r="AC104" i="211" s="1"/>
  <c r="Z104" i="211"/>
  <c r="X104" i="211"/>
  <c r="Y104" i="211" s="1"/>
  <c r="W104" i="211"/>
  <c r="L104" i="211"/>
  <c r="K104" i="211"/>
  <c r="J104" i="211"/>
  <c r="H104" i="211"/>
  <c r="BC103" i="211"/>
  <c r="AD103" i="211" s="1"/>
  <c r="BB103" i="211"/>
  <c r="AC103" i="211" s="1"/>
  <c r="Z103" i="211"/>
  <c r="X103" i="211"/>
  <c r="W103" i="211"/>
  <c r="L103" i="211"/>
  <c r="J103" i="211"/>
  <c r="H103" i="211"/>
  <c r="BC101" i="211"/>
  <c r="BB101" i="211"/>
  <c r="AD101" i="211"/>
  <c r="AC101" i="211"/>
  <c r="Z101" i="211"/>
  <c r="X101" i="211"/>
  <c r="W101" i="211"/>
  <c r="L101" i="211"/>
  <c r="J101" i="211"/>
  <c r="H101" i="211"/>
  <c r="BC100" i="211"/>
  <c r="BB100" i="211"/>
  <c r="AC100" i="211" s="1"/>
  <c r="AD100" i="211"/>
  <c r="Z100" i="211"/>
  <c r="X100" i="211"/>
  <c r="W100" i="211"/>
  <c r="L100" i="211"/>
  <c r="J100" i="211"/>
  <c r="H100" i="211"/>
  <c r="BC99" i="211"/>
  <c r="AD99" i="211" s="1"/>
  <c r="BB99" i="211"/>
  <c r="AC99" i="211" s="1"/>
  <c r="Z99" i="211"/>
  <c r="X99" i="211"/>
  <c r="W99" i="211"/>
  <c r="L99" i="211"/>
  <c r="J99" i="211"/>
  <c r="H99" i="211"/>
  <c r="BC97" i="211"/>
  <c r="BB97" i="211"/>
  <c r="AC97" i="211" s="1"/>
  <c r="AD97" i="211"/>
  <c r="Z97" i="211"/>
  <c r="X97" i="211"/>
  <c r="W97" i="211"/>
  <c r="L97" i="211"/>
  <c r="J97" i="211"/>
  <c r="H97" i="211"/>
  <c r="BC96" i="211"/>
  <c r="BB96" i="211"/>
  <c r="AD96" i="211"/>
  <c r="AC96" i="211"/>
  <c r="Z96" i="211"/>
  <c r="X96" i="211"/>
  <c r="W96" i="211"/>
  <c r="L96" i="211"/>
  <c r="J96" i="211"/>
  <c r="H96" i="211"/>
  <c r="BC95" i="211"/>
  <c r="BB95" i="211"/>
  <c r="AC95" i="211" s="1"/>
  <c r="AD95" i="211"/>
  <c r="Z95" i="211"/>
  <c r="X95" i="211"/>
  <c r="W95" i="211"/>
  <c r="L95" i="211"/>
  <c r="J95" i="211"/>
  <c r="H95" i="211"/>
  <c r="BC94" i="211"/>
  <c r="AD94" i="211" s="1"/>
  <c r="BB94" i="211"/>
  <c r="AC94" i="211" s="1"/>
  <c r="Z94" i="211"/>
  <c r="X94" i="211"/>
  <c r="Y94" i="211" s="1"/>
  <c r="W94" i="211"/>
  <c r="L94" i="211"/>
  <c r="K94" i="211"/>
  <c r="J94" i="211"/>
  <c r="H94" i="211"/>
  <c r="BC93" i="211"/>
  <c r="BB93" i="211"/>
  <c r="AC93" i="211" s="1"/>
  <c r="AD93" i="211"/>
  <c r="Z93" i="211"/>
  <c r="X93" i="211"/>
  <c r="W93" i="211"/>
  <c r="L93" i="211"/>
  <c r="J93" i="211"/>
  <c r="H93" i="211"/>
  <c r="BC92" i="211"/>
  <c r="BB92" i="211"/>
  <c r="AC92" i="211" s="1"/>
  <c r="AD92" i="211"/>
  <c r="Z92" i="211"/>
  <c r="X92" i="211"/>
  <c r="W92" i="211"/>
  <c r="L92" i="211"/>
  <c r="J92" i="211"/>
  <c r="H92" i="211"/>
  <c r="BC91" i="211"/>
  <c r="BB91" i="211"/>
  <c r="AC91" i="211" s="1"/>
  <c r="AD91" i="211"/>
  <c r="Z91" i="211"/>
  <c r="X91" i="211"/>
  <c r="W91" i="211"/>
  <c r="L91" i="211"/>
  <c r="J91" i="211"/>
  <c r="H91" i="211"/>
  <c r="BC90" i="211"/>
  <c r="BB90" i="211"/>
  <c r="AC90" i="211" s="1"/>
  <c r="AD90" i="211"/>
  <c r="Z90" i="211"/>
  <c r="X90" i="211"/>
  <c r="W90" i="211"/>
  <c r="L90" i="211"/>
  <c r="J90" i="211"/>
  <c r="H90" i="211"/>
  <c r="BC89" i="211"/>
  <c r="BB89" i="211"/>
  <c r="AC89" i="211" s="1"/>
  <c r="AD89" i="211"/>
  <c r="Z89" i="211"/>
  <c r="X89" i="211"/>
  <c r="W89" i="211"/>
  <c r="L89" i="211"/>
  <c r="J89" i="211"/>
  <c r="H89" i="211"/>
  <c r="BC88" i="211"/>
  <c r="BB88" i="211"/>
  <c r="AD88" i="211"/>
  <c r="AC88" i="211"/>
  <c r="Z88" i="211"/>
  <c r="X88" i="211"/>
  <c r="W88" i="211"/>
  <c r="L88" i="211"/>
  <c r="J88" i="211"/>
  <c r="M88" i="211" s="1"/>
  <c r="H88" i="211"/>
  <c r="BC87" i="211"/>
  <c r="BB87" i="211"/>
  <c r="AC87" i="211" s="1"/>
  <c r="AD87" i="211"/>
  <c r="Z87" i="211"/>
  <c r="X87" i="211"/>
  <c r="W87" i="211"/>
  <c r="L87" i="211"/>
  <c r="J87" i="211"/>
  <c r="H87" i="211"/>
  <c r="BC86" i="211"/>
  <c r="BB86" i="211"/>
  <c r="AC86" i="211" s="1"/>
  <c r="AD86" i="211"/>
  <c r="Z86" i="211"/>
  <c r="X86" i="211"/>
  <c r="W86" i="211"/>
  <c r="L86" i="211"/>
  <c r="J86" i="211"/>
  <c r="H86" i="211"/>
  <c r="BC85" i="211"/>
  <c r="AD85" i="211" s="1"/>
  <c r="BB85" i="211"/>
  <c r="AC85" i="211" s="1"/>
  <c r="Z85" i="211"/>
  <c r="X85" i="211"/>
  <c r="W85" i="211"/>
  <c r="L85" i="211"/>
  <c r="J85" i="211"/>
  <c r="H85" i="211"/>
  <c r="BC84" i="211"/>
  <c r="AD84" i="211" s="1"/>
  <c r="BB84" i="211"/>
  <c r="AC84" i="211"/>
  <c r="Z84" i="211"/>
  <c r="X84" i="211"/>
  <c r="Y84" i="211" s="1"/>
  <c r="W84" i="211"/>
  <c r="M84" i="211"/>
  <c r="L84" i="211"/>
  <c r="K84" i="211"/>
  <c r="J84" i="211"/>
  <c r="H84" i="211"/>
  <c r="BC83" i="211"/>
  <c r="BB83" i="211"/>
  <c r="AC83" i="211" s="1"/>
  <c r="AD83" i="211"/>
  <c r="Z83" i="211"/>
  <c r="X83" i="211"/>
  <c r="W83" i="211"/>
  <c r="L83" i="211"/>
  <c r="J83" i="211"/>
  <c r="H83" i="211"/>
  <c r="BC82" i="211"/>
  <c r="BB82" i="211"/>
  <c r="AD82" i="211"/>
  <c r="AC82" i="211"/>
  <c r="Z82" i="211"/>
  <c r="X82" i="211"/>
  <c r="W82" i="211"/>
  <c r="L82" i="211"/>
  <c r="K82" i="211"/>
  <c r="J82" i="211"/>
  <c r="H82" i="211"/>
  <c r="BC81" i="211"/>
  <c r="BB81" i="211"/>
  <c r="AC81" i="211" s="1"/>
  <c r="AD81" i="211"/>
  <c r="Z81" i="211"/>
  <c r="X81" i="211"/>
  <c r="W81" i="211"/>
  <c r="L81" i="211"/>
  <c r="J81" i="211"/>
  <c r="H81" i="211"/>
  <c r="BC80" i="211"/>
  <c r="BB80" i="211"/>
  <c r="AD80" i="211"/>
  <c r="AC80" i="211"/>
  <c r="Z80" i="211"/>
  <c r="X80" i="211"/>
  <c r="W80" i="211"/>
  <c r="L80" i="211"/>
  <c r="J80" i="211"/>
  <c r="H80" i="211"/>
  <c r="BC79" i="211"/>
  <c r="AD79" i="211" s="1"/>
  <c r="BB79" i="211"/>
  <c r="AC79" i="211" s="1"/>
  <c r="Z79" i="211"/>
  <c r="X79" i="211"/>
  <c r="W79" i="211"/>
  <c r="L79" i="211"/>
  <c r="J79" i="211"/>
  <c r="H79" i="211"/>
  <c r="BC78" i="211"/>
  <c r="AD78" i="211" s="1"/>
  <c r="AE78" i="211" s="1"/>
  <c r="BB78" i="211"/>
  <c r="AC78" i="211"/>
  <c r="Z78" i="211"/>
  <c r="X78" i="211"/>
  <c r="W78" i="211"/>
  <c r="L78" i="211"/>
  <c r="J78" i="211"/>
  <c r="H78" i="211"/>
  <c r="BC77" i="211"/>
  <c r="AD77" i="211" s="1"/>
  <c r="BB77" i="211"/>
  <c r="AC77" i="211" s="1"/>
  <c r="Z77" i="211"/>
  <c r="X77" i="211"/>
  <c r="W77" i="211"/>
  <c r="L77" i="211"/>
  <c r="J77" i="211"/>
  <c r="M77" i="211" s="1"/>
  <c r="H77" i="211"/>
  <c r="BC76" i="211"/>
  <c r="BB76" i="211"/>
  <c r="AC76" i="211" s="1"/>
  <c r="AD76" i="211"/>
  <c r="Z76" i="211"/>
  <c r="X76" i="211"/>
  <c r="W76" i="211"/>
  <c r="L76" i="211"/>
  <c r="J76" i="211"/>
  <c r="H76" i="211"/>
  <c r="BC74" i="211"/>
  <c r="AD74" i="211" s="1"/>
  <c r="BB74" i="211"/>
  <c r="AC74" i="211" s="1"/>
  <c r="Z74" i="211"/>
  <c r="X74" i="211"/>
  <c r="W74" i="211"/>
  <c r="L74" i="211"/>
  <c r="M74" i="211" s="1"/>
  <c r="J74" i="211"/>
  <c r="H74" i="211"/>
  <c r="BC73" i="211"/>
  <c r="BB73" i="211"/>
  <c r="AC73" i="211" s="1"/>
  <c r="AD73" i="211"/>
  <c r="Z73" i="211"/>
  <c r="X73" i="211"/>
  <c r="W73" i="211"/>
  <c r="L73" i="211"/>
  <c r="J73" i="211"/>
  <c r="H73" i="211"/>
  <c r="BC72" i="211"/>
  <c r="BB72" i="211"/>
  <c r="AC72" i="211" s="1"/>
  <c r="AD72" i="211"/>
  <c r="Z72" i="211"/>
  <c r="X72" i="211"/>
  <c r="W72" i="211"/>
  <c r="L72" i="211"/>
  <c r="J72" i="211"/>
  <c r="H72" i="211"/>
  <c r="BC71" i="211"/>
  <c r="BB71" i="211"/>
  <c r="AC71" i="211" s="1"/>
  <c r="AD71" i="211"/>
  <c r="Z71" i="211"/>
  <c r="X71" i="211"/>
  <c r="W71" i="211"/>
  <c r="L71" i="211"/>
  <c r="J71" i="211"/>
  <c r="H71" i="211"/>
  <c r="BC70" i="211"/>
  <c r="BB70" i="211"/>
  <c r="AD70" i="211"/>
  <c r="AC70" i="211"/>
  <c r="Z70" i="211"/>
  <c r="X70" i="211"/>
  <c r="W70" i="211"/>
  <c r="L70" i="211"/>
  <c r="M70" i="211" s="1"/>
  <c r="J70" i="211"/>
  <c r="H70" i="211"/>
  <c r="BC69" i="211"/>
  <c r="BB69" i="211"/>
  <c r="AC69" i="211" s="1"/>
  <c r="AD69" i="211"/>
  <c r="Z69" i="211"/>
  <c r="X69" i="211"/>
  <c r="W69" i="211"/>
  <c r="L69" i="211"/>
  <c r="J69" i="211"/>
  <c r="H69" i="211"/>
  <c r="BC67" i="211"/>
  <c r="BB67" i="211"/>
  <c r="AC67" i="211" s="1"/>
  <c r="AD67" i="211"/>
  <c r="Z67" i="211"/>
  <c r="X67" i="211"/>
  <c r="W67" i="211"/>
  <c r="L67" i="211"/>
  <c r="J67" i="211"/>
  <c r="H67" i="211"/>
  <c r="BC66" i="211"/>
  <c r="BB66" i="211"/>
  <c r="AC66" i="211" s="1"/>
  <c r="AD66" i="211"/>
  <c r="Z66" i="211"/>
  <c r="X66" i="211"/>
  <c r="W66" i="211"/>
  <c r="L66" i="211"/>
  <c r="J66" i="211"/>
  <c r="H66" i="211"/>
  <c r="BC65" i="211"/>
  <c r="AD65" i="211" s="1"/>
  <c r="BB65" i="211"/>
  <c r="AC65" i="211" s="1"/>
  <c r="Z65" i="211"/>
  <c r="X65" i="211"/>
  <c r="W65" i="211"/>
  <c r="L65" i="211"/>
  <c r="J65" i="211"/>
  <c r="H65" i="211"/>
  <c r="BC64" i="211"/>
  <c r="BB64" i="211"/>
  <c r="AC64" i="211" s="1"/>
  <c r="AD64" i="211"/>
  <c r="Z64" i="211"/>
  <c r="X64" i="211"/>
  <c r="W64" i="211"/>
  <c r="L64" i="211"/>
  <c r="J64" i="211"/>
  <c r="H64" i="211"/>
  <c r="BC63" i="211"/>
  <c r="BB63" i="211"/>
  <c r="AC63" i="211" s="1"/>
  <c r="AD63" i="211"/>
  <c r="Z63" i="211"/>
  <c r="X63" i="211"/>
  <c r="W63" i="211"/>
  <c r="L63" i="211"/>
  <c r="J63" i="211"/>
  <c r="H63" i="211"/>
  <c r="BC62" i="211"/>
  <c r="BB62" i="211"/>
  <c r="AC62" i="211" s="1"/>
  <c r="AD62" i="211"/>
  <c r="Z62" i="211"/>
  <c r="X62" i="211"/>
  <c r="W62" i="211"/>
  <c r="L62" i="211"/>
  <c r="J62" i="211"/>
  <c r="H62" i="211"/>
  <c r="BC61" i="211"/>
  <c r="BB61" i="211"/>
  <c r="AC61" i="211" s="1"/>
  <c r="AD61" i="211"/>
  <c r="Z61" i="211"/>
  <c r="X61" i="211"/>
  <c r="W61" i="211"/>
  <c r="L61" i="211"/>
  <c r="J61" i="211"/>
  <c r="H61" i="211"/>
  <c r="BC60" i="211"/>
  <c r="BB60" i="211"/>
  <c r="AC60" i="211" s="1"/>
  <c r="AD60" i="211"/>
  <c r="Z60" i="211"/>
  <c r="X60" i="211"/>
  <c r="W60" i="211"/>
  <c r="L60" i="211"/>
  <c r="J60" i="211"/>
  <c r="H60" i="211"/>
  <c r="BC59" i="211"/>
  <c r="BB59" i="211"/>
  <c r="AD59" i="211"/>
  <c r="AC59" i="211"/>
  <c r="Z59" i="211"/>
  <c r="X59" i="211"/>
  <c r="W59" i="211"/>
  <c r="L59" i="211"/>
  <c r="J59" i="211"/>
  <c r="H59" i="211"/>
  <c r="BC58" i="211"/>
  <c r="BB58" i="211"/>
  <c r="AC58" i="211" s="1"/>
  <c r="AD58" i="211"/>
  <c r="Z58" i="211"/>
  <c r="X58" i="211"/>
  <c r="W58" i="211"/>
  <c r="Y58" i="211" s="1"/>
  <c r="L58" i="211"/>
  <c r="J58" i="211"/>
  <c r="H58" i="211"/>
  <c r="BC57" i="211"/>
  <c r="BB57" i="211"/>
  <c r="AD57" i="211"/>
  <c r="AC57" i="211"/>
  <c r="Z57" i="211"/>
  <c r="X57" i="211"/>
  <c r="W57" i="211"/>
  <c r="L57" i="211"/>
  <c r="J57" i="211"/>
  <c r="H57" i="211"/>
  <c r="BC56" i="211"/>
  <c r="BB56" i="211"/>
  <c r="AC56" i="211" s="1"/>
  <c r="AD56" i="211"/>
  <c r="Z56" i="211"/>
  <c r="X56" i="211"/>
  <c r="W56" i="211"/>
  <c r="L56" i="211"/>
  <c r="J56" i="211"/>
  <c r="H56" i="211"/>
  <c r="BC55" i="211"/>
  <c r="BB55" i="211"/>
  <c r="AC55" i="211" s="1"/>
  <c r="AD55" i="211"/>
  <c r="Z55" i="211"/>
  <c r="X55" i="211"/>
  <c r="W55" i="211"/>
  <c r="L55" i="211"/>
  <c r="J55" i="211"/>
  <c r="H55" i="211"/>
  <c r="BC54" i="211"/>
  <c r="BB54" i="211"/>
  <c r="AC54" i="211" s="1"/>
  <c r="AD54" i="211"/>
  <c r="Z54" i="211"/>
  <c r="X54" i="211"/>
  <c r="W54" i="211"/>
  <c r="L54" i="211"/>
  <c r="J54" i="211"/>
  <c r="H54" i="211"/>
  <c r="BC53" i="211"/>
  <c r="BB53" i="211"/>
  <c r="AC53" i="211" s="1"/>
  <c r="AD53" i="211"/>
  <c r="Z53" i="211"/>
  <c r="X53" i="211"/>
  <c r="W53" i="211"/>
  <c r="L53" i="211"/>
  <c r="J53" i="211"/>
  <c r="H53" i="211"/>
  <c r="BC52" i="211"/>
  <c r="BB52" i="211"/>
  <c r="AC52" i="211" s="1"/>
  <c r="AD52" i="211"/>
  <c r="Z52" i="211"/>
  <c r="X52" i="211"/>
  <c r="W52" i="211"/>
  <c r="L52" i="211"/>
  <c r="J52" i="211"/>
  <c r="H52" i="211"/>
  <c r="BC51" i="211"/>
  <c r="AD51" i="211" s="1"/>
  <c r="BB51" i="211"/>
  <c r="AC51" i="211" s="1"/>
  <c r="Z51" i="211"/>
  <c r="X51" i="211"/>
  <c r="W51" i="211"/>
  <c r="L51" i="211"/>
  <c r="J51" i="211"/>
  <c r="H51" i="211"/>
  <c r="BC50" i="211"/>
  <c r="BB50" i="211"/>
  <c r="AC50" i="211" s="1"/>
  <c r="AD50" i="211"/>
  <c r="Z50" i="211"/>
  <c r="X50" i="211"/>
  <c r="W50" i="211"/>
  <c r="L50" i="211"/>
  <c r="J50" i="211"/>
  <c r="H50" i="211"/>
  <c r="BC49" i="211"/>
  <c r="BB49" i="211"/>
  <c r="AC49" i="211" s="1"/>
  <c r="AD49" i="211"/>
  <c r="Z49" i="211"/>
  <c r="X49" i="211"/>
  <c r="W49" i="211"/>
  <c r="L49" i="211"/>
  <c r="J49" i="211"/>
  <c r="H49" i="211"/>
  <c r="BC48" i="211"/>
  <c r="AD48" i="211" s="1"/>
  <c r="BB48" i="211"/>
  <c r="AC48" i="211" s="1"/>
  <c r="Z48" i="211"/>
  <c r="X48" i="211"/>
  <c r="W48" i="211"/>
  <c r="L48" i="211"/>
  <c r="J48" i="211"/>
  <c r="H48" i="211"/>
  <c r="BC47" i="211"/>
  <c r="AD47" i="211" s="1"/>
  <c r="BB47" i="211"/>
  <c r="AC47" i="211" s="1"/>
  <c r="Z47" i="211"/>
  <c r="X47" i="211"/>
  <c r="W47" i="211"/>
  <c r="L47" i="211"/>
  <c r="J47" i="211"/>
  <c r="K47" i="211" s="1"/>
  <c r="H47" i="211"/>
  <c r="BC46" i="211"/>
  <c r="BB46" i="211"/>
  <c r="AC46" i="211" s="1"/>
  <c r="AD46" i="211"/>
  <c r="Z46" i="211"/>
  <c r="X46" i="211"/>
  <c r="W46" i="211"/>
  <c r="L46" i="211"/>
  <c r="J46" i="211"/>
  <c r="H46" i="211"/>
  <c r="BC45" i="211"/>
  <c r="BB45" i="211"/>
  <c r="AD45" i="211"/>
  <c r="AC45" i="211"/>
  <c r="Z45" i="211"/>
  <c r="X45" i="211"/>
  <c r="W45" i="211"/>
  <c r="L45" i="211"/>
  <c r="J45" i="211"/>
  <c r="H45" i="211"/>
  <c r="BC44" i="211"/>
  <c r="BB44" i="211"/>
  <c r="AC44" i="211" s="1"/>
  <c r="AD44" i="211"/>
  <c r="Z44" i="211"/>
  <c r="X44" i="211"/>
  <c r="W44" i="211"/>
  <c r="L44" i="211"/>
  <c r="J44" i="211"/>
  <c r="H44" i="211"/>
  <c r="BC43" i="211"/>
  <c r="BB43" i="211"/>
  <c r="AD43" i="211"/>
  <c r="AC43" i="211"/>
  <c r="Z43" i="211"/>
  <c r="X43" i="211"/>
  <c r="W43" i="211"/>
  <c r="L43" i="211"/>
  <c r="J43" i="211"/>
  <c r="K43" i="211" s="1"/>
  <c r="H43" i="211"/>
  <c r="BC42" i="211"/>
  <c r="BB42" i="211"/>
  <c r="AC42" i="211" s="1"/>
  <c r="AD42" i="211"/>
  <c r="Z42" i="211"/>
  <c r="X42" i="211"/>
  <c r="W42" i="211"/>
  <c r="L42" i="211"/>
  <c r="J42" i="211"/>
  <c r="H42" i="211"/>
  <c r="BC41" i="211"/>
  <c r="BB41" i="211"/>
  <c r="AD41" i="211"/>
  <c r="AC41" i="211"/>
  <c r="Z41" i="211"/>
  <c r="X41" i="211"/>
  <c r="W41" i="211"/>
  <c r="L41" i="211"/>
  <c r="J41" i="211"/>
  <c r="H41" i="211"/>
  <c r="BC40" i="211"/>
  <c r="BB40" i="211"/>
  <c r="AC40" i="211" s="1"/>
  <c r="AD40" i="211"/>
  <c r="Z40" i="211"/>
  <c r="X40" i="211"/>
  <c r="W40" i="211"/>
  <c r="L40" i="211"/>
  <c r="J40" i="211"/>
  <c r="H40" i="211"/>
  <c r="BC39" i="211"/>
  <c r="BB39" i="211"/>
  <c r="AC39" i="211" s="1"/>
  <c r="AE39" i="211" s="1"/>
  <c r="AD39" i="211"/>
  <c r="Z39" i="211"/>
  <c r="X39" i="211"/>
  <c r="W39" i="211"/>
  <c r="L39" i="211"/>
  <c r="J39" i="211"/>
  <c r="K39" i="211" s="1"/>
  <c r="H39" i="211"/>
  <c r="BC38" i="211"/>
  <c r="BB38" i="211"/>
  <c r="AC38" i="211" s="1"/>
  <c r="AD38" i="211"/>
  <c r="Z38" i="211"/>
  <c r="X38" i="211"/>
  <c r="W38" i="211"/>
  <c r="L38" i="211"/>
  <c r="J38" i="211"/>
  <c r="H38" i="211"/>
  <c r="BC37" i="211"/>
  <c r="BB37" i="211"/>
  <c r="AD37" i="211"/>
  <c r="AC37" i="211"/>
  <c r="Z37" i="211"/>
  <c r="X37" i="211"/>
  <c r="W37" i="211"/>
  <c r="L37" i="211"/>
  <c r="J37" i="211"/>
  <c r="K37" i="211" s="1"/>
  <c r="H37" i="211"/>
  <c r="BC36" i="211"/>
  <c r="AD36" i="211" s="1"/>
  <c r="BB36" i="211"/>
  <c r="AC36" i="211" s="1"/>
  <c r="Z36" i="211"/>
  <c r="X36" i="211"/>
  <c r="W36" i="211"/>
  <c r="L36" i="211"/>
  <c r="J36" i="211"/>
  <c r="H36" i="211"/>
  <c r="BC35" i="211"/>
  <c r="AD35" i="211" s="1"/>
  <c r="BB35" i="211"/>
  <c r="AC35" i="211" s="1"/>
  <c r="Z35" i="211"/>
  <c r="X35" i="211"/>
  <c r="W35" i="211"/>
  <c r="L35" i="211"/>
  <c r="J35" i="211"/>
  <c r="K35" i="211" s="1"/>
  <c r="H35" i="211"/>
  <c r="BC33" i="211"/>
  <c r="BB33" i="211"/>
  <c r="AC33" i="211" s="1"/>
  <c r="AD33" i="211"/>
  <c r="Z33" i="211"/>
  <c r="X33" i="211"/>
  <c r="W33" i="211"/>
  <c r="L33" i="211"/>
  <c r="J33" i="211"/>
  <c r="H33" i="211"/>
  <c r="BC32" i="211"/>
  <c r="BB32" i="211"/>
  <c r="AD32" i="211"/>
  <c r="AC32" i="211"/>
  <c r="Z32" i="211"/>
  <c r="X32" i="211"/>
  <c r="W32" i="211"/>
  <c r="L32" i="211"/>
  <c r="J32" i="211"/>
  <c r="H32" i="211"/>
  <c r="BC31" i="211"/>
  <c r="BB31" i="211"/>
  <c r="AC31" i="211" s="1"/>
  <c r="AD31" i="211"/>
  <c r="Z31" i="211"/>
  <c r="X31" i="211"/>
  <c r="W31" i="211"/>
  <c r="L31" i="211"/>
  <c r="J31" i="211"/>
  <c r="H31" i="211"/>
  <c r="BC30" i="211"/>
  <c r="AD30" i="211" s="1"/>
  <c r="BB30" i="211"/>
  <c r="AC30" i="211" s="1"/>
  <c r="Z30" i="211"/>
  <c r="X30" i="211"/>
  <c r="W30" i="211"/>
  <c r="L30" i="211"/>
  <c r="K30" i="211"/>
  <c r="J30" i="211"/>
  <c r="H30" i="211"/>
  <c r="BC29" i="211"/>
  <c r="BB29" i="211"/>
  <c r="AC29" i="211" s="1"/>
  <c r="AD29" i="211"/>
  <c r="Z29" i="211"/>
  <c r="X29" i="211"/>
  <c r="W29" i="211"/>
  <c r="Y29" i="211" s="1"/>
  <c r="L29" i="211"/>
  <c r="J29" i="211"/>
  <c r="H29" i="211"/>
  <c r="BC28" i="211"/>
  <c r="BB28" i="211"/>
  <c r="AD28" i="211"/>
  <c r="AC28" i="211"/>
  <c r="Z28" i="211"/>
  <c r="X28" i="211"/>
  <c r="W28" i="211"/>
  <c r="L28" i="211"/>
  <c r="J28" i="211"/>
  <c r="H28" i="211"/>
  <c r="BC27" i="211"/>
  <c r="BB27" i="211"/>
  <c r="AC27" i="211" s="1"/>
  <c r="AD27" i="211"/>
  <c r="AE27" i="211" s="1"/>
  <c r="Z27" i="211"/>
  <c r="X27" i="211"/>
  <c r="W27" i="211"/>
  <c r="L27" i="211"/>
  <c r="J27" i="211"/>
  <c r="H27" i="211"/>
  <c r="BC26" i="211"/>
  <c r="BB26" i="211"/>
  <c r="AD26" i="211"/>
  <c r="AC26" i="211"/>
  <c r="AE26" i="211" s="1"/>
  <c r="Z26" i="211"/>
  <c r="X26" i="211"/>
  <c r="Y26" i="211" s="1"/>
  <c r="W26" i="211"/>
  <c r="M26" i="211"/>
  <c r="L26" i="211"/>
  <c r="K26" i="211"/>
  <c r="J26" i="211"/>
  <c r="H26" i="211"/>
  <c r="BC25" i="211"/>
  <c r="AD25" i="211" s="1"/>
  <c r="BB25" i="211"/>
  <c r="AC25" i="211" s="1"/>
  <c r="Z25" i="211"/>
  <c r="X25" i="211"/>
  <c r="W25" i="211"/>
  <c r="Y25" i="211" s="1"/>
  <c r="L25" i="211"/>
  <c r="J25" i="211"/>
  <c r="H25" i="211"/>
  <c r="BC24" i="211"/>
  <c r="AD24" i="211" s="1"/>
  <c r="BB24" i="211"/>
  <c r="AC24" i="211"/>
  <c r="Z24" i="211"/>
  <c r="X24" i="211"/>
  <c r="Y24" i="211" s="1"/>
  <c r="W24" i="211"/>
  <c r="M24" i="211"/>
  <c r="L24" i="211"/>
  <c r="K24" i="211"/>
  <c r="J24" i="211"/>
  <c r="H24" i="211"/>
  <c r="BC23" i="211"/>
  <c r="BB23" i="211"/>
  <c r="AC23" i="211" s="1"/>
  <c r="AD23" i="211"/>
  <c r="Z23" i="211"/>
  <c r="X23" i="211"/>
  <c r="W23" i="211"/>
  <c r="Y23" i="211" s="1"/>
  <c r="L23" i="211"/>
  <c r="J23" i="211"/>
  <c r="H23" i="211"/>
  <c r="BC22" i="211"/>
  <c r="BB22" i="211"/>
  <c r="AD22" i="211"/>
  <c r="AC22" i="211"/>
  <c r="Z22" i="211"/>
  <c r="X22" i="211"/>
  <c r="W22" i="211"/>
  <c r="L22" i="211"/>
  <c r="J22" i="211"/>
  <c r="H22" i="211"/>
  <c r="BC21" i="211"/>
  <c r="BB21" i="211"/>
  <c r="AC21" i="211" s="1"/>
  <c r="AD21" i="211"/>
  <c r="AE21" i="211" s="1"/>
  <c r="Z21" i="211"/>
  <c r="X21" i="211"/>
  <c r="W21" i="211"/>
  <c r="L21" i="211"/>
  <c r="J21" i="211"/>
  <c r="H21" i="211"/>
  <c r="BC20" i="211"/>
  <c r="BB20" i="211"/>
  <c r="AC20" i="211" s="1"/>
  <c r="AE20" i="211" s="1"/>
  <c r="AD20" i="211"/>
  <c r="Z20" i="211"/>
  <c r="X20" i="211"/>
  <c r="Y20" i="211" s="1"/>
  <c r="W20" i="211"/>
  <c r="M20" i="211"/>
  <c r="L20" i="211"/>
  <c r="K20" i="211"/>
  <c r="J20" i="211"/>
  <c r="H20" i="211"/>
  <c r="BC19" i="211"/>
  <c r="BB19" i="211"/>
  <c r="AC19" i="211" s="1"/>
  <c r="AD19" i="211"/>
  <c r="Z19" i="211"/>
  <c r="X19" i="211"/>
  <c r="W19" i="211"/>
  <c r="Y19" i="211" s="1"/>
  <c r="L19" i="211"/>
  <c r="J19" i="211"/>
  <c r="H19" i="211"/>
  <c r="BC18" i="211"/>
  <c r="AD18" i="211" s="1"/>
  <c r="BB18" i="211"/>
  <c r="AC18" i="211"/>
  <c r="Z18" i="211"/>
  <c r="X18" i="211"/>
  <c r="Y18" i="211" s="1"/>
  <c r="W18" i="211"/>
  <c r="M18" i="211"/>
  <c r="L18" i="211"/>
  <c r="K18" i="211"/>
  <c r="J18" i="211"/>
  <c r="H18" i="211"/>
  <c r="BC17" i="211"/>
  <c r="AD17" i="211" s="1"/>
  <c r="BB17" i="211"/>
  <c r="AC17" i="211" s="1"/>
  <c r="Z17" i="211"/>
  <c r="X17" i="211"/>
  <c r="W17" i="211"/>
  <c r="Y17" i="211" s="1"/>
  <c r="L17" i="211"/>
  <c r="J17" i="211"/>
  <c r="H17" i="211"/>
  <c r="BC16" i="211"/>
  <c r="AD16" i="211" s="1"/>
  <c r="BB16" i="211"/>
  <c r="AC16" i="211"/>
  <c r="Z16" i="211"/>
  <c r="X16" i="211"/>
  <c r="Y16" i="211" s="1"/>
  <c r="W16" i="211"/>
  <c r="M16" i="211"/>
  <c r="L16" i="211"/>
  <c r="K16" i="211"/>
  <c r="J16" i="211"/>
  <c r="H16" i="211"/>
  <c r="BC15" i="211"/>
  <c r="AD15" i="211" s="1"/>
  <c r="BB15" i="211"/>
  <c r="AC15" i="211" s="1"/>
  <c r="Z15" i="211"/>
  <c r="X15" i="211"/>
  <c r="W15" i="211"/>
  <c r="Y15" i="211" s="1"/>
  <c r="L15" i="211"/>
  <c r="J15" i="211"/>
  <c r="H15" i="211"/>
  <c r="BC14" i="211"/>
  <c r="BC129" i="211" s="1"/>
  <c r="BB14" i="211"/>
  <c r="AC14" i="211"/>
  <c r="Z14" i="211"/>
  <c r="X14" i="211"/>
  <c r="Y14" i="211" s="1"/>
  <c r="W14" i="211"/>
  <c r="U14" i="211"/>
  <c r="L14" i="211"/>
  <c r="J14" i="211"/>
  <c r="H14" i="211"/>
  <c r="U13" i="211"/>
  <c r="T13" i="211"/>
  <c r="M21" i="211" l="1"/>
  <c r="L129" i="211"/>
  <c r="M30" i="211"/>
  <c r="AA32" i="211"/>
  <c r="Y33" i="211"/>
  <c r="Y35" i="211"/>
  <c r="Y36" i="211"/>
  <c r="Y39" i="211"/>
  <c r="M40" i="211"/>
  <c r="AA41" i="211"/>
  <c r="Y42" i="211"/>
  <c r="Y43" i="211"/>
  <c r="M44" i="211"/>
  <c r="AA45" i="211"/>
  <c r="Y46" i="211"/>
  <c r="Y47" i="211"/>
  <c r="Y48" i="211"/>
  <c r="AA56" i="211"/>
  <c r="AA59" i="211"/>
  <c r="M61" i="211"/>
  <c r="AA64" i="211"/>
  <c r="AA69" i="211"/>
  <c r="AE70" i="211"/>
  <c r="AA73" i="211"/>
  <c r="AA76" i="211"/>
  <c r="K78" i="211"/>
  <c r="K87" i="211"/>
  <c r="AE88" i="211"/>
  <c r="K91" i="211"/>
  <c r="AE93" i="211"/>
  <c r="AA94" i="211"/>
  <c r="AA96" i="211"/>
  <c r="M99" i="211"/>
  <c r="M100" i="211"/>
  <c r="AA101" i="211"/>
  <c r="Y103" i="211"/>
  <c r="K107" i="211"/>
  <c r="K15" i="211"/>
  <c r="K17" i="211"/>
  <c r="K23" i="211"/>
  <c r="K25" i="211"/>
  <c r="K29" i="211"/>
  <c r="AA50" i="211"/>
  <c r="AA54" i="211"/>
  <c r="AA57" i="211"/>
  <c r="M59" i="211"/>
  <c r="AA62" i="211"/>
  <c r="AA65" i="211"/>
  <c r="AA66" i="211"/>
  <c r="AA70" i="211"/>
  <c r="AA71" i="211"/>
  <c r="AA74" i="211"/>
  <c r="AA77" i="211"/>
  <c r="K81" i="211"/>
  <c r="K83" i="211"/>
  <c r="K85" i="211"/>
  <c r="AA88" i="211"/>
  <c r="K89" i="211"/>
  <c r="M91" i="211"/>
  <c r="AA92" i="211"/>
  <c r="M96" i="211"/>
  <c r="M107" i="211"/>
  <c r="J129" i="211"/>
  <c r="K19" i="211"/>
  <c r="H129" i="211"/>
  <c r="AA16" i="211"/>
  <c r="AA18" i="211"/>
  <c r="AA20" i="211"/>
  <c r="K21" i="211"/>
  <c r="AA24" i="211"/>
  <c r="AA26" i="211"/>
  <c r="K27" i="211"/>
  <c r="AA30" i="211"/>
  <c r="K33" i="211"/>
  <c r="M35" i="211"/>
  <c r="K36" i="211"/>
  <c r="K38" i="211"/>
  <c r="M39" i="211"/>
  <c r="AA42" i="211"/>
  <c r="M43" i="211"/>
  <c r="AE43" i="211"/>
  <c r="AA46" i="211"/>
  <c r="M47" i="211"/>
  <c r="AA48" i="211"/>
  <c r="AA51" i="211"/>
  <c r="AA52" i="211"/>
  <c r="M54" i="211"/>
  <c r="AE54" i="211"/>
  <c r="AA55" i="211"/>
  <c r="AA60" i="211"/>
  <c r="AA63" i="211"/>
  <c r="M65" i="211"/>
  <c r="M66" i="211"/>
  <c r="AE66" i="211"/>
  <c r="AA67" i="211"/>
  <c r="Y69" i="211"/>
  <c r="K70" i="211"/>
  <c r="Y70" i="211"/>
  <c r="M71" i="211"/>
  <c r="AE71" i="211"/>
  <c r="AA72" i="211"/>
  <c r="Y73" i="211"/>
  <c r="K74" i="211"/>
  <c r="Y74" i="211"/>
  <c r="Y76" i="211"/>
  <c r="K77" i="211"/>
  <c r="Y77" i="211"/>
  <c r="K79" i="211"/>
  <c r="AA82" i="211"/>
  <c r="AA84" i="211"/>
  <c r="AA86" i="211"/>
  <c r="K88" i="211"/>
  <c r="Y88" i="211"/>
  <c r="M89" i="211"/>
  <c r="AE89" i="211"/>
  <c r="AA90" i="211"/>
  <c r="K97" i="211"/>
  <c r="K103" i="211"/>
  <c r="M104" i="211"/>
  <c r="K105" i="211"/>
  <c r="AA22" i="211"/>
  <c r="M27" i="211"/>
  <c r="AA28" i="211"/>
  <c r="K31" i="211"/>
  <c r="AA35" i="211"/>
  <c r="AA37" i="211"/>
  <c r="AA39" i="211"/>
  <c r="AA40" i="211"/>
  <c r="AA43" i="211"/>
  <c r="AA44" i="211"/>
  <c r="AA47" i="211"/>
  <c r="AA49" i="211"/>
  <c r="M51" i="211"/>
  <c r="AA53" i="211"/>
  <c r="M55" i="211"/>
  <c r="AA58" i="211"/>
  <c r="M60" i="211"/>
  <c r="AA61" i="211"/>
  <c r="M63" i="211"/>
  <c r="AA80" i="211"/>
  <c r="M86" i="211"/>
  <c r="K93" i="211"/>
  <c r="M94" i="211"/>
  <c r="K95" i="211"/>
  <c r="AA99" i="211"/>
  <c r="K100" i="211"/>
  <c r="AA104" i="211"/>
  <c r="AA106" i="211"/>
  <c r="Y30" i="211"/>
  <c r="M32" i="211"/>
  <c r="Y37" i="211"/>
  <c r="M38" i="211"/>
  <c r="AE38" i="211"/>
  <c r="M41" i="211"/>
  <c r="M45" i="211"/>
  <c r="M49" i="211"/>
  <c r="Y53" i="211"/>
  <c r="Y56" i="211"/>
  <c r="M57" i="211"/>
  <c r="Y79" i="211"/>
  <c r="M80" i="211"/>
  <c r="M81" i="211"/>
  <c r="K92" i="211"/>
  <c r="M22" i="211"/>
  <c r="M28" i="211"/>
  <c r="K49" i="211"/>
  <c r="Y50" i="211"/>
  <c r="K51" i="211"/>
  <c r="Y51" i="211"/>
  <c r="K53" i="211"/>
  <c r="K59" i="211"/>
  <c r="Y59" i="211"/>
  <c r="AE59" i="211"/>
  <c r="AE60" i="211"/>
  <c r="Y62" i="211"/>
  <c r="K63" i="211"/>
  <c r="Y63" i="211"/>
  <c r="AE63" i="211"/>
  <c r="M64" i="211"/>
  <c r="AE64" i="211"/>
  <c r="M67" i="211"/>
  <c r="M72" i="211"/>
  <c r="Y85" i="211"/>
  <c r="K86" i="211"/>
  <c r="M87" i="211"/>
  <c r="M90" i="211"/>
  <c r="Y92" i="211"/>
  <c r="M95" i="211"/>
  <c r="AE95" i="211"/>
  <c r="Y97" i="211"/>
  <c r="K99" i="211"/>
  <c r="Y99" i="211"/>
  <c r="M101" i="211"/>
  <c r="M105" i="211"/>
  <c r="Y106" i="211"/>
  <c r="Y107" i="211"/>
  <c r="M109" i="211"/>
  <c r="M113" i="211"/>
  <c r="M117" i="211"/>
  <c r="M121" i="211"/>
  <c r="M125" i="211"/>
  <c r="AE16" i="211"/>
  <c r="AE18" i="211"/>
  <c r="AE24" i="211"/>
  <c r="AE30" i="211"/>
  <c r="Y31" i="211"/>
  <c r="K32" i="211"/>
  <c r="Y32" i="211"/>
  <c r="AE32" i="211"/>
  <c r="M33" i="211"/>
  <c r="AE33" i="211"/>
  <c r="Y38" i="211"/>
  <c r="AE47" i="211"/>
  <c r="Y49" i="211"/>
  <c r="AE49" i="211"/>
  <c r="M50" i="211"/>
  <c r="M52" i="211"/>
  <c r="Y54" i="211"/>
  <c r="K55" i="211"/>
  <c r="Y55" i="211"/>
  <c r="AE55" i="211"/>
  <c r="M56" i="211"/>
  <c r="K57" i="211"/>
  <c r="Y57" i="211"/>
  <c r="AE57" i="211"/>
  <c r="M58" i="211"/>
  <c r="Y60" i="211"/>
  <c r="K61" i="211"/>
  <c r="Y61" i="211"/>
  <c r="AE61" i="211"/>
  <c r="M62" i="211"/>
  <c r="Y64" i="211"/>
  <c r="K65" i="211"/>
  <c r="Y65" i="211"/>
  <c r="AE65" i="211"/>
  <c r="Y66" i="211"/>
  <c r="K67" i="211"/>
  <c r="Y67" i="211"/>
  <c r="AE67" i="211"/>
  <c r="M69" i="211"/>
  <c r="Y71" i="211"/>
  <c r="K72" i="211"/>
  <c r="Y72" i="211"/>
  <c r="AE72" i="211"/>
  <c r="M73" i="211"/>
  <c r="M76" i="211"/>
  <c r="M78" i="211"/>
  <c r="Y78" i="211"/>
  <c r="Y81" i="211"/>
  <c r="M82" i="211"/>
  <c r="Y82" i="211"/>
  <c r="AE82" i="211"/>
  <c r="M83" i="211"/>
  <c r="AE83" i="211"/>
  <c r="M85" i="211"/>
  <c r="AE85" i="211"/>
  <c r="Y87" i="211"/>
  <c r="Y91" i="211"/>
  <c r="M92" i="211"/>
  <c r="AE92" i="211"/>
  <c r="M93" i="211"/>
  <c r="AE99" i="211"/>
  <c r="Y100" i="211"/>
  <c r="K101" i="211"/>
  <c r="Y101" i="211"/>
  <c r="AE101" i="211"/>
  <c r="M103" i="211"/>
  <c r="AE103" i="211"/>
  <c r="AE105" i="211"/>
  <c r="M15" i="211"/>
  <c r="M17" i="211"/>
  <c r="M19" i="211"/>
  <c r="Y21" i="211"/>
  <c r="K22" i="211"/>
  <c r="Y22" i="211"/>
  <c r="AE22" i="211"/>
  <c r="M23" i="211"/>
  <c r="M25" i="211"/>
  <c r="Y27" i="211"/>
  <c r="K28" i="211"/>
  <c r="Y28" i="211"/>
  <c r="AE28" i="211"/>
  <c r="M29" i="211"/>
  <c r="M31" i="211"/>
  <c r="AE35" i="211"/>
  <c r="M37" i="211"/>
  <c r="AE37" i="211"/>
  <c r="Y40" i="211"/>
  <c r="K41" i="211"/>
  <c r="Y41" i="211"/>
  <c r="AE41" i="211"/>
  <c r="M42" i="211"/>
  <c r="AE42" i="211"/>
  <c r="Y44" i="211"/>
  <c r="K45" i="211"/>
  <c r="Y45" i="211"/>
  <c r="AE45" i="211"/>
  <c r="M46" i="211"/>
  <c r="AE46" i="211"/>
  <c r="M48" i="211"/>
  <c r="AE48" i="211"/>
  <c r="AE51" i="211"/>
  <c r="Y52" i="211"/>
  <c r="M53" i="211"/>
  <c r="AE53" i="211"/>
  <c r="AE74" i="211"/>
  <c r="AE77" i="211"/>
  <c r="K80" i="211"/>
  <c r="Y80" i="211"/>
  <c r="AE80" i="211"/>
  <c r="Y83" i="211"/>
  <c r="AE84" i="211"/>
  <c r="Y86" i="211"/>
  <c r="AE86" i="211"/>
  <c r="Y89" i="211"/>
  <c r="K90" i="211"/>
  <c r="Y90" i="211"/>
  <c r="AE90" i="211"/>
  <c r="Y93" i="211"/>
  <c r="AE94" i="211"/>
  <c r="Y95" i="211"/>
  <c r="K96" i="211"/>
  <c r="Y96" i="211"/>
  <c r="AE96" i="211"/>
  <c r="M97" i="211"/>
  <c r="AE104" i="211"/>
  <c r="Y105" i="211"/>
  <c r="M106" i="211"/>
  <c r="AE106" i="211"/>
  <c r="K109" i="211"/>
  <c r="Y109" i="211"/>
  <c r="AE109" i="211"/>
  <c r="M110" i="211"/>
  <c r="Y112" i="211"/>
  <c r="K113" i="211"/>
  <c r="Y113" i="211"/>
  <c r="AE113" i="211"/>
  <c r="M114" i="211"/>
  <c r="Y116" i="211"/>
  <c r="K117" i="211"/>
  <c r="Y117" i="211"/>
  <c r="AE117" i="211"/>
  <c r="M118" i="211"/>
  <c r="Y120" i="211"/>
  <c r="K121" i="211"/>
  <c r="Y121" i="211"/>
  <c r="AE121" i="211"/>
  <c r="M122" i="211"/>
  <c r="Y124" i="211"/>
  <c r="K125" i="211"/>
  <c r="Y125" i="211"/>
  <c r="AE125" i="211"/>
  <c r="M126" i="211"/>
  <c r="Y128" i="211"/>
  <c r="AE15" i="211"/>
  <c r="AE17" i="211"/>
  <c r="AE19" i="211"/>
  <c r="AE23" i="211"/>
  <c r="AE25" i="211"/>
  <c r="AE29" i="211"/>
  <c r="AE31" i="211"/>
  <c r="AC129" i="211"/>
  <c r="N15" i="211"/>
  <c r="AA15" i="211"/>
  <c r="N17" i="211"/>
  <c r="AA17" i="211"/>
  <c r="N19" i="211"/>
  <c r="AA19" i="211"/>
  <c r="N21" i="211"/>
  <c r="AA21" i="211"/>
  <c r="N23" i="211"/>
  <c r="AA23" i="211"/>
  <c r="N25" i="211"/>
  <c r="AA25" i="211"/>
  <c r="N27" i="211"/>
  <c r="AA27" i="211"/>
  <c r="N29" i="211"/>
  <c r="AA29" i="211"/>
  <c r="N31" i="211"/>
  <c r="AA31" i="211"/>
  <c r="N33" i="211"/>
  <c r="AA33" i="211"/>
  <c r="N36" i="211"/>
  <c r="AA36" i="211"/>
  <c r="N38" i="211"/>
  <c r="AA38" i="211"/>
  <c r="AE40" i="211"/>
  <c r="AE44" i="211"/>
  <c r="AE50" i="211"/>
  <c r="AE52" i="211"/>
  <c r="AE56" i="211"/>
  <c r="AE58" i="211"/>
  <c r="AE62" i="211"/>
  <c r="AE69" i="211"/>
  <c r="AE73" i="211"/>
  <c r="AE76" i="211"/>
  <c r="N14" i="211"/>
  <c r="K14" i="211"/>
  <c r="M14" i="211"/>
  <c r="AA14" i="211"/>
  <c r="AD14" i="211"/>
  <c r="BB129" i="211"/>
  <c r="N16" i="211"/>
  <c r="N18" i="211"/>
  <c r="N20" i="211"/>
  <c r="N22" i="211"/>
  <c r="N24" i="211"/>
  <c r="N26" i="211"/>
  <c r="N28" i="211"/>
  <c r="N30" i="211"/>
  <c r="N32" i="211"/>
  <c r="N35" i="211"/>
  <c r="M36" i="211"/>
  <c r="AE36" i="211"/>
  <c r="N37" i="211"/>
  <c r="N39" i="211"/>
  <c r="K40" i="211"/>
  <c r="N41" i="211"/>
  <c r="K42" i="211"/>
  <c r="N43" i="211"/>
  <c r="K44" i="211"/>
  <c r="N45" i="211"/>
  <c r="K46" i="211"/>
  <c r="N47" i="211"/>
  <c r="K48" i="211"/>
  <c r="N49" i="211"/>
  <c r="K50" i="211"/>
  <c r="N51" i="211"/>
  <c r="K52" i="211"/>
  <c r="N53" i="211"/>
  <c r="K54" i="211"/>
  <c r="N55" i="211"/>
  <c r="K56" i="211"/>
  <c r="N57" i="211"/>
  <c r="K58" i="211"/>
  <c r="N59" i="211"/>
  <c r="K60" i="211"/>
  <c r="N61" i="211"/>
  <c r="K62" i="211"/>
  <c r="N63" i="211"/>
  <c r="K64" i="211"/>
  <c r="N65" i="211"/>
  <c r="K66" i="211"/>
  <c r="N67" i="211"/>
  <c r="K69" i="211"/>
  <c r="N70" i="211"/>
  <c r="K71" i="211"/>
  <c r="N72" i="211"/>
  <c r="K73" i="211"/>
  <c r="N74" i="211"/>
  <c r="K76" i="211"/>
  <c r="N77" i="211"/>
  <c r="M79" i="211"/>
  <c r="AE79" i="211"/>
  <c r="AA78" i="211"/>
  <c r="N78" i="211"/>
  <c r="N40" i="211"/>
  <c r="N42" i="211"/>
  <c r="N44" i="211"/>
  <c r="N46" i="211"/>
  <c r="N48" i="211"/>
  <c r="N50" i="211"/>
  <c r="N52" i="211"/>
  <c r="N54" i="211"/>
  <c r="N56" i="211"/>
  <c r="N58" i="211"/>
  <c r="N60" i="211"/>
  <c r="N62" i="211"/>
  <c r="N64" i="211"/>
  <c r="N66" i="211"/>
  <c r="N69" i="211"/>
  <c r="N71" i="211"/>
  <c r="N73" i="211"/>
  <c r="N76" i="211"/>
  <c r="N79" i="211"/>
  <c r="AA79" i="211"/>
  <c r="AE81" i="211"/>
  <c r="AE87" i="211"/>
  <c r="AE91" i="211"/>
  <c r="AE97" i="211"/>
  <c r="AE100" i="211"/>
  <c r="AE110" i="211"/>
  <c r="AE114" i="211"/>
  <c r="AE118" i="211"/>
  <c r="AE122" i="211"/>
  <c r="AE126" i="211"/>
  <c r="N81" i="211"/>
  <c r="AA81" i="211"/>
  <c r="N83" i="211"/>
  <c r="AA83" i="211"/>
  <c r="N85" i="211"/>
  <c r="AA85" i="211"/>
  <c r="N87" i="211"/>
  <c r="AA87" i="211"/>
  <c r="N89" i="211"/>
  <c r="AA89" i="211"/>
  <c r="N91" i="211"/>
  <c r="AA91" i="211"/>
  <c r="N93" i="211"/>
  <c r="AA93" i="211"/>
  <c r="N95" i="211"/>
  <c r="AA95" i="211"/>
  <c r="N97" i="211"/>
  <c r="AA97" i="211"/>
  <c r="N100" i="211"/>
  <c r="AA100" i="211"/>
  <c r="N103" i="211"/>
  <c r="AA103" i="211"/>
  <c r="N105" i="211"/>
  <c r="AA105" i="211"/>
  <c r="N107" i="211"/>
  <c r="AA107" i="211"/>
  <c r="N110" i="211"/>
  <c r="O110" i="211" s="1"/>
  <c r="Q110" i="211" s="1"/>
  <c r="AA110" i="211"/>
  <c r="N112" i="211"/>
  <c r="O112" i="211" s="1"/>
  <c r="Q112" i="211" s="1"/>
  <c r="AA112" i="211"/>
  <c r="N114" i="211"/>
  <c r="O114" i="211" s="1"/>
  <c r="Q114" i="211" s="1"/>
  <c r="AA114" i="211"/>
  <c r="N116" i="211"/>
  <c r="O116" i="211" s="1"/>
  <c r="Q116" i="211" s="1"/>
  <c r="AA116" i="211"/>
  <c r="N118" i="211"/>
  <c r="O118" i="211" s="1"/>
  <c r="Q118" i="211" s="1"/>
  <c r="AA118" i="211"/>
  <c r="N120" i="211"/>
  <c r="O120" i="211" s="1"/>
  <c r="Q120" i="211" s="1"/>
  <c r="AA120" i="211"/>
  <c r="N122" i="211"/>
  <c r="O122" i="211" s="1"/>
  <c r="Q122" i="211" s="1"/>
  <c r="AA122" i="211"/>
  <c r="N124" i="211"/>
  <c r="O124" i="211" s="1"/>
  <c r="Q124" i="211" s="1"/>
  <c r="AA124" i="211"/>
  <c r="N126" i="211"/>
  <c r="O126" i="211" s="1"/>
  <c r="Q126" i="211" s="1"/>
  <c r="AA126" i="211"/>
  <c r="N128" i="211"/>
  <c r="O128" i="211" s="1"/>
  <c r="Q128" i="211" s="1"/>
  <c r="AA128" i="211"/>
  <c r="N80" i="211"/>
  <c r="N82" i="211"/>
  <c r="N84" i="211"/>
  <c r="N86" i="211"/>
  <c r="N88" i="211"/>
  <c r="N90" i="211"/>
  <c r="N92" i="211"/>
  <c r="N94" i="211"/>
  <c r="N96" i="211"/>
  <c r="N99" i="211"/>
  <c r="N101" i="211"/>
  <c r="N104" i="211"/>
  <c r="N106" i="211"/>
  <c r="N109" i="211"/>
  <c r="O109" i="211" s="1"/>
  <c r="Q109" i="211" s="1"/>
  <c r="N111" i="211"/>
  <c r="O111" i="211" s="1"/>
  <c r="Q111" i="211" s="1"/>
  <c r="N113" i="211"/>
  <c r="O113" i="211" s="1"/>
  <c r="Q113" i="211" s="1"/>
  <c r="N115" i="211"/>
  <c r="O115" i="211" s="1"/>
  <c r="Q115" i="211" s="1"/>
  <c r="N117" i="211"/>
  <c r="O117" i="211" s="1"/>
  <c r="Q117" i="211" s="1"/>
  <c r="N119" i="211"/>
  <c r="O119" i="211" s="1"/>
  <c r="Q119" i="211" s="1"/>
  <c r="N121" i="211"/>
  <c r="O121" i="211" s="1"/>
  <c r="Q121" i="211" s="1"/>
  <c r="N123" i="211"/>
  <c r="O123" i="211" s="1"/>
  <c r="Q123" i="211" s="1"/>
  <c r="N125" i="211"/>
  <c r="O125" i="211" s="1"/>
  <c r="Q125" i="211" s="1"/>
  <c r="N127" i="211"/>
  <c r="O127" i="211" s="1"/>
  <c r="Q127" i="211" s="1"/>
  <c r="O95" i="211" l="1"/>
  <c r="O83" i="211"/>
  <c r="O101" i="211"/>
  <c r="O84" i="211"/>
  <c r="O107" i="211"/>
  <c r="O97" i="211"/>
  <c r="O89" i="211"/>
  <c r="O79" i="211"/>
  <c r="O60" i="211"/>
  <c r="O44" i="211"/>
  <c r="O37" i="211"/>
  <c r="O26" i="211"/>
  <c r="O106" i="211"/>
  <c r="O88" i="211"/>
  <c r="O105" i="211"/>
  <c r="O92" i="211"/>
  <c r="O103" i="211"/>
  <c r="O93" i="211"/>
  <c r="O85" i="211"/>
  <c r="O81" i="211"/>
  <c r="O69" i="211"/>
  <c r="O52" i="211"/>
  <c r="O35" i="211"/>
  <c r="O18" i="211"/>
  <c r="O99" i="211"/>
  <c r="O90" i="211"/>
  <c r="O82" i="211"/>
  <c r="O76" i="211"/>
  <c r="O66" i="211"/>
  <c r="O58" i="211"/>
  <c r="O50" i="211"/>
  <c r="O42" i="211"/>
  <c r="O74" i="211"/>
  <c r="O70" i="211"/>
  <c r="O65" i="211"/>
  <c r="O61" i="211"/>
  <c r="O57" i="211"/>
  <c r="O53" i="211"/>
  <c r="O49" i="211"/>
  <c r="O45" i="211"/>
  <c r="O41" i="211"/>
  <c r="O32" i="211"/>
  <c r="O24" i="211"/>
  <c r="O16" i="211"/>
  <c r="O36" i="211"/>
  <c r="O31" i="211"/>
  <c r="O27" i="211"/>
  <c r="O23" i="211"/>
  <c r="O19" i="211"/>
  <c r="O15" i="211"/>
  <c r="O96" i="211"/>
  <c r="O100" i="211"/>
  <c r="O87" i="211"/>
  <c r="O64" i="211"/>
  <c r="O48" i="211"/>
  <c r="O30" i="211"/>
  <c r="O22" i="211"/>
  <c r="O80" i="211"/>
  <c r="O91" i="211"/>
  <c r="O73" i="211"/>
  <c r="O56" i="211"/>
  <c r="O40" i="211"/>
  <c r="O104" i="211"/>
  <c r="O94" i="211"/>
  <c r="O86" i="211"/>
  <c r="O71" i="211"/>
  <c r="O62" i="211"/>
  <c r="O54" i="211"/>
  <c r="O46" i="211"/>
  <c r="O78" i="211"/>
  <c r="O77" i="211"/>
  <c r="O72" i="211"/>
  <c r="O67" i="211"/>
  <c r="O63" i="211"/>
  <c r="O59" i="211"/>
  <c r="O55" i="211"/>
  <c r="O51" i="211"/>
  <c r="O47" i="211"/>
  <c r="O43" i="211"/>
  <c r="O39" i="211"/>
  <c r="Q36" i="211"/>
  <c r="O28" i="211"/>
  <c r="O20" i="211"/>
  <c r="O38" i="211"/>
  <c r="O33" i="211"/>
  <c r="O29" i="211"/>
  <c r="O25" i="211"/>
  <c r="O21" i="211"/>
  <c r="O17" i="211"/>
  <c r="K129" i="211"/>
  <c r="P14" i="211"/>
  <c r="P128" i="211"/>
  <c r="P125" i="211"/>
  <c r="P120" i="211"/>
  <c r="P117" i="211"/>
  <c r="P112" i="211"/>
  <c r="P109" i="211"/>
  <c r="P105" i="211"/>
  <c r="P104" i="211"/>
  <c r="P95" i="211"/>
  <c r="P94" i="211"/>
  <c r="P89" i="211"/>
  <c r="P86" i="211"/>
  <c r="P83" i="211"/>
  <c r="P80" i="211"/>
  <c r="P127" i="211"/>
  <c r="P123" i="211"/>
  <c r="P119" i="211"/>
  <c r="P115" i="211"/>
  <c r="P111" i="211"/>
  <c r="P101" i="211"/>
  <c r="P97" i="211"/>
  <c r="P92" i="211"/>
  <c r="P88" i="211"/>
  <c r="P81" i="211"/>
  <c r="Q79" i="211"/>
  <c r="P76" i="211"/>
  <c r="P73" i="211"/>
  <c r="P71" i="211"/>
  <c r="P69" i="211"/>
  <c r="P66" i="211"/>
  <c r="P64" i="211"/>
  <c r="P62" i="211"/>
  <c r="P60" i="211"/>
  <c r="P58" i="211"/>
  <c r="P56" i="211"/>
  <c r="P54" i="211"/>
  <c r="P52" i="211"/>
  <c r="P50" i="211"/>
  <c r="P48" i="211"/>
  <c r="P46" i="211"/>
  <c r="P44" i="211"/>
  <c r="P42" i="211"/>
  <c r="P40" i="211"/>
  <c r="P78" i="211"/>
  <c r="P77" i="211"/>
  <c r="P74" i="211"/>
  <c r="P59" i="211"/>
  <c r="P41" i="211"/>
  <c r="AA129" i="211"/>
  <c r="P72" i="211"/>
  <c r="P67" i="211"/>
  <c r="P65" i="211"/>
  <c r="P61" i="211"/>
  <c r="P57" i="211"/>
  <c r="P55" i="211"/>
  <c r="P49" i="211"/>
  <c r="P47" i="211"/>
  <c r="P43" i="211"/>
  <c r="P39" i="211"/>
  <c r="P36" i="211"/>
  <c r="P35" i="211"/>
  <c r="P27" i="211"/>
  <c r="P22" i="211"/>
  <c r="P16" i="211"/>
  <c r="P38" i="211"/>
  <c r="P31" i="211"/>
  <c r="P30" i="211"/>
  <c r="P26" i="211"/>
  <c r="P23" i="211"/>
  <c r="P19" i="211"/>
  <c r="AD129" i="211"/>
  <c r="AE14" i="211"/>
  <c r="M129" i="211"/>
  <c r="N129" i="211"/>
  <c r="E133" i="211" s="1"/>
  <c r="O14" i="211"/>
  <c r="P124" i="211"/>
  <c r="P121" i="211"/>
  <c r="P116" i="211"/>
  <c r="P113" i="211"/>
  <c r="P107" i="211"/>
  <c r="P106" i="211"/>
  <c r="P103" i="211"/>
  <c r="P96" i="211"/>
  <c r="P93" i="211"/>
  <c r="P90" i="211"/>
  <c r="P85" i="211"/>
  <c r="P84" i="211"/>
  <c r="P126" i="211"/>
  <c r="P122" i="211"/>
  <c r="P118" i="211"/>
  <c r="P114" i="211"/>
  <c r="P110" i="211"/>
  <c r="P100" i="211"/>
  <c r="P99" i="211"/>
  <c r="P91" i="211"/>
  <c r="P87" i="211"/>
  <c r="P82" i="211"/>
  <c r="P79" i="211"/>
  <c r="P70" i="211"/>
  <c r="P63" i="211"/>
  <c r="P53" i="211"/>
  <c r="P51" i="211"/>
  <c r="P45" i="211"/>
  <c r="P37" i="211"/>
  <c r="P33" i="211"/>
  <c r="P28" i="211"/>
  <c r="P21" i="211"/>
  <c r="P17" i="211"/>
  <c r="P15" i="211"/>
  <c r="P32" i="211"/>
  <c r="P29" i="211"/>
  <c r="P25" i="211"/>
  <c r="P24" i="211"/>
  <c r="P20" i="211"/>
  <c r="P18" i="211"/>
  <c r="Q21" i="211" l="1"/>
  <c r="Q29" i="211"/>
  <c r="Q38" i="211"/>
  <c r="Q16" i="211"/>
  <c r="Q32" i="211"/>
  <c r="Q45" i="211"/>
  <c r="Q53" i="211"/>
  <c r="Q61" i="211"/>
  <c r="Q70" i="211"/>
  <c r="Q42" i="211"/>
  <c r="Q58" i="211"/>
  <c r="Q76" i="211"/>
  <c r="Q90" i="211"/>
  <c r="Q18" i="211"/>
  <c r="O129" i="211"/>
  <c r="Q28" i="211"/>
  <c r="Q39" i="211"/>
  <c r="Q47" i="211"/>
  <c r="Q55" i="211"/>
  <c r="Q63" i="211"/>
  <c r="Q72" i="211"/>
  <c r="Q78" i="211"/>
  <c r="Q54" i="211"/>
  <c r="Q71" i="211"/>
  <c r="Q94" i="211"/>
  <c r="Q40" i="211"/>
  <c r="Q73" i="211"/>
  <c r="Q80" i="211"/>
  <c r="Q30" i="211"/>
  <c r="Q48" i="211"/>
  <c r="Q87" i="211"/>
  <c r="Q96" i="211"/>
  <c r="Q19" i="211"/>
  <c r="Q27" i="211"/>
  <c r="Q52" i="211"/>
  <c r="Q81" i="211"/>
  <c r="Q93" i="211"/>
  <c r="Q92" i="211"/>
  <c r="Q88" i="211"/>
  <c r="Q26" i="211"/>
  <c r="Q44" i="211"/>
  <c r="Q97" i="211"/>
  <c r="Q84" i="211"/>
  <c r="Q83" i="211"/>
  <c r="Q17" i="211"/>
  <c r="Q25" i="211"/>
  <c r="Q33" i="211"/>
  <c r="Q24" i="211"/>
  <c r="Q41" i="211"/>
  <c r="Q49" i="211"/>
  <c r="Q57" i="211"/>
  <c r="Q65" i="211"/>
  <c r="Q74" i="211"/>
  <c r="Q50" i="211"/>
  <c r="Q66" i="211"/>
  <c r="Q82" i="211"/>
  <c r="Q99" i="211"/>
  <c r="Q35" i="211"/>
  <c r="Q20" i="211"/>
  <c r="Q43" i="211"/>
  <c r="Q51" i="211"/>
  <c r="Q59" i="211"/>
  <c r="Q67" i="211"/>
  <c r="Q77" i="211"/>
  <c r="Q46" i="211"/>
  <c r="Q62" i="211"/>
  <c r="Q86" i="211"/>
  <c r="Q104" i="211"/>
  <c r="Q56" i="211"/>
  <c r="Q91" i="211"/>
  <c r="Q22" i="211"/>
  <c r="Q64" i="211"/>
  <c r="Q100" i="211"/>
  <c r="Q15" i="211"/>
  <c r="Q23" i="211"/>
  <c r="Q31" i="211"/>
  <c r="Q69" i="211"/>
  <c r="Q85" i="211"/>
  <c r="Q103" i="211"/>
  <c r="Q105" i="211"/>
  <c r="Q106" i="211"/>
  <c r="Q37" i="211"/>
  <c r="Q60" i="211"/>
  <c r="Q89" i="211"/>
  <c r="Q107" i="211"/>
  <c r="Q101" i="211"/>
  <c r="Q95" i="211"/>
  <c r="H132" i="211"/>
  <c r="E132" i="211"/>
  <c r="E139" i="211" s="1"/>
  <c r="E141" i="211" s="1"/>
  <c r="Q14" i="211"/>
  <c r="P129" i="211"/>
  <c r="Q129" i="211" l="1"/>
  <c r="E140" i="210"/>
  <c r="E138" i="210"/>
  <c r="E137" i="210"/>
  <c r="E134" i="210"/>
  <c r="BC129" i="210"/>
  <c r="BB129" i="210"/>
  <c r="BA129" i="210"/>
  <c r="AZ129" i="210"/>
  <c r="AY129" i="210"/>
  <c r="AX129" i="210"/>
  <c r="AW129" i="210"/>
  <c r="AV129" i="210"/>
  <c r="AU129" i="210"/>
  <c r="AT129" i="210"/>
  <c r="AS129" i="210"/>
  <c r="AR129" i="210"/>
  <c r="AQ129" i="210"/>
  <c r="AP129" i="210"/>
  <c r="AO129" i="210"/>
  <c r="AN129" i="210"/>
  <c r="AM129" i="210"/>
  <c r="AL129" i="210"/>
  <c r="AK129" i="210"/>
  <c r="AJ129" i="210"/>
  <c r="AI129" i="210"/>
  <c r="AH129" i="210"/>
  <c r="AG129" i="210"/>
  <c r="BE130" i="210" s="1"/>
  <c r="AF129" i="210"/>
  <c r="BD130" i="210" s="1"/>
  <c r="AA129" i="210"/>
  <c r="I129" i="210"/>
  <c r="G129" i="210"/>
  <c r="F129" i="210"/>
  <c r="C129" i="210"/>
  <c r="BE128" i="210"/>
  <c r="BD128" i="210"/>
  <c r="AD128" i="210"/>
  <c r="AE128" i="210" s="1"/>
  <c r="AC128" i="210"/>
  <c r="Z128" i="210"/>
  <c r="X128" i="210"/>
  <c r="W128" i="210"/>
  <c r="Y128" i="210" s="1"/>
  <c r="L128" i="210"/>
  <c r="J128" i="210"/>
  <c r="K128" i="210" s="1"/>
  <c r="H128" i="210"/>
  <c r="BE127" i="210"/>
  <c r="BD127" i="210"/>
  <c r="AD127" i="210"/>
  <c r="AC127" i="210"/>
  <c r="Z127" i="210"/>
  <c r="X127" i="210"/>
  <c r="W127" i="210"/>
  <c r="L127" i="210"/>
  <c r="K127" i="210"/>
  <c r="J127" i="210"/>
  <c r="AA127" i="210" s="1"/>
  <c r="H127" i="210"/>
  <c r="BE126" i="210"/>
  <c r="BD126" i="210"/>
  <c r="AD126" i="210"/>
  <c r="AC126" i="210"/>
  <c r="Z126" i="210"/>
  <c r="X126" i="210"/>
  <c r="W126" i="210"/>
  <c r="L126" i="210"/>
  <c r="J126" i="210"/>
  <c r="K126" i="210" s="1"/>
  <c r="H126" i="210"/>
  <c r="BE125" i="210"/>
  <c r="BD125" i="210"/>
  <c r="AD125" i="210"/>
  <c r="AC125" i="210"/>
  <c r="AE125" i="210" s="1"/>
  <c r="Z125" i="210"/>
  <c r="X125" i="210"/>
  <c r="W125" i="210"/>
  <c r="M125" i="210"/>
  <c r="L125" i="210"/>
  <c r="J125" i="210"/>
  <c r="AA125" i="210" s="1"/>
  <c r="H125" i="210"/>
  <c r="BE124" i="210"/>
  <c r="BD124" i="210"/>
  <c r="AD124" i="210"/>
  <c r="AC124" i="210"/>
  <c r="Z124" i="210"/>
  <c r="X124" i="210"/>
  <c r="W124" i="210"/>
  <c r="L124" i="210"/>
  <c r="J124" i="210"/>
  <c r="K124" i="210" s="1"/>
  <c r="H124" i="210"/>
  <c r="BE123" i="210"/>
  <c r="BD123" i="210"/>
  <c r="AD123" i="210"/>
  <c r="AC123" i="210"/>
  <c r="Z123" i="210"/>
  <c r="X123" i="210"/>
  <c r="Y123" i="210" s="1"/>
  <c r="W123" i="210"/>
  <c r="L123" i="210"/>
  <c r="M123" i="210" s="1"/>
  <c r="K123" i="210"/>
  <c r="J123" i="210"/>
  <c r="AA123" i="210" s="1"/>
  <c r="H123" i="210"/>
  <c r="BE122" i="210"/>
  <c r="BD122" i="210"/>
  <c r="AD122" i="210"/>
  <c r="AC122" i="210"/>
  <c r="Z122" i="210"/>
  <c r="X122" i="210"/>
  <c r="W122" i="210"/>
  <c r="L122" i="210"/>
  <c r="J122" i="210"/>
  <c r="K122" i="210" s="1"/>
  <c r="H122" i="210"/>
  <c r="BE121" i="210"/>
  <c r="BD121" i="210"/>
  <c r="AD121" i="210"/>
  <c r="AC121" i="210"/>
  <c r="AE121" i="210" s="1"/>
  <c r="Z121" i="210"/>
  <c r="X121" i="210"/>
  <c r="W121" i="210"/>
  <c r="M121" i="210"/>
  <c r="L121" i="210"/>
  <c r="J121" i="210"/>
  <c r="AA121" i="210" s="1"/>
  <c r="H121" i="210"/>
  <c r="BE120" i="210"/>
  <c r="BD120" i="210"/>
  <c r="AD120" i="210"/>
  <c r="AC120" i="210"/>
  <c r="Z120" i="210"/>
  <c r="X120" i="210"/>
  <c r="W120" i="210"/>
  <c r="L120" i="210"/>
  <c r="M120" i="210" s="1"/>
  <c r="J120" i="210"/>
  <c r="K120" i="210" s="1"/>
  <c r="H120" i="210"/>
  <c r="BE119" i="210"/>
  <c r="BD119" i="210"/>
  <c r="AD119" i="210"/>
  <c r="AC119" i="210"/>
  <c r="Z119" i="210"/>
  <c r="X119" i="210"/>
  <c r="Y119" i="210" s="1"/>
  <c r="W119" i="210"/>
  <c r="L119" i="210"/>
  <c r="M119" i="210" s="1"/>
  <c r="K119" i="210"/>
  <c r="J119" i="210"/>
  <c r="AA119" i="210" s="1"/>
  <c r="H119" i="210"/>
  <c r="BE118" i="210"/>
  <c r="BD118" i="210"/>
  <c r="AD118" i="210"/>
  <c r="AC118" i="210"/>
  <c r="Z118" i="210"/>
  <c r="X118" i="210"/>
  <c r="W118" i="210"/>
  <c r="L118" i="210"/>
  <c r="J118" i="210"/>
  <c r="K118" i="210" s="1"/>
  <c r="H118" i="210"/>
  <c r="BE117" i="210"/>
  <c r="BD117" i="210"/>
  <c r="AD117" i="210"/>
  <c r="AC117" i="210"/>
  <c r="AE117" i="210" s="1"/>
  <c r="Z117" i="210"/>
  <c r="X117" i="210"/>
  <c r="W117" i="210"/>
  <c r="M117" i="210"/>
  <c r="L117" i="210"/>
  <c r="J117" i="210"/>
  <c r="AA117" i="210" s="1"/>
  <c r="H117" i="210"/>
  <c r="BE116" i="210"/>
  <c r="BD116" i="210"/>
  <c r="AD116" i="210"/>
  <c r="AC116" i="210"/>
  <c r="Z116" i="210"/>
  <c r="X116" i="210"/>
  <c r="W116" i="210"/>
  <c r="L116" i="210"/>
  <c r="M116" i="210" s="1"/>
  <c r="J116" i="210"/>
  <c r="K116" i="210" s="1"/>
  <c r="H116" i="210"/>
  <c r="BE115" i="210"/>
  <c r="BD115" i="210"/>
  <c r="AD115" i="210"/>
  <c r="AC115" i="210"/>
  <c r="Z115" i="210"/>
  <c r="X115" i="210"/>
  <c r="Y115" i="210" s="1"/>
  <c r="W115" i="210"/>
  <c r="L115" i="210"/>
  <c r="M115" i="210" s="1"/>
  <c r="K115" i="210"/>
  <c r="J115" i="210"/>
  <c r="AA115" i="210" s="1"/>
  <c r="H115" i="210"/>
  <c r="BE114" i="210"/>
  <c r="BD114" i="210"/>
  <c r="AD114" i="210"/>
  <c r="AC114" i="210"/>
  <c r="Z114" i="210"/>
  <c r="X114" i="210"/>
  <c r="W114" i="210"/>
  <c r="L114" i="210"/>
  <c r="M114" i="210" s="1"/>
  <c r="J114" i="210"/>
  <c r="K114" i="210" s="1"/>
  <c r="H114" i="210"/>
  <c r="BE113" i="210"/>
  <c r="BD113" i="210"/>
  <c r="AD113" i="210"/>
  <c r="AC113" i="210"/>
  <c r="AE113" i="210" s="1"/>
  <c r="Z113" i="210"/>
  <c r="X113" i="210"/>
  <c r="Y113" i="210" s="1"/>
  <c r="W113" i="210"/>
  <c r="M113" i="210"/>
  <c r="L113" i="210"/>
  <c r="K113" i="210"/>
  <c r="J113" i="210"/>
  <c r="AA113" i="210" s="1"/>
  <c r="H113" i="210"/>
  <c r="BE112" i="210"/>
  <c r="BD112" i="210"/>
  <c r="AD112" i="210"/>
  <c r="AC112" i="210"/>
  <c r="Z112" i="210"/>
  <c r="X112" i="210"/>
  <c r="W112" i="210"/>
  <c r="L112" i="210"/>
  <c r="M112" i="210" s="1"/>
  <c r="J112" i="210"/>
  <c r="K112" i="210" s="1"/>
  <c r="H112" i="210"/>
  <c r="BE111" i="210"/>
  <c r="BD111" i="210"/>
  <c r="AD111" i="210"/>
  <c r="AC111" i="210"/>
  <c r="AE111" i="210" s="1"/>
  <c r="Z111" i="210"/>
  <c r="X111" i="210"/>
  <c r="Y111" i="210" s="1"/>
  <c r="W111" i="210"/>
  <c r="M111" i="210"/>
  <c r="L111" i="210"/>
  <c r="K111" i="210"/>
  <c r="J111" i="210"/>
  <c r="AA111" i="210" s="1"/>
  <c r="H111" i="210"/>
  <c r="BE110" i="210"/>
  <c r="BD110" i="210"/>
  <c r="AD110" i="210"/>
  <c r="AC110" i="210"/>
  <c r="Z110" i="210"/>
  <c r="X110" i="210"/>
  <c r="W110" i="210"/>
  <c r="L110" i="210"/>
  <c r="M110" i="210" s="1"/>
  <c r="J110" i="210"/>
  <c r="K110" i="210" s="1"/>
  <c r="H110" i="210"/>
  <c r="BE109" i="210"/>
  <c r="BD109" i="210"/>
  <c r="AD109" i="210"/>
  <c r="AC109" i="210"/>
  <c r="AE109" i="210" s="1"/>
  <c r="Z109" i="210"/>
  <c r="X109" i="210"/>
  <c r="Y109" i="210" s="1"/>
  <c r="W109" i="210"/>
  <c r="M109" i="210"/>
  <c r="L109" i="210"/>
  <c r="K109" i="210"/>
  <c r="J109" i="210"/>
  <c r="AA109" i="210" s="1"/>
  <c r="H109" i="210"/>
  <c r="BE107" i="210"/>
  <c r="BD107" i="210"/>
  <c r="AD107" i="210"/>
  <c r="AC107" i="210"/>
  <c r="Z107" i="210"/>
  <c r="X107" i="210"/>
  <c r="W107" i="210"/>
  <c r="L107" i="210"/>
  <c r="J107" i="210"/>
  <c r="H107" i="210"/>
  <c r="BE106" i="210"/>
  <c r="BD106" i="210"/>
  <c r="AD106" i="210"/>
  <c r="AC106" i="210"/>
  <c r="AE106" i="210" s="1"/>
  <c r="Z106" i="210"/>
  <c r="X106" i="210"/>
  <c r="Y106" i="210" s="1"/>
  <c r="W106" i="210"/>
  <c r="M106" i="210"/>
  <c r="L106" i="210"/>
  <c r="K106" i="210"/>
  <c r="J106" i="210"/>
  <c r="H106" i="210"/>
  <c r="BE105" i="210"/>
  <c r="BD105" i="210"/>
  <c r="AD105" i="210"/>
  <c r="AC105" i="210"/>
  <c r="Z105" i="210"/>
  <c r="X105" i="210"/>
  <c r="W105" i="210"/>
  <c r="L105" i="210"/>
  <c r="J105" i="210"/>
  <c r="H105" i="210"/>
  <c r="BE104" i="210"/>
  <c r="BD104" i="210"/>
  <c r="AD104" i="210"/>
  <c r="AC104" i="210"/>
  <c r="AE104" i="210" s="1"/>
  <c r="Z104" i="210"/>
  <c r="X104" i="210"/>
  <c r="Y104" i="210" s="1"/>
  <c r="W104" i="210"/>
  <c r="M104" i="210"/>
  <c r="L104" i="210"/>
  <c r="K104" i="210"/>
  <c r="J104" i="210"/>
  <c r="H104" i="210"/>
  <c r="BE103" i="210"/>
  <c r="BD103" i="210"/>
  <c r="AD103" i="210"/>
  <c r="AC103" i="210"/>
  <c r="Z103" i="210"/>
  <c r="X103" i="210"/>
  <c r="W103" i="210"/>
  <c r="L103" i="210"/>
  <c r="J103" i="210"/>
  <c r="H103" i="210"/>
  <c r="BE101" i="210"/>
  <c r="BD101" i="210"/>
  <c r="AD101" i="210"/>
  <c r="AC101" i="210"/>
  <c r="AE101" i="210" s="1"/>
  <c r="Z101" i="210"/>
  <c r="X101" i="210"/>
  <c r="Y101" i="210" s="1"/>
  <c r="W101" i="210"/>
  <c r="M101" i="210"/>
  <c r="L101" i="210"/>
  <c r="K101" i="210"/>
  <c r="J101" i="210"/>
  <c r="H101" i="210"/>
  <c r="BE100" i="210"/>
  <c r="BD100" i="210"/>
  <c r="AD100" i="210"/>
  <c r="AC100" i="210"/>
  <c r="Z100" i="210"/>
  <c r="X100" i="210"/>
  <c r="W100" i="210"/>
  <c r="L100" i="210"/>
  <c r="J100" i="210"/>
  <c r="H100" i="210"/>
  <c r="BE99" i="210"/>
  <c r="BD99" i="210"/>
  <c r="AD99" i="210"/>
  <c r="AC99" i="210"/>
  <c r="AE99" i="210" s="1"/>
  <c r="Z99" i="210"/>
  <c r="X99" i="210"/>
  <c r="Y99" i="210" s="1"/>
  <c r="W99" i="210"/>
  <c r="M99" i="210"/>
  <c r="L99" i="210"/>
  <c r="K99" i="210"/>
  <c r="J99" i="210"/>
  <c r="H99" i="210"/>
  <c r="BE97" i="210"/>
  <c r="BD97" i="210"/>
  <c r="AD97" i="210"/>
  <c r="AC97" i="210"/>
  <c r="Z97" i="210"/>
  <c r="X97" i="210"/>
  <c r="W97" i="210"/>
  <c r="L97" i="210"/>
  <c r="J97" i="210"/>
  <c r="H97" i="210"/>
  <c r="BE96" i="210"/>
  <c r="BD96" i="210"/>
  <c r="AD96" i="210"/>
  <c r="AC96" i="210"/>
  <c r="AE96" i="210" s="1"/>
  <c r="Z96" i="210"/>
  <c r="X96" i="210"/>
  <c r="Y96" i="210" s="1"/>
  <c r="W96" i="210"/>
  <c r="M96" i="210"/>
  <c r="L96" i="210"/>
  <c r="K96" i="210"/>
  <c r="J96" i="210"/>
  <c r="H96" i="210"/>
  <c r="BE95" i="210"/>
  <c r="BD95" i="210"/>
  <c r="AD95" i="210"/>
  <c r="AC95" i="210"/>
  <c r="Z95" i="210"/>
  <c r="X95" i="210"/>
  <c r="W95" i="210"/>
  <c r="L95" i="210"/>
  <c r="J95" i="210"/>
  <c r="H95" i="210"/>
  <c r="BE94" i="210"/>
  <c r="BD94" i="210"/>
  <c r="AD94" i="210"/>
  <c r="AC94" i="210"/>
  <c r="AE94" i="210" s="1"/>
  <c r="Z94" i="210"/>
  <c r="X94" i="210"/>
  <c r="Y94" i="210" s="1"/>
  <c r="W94" i="210"/>
  <c r="M94" i="210"/>
  <c r="L94" i="210"/>
  <c r="K94" i="210"/>
  <c r="J94" i="210"/>
  <c r="H94" i="210"/>
  <c r="BE93" i="210"/>
  <c r="BD93" i="210"/>
  <c r="AD93" i="210"/>
  <c r="AC93" i="210"/>
  <c r="Z93" i="210"/>
  <c r="X93" i="210"/>
  <c r="W93" i="210"/>
  <c r="L93" i="210"/>
  <c r="J93" i="210"/>
  <c r="H93" i="210"/>
  <c r="BE92" i="210"/>
  <c r="BD92" i="210"/>
  <c r="AD92" i="210"/>
  <c r="AC92" i="210"/>
  <c r="AE92" i="210" s="1"/>
  <c r="Z92" i="210"/>
  <c r="X92" i="210"/>
  <c r="Y92" i="210" s="1"/>
  <c r="W92" i="210"/>
  <c r="M92" i="210"/>
  <c r="L92" i="210"/>
  <c r="K92" i="210"/>
  <c r="J92" i="210"/>
  <c r="H92" i="210"/>
  <c r="BE91" i="210"/>
  <c r="BD91" i="210"/>
  <c r="AD91" i="210"/>
  <c r="AC91" i="210"/>
  <c r="Z91" i="210"/>
  <c r="X91" i="210"/>
  <c r="W91" i="210"/>
  <c r="L91" i="210"/>
  <c r="J91" i="210"/>
  <c r="H91" i="210"/>
  <c r="BE90" i="210"/>
  <c r="BD90" i="210"/>
  <c r="AD90" i="210"/>
  <c r="AC90" i="210"/>
  <c r="AE90" i="210" s="1"/>
  <c r="Z90" i="210"/>
  <c r="X90" i="210"/>
  <c r="Y90" i="210" s="1"/>
  <c r="W90" i="210"/>
  <c r="M90" i="210"/>
  <c r="L90" i="210"/>
  <c r="K90" i="210"/>
  <c r="J90" i="210"/>
  <c r="H90" i="210"/>
  <c r="BE89" i="210"/>
  <c r="BD89" i="210"/>
  <c r="AD89" i="210"/>
  <c r="AC89" i="210"/>
  <c r="Z89" i="210"/>
  <c r="X89" i="210"/>
  <c r="W89" i="210"/>
  <c r="L89" i="210"/>
  <c r="J89" i="210"/>
  <c r="H89" i="210"/>
  <c r="BE88" i="210"/>
  <c r="BD88" i="210"/>
  <c r="AD88" i="210"/>
  <c r="AC88" i="210"/>
  <c r="AE88" i="210" s="1"/>
  <c r="Z88" i="210"/>
  <c r="X88" i="210"/>
  <c r="Y88" i="210" s="1"/>
  <c r="W88" i="210"/>
  <c r="M88" i="210"/>
  <c r="L88" i="210"/>
  <c r="K88" i="210"/>
  <c r="J88" i="210"/>
  <c r="H88" i="210"/>
  <c r="BE87" i="210"/>
  <c r="BD87" i="210"/>
  <c r="AD87" i="210"/>
  <c r="AC87" i="210"/>
  <c r="Z87" i="210"/>
  <c r="X87" i="210"/>
  <c r="W87" i="210"/>
  <c r="L87" i="210"/>
  <c r="J87" i="210"/>
  <c r="H87" i="210"/>
  <c r="BE86" i="210"/>
  <c r="BD86" i="210"/>
  <c r="AD86" i="210"/>
  <c r="AC86" i="210"/>
  <c r="AE86" i="210" s="1"/>
  <c r="Z86" i="210"/>
  <c r="X86" i="210"/>
  <c r="Y86" i="210" s="1"/>
  <c r="W86" i="210"/>
  <c r="M86" i="210"/>
  <c r="L86" i="210"/>
  <c r="K86" i="210"/>
  <c r="J86" i="210"/>
  <c r="H86" i="210"/>
  <c r="BE85" i="210"/>
  <c r="BD85" i="210"/>
  <c r="AD85" i="210"/>
  <c r="AC85" i="210"/>
  <c r="Z85" i="210"/>
  <c r="X85" i="210"/>
  <c r="W85" i="210"/>
  <c r="L85" i="210"/>
  <c r="J85" i="210"/>
  <c r="H85" i="210"/>
  <c r="BE84" i="210"/>
  <c r="BD84" i="210"/>
  <c r="AD84" i="210"/>
  <c r="AC84" i="210"/>
  <c r="AE84" i="210" s="1"/>
  <c r="Z84" i="210"/>
  <c r="X84" i="210"/>
  <c r="Y84" i="210" s="1"/>
  <c r="W84" i="210"/>
  <c r="M84" i="210"/>
  <c r="L84" i="210"/>
  <c r="K84" i="210"/>
  <c r="J84" i="210"/>
  <c r="H84" i="210"/>
  <c r="BE83" i="210"/>
  <c r="BD83" i="210"/>
  <c r="AD83" i="210"/>
  <c r="AC83" i="210"/>
  <c r="Z83" i="210"/>
  <c r="X83" i="210"/>
  <c r="W83" i="210"/>
  <c r="L83" i="210"/>
  <c r="J83" i="210"/>
  <c r="H83" i="210"/>
  <c r="BE82" i="210"/>
  <c r="BD82" i="210"/>
  <c r="AD82" i="210"/>
  <c r="AC82" i="210"/>
  <c r="AE82" i="210" s="1"/>
  <c r="Z82" i="210"/>
  <c r="X82" i="210"/>
  <c r="Y82" i="210" s="1"/>
  <c r="W82" i="210"/>
  <c r="M82" i="210"/>
  <c r="L82" i="210"/>
  <c r="K82" i="210"/>
  <c r="J82" i="210"/>
  <c r="H82" i="210"/>
  <c r="BE81" i="210"/>
  <c r="BD81" i="210"/>
  <c r="AD81" i="210"/>
  <c r="AC81" i="210"/>
  <c r="Z81" i="210"/>
  <c r="X81" i="210"/>
  <c r="W81" i="210"/>
  <c r="L81" i="210"/>
  <c r="J81" i="210"/>
  <c r="H81" i="210"/>
  <c r="BE80" i="210"/>
  <c r="BD80" i="210"/>
  <c r="AD80" i="210"/>
  <c r="AC80" i="210"/>
  <c r="AE80" i="210" s="1"/>
  <c r="Z80" i="210"/>
  <c r="X80" i="210"/>
  <c r="Y80" i="210" s="1"/>
  <c r="W80" i="210"/>
  <c r="M80" i="210"/>
  <c r="L80" i="210"/>
  <c r="K80" i="210"/>
  <c r="J80" i="210"/>
  <c r="H80" i="210"/>
  <c r="BE79" i="210"/>
  <c r="BD79" i="210"/>
  <c r="AD79" i="210"/>
  <c r="AC79" i="210"/>
  <c r="Z79" i="210"/>
  <c r="X79" i="210"/>
  <c r="W79" i="210"/>
  <c r="L79" i="210"/>
  <c r="J79" i="210"/>
  <c r="H79" i="210"/>
  <c r="BE78" i="210"/>
  <c r="BD78" i="210"/>
  <c r="AD78" i="210"/>
  <c r="AC78" i="210"/>
  <c r="AE78" i="210" s="1"/>
  <c r="Z78" i="210"/>
  <c r="X78" i="210"/>
  <c r="Y78" i="210" s="1"/>
  <c r="W78" i="210"/>
  <c r="M78" i="210"/>
  <c r="L78" i="210"/>
  <c r="K78" i="210"/>
  <c r="J78" i="210"/>
  <c r="H78" i="210"/>
  <c r="BE77" i="210"/>
  <c r="BD77" i="210"/>
  <c r="AD77" i="210"/>
  <c r="AC77" i="210"/>
  <c r="Z77" i="210"/>
  <c r="X77" i="210"/>
  <c r="W77" i="210"/>
  <c r="L77" i="210"/>
  <c r="J77" i="210"/>
  <c r="H77" i="210"/>
  <c r="BE76" i="210"/>
  <c r="BD76" i="210"/>
  <c r="AD76" i="210"/>
  <c r="AC76" i="210"/>
  <c r="AE76" i="210" s="1"/>
  <c r="Z76" i="210"/>
  <c r="X76" i="210"/>
  <c r="Y76" i="210" s="1"/>
  <c r="W76" i="210"/>
  <c r="M76" i="210"/>
  <c r="L76" i="210"/>
  <c r="K76" i="210"/>
  <c r="J76" i="210"/>
  <c r="H76" i="210"/>
  <c r="BE74" i="210"/>
  <c r="BD74" i="210"/>
  <c r="AD74" i="210"/>
  <c r="AC74" i="210"/>
  <c r="Z74" i="210"/>
  <c r="X74" i="210"/>
  <c r="W74" i="210"/>
  <c r="L74" i="210"/>
  <c r="J74" i="210"/>
  <c r="H74" i="210"/>
  <c r="BE73" i="210"/>
  <c r="BD73" i="210"/>
  <c r="AD73" i="210"/>
  <c r="AC73" i="210"/>
  <c r="AE73" i="210" s="1"/>
  <c r="Z73" i="210"/>
  <c r="X73" i="210"/>
  <c r="Y73" i="210" s="1"/>
  <c r="W73" i="210"/>
  <c r="M73" i="210"/>
  <c r="L73" i="210"/>
  <c r="K73" i="210"/>
  <c r="J73" i="210"/>
  <c r="H73" i="210"/>
  <c r="BE72" i="210"/>
  <c r="BD72" i="210"/>
  <c r="AD72" i="210"/>
  <c r="AC72" i="210"/>
  <c r="Z72" i="210"/>
  <c r="X72" i="210"/>
  <c r="W72" i="210"/>
  <c r="L72" i="210"/>
  <c r="J72" i="210"/>
  <c r="H72" i="210"/>
  <c r="BE71" i="210"/>
  <c r="BD71" i="210"/>
  <c r="AD71" i="210"/>
  <c r="AC71" i="210"/>
  <c r="AE71" i="210" s="1"/>
  <c r="Z71" i="210"/>
  <c r="X71" i="210"/>
  <c r="Y71" i="210" s="1"/>
  <c r="W71" i="210"/>
  <c r="M71" i="210"/>
  <c r="L71" i="210"/>
  <c r="K71" i="210"/>
  <c r="J71" i="210"/>
  <c r="H71" i="210"/>
  <c r="BE70" i="210"/>
  <c r="BD70" i="210"/>
  <c r="AD70" i="210"/>
  <c r="AC70" i="210"/>
  <c r="Z70" i="210"/>
  <c r="X70" i="210"/>
  <c r="W70" i="210"/>
  <c r="L70" i="210"/>
  <c r="J70" i="210"/>
  <c r="H70" i="210"/>
  <c r="BE69" i="210"/>
  <c r="BD69" i="210"/>
  <c r="AD69" i="210"/>
  <c r="AC69" i="210"/>
  <c r="Z69" i="210"/>
  <c r="X69" i="210"/>
  <c r="W69" i="210"/>
  <c r="L69" i="210"/>
  <c r="J69" i="210"/>
  <c r="H69" i="210"/>
  <c r="BE67" i="210"/>
  <c r="BD67" i="210"/>
  <c r="AD67" i="210"/>
  <c r="AC67" i="210"/>
  <c r="AE67" i="210" s="1"/>
  <c r="Z67" i="210"/>
  <c r="X67" i="210"/>
  <c r="Y67" i="210" s="1"/>
  <c r="W67" i="210"/>
  <c r="M67" i="210"/>
  <c r="L67" i="210"/>
  <c r="K67" i="210"/>
  <c r="J67" i="210"/>
  <c r="H67" i="210"/>
  <c r="BE66" i="210"/>
  <c r="BD66" i="210"/>
  <c r="AD66" i="210"/>
  <c r="AC66" i="210"/>
  <c r="Z66" i="210"/>
  <c r="X66" i="210"/>
  <c r="W66" i="210"/>
  <c r="L66" i="210"/>
  <c r="J66" i="210"/>
  <c r="H66" i="210"/>
  <c r="BE65" i="210"/>
  <c r="BD65" i="210"/>
  <c r="AD65" i="210"/>
  <c r="AC65" i="210"/>
  <c r="AE65" i="210" s="1"/>
  <c r="Z65" i="210"/>
  <c r="X65" i="210"/>
  <c r="Y65" i="210" s="1"/>
  <c r="W65" i="210"/>
  <c r="M65" i="210"/>
  <c r="L65" i="210"/>
  <c r="K65" i="210"/>
  <c r="J65" i="210"/>
  <c r="H65" i="210"/>
  <c r="BE64" i="210"/>
  <c r="BD64" i="210"/>
  <c r="AD64" i="210"/>
  <c r="AC64" i="210"/>
  <c r="Z64" i="210"/>
  <c r="X64" i="210"/>
  <c r="W64" i="210"/>
  <c r="L64" i="210"/>
  <c r="J64" i="210"/>
  <c r="H64" i="210"/>
  <c r="BE63" i="210"/>
  <c r="BD63" i="210"/>
  <c r="AD63" i="210"/>
  <c r="AC63" i="210"/>
  <c r="AE63" i="210" s="1"/>
  <c r="Z63" i="210"/>
  <c r="X63" i="210"/>
  <c r="Y63" i="210" s="1"/>
  <c r="W63" i="210"/>
  <c r="M63" i="210"/>
  <c r="L63" i="210"/>
  <c r="K63" i="210"/>
  <c r="J63" i="210"/>
  <c r="H63" i="210"/>
  <c r="BE62" i="210"/>
  <c r="BD62" i="210"/>
  <c r="AD62" i="210"/>
  <c r="AC62" i="210"/>
  <c r="Z62" i="210"/>
  <c r="X62" i="210"/>
  <c r="W62" i="210"/>
  <c r="L62" i="210"/>
  <c r="J62" i="210"/>
  <c r="H62" i="210"/>
  <c r="BE61" i="210"/>
  <c r="BD61" i="210"/>
  <c r="AD61" i="210"/>
  <c r="AC61" i="210"/>
  <c r="AE61" i="210" s="1"/>
  <c r="Z61" i="210"/>
  <c r="X61" i="210"/>
  <c r="Y61" i="210" s="1"/>
  <c r="W61" i="210"/>
  <c r="M61" i="210"/>
  <c r="L61" i="210"/>
  <c r="K61" i="210"/>
  <c r="J61" i="210"/>
  <c r="H61" i="210"/>
  <c r="BE60" i="210"/>
  <c r="BD60" i="210"/>
  <c r="AD60" i="210"/>
  <c r="AC60" i="210"/>
  <c r="Z60" i="210"/>
  <c r="X60" i="210"/>
  <c r="W60" i="210"/>
  <c r="L60" i="210"/>
  <c r="J60" i="210"/>
  <c r="H60" i="210"/>
  <c r="BE59" i="210"/>
  <c r="BD59" i="210"/>
  <c r="AD59" i="210"/>
  <c r="AC59" i="210"/>
  <c r="AE59" i="210" s="1"/>
  <c r="Z59" i="210"/>
  <c r="X59" i="210"/>
  <c r="Y59" i="210" s="1"/>
  <c r="W59" i="210"/>
  <c r="M59" i="210"/>
  <c r="L59" i="210"/>
  <c r="K59" i="210"/>
  <c r="J59" i="210"/>
  <c r="H59" i="210"/>
  <c r="BE58" i="210"/>
  <c r="BD58" i="210"/>
  <c r="AD58" i="210"/>
  <c r="AC58" i="210"/>
  <c r="Z58" i="210"/>
  <c r="X58" i="210"/>
  <c r="W58" i="210"/>
  <c r="L58" i="210"/>
  <c r="J58" i="210"/>
  <c r="H58" i="210"/>
  <c r="BE57" i="210"/>
  <c r="BD57" i="210"/>
  <c r="AD57" i="210"/>
  <c r="AC57" i="210"/>
  <c r="AE57" i="210" s="1"/>
  <c r="Z57" i="210"/>
  <c r="X57" i="210"/>
  <c r="Y57" i="210" s="1"/>
  <c r="W57" i="210"/>
  <c r="M57" i="210"/>
  <c r="L57" i="210"/>
  <c r="K57" i="210"/>
  <c r="J57" i="210"/>
  <c r="H57" i="210"/>
  <c r="BE56" i="210"/>
  <c r="BD56" i="210"/>
  <c r="AD56" i="210"/>
  <c r="AC56" i="210"/>
  <c r="Z56" i="210"/>
  <c r="X56" i="210"/>
  <c r="W56" i="210"/>
  <c r="L56" i="210"/>
  <c r="J56" i="210"/>
  <c r="H56" i="210"/>
  <c r="BE55" i="210"/>
  <c r="BD55" i="210"/>
  <c r="AD55" i="210"/>
  <c r="AC55" i="210"/>
  <c r="AE55" i="210" s="1"/>
  <c r="Z55" i="210"/>
  <c r="X55" i="210"/>
  <c r="Y55" i="210" s="1"/>
  <c r="W55" i="210"/>
  <c r="M55" i="210"/>
  <c r="L55" i="210"/>
  <c r="K55" i="210"/>
  <c r="J55" i="210"/>
  <c r="H55" i="210"/>
  <c r="BE54" i="210"/>
  <c r="BD54" i="210"/>
  <c r="AD54" i="210"/>
  <c r="AC54" i="210"/>
  <c r="Z54" i="210"/>
  <c r="X54" i="210"/>
  <c r="W54" i="210"/>
  <c r="L54" i="210"/>
  <c r="J54" i="210"/>
  <c r="H54" i="210"/>
  <c r="BE53" i="210"/>
  <c r="BD53" i="210"/>
  <c r="AD53" i="210"/>
  <c r="AC53" i="210"/>
  <c r="AE53" i="210" s="1"/>
  <c r="Z53" i="210"/>
  <c r="X53" i="210"/>
  <c r="Y53" i="210" s="1"/>
  <c r="W53" i="210"/>
  <c r="M53" i="210"/>
  <c r="L53" i="210"/>
  <c r="K53" i="210"/>
  <c r="J53" i="210"/>
  <c r="H53" i="210"/>
  <c r="BE52" i="210"/>
  <c r="BD52" i="210"/>
  <c r="AD52" i="210"/>
  <c r="AC52" i="210"/>
  <c r="Z52" i="210"/>
  <c r="X52" i="210"/>
  <c r="W52" i="210"/>
  <c r="L52" i="210"/>
  <c r="J52" i="210"/>
  <c r="H52" i="210"/>
  <c r="BE51" i="210"/>
  <c r="BD51" i="210"/>
  <c r="AD51" i="210"/>
  <c r="AC51" i="210"/>
  <c r="AE51" i="210" s="1"/>
  <c r="Z51" i="210"/>
  <c r="X51" i="210"/>
  <c r="Y51" i="210" s="1"/>
  <c r="W51" i="210"/>
  <c r="M51" i="210"/>
  <c r="L51" i="210"/>
  <c r="K51" i="210"/>
  <c r="J51" i="210"/>
  <c r="H51" i="210"/>
  <c r="BE50" i="210"/>
  <c r="BD50" i="210"/>
  <c r="AD50" i="210"/>
  <c r="AC50" i="210"/>
  <c r="Z50" i="210"/>
  <c r="X50" i="210"/>
  <c r="W50" i="210"/>
  <c r="L50" i="210"/>
  <c r="J50" i="210"/>
  <c r="H50" i="210"/>
  <c r="BE49" i="210"/>
  <c r="BD49" i="210"/>
  <c r="AD49" i="210"/>
  <c r="AC49" i="210"/>
  <c r="AE49" i="210" s="1"/>
  <c r="Z49" i="210"/>
  <c r="X49" i="210"/>
  <c r="Y49" i="210" s="1"/>
  <c r="W49" i="210"/>
  <c r="M49" i="210"/>
  <c r="L49" i="210"/>
  <c r="K49" i="210"/>
  <c r="J49" i="210"/>
  <c r="H49" i="210"/>
  <c r="BE48" i="210"/>
  <c r="BD48" i="210"/>
  <c r="AD48" i="210"/>
  <c r="AC48" i="210"/>
  <c r="Z48" i="210"/>
  <c r="X48" i="210"/>
  <c r="W48" i="210"/>
  <c r="L48" i="210"/>
  <c r="J48" i="210"/>
  <c r="H48" i="210"/>
  <c r="BE47" i="210"/>
  <c r="BD47" i="210"/>
  <c r="AD47" i="210"/>
  <c r="AC47" i="210"/>
  <c r="AE47" i="210" s="1"/>
  <c r="Z47" i="210"/>
  <c r="X47" i="210"/>
  <c r="Y47" i="210" s="1"/>
  <c r="W47" i="210"/>
  <c r="M47" i="210"/>
  <c r="L47" i="210"/>
  <c r="K47" i="210"/>
  <c r="J47" i="210"/>
  <c r="H47" i="210"/>
  <c r="BE46" i="210"/>
  <c r="BD46" i="210"/>
  <c r="AD46" i="210"/>
  <c r="AC46" i="210"/>
  <c r="Z46" i="210"/>
  <c r="X46" i="210"/>
  <c r="W46" i="210"/>
  <c r="L46" i="210"/>
  <c r="J46" i="210"/>
  <c r="H46" i="210"/>
  <c r="BE45" i="210"/>
  <c r="BD45" i="210"/>
  <c r="AD45" i="210"/>
  <c r="AC45" i="210"/>
  <c r="AE45" i="210" s="1"/>
  <c r="Z45" i="210"/>
  <c r="X45" i="210"/>
  <c r="Y45" i="210" s="1"/>
  <c r="W45" i="210"/>
  <c r="M45" i="210"/>
  <c r="L45" i="210"/>
  <c r="K45" i="210"/>
  <c r="J45" i="210"/>
  <c r="H45" i="210"/>
  <c r="BE44" i="210"/>
  <c r="BD44" i="210"/>
  <c r="AD44" i="210"/>
  <c r="AC44" i="210"/>
  <c r="Z44" i="210"/>
  <c r="X44" i="210"/>
  <c r="W44" i="210"/>
  <c r="L44" i="210"/>
  <c r="J44" i="210"/>
  <c r="H44" i="210"/>
  <c r="BE43" i="210"/>
  <c r="BD43" i="210"/>
  <c r="AD43" i="210"/>
  <c r="AC43" i="210"/>
  <c r="AE43" i="210" s="1"/>
  <c r="Z43" i="210"/>
  <c r="X43" i="210"/>
  <c r="Y43" i="210" s="1"/>
  <c r="W43" i="210"/>
  <c r="M43" i="210"/>
  <c r="L43" i="210"/>
  <c r="K43" i="210"/>
  <c r="J43" i="210"/>
  <c r="H43" i="210"/>
  <c r="BE42" i="210"/>
  <c r="BD42" i="210"/>
  <c r="AD42" i="210"/>
  <c r="AC42" i="210"/>
  <c r="Z42" i="210"/>
  <c r="X42" i="210"/>
  <c r="W42" i="210"/>
  <c r="L42" i="210"/>
  <c r="J42" i="210"/>
  <c r="H42" i="210"/>
  <c r="BE41" i="210"/>
  <c r="BD41" i="210"/>
  <c r="AD41" i="210"/>
  <c r="AC41" i="210"/>
  <c r="AE41" i="210" s="1"/>
  <c r="Z41" i="210"/>
  <c r="X41" i="210"/>
  <c r="Y41" i="210" s="1"/>
  <c r="W41" i="210"/>
  <c r="M41" i="210"/>
  <c r="L41" i="210"/>
  <c r="K41" i="210"/>
  <c r="J41" i="210"/>
  <c r="H41" i="210"/>
  <c r="BE40" i="210"/>
  <c r="BD40" i="210"/>
  <c r="AD40" i="210"/>
  <c r="AC40" i="210"/>
  <c r="Z40" i="210"/>
  <c r="X40" i="210"/>
  <c r="W40" i="210"/>
  <c r="L40" i="210"/>
  <c r="J40" i="210"/>
  <c r="H40" i="210"/>
  <c r="BE39" i="210"/>
  <c r="BD39" i="210"/>
  <c r="AD39" i="210"/>
  <c r="AC39" i="210"/>
  <c r="AE39" i="210" s="1"/>
  <c r="Z39" i="210"/>
  <c r="X39" i="210"/>
  <c r="Y39" i="210" s="1"/>
  <c r="W39" i="210"/>
  <c r="M39" i="210"/>
  <c r="L39" i="210"/>
  <c r="K39" i="210"/>
  <c r="J39" i="210"/>
  <c r="H39" i="210"/>
  <c r="BE38" i="210"/>
  <c r="BD38" i="210"/>
  <c r="AD38" i="210"/>
  <c r="AC38" i="210"/>
  <c r="Z38" i="210"/>
  <c r="X38" i="210"/>
  <c r="W38" i="210"/>
  <c r="L38" i="210"/>
  <c r="J38" i="210"/>
  <c r="H38" i="210"/>
  <c r="BE37" i="210"/>
  <c r="BD37" i="210"/>
  <c r="AD37" i="210"/>
  <c r="AC37" i="210"/>
  <c r="AE37" i="210" s="1"/>
  <c r="Z37" i="210"/>
  <c r="X37" i="210"/>
  <c r="Y37" i="210" s="1"/>
  <c r="W37" i="210"/>
  <c r="M37" i="210"/>
  <c r="L37" i="210"/>
  <c r="K37" i="210"/>
  <c r="J37" i="210"/>
  <c r="H37" i="210"/>
  <c r="BE36" i="210"/>
  <c r="BD36" i="210"/>
  <c r="AD36" i="210"/>
  <c r="AC36" i="210"/>
  <c r="Z36" i="210"/>
  <c r="X36" i="210"/>
  <c r="W36" i="210"/>
  <c r="L36" i="210"/>
  <c r="J36" i="210"/>
  <c r="H36" i="210"/>
  <c r="BE35" i="210"/>
  <c r="BD35" i="210"/>
  <c r="AD35" i="210"/>
  <c r="AC35" i="210"/>
  <c r="AE35" i="210" s="1"/>
  <c r="Z35" i="210"/>
  <c r="X35" i="210"/>
  <c r="Y35" i="210" s="1"/>
  <c r="W35" i="210"/>
  <c r="M35" i="210"/>
  <c r="L35" i="210"/>
  <c r="K35" i="210"/>
  <c r="J35" i="210"/>
  <c r="H35" i="210"/>
  <c r="BE33" i="210"/>
  <c r="BD33" i="210"/>
  <c r="AD33" i="210"/>
  <c r="AC33" i="210"/>
  <c r="Z33" i="210"/>
  <c r="X33" i="210"/>
  <c r="W33" i="210"/>
  <c r="L33" i="210"/>
  <c r="J33" i="210"/>
  <c r="H33" i="210"/>
  <c r="BE32" i="210"/>
  <c r="BD32" i="210"/>
  <c r="AD32" i="210"/>
  <c r="AC32" i="210"/>
  <c r="AE32" i="210" s="1"/>
  <c r="Z32" i="210"/>
  <c r="X32" i="210"/>
  <c r="Y32" i="210" s="1"/>
  <c r="W32" i="210"/>
  <c r="M32" i="210"/>
  <c r="L32" i="210"/>
  <c r="K32" i="210"/>
  <c r="J32" i="210"/>
  <c r="H32" i="210"/>
  <c r="BE31" i="210"/>
  <c r="BD31" i="210"/>
  <c r="AD31" i="210"/>
  <c r="AC31" i="210"/>
  <c r="Z31" i="210"/>
  <c r="X31" i="210"/>
  <c r="W31" i="210"/>
  <c r="L31" i="210"/>
  <c r="J31" i="210"/>
  <c r="H31" i="210"/>
  <c r="BE30" i="210"/>
  <c r="BD30" i="210"/>
  <c r="AD30" i="210"/>
  <c r="AC30" i="210"/>
  <c r="AE30" i="210" s="1"/>
  <c r="Z30" i="210"/>
  <c r="X30" i="210"/>
  <c r="Y30" i="210" s="1"/>
  <c r="W30" i="210"/>
  <c r="M30" i="210"/>
  <c r="L30" i="210"/>
  <c r="K30" i="210"/>
  <c r="J30" i="210"/>
  <c r="H30" i="210"/>
  <c r="BE29" i="210"/>
  <c r="BD29" i="210"/>
  <c r="AD29" i="210"/>
  <c r="AC29" i="210"/>
  <c r="Z29" i="210"/>
  <c r="X29" i="210"/>
  <c r="W29" i="210"/>
  <c r="L29" i="210"/>
  <c r="J29" i="210"/>
  <c r="H29" i="210"/>
  <c r="BE28" i="210"/>
  <c r="BD28" i="210"/>
  <c r="AD28" i="210"/>
  <c r="AC28" i="210"/>
  <c r="AE28" i="210" s="1"/>
  <c r="Z28" i="210"/>
  <c r="X28" i="210"/>
  <c r="Y28" i="210" s="1"/>
  <c r="W28" i="210"/>
  <c r="M28" i="210"/>
  <c r="L28" i="210"/>
  <c r="K28" i="210"/>
  <c r="J28" i="210"/>
  <c r="H28" i="210"/>
  <c r="BE27" i="210"/>
  <c r="BD27" i="210"/>
  <c r="AD27" i="210"/>
  <c r="AC27" i="210"/>
  <c r="Z27" i="210"/>
  <c r="X27" i="210"/>
  <c r="W27" i="210"/>
  <c r="L27" i="210"/>
  <c r="J27" i="210"/>
  <c r="H27" i="210"/>
  <c r="BE26" i="210"/>
  <c r="BD26" i="210"/>
  <c r="AD26" i="210"/>
  <c r="AC26" i="210"/>
  <c r="AE26" i="210" s="1"/>
  <c r="Z26" i="210"/>
  <c r="X26" i="210"/>
  <c r="Y26" i="210" s="1"/>
  <c r="W26" i="210"/>
  <c r="M26" i="210"/>
  <c r="L26" i="210"/>
  <c r="K26" i="210"/>
  <c r="J26" i="210"/>
  <c r="H26" i="210"/>
  <c r="BE25" i="210"/>
  <c r="BD25" i="210"/>
  <c r="AD25" i="210"/>
  <c r="AC25" i="210"/>
  <c r="Z25" i="210"/>
  <c r="X25" i="210"/>
  <c r="W25" i="210"/>
  <c r="L25" i="210"/>
  <c r="J25" i="210"/>
  <c r="H25" i="210"/>
  <c r="BE24" i="210"/>
  <c r="BD24" i="210"/>
  <c r="AD24" i="210"/>
  <c r="AC24" i="210"/>
  <c r="AE24" i="210" s="1"/>
  <c r="Z24" i="210"/>
  <c r="X24" i="210"/>
  <c r="Y24" i="210" s="1"/>
  <c r="W24" i="210"/>
  <c r="M24" i="210"/>
  <c r="L24" i="210"/>
  <c r="K24" i="210"/>
  <c r="J24" i="210"/>
  <c r="H24" i="210"/>
  <c r="BE23" i="210"/>
  <c r="BD23" i="210"/>
  <c r="AD23" i="210"/>
  <c r="AC23" i="210"/>
  <c r="Z23" i="210"/>
  <c r="X23" i="210"/>
  <c r="W23" i="210"/>
  <c r="L23" i="210"/>
  <c r="J23" i="210"/>
  <c r="H23" i="210"/>
  <c r="BE22" i="210"/>
  <c r="BD22" i="210"/>
  <c r="AD22" i="210"/>
  <c r="AC22" i="210"/>
  <c r="AE22" i="210" s="1"/>
  <c r="Z22" i="210"/>
  <c r="X22" i="210"/>
  <c r="Y22" i="210" s="1"/>
  <c r="W22" i="210"/>
  <c r="M22" i="210"/>
  <c r="L22" i="210"/>
  <c r="K22" i="210"/>
  <c r="J22" i="210"/>
  <c r="H22" i="210"/>
  <c r="BE21" i="210"/>
  <c r="BD21" i="210"/>
  <c r="AD21" i="210"/>
  <c r="AC21" i="210"/>
  <c r="Z21" i="210"/>
  <c r="X21" i="210"/>
  <c r="W21" i="210"/>
  <c r="L21" i="210"/>
  <c r="J21" i="210"/>
  <c r="H21" i="210"/>
  <c r="BE20" i="210"/>
  <c r="BD20" i="210"/>
  <c r="AD20" i="210"/>
  <c r="AC20" i="210"/>
  <c r="AE20" i="210" s="1"/>
  <c r="Z20" i="210"/>
  <c r="X20" i="210"/>
  <c r="Y20" i="210" s="1"/>
  <c r="W20" i="210"/>
  <c r="M20" i="210"/>
  <c r="L20" i="210"/>
  <c r="K20" i="210"/>
  <c r="J20" i="210"/>
  <c r="H20" i="210"/>
  <c r="BE19" i="210"/>
  <c r="BD19" i="210"/>
  <c r="AD19" i="210"/>
  <c r="AC19" i="210"/>
  <c r="Z19" i="210"/>
  <c r="X19" i="210"/>
  <c r="W19" i="210"/>
  <c r="L19" i="210"/>
  <c r="J19" i="210"/>
  <c r="H19" i="210"/>
  <c r="BE18" i="210"/>
  <c r="BD18" i="210"/>
  <c r="AD18" i="210"/>
  <c r="AC18" i="210"/>
  <c r="AE18" i="210" s="1"/>
  <c r="Z18" i="210"/>
  <c r="X18" i="210"/>
  <c r="Y18" i="210" s="1"/>
  <c r="W18" i="210"/>
  <c r="M18" i="210"/>
  <c r="L18" i="210"/>
  <c r="K18" i="210"/>
  <c r="J18" i="210"/>
  <c r="H18" i="210"/>
  <c r="BE17" i="210"/>
  <c r="BD17" i="210"/>
  <c r="AD17" i="210"/>
  <c r="AC17" i="210"/>
  <c r="Z17" i="210"/>
  <c r="X17" i="210"/>
  <c r="W17" i="210"/>
  <c r="L17" i="210"/>
  <c r="J17" i="210"/>
  <c r="H17" i="210"/>
  <c r="BE16" i="210"/>
  <c r="BD16" i="210"/>
  <c r="AD16" i="210"/>
  <c r="AC16" i="210"/>
  <c r="AE16" i="210" s="1"/>
  <c r="Z16" i="210"/>
  <c r="X16" i="210"/>
  <c r="W16" i="210"/>
  <c r="L16" i="210"/>
  <c r="J16" i="210"/>
  <c r="H16" i="210"/>
  <c r="BE15" i="210"/>
  <c r="BD15" i="210"/>
  <c r="AD15" i="210"/>
  <c r="AC15" i="210"/>
  <c r="AE15" i="210" s="1"/>
  <c r="Z15" i="210"/>
  <c r="X15" i="210"/>
  <c r="Y15" i="210" s="1"/>
  <c r="W15" i="210"/>
  <c r="M15" i="210"/>
  <c r="L15" i="210"/>
  <c r="K15" i="210"/>
  <c r="J15" i="210"/>
  <c r="H15" i="210"/>
  <c r="BE14" i="210"/>
  <c r="BD14" i="210"/>
  <c r="AD14" i="210"/>
  <c r="AC14" i="210"/>
  <c r="Z14" i="210"/>
  <c r="X14" i="210"/>
  <c r="W14" i="210"/>
  <c r="U14" i="210"/>
  <c r="L14" i="210"/>
  <c r="J14" i="210"/>
  <c r="H14" i="210"/>
  <c r="U13" i="210"/>
  <c r="T13" i="210"/>
  <c r="J129" i="210" l="1"/>
  <c r="M16" i="210"/>
  <c r="M19" i="210"/>
  <c r="M23" i="210"/>
  <c r="M31" i="210"/>
  <c r="M36" i="210"/>
  <c r="M40" i="210"/>
  <c r="M44" i="210"/>
  <c r="M48" i="210"/>
  <c r="M52" i="210"/>
  <c r="M56" i="210"/>
  <c r="M60" i="210"/>
  <c r="M64" i="210"/>
  <c r="M69" i="210"/>
  <c r="M72" i="210"/>
  <c r="M77" i="210"/>
  <c r="M81" i="210"/>
  <c r="M85" i="210"/>
  <c r="M89" i="210"/>
  <c r="M93" i="210"/>
  <c r="M107" i="210"/>
  <c r="BD129" i="210"/>
  <c r="M27" i="210"/>
  <c r="L129" i="210"/>
  <c r="K17" i="210"/>
  <c r="AA20" i="210"/>
  <c r="K21" i="210"/>
  <c r="AA24" i="210"/>
  <c r="K25" i="210"/>
  <c r="AA28" i="210"/>
  <c r="K29" i="210"/>
  <c r="AA32" i="210"/>
  <c r="K33" i="210"/>
  <c r="AA37" i="210"/>
  <c r="K38" i="210"/>
  <c r="AA41" i="210"/>
  <c r="K42" i="210"/>
  <c r="AA45" i="210"/>
  <c r="K46" i="210"/>
  <c r="AA49" i="210"/>
  <c r="K50" i="210"/>
  <c r="AA53" i="210"/>
  <c r="K54" i="210"/>
  <c r="AA57" i="210"/>
  <c r="K58" i="210"/>
  <c r="AA61" i="210"/>
  <c r="K62" i="210"/>
  <c r="AA65" i="210"/>
  <c r="K66" i="210"/>
  <c r="K70" i="210"/>
  <c r="AA73" i="210"/>
  <c r="K74" i="210"/>
  <c r="AA78" i="210"/>
  <c r="K79" i="210"/>
  <c r="AA82" i="210"/>
  <c r="K83" i="210"/>
  <c r="AA86" i="210"/>
  <c r="K87" i="210"/>
  <c r="AA90" i="210"/>
  <c r="K91" i="210"/>
  <c r="AA94" i="210"/>
  <c r="K95" i="210"/>
  <c r="Y97" i="210"/>
  <c r="AE97" i="210"/>
  <c r="AA99" i="210"/>
  <c r="K100" i="210"/>
  <c r="AA104" i="210"/>
  <c r="K105" i="210"/>
  <c r="M21" i="210"/>
  <c r="M33" i="210"/>
  <c r="M38" i="210"/>
  <c r="M42" i="210"/>
  <c r="M46" i="210"/>
  <c r="M50" i="210"/>
  <c r="M54" i="210"/>
  <c r="M58" i="210"/>
  <c r="M62" i="210"/>
  <c r="M66" i="210"/>
  <c r="M70" i="210"/>
  <c r="M74" i="210"/>
  <c r="M79" i="210"/>
  <c r="M83" i="210"/>
  <c r="M87" i="210"/>
  <c r="M91" i="210"/>
  <c r="M105" i="210"/>
  <c r="AE115" i="210"/>
  <c r="K117" i="210"/>
  <c r="Y117" i="210"/>
  <c r="M118" i="210"/>
  <c r="AE119" i="210"/>
  <c r="K121" i="210"/>
  <c r="Y121" i="210"/>
  <c r="M122" i="210"/>
  <c r="AE123" i="210"/>
  <c r="K125" i="210"/>
  <c r="Y125" i="210"/>
  <c r="M17" i="210"/>
  <c r="M25" i="210"/>
  <c r="M29" i="210"/>
  <c r="H129" i="210"/>
  <c r="Y14" i="210"/>
  <c r="AA15" i="210"/>
  <c r="K16" i="210"/>
  <c r="AA18" i="210"/>
  <c r="K19" i="210"/>
  <c r="AA22" i="210"/>
  <c r="K23" i="210"/>
  <c r="AA26" i="210"/>
  <c r="K27" i="210"/>
  <c r="AA30" i="210"/>
  <c r="K31" i="210"/>
  <c r="AA35" i="210"/>
  <c r="K36" i="210"/>
  <c r="AA39" i="210"/>
  <c r="K40" i="210"/>
  <c r="AA43" i="210"/>
  <c r="K44" i="210"/>
  <c r="AA47" i="210"/>
  <c r="K48" i="210"/>
  <c r="AA51" i="210"/>
  <c r="K52" i="210"/>
  <c r="AA55" i="210"/>
  <c r="K56" i="210"/>
  <c r="AA59" i="210"/>
  <c r="K60" i="210"/>
  <c r="AA63" i="210"/>
  <c r="K64" i="210"/>
  <c r="AA67" i="210"/>
  <c r="K69" i="210"/>
  <c r="AA71" i="210"/>
  <c r="K72" i="210"/>
  <c r="AA76" i="210"/>
  <c r="K77" i="210"/>
  <c r="AA80" i="210"/>
  <c r="K81" i="210"/>
  <c r="AA84" i="210"/>
  <c r="K85" i="210"/>
  <c r="AA88" i="210"/>
  <c r="K89" i="210"/>
  <c r="AA92" i="210"/>
  <c r="K93" i="210"/>
  <c r="AA96" i="210"/>
  <c r="K97" i="210"/>
  <c r="Y100" i="210"/>
  <c r="AA101" i="210"/>
  <c r="K103" i="210"/>
  <c r="AA106" i="210"/>
  <c r="K107" i="210"/>
  <c r="Y126" i="210"/>
  <c r="K14" i="210"/>
  <c r="K129" i="210" s="1"/>
  <c r="M14" i="210"/>
  <c r="M129" i="210" s="1"/>
  <c r="M95" i="210"/>
  <c r="M97" i="210"/>
  <c r="M100" i="210"/>
  <c r="M103" i="210"/>
  <c r="M124" i="210"/>
  <c r="M126" i="210"/>
  <c r="M127" i="210"/>
  <c r="Y127" i="210"/>
  <c r="AE127" i="210"/>
  <c r="M128" i="210"/>
  <c r="AA14" i="210"/>
  <c r="AE14" i="210"/>
  <c r="Y16" i="210"/>
  <c r="Y17" i="210"/>
  <c r="AE17" i="210"/>
  <c r="Y19" i="210"/>
  <c r="AE19" i="210"/>
  <c r="Y21" i="210"/>
  <c r="AE21" i="210"/>
  <c r="Y23" i="210"/>
  <c r="AE23" i="210"/>
  <c r="Y25" i="210"/>
  <c r="AE25" i="210"/>
  <c r="Y27" i="210"/>
  <c r="AE27" i="210"/>
  <c r="Y29" i="210"/>
  <c r="AE29" i="210"/>
  <c r="Y31" i="210"/>
  <c r="AE31" i="210"/>
  <c r="Y33" i="210"/>
  <c r="AE33" i="210"/>
  <c r="Y36" i="210"/>
  <c r="AE36" i="210"/>
  <c r="Y38" i="210"/>
  <c r="AE38" i="210"/>
  <c r="Y40" i="210"/>
  <c r="AE40" i="210"/>
  <c r="Y42" i="210"/>
  <c r="AE42" i="210"/>
  <c r="Y44" i="210"/>
  <c r="AE44" i="210"/>
  <c r="Y46" i="210"/>
  <c r="AE46" i="210"/>
  <c r="Y48" i="210"/>
  <c r="AE48" i="210"/>
  <c r="Y50" i="210"/>
  <c r="AE50" i="210"/>
  <c r="Y52" i="210"/>
  <c r="AE52" i="210"/>
  <c r="Y54" i="210"/>
  <c r="AE54" i="210"/>
  <c r="Y56" i="210"/>
  <c r="AE56" i="210"/>
  <c r="Y58" i="210"/>
  <c r="AE58" i="210"/>
  <c r="Y60" i="210"/>
  <c r="AE60" i="210"/>
  <c r="Y62" i="210"/>
  <c r="AE62" i="210"/>
  <c r="Y64" i="210"/>
  <c r="AE64" i="210"/>
  <c r="Y66" i="210"/>
  <c r="AE66" i="210"/>
  <c r="Y69" i="210"/>
  <c r="AE69" i="210"/>
  <c r="Y70" i="210"/>
  <c r="AE70" i="210"/>
  <c r="Y72" i="210"/>
  <c r="AE72" i="210"/>
  <c r="Y74" i="210"/>
  <c r="AE74" i="210"/>
  <c r="Y77" i="210"/>
  <c r="AE77" i="210"/>
  <c r="Y79" i="210"/>
  <c r="AE79" i="210"/>
  <c r="Y81" i="210"/>
  <c r="AE81" i="210"/>
  <c r="Y83" i="210"/>
  <c r="AE83" i="210"/>
  <c r="Y85" i="210"/>
  <c r="AE85" i="210"/>
  <c r="Y87" i="210"/>
  <c r="AE87" i="210"/>
  <c r="Y89" i="210"/>
  <c r="AE89" i="210"/>
  <c r="Y91" i="210"/>
  <c r="AE91" i="210"/>
  <c r="Y93" i="210"/>
  <c r="AE93" i="210"/>
  <c r="Y95" i="210"/>
  <c r="AE95" i="210"/>
  <c r="AE100" i="210"/>
  <c r="Y103" i="210"/>
  <c r="AE103" i="210"/>
  <c r="Y105" i="210"/>
  <c r="AE105" i="210"/>
  <c r="Y107" i="210"/>
  <c r="AE107" i="210"/>
  <c r="Y110" i="210"/>
  <c r="AE110" i="210"/>
  <c r="Y112" i="210"/>
  <c r="AE112" i="210"/>
  <c r="Y114" i="210"/>
  <c r="AE114" i="210"/>
  <c r="Y116" i="210"/>
  <c r="AE116" i="210"/>
  <c r="Y118" i="210"/>
  <c r="AE118" i="210"/>
  <c r="Y120" i="210"/>
  <c r="AE120" i="210"/>
  <c r="Y122" i="210"/>
  <c r="AE122" i="210"/>
  <c r="Y124" i="210"/>
  <c r="AE124" i="210"/>
  <c r="AE126" i="210"/>
  <c r="N16" i="210"/>
  <c r="AA16" i="210"/>
  <c r="N14" i="210"/>
  <c r="BE129" i="210"/>
  <c r="N15" i="210"/>
  <c r="N17" i="210"/>
  <c r="AA17" i="210"/>
  <c r="N19" i="210"/>
  <c r="AA19" i="210"/>
  <c r="N21" i="210"/>
  <c r="AA21" i="210"/>
  <c r="N23" i="210"/>
  <c r="AA23" i="210"/>
  <c r="N25" i="210"/>
  <c r="AA25" i="210"/>
  <c r="N27" i="210"/>
  <c r="AA27" i="210"/>
  <c r="N29" i="210"/>
  <c r="AA29" i="210"/>
  <c r="N31" i="210"/>
  <c r="AA31" i="210"/>
  <c r="N33" i="210"/>
  <c r="AA33" i="210"/>
  <c r="N36" i="210"/>
  <c r="AA36" i="210"/>
  <c r="N38" i="210"/>
  <c r="AA38" i="210"/>
  <c r="N40" i="210"/>
  <c r="AA40" i="210"/>
  <c r="N42" i="210"/>
  <c r="AA42" i="210"/>
  <c r="N44" i="210"/>
  <c r="AA44" i="210"/>
  <c r="N46" i="210"/>
  <c r="AA46" i="210"/>
  <c r="N48" i="210"/>
  <c r="AA48" i="210"/>
  <c r="N50" i="210"/>
  <c r="AA50" i="210"/>
  <c r="N52" i="210"/>
  <c r="AA52" i="210"/>
  <c r="N54" i="210"/>
  <c r="AA54" i="210"/>
  <c r="N56" i="210"/>
  <c r="AA56" i="210"/>
  <c r="N58" i="210"/>
  <c r="AA58" i="210"/>
  <c r="N60" i="210"/>
  <c r="AA60" i="210"/>
  <c r="N62" i="210"/>
  <c r="AA62" i="210"/>
  <c r="N64" i="210"/>
  <c r="AA64" i="210"/>
  <c r="N66" i="210"/>
  <c r="AA66" i="210"/>
  <c r="N69" i="210"/>
  <c r="AA69" i="210"/>
  <c r="N18" i="210"/>
  <c r="N20" i="210"/>
  <c r="N22" i="210"/>
  <c r="N24" i="210"/>
  <c r="N26" i="210"/>
  <c r="N28" i="210"/>
  <c r="N30" i="210"/>
  <c r="N32" i="210"/>
  <c r="N35" i="210"/>
  <c r="N37" i="210"/>
  <c r="N39" i="210"/>
  <c r="N41" i="210"/>
  <c r="N43" i="210"/>
  <c r="N45" i="210"/>
  <c r="N47" i="210"/>
  <c r="N49" i="210"/>
  <c r="N51" i="210"/>
  <c r="N53" i="210"/>
  <c r="N55" i="210"/>
  <c r="N57" i="210"/>
  <c r="N59" i="210"/>
  <c r="N61" i="210"/>
  <c r="N63" i="210"/>
  <c r="N65" i="210"/>
  <c r="N67" i="210"/>
  <c r="N70" i="210"/>
  <c r="AA70" i="210"/>
  <c r="N72" i="210"/>
  <c r="AA72" i="210"/>
  <c r="N74" i="210"/>
  <c r="AA74" i="210"/>
  <c r="N77" i="210"/>
  <c r="AA77" i="210"/>
  <c r="N79" i="210"/>
  <c r="AA79" i="210"/>
  <c r="N81" i="210"/>
  <c r="AA81" i="210"/>
  <c r="N83" i="210"/>
  <c r="AA83" i="210"/>
  <c r="N85" i="210"/>
  <c r="AA85" i="210"/>
  <c r="N87" i="210"/>
  <c r="AA87" i="210"/>
  <c r="N89" i="210"/>
  <c r="AA89" i="210"/>
  <c r="N91" i="210"/>
  <c r="AA91" i="210"/>
  <c r="N93" i="210"/>
  <c r="AA93" i="210"/>
  <c r="N95" i="210"/>
  <c r="AA95" i="210"/>
  <c r="N97" i="210"/>
  <c r="AA97" i="210"/>
  <c r="N100" i="210"/>
  <c r="AA100" i="210"/>
  <c r="N103" i="210"/>
  <c r="AA103" i="210"/>
  <c r="N105" i="210"/>
  <c r="AA105" i="210"/>
  <c r="N107" i="210"/>
  <c r="AA107" i="210"/>
  <c r="N110" i="210"/>
  <c r="O110" i="210" s="1"/>
  <c r="Q110" i="210" s="1"/>
  <c r="AA110" i="210"/>
  <c r="N112" i="210"/>
  <c r="O112" i="210" s="1"/>
  <c r="Q112" i="210" s="1"/>
  <c r="AA112" i="210"/>
  <c r="N114" i="210"/>
  <c r="O114" i="210" s="1"/>
  <c r="Q114" i="210" s="1"/>
  <c r="AA114" i="210"/>
  <c r="N116" i="210"/>
  <c r="O116" i="210" s="1"/>
  <c r="Q116" i="210" s="1"/>
  <c r="AA116" i="210"/>
  <c r="N118" i="210"/>
  <c r="O118" i="210" s="1"/>
  <c r="Q118" i="210" s="1"/>
  <c r="AA118" i="210"/>
  <c r="N120" i="210"/>
  <c r="O120" i="210" s="1"/>
  <c r="Q120" i="210" s="1"/>
  <c r="AA120" i="210"/>
  <c r="N122" i="210"/>
  <c r="O122" i="210" s="1"/>
  <c r="Q122" i="210" s="1"/>
  <c r="AA122" i="210"/>
  <c r="N124" i="210"/>
  <c r="O124" i="210" s="1"/>
  <c r="Q124" i="210" s="1"/>
  <c r="AA124" i="210"/>
  <c r="N126" i="210"/>
  <c r="O126" i="210" s="1"/>
  <c r="Q126" i="210" s="1"/>
  <c r="AA126" i="210"/>
  <c r="N128" i="210"/>
  <c r="O128" i="210" s="1"/>
  <c r="Q128" i="210" s="1"/>
  <c r="AA128" i="210"/>
  <c r="N71" i="210"/>
  <c r="N73" i="210"/>
  <c r="N76" i="210"/>
  <c r="N78" i="210"/>
  <c r="N80" i="210"/>
  <c r="N82" i="210"/>
  <c r="N84" i="210"/>
  <c r="N86" i="210"/>
  <c r="N88" i="210"/>
  <c r="N90" i="210"/>
  <c r="N92" i="210"/>
  <c r="N94" i="210"/>
  <c r="N96" i="210"/>
  <c r="N99" i="210"/>
  <c r="N101" i="210"/>
  <c r="N104" i="210"/>
  <c r="N106" i="210"/>
  <c r="N109" i="210"/>
  <c r="O109" i="210" s="1"/>
  <c r="Q109" i="210" s="1"/>
  <c r="N111" i="210"/>
  <c r="O111" i="210" s="1"/>
  <c r="Q111" i="210" s="1"/>
  <c r="N113" i="210"/>
  <c r="O113" i="210" s="1"/>
  <c r="Q113" i="210" s="1"/>
  <c r="N115" i="210"/>
  <c r="O115" i="210" s="1"/>
  <c r="Q115" i="210" s="1"/>
  <c r="N117" i="210"/>
  <c r="O117" i="210" s="1"/>
  <c r="Q117" i="210" s="1"/>
  <c r="N119" i="210"/>
  <c r="O119" i="210" s="1"/>
  <c r="Q119" i="210" s="1"/>
  <c r="N121" i="210"/>
  <c r="O121" i="210" s="1"/>
  <c r="Q121" i="210" s="1"/>
  <c r="N123" i="210"/>
  <c r="O123" i="210" s="1"/>
  <c r="Q123" i="210" s="1"/>
  <c r="N125" i="210"/>
  <c r="O125" i="210" s="1"/>
  <c r="Q125" i="210" s="1"/>
  <c r="N127" i="210"/>
  <c r="O127" i="210" s="1"/>
  <c r="O94" i="210" l="1"/>
  <c r="O67" i="210"/>
  <c r="O51" i="210"/>
  <c r="O26" i="210"/>
  <c r="O66" i="210"/>
  <c r="O54" i="210"/>
  <c r="O46" i="210"/>
  <c r="O38" i="210"/>
  <c r="O29" i="210"/>
  <c r="O21" i="210"/>
  <c r="Q127" i="210"/>
  <c r="O101" i="210"/>
  <c r="O84" i="210"/>
  <c r="O107" i="210"/>
  <c r="O97" i="210"/>
  <c r="O93" i="210"/>
  <c r="O85" i="210"/>
  <c r="O81" i="210"/>
  <c r="O72" i="210"/>
  <c r="O57" i="210"/>
  <c r="O49" i="210"/>
  <c r="O32" i="210"/>
  <c r="O99" i="210"/>
  <c r="O90" i="210"/>
  <c r="O82" i="210"/>
  <c r="O73" i="210"/>
  <c r="O63" i="210"/>
  <c r="O55" i="210"/>
  <c r="O47" i="210"/>
  <c r="O39" i="210"/>
  <c r="O30" i="210"/>
  <c r="O22" i="210"/>
  <c r="O69" i="210"/>
  <c r="O64" i="210"/>
  <c r="O60" i="210"/>
  <c r="O56" i="210"/>
  <c r="O52" i="210"/>
  <c r="O48" i="210"/>
  <c r="O44" i="210"/>
  <c r="O40" i="210"/>
  <c r="O36" i="210"/>
  <c r="O31" i="210"/>
  <c r="O27" i="210"/>
  <c r="O23" i="210"/>
  <c r="O19" i="210"/>
  <c r="O104" i="210"/>
  <c r="O86" i="210"/>
  <c r="O43" i="210"/>
  <c r="O62" i="210"/>
  <c r="O106" i="210"/>
  <c r="O96" i="210"/>
  <c r="O88" i="210"/>
  <c r="O80" i="210"/>
  <c r="O71" i="210"/>
  <c r="O105" i="210"/>
  <c r="O100" i="210"/>
  <c r="O95" i="210"/>
  <c r="O91" i="210"/>
  <c r="O87" i="210"/>
  <c r="O83" i="210"/>
  <c r="O79" i="210"/>
  <c r="O74" i="210"/>
  <c r="O61" i="210"/>
  <c r="O53" i="210"/>
  <c r="O45" i="210"/>
  <c r="O37" i="210"/>
  <c r="O28" i="210"/>
  <c r="O20" i="210"/>
  <c r="O78" i="210"/>
  <c r="O59" i="210"/>
  <c r="O35" i="210"/>
  <c r="O18" i="210"/>
  <c r="O58" i="210"/>
  <c r="O50" i="210"/>
  <c r="O42" i="210"/>
  <c r="O33" i="210"/>
  <c r="O25" i="210"/>
  <c r="O92" i="210"/>
  <c r="O76" i="210"/>
  <c r="O103" i="210"/>
  <c r="O89" i="210"/>
  <c r="O77" i="210"/>
  <c r="O65" i="210"/>
  <c r="O41" i="210"/>
  <c r="O24" i="210"/>
  <c r="O15" i="210"/>
  <c r="O16" i="210"/>
  <c r="O17" i="210"/>
  <c r="P17" i="210"/>
  <c r="N129" i="210"/>
  <c r="E133" i="210" s="1"/>
  <c r="O14" i="210"/>
  <c r="P126" i="210"/>
  <c r="P122" i="210"/>
  <c r="P118" i="210"/>
  <c r="P114" i="210"/>
  <c r="P110" i="210"/>
  <c r="P105" i="210"/>
  <c r="P100" i="210"/>
  <c r="P95" i="210"/>
  <c r="P91" i="210"/>
  <c r="P87" i="210"/>
  <c r="P83" i="210"/>
  <c r="P79" i="210"/>
  <c r="P74" i="210"/>
  <c r="P125" i="210"/>
  <c r="P121" i="210"/>
  <c r="P117" i="210"/>
  <c r="P113" i="210"/>
  <c r="P109" i="210"/>
  <c r="P104" i="210"/>
  <c r="P99" i="210"/>
  <c r="P94" i="210"/>
  <c r="P90" i="210"/>
  <c r="P86" i="210"/>
  <c r="P82" i="210"/>
  <c r="P78" i="210"/>
  <c r="P73" i="210"/>
  <c r="P71" i="210"/>
  <c r="P69" i="210"/>
  <c r="P64" i="210"/>
  <c r="P60" i="210"/>
  <c r="P56" i="210"/>
  <c r="P52" i="210"/>
  <c r="P48" i="210"/>
  <c r="P44" i="210"/>
  <c r="P40" i="210"/>
  <c r="P36" i="210"/>
  <c r="P31" i="210"/>
  <c r="P27" i="210"/>
  <c r="P23" i="210"/>
  <c r="P19" i="210"/>
  <c r="P67" i="210"/>
  <c r="P63" i="210"/>
  <c r="P59" i="210"/>
  <c r="P55" i="210"/>
  <c r="P51" i="210"/>
  <c r="P47" i="210"/>
  <c r="P43" i="210"/>
  <c r="P39" i="210"/>
  <c r="P35" i="210"/>
  <c r="P30" i="210"/>
  <c r="P26" i="210"/>
  <c r="P22" i="210"/>
  <c r="P16" i="210"/>
  <c r="P15" i="210"/>
  <c r="O70" i="210"/>
  <c r="P70" i="210"/>
  <c r="H132" i="210"/>
  <c r="E132" i="210"/>
  <c r="P128" i="210"/>
  <c r="P124" i="210"/>
  <c r="P120" i="210"/>
  <c r="P116" i="210"/>
  <c r="P112" i="210"/>
  <c r="P107" i="210"/>
  <c r="P103" i="210"/>
  <c r="P97" i="210"/>
  <c r="P93" i="210"/>
  <c r="P89" i="210"/>
  <c r="P85" i="210"/>
  <c r="P81" i="210"/>
  <c r="P77" i="210"/>
  <c r="P72" i="210"/>
  <c r="P127" i="210"/>
  <c r="P123" i="210"/>
  <c r="P119" i="210"/>
  <c r="P115" i="210"/>
  <c r="P111" i="210"/>
  <c r="P106" i="210"/>
  <c r="P101" i="210"/>
  <c r="P96" i="210"/>
  <c r="P92" i="210"/>
  <c r="P88" i="210"/>
  <c r="P84" i="210"/>
  <c r="P80" i="210"/>
  <c r="P76" i="210"/>
  <c r="P66" i="210"/>
  <c r="P62" i="210"/>
  <c r="P58" i="210"/>
  <c r="P54" i="210"/>
  <c r="P50" i="210"/>
  <c r="P46" i="210"/>
  <c r="P42" i="210"/>
  <c r="P38" i="210"/>
  <c r="P33" i="210"/>
  <c r="P29" i="210"/>
  <c r="P25" i="210"/>
  <c r="P21" i="210"/>
  <c r="P14" i="210"/>
  <c r="P65" i="210"/>
  <c r="P61" i="210"/>
  <c r="P57" i="210"/>
  <c r="P53" i="210"/>
  <c r="P49" i="210"/>
  <c r="P45" i="210"/>
  <c r="P41" i="210"/>
  <c r="P37" i="210"/>
  <c r="P32" i="210"/>
  <c r="P28" i="210"/>
  <c r="P24" i="210"/>
  <c r="P20" i="210"/>
  <c r="P18" i="210"/>
  <c r="Q62" i="210" l="1"/>
  <c r="Q86" i="210"/>
  <c r="Q31" i="210"/>
  <c r="Q56" i="210"/>
  <c r="Q39" i="210"/>
  <c r="Q32" i="210"/>
  <c r="Q70" i="210"/>
  <c r="Q16" i="210"/>
  <c r="Q24" i="210"/>
  <c r="Q65" i="210"/>
  <c r="Q89" i="210"/>
  <c r="Q76" i="210"/>
  <c r="Q33" i="210"/>
  <c r="Q50" i="210"/>
  <c r="Q18" i="210"/>
  <c r="Q59" i="210"/>
  <c r="Q74" i="210"/>
  <c r="Q83" i="210"/>
  <c r="Q91" i="210"/>
  <c r="Q100" i="210"/>
  <c r="Q71" i="210"/>
  <c r="Q88" i="210"/>
  <c r="Q106" i="210"/>
  <c r="Q21" i="210"/>
  <c r="Q38" i="210"/>
  <c r="Q54" i="210"/>
  <c r="Q26" i="210"/>
  <c r="Q67" i="210"/>
  <c r="Q37" i="210"/>
  <c r="Q53" i="210"/>
  <c r="Q23" i="210"/>
  <c r="Q48" i="210"/>
  <c r="Q22" i="210"/>
  <c r="Q55" i="210"/>
  <c r="Q90" i="210"/>
  <c r="Q57" i="210"/>
  <c r="Q93" i="210"/>
  <c r="Q107" i="210"/>
  <c r="Q101" i="210"/>
  <c r="Q28" i="210"/>
  <c r="Q45" i="210"/>
  <c r="Q61" i="210"/>
  <c r="Q43" i="210"/>
  <c r="Q104" i="210"/>
  <c r="Q19" i="210"/>
  <c r="Q27" i="210"/>
  <c r="Q36" i="210"/>
  <c r="Q44" i="210"/>
  <c r="Q52" i="210"/>
  <c r="Q60" i="210"/>
  <c r="Q69" i="210"/>
  <c r="Q30" i="210"/>
  <c r="Q47" i="210"/>
  <c r="Q63" i="210"/>
  <c r="Q82" i="210"/>
  <c r="Q99" i="210"/>
  <c r="Q49" i="210"/>
  <c r="Q72" i="210"/>
  <c r="Q85" i="210"/>
  <c r="Q97" i="210"/>
  <c r="Q84" i="210"/>
  <c r="Q20" i="210"/>
  <c r="Q40" i="210"/>
  <c r="Q64" i="210"/>
  <c r="Q73" i="210"/>
  <c r="Q81" i="210"/>
  <c r="Q17" i="210"/>
  <c r="Q15" i="210"/>
  <c r="Q41" i="210"/>
  <c r="Q77" i="210"/>
  <c r="Q103" i="210"/>
  <c r="Q92" i="210"/>
  <c r="Q25" i="210"/>
  <c r="Q42" i="210"/>
  <c r="Q58" i="210"/>
  <c r="Q35" i="210"/>
  <c r="Q78" i="210"/>
  <c r="Q79" i="210"/>
  <c r="Q87" i="210"/>
  <c r="Q95" i="210"/>
  <c r="Q105" i="210"/>
  <c r="Q80" i="210"/>
  <c r="Q96" i="210"/>
  <c r="Q29" i="210"/>
  <c r="Q46" i="210"/>
  <c r="Q66" i="210"/>
  <c r="Q51" i="210"/>
  <c r="Q94" i="210"/>
  <c r="E139" i="210"/>
  <c r="E141" i="210" s="1"/>
  <c r="O129" i="210"/>
  <c r="Q14" i="210"/>
  <c r="P129" i="210"/>
  <c r="Q129" i="210" l="1"/>
  <c r="E140" i="209"/>
  <c r="E138" i="209"/>
  <c r="E137" i="209"/>
  <c r="E134" i="209"/>
  <c r="BC129" i="209"/>
  <c r="BB129" i="209"/>
  <c r="BA129" i="209"/>
  <c r="AZ129" i="209"/>
  <c r="AY129" i="209"/>
  <c r="AX129" i="209"/>
  <c r="AW129" i="209"/>
  <c r="AV129" i="209"/>
  <c r="AU129" i="209"/>
  <c r="AT129" i="209"/>
  <c r="AS129" i="209"/>
  <c r="AR129" i="209"/>
  <c r="AQ129" i="209"/>
  <c r="AP129" i="209"/>
  <c r="AO129" i="209"/>
  <c r="AN129" i="209"/>
  <c r="AM129" i="209"/>
  <c r="AL129" i="209"/>
  <c r="AK129" i="209"/>
  <c r="AJ129" i="209"/>
  <c r="AI129" i="209"/>
  <c r="AH129" i="209"/>
  <c r="AG129" i="209"/>
  <c r="AF129" i="209"/>
  <c r="I129" i="209"/>
  <c r="G129" i="209"/>
  <c r="F129" i="209"/>
  <c r="C129" i="209"/>
  <c r="BE128" i="209"/>
  <c r="BD128" i="209"/>
  <c r="AD128" i="209"/>
  <c r="AC128" i="209"/>
  <c r="Z128" i="209"/>
  <c r="X128" i="209"/>
  <c r="W128" i="209"/>
  <c r="Y128" i="209" s="1"/>
  <c r="L128" i="209"/>
  <c r="J128" i="209"/>
  <c r="K128" i="209" s="1"/>
  <c r="H128" i="209"/>
  <c r="BE127" i="209"/>
  <c r="BD127" i="209"/>
  <c r="AD127" i="209"/>
  <c r="AC127" i="209"/>
  <c r="Z127" i="209"/>
  <c r="X127" i="209"/>
  <c r="W127" i="209"/>
  <c r="L127" i="209"/>
  <c r="J127" i="209"/>
  <c r="AA127" i="209" s="1"/>
  <c r="H127" i="209"/>
  <c r="BE126" i="209"/>
  <c r="BD126" i="209"/>
  <c r="AD126" i="209"/>
  <c r="AE126" i="209" s="1"/>
  <c r="AC126" i="209"/>
  <c r="Z126" i="209"/>
  <c r="X126" i="209"/>
  <c r="W126" i="209"/>
  <c r="Y126" i="209" s="1"/>
  <c r="L126" i="209"/>
  <c r="J126" i="209"/>
  <c r="K126" i="209" s="1"/>
  <c r="H126" i="209"/>
  <c r="BE125" i="209"/>
  <c r="BD125" i="209"/>
  <c r="AD125" i="209"/>
  <c r="AC125" i="209"/>
  <c r="Z125" i="209"/>
  <c r="X125" i="209"/>
  <c r="W125" i="209"/>
  <c r="L125" i="209"/>
  <c r="J125" i="209"/>
  <c r="AA125" i="209" s="1"/>
  <c r="H125" i="209"/>
  <c r="BE124" i="209"/>
  <c r="BD124" i="209"/>
  <c r="AD124" i="209"/>
  <c r="AE124" i="209" s="1"/>
  <c r="AC124" i="209"/>
  <c r="Z124" i="209"/>
  <c r="X124" i="209"/>
  <c r="W124" i="209"/>
  <c r="Y124" i="209" s="1"/>
  <c r="L124" i="209"/>
  <c r="J124" i="209"/>
  <c r="K124" i="209" s="1"/>
  <c r="H124" i="209"/>
  <c r="BE123" i="209"/>
  <c r="BD123" i="209"/>
  <c r="AD123" i="209"/>
  <c r="AC123" i="209"/>
  <c r="Z123" i="209"/>
  <c r="X123" i="209"/>
  <c r="W123" i="209"/>
  <c r="L123" i="209"/>
  <c r="J123" i="209"/>
  <c r="AA123" i="209" s="1"/>
  <c r="H123" i="209"/>
  <c r="BE122" i="209"/>
  <c r="BD122" i="209"/>
  <c r="AD122" i="209"/>
  <c r="AE122" i="209" s="1"/>
  <c r="AC122" i="209"/>
  <c r="Z122" i="209"/>
  <c r="X122" i="209"/>
  <c r="W122" i="209"/>
  <c r="Y122" i="209" s="1"/>
  <c r="L122" i="209"/>
  <c r="J122" i="209"/>
  <c r="K122" i="209" s="1"/>
  <c r="H122" i="209"/>
  <c r="BE121" i="209"/>
  <c r="BD121" i="209"/>
  <c r="AD121" i="209"/>
  <c r="AC121" i="209"/>
  <c r="Z121" i="209"/>
  <c r="X121" i="209"/>
  <c r="W121" i="209"/>
  <c r="L121" i="209"/>
  <c r="J121" i="209"/>
  <c r="AA121" i="209" s="1"/>
  <c r="H121" i="209"/>
  <c r="BE120" i="209"/>
  <c r="BD120" i="209"/>
  <c r="AD120" i="209"/>
  <c r="AE120" i="209" s="1"/>
  <c r="AC120" i="209"/>
  <c r="Z120" i="209"/>
  <c r="X120" i="209"/>
  <c r="W120" i="209"/>
  <c r="Y120" i="209" s="1"/>
  <c r="L120" i="209"/>
  <c r="J120" i="209"/>
  <c r="K120" i="209" s="1"/>
  <c r="H120" i="209"/>
  <c r="BE119" i="209"/>
  <c r="BD119" i="209"/>
  <c r="AD119" i="209"/>
  <c r="AC119" i="209"/>
  <c r="Z119" i="209"/>
  <c r="X119" i="209"/>
  <c r="W119" i="209"/>
  <c r="L119" i="209"/>
  <c r="J119" i="209"/>
  <c r="AA119" i="209" s="1"/>
  <c r="H119" i="209"/>
  <c r="BE118" i="209"/>
  <c r="BD118" i="209"/>
  <c r="AD118" i="209"/>
  <c r="AE118" i="209" s="1"/>
  <c r="AC118" i="209"/>
  <c r="Z118" i="209"/>
  <c r="X118" i="209"/>
  <c r="W118" i="209"/>
  <c r="Y118" i="209" s="1"/>
  <c r="L118" i="209"/>
  <c r="J118" i="209"/>
  <c r="K118" i="209" s="1"/>
  <c r="H118" i="209"/>
  <c r="BE117" i="209"/>
  <c r="BD117" i="209"/>
  <c r="AD117" i="209"/>
  <c r="AC117" i="209"/>
  <c r="Z117" i="209"/>
  <c r="X117" i="209"/>
  <c r="W117" i="209"/>
  <c r="L117" i="209"/>
  <c r="J117" i="209"/>
  <c r="AA117" i="209" s="1"/>
  <c r="H117" i="209"/>
  <c r="BE116" i="209"/>
  <c r="BD116" i="209"/>
  <c r="AD116" i="209"/>
  <c r="AE116" i="209" s="1"/>
  <c r="AC116" i="209"/>
  <c r="Z116" i="209"/>
  <c r="X116" i="209"/>
  <c r="W116" i="209"/>
  <c r="Y116" i="209" s="1"/>
  <c r="L116" i="209"/>
  <c r="J116" i="209"/>
  <c r="K116" i="209" s="1"/>
  <c r="H116" i="209"/>
  <c r="BE115" i="209"/>
  <c r="BD115" i="209"/>
  <c r="AD115" i="209"/>
  <c r="AC115" i="209"/>
  <c r="Z115" i="209"/>
  <c r="X115" i="209"/>
  <c r="W115" i="209"/>
  <c r="L115" i="209"/>
  <c r="J115" i="209"/>
  <c r="AA115" i="209" s="1"/>
  <c r="H115" i="209"/>
  <c r="BE114" i="209"/>
  <c r="BD114" i="209"/>
  <c r="AD114" i="209"/>
  <c r="AE114" i="209" s="1"/>
  <c r="AC114" i="209"/>
  <c r="Z114" i="209"/>
  <c r="X114" i="209"/>
  <c r="W114" i="209"/>
  <c r="Y114" i="209" s="1"/>
  <c r="L114" i="209"/>
  <c r="J114" i="209"/>
  <c r="K114" i="209" s="1"/>
  <c r="H114" i="209"/>
  <c r="BE113" i="209"/>
  <c r="BD113" i="209"/>
  <c r="AD113" i="209"/>
  <c r="AC113" i="209"/>
  <c r="Z113" i="209"/>
  <c r="X113" i="209"/>
  <c r="W113" i="209"/>
  <c r="L113" i="209"/>
  <c r="J113" i="209"/>
  <c r="AA113" i="209" s="1"/>
  <c r="H113" i="209"/>
  <c r="BE112" i="209"/>
  <c r="BD112" i="209"/>
  <c r="AD112" i="209"/>
  <c r="AE112" i="209" s="1"/>
  <c r="AC112" i="209"/>
  <c r="Z112" i="209"/>
  <c r="X112" i="209"/>
  <c r="W112" i="209"/>
  <c r="Y112" i="209" s="1"/>
  <c r="L112" i="209"/>
  <c r="J112" i="209"/>
  <c r="K112" i="209" s="1"/>
  <c r="H112" i="209"/>
  <c r="BE111" i="209"/>
  <c r="BD111" i="209"/>
  <c r="AD111" i="209"/>
  <c r="AC111" i="209"/>
  <c r="Z111" i="209"/>
  <c r="X111" i="209"/>
  <c r="W111" i="209"/>
  <c r="L111" i="209"/>
  <c r="J111" i="209"/>
  <c r="AA111" i="209" s="1"/>
  <c r="H111" i="209"/>
  <c r="BE110" i="209"/>
  <c r="BD110" i="209"/>
  <c r="AD110" i="209"/>
  <c r="AE110" i="209" s="1"/>
  <c r="AC110" i="209"/>
  <c r="Z110" i="209"/>
  <c r="X110" i="209"/>
  <c r="W110" i="209"/>
  <c r="Y110" i="209" s="1"/>
  <c r="L110" i="209"/>
  <c r="J110" i="209"/>
  <c r="K110" i="209" s="1"/>
  <c r="H110" i="209"/>
  <c r="BE109" i="209"/>
  <c r="BD109" i="209"/>
  <c r="AD109" i="209"/>
  <c r="AC109" i="209"/>
  <c r="Z109" i="209"/>
  <c r="X109" i="209"/>
  <c r="W109" i="209"/>
  <c r="L109" i="209"/>
  <c r="J109" i="209"/>
  <c r="AA109" i="209" s="1"/>
  <c r="H109" i="209"/>
  <c r="BE107" i="209"/>
  <c r="BD107" i="209"/>
  <c r="AD107" i="209"/>
  <c r="AE107" i="209" s="1"/>
  <c r="AC107" i="209"/>
  <c r="Z107" i="209"/>
  <c r="X107" i="209"/>
  <c r="W107" i="209"/>
  <c r="Y107" i="209" s="1"/>
  <c r="L107" i="209"/>
  <c r="J107" i="209"/>
  <c r="H107" i="209"/>
  <c r="BE106" i="209"/>
  <c r="BD106" i="209"/>
  <c r="AD106" i="209"/>
  <c r="AC106" i="209"/>
  <c r="Z106" i="209"/>
  <c r="X106" i="209"/>
  <c r="W106" i="209"/>
  <c r="L106" i="209"/>
  <c r="K106" i="209"/>
  <c r="J106" i="209"/>
  <c r="H106" i="209"/>
  <c r="BE105" i="209"/>
  <c r="BD105" i="209"/>
  <c r="AD105" i="209"/>
  <c r="AC105" i="209"/>
  <c r="Z105" i="209"/>
  <c r="X105" i="209"/>
  <c r="W105" i="209"/>
  <c r="L105" i="209"/>
  <c r="J105" i="209"/>
  <c r="H105" i="209"/>
  <c r="BE104" i="209"/>
  <c r="BD104" i="209"/>
  <c r="AD104" i="209"/>
  <c r="AC104" i="209"/>
  <c r="AE104" i="209" s="1"/>
  <c r="Z104" i="209"/>
  <c r="X104" i="209"/>
  <c r="Y104" i="209" s="1"/>
  <c r="W104" i="209"/>
  <c r="M104" i="209"/>
  <c r="L104" i="209"/>
  <c r="K104" i="209"/>
  <c r="J104" i="209"/>
  <c r="H104" i="209"/>
  <c r="BE103" i="209"/>
  <c r="BD103" i="209"/>
  <c r="AD103" i="209"/>
  <c r="AC103" i="209"/>
  <c r="Z103" i="209"/>
  <c r="X103" i="209"/>
  <c r="W103" i="209"/>
  <c r="L103" i="209"/>
  <c r="J103" i="209"/>
  <c r="H103" i="209"/>
  <c r="BE102" i="209"/>
  <c r="BD102" i="209"/>
  <c r="BE101" i="209"/>
  <c r="BD101" i="209"/>
  <c r="AD101" i="209"/>
  <c r="AC101" i="209"/>
  <c r="AE101" i="209" s="1"/>
  <c r="Z101" i="209"/>
  <c r="X101" i="209"/>
  <c r="Y101" i="209" s="1"/>
  <c r="W101" i="209"/>
  <c r="M101" i="209"/>
  <c r="L101" i="209"/>
  <c r="K101" i="209"/>
  <c r="J101" i="209"/>
  <c r="H101" i="209"/>
  <c r="BE100" i="209"/>
  <c r="BD100" i="209"/>
  <c r="AD100" i="209"/>
  <c r="AC100" i="209"/>
  <c r="Z100" i="209"/>
  <c r="X100" i="209"/>
  <c r="W100" i="209"/>
  <c r="L100" i="209"/>
  <c r="J100" i="209"/>
  <c r="H100" i="209"/>
  <c r="BE99" i="209"/>
  <c r="BD99" i="209"/>
  <c r="AD99" i="209"/>
  <c r="AC99" i="209"/>
  <c r="AE99" i="209" s="1"/>
  <c r="Z99" i="209"/>
  <c r="X99" i="209"/>
  <c r="Y99" i="209" s="1"/>
  <c r="W99" i="209"/>
  <c r="M99" i="209"/>
  <c r="L99" i="209"/>
  <c r="K99" i="209"/>
  <c r="J99" i="209"/>
  <c r="H99" i="209"/>
  <c r="BE98" i="209"/>
  <c r="BD98" i="209"/>
  <c r="BE97" i="209"/>
  <c r="BD97" i="209"/>
  <c r="AD97" i="209"/>
  <c r="AC97" i="209"/>
  <c r="Z97" i="209"/>
  <c r="X97" i="209"/>
  <c r="W97" i="209"/>
  <c r="L97" i="209"/>
  <c r="J97" i="209"/>
  <c r="H97" i="209"/>
  <c r="BE96" i="209"/>
  <c r="BD96" i="209"/>
  <c r="AD96" i="209"/>
  <c r="AC96" i="209"/>
  <c r="AE96" i="209" s="1"/>
  <c r="Z96" i="209"/>
  <c r="X96" i="209"/>
  <c r="Y96" i="209" s="1"/>
  <c r="W96" i="209"/>
  <c r="M96" i="209"/>
  <c r="L96" i="209"/>
  <c r="K96" i="209"/>
  <c r="J96" i="209"/>
  <c r="H96" i="209"/>
  <c r="BE95" i="209"/>
  <c r="BD95" i="209"/>
  <c r="AD95" i="209"/>
  <c r="AC95" i="209"/>
  <c r="Z95" i="209"/>
  <c r="X95" i="209"/>
  <c r="W95" i="209"/>
  <c r="L95" i="209"/>
  <c r="J95" i="209"/>
  <c r="H95" i="209"/>
  <c r="BE94" i="209"/>
  <c r="BD94" i="209"/>
  <c r="AD94" i="209"/>
  <c r="AC94" i="209"/>
  <c r="AE94" i="209" s="1"/>
  <c r="Z94" i="209"/>
  <c r="X94" i="209"/>
  <c r="Y94" i="209" s="1"/>
  <c r="W94" i="209"/>
  <c r="M94" i="209"/>
  <c r="L94" i="209"/>
  <c r="K94" i="209"/>
  <c r="J94" i="209"/>
  <c r="H94" i="209"/>
  <c r="BE93" i="209"/>
  <c r="BD93" i="209"/>
  <c r="AD93" i="209"/>
  <c r="AC93" i="209"/>
  <c r="Z93" i="209"/>
  <c r="X93" i="209"/>
  <c r="W93" i="209"/>
  <c r="L93" i="209"/>
  <c r="J93" i="209"/>
  <c r="H93" i="209"/>
  <c r="BE92" i="209"/>
  <c r="BD92" i="209"/>
  <c r="AD92" i="209"/>
  <c r="AC92" i="209"/>
  <c r="AE92" i="209" s="1"/>
  <c r="Z92" i="209"/>
  <c r="X92" i="209"/>
  <c r="Y92" i="209" s="1"/>
  <c r="W92" i="209"/>
  <c r="M92" i="209"/>
  <c r="L92" i="209"/>
  <c r="K92" i="209"/>
  <c r="J92" i="209"/>
  <c r="H92" i="209"/>
  <c r="BE91" i="209"/>
  <c r="BD91" i="209"/>
  <c r="AD91" i="209"/>
  <c r="AC91" i="209"/>
  <c r="Z91" i="209"/>
  <c r="X91" i="209"/>
  <c r="W91" i="209"/>
  <c r="L91" i="209"/>
  <c r="J91" i="209"/>
  <c r="H91" i="209"/>
  <c r="BE90" i="209"/>
  <c r="BD90" i="209"/>
  <c r="AD90" i="209"/>
  <c r="AC90" i="209"/>
  <c r="AE90" i="209" s="1"/>
  <c r="Z90" i="209"/>
  <c r="X90" i="209"/>
  <c r="Y90" i="209" s="1"/>
  <c r="W90" i="209"/>
  <c r="M90" i="209"/>
  <c r="L90" i="209"/>
  <c r="K90" i="209"/>
  <c r="J90" i="209"/>
  <c r="H90" i="209"/>
  <c r="BE89" i="209"/>
  <c r="BD89" i="209"/>
  <c r="AD89" i="209"/>
  <c r="AC89" i="209"/>
  <c r="Z89" i="209"/>
  <c r="X89" i="209"/>
  <c r="W89" i="209"/>
  <c r="L89" i="209"/>
  <c r="J89" i="209"/>
  <c r="H89" i="209"/>
  <c r="BE88" i="209"/>
  <c r="BD88" i="209"/>
  <c r="AD88" i="209"/>
  <c r="AC88" i="209"/>
  <c r="AE88" i="209" s="1"/>
  <c r="Z88" i="209"/>
  <c r="X88" i="209"/>
  <c r="Y88" i="209" s="1"/>
  <c r="W88" i="209"/>
  <c r="M88" i="209"/>
  <c r="L88" i="209"/>
  <c r="K88" i="209"/>
  <c r="J88" i="209"/>
  <c r="H88" i="209"/>
  <c r="BE87" i="209"/>
  <c r="BD87" i="209"/>
  <c r="AD87" i="209"/>
  <c r="AC87" i="209"/>
  <c r="Z87" i="209"/>
  <c r="X87" i="209"/>
  <c r="W87" i="209"/>
  <c r="L87" i="209"/>
  <c r="J87" i="209"/>
  <c r="H87" i="209"/>
  <c r="BE86" i="209"/>
  <c r="BD86" i="209"/>
  <c r="AD86" i="209"/>
  <c r="AC86" i="209"/>
  <c r="AE86" i="209" s="1"/>
  <c r="Z86" i="209"/>
  <c r="X86" i="209"/>
  <c r="Y86" i="209" s="1"/>
  <c r="W86" i="209"/>
  <c r="M86" i="209"/>
  <c r="L86" i="209"/>
  <c r="K86" i="209"/>
  <c r="J86" i="209"/>
  <c r="H86" i="209"/>
  <c r="BE85" i="209"/>
  <c r="BD85" i="209"/>
  <c r="AD85" i="209"/>
  <c r="AC85" i="209"/>
  <c r="Z85" i="209"/>
  <c r="X85" i="209"/>
  <c r="W85" i="209"/>
  <c r="L85" i="209"/>
  <c r="J85" i="209"/>
  <c r="H85" i="209"/>
  <c r="BE84" i="209"/>
  <c r="BD84" i="209"/>
  <c r="AD84" i="209"/>
  <c r="AC84" i="209"/>
  <c r="AE84" i="209" s="1"/>
  <c r="Z84" i="209"/>
  <c r="X84" i="209"/>
  <c r="Y84" i="209" s="1"/>
  <c r="W84" i="209"/>
  <c r="M84" i="209"/>
  <c r="L84" i="209"/>
  <c r="K84" i="209"/>
  <c r="J84" i="209"/>
  <c r="H84" i="209"/>
  <c r="BE83" i="209"/>
  <c r="BD83" i="209"/>
  <c r="AD83" i="209"/>
  <c r="AC83" i="209"/>
  <c r="Z83" i="209"/>
  <c r="X83" i="209"/>
  <c r="W83" i="209"/>
  <c r="L83" i="209"/>
  <c r="J83" i="209"/>
  <c r="H83" i="209"/>
  <c r="BE82" i="209"/>
  <c r="BD82" i="209"/>
  <c r="AD82" i="209"/>
  <c r="AC82" i="209"/>
  <c r="AE82" i="209" s="1"/>
  <c r="Z82" i="209"/>
  <c r="X82" i="209"/>
  <c r="Y82" i="209" s="1"/>
  <c r="W82" i="209"/>
  <c r="M82" i="209"/>
  <c r="L82" i="209"/>
  <c r="K82" i="209"/>
  <c r="J82" i="209"/>
  <c r="H82" i="209"/>
  <c r="BE81" i="209"/>
  <c r="BD81" i="209"/>
  <c r="AD81" i="209"/>
  <c r="AC81" i="209"/>
  <c r="Z81" i="209"/>
  <c r="X81" i="209"/>
  <c r="W81" i="209"/>
  <c r="L81" i="209"/>
  <c r="J81" i="209"/>
  <c r="H81" i="209"/>
  <c r="BE80" i="209"/>
  <c r="BD80" i="209"/>
  <c r="AD80" i="209"/>
  <c r="AC80" i="209"/>
  <c r="AE80" i="209" s="1"/>
  <c r="Z80" i="209"/>
  <c r="X80" i="209"/>
  <c r="Y80" i="209" s="1"/>
  <c r="W80" i="209"/>
  <c r="M80" i="209"/>
  <c r="L80" i="209"/>
  <c r="K80" i="209"/>
  <c r="J80" i="209"/>
  <c r="H80" i="209"/>
  <c r="BE79" i="209"/>
  <c r="BD79" i="209"/>
  <c r="AD79" i="209"/>
  <c r="AC79" i="209"/>
  <c r="Z79" i="209"/>
  <c r="X79" i="209"/>
  <c r="W79" i="209"/>
  <c r="L79" i="209"/>
  <c r="J79" i="209"/>
  <c r="H79" i="209"/>
  <c r="BE78" i="209"/>
  <c r="BD78" i="209"/>
  <c r="AD78" i="209"/>
  <c r="AC78" i="209"/>
  <c r="AE78" i="209" s="1"/>
  <c r="Z78" i="209"/>
  <c r="X78" i="209"/>
  <c r="Y78" i="209" s="1"/>
  <c r="W78" i="209"/>
  <c r="M78" i="209"/>
  <c r="L78" i="209"/>
  <c r="K78" i="209"/>
  <c r="J78" i="209"/>
  <c r="H78" i="209"/>
  <c r="BE77" i="209"/>
  <c r="BD77" i="209"/>
  <c r="AD77" i="209"/>
  <c r="AC77" i="209"/>
  <c r="Z77" i="209"/>
  <c r="X77" i="209"/>
  <c r="W77" i="209"/>
  <c r="L77" i="209"/>
  <c r="J77" i="209"/>
  <c r="H77" i="209"/>
  <c r="BE76" i="209"/>
  <c r="BD76" i="209"/>
  <c r="AD76" i="209"/>
  <c r="AC76" i="209"/>
  <c r="AE76" i="209" s="1"/>
  <c r="Z76" i="209"/>
  <c r="X76" i="209"/>
  <c r="Y76" i="209" s="1"/>
  <c r="W76" i="209"/>
  <c r="M76" i="209"/>
  <c r="L76" i="209"/>
  <c r="K76" i="209"/>
  <c r="J76" i="209"/>
  <c r="H76" i="209"/>
  <c r="BE74" i="209"/>
  <c r="BD74" i="209"/>
  <c r="AD74" i="209"/>
  <c r="AC74" i="209"/>
  <c r="Z74" i="209"/>
  <c r="X74" i="209"/>
  <c r="W74" i="209"/>
  <c r="L74" i="209"/>
  <c r="J74" i="209"/>
  <c r="H74" i="209"/>
  <c r="BE73" i="209"/>
  <c r="BD73" i="209"/>
  <c r="AD73" i="209"/>
  <c r="AC73" i="209"/>
  <c r="AE73" i="209" s="1"/>
  <c r="Z73" i="209"/>
  <c r="X73" i="209"/>
  <c r="Y73" i="209" s="1"/>
  <c r="W73" i="209"/>
  <c r="M73" i="209"/>
  <c r="L73" i="209"/>
  <c r="K73" i="209"/>
  <c r="J73" i="209"/>
  <c r="H73" i="209"/>
  <c r="BE72" i="209"/>
  <c r="BD72" i="209"/>
  <c r="AD72" i="209"/>
  <c r="AC72" i="209"/>
  <c r="Z72" i="209"/>
  <c r="X72" i="209"/>
  <c r="W72" i="209"/>
  <c r="L72" i="209"/>
  <c r="J72" i="209"/>
  <c r="H72" i="209"/>
  <c r="BE71" i="209"/>
  <c r="BD71" i="209"/>
  <c r="AD71" i="209"/>
  <c r="AC71" i="209"/>
  <c r="AE71" i="209" s="1"/>
  <c r="Z71" i="209"/>
  <c r="X71" i="209"/>
  <c r="Y71" i="209" s="1"/>
  <c r="W71" i="209"/>
  <c r="M71" i="209"/>
  <c r="L71" i="209"/>
  <c r="K71" i="209"/>
  <c r="J71" i="209"/>
  <c r="H71" i="209"/>
  <c r="BE70" i="209"/>
  <c r="BD70" i="209"/>
  <c r="AD70" i="209"/>
  <c r="AC70" i="209"/>
  <c r="Z70" i="209"/>
  <c r="X70" i="209"/>
  <c r="W70" i="209"/>
  <c r="L70" i="209"/>
  <c r="J70" i="209"/>
  <c r="H70" i="209"/>
  <c r="BE69" i="209"/>
  <c r="BD69" i="209"/>
  <c r="AD69" i="209"/>
  <c r="AC69" i="209"/>
  <c r="Z69" i="209"/>
  <c r="X69" i="209"/>
  <c r="W69" i="209"/>
  <c r="L69" i="209"/>
  <c r="J69" i="209"/>
  <c r="H69" i="209"/>
  <c r="BE67" i="209"/>
  <c r="BD67" i="209"/>
  <c r="AD67" i="209"/>
  <c r="AC67" i="209"/>
  <c r="AE67" i="209" s="1"/>
  <c r="Z67" i="209"/>
  <c r="X67" i="209"/>
  <c r="Y67" i="209" s="1"/>
  <c r="W67" i="209"/>
  <c r="M67" i="209"/>
  <c r="L67" i="209"/>
  <c r="K67" i="209"/>
  <c r="J67" i="209"/>
  <c r="H67" i="209"/>
  <c r="BE66" i="209"/>
  <c r="BD66" i="209"/>
  <c r="AD66" i="209"/>
  <c r="AC66" i="209"/>
  <c r="Z66" i="209"/>
  <c r="X66" i="209"/>
  <c r="W66" i="209"/>
  <c r="L66" i="209"/>
  <c r="J66" i="209"/>
  <c r="H66" i="209"/>
  <c r="BE65" i="209"/>
  <c r="BD65" i="209"/>
  <c r="AD65" i="209"/>
  <c r="AC65" i="209"/>
  <c r="AE65" i="209" s="1"/>
  <c r="Z65" i="209"/>
  <c r="X65" i="209"/>
  <c r="Y65" i="209" s="1"/>
  <c r="W65" i="209"/>
  <c r="M65" i="209"/>
  <c r="L65" i="209"/>
  <c r="K65" i="209"/>
  <c r="J65" i="209"/>
  <c r="H65" i="209"/>
  <c r="BE64" i="209"/>
  <c r="BD64" i="209"/>
  <c r="AD64" i="209"/>
  <c r="AC64" i="209"/>
  <c r="Z64" i="209"/>
  <c r="X64" i="209"/>
  <c r="W64" i="209"/>
  <c r="L64" i="209"/>
  <c r="J64" i="209"/>
  <c r="H64" i="209"/>
  <c r="BE63" i="209"/>
  <c r="BD63" i="209"/>
  <c r="AD63" i="209"/>
  <c r="AC63" i="209"/>
  <c r="AE63" i="209" s="1"/>
  <c r="Z63" i="209"/>
  <c r="X63" i="209"/>
  <c r="Y63" i="209" s="1"/>
  <c r="W63" i="209"/>
  <c r="M63" i="209"/>
  <c r="L63" i="209"/>
  <c r="K63" i="209"/>
  <c r="J63" i="209"/>
  <c r="H63" i="209"/>
  <c r="BE62" i="209"/>
  <c r="BD62" i="209"/>
  <c r="AD62" i="209"/>
  <c r="AC62" i="209"/>
  <c r="Z62" i="209"/>
  <c r="X62" i="209"/>
  <c r="W62" i="209"/>
  <c r="L62" i="209"/>
  <c r="J62" i="209"/>
  <c r="H62" i="209"/>
  <c r="BE61" i="209"/>
  <c r="BD61" i="209"/>
  <c r="AD61" i="209"/>
  <c r="AC61" i="209"/>
  <c r="AE61" i="209" s="1"/>
  <c r="Z61" i="209"/>
  <c r="X61" i="209"/>
  <c r="Y61" i="209" s="1"/>
  <c r="W61" i="209"/>
  <c r="M61" i="209"/>
  <c r="L61" i="209"/>
  <c r="K61" i="209"/>
  <c r="J61" i="209"/>
  <c r="H61" i="209"/>
  <c r="BE60" i="209"/>
  <c r="BD60" i="209"/>
  <c r="AD60" i="209"/>
  <c r="AC60" i="209"/>
  <c r="Z60" i="209"/>
  <c r="X60" i="209"/>
  <c r="W60" i="209"/>
  <c r="L60" i="209"/>
  <c r="J60" i="209"/>
  <c r="H60" i="209"/>
  <c r="BE59" i="209"/>
  <c r="BD59" i="209"/>
  <c r="AD59" i="209"/>
  <c r="AC59" i="209"/>
  <c r="AE59" i="209" s="1"/>
  <c r="Z59" i="209"/>
  <c r="X59" i="209"/>
  <c r="Y59" i="209" s="1"/>
  <c r="W59" i="209"/>
  <c r="M59" i="209"/>
  <c r="L59" i="209"/>
  <c r="K59" i="209"/>
  <c r="J59" i="209"/>
  <c r="H59" i="209"/>
  <c r="BE58" i="209"/>
  <c r="BD58" i="209"/>
  <c r="AD58" i="209"/>
  <c r="AC58" i="209"/>
  <c r="Z58" i="209"/>
  <c r="X58" i="209"/>
  <c r="W58" i="209"/>
  <c r="L58" i="209"/>
  <c r="J58" i="209"/>
  <c r="H58" i="209"/>
  <c r="BE57" i="209"/>
  <c r="BD57" i="209"/>
  <c r="AD57" i="209"/>
  <c r="AC57" i="209"/>
  <c r="AE57" i="209" s="1"/>
  <c r="Z57" i="209"/>
  <c r="X57" i="209"/>
  <c r="Y57" i="209" s="1"/>
  <c r="W57" i="209"/>
  <c r="M57" i="209"/>
  <c r="L57" i="209"/>
  <c r="K57" i="209"/>
  <c r="J57" i="209"/>
  <c r="H57" i="209"/>
  <c r="BE56" i="209"/>
  <c r="BD56" i="209"/>
  <c r="AD56" i="209"/>
  <c r="AC56" i="209"/>
  <c r="Z56" i="209"/>
  <c r="X56" i="209"/>
  <c r="W56" i="209"/>
  <c r="L56" i="209"/>
  <c r="J56" i="209"/>
  <c r="H56" i="209"/>
  <c r="BE55" i="209"/>
  <c r="BD55" i="209"/>
  <c r="AD55" i="209"/>
  <c r="AC55" i="209"/>
  <c r="Z55" i="209"/>
  <c r="X55" i="209"/>
  <c r="W55" i="209"/>
  <c r="L55" i="209"/>
  <c r="J55" i="209"/>
  <c r="H55" i="209"/>
  <c r="BE54" i="209"/>
  <c r="BD54" i="209"/>
  <c r="AD54" i="209"/>
  <c r="AC54" i="209"/>
  <c r="Z54" i="209"/>
  <c r="X54" i="209"/>
  <c r="W54" i="209"/>
  <c r="L54" i="209"/>
  <c r="J54" i="209"/>
  <c r="H54" i="209"/>
  <c r="BE53" i="209"/>
  <c r="BD53" i="209"/>
  <c r="AD53" i="209"/>
  <c r="AC53" i="209"/>
  <c r="Z53" i="209"/>
  <c r="X53" i="209"/>
  <c r="W53" i="209"/>
  <c r="L53" i="209"/>
  <c r="J53" i="209"/>
  <c r="H53" i="209"/>
  <c r="BE52" i="209"/>
  <c r="BD52" i="209"/>
  <c r="AD52" i="209"/>
  <c r="AC52" i="209"/>
  <c r="Z52" i="209"/>
  <c r="X52" i="209"/>
  <c r="W52" i="209"/>
  <c r="L52" i="209"/>
  <c r="J52" i="209"/>
  <c r="H52" i="209"/>
  <c r="BE51" i="209"/>
  <c r="BD51" i="209"/>
  <c r="AD51" i="209"/>
  <c r="AC51" i="209"/>
  <c r="Z51" i="209"/>
  <c r="X51" i="209"/>
  <c r="W51" i="209"/>
  <c r="L51" i="209"/>
  <c r="J51" i="209"/>
  <c r="H51" i="209"/>
  <c r="BE50" i="209"/>
  <c r="BD50" i="209"/>
  <c r="AD50" i="209"/>
  <c r="AC50" i="209"/>
  <c r="Z50" i="209"/>
  <c r="X50" i="209"/>
  <c r="W50" i="209"/>
  <c r="L50" i="209"/>
  <c r="J50" i="209"/>
  <c r="H50" i="209"/>
  <c r="BE49" i="209"/>
  <c r="BD49" i="209"/>
  <c r="AD49" i="209"/>
  <c r="AC49" i="209"/>
  <c r="Z49" i="209"/>
  <c r="X49" i="209"/>
  <c r="W49" i="209"/>
  <c r="L49" i="209"/>
  <c r="J49" i="209"/>
  <c r="H49" i="209"/>
  <c r="BE48" i="209"/>
  <c r="BD48" i="209"/>
  <c r="AD48" i="209"/>
  <c r="AC48" i="209"/>
  <c r="Z48" i="209"/>
  <c r="X48" i="209"/>
  <c r="W48" i="209"/>
  <c r="L48" i="209"/>
  <c r="J48" i="209"/>
  <c r="H48" i="209"/>
  <c r="BE47" i="209"/>
  <c r="BD47" i="209"/>
  <c r="AD47" i="209"/>
  <c r="AC47" i="209"/>
  <c r="Z47" i="209"/>
  <c r="X47" i="209"/>
  <c r="W47" i="209"/>
  <c r="L47" i="209"/>
  <c r="J47" i="209"/>
  <c r="H47" i="209"/>
  <c r="BE46" i="209"/>
  <c r="BD46" i="209"/>
  <c r="AD46" i="209"/>
  <c r="AC46" i="209"/>
  <c r="Z46" i="209"/>
  <c r="X46" i="209"/>
  <c r="W46" i="209"/>
  <c r="L46" i="209"/>
  <c r="J46" i="209"/>
  <c r="H46" i="209"/>
  <c r="BE45" i="209"/>
  <c r="BD45" i="209"/>
  <c r="AD45" i="209"/>
  <c r="AC45" i="209"/>
  <c r="Z45" i="209"/>
  <c r="X45" i="209"/>
  <c r="Y45" i="209" s="1"/>
  <c r="W45" i="209"/>
  <c r="M45" i="209"/>
  <c r="L45" i="209"/>
  <c r="K45" i="209"/>
  <c r="J45" i="209"/>
  <c r="H45" i="209"/>
  <c r="BE44" i="209"/>
  <c r="BD44" i="209"/>
  <c r="AD44" i="209"/>
  <c r="AC44" i="209"/>
  <c r="Z44" i="209"/>
  <c r="X44" i="209"/>
  <c r="W44" i="209"/>
  <c r="L44" i="209"/>
  <c r="J44" i="209"/>
  <c r="H44" i="209"/>
  <c r="BE43" i="209"/>
  <c r="BD43" i="209"/>
  <c r="AD43" i="209"/>
  <c r="AC43" i="209"/>
  <c r="AE43" i="209" s="1"/>
  <c r="Z43" i="209"/>
  <c r="X43" i="209"/>
  <c r="Y43" i="209" s="1"/>
  <c r="W43" i="209"/>
  <c r="M43" i="209"/>
  <c r="L43" i="209"/>
  <c r="K43" i="209"/>
  <c r="J43" i="209"/>
  <c r="H43" i="209"/>
  <c r="BE42" i="209"/>
  <c r="BD42" i="209"/>
  <c r="AD42" i="209"/>
  <c r="AC42" i="209"/>
  <c r="Z42" i="209"/>
  <c r="X42" i="209"/>
  <c r="W42" i="209"/>
  <c r="L42" i="209"/>
  <c r="J42" i="209"/>
  <c r="H42" i="209"/>
  <c r="BE41" i="209"/>
  <c r="BD41" i="209"/>
  <c r="AD41" i="209"/>
  <c r="AC41" i="209"/>
  <c r="AE41" i="209" s="1"/>
  <c r="Z41" i="209"/>
  <c r="X41" i="209"/>
  <c r="Y41" i="209" s="1"/>
  <c r="W41" i="209"/>
  <c r="L41" i="209"/>
  <c r="J41" i="209"/>
  <c r="H41" i="209"/>
  <c r="BE40" i="209"/>
  <c r="BD40" i="209"/>
  <c r="AD40" i="209"/>
  <c r="AC40" i="209"/>
  <c r="Z40" i="209"/>
  <c r="X40" i="209"/>
  <c r="W40" i="209"/>
  <c r="L40" i="209"/>
  <c r="J40" i="209"/>
  <c r="H40" i="209"/>
  <c r="BE39" i="209"/>
  <c r="BD39" i="209"/>
  <c r="AD39" i="209"/>
  <c r="AC39" i="209"/>
  <c r="Z39" i="209"/>
  <c r="X39" i="209"/>
  <c r="W39" i="209"/>
  <c r="L39" i="209"/>
  <c r="J39" i="209"/>
  <c r="H39" i="209"/>
  <c r="BE38" i="209"/>
  <c r="BD38" i="209"/>
  <c r="AD38" i="209"/>
  <c r="AC38" i="209"/>
  <c r="Z38" i="209"/>
  <c r="X38" i="209"/>
  <c r="W38" i="209"/>
  <c r="L38" i="209"/>
  <c r="J38" i="209"/>
  <c r="H38" i="209"/>
  <c r="BE37" i="209"/>
  <c r="BD37" i="209"/>
  <c r="AD37" i="209"/>
  <c r="AC37" i="209"/>
  <c r="Z37" i="209"/>
  <c r="X37" i="209"/>
  <c r="W37" i="209"/>
  <c r="L37" i="209"/>
  <c r="J37" i="209"/>
  <c r="H37" i="209"/>
  <c r="BE36" i="209"/>
  <c r="BD36" i="209"/>
  <c r="AD36" i="209"/>
  <c r="AC36" i="209"/>
  <c r="Z36" i="209"/>
  <c r="X36" i="209"/>
  <c r="W36" i="209"/>
  <c r="L36" i="209"/>
  <c r="J36" i="209"/>
  <c r="H36" i="209"/>
  <c r="BE35" i="209"/>
  <c r="BD35" i="209"/>
  <c r="AD35" i="209"/>
  <c r="AC35" i="209"/>
  <c r="Z35" i="209"/>
  <c r="X35" i="209"/>
  <c r="W35" i="209"/>
  <c r="L35" i="209"/>
  <c r="J35" i="209"/>
  <c r="H35" i="209"/>
  <c r="BE33" i="209"/>
  <c r="BD33" i="209"/>
  <c r="AD33" i="209"/>
  <c r="AC33" i="209"/>
  <c r="Z33" i="209"/>
  <c r="X33" i="209"/>
  <c r="W33" i="209"/>
  <c r="L33" i="209"/>
  <c r="J33" i="209"/>
  <c r="H33" i="209"/>
  <c r="BE32" i="209"/>
  <c r="BD32" i="209"/>
  <c r="AD32" i="209"/>
  <c r="AC32" i="209"/>
  <c r="Z32" i="209"/>
  <c r="X32" i="209"/>
  <c r="W32" i="209"/>
  <c r="L32" i="209"/>
  <c r="J32" i="209"/>
  <c r="H32" i="209"/>
  <c r="BE31" i="209"/>
  <c r="BD31" i="209"/>
  <c r="AD31" i="209"/>
  <c r="AC31" i="209"/>
  <c r="Z31" i="209"/>
  <c r="X31" i="209"/>
  <c r="W31" i="209"/>
  <c r="L31" i="209"/>
  <c r="J31" i="209"/>
  <c r="H31" i="209"/>
  <c r="BE30" i="209"/>
  <c r="BD30" i="209"/>
  <c r="AD30" i="209"/>
  <c r="AC30" i="209"/>
  <c r="Z30" i="209"/>
  <c r="X30" i="209"/>
  <c r="W30" i="209"/>
  <c r="L30" i="209"/>
  <c r="J30" i="209"/>
  <c r="H30" i="209"/>
  <c r="BE29" i="209"/>
  <c r="BD29" i="209"/>
  <c r="AD29" i="209"/>
  <c r="AC29" i="209"/>
  <c r="Z29" i="209"/>
  <c r="X29" i="209"/>
  <c r="W29" i="209"/>
  <c r="L29" i="209"/>
  <c r="J29" i="209"/>
  <c r="H29" i="209"/>
  <c r="BE28" i="209"/>
  <c r="BD28" i="209"/>
  <c r="AD28" i="209"/>
  <c r="AC28" i="209"/>
  <c r="Z28" i="209"/>
  <c r="X28" i="209"/>
  <c r="W28" i="209"/>
  <c r="L28" i="209"/>
  <c r="J28" i="209"/>
  <c r="H28" i="209"/>
  <c r="BE27" i="209"/>
  <c r="BD27" i="209"/>
  <c r="AD27" i="209"/>
  <c r="AC27" i="209"/>
  <c r="Z27" i="209"/>
  <c r="X27" i="209"/>
  <c r="W27" i="209"/>
  <c r="L27" i="209"/>
  <c r="J27" i="209"/>
  <c r="H27" i="209"/>
  <c r="BE26" i="209"/>
  <c r="BD26" i="209"/>
  <c r="AD26" i="209"/>
  <c r="AC26" i="209"/>
  <c r="Z26" i="209"/>
  <c r="X26" i="209"/>
  <c r="W26" i="209"/>
  <c r="L26" i="209"/>
  <c r="J26" i="209"/>
  <c r="H26" i="209"/>
  <c r="BE25" i="209"/>
  <c r="BD25" i="209"/>
  <c r="AD25" i="209"/>
  <c r="AC25" i="209"/>
  <c r="Z25" i="209"/>
  <c r="X25" i="209"/>
  <c r="W25" i="209"/>
  <c r="L25" i="209"/>
  <c r="J25" i="209"/>
  <c r="H25" i="209"/>
  <c r="BE24" i="209"/>
  <c r="BD24" i="209"/>
  <c r="AD24" i="209"/>
  <c r="AC24" i="209"/>
  <c r="Z24" i="209"/>
  <c r="X24" i="209"/>
  <c r="W24" i="209"/>
  <c r="L24" i="209"/>
  <c r="J24" i="209"/>
  <c r="H24" i="209"/>
  <c r="BE23" i="209"/>
  <c r="BD23" i="209"/>
  <c r="AD23" i="209"/>
  <c r="AC23" i="209"/>
  <c r="Z23" i="209"/>
  <c r="X23" i="209"/>
  <c r="W23" i="209"/>
  <c r="L23" i="209"/>
  <c r="J23" i="209"/>
  <c r="H23" i="209"/>
  <c r="BE22" i="209"/>
  <c r="BD22" i="209"/>
  <c r="AD22" i="209"/>
  <c r="AC22" i="209"/>
  <c r="Z22" i="209"/>
  <c r="W22" i="209"/>
  <c r="Y22" i="209" s="1"/>
  <c r="L22" i="209"/>
  <c r="J22" i="209"/>
  <c r="H22" i="209"/>
  <c r="BE21" i="209"/>
  <c r="BD21" i="209"/>
  <c r="AD21" i="209"/>
  <c r="AC21" i="209"/>
  <c r="Z21" i="209"/>
  <c r="X21" i="209"/>
  <c r="W21" i="209"/>
  <c r="L21" i="209"/>
  <c r="J21" i="209"/>
  <c r="H21" i="209"/>
  <c r="BE20" i="209"/>
  <c r="BD20" i="209"/>
  <c r="AD20" i="209"/>
  <c r="AC20" i="209"/>
  <c r="Z20" i="209"/>
  <c r="X20" i="209"/>
  <c r="W20" i="209"/>
  <c r="L20" i="209"/>
  <c r="J20" i="209"/>
  <c r="H20" i="209"/>
  <c r="BE19" i="209"/>
  <c r="BD19" i="209"/>
  <c r="AD19" i="209"/>
  <c r="AC19" i="209"/>
  <c r="Z19" i="209"/>
  <c r="X19" i="209"/>
  <c r="W19" i="209"/>
  <c r="L19" i="209"/>
  <c r="J19" i="209"/>
  <c r="H19" i="209"/>
  <c r="BE18" i="209"/>
  <c r="BD18" i="209"/>
  <c r="AD18" i="209"/>
  <c r="AC18" i="209"/>
  <c r="Z18" i="209"/>
  <c r="X18" i="209"/>
  <c r="W18" i="209"/>
  <c r="L18" i="209"/>
  <c r="J18" i="209"/>
  <c r="H18" i="209"/>
  <c r="BE17" i="209"/>
  <c r="BD17" i="209"/>
  <c r="AD17" i="209"/>
  <c r="AC17" i="209"/>
  <c r="AA17" i="209"/>
  <c r="Z17" i="209"/>
  <c r="X17" i="209"/>
  <c r="W17" i="209"/>
  <c r="N17" i="209"/>
  <c r="L17" i="209"/>
  <c r="K17" i="209"/>
  <c r="H17" i="209"/>
  <c r="BE16" i="209"/>
  <c r="BD16" i="209"/>
  <c r="AD16" i="209"/>
  <c r="AC16" i="209"/>
  <c r="Z16" i="209"/>
  <c r="X16" i="209"/>
  <c r="W16" i="209"/>
  <c r="L16" i="209"/>
  <c r="J16" i="209"/>
  <c r="H16" i="209"/>
  <c r="BE15" i="209"/>
  <c r="BD15" i="209"/>
  <c r="AD15" i="209"/>
  <c r="AC15" i="209"/>
  <c r="Z15" i="209"/>
  <c r="X15" i="209"/>
  <c r="W15" i="209"/>
  <c r="Y15" i="209" s="1"/>
  <c r="L15" i="209"/>
  <c r="J15" i="209"/>
  <c r="H15" i="209"/>
  <c r="BE14" i="209"/>
  <c r="BE129" i="209" s="1"/>
  <c r="BD14" i="209"/>
  <c r="AD14" i="209"/>
  <c r="AC14" i="209"/>
  <c r="Z14" i="209"/>
  <c r="X14" i="209"/>
  <c r="W14" i="209"/>
  <c r="U14" i="209"/>
  <c r="L14" i="209"/>
  <c r="J14" i="209"/>
  <c r="H14" i="209"/>
  <c r="U13" i="209"/>
  <c r="T13" i="209"/>
  <c r="L129" i="209" l="1"/>
  <c r="AA19" i="209"/>
  <c r="AE17" i="209"/>
  <c r="M19" i="209"/>
  <c r="M21" i="209"/>
  <c r="AA24" i="209"/>
  <c r="AA26" i="209"/>
  <c r="AA28" i="209"/>
  <c r="AA30" i="209"/>
  <c r="AA32" i="209"/>
  <c r="AA35" i="209"/>
  <c r="AA37" i="209"/>
  <c r="AA39" i="209"/>
  <c r="Y40" i="209"/>
  <c r="AA41" i="209"/>
  <c r="AA43" i="209"/>
  <c r="AA44" i="209"/>
  <c r="AA47" i="209"/>
  <c r="AA49" i="209"/>
  <c r="AA51" i="209"/>
  <c r="AA53" i="209"/>
  <c r="AA55" i="209"/>
  <c r="AA57" i="209"/>
  <c r="AA58" i="209"/>
  <c r="AA61" i="209"/>
  <c r="AA62" i="209"/>
  <c r="AA65" i="209"/>
  <c r="AA66" i="209"/>
  <c r="AA70" i="209"/>
  <c r="AA73" i="209"/>
  <c r="K74" i="209"/>
  <c r="AA78" i="209"/>
  <c r="K79" i="209"/>
  <c r="AA82" i="209"/>
  <c r="K83" i="209"/>
  <c r="AA86" i="209"/>
  <c r="K87" i="209"/>
  <c r="AA90" i="209"/>
  <c r="K91" i="209"/>
  <c r="AA94" i="209"/>
  <c r="K95" i="209"/>
  <c r="AA101" i="209"/>
  <c r="AA104" i="209"/>
  <c r="K105" i="209"/>
  <c r="K20" i="209"/>
  <c r="M24" i="209"/>
  <c r="M26" i="209"/>
  <c r="M28" i="209"/>
  <c r="M30" i="209"/>
  <c r="M32" i="209"/>
  <c r="M35" i="209"/>
  <c r="M37" i="209"/>
  <c r="M39" i="209"/>
  <c r="M44" i="209"/>
  <c r="M47" i="209"/>
  <c r="M49" i="209"/>
  <c r="M51" i="209"/>
  <c r="M53" i="209"/>
  <c r="M55" i="209"/>
  <c r="M58" i="209"/>
  <c r="M62" i="209"/>
  <c r="M66" i="209"/>
  <c r="M79" i="209"/>
  <c r="M83" i="209"/>
  <c r="M87" i="209"/>
  <c r="M91" i="209"/>
  <c r="M95" i="209"/>
  <c r="K107" i="209"/>
  <c r="AA15" i="209"/>
  <c r="P17" i="209"/>
  <c r="AA18" i="209"/>
  <c r="Y16" i="209"/>
  <c r="M17" i="209"/>
  <c r="AA25" i="209"/>
  <c r="AA27" i="209"/>
  <c r="AA29" i="209"/>
  <c r="AA31" i="209"/>
  <c r="AA33" i="209"/>
  <c r="AA36" i="209"/>
  <c r="AA38" i="209"/>
  <c r="AA40" i="209"/>
  <c r="AA42" i="209"/>
  <c r="AA45" i="209"/>
  <c r="AA46" i="209"/>
  <c r="AA48" i="209"/>
  <c r="AA50" i="209"/>
  <c r="AA52" i="209"/>
  <c r="AA54" i="209"/>
  <c r="AA56" i="209"/>
  <c r="AA59" i="209"/>
  <c r="AA60" i="209"/>
  <c r="AA63" i="209"/>
  <c r="AA64" i="209"/>
  <c r="AA67" i="209"/>
  <c r="AA69" i="209"/>
  <c r="AA71" i="209"/>
  <c r="K72" i="209"/>
  <c r="AA76" i="209"/>
  <c r="K77" i="209"/>
  <c r="AA80" i="209"/>
  <c r="K81" i="209"/>
  <c r="AA84" i="209"/>
  <c r="K85" i="209"/>
  <c r="AA88" i="209"/>
  <c r="K89" i="209"/>
  <c r="AA92" i="209"/>
  <c r="K93" i="209"/>
  <c r="AA96" i="209"/>
  <c r="K97" i="209"/>
  <c r="AA99" i="209"/>
  <c r="K100" i="209"/>
  <c r="K103" i="209"/>
  <c r="AA106" i="209"/>
  <c r="AA16" i="209"/>
  <c r="O17" i="209"/>
  <c r="AA21" i="209"/>
  <c r="M60" i="209"/>
  <c r="M64" i="209"/>
  <c r="M72" i="209"/>
  <c r="M77" i="209"/>
  <c r="M81" i="209"/>
  <c r="M85" i="209"/>
  <c r="M89" i="209"/>
  <c r="M93" i="209"/>
  <c r="M97" i="209"/>
  <c r="M100" i="209"/>
  <c r="M103" i="209"/>
  <c r="AE128" i="209"/>
  <c r="M41" i="209"/>
  <c r="J129" i="209"/>
  <c r="Y14" i="209"/>
  <c r="AC129" i="209"/>
  <c r="K16" i="209"/>
  <c r="Y18" i="209"/>
  <c r="AE18" i="209"/>
  <c r="Y20" i="209"/>
  <c r="AE20" i="209"/>
  <c r="AE22" i="209"/>
  <c r="K24" i="209"/>
  <c r="Y24" i="209"/>
  <c r="AE24" i="209"/>
  <c r="M25" i="209"/>
  <c r="K26" i="209"/>
  <c r="Y26" i="209"/>
  <c r="AE26" i="209"/>
  <c r="M27" i="209"/>
  <c r="K28" i="209"/>
  <c r="Y28" i="209"/>
  <c r="AE28" i="209"/>
  <c r="M29" i="209"/>
  <c r="K30" i="209"/>
  <c r="Y30" i="209"/>
  <c r="AE30" i="209"/>
  <c r="M31" i="209"/>
  <c r="K32" i="209"/>
  <c r="Y32" i="209"/>
  <c r="AE32" i="209"/>
  <c r="M33" i="209"/>
  <c r="K35" i="209"/>
  <c r="Y35" i="209"/>
  <c r="AE35" i="209"/>
  <c r="M36" i="209"/>
  <c r="K37" i="209"/>
  <c r="Y37" i="209"/>
  <c r="AE37" i="209"/>
  <c r="M38" i="209"/>
  <c r="K39" i="209"/>
  <c r="Y39" i="209"/>
  <c r="K41" i="209"/>
  <c r="Y42" i="209"/>
  <c r="Y46" i="209"/>
  <c r="AE46" i="209"/>
  <c r="Y48" i="209"/>
  <c r="AE48" i="209"/>
  <c r="Y50" i="209"/>
  <c r="AE50" i="209"/>
  <c r="Y52" i="209"/>
  <c r="AE52" i="209"/>
  <c r="Y54" i="209"/>
  <c r="AE54" i="209"/>
  <c r="Y56" i="209"/>
  <c r="AE56" i="209"/>
  <c r="Y69" i="209"/>
  <c r="Y105" i="209"/>
  <c r="Y106" i="209"/>
  <c r="M109" i="209"/>
  <c r="M111" i="209"/>
  <c r="M113" i="209"/>
  <c r="M115" i="209"/>
  <c r="M117" i="209"/>
  <c r="M119" i="209"/>
  <c r="M121" i="209"/>
  <c r="M123" i="209"/>
  <c r="M125" i="209"/>
  <c r="M127" i="209"/>
  <c r="Q17" i="209"/>
  <c r="M15" i="209"/>
  <c r="M16" i="209"/>
  <c r="AE16" i="209"/>
  <c r="M18" i="209"/>
  <c r="K19" i="209"/>
  <c r="Y19" i="209"/>
  <c r="AE19" i="209"/>
  <c r="M20" i="209"/>
  <c r="K21" i="209"/>
  <c r="Y21" i="209"/>
  <c r="AE21" i="209"/>
  <c r="Y23" i="209"/>
  <c r="AE23" i="209"/>
  <c r="Y25" i="209"/>
  <c r="AE25" i="209"/>
  <c r="Y27" i="209"/>
  <c r="AE27" i="209"/>
  <c r="Y29" i="209"/>
  <c r="AE29" i="209"/>
  <c r="Y31" i="209"/>
  <c r="AE31" i="209"/>
  <c r="Y33" i="209"/>
  <c r="AE33" i="209"/>
  <c r="Y36" i="209"/>
  <c r="AE36" i="209"/>
  <c r="Y38" i="209"/>
  <c r="AE38" i="209"/>
  <c r="AE40" i="209"/>
  <c r="AE42" i="209"/>
  <c r="Y44" i="209"/>
  <c r="AE44" i="209"/>
  <c r="M69" i="209"/>
  <c r="K70" i="209"/>
  <c r="N70" i="209"/>
  <c r="AE70" i="209"/>
  <c r="Y72" i="209"/>
  <c r="AE72" i="209"/>
  <c r="Y74" i="209"/>
  <c r="AE74" i="209"/>
  <c r="Y77" i="209"/>
  <c r="AE77" i="209"/>
  <c r="Y79" i="209"/>
  <c r="AE79" i="209"/>
  <c r="Y81" i="209"/>
  <c r="AE81" i="209"/>
  <c r="Y83" i="209"/>
  <c r="AE83" i="209"/>
  <c r="Y85" i="209"/>
  <c r="AE85" i="209"/>
  <c r="Y87" i="209"/>
  <c r="AE87" i="209"/>
  <c r="Y89" i="209"/>
  <c r="AE89" i="209"/>
  <c r="Y91" i="209"/>
  <c r="AE91" i="209"/>
  <c r="Y93" i="209"/>
  <c r="AE93" i="209"/>
  <c r="Y95" i="209"/>
  <c r="AE95" i="209"/>
  <c r="Y97" i="209"/>
  <c r="AE97" i="209"/>
  <c r="Y100" i="209"/>
  <c r="AE100" i="209"/>
  <c r="Y103" i="209"/>
  <c r="AE103" i="209"/>
  <c r="AE105" i="209"/>
  <c r="AE15" i="209"/>
  <c r="Y17" i="209"/>
  <c r="AE39" i="209"/>
  <c r="M40" i="209"/>
  <c r="M42" i="209"/>
  <c r="AE45" i="209"/>
  <c r="M46" i="209"/>
  <c r="K47" i="209"/>
  <c r="Y47" i="209"/>
  <c r="AE47" i="209"/>
  <c r="M48" i="209"/>
  <c r="K49" i="209"/>
  <c r="Y49" i="209"/>
  <c r="AE49" i="209"/>
  <c r="M50" i="209"/>
  <c r="K51" i="209"/>
  <c r="Y51" i="209"/>
  <c r="AE51" i="209"/>
  <c r="M52" i="209"/>
  <c r="K53" i="209"/>
  <c r="Y53" i="209"/>
  <c r="AE53" i="209"/>
  <c r="M54" i="209"/>
  <c r="K55" i="209"/>
  <c r="Y55" i="209"/>
  <c r="AE55" i="209"/>
  <c r="M56" i="209"/>
  <c r="Y58" i="209"/>
  <c r="AE58" i="209"/>
  <c r="Y60" i="209"/>
  <c r="AE60" i="209"/>
  <c r="Y62" i="209"/>
  <c r="AE62" i="209"/>
  <c r="Y64" i="209"/>
  <c r="AE64" i="209"/>
  <c r="Y66" i="209"/>
  <c r="AE66" i="209"/>
  <c r="AE69" i="209"/>
  <c r="Y70" i="209"/>
  <c r="M74" i="209"/>
  <c r="M105" i="209"/>
  <c r="M106" i="209"/>
  <c r="AE106" i="209"/>
  <c r="M107" i="209"/>
  <c r="K109" i="209"/>
  <c r="Y109" i="209"/>
  <c r="AE109" i="209"/>
  <c r="M110" i="209"/>
  <c r="K111" i="209"/>
  <c r="Y111" i="209"/>
  <c r="AE111" i="209"/>
  <c r="M112" i="209"/>
  <c r="K113" i="209"/>
  <c r="Y113" i="209"/>
  <c r="AE113" i="209"/>
  <c r="M114" i="209"/>
  <c r="K115" i="209"/>
  <c r="Y115" i="209"/>
  <c r="AE115" i="209"/>
  <c r="M116" i="209"/>
  <c r="K117" i="209"/>
  <c r="Y117" i="209"/>
  <c r="AE117" i="209"/>
  <c r="M118" i="209"/>
  <c r="K119" i="209"/>
  <c r="Y119" i="209"/>
  <c r="AE119" i="209"/>
  <c r="M120" i="209"/>
  <c r="K121" i="209"/>
  <c r="Y121" i="209"/>
  <c r="AE121" i="209"/>
  <c r="M122" i="209"/>
  <c r="K123" i="209"/>
  <c r="Y123" i="209"/>
  <c r="AE123" i="209"/>
  <c r="M124" i="209"/>
  <c r="K125" i="209"/>
  <c r="Y125" i="209"/>
  <c r="AE125" i="209"/>
  <c r="M126" i="209"/>
  <c r="K127" i="209"/>
  <c r="Y127" i="209"/>
  <c r="AE127" i="209"/>
  <c r="M128" i="209"/>
  <c r="AE14" i="209"/>
  <c r="N15" i="209"/>
  <c r="H129" i="209"/>
  <c r="K14" i="209"/>
  <c r="M14" i="209"/>
  <c r="AA14" i="209"/>
  <c r="AD129" i="209"/>
  <c r="BD129" i="209"/>
  <c r="K15" i="209"/>
  <c r="N16" i="209"/>
  <c r="K18" i="209"/>
  <c r="N20" i="209"/>
  <c r="AA20" i="209"/>
  <c r="M22" i="209"/>
  <c r="M23" i="209"/>
  <c r="AA22" i="209"/>
  <c r="K22" i="209"/>
  <c r="AA23" i="209"/>
  <c r="K23" i="209"/>
  <c r="N14" i="209"/>
  <c r="N18" i="209"/>
  <c r="N22" i="209"/>
  <c r="N23" i="209"/>
  <c r="N19" i="209"/>
  <c r="N21" i="209"/>
  <c r="N24" i="209"/>
  <c r="K25" i="209"/>
  <c r="N26" i="209"/>
  <c r="K27" i="209"/>
  <c r="N28" i="209"/>
  <c r="K29" i="209"/>
  <c r="N30" i="209"/>
  <c r="K31" i="209"/>
  <c r="N32" i="209"/>
  <c r="K33" i="209"/>
  <c r="N35" i="209"/>
  <c r="K36" i="209"/>
  <c r="N37" i="209"/>
  <c r="K38" i="209"/>
  <c r="N39" i="209"/>
  <c r="K40" i="209"/>
  <c r="N41" i="209"/>
  <c r="K42" i="209"/>
  <c r="N43" i="209"/>
  <c r="K44" i="209"/>
  <c r="N45" i="209"/>
  <c r="K46" i="209"/>
  <c r="N47" i="209"/>
  <c r="K48" i="209"/>
  <c r="N49" i="209"/>
  <c r="K50" i="209"/>
  <c r="N51" i="209"/>
  <c r="K52" i="209"/>
  <c r="N53" i="209"/>
  <c r="K54" i="209"/>
  <c r="N55" i="209"/>
  <c r="K56" i="209"/>
  <c r="N57" i="209"/>
  <c r="K58" i="209"/>
  <c r="N59" i="209"/>
  <c r="K60" i="209"/>
  <c r="N61" i="209"/>
  <c r="K62" i="209"/>
  <c r="N63" i="209"/>
  <c r="K64" i="209"/>
  <c r="N65" i="209"/>
  <c r="K66" i="209"/>
  <c r="N67" i="209"/>
  <c r="K69" i="209"/>
  <c r="M70" i="209"/>
  <c r="N25" i="209"/>
  <c r="N27" i="209"/>
  <c r="N29" i="209"/>
  <c r="N31" i="209"/>
  <c r="N33" i="209"/>
  <c r="N36" i="209"/>
  <c r="N38" i="209"/>
  <c r="N40" i="209"/>
  <c r="N42" i="209"/>
  <c r="N44" i="209"/>
  <c r="N46" i="209"/>
  <c r="N48" i="209"/>
  <c r="N50" i="209"/>
  <c r="N52" i="209"/>
  <c r="N54" i="209"/>
  <c r="N56" i="209"/>
  <c r="N58" i="209"/>
  <c r="N60" i="209"/>
  <c r="N62" i="209"/>
  <c r="N64" i="209"/>
  <c r="N66" i="209"/>
  <c r="N69" i="209"/>
  <c r="N72" i="209"/>
  <c r="AA72" i="209"/>
  <c r="N74" i="209"/>
  <c r="AA74" i="209"/>
  <c r="N77" i="209"/>
  <c r="AA77" i="209"/>
  <c r="N79" i="209"/>
  <c r="AA79" i="209"/>
  <c r="N81" i="209"/>
  <c r="AA81" i="209"/>
  <c r="N83" i="209"/>
  <c r="AA83" i="209"/>
  <c r="N85" i="209"/>
  <c r="AA85" i="209"/>
  <c r="N87" i="209"/>
  <c r="AA87" i="209"/>
  <c r="N89" i="209"/>
  <c r="AA89" i="209"/>
  <c r="N91" i="209"/>
  <c r="AA91" i="209"/>
  <c r="N93" i="209"/>
  <c r="AA93" i="209"/>
  <c r="N95" i="209"/>
  <c r="AA95" i="209"/>
  <c r="N97" i="209"/>
  <c r="AA97" i="209"/>
  <c r="N100" i="209"/>
  <c r="AA100" i="209"/>
  <c r="N103" i="209"/>
  <c r="AA103" i="209"/>
  <c r="N105" i="209"/>
  <c r="AA105" i="209"/>
  <c r="N107" i="209"/>
  <c r="AA107" i="209"/>
  <c r="N110" i="209"/>
  <c r="O110" i="209" s="1"/>
  <c r="Q110" i="209" s="1"/>
  <c r="AA110" i="209"/>
  <c r="N112" i="209"/>
  <c r="O112" i="209" s="1"/>
  <c r="Q112" i="209" s="1"/>
  <c r="AA112" i="209"/>
  <c r="N114" i="209"/>
  <c r="O114" i="209" s="1"/>
  <c r="Q114" i="209" s="1"/>
  <c r="AA114" i="209"/>
  <c r="N116" i="209"/>
  <c r="O116" i="209" s="1"/>
  <c r="Q116" i="209" s="1"/>
  <c r="AA116" i="209"/>
  <c r="N118" i="209"/>
  <c r="O118" i="209" s="1"/>
  <c r="Q118" i="209" s="1"/>
  <c r="AA118" i="209"/>
  <c r="N120" i="209"/>
  <c r="O120" i="209" s="1"/>
  <c r="Q120" i="209" s="1"/>
  <c r="AA120" i="209"/>
  <c r="N122" i="209"/>
  <c r="O122" i="209" s="1"/>
  <c r="Q122" i="209" s="1"/>
  <c r="AA122" i="209"/>
  <c r="N124" i="209"/>
  <c r="O124" i="209" s="1"/>
  <c r="Q124" i="209" s="1"/>
  <c r="AA124" i="209"/>
  <c r="N126" i="209"/>
  <c r="O126" i="209" s="1"/>
  <c r="Q126" i="209" s="1"/>
  <c r="AA126" i="209"/>
  <c r="N128" i="209"/>
  <c r="O128" i="209" s="1"/>
  <c r="Q128" i="209" s="1"/>
  <c r="AA128" i="209"/>
  <c r="N71" i="209"/>
  <c r="N73" i="209"/>
  <c r="N76" i="209"/>
  <c r="N78" i="209"/>
  <c r="N80" i="209"/>
  <c r="N82" i="209"/>
  <c r="N84" i="209"/>
  <c r="N86" i="209"/>
  <c r="N88" i="209"/>
  <c r="N90" i="209"/>
  <c r="N92" i="209"/>
  <c r="N94" i="209"/>
  <c r="N96" i="209"/>
  <c r="N99" i="209"/>
  <c r="N101" i="209"/>
  <c r="N104" i="209"/>
  <c r="N106" i="209"/>
  <c r="N109" i="209"/>
  <c r="O109" i="209" s="1"/>
  <c r="Q109" i="209" s="1"/>
  <c r="N111" i="209"/>
  <c r="O111" i="209" s="1"/>
  <c r="Q111" i="209" s="1"/>
  <c r="N113" i="209"/>
  <c r="O113" i="209" s="1"/>
  <c r="Q113" i="209" s="1"/>
  <c r="N115" i="209"/>
  <c r="O115" i="209" s="1"/>
  <c r="Q115" i="209" s="1"/>
  <c r="N117" i="209"/>
  <c r="O117" i="209" s="1"/>
  <c r="Q117" i="209" s="1"/>
  <c r="N119" i="209"/>
  <c r="O119" i="209" s="1"/>
  <c r="Q119" i="209" s="1"/>
  <c r="N121" i="209"/>
  <c r="O121" i="209" s="1"/>
  <c r="Q121" i="209" s="1"/>
  <c r="N123" i="209"/>
  <c r="O123" i="209" s="1"/>
  <c r="Q123" i="209" s="1"/>
  <c r="N125" i="209"/>
  <c r="O125" i="209" s="1"/>
  <c r="Q125" i="209" s="1"/>
  <c r="N127" i="209"/>
  <c r="O127" i="209" s="1"/>
  <c r="Q127" i="209" s="1"/>
  <c r="O92" i="209" l="1"/>
  <c r="O76" i="209"/>
  <c r="O82" i="209"/>
  <c r="O69" i="209"/>
  <c r="O44" i="209"/>
  <c r="O27" i="209"/>
  <c r="O59" i="209"/>
  <c r="O47" i="209"/>
  <c r="O26" i="209"/>
  <c r="O96" i="209"/>
  <c r="O80" i="209"/>
  <c r="O100" i="209"/>
  <c r="O95" i="209"/>
  <c r="O87" i="209"/>
  <c r="O83" i="209"/>
  <c r="O74" i="209"/>
  <c r="O66" i="209"/>
  <c r="O58" i="209"/>
  <c r="O42" i="209"/>
  <c r="O33" i="209"/>
  <c r="O25" i="209"/>
  <c r="O104" i="209"/>
  <c r="O94" i="209"/>
  <c r="O86" i="209"/>
  <c r="O78" i="209"/>
  <c r="O64" i="209"/>
  <c r="O56" i="209"/>
  <c r="O48" i="209"/>
  <c r="O40" i="209"/>
  <c r="O31" i="209"/>
  <c r="O65" i="209"/>
  <c r="O61" i="209"/>
  <c r="O57" i="209"/>
  <c r="O53" i="209"/>
  <c r="O49" i="209"/>
  <c r="O45" i="209"/>
  <c r="O41" i="209"/>
  <c r="O37" i="209"/>
  <c r="O32" i="209"/>
  <c r="O28" i="209"/>
  <c r="O24" i="209"/>
  <c r="O22" i="209"/>
  <c r="O16" i="209"/>
  <c r="O15" i="209"/>
  <c r="O101" i="209"/>
  <c r="O107" i="209"/>
  <c r="O103" i="209"/>
  <c r="O97" i="209"/>
  <c r="O93" i="209"/>
  <c r="O89" i="209"/>
  <c r="O85" i="209"/>
  <c r="O81" i="209"/>
  <c r="O77" i="209"/>
  <c r="O72" i="209"/>
  <c r="O62" i="209"/>
  <c r="O54" i="209"/>
  <c r="O46" i="209"/>
  <c r="O38" i="209"/>
  <c r="O29" i="209"/>
  <c r="O21" i="209"/>
  <c r="O18" i="209"/>
  <c r="O99" i="209"/>
  <c r="O52" i="209"/>
  <c r="O67" i="209"/>
  <c r="O51" i="209"/>
  <c r="O43" i="209"/>
  <c r="O39" i="209"/>
  <c r="O30" i="209"/>
  <c r="O19" i="209"/>
  <c r="O70" i="209"/>
  <c r="O84" i="209"/>
  <c r="O90" i="209"/>
  <c r="O73" i="209"/>
  <c r="O60" i="209"/>
  <c r="O36" i="209"/>
  <c r="O63" i="209"/>
  <c r="O55" i="209"/>
  <c r="O35" i="209"/>
  <c r="O106" i="209"/>
  <c r="O88" i="209"/>
  <c r="O71" i="209"/>
  <c r="O105" i="209"/>
  <c r="O91" i="209"/>
  <c r="O79" i="209"/>
  <c r="O50" i="209"/>
  <c r="O23" i="209"/>
  <c r="P21" i="209"/>
  <c r="P22" i="209"/>
  <c r="P70" i="209"/>
  <c r="N129" i="209"/>
  <c r="E133" i="209" s="1"/>
  <c r="O14" i="209"/>
  <c r="O20" i="209"/>
  <c r="P20" i="209"/>
  <c r="M129" i="209"/>
  <c r="Q14" i="209"/>
  <c r="P127" i="209"/>
  <c r="P123" i="209"/>
  <c r="P119" i="209"/>
  <c r="P115" i="209"/>
  <c r="P111" i="209"/>
  <c r="P106" i="209"/>
  <c r="P101" i="209"/>
  <c r="P96" i="209"/>
  <c r="P92" i="209"/>
  <c r="P88" i="209"/>
  <c r="P84" i="209"/>
  <c r="P80" i="209"/>
  <c r="P76" i="209"/>
  <c r="P126" i="209"/>
  <c r="P122" i="209"/>
  <c r="P118" i="209"/>
  <c r="P114" i="209"/>
  <c r="P110" i="209"/>
  <c r="P105" i="209"/>
  <c r="P100" i="209"/>
  <c r="P95" i="209"/>
  <c r="P91" i="209"/>
  <c r="P87" i="209"/>
  <c r="P83" i="209"/>
  <c r="P79" i="209"/>
  <c r="P74" i="209"/>
  <c r="P71" i="209"/>
  <c r="P69" i="209"/>
  <c r="P66" i="209"/>
  <c r="P64" i="209"/>
  <c r="P62" i="209"/>
  <c r="P60" i="209"/>
  <c r="P58" i="209"/>
  <c r="P56" i="209"/>
  <c r="P54" i="209"/>
  <c r="P52" i="209"/>
  <c r="P50" i="209"/>
  <c r="P48" i="209"/>
  <c r="P46" i="209"/>
  <c r="P44" i="209"/>
  <c r="P42" i="209"/>
  <c r="P40" i="209"/>
  <c r="P38" i="209"/>
  <c r="P36" i="209"/>
  <c r="P33" i="209"/>
  <c r="P31" i="209"/>
  <c r="P29" i="209"/>
  <c r="P27" i="209"/>
  <c r="P25" i="209"/>
  <c r="P53" i="209"/>
  <c r="P49" i="209"/>
  <c r="P45" i="209"/>
  <c r="P41" i="209"/>
  <c r="P37" i="209"/>
  <c r="P32" i="209"/>
  <c r="P28" i="209"/>
  <c r="P24" i="209"/>
  <c r="P65" i="209"/>
  <c r="P61" i="209"/>
  <c r="P57" i="209"/>
  <c r="Q22" i="209"/>
  <c r="P18" i="209"/>
  <c r="P15" i="209"/>
  <c r="K129" i="209"/>
  <c r="P14" i="209"/>
  <c r="P125" i="209"/>
  <c r="P121" i="209"/>
  <c r="P117" i="209"/>
  <c r="P113" i="209"/>
  <c r="P109" i="209"/>
  <c r="P104" i="209"/>
  <c r="P99" i="209"/>
  <c r="P94" i="209"/>
  <c r="P90" i="209"/>
  <c r="P86" i="209"/>
  <c r="P82" i="209"/>
  <c r="P78" i="209"/>
  <c r="P73" i="209"/>
  <c r="P128" i="209"/>
  <c r="P124" i="209"/>
  <c r="P120" i="209"/>
  <c r="P116" i="209"/>
  <c r="P112" i="209"/>
  <c r="P107" i="209"/>
  <c r="P103" i="209"/>
  <c r="P97" i="209"/>
  <c r="P93" i="209"/>
  <c r="P89" i="209"/>
  <c r="P85" i="209"/>
  <c r="P81" i="209"/>
  <c r="P77" i="209"/>
  <c r="P72" i="209"/>
  <c r="P55" i="209"/>
  <c r="P51" i="209"/>
  <c r="P47" i="209"/>
  <c r="P43" i="209"/>
  <c r="P39" i="209"/>
  <c r="P35" i="209"/>
  <c r="P30" i="209"/>
  <c r="P26" i="209"/>
  <c r="P23" i="209"/>
  <c r="P67" i="209"/>
  <c r="P63" i="209"/>
  <c r="P59" i="209"/>
  <c r="Q23" i="209"/>
  <c r="P19" i="209"/>
  <c r="AA129" i="209"/>
  <c r="P16" i="209"/>
  <c r="Q20" i="209" l="1"/>
  <c r="Q79" i="209"/>
  <c r="Q105" i="209"/>
  <c r="Q88" i="209"/>
  <c r="Q35" i="209"/>
  <c r="Q63" i="209"/>
  <c r="Q60" i="209"/>
  <c r="Q90" i="209"/>
  <c r="Q29" i="209"/>
  <c r="Q46" i="209"/>
  <c r="Q62" i="209"/>
  <c r="Q77" i="209"/>
  <c r="Q85" i="209"/>
  <c r="Q93" i="209"/>
  <c r="Q103" i="209"/>
  <c r="Q101" i="209"/>
  <c r="Q16" i="209"/>
  <c r="Q19" i="209"/>
  <c r="Q39" i="209"/>
  <c r="Q51" i="209"/>
  <c r="Q52" i="209"/>
  <c r="Q18" i="209"/>
  <c r="Q24" i="209"/>
  <c r="Q32" i="209"/>
  <c r="Q41" i="209"/>
  <c r="Q49" i="209"/>
  <c r="Q57" i="209"/>
  <c r="Q65" i="209"/>
  <c r="Q31" i="209"/>
  <c r="Q48" i="209"/>
  <c r="Q64" i="209"/>
  <c r="Q86" i="209"/>
  <c r="Q104" i="209"/>
  <c r="Q33" i="209"/>
  <c r="Q58" i="209"/>
  <c r="Q74" i="209"/>
  <c r="Q87" i="209"/>
  <c r="Q100" i="209"/>
  <c r="Q96" i="209"/>
  <c r="Q47" i="209"/>
  <c r="Q27" i="209"/>
  <c r="Q69" i="209"/>
  <c r="Q76" i="209"/>
  <c r="Q50" i="209"/>
  <c r="Q91" i="209"/>
  <c r="Q71" i="209"/>
  <c r="Q106" i="209"/>
  <c r="Q55" i="209"/>
  <c r="Q36" i="209"/>
  <c r="Q73" i="209"/>
  <c r="Q84" i="209"/>
  <c r="Q38" i="209"/>
  <c r="Q54" i="209"/>
  <c r="Q72" i="209"/>
  <c r="Q81" i="209"/>
  <c r="Q89" i="209"/>
  <c r="Q97" i="209"/>
  <c r="Q107" i="209"/>
  <c r="Q15" i="209"/>
  <c r="Q30" i="209"/>
  <c r="Q43" i="209"/>
  <c r="Q67" i="209"/>
  <c r="Q99" i="209"/>
  <c r="Q21" i="209"/>
  <c r="Q28" i="209"/>
  <c r="Q37" i="209"/>
  <c r="Q45" i="209"/>
  <c r="Q53" i="209"/>
  <c r="Q61" i="209"/>
  <c r="Q70" i="209"/>
  <c r="Q40" i="209"/>
  <c r="Q56" i="209"/>
  <c r="Q78" i="209"/>
  <c r="Q94" i="209"/>
  <c r="Q25" i="209"/>
  <c r="Q42" i="209"/>
  <c r="Q66" i="209"/>
  <c r="Q83" i="209"/>
  <c r="Q95" i="209"/>
  <c r="Q80" i="209"/>
  <c r="Q26" i="209"/>
  <c r="Q59" i="209"/>
  <c r="Q44" i="209"/>
  <c r="Q82" i="209"/>
  <c r="Q92" i="209"/>
  <c r="O129" i="209"/>
  <c r="P129" i="209"/>
  <c r="H132" i="209"/>
  <c r="E132" i="209"/>
  <c r="E139" i="209" s="1"/>
  <c r="E141" i="209" s="1"/>
  <c r="Q129" i="209"/>
  <c r="E140" i="208" l="1"/>
  <c r="BC129" i="208"/>
  <c r="BB129" i="208"/>
  <c r="BA129" i="208"/>
  <c r="AZ129" i="208"/>
  <c r="AY129" i="208"/>
  <c r="AX129" i="208"/>
  <c r="AW129" i="208"/>
  <c r="AV129" i="208"/>
  <c r="AU129" i="208"/>
  <c r="AT129" i="208"/>
  <c r="AS129" i="208"/>
  <c r="AR129" i="208"/>
  <c r="AQ129" i="208"/>
  <c r="AP129" i="208"/>
  <c r="AO129" i="208"/>
  <c r="AN129" i="208"/>
  <c r="AM129" i="208"/>
  <c r="AL129" i="208"/>
  <c r="AK129" i="208"/>
  <c r="AJ129" i="208"/>
  <c r="AI129" i="208"/>
  <c r="AH129" i="208"/>
  <c r="AG129" i="208"/>
  <c r="BE130" i="208" s="1"/>
  <c r="AF129" i="208"/>
  <c r="BD129" i="208" s="1"/>
  <c r="I129" i="208"/>
  <c r="G129" i="208"/>
  <c r="F129" i="208"/>
  <c r="C129" i="208"/>
  <c r="BE107" i="208"/>
  <c r="BD107" i="208"/>
  <c r="AD107" i="208"/>
  <c r="AC107" i="208"/>
  <c r="L107" i="208"/>
  <c r="J107" i="208"/>
  <c r="K107" i="208" s="1"/>
  <c r="H107" i="208"/>
  <c r="BE106" i="208"/>
  <c r="BD106" i="208"/>
  <c r="AD106" i="208"/>
  <c r="AC106" i="208"/>
  <c r="L106" i="208"/>
  <c r="J106" i="208"/>
  <c r="H106" i="208"/>
  <c r="BE105" i="208"/>
  <c r="BD105" i="208"/>
  <c r="AD105" i="208"/>
  <c r="AC105" i="208"/>
  <c r="L105" i="208"/>
  <c r="J105" i="208"/>
  <c r="K105" i="208" s="1"/>
  <c r="H105" i="208"/>
  <c r="L104" i="208"/>
  <c r="J104" i="208"/>
  <c r="H104" i="208"/>
  <c r="BD103" i="208"/>
  <c r="AD103" i="208"/>
  <c r="AC103" i="208"/>
  <c r="L103" i="208"/>
  <c r="J103" i="208"/>
  <c r="H103" i="208"/>
  <c r="BE101" i="208"/>
  <c r="BD101" i="208"/>
  <c r="AD101" i="208"/>
  <c r="AC101" i="208"/>
  <c r="L101" i="208"/>
  <c r="K101" i="208"/>
  <c r="J101" i="208"/>
  <c r="H101" i="208"/>
  <c r="BE100" i="208"/>
  <c r="BD100" i="208"/>
  <c r="AD100" i="208"/>
  <c r="AC100" i="208"/>
  <c r="L100" i="208"/>
  <c r="J100" i="208"/>
  <c r="H100" i="208"/>
  <c r="BD99" i="208"/>
  <c r="AD99" i="208"/>
  <c r="AC99" i="208"/>
  <c r="AE99" i="208" s="1"/>
  <c r="L99" i="208"/>
  <c r="J99" i="208"/>
  <c r="H99" i="208"/>
  <c r="L95" i="208"/>
  <c r="J95" i="208"/>
  <c r="H95" i="208"/>
  <c r="L94" i="208"/>
  <c r="J94" i="208"/>
  <c r="H94" i="208"/>
  <c r="BE89" i="208"/>
  <c r="BD89" i="208"/>
  <c r="AD89" i="208"/>
  <c r="AC89" i="208"/>
  <c r="AE89" i="208" s="1"/>
  <c r="L89" i="208"/>
  <c r="J89" i="208"/>
  <c r="H89" i="208"/>
  <c r="BE88" i="208"/>
  <c r="BD88" i="208"/>
  <c r="AD88" i="208"/>
  <c r="AC88" i="208"/>
  <c r="L88" i="208"/>
  <c r="J88" i="208"/>
  <c r="H88" i="208"/>
  <c r="BE87" i="208"/>
  <c r="BD87" i="208"/>
  <c r="AD87" i="208"/>
  <c r="AC87" i="208"/>
  <c r="L87" i="208"/>
  <c r="J87" i="208"/>
  <c r="H87" i="208"/>
  <c r="BE86" i="208"/>
  <c r="BD86" i="208"/>
  <c r="AD86" i="208"/>
  <c r="AC86" i="208"/>
  <c r="L86" i="208"/>
  <c r="J86" i="208"/>
  <c r="H86" i="208"/>
  <c r="BE85" i="208"/>
  <c r="BD85" i="208"/>
  <c r="AD85" i="208"/>
  <c r="AC85" i="208"/>
  <c r="L85" i="208"/>
  <c r="J85" i="208"/>
  <c r="H85" i="208"/>
  <c r="BE84" i="208"/>
  <c r="BD84" i="208"/>
  <c r="AD84" i="208"/>
  <c r="AC84" i="208"/>
  <c r="L84" i="208"/>
  <c r="J84" i="208"/>
  <c r="H84" i="208"/>
  <c r="BE79" i="208"/>
  <c r="BD79" i="208"/>
  <c r="AD79" i="208"/>
  <c r="AC79" i="208"/>
  <c r="L79" i="208"/>
  <c r="J79" i="208"/>
  <c r="H79" i="208"/>
  <c r="BE78" i="208"/>
  <c r="BD78" i="208"/>
  <c r="AD78" i="208"/>
  <c r="AC78" i="208"/>
  <c r="L78" i="208"/>
  <c r="J78" i="208"/>
  <c r="H78" i="208"/>
  <c r="BE77" i="208"/>
  <c r="BD77" i="208"/>
  <c r="AD77" i="208"/>
  <c r="AC77" i="208"/>
  <c r="L77" i="208"/>
  <c r="J77" i="208"/>
  <c r="H77" i="208"/>
  <c r="BE76" i="208"/>
  <c r="BD76" i="208"/>
  <c r="AD76" i="208"/>
  <c r="AC76" i="208"/>
  <c r="L76" i="208"/>
  <c r="J76" i="208"/>
  <c r="H76" i="208"/>
  <c r="L74" i="208"/>
  <c r="J74" i="208"/>
  <c r="H74" i="208"/>
  <c r="L65" i="208"/>
  <c r="J65" i="208"/>
  <c r="H65" i="208"/>
  <c r="L52" i="208"/>
  <c r="J52" i="208"/>
  <c r="H52" i="208"/>
  <c r="BE51" i="208"/>
  <c r="BD51" i="208"/>
  <c r="AD51" i="208"/>
  <c r="AC51" i="208"/>
  <c r="L51" i="208"/>
  <c r="J51" i="208"/>
  <c r="K51" i="208" s="1"/>
  <c r="H51" i="208"/>
  <c r="L48" i="208"/>
  <c r="J48" i="208"/>
  <c r="H48" i="208"/>
  <c r="BE47" i="208"/>
  <c r="BD47" i="208"/>
  <c r="AD47" i="208"/>
  <c r="AC47" i="208"/>
  <c r="L47" i="208"/>
  <c r="J47" i="208"/>
  <c r="H47" i="208"/>
  <c r="BE36" i="208"/>
  <c r="BD36" i="208"/>
  <c r="AD36" i="208"/>
  <c r="AC36" i="208"/>
  <c r="L36" i="208"/>
  <c r="J36" i="208"/>
  <c r="H36" i="208"/>
  <c r="BE35" i="208"/>
  <c r="BD35" i="208"/>
  <c r="AD35" i="208"/>
  <c r="AC35" i="208"/>
  <c r="L35" i="208"/>
  <c r="J35" i="208"/>
  <c r="H35" i="208"/>
  <c r="BE31" i="208"/>
  <c r="BD31" i="208"/>
  <c r="AD31" i="208"/>
  <c r="AC31" i="208"/>
  <c r="L31" i="208"/>
  <c r="J31" i="208"/>
  <c r="H31" i="208"/>
  <c r="BE30" i="208"/>
  <c r="BD30" i="208"/>
  <c r="AD30" i="208"/>
  <c r="AC30" i="208"/>
  <c r="L30" i="208"/>
  <c r="J30" i="208"/>
  <c r="H30" i="208"/>
  <c r="BE28" i="208"/>
  <c r="BD28" i="208"/>
  <c r="AD28" i="208"/>
  <c r="AC28" i="208"/>
  <c r="BE25" i="208"/>
  <c r="BD25" i="208"/>
  <c r="AD25" i="208"/>
  <c r="AC25" i="208"/>
  <c r="L25" i="208"/>
  <c r="J25" i="208"/>
  <c r="H25" i="208"/>
  <c r="BE24" i="208"/>
  <c r="BD24" i="208"/>
  <c r="AD24" i="208"/>
  <c r="AC24" i="208"/>
  <c r="L24" i="208"/>
  <c r="M24" i="208" s="1"/>
  <c r="J24" i="208"/>
  <c r="H24" i="208"/>
  <c r="BE23" i="208"/>
  <c r="BD23" i="208"/>
  <c r="AD23" i="208"/>
  <c r="AC23" i="208"/>
  <c r="L23" i="208"/>
  <c r="J23" i="208"/>
  <c r="H23" i="208"/>
  <c r="BE22" i="208"/>
  <c r="BD22" i="208"/>
  <c r="AD22" i="208"/>
  <c r="AC22" i="208"/>
  <c r="L22" i="208"/>
  <c r="M22" i="208" s="1"/>
  <c r="J22" i="208"/>
  <c r="H22" i="208"/>
  <c r="BE21" i="208"/>
  <c r="BD21" i="208"/>
  <c r="AD21" i="208"/>
  <c r="AC21" i="208"/>
  <c r="L21" i="208"/>
  <c r="J21" i="208"/>
  <c r="H21" i="208"/>
  <c r="BE20" i="208"/>
  <c r="BD20" i="208"/>
  <c r="AD20" i="208"/>
  <c r="AC20" i="208"/>
  <c r="BE19" i="208"/>
  <c r="BD19" i="208"/>
  <c r="AD19" i="208"/>
  <c r="AC19" i="208"/>
  <c r="BE18" i="208"/>
  <c r="BD18" i="208"/>
  <c r="AD18" i="208"/>
  <c r="AC18" i="208"/>
  <c r="L18" i="208"/>
  <c r="J18" i="208"/>
  <c r="H18" i="208"/>
  <c r="BE17" i="208"/>
  <c r="BD17" i="208"/>
  <c r="AD17" i="208"/>
  <c r="AC17" i="208"/>
  <c r="L17" i="208"/>
  <c r="J17" i="208"/>
  <c r="H17" i="208"/>
  <c r="BE16" i="208"/>
  <c r="BD16" i="208"/>
  <c r="AD16" i="208"/>
  <c r="AC16" i="208"/>
  <c r="L16" i="208"/>
  <c r="J16" i="208"/>
  <c r="H16" i="208"/>
  <c r="BE15" i="208"/>
  <c r="BD15" i="208"/>
  <c r="AD15" i="208"/>
  <c r="AD129" i="208" s="1"/>
  <c r="AC15" i="208"/>
  <c r="M15" i="208"/>
  <c r="L15" i="208"/>
  <c r="K15" i="208"/>
  <c r="J15" i="208"/>
  <c r="H15" i="208"/>
  <c r="BE14" i="208"/>
  <c r="BD14" i="208"/>
  <c r="AC14" i="208"/>
  <c r="U14" i="208"/>
  <c r="L14" i="208"/>
  <c r="J14" i="208"/>
  <c r="H14" i="208"/>
  <c r="U13" i="208"/>
  <c r="T13" i="208"/>
  <c r="Q22" i="208" l="1"/>
  <c r="P51" i="208"/>
  <c r="P107" i="208"/>
  <c r="Q24" i="208"/>
  <c r="P105" i="208"/>
  <c r="H129" i="208"/>
  <c r="AC129" i="208"/>
  <c r="N15" i="208"/>
  <c r="M16" i="208"/>
  <c r="M18" i="208"/>
  <c r="AE28" i="208"/>
  <c r="N31" i="208"/>
  <c r="M35" i="208"/>
  <c r="AE36" i="208"/>
  <c r="N48" i="208"/>
  <c r="AE51" i="208"/>
  <c r="N52" i="208"/>
  <c r="M65" i="208"/>
  <c r="N77" i="208"/>
  <c r="M78" i="208"/>
  <c r="AE79" i="208"/>
  <c r="N85" i="208"/>
  <c r="M86" i="208"/>
  <c r="AE87" i="208"/>
  <c r="K89" i="208"/>
  <c r="M94" i="208"/>
  <c r="M100" i="208"/>
  <c r="M101" i="208"/>
  <c r="K104" i="208"/>
  <c r="AE105" i="208"/>
  <c r="K106" i="208"/>
  <c r="K30" i="208"/>
  <c r="K47" i="208"/>
  <c r="M52" i="208"/>
  <c r="K76" i="208"/>
  <c r="K84" i="208"/>
  <c r="K88" i="208"/>
  <c r="K99" i="208"/>
  <c r="M106" i="208"/>
  <c r="K14" i="208"/>
  <c r="P15" i="208"/>
  <c r="BE129" i="208"/>
  <c r="K16" i="208"/>
  <c r="AE16" i="208"/>
  <c r="N17" i="208"/>
  <c r="K18" i="208"/>
  <c r="AE18" i="208"/>
  <c r="AE20" i="208"/>
  <c r="N21" i="208"/>
  <c r="K22" i="208"/>
  <c r="AE22" i="208"/>
  <c r="N23" i="208"/>
  <c r="K24" i="208"/>
  <c r="AE24" i="208"/>
  <c r="N25" i="208"/>
  <c r="M30" i="208"/>
  <c r="AE31" i="208"/>
  <c r="N36" i="208"/>
  <c r="M47" i="208"/>
  <c r="M51" i="208"/>
  <c r="N74" i="208"/>
  <c r="M76" i="208"/>
  <c r="AE77" i="208"/>
  <c r="N79" i="208"/>
  <c r="M84" i="208"/>
  <c r="AE85" i="208"/>
  <c r="N87" i="208"/>
  <c r="M88" i="208"/>
  <c r="N95" i="208"/>
  <c r="N101" i="208"/>
  <c r="AE101" i="208"/>
  <c r="K103" i="208"/>
  <c r="M105" i="208"/>
  <c r="M17" i="208"/>
  <c r="M21" i="208"/>
  <c r="M23" i="208"/>
  <c r="M25" i="208"/>
  <c r="K35" i="208"/>
  <c r="N65" i="208"/>
  <c r="M74" i="208"/>
  <c r="K78" i="208"/>
  <c r="K86" i="208"/>
  <c r="K94" i="208"/>
  <c r="M95" i="208"/>
  <c r="K100" i="208"/>
  <c r="P101" i="208"/>
  <c r="M103" i="208"/>
  <c r="M107" i="208"/>
  <c r="AE107" i="208"/>
  <c r="M14" i="208"/>
  <c r="M99" i="208"/>
  <c r="AE100" i="208"/>
  <c r="AE103" i="208"/>
  <c r="M104" i="208"/>
  <c r="AE106" i="208"/>
  <c r="K17" i="208"/>
  <c r="AE17" i="208"/>
  <c r="AE19" i="208"/>
  <c r="K21" i="208"/>
  <c r="AE21" i="208"/>
  <c r="K23" i="208"/>
  <c r="AE23" i="208"/>
  <c r="K25" i="208"/>
  <c r="AE25" i="208"/>
  <c r="AE30" i="208"/>
  <c r="M31" i="208"/>
  <c r="AE35" i="208"/>
  <c r="M36" i="208"/>
  <c r="AE47" i="208"/>
  <c r="M48" i="208"/>
  <c r="K52" i="208"/>
  <c r="K74" i="208"/>
  <c r="AE76" i="208"/>
  <c r="M77" i="208"/>
  <c r="AE78" i="208"/>
  <c r="M79" i="208"/>
  <c r="AE84" i="208"/>
  <c r="M85" i="208"/>
  <c r="AE86" i="208"/>
  <c r="M87" i="208"/>
  <c r="AE88" i="208"/>
  <c r="M89" i="208"/>
  <c r="K95" i="208"/>
  <c r="N14" i="208"/>
  <c r="AE14" i="208"/>
  <c r="AE15" i="208"/>
  <c r="K31" i="208"/>
  <c r="K36" i="208"/>
  <c r="K48" i="208"/>
  <c r="K65" i="208"/>
  <c r="K77" i="208"/>
  <c r="K79" i="208"/>
  <c r="K85" i="208"/>
  <c r="K87" i="208"/>
  <c r="J129" i="208"/>
  <c r="L129" i="208"/>
  <c r="P85" i="208" l="1"/>
  <c r="P48" i="208"/>
  <c r="P95" i="208"/>
  <c r="P52" i="208"/>
  <c r="P25" i="208"/>
  <c r="P21" i="208"/>
  <c r="Q99" i="208"/>
  <c r="Q107" i="208"/>
  <c r="P103" i="208"/>
  <c r="Q88" i="208"/>
  <c r="O74" i="208"/>
  <c r="Q30" i="208"/>
  <c r="P24" i="208"/>
  <c r="P22" i="208"/>
  <c r="P76" i="208"/>
  <c r="Q86" i="208"/>
  <c r="O15" i="208"/>
  <c r="P79" i="208"/>
  <c r="P36" i="208"/>
  <c r="Q89" i="208"/>
  <c r="Q104" i="208"/>
  <c r="M129" i="208"/>
  <c r="P78" i="208"/>
  <c r="O65" i="208"/>
  <c r="P35" i="208"/>
  <c r="Q84" i="208"/>
  <c r="Q51" i="208"/>
  <c r="O36" i="208"/>
  <c r="P18" i="208"/>
  <c r="P16" i="208"/>
  <c r="P84" i="208"/>
  <c r="P30" i="208"/>
  <c r="P104" i="208"/>
  <c r="Q100" i="208"/>
  <c r="P89" i="208"/>
  <c r="Q78" i="208"/>
  <c r="Q35" i="208"/>
  <c r="Q18" i="208"/>
  <c r="P77" i="208"/>
  <c r="P23" i="208"/>
  <c r="P86" i="208"/>
  <c r="Q105" i="208"/>
  <c r="O95" i="208"/>
  <c r="O87" i="208"/>
  <c r="Q76" i="208"/>
  <c r="O25" i="208"/>
  <c r="O23" i="208"/>
  <c r="O21" i="208"/>
  <c r="P88" i="208"/>
  <c r="P47" i="208"/>
  <c r="P106" i="208"/>
  <c r="O85" i="208"/>
  <c r="O48" i="208"/>
  <c r="Q16" i="208"/>
  <c r="P31" i="208"/>
  <c r="P87" i="208"/>
  <c r="P65" i="208"/>
  <c r="P14" i="208"/>
  <c r="Q87" i="208"/>
  <c r="P74" i="208"/>
  <c r="Q36" i="208"/>
  <c r="P17" i="208"/>
  <c r="Q103" i="208"/>
  <c r="P100" i="208"/>
  <c r="P94" i="208"/>
  <c r="Q74" i="208"/>
  <c r="Q25" i="208"/>
  <c r="O101" i="208"/>
  <c r="O79" i="208"/>
  <c r="Q47" i="208"/>
  <c r="O17" i="208"/>
  <c r="Q106" i="208"/>
  <c r="P99" i="208"/>
  <c r="Q101" i="208"/>
  <c r="Q94" i="208"/>
  <c r="O77" i="208"/>
  <c r="Q77" i="208" s="1"/>
  <c r="O52" i="208"/>
  <c r="O31" i="208"/>
  <c r="Q31" i="208" s="1"/>
  <c r="O14" i="208"/>
  <c r="N129" i="208"/>
  <c r="E133" i="208" s="1"/>
  <c r="K129" i="208"/>
  <c r="P129" i="208"/>
  <c r="Q52" i="208" l="1"/>
  <c r="Q48" i="208"/>
  <c r="Q17" i="208"/>
  <c r="Q15" i="208"/>
  <c r="Q79" i="208"/>
  <c r="Q23" i="208"/>
  <c r="Q85" i="208"/>
  <c r="Q21" i="208"/>
  <c r="Q65" i="208"/>
  <c r="Q95" i="208"/>
  <c r="E132" i="208"/>
  <c r="E139" i="208" s="1"/>
  <c r="E141" i="208" s="1"/>
  <c r="H132" i="208"/>
  <c r="O129" i="208"/>
  <c r="Q14" i="208"/>
  <c r="Q129" i="208" l="1"/>
  <c r="BC129" i="207"/>
  <c r="BB129" i="207"/>
  <c r="BA129" i="207"/>
  <c r="AZ129" i="207"/>
  <c r="AY129" i="207"/>
  <c r="AX129" i="207"/>
  <c r="AW129" i="207"/>
  <c r="AV129" i="207"/>
  <c r="AU129" i="207"/>
  <c r="AT129" i="207"/>
  <c r="AS129" i="207"/>
  <c r="AR129" i="207"/>
  <c r="AQ129" i="207"/>
  <c r="AP129" i="207"/>
  <c r="AO129" i="207"/>
  <c r="AN129" i="207"/>
  <c r="AM129" i="207"/>
  <c r="AL129" i="207"/>
  <c r="AK129" i="207"/>
  <c r="AJ129" i="207"/>
  <c r="AI129" i="207"/>
  <c r="AH129" i="207"/>
  <c r="AG129" i="207"/>
  <c r="BE130" i="207" s="1"/>
  <c r="AF129" i="207"/>
  <c r="BD130" i="207" s="1"/>
  <c r="AA129" i="207"/>
  <c r="I129" i="207"/>
  <c r="G129" i="207"/>
  <c r="F129" i="207"/>
  <c r="C129" i="207"/>
  <c r="BE128" i="207"/>
  <c r="BD128" i="207"/>
  <c r="AD128" i="207"/>
  <c r="AE128" i="207" s="1"/>
  <c r="AC128" i="207"/>
  <c r="Z128" i="207"/>
  <c r="X128" i="207"/>
  <c r="W128" i="207"/>
  <c r="L128" i="207"/>
  <c r="J128" i="207"/>
  <c r="K128" i="207" s="1"/>
  <c r="H128" i="207"/>
  <c r="BE127" i="207"/>
  <c r="BD127" i="207"/>
  <c r="AD127" i="207"/>
  <c r="AC127" i="207"/>
  <c r="Z127" i="207"/>
  <c r="X127" i="207"/>
  <c r="W127" i="207"/>
  <c r="L127" i="207"/>
  <c r="J127" i="207"/>
  <c r="AA127" i="207" s="1"/>
  <c r="H127" i="207"/>
  <c r="BE126" i="207"/>
  <c r="BD126" i="207"/>
  <c r="AD126" i="207"/>
  <c r="AE126" i="207" s="1"/>
  <c r="AC126" i="207"/>
  <c r="Z126" i="207"/>
  <c r="X126" i="207"/>
  <c r="W126" i="207"/>
  <c r="Y126" i="207" s="1"/>
  <c r="L126" i="207"/>
  <c r="J126" i="207"/>
  <c r="K126" i="207" s="1"/>
  <c r="H126" i="207"/>
  <c r="BE125" i="207"/>
  <c r="BD125" i="207"/>
  <c r="AD125" i="207"/>
  <c r="AC125" i="207"/>
  <c r="Z125" i="207"/>
  <c r="X125" i="207"/>
  <c r="W125" i="207"/>
  <c r="L125" i="207"/>
  <c r="J125" i="207"/>
  <c r="AA125" i="207" s="1"/>
  <c r="H125" i="207"/>
  <c r="BE124" i="207"/>
  <c r="BD124" i="207"/>
  <c r="AD124" i="207"/>
  <c r="AC124" i="207"/>
  <c r="Z124" i="207"/>
  <c r="X124" i="207"/>
  <c r="W124" i="207"/>
  <c r="Y124" i="207" s="1"/>
  <c r="L124" i="207"/>
  <c r="J124" i="207"/>
  <c r="K124" i="207" s="1"/>
  <c r="H124" i="207"/>
  <c r="BE123" i="207"/>
  <c r="BD123" i="207"/>
  <c r="AD123" i="207"/>
  <c r="AC123" i="207"/>
  <c r="Z123" i="207"/>
  <c r="X123" i="207"/>
  <c r="W123" i="207"/>
  <c r="L123" i="207"/>
  <c r="J123" i="207"/>
  <c r="AA123" i="207" s="1"/>
  <c r="H123" i="207"/>
  <c r="BE122" i="207"/>
  <c r="BD122" i="207"/>
  <c r="AD122" i="207"/>
  <c r="AE122" i="207" s="1"/>
  <c r="AC122" i="207"/>
  <c r="Z122" i="207"/>
  <c r="X122" i="207"/>
  <c r="W122" i="207"/>
  <c r="Y122" i="207" s="1"/>
  <c r="L122" i="207"/>
  <c r="J122" i="207"/>
  <c r="K122" i="207" s="1"/>
  <c r="H122" i="207"/>
  <c r="BE121" i="207"/>
  <c r="BD121" i="207"/>
  <c r="AD121" i="207"/>
  <c r="AC121" i="207"/>
  <c r="Z121" i="207"/>
  <c r="X121" i="207"/>
  <c r="W121" i="207"/>
  <c r="L121" i="207"/>
  <c r="J121" i="207"/>
  <c r="AA121" i="207" s="1"/>
  <c r="H121" i="207"/>
  <c r="BE120" i="207"/>
  <c r="BD120" i="207"/>
  <c r="AD120" i="207"/>
  <c r="AE120" i="207" s="1"/>
  <c r="AC120" i="207"/>
  <c r="Z120" i="207"/>
  <c r="X120" i="207"/>
  <c r="W120" i="207"/>
  <c r="Y120" i="207" s="1"/>
  <c r="L120" i="207"/>
  <c r="J120" i="207"/>
  <c r="K120" i="207" s="1"/>
  <c r="H120" i="207"/>
  <c r="BE119" i="207"/>
  <c r="BD119" i="207"/>
  <c r="AD119" i="207"/>
  <c r="AC119" i="207"/>
  <c r="Z119" i="207"/>
  <c r="X119" i="207"/>
  <c r="W119" i="207"/>
  <c r="L119" i="207"/>
  <c r="J119" i="207"/>
  <c r="AA119" i="207" s="1"/>
  <c r="H119" i="207"/>
  <c r="BE118" i="207"/>
  <c r="BD118" i="207"/>
  <c r="AD118" i="207"/>
  <c r="AC118" i="207"/>
  <c r="Z118" i="207"/>
  <c r="X118" i="207"/>
  <c r="W118" i="207"/>
  <c r="Y118" i="207" s="1"/>
  <c r="L118" i="207"/>
  <c r="J118" i="207"/>
  <c r="K118" i="207" s="1"/>
  <c r="H118" i="207"/>
  <c r="BE117" i="207"/>
  <c r="BD117" i="207"/>
  <c r="AD117" i="207"/>
  <c r="AC117" i="207"/>
  <c r="Z117" i="207"/>
  <c r="X117" i="207"/>
  <c r="W117" i="207"/>
  <c r="L117" i="207"/>
  <c r="J117" i="207"/>
  <c r="AA117" i="207" s="1"/>
  <c r="H117" i="207"/>
  <c r="BE116" i="207"/>
  <c r="BD116" i="207"/>
  <c r="AD116" i="207"/>
  <c r="AC116" i="207"/>
  <c r="Z116" i="207"/>
  <c r="X116" i="207"/>
  <c r="W116" i="207"/>
  <c r="Y116" i="207" s="1"/>
  <c r="L116" i="207"/>
  <c r="J116" i="207"/>
  <c r="K116" i="207" s="1"/>
  <c r="H116" i="207"/>
  <c r="BE115" i="207"/>
  <c r="BD115" i="207"/>
  <c r="AD115" i="207"/>
  <c r="AC115" i="207"/>
  <c r="Z115" i="207"/>
  <c r="X115" i="207"/>
  <c r="W115" i="207"/>
  <c r="L115" i="207"/>
  <c r="M115" i="207" s="1"/>
  <c r="J115" i="207"/>
  <c r="AA115" i="207" s="1"/>
  <c r="H115" i="207"/>
  <c r="BE114" i="207"/>
  <c r="BD114" i="207"/>
  <c r="AD114" i="207"/>
  <c r="AC114" i="207"/>
  <c r="Z114" i="207"/>
  <c r="X114" i="207"/>
  <c r="W114" i="207"/>
  <c r="L114" i="207"/>
  <c r="J114" i="207"/>
  <c r="K114" i="207" s="1"/>
  <c r="H114" i="207"/>
  <c r="BE113" i="207"/>
  <c r="BD113" i="207"/>
  <c r="AD113" i="207"/>
  <c r="AC113" i="207"/>
  <c r="Z113" i="207"/>
  <c r="X113" i="207"/>
  <c r="W113" i="207"/>
  <c r="L113" i="207"/>
  <c r="M113" i="207" s="1"/>
  <c r="J113" i="207"/>
  <c r="AA113" i="207" s="1"/>
  <c r="H113" i="207"/>
  <c r="BE112" i="207"/>
  <c r="BD112" i="207"/>
  <c r="AD112" i="207"/>
  <c r="AC112" i="207"/>
  <c r="Z112" i="207"/>
  <c r="X112" i="207"/>
  <c r="W112" i="207"/>
  <c r="L112" i="207"/>
  <c r="J112" i="207"/>
  <c r="K112" i="207" s="1"/>
  <c r="H112" i="207"/>
  <c r="BE111" i="207"/>
  <c r="BD111" i="207"/>
  <c r="AD111" i="207"/>
  <c r="AC111" i="207"/>
  <c r="Z111" i="207"/>
  <c r="X111" i="207"/>
  <c r="W111" i="207"/>
  <c r="L111" i="207"/>
  <c r="M111" i="207" s="1"/>
  <c r="J111" i="207"/>
  <c r="AA111" i="207" s="1"/>
  <c r="H111" i="207"/>
  <c r="BE110" i="207"/>
  <c r="BD110" i="207"/>
  <c r="AD110" i="207"/>
  <c r="AC110" i="207"/>
  <c r="Z110" i="207"/>
  <c r="X110" i="207"/>
  <c r="W110" i="207"/>
  <c r="L110" i="207"/>
  <c r="J110" i="207"/>
  <c r="K110" i="207" s="1"/>
  <c r="H110" i="207"/>
  <c r="BE109" i="207"/>
  <c r="BD109" i="207"/>
  <c r="AD109" i="207"/>
  <c r="AC109" i="207"/>
  <c r="Z109" i="207"/>
  <c r="X109" i="207"/>
  <c r="W109" i="207"/>
  <c r="L109" i="207"/>
  <c r="M109" i="207" s="1"/>
  <c r="J109" i="207"/>
  <c r="AA109" i="207" s="1"/>
  <c r="H109" i="207"/>
  <c r="BE107" i="207"/>
  <c r="BD107" i="207"/>
  <c r="AD107" i="207"/>
  <c r="AC107" i="207"/>
  <c r="Z107" i="207"/>
  <c r="X107" i="207"/>
  <c r="W107" i="207"/>
  <c r="Y107" i="207" s="1"/>
  <c r="L107" i="207"/>
  <c r="J107" i="207"/>
  <c r="H107" i="207"/>
  <c r="BE106" i="207"/>
  <c r="BD106" i="207"/>
  <c r="AD106" i="207"/>
  <c r="AC106" i="207"/>
  <c r="AE106" i="207" s="1"/>
  <c r="Z106" i="207"/>
  <c r="X106" i="207"/>
  <c r="W106" i="207"/>
  <c r="L106" i="207"/>
  <c r="J106" i="207"/>
  <c r="H106" i="207"/>
  <c r="BE105" i="207"/>
  <c r="BD105" i="207"/>
  <c r="AD105" i="207"/>
  <c r="AC105" i="207"/>
  <c r="Z105" i="207"/>
  <c r="X105" i="207"/>
  <c r="W105" i="207"/>
  <c r="L105" i="207"/>
  <c r="J105" i="207"/>
  <c r="H105" i="207"/>
  <c r="BE104" i="207"/>
  <c r="BD104" i="207"/>
  <c r="AD104" i="207"/>
  <c r="AC104" i="207"/>
  <c r="Z104" i="207"/>
  <c r="X104" i="207"/>
  <c r="W104" i="207"/>
  <c r="L104" i="207"/>
  <c r="J104" i="207"/>
  <c r="H104" i="207"/>
  <c r="BD103" i="207"/>
  <c r="AD103" i="207"/>
  <c r="AC103" i="207"/>
  <c r="AE103" i="207" s="1"/>
  <c r="Z103" i="207"/>
  <c r="X103" i="207"/>
  <c r="Y103" i="207" s="1"/>
  <c r="W103" i="207"/>
  <c r="L103" i="207"/>
  <c r="J103" i="207"/>
  <c r="H103" i="207"/>
  <c r="BE102" i="207"/>
  <c r="BD102" i="207"/>
  <c r="BE101" i="207"/>
  <c r="BD101" i="207"/>
  <c r="AD101" i="207"/>
  <c r="AE101" i="207" s="1"/>
  <c r="AC101" i="207"/>
  <c r="Z101" i="207"/>
  <c r="X101" i="207"/>
  <c r="W101" i="207"/>
  <c r="Y101" i="207" s="1"/>
  <c r="L101" i="207"/>
  <c r="J101" i="207"/>
  <c r="H101" i="207"/>
  <c r="BE100" i="207"/>
  <c r="BD100" i="207"/>
  <c r="AD100" i="207"/>
  <c r="AC100" i="207"/>
  <c r="Z100" i="207"/>
  <c r="X100" i="207"/>
  <c r="W100" i="207"/>
  <c r="L100" i="207"/>
  <c r="J100" i="207"/>
  <c r="H100" i="207"/>
  <c r="BD99" i="207"/>
  <c r="AD99" i="207"/>
  <c r="AC99" i="207"/>
  <c r="Z99" i="207"/>
  <c r="X99" i="207"/>
  <c r="Y99" i="207" s="1"/>
  <c r="W99" i="207"/>
  <c r="L99" i="207"/>
  <c r="J99" i="207"/>
  <c r="H99" i="207"/>
  <c r="BE98" i="207"/>
  <c r="BD98" i="207"/>
  <c r="BE97" i="207"/>
  <c r="BD97" i="207"/>
  <c r="AD97" i="207"/>
  <c r="AC97" i="207"/>
  <c r="Z97" i="207"/>
  <c r="X97" i="207"/>
  <c r="W97" i="207"/>
  <c r="Y97" i="207" s="1"/>
  <c r="L97" i="207"/>
  <c r="J97" i="207"/>
  <c r="H97" i="207"/>
  <c r="BE96" i="207"/>
  <c r="BD96" i="207"/>
  <c r="AD96" i="207"/>
  <c r="AC96" i="207"/>
  <c r="Z96" i="207"/>
  <c r="X96" i="207"/>
  <c r="Y96" i="207" s="1"/>
  <c r="W96" i="207"/>
  <c r="L96" i="207"/>
  <c r="K96" i="207"/>
  <c r="J96" i="207"/>
  <c r="H96" i="207"/>
  <c r="BE95" i="207"/>
  <c r="BD95" i="207"/>
  <c r="AD95" i="207"/>
  <c r="AC95" i="207"/>
  <c r="Z95" i="207"/>
  <c r="X95" i="207"/>
  <c r="W95" i="207"/>
  <c r="L95" i="207"/>
  <c r="J95" i="207"/>
  <c r="H95" i="207"/>
  <c r="BE94" i="207"/>
  <c r="BD94" i="207"/>
  <c r="AD94" i="207"/>
  <c r="AC94" i="207"/>
  <c r="AE94" i="207" s="1"/>
  <c r="Z94" i="207"/>
  <c r="X94" i="207"/>
  <c r="W94" i="207"/>
  <c r="M94" i="207"/>
  <c r="L94" i="207"/>
  <c r="J94" i="207"/>
  <c r="H94" i="207"/>
  <c r="BE93" i="207"/>
  <c r="BD93" i="207"/>
  <c r="AD93" i="207"/>
  <c r="AC93" i="207"/>
  <c r="Z93" i="207"/>
  <c r="X93" i="207"/>
  <c r="W93" i="207"/>
  <c r="L93" i="207"/>
  <c r="J93" i="207"/>
  <c r="H93" i="207"/>
  <c r="BE92" i="207"/>
  <c r="BD92" i="207"/>
  <c r="AD92" i="207"/>
  <c r="AC92" i="207"/>
  <c r="Z92" i="207"/>
  <c r="X92" i="207"/>
  <c r="Y92" i="207" s="1"/>
  <c r="W92" i="207"/>
  <c r="L92" i="207"/>
  <c r="K92" i="207"/>
  <c r="J92" i="207"/>
  <c r="H92" i="207"/>
  <c r="BE91" i="207"/>
  <c r="BD91" i="207"/>
  <c r="AD91" i="207"/>
  <c r="AC91" i="207"/>
  <c r="Z91" i="207"/>
  <c r="X91" i="207"/>
  <c r="W91" i="207"/>
  <c r="L91" i="207"/>
  <c r="J91" i="207"/>
  <c r="H91" i="207"/>
  <c r="BE90" i="207"/>
  <c r="BD90" i="207"/>
  <c r="AD90" i="207"/>
  <c r="AC90" i="207"/>
  <c r="AE90" i="207" s="1"/>
  <c r="Z90" i="207"/>
  <c r="X90" i="207"/>
  <c r="W90" i="207"/>
  <c r="M90" i="207"/>
  <c r="L90" i="207"/>
  <c r="J90" i="207"/>
  <c r="H90" i="207"/>
  <c r="BE89" i="207"/>
  <c r="BD89" i="207"/>
  <c r="AD89" i="207"/>
  <c r="AC89" i="207"/>
  <c r="Z89" i="207"/>
  <c r="X89" i="207"/>
  <c r="W89" i="207"/>
  <c r="L89" i="207"/>
  <c r="J89" i="207"/>
  <c r="H89" i="207"/>
  <c r="BE88" i="207"/>
  <c r="BD88" i="207"/>
  <c r="AD88" i="207"/>
  <c r="AC88" i="207"/>
  <c r="Z88" i="207"/>
  <c r="X88" i="207"/>
  <c r="Y88" i="207" s="1"/>
  <c r="W88" i="207"/>
  <c r="L88" i="207"/>
  <c r="K88" i="207"/>
  <c r="J88" i="207"/>
  <c r="H88" i="207"/>
  <c r="BE87" i="207"/>
  <c r="BD87" i="207"/>
  <c r="AD87" i="207"/>
  <c r="AC87" i="207"/>
  <c r="Z87" i="207"/>
  <c r="X87" i="207"/>
  <c r="W87" i="207"/>
  <c r="L87" i="207"/>
  <c r="J87" i="207"/>
  <c r="H87" i="207"/>
  <c r="BE86" i="207"/>
  <c r="BD86" i="207"/>
  <c r="AD86" i="207"/>
  <c r="AC86" i="207"/>
  <c r="AE86" i="207" s="1"/>
  <c r="Z86" i="207"/>
  <c r="X86" i="207"/>
  <c r="W86" i="207"/>
  <c r="M86" i="207"/>
  <c r="L86" i="207"/>
  <c r="J86" i="207"/>
  <c r="H86" i="207"/>
  <c r="BE85" i="207"/>
  <c r="BD85" i="207"/>
  <c r="AD85" i="207"/>
  <c r="AC85" i="207"/>
  <c r="Z85" i="207"/>
  <c r="X85" i="207"/>
  <c r="W85" i="207"/>
  <c r="L85" i="207"/>
  <c r="J85" i="207"/>
  <c r="H85" i="207"/>
  <c r="BE84" i="207"/>
  <c r="BD84" i="207"/>
  <c r="AD84" i="207"/>
  <c r="AC84" i="207"/>
  <c r="Z84" i="207"/>
  <c r="X84" i="207"/>
  <c r="Y84" i="207" s="1"/>
  <c r="W84" i="207"/>
  <c r="L84" i="207"/>
  <c r="K84" i="207"/>
  <c r="J84" i="207"/>
  <c r="H84" i="207"/>
  <c r="BE83" i="207"/>
  <c r="BD83" i="207"/>
  <c r="AD83" i="207"/>
  <c r="AC83" i="207"/>
  <c r="Z83" i="207"/>
  <c r="X83" i="207"/>
  <c r="W83" i="207"/>
  <c r="L83" i="207"/>
  <c r="J83" i="207"/>
  <c r="H83" i="207"/>
  <c r="BE82" i="207"/>
  <c r="BD82" i="207"/>
  <c r="AD82" i="207"/>
  <c r="AC82" i="207"/>
  <c r="AE82" i="207" s="1"/>
  <c r="Z82" i="207"/>
  <c r="X82" i="207"/>
  <c r="W82" i="207"/>
  <c r="M82" i="207"/>
  <c r="L82" i="207"/>
  <c r="J82" i="207"/>
  <c r="H82" i="207"/>
  <c r="BE81" i="207"/>
  <c r="BD81" i="207"/>
  <c r="AD81" i="207"/>
  <c r="AC81" i="207"/>
  <c r="Z81" i="207"/>
  <c r="X81" i="207"/>
  <c r="W81" i="207"/>
  <c r="L81" i="207"/>
  <c r="J81" i="207"/>
  <c r="H81" i="207"/>
  <c r="BE80" i="207"/>
  <c r="BD80" i="207"/>
  <c r="AD80" i="207"/>
  <c r="AC80" i="207"/>
  <c r="Z80" i="207"/>
  <c r="X80" i="207"/>
  <c r="Y80" i="207" s="1"/>
  <c r="W80" i="207"/>
  <c r="L80" i="207"/>
  <c r="K80" i="207"/>
  <c r="J80" i="207"/>
  <c r="H80" i="207"/>
  <c r="BE79" i="207"/>
  <c r="BD79" i="207"/>
  <c r="AD79" i="207"/>
  <c r="AC79" i="207"/>
  <c r="Z79" i="207"/>
  <c r="X79" i="207"/>
  <c r="W79" i="207"/>
  <c r="L79" i="207"/>
  <c r="J79" i="207"/>
  <c r="H79" i="207"/>
  <c r="BE78" i="207"/>
  <c r="BD78" i="207"/>
  <c r="AD78" i="207"/>
  <c r="AC78" i="207"/>
  <c r="AE78" i="207" s="1"/>
  <c r="Z78" i="207"/>
  <c r="X78" i="207"/>
  <c r="W78" i="207"/>
  <c r="M78" i="207"/>
  <c r="L78" i="207"/>
  <c r="J78" i="207"/>
  <c r="H78" i="207"/>
  <c r="BE77" i="207"/>
  <c r="BD77" i="207"/>
  <c r="AD77" i="207"/>
  <c r="AC77" i="207"/>
  <c r="Z77" i="207"/>
  <c r="X77" i="207"/>
  <c r="W77" i="207"/>
  <c r="L77" i="207"/>
  <c r="J77" i="207"/>
  <c r="H77" i="207"/>
  <c r="BE76" i="207"/>
  <c r="BD76" i="207"/>
  <c r="AD76" i="207"/>
  <c r="AC76" i="207"/>
  <c r="Z76" i="207"/>
  <c r="X76" i="207"/>
  <c r="Y76" i="207" s="1"/>
  <c r="W76" i="207"/>
  <c r="L76" i="207"/>
  <c r="K76" i="207"/>
  <c r="J76" i="207"/>
  <c r="H76" i="207"/>
  <c r="BE74" i="207"/>
  <c r="BD74" i="207"/>
  <c r="AD74" i="207"/>
  <c r="AC74" i="207"/>
  <c r="Z74" i="207"/>
  <c r="X74" i="207"/>
  <c r="W74" i="207"/>
  <c r="L74" i="207"/>
  <c r="J74" i="207"/>
  <c r="H74" i="207"/>
  <c r="BE73" i="207"/>
  <c r="BD73" i="207"/>
  <c r="AD73" i="207"/>
  <c r="AC73" i="207"/>
  <c r="AE73" i="207" s="1"/>
  <c r="Z73" i="207"/>
  <c r="X73" i="207"/>
  <c r="W73" i="207"/>
  <c r="M73" i="207"/>
  <c r="L73" i="207"/>
  <c r="J73" i="207"/>
  <c r="H73" i="207"/>
  <c r="BE72" i="207"/>
  <c r="BD72" i="207"/>
  <c r="AD72" i="207"/>
  <c r="AC72" i="207"/>
  <c r="Z72" i="207"/>
  <c r="X72" i="207"/>
  <c r="W72" i="207"/>
  <c r="L72" i="207"/>
  <c r="J72" i="207"/>
  <c r="H72" i="207"/>
  <c r="BE71" i="207"/>
  <c r="BD71" i="207"/>
  <c r="AD71" i="207"/>
  <c r="AC71" i="207"/>
  <c r="Z71" i="207"/>
  <c r="X71" i="207"/>
  <c r="Y71" i="207" s="1"/>
  <c r="W71" i="207"/>
  <c r="L71" i="207"/>
  <c r="K71" i="207"/>
  <c r="J71" i="207"/>
  <c r="H71" i="207"/>
  <c r="BE70" i="207"/>
  <c r="BD70" i="207"/>
  <c r="AD70" i="207"/>
  <c r="AC70" i="207"/>
  <c r="Z70" i="207"/>
  <c r="X70" i="207"/>
  <c r="W70" i="207"/>
  <c r="L70" i="207"/>
  <c r="J70" i="207"/>
  <c r="H70" i="207"/>
  <c r="BE69" i="207"/>
  <c r="BD69" i="207"/>
  <c r="AD69" i="207"/>
  <c r="AC69" i="207"/>
  <c r="AE69" i="207" s="1"/>
  <c r="Z69" i="207"/>
  <c r="X69" i="207"/>
  <c r="W69" i="207"/>
  <c r="M69" i="207"/>
  <c r="L69" i="207"/>
  <c r="J69" i="207"/>
  <c r="H69" i="207"/>
  <c r="BE67" i="207"/>
  <c r="BD67" i="207"/>
  <c r="AD67" i="207"/>
  <c r="AC67" i="207"/>
  <c r="Z67" i="207"/>
  <c r="X67" i="207"/>
  <c r="W67" i="207"/>
  <c r="Y67" i="207" s="1"/>
  <c r="L67" i="207"/>
  <c r="J67" i="207"/>
  <c r="H67" i="207"/>
  <c r="BE66" i="207"/>
  <c r="BD66" i="207"/>
  <c r="AD66" i="207"/>
  <c r="AC66" i="207"/>
  <c r="Z66" i="207"/>
  <c r="X66" i="207"/>
  <c r="Y66" i="207" s="1"/>
  <c r="W66" i="207"/>
  <c r="L66" i="207"/>
  <c r="K66" i="207"/>
  <c r="J66" i="207"/>
  <c r="H66" i="207"/>
  <c r="BE65" i="207"/>
  <c r="BD65" i="207"/>
  <c r="AD65" i="207"/>
  <c r="AC65" i="207"/>
  <c r="Z65" i="207"/>
  <c r="X65" i="207"/>
  <c r="W65" i="207"/>
  <c r="L65" i="207"/>
  <c r="J65" i="207"/>
  <c r="H65" i="207"/>
  <c r="BE64" i="207"/>
  <c r="BD64" i="207"/>
  <c r="AD64" i="207"/>
  <c r="AC64" i="207"/>
  <c r="AE64" i="207" s="1"/>
  <c r="Z64" i="207"/>
  <c r="X64" i="207"/>
  <c r="W64" i="207"/>
  <c r="M64" i="207"/>
  <c r="L64" i="207"/>
  <c r="J64" i="207"/>
  <c r="H64" i="207"/>
  <c r="BE63" i="207"/>
  <c r="BD63" i="207"/>
  <c r="AD63" i="207"/>
  <c r="AC63" i="207"/>
  <c r="Z63" i="207"/>
  <c r="X63" i="207"/>
  <c r="W63" i="207"/>
  <c r="L63" i="207"/>
  <c r="J63" i="207"/>
  <c r="H63" i="207"/>
  <c r="BE62" i="207"/>
  <c r="BD62" i="207"/>
  <c r="AD62" i="207"/>
  <c r="AC62" i="207"/>
  <c r="Z62" i="207"/>
  <c r="X62" i="207"/>
  <c r="Y62" i="207" s="1"/>
  <c r="W62" i="207"/>
  <c r="L62" i="207"/>
  <c r="K62" i="207"/>
  <c r="J62" i="207"/>
  <c r="H62" i="207"/>
  <c r="BE61" i="207"/>
  <c r="BD61" i="207"/>
  <c r="AD61" i="207"/>
  <c r="AC61" i="207"/>
  <c r="Z61" i="207"/>
  <c r="X61" i="207"/>
  <c r="W61" i="207"/>
  <c r="L61" i="207"/>
  <c r="J61" i="207"/>
  <c r="H61" i="207"/>
  <c r="BE60" i="207"/>
  <c r="BD60" i="207"/>
  <c r="AD60" i="207"/>
  <c r="AC60" i="207"/>
  <c r="AE60" i="207" s="1"/>
  <c r="Z60" i="207"/>
  <c r="X60" i="207"/>
  <c r="W60" i="207"/>
  <c r="M60" i="207"/>
  <c r="L60" i="207"/>
  <c r="J60" i="207"/>
  <c r="H60" i="207"/>
  <c r="BE59" i="207"/>
  <c r="BD59" i="207"/>
  <c r="AD59" i="207"/>
  <c r="AC59" i="207"/>
  <c r="Z59" i="207"/>
  <c r="X59" i="207"/>
  <c r="W59" i="207"/>
  <c r="L59" i="207"/>
  <c r="J59" i="207"/>
  <c r="H59" i="207"/>
  <c r="BE58" i="207"/>
  <c r="BD58" i="207"/>
  <c r="AD58" i="207"/>
  <c r="AC58" i="207"/>
  <c r="Z58" i="207"/>
  <c r="X58" i="207"/>
  <c r="Y58" i="207" s="1"/>
  <c r="W58" i="207"/>
  <c r="L58" i="207"/>
  <c r="K58" i="207"/>
  <c r="J58" i="207"/>
  <c r="H58" i="207"/>
  <c r="BE57" i="207"/>
  <c r="BD57" i="207"/>
  <c r="AD57" i="207"/>
  <c r="AC57" i="207"/>
  <c r="Z57" i="207"/>
  <c r="X57" i="207"/>
  <c r="W57" i="207"/>
  <c r="L57" i="207"/>
  <c r="J57" i="207"/>
  <c r="H57" i="207"/>
  <c r="BE56" i="207"/>
  <c r="BD56" i="207"/>
  <c r="AD56" i="207"/>
  <c r="AC56" i="207"/>
  <c r="AE56" i="207" s="1"/>
  <c r="Z56" i="207"/>
  <c r="X56" i="207"/>
  <c r="W56" i="207"/>
  <c r="M56" i="207"/>
  <c r="L56" i="207"/>
  <c r="J56" i="207"/>
  <c r="H56" i="207"/>
  <c r="BE55" i="207"/>
  <c r="BD55" i="207"/>
  <c r="AD55" i="207"/>
  <c r="AC55" i="207"/>
  <c r="Z55" i="207"/>
  <c r="X55" i="207"/>
  <c r="W55" i="207"/>
  <c r="L55" i="207"/>
  <c r="J55" i="207"/>
  <c r="H55" i="207"/>
  <c r="BE54" i="207"/>
  <c r="BD54" i="207"/>
  <c r="AD54" i="207"/>
  <c r="AC54" i="207"/>
  <c r="Z54" i="207"/>
  <c r="X54" i="207"/>
  <c r="Y54" i="207" s="1"/>
  <c r="W54" i="207"/>
  <c r="L54" i="207"/>
  <c r="K54" i="207"/>
  <c r="J54" i="207"/>
  <c r="H54" i="207"/>
  <c r="BE53" i="207"/>
  <c r="BD53" i="207"/>
  <c r="AD53" i="207"/>
  <c r="AC53" i="207"/>
  <c r="Z53" i="207"/>
  <c r="X53" i="207"/>
  <c r="W53" i="207"/>
  <c r="L53" i="207"/>
  <c r="J53" i="207"/>
  <c r="H53" i="207"/>
  <c r="BE52" i="207"/>
  <c r="BD52" i="207"/>
  <c r="AD52" i="207"/>
  <c r="AC52" i="207"/>
  <c r="AE52" i="207" s="1"/>
  <c r="Z52" i="207"/>
  <c r="X52" i="207"/>
  <c r="W52" i="207"/>
  <c r="M52" i="207"/>
  <c r="L52" i="207"/>
  <c r="J52" i="207"/>
  <c r="H52" i="207"/>
  <c r="BE51" i="207"/>
  <c r="BD51" i="207"/>
  <c r="AD51" i="207"/>
  <c r="AC51" i="207"/>
  <c r="Z51" i="207"/>
  <c r="X51" i="207"/>
  <c r="W51" i="207"/>
  <c r="L51" i="207"/>
  <c r="J51" i="207"/>
  <c r="H51" i="207"/>
  <c r="BE50" i="207"/>
  <c r="BD50" i="207"/>
  <c r="AD50" i="207"/>
  <c r="AC50" i="207"/>
  <c r="Z50" i="207"/>
  <c r="X50" i="207"/>
  <c r="Y50" i="207" s="1"/>
  <c r="W50" i="207"/>
  <c r="L50" i="207"/>
  <c r="K50" i="207"/>
  <c r="J50" i="207"/>
  <c r="H50" i="207"/>
  <c r="BE49" i="207"/>
  <c r="BD49" i="207"/>
  <c r="AD49" i="207"/>
  <c r="AC49" i="207"/>
  <c r="Z49" i="207"/>
  <c r="X49" i="207"/>
  <c r="W49" i="207"/>
  <c r="L49" i="207"/>
  <c r="J49" i="207"/>
  <c r="H49" i="207"/>
  <c r="BE48" i="207"/>
  <c r="BD48" i="207"/>
  <c r="AD48" i="207"/>
  <c r="AC48" i="207"/>
  <c r="AE48" i="207" s="1"/>
  <c r="Z48" i="207"/>
  <c r="X48" i="207"/>
  <c r="W48" i="207"/>
  <c r="M48" i="207"/>
  <c r="L48" i="207"/>
  <c r="J48" i="207"/>
  <c r="H48" i="207"/>
  <c r="BE47" i="207"/>
  <c r="BD47" i="207"/>
  <c r="AD47" i="207"/>
  <c r="AC47" i="207"/>
  <c r="Z47" i="207"/>
  <c r="X47" i="207"/>
  <c r="W47" i="207"/>
  <c r="L47" i="207"/>
  <c r="J47" i="207"/>
  <c r="H47" i="207"/>
  <c r="BE46" i="207"/>
  <c r="BD46" i="207"/>
  <c r="AD46" i="207"/>
  <c r="AC46" i="207"/>
  <c r="Z46" i="207"/>
  <c r="X46" i="207"/>
  <c r="Y46" i="207" s="1"/>
  <c r="W46" i="207"/>
  <c r="L46" i="207"/>
  <c r="K46" i="207"/>
  <c r="J46" i="207"/>
  <c r="H46" i="207"/>
  <c r="BE45" i="207"/>
  <c r="BD45" i="207"/>
  <c r="AD45" i="207"/>
  <c r="AC45" i="207"/>
  <c r="Z45" i="207"/>
  <c r="X45" i="207"/>
  <c r="W45" i="207"/>
  <c r="L45" i="207"/>
  <c r="J45" i="207"/>
  <c r="H45" i="207"/>
  <c r="BE44" i="207"/>
  <c r="BD44" i="207"/>
  <c r="AD44" i="207"/>
  <c r="AC44" i="207"/>
  <c r="AE44" i="207" s="1"/>
  <c r="Z44" i="207"/>
  <c r="X44" i="207"/>
  <c r="W44" i="207"/>
  <c r="M44" i="207"/>
  <c r="L44" i="207"/>
  <c r="J44" i="207"/>
  <c r="H44" i="207"/>
  <c r="BE43" i="207"/>
  <c r="BD43" i="207"/>
  <c r="AD43" i="207"/>
  <c r="AC43" i="207"/>
  <c r="Z43" i="207"/>
  <c r="X43" i="207"/>
  <c r="W43" i="207"/>
  <c r="L43" i="207"/>
  <c r="J43" i="207"/>
  <c r="H43" i="207"/>
  <c r="BE42" i="207"/>
  <c r="BD42" i="207"/>
  <c r="AD42" i="207"/>
  <c r="AC42" i="207"/>
  <c r="Z42" i="207"/>
  <c r="X42" i="207"/>
  <c r="Y42" i="207" s="1"/>
  <c r="W42" i="207"/>
  <c r="L42" i="207"/>
  <c r="K42" i="207"/>
  <c r="J42" i="207"/>
  <c r="H42" i="207"/>
  <c r="BE41" i="207"/>
  <c r="BD41" i="207"/>
  <c r="AD41" i="207"/>
  <c r="AC41" i="207"/>
  <c r="Z41" i="207"/>
  <c r="X41" i="207"/>
  <c r="W41" i="207"/>
  <c r="L41" i="207"/>
  <c r="J41" i="207"/>
  <c r="H41" i="207"/>
  <c r="BE40" i="207"/>
  <c r="BD40" i="207"/>
  <c r="AD40" i="207"/>
  <c r="AC40" i="207"/>
  <c r="AE40" i="207" s="1"/>
  <c r="Z40" i="207"/>
  <c r="X40" i="207"/>
  <c r="W40" i="207"/>
  <c r="M40" i="207"/>
  <c r="L40" i="207"/>
  <c r="J40" i="207"/>
  <c r="H40" i="207"/>
  <c r="BE39" i="207"/>
  <c r="BD39" i="207"/>
  <c r="AD39" i="207"/>
  <c r="AC39" i="207"/>
  <c r="Z39" i="207"/>
  <c r="X39" i="207"/>
  <c r="W39" i="207"/>
  <c r="L39" i="207"/>
  <c r="J39" i="207"/>
  <c r="H39" i="207"/>
  <c r="BE38" i="207"/>
  <c r="BD38" i="207"/>
  <c r="AD38" i="207"/>
  <c r="AC38" i="207"/>
  <c r="Z38" i="207"/>
  <c r="X38" i="207"/>
  <c r="Y38" i="207" s="1"/>
  <c r="W38" i="207"/>
  <c r="L38" i="207"/>
  <c r="K38" i="207"/>
  <c r="J38" i="207"/>
  <c r="H38" i="207"/>
  <c r="BE37" i="207"/>
  <c r="BD37" i="207"/>
  <c r="AD37" i="207"/>
  <c r="AC37" i="207"/>
  <c r="Z37" i="207"/>
  <c r="X37" i="207"/>
  <c r="W37" i="207"/>
  <c r="L37" i="207"/>
  <c r="J37" i="207"/>
  <c r="H37" i="207"/>
  <c r="BE36" i="207"/>
  <c r="BD36" i="207"/>
  <c r="AD36" i="207"/>
  <c r="AC36" i="207"/>
  <c r="AE36" i="207" s="1"/>
  <c r="Z36" i="207"/>
  <c r="X36" i="207"/>
  <c r="W36" i="207"/>
  <c r="M36" i="207"/>
  <c r="L36" i="207"/>
  <c r="J36" i="207"/>
  <c r="H36" i="207"/>
  <c r="BE35" i="207"/>
  <c r="BD35" i="207"/>
  <c r="AD35" i="207"/>
  <c r="AC35" i="207"/>
  <c r="Z35" i="207"/>
  <c r="X35" i="207"/>
  <c r="W35" i="207"/>
  <c r="L35" i="207"/>
  <c r="J35" i="207"/>
  <c r="H35" i="207"/>
  <c r="BE33" i="207"/>
  <c r="BD33" i="207"/>
  <c r="AD33" i="207"/>
  <c r="AC33" i="207"/>
  <c r="Z33" i="207"/>
  <c r="X33" i="207"/>
  <c r="Y33" i="207" s="1"/>
  <c r="W33" i="207"/>
  <c r="L33" i="207"/>
  <c r="K33" i="207"/>
  <c r="J33" i="207"/>
  <c r="H33" i="207"/>
  <c r="BE32" i="207"/>
  <c r="BD32" i="207"/>
  <c r="AD32" i="207"/>
  <c r="AC32" i="207"/>
  <c r="Z32" i="207"/>
  <c r="X32" i="207"/>
  <c r="W32" i="207"/>
  <c r="L32" i="207"/>
  <c r="J32" i="207"/>
  <c r="H32" i="207"/>
  <c r="BE31" i="207"/>
  <c r="BD31" i="207"/>
  <c r="AD31" i="207"/>
  <c r="AC31" i="207"/>
  <c r="AE31" i="207" s="1"/>
  <c r="Z31" i="207"/>
  <c r="X31" i="207"/>
  <c r="W31" i="207"/>
  <c r="M31" i="207"/>
  <c r="L31" i="207"/>
  <c r="J31" i="207"/>
  <c r="H31" i="207"/>
  <c r="BE30" i="207"/>
  <c r="BD30" i="207"/>
  <c r="AD30" i="207"/>
  <c r="AC30" i="207"/>
  <c r="Z30" i="207"/>
  <c r="X30" i="207"/>
  <c r="W30" i="207"/>
  <c r="L30" i="207"/>
  <c r="J30" i="207"/>
  <c r="H30" i="207"/>
  <c r="BE29" i="207"/>
  <c r="BD29" i="207"/>
  <c r="AD29" i="207"/>
  <c r="AC29" i="207"/>
  <c r="Z29" i="207"/>
  <c r="X29" i="207"/>
  <c r="Y29" i="207" s="1"/>
  <c r="W29" i="207"/>
  <c r="L29" i="207"/>
  <c r="K29" i="207"/>
  <c r="J29" i="207"/>
  <c r="H29" i="207"/>
  <c r="BE28" i="207"/>
  <c r="BD28" i="207"/>
  <c r="AD28" i="207"/>
  <c r="AC28" i="207"/>
  <c r="Z28" i="207"/>
  <c r="X28" i="207"/>
  <c r="W28" i="207"/>
  <c r="L28" i="207"/>
  <c r="J28" i="207"/>
  <c r="H28" i="207"/>
  <c r="BE27" i="207"/>
  <c r="BD27" i="207"/>
  <c r="AD27" i="207"/>
  <c r="AC27" i="207"/>
  <c r="AE27" i="207" s="1"/>
  <c r="Z27" i="207"/>
  <c r="X27" i="207"/>
  <c r="W27" i="207"/>
  <c r="M27" i="207"/>
  <c r="L27" i="207"/>
  <c r="J27" i="207"/>
  <c r="H27" i="207"/>
  <c r="BE26" i="207"/>
  <c r="BD26" i="207"/>
  <c r="AD26" i="207"/>
  <c r="AC26" i="207"/>
  <c r="Z26" i="207"/>
  <c r="X26" i="207"/>
  <c r="W26" i="207"/>
  <c r="L26" i="207"/>
  <c r="J26" i="207"/>
  <c r="H26" i="207"/>
  <c r="BE25" i="207"/>
  <c r="BD25" i="207"/>
  <c r="AD25" i="207"/>
  <c r="AC25" i="207"/>
  <c r="Z25" i="207"/>
  <c r="X25" i="207"/>
  <c r="Y25" i="207" s="1"/>
  <c r="W25" i="207"/>
  <c r="L25" i="207"/>
  <c r="K25" i="207"/>
  <c r="J25" i="207"/>
  <c r="H25" i="207"/>
  <c r="BE24" i="207"/>
  <c r="BD24" i="207"/>
  <c r="AD24" i="207"/>
  <c r="AC24" i="207"/>
  <c r="Z24" i="207"/>
  <c r="X24" i="207"/>
  <c r="W24" i="207"/>
  <c r="L24" i="207"/>
  <c r="J24" i="207"/>
  <c r="H24" i="207"/>
  <c r="BE23" i="207"/>
  <c r="BD23" i="207"/>
  <c r="AD23" i="207"/>
  <c r="AC23" i="207"/>
  <c r="AE23" i="207" s="1"/>
  <c r="Z23" i="207"/>
  <c r="X23" i="207"/>
  <c r="W23" i="207"/>
  <c r="M23" i="207"/>
  <c r="L23" i="207"/>
  <c r="J23" i="207"/>
  <c r="H23" i="207"/>
  <c r="BE22" i="207"/>
  <c r="BD22" i="207"/>
  <c r="AD22" i="207"/>
  <c r="AC22" i="207"/>
  <c r="Z22" i="207"/>
  <c r="X22" i="207"/>
  <c r="W22" i="207"/>
  <c r="L22" i="207"/>
  <c r="J22" i="207"/>
  <c r="H22" i="207"/>
  <c r="BE21" i="207"/>
  <c r="BD21" i="207"/>
  <c r="AD21" i="207"/>
  <c r="AC21" i="207"/>
  <c r="Z21" i="207"/>
  <c r="X21" i="207"/>
  <c r="Y21" i="207" s="1"/>
  <c r="W21" i="207"/>
  <c r="L21" i="207"/>
  <c r="K21" i="207"/>
  <c r="J21" i="207"/>
  <c r="H21" i="207"/>
  <c r="BE20" i="207"/>
  <c r="BD20" i="207"/>
  <c r="AD20" i="207"/>
  <c r="AC20" i="207"/>
  <c r="Z20" i="207"/>
  <c r="X20" i="207"/>
  <c r="W20" i="207"/>
  <c r="L20" i="207"/>
  <c r="J20" i="207"/>
  <c r="H20" i="207"/>
  <c r="BE19" i="207"/>
  <c r="BD19" i="207"/>
  <c r="AD19" i="207"/>
  <c r="AC19" i="207"/>
  <c r="AE19" i="207" s="1"/>
  <c r="Z19" i="207"/>
  <c r="X19" i="207"/>
  <c r="W19" i="207"/>
  <c r="M19" i="207"/>
  <c r="L19" i="207"/>
  <c r="J19" i="207"/>
  <c r="H19" i="207"/>
  <c r="BE18" i="207"/>
  <c r="BD18" i="207"/>
  <c r="AD18" i="207"/>
  <c r="AC18" i="207"/>
  <c r="Z18" i="207"/>
  <c r="X18" i="207"/>
  <c r="W18" i="207"/>
  <c r="L18" i="207"/>
  <c r="J18" i="207"/>
  <c r="H18" i="207"/>
  <c r="BE17" i="207"/>
  <c r="BD17" i="207"/>
  <c r="AD17" i="207"/>
  <c r="AC17" i="207"/>
  <c r="Z17" i="207"/>
  <c r="X17" i="207"/>
  <c r="Y17" i="207" s="1"/>
  <c r="W17" i="207"/>
  <c r="L17" i="207"/>
  <c r="K17" i="207"/>
  <c r="J17" i="207"/>
  <c r="H17" i="207"/>
  <c r="BE16" i="207"/>
  <c r="BD16" i="207"/>
  <c r="AD16" i="207"/>
  <c r="AC16" i="207"/>
  <c r="Z16" i="207"/>
  <c r="X16" i="207"/>
  <c r="W16" i="207"/>
  <c r="L16" i="207"/>
  <c r="J16" i="207"/>
  <c r="H16" i="207"/>
  <c r="BE15" i="207"/>
  <c r="BD15" i="207"/>
  <c r="AD15" i="207"/>
  <c r="AC15" i="207"/>
  <c r="AE15" i="207" s="1"/>
  <c r="Z15" i="207"/>
  <c r="X15" i="207"/>
  <c r="W15" i="207"/>
  <c r="M15" i="207"/>
  <c r="L15" i="207"/>
  <c r="J15" i="207"/>
  <c r="H15" i="207"/>
  <c r="BE14" i="207"/>
  <c r="BD14" i="207"/>
  <c r="AD14" i="207"/>
  <c r="AC14" i="207"/>
  <c r="Z14" i="207"/>
  <c r="X14" i="207"/>
  <c r="W14" i="207"/>
  <c r="U14" i="207"/>
  <c r="L14" i="207"/>
  <c r="J14" i="207"/>
  <c r="H14" i="207"/>
  <c r="U13" i="207"/>
  <c r="T13" i="207"/>
  <c r="L129" i="207" l="1"/>
  <c r="AA17" i="207"/>
  <c r="K18" i="207"/>
  <c r="AA21" i="207"/>
  <c r="K22" i="207"/>
  <c r="AA25" i="207"/>
  <c r="K26" i="207"/>
  <c r="AA29" i="207"/>
  <c r="K30" i="207"/>
  <c r="AA33" i="207"/>
  <c r="K35" i="207"/>
  <c r="AA38" i="207"/>
  <c r="K39" i="207"/>
  <c r="AA42" i="207"/>
  <c r="K43" i="207"/>
  <c r="AA46" i="207"/>
  <c r="K47" i="207"/>
  <c r="AA50" i="207"/>
  <c r="K51" i="207"/>
  <c r="AA54" i="207"/>
  <c r="K55" i="207"/>
  <c r="AA58" i="207"/>
  <c r="K59" i="207"/>
  <c r="AA62" i="207"/>
  <c r="K63" i="207"/>
  <c r="AA66" i="207"/>
  <c r="K67" i="207"/>
  <c r="AA71" i="207"/>
  <c r="K72" i="207"/>
  <c r="AA76" i="207"/>
  <c r="K77" i="207"/>
  <c r="AA80" i="207"/>
  <c r="K81" i="207"/>
  <c r="AA84" i="207"/>
  <c r="K85" i="207"/>
  <c r="AA88" i="207"/>
  <c r="K89" i="207"/>
  <c r="AA92" i="207"/>
  <c r="K93" i="207"/>
  <c r="AA96" i="207"/>
  <c r="K97" i="207"/>
  <c r="AA99" i="207"/>
  <c r="AA104" i="207"/>
  <c r="K105" i="207"/>
  <c r="M22" i="207"/>
  <c r="M35" i="207"/>
  <c r="M47" i="207"/>
  <c r="M51" i="207"/>
  <c r="M55" i="207"/>
  <c r="M59" i="207"/>
  <c r="M63" i="207"/>
  <c r="M77" i="207"/>
  <c r="M81" i="207"/>
  <c r="M85" i="207"/>
  <c r="M89" i="207"/>
  <c r="M93" i="207"/>
  <c r="K99" i="207"/>
  <c r="M100" i="207"/>
  <c r="AE100" i="207"/>
  <c r="K104" i="207"/>
  <c r="Y104" i="207"/>
  <c r="M105" i="207"/>
  <c r="M106" i="207"/>
  <c r="K109" i="207"/>
  <c r="Y109" i="207"/>
  <c r="M110" i="207"/>
  <c r="AE111" i="207"/>
  <c r="K113" i="207"/>
  <c r="Y113" i="207"/>
  <c r="M114" i="207"/>
  <c r="AE115" i="207"/>
  <c r="M117" i="207"/>
  <c r="M119" i="207"/>
  <c r="M121" i="207"/>
  <c r="M123" i="207"/>
  <c r="M125" i="207"/>
  <c r="M127" i="207"/>
  <c r="M43" i="207"/>
  <c r="AA15" i="207"/>
  <c r="K16" i="207"/>
  <c r="AA19" i="207"/>
  <c r="K20" i="207"/>
  <c r="AA27" i="207"/>
  <c r="K28" i="207"/>
  <c r="AA40" i="207"/>
  <c r="K41" i="207"/>
  <c r="K45" i="207"/>
  <c r="AA48" i="207"/>
  <c r="K49" i="207"/>
  <c r="AA52" i="207"/>
  <c r="K53" i="207"/>
  <c r="AA56" i="207"/>
  <c r="K57" i="207"/>
  <c r="AA60" i="207"/>
  <c r="K61" i="207"/>
  <c r="AA64" i="207"/>
  <c r="K65" i="207"/>
  <c r="AA69" i="207"/>
  <c r="K70" i="207"/>
  <c r="AA73" i="207"/>
  <c r="K74" i="207"/>
  <c r="AA78" i="207"/>
  <c r="K79" i="207"/>
  <c r="AA82" i="207"/>
  <c r="K83" i="207"/>
  <c r="AA86" i="207"/>
  <c r="K87" i="207"/>
  <c r="AA90" i="207"/>
  <c r="K91" i="207"/>
  <c r="AA94" i="207"/>
  <c r="K95" i="207"/>
  <c r="AA100" i="207"/>
  <c r="K101" i="207"/>
  <c r="AA103" i="207"/>
  <c r="AA106" i="207"/>
  <c r="K107" i="207"/>
  <c r="AE127" i="207"/>
  <c r="M26" i="207"/>
  <c r="M30" i="207"/>
  <c r="M39" i="207"/>
  <c r="H129" i="207"/>
  <c r="AA23" i="207"/>
  <c r="K24" i="207"/>
  <c r="AA31" i="207"/>
  <c r="K32" i="207"/>
  <c r="AA36" i="207"/>
  <c r="K37" i="207"/>
  <c r="AA44" i="207"/>
  <c r="J129" i="207"/>
  <c r="BD129" i="207"/>
  <c r="K15" i="207"/>
  <c r="Y15" i="207"/>
  <c r="M16" i="207"/>
  <c r="M17" i="207"/>
  <c r="AE17" i="207"/>
  <c r="K19" i="207"/>
  <c r="Y19" i="207"/>
  <c r="M20" i="207"/>
  <c r="M21" i="207"/>
  <c r="AE21" i="207"/>
  <c r="K23" i="207"/>
  <c r="Y23" i="207"/>
  <c r="M24" i="207"/>
  <c r="M25" i="207"/>
  <c r="AE25" i="207"/>
  <c r="K27" i="207"/>
  <c r="Y27" i="207"/>
  <c r="M28" i="207"/>
  <c r="M29" i="207"/>
  <c r="AE29" i="207"/>
  <c r="K31" i="207"/>
  <c r="Y31" i="207"/>
  <c r="M32" i="207"/>
  <c r="M33" i="207"/>
  <c r="AE33" i="207"/>
  <c r="K36" i="207"/>
  <c r="Y36" i="207"/>
  <c r="M37" i="207"/>
  <c r="M38" i="207"/>
  <c r="AE38" i="207"/>
  <c r="K40" i="207"/>
  <c r="Y40" i="207"/>
  <c r="M41" i="207"/>
  <c r="M42" i="207"/>
  <c r="AE42" i="207"/>
  <c r="K44" i="207"/>
  <c r="Y44" i="207"/>
  <c r="M45" i="207"/>
  <c r="M46" i="207"/>
  <c r="AE46" i="207"/>
  <c r="K48" i="207"/>
  <c r="Y48" i="207"/>
  <c r="M49" i="207"/>
  <c r="M50" i="207"/>
  <c r="AE50" i="207"/>
  <c r="K52" i="207"/>
  <c r="Y52" i="207"/>
  <c r="M53" i="207"/>
  <c r="M54" i="207"/>
  <c r="AE54" i="207"/>
  <c r="K56" i="207"/>
  <c r="Y56" i="207"/>
  <c r="M57" i="207"/>
  <c r="M58" i="207"/>
  <c r="AE58" i="207"/>
  <c r="K60" i="207"/>
  <c r="Y60" i="207"/>
  <c r="M61" i="207"/>
  <c r="M62" i="207"/>
  <c r="AE62" i="207"/>
  <c r="K64" i="207"/>
  <c r="Y64" i="207"/>
  <c r="M65" i="207"/>
  <c r="M66" i="207"/>
  <c r="AE66" i="207"/>
  <c r="K69" i="207"/>
  <c r="Y69" i="207"/>
  <c r="M71" i="207"/>
  <c r="AE71" i="207"/>
  <c r="K73" i="207"/>
  <c r="Y73" i="207"/>
  <c r="M76" i="207"/>
  <c r="AE76" i="207"/>
  <c r="K78" i="207"/>
  <c r="Y78" i="207"/>
  <c r="M80" i="207"/>
  <c r="AE80" i="207"/>
  <c r="K82" i="207"/>
  <c r="Y82" i="207"/>
  <c r="M83" i="207"/>
  <c r="M84" i="207"/>
  <c r="AE84" i="207"/>
  <c r="K86" i="207"/>
  <c r="Y86" i="207"/>
  <c r="M87" i="207"/>
  <c r="M88" i="207"/>
  <c r="AE88" i="207"/>
  <c r="K90" i="207"/>
  <c r="Y90" i="207"/>
  <c r="M91" i="207"/>
  <c r="M92" i="207"/>
  <c r="AE92" i="207"/>
  <c r="K94" i="207"/>
  <c r="Y94" i="207"/>
  <c r="M96" i="207"/>
  <c r="AE96" i="207"/>
  <c r="K100" i="207"/>
  <c r="Y100" i="207"/>
  <c r="K103" i="207"/>
  <c r="M104" i="207"/>
  <c r="AE104" i="207"/>
  <c r="K106" i="207"/>
  <c r="Y106" i="207"/>
  <c r="M107" i="207"/>
  <c r="AE109" i="207"/>
  <c r="K111" i="207"/>
  <c r="Y111" i="207"/>
  <c r="M112" i="207"/>
  <c r="AE113" i="207"/>
  <c r="K115" i="207"/>
  <c r="Y115" i="207"/>
  <c r="M67" i="207"/>
  <c r="M72" i="207"/>
  <c r="M95" i="207"/>
  <c r="M97" i="207"/>
  <c r="M99" i="207"/>
  <c r="AE99" i="207"/>
  <c r="M116" i="207"/>
  <c r="K117" i="207"/>
  <c r="Y117" i="207"/>
  <c r="AE117" i="207"/>
  <c r="M118" i="207"/>
  <c r="K119" i="207"/>
  <c r="Y119" i="207"/>
  <c r="AE119" i="207"/>
  <c r="M120" i="207"/>
  <c r="K121" i="207"/>
  <c r="Y121" i="207"/>
  <c r="AE121" i="207"/>
  <c r="M122" i="207"/>
  <c r="K123" i="207"/>
  <c r="Y123" i="207"/>
  <c r="AE123" i="207"/>
  <c r="M124" i="207"/>
  <c r="K125" i="207"/>
  <c r="Y125" i="207"/>
  <c r="AE125" i="207"/>
  <c r="M126" i="207"/>
  <c r="K127" i="207"/>
  <c r="Y127" i="207"/>
  <c r="M128" i="207"/>
  <c r="Y128" i="207"/>
  <c r="Y14" i="207"/>
  <c r="AE14" i="207"/>
  <c r="Y16" i="207"/>
  <c r="AE16" i="207"/>
  <c r="Y18" i="207"/>
  <c r="AE18" i="207"/>
  <c r="Y20" i="207"/>
  <c r="AE20" i="207"/>
  <c r="Y22" i="207"/>
  <c r="AE22" i="207"/>
  <c r="Y24" i="207"/>
  <c r="AE24" i="207"/>
  <c r="Y26" i="207"/>
  <c r="AE26" i="207"/>
  <c r="Y28" i="207"/>
  <c r="AE28" i="207"/>
  <c r="Y30" i="207"/>
  <c r="AE30" i="207"/>
  <c r="Y32" i="207"/>
  <c r="AE32" i="207"/>
  <c r="Y35" i="207"/>
  <c r="AE35" i="207"/>
  <c r="Y37" i="207"/>
  <c r="AE37" i="207"/>
  <c r="Y39" i="207"/>
  <c r="AE39" i="207"/>
  <c r="Y41" i="207"/>
  <c r="AE41" i="207"/>
  <c r="Y43" i="207"/>
  <c r="AE43" i="207"/>
  <c r="Y45" i="207"/>
  <c r="AE45" i="207"/>
  <c r="Y47" i="207"/>
  <c r="AE47" i="207"/>
  <c r="Y49" i="207"/>
  <c r="AE49" i="207"/>
  <c r="Y51" i="207"/>
  <c r="AE51" i="207"/>
  <c r="Y53" i="207"/>
  <c r="AE53" i="207"/>
  <c r="Y55" i="207"/>
  <c r="AE55" i="207"/>
  <c r="Y57" i="207"/>
  <c r="AE57" i="207"/>
  <c r="Y59" i="207"/>
  <c r="AE59" i="207"/>
  <c r="Y61" i="207"/>
  <c r="AE61" i="207"/>
  <c r="Y63" i="207"/>
  <c r="AE63" i="207"/>
  <c r="Y65" i="207"/>
  <c r="AE65" i="207"/>
  <c r="AE67" i="207"/>
  <c r="Y70" i="207"/>
  <c r="AE70" i="207"/>
  <c r="Y72" i="207"/>
  <c r="AE72" i="207"/>
  <c r="Y74" i="207"/>
  <c r="AE74" i="207"/>
  <c r="Y77" i="207"/>
  <c r="AE77" i="207"/>
  <c r="Y79" i="207"/>
  <c r="AE79" i="207"/>
  <c r="Y81" i="207"/>
  <c r="AE81" i="207"/>
  <c r="Y83" i="207"/>
  <c r="AE83" i="207"/>
  <c r="Y85" i="207"/>
  <c r="AE85" i="207"/>
  <c r="Y87" i="207"/>
  <c r="AE87" i="207"/>
  <c r="Y89" i="207"/>
  <c r="AE89" i="207"/>
  <c r="Y91" i="207"/>
  <c r="AE91" i="207"/>
  <c r="Y93" i="207"/>
  <c r="AE93" i="207"/>
  <c r="Y95" i="207"/>
  <c r="AE95" i="207"/>
  <c r="AE97" i="207"/>
  <c r="M101" i="207"/>
  <c r="M103" i="207"/>
  <c r="Y105" i="207"/>
  <c r="AE105" i="207"/>
  <c r="AE107" i="207"/>
  <c r="Y110" i="207"/>
  <c r="AE110" i="207"/>
  <c r="Y112" i="207"/>
  <c r="AE112" i="207"/>
  <c r="Y114" i="207"/>
  <c r="AE114" i="207"/>
  <c r="AE116" i="207"/>
  <c r="AE118" i="207"/>
  <c r="AE124" i="207"/>
  <c r="K14" i="207"/>
  <c r="M14" i="207"/>
  <c r="AA14" i="207"/>
  <c r="N16" i="207"/>
  <c r="AA16" i="207"/>
  <c r="N18" i="207"/>
  <c r="AA18" i="207"/>
  <c r="N14" i="207"/>
  <c r="BE129" i="207"/>
  <c r="N15" i="207"/>
  <c r="M18" i="207"/>
  <c r="N20" i="207"/>
  <c r="AA20" i="207"/>
  <c r="N22" i="207"/>
  <c r="AA22" i="207"/>
  <c r="N24" i="207"/>
  <c r="AA24" i="207"/>
  <c r="N26" i="207"/>
  <c r="AA26" i="207"/>
  <c r="N28" i="207"/>
  <c r="AA28" i="207"/>
  <c r="N30" i="207"/>
  <c r="AA30" i="207"/>
  <c r="N32" i="207"/>
  <c r="AA32" i="207"/>
  <c r="N35" i="207"/>
  <c r="AA35" i="207"/>
  <c r="N37" i="207"/>
  <c r="AA37" i="207"/>
  <c r="N39" i="207"/>
  <c r="AA39" i="207"/>
  <c r="N41" i="207"/>
  <c r="AA41" i="207"/>
  <c r="N43" i="207"/>
  <c r="AA43" i="207"/>
  <c r="N45" i="207"/>
  <c r="AA45" i="207"/>
  <c r="N47" i="207"/>
  <c r="AA47" i="207"/>
  <c r="N49" i="207"/>
  <c r="AA49" i="207"/>
  <c r="N51" i="207"/>
  <c r="AA51" i="207"/>
  <c r="N53" i="207"/>
  <c r="AA53" i="207"/>
  <c r="N55" i="207"/>
  <c r="AA55" i="207"/>
  <c r="N57" i="207"/>
  <c r="AA57" i="207"/>
  <c r="N59" i="207"/>
  <c r="AA59" i="207"/>
  <c r="N61" i="207"/>
  <c r="AA61" i="207"/>
  <c r="N63" i="207"/>
  <c r="AA63" i="207"/>
  <c r="N65" i="207"/>
  <c r="AA65" i="207"/>
  <c r="N67" i="207"/>
  <c r="AA67" i="207"/>
  <c r="N70" i="207"/>
  <c r="AA70" i="207"/>
  <c r="N74" i="207"/>
  <c r="AA74" i="207"/>
  <c r="N79" i="207"/>
  <c r="AA79" i="207"/>
  <c r="N17" i="207"/>
  <c r="N19" i="207"/>
  <c r="N21" i="207"/>
  <c r="N23" i="207"/>
  <c r="N25" i="207"/>
  <c r="N27" i="207"/>
  <c r="N29" i="207"/>
  <c r="N31" i="207"/>
  <c r="N33" i="207"/>
  <c r="N36" i="207"/>
  <c r="N38" i="207"/>
  <c r="N40" i="207"/>
  <c r="N42" i="207"/>
  <c r="N44" i="207"/>
  <c r="N46" i="207"/>
  <c r="N48" i="207"/>
  <c r="N50" i="207"/>
  <c r="N52" i="207"/>
  <c r="N54" i="207"/>
  <c r="N56" i="207"/>
  <c r="N58" i="207"/>
  <c r="N60" i="207"/>
  <c r="N62" i="207"/>
  <c r="N64" i="207"/>
  <c r="N66" i="207"/>
  <c r="N69" i="207"/>
  <c r="M70" i="207"/>
  <c r="N72" i="207"/>
  <c r="AA72" i="207"/>
  <c r="M74" i="207"/>
  <c r="N77" i="207"/>
  <c r="AA77" i="207"/>
  <c r="M79" i="207"/>
  <c r="N81" i="207"/>
  <c r="AA81" i="207"/>
  <c r="N83" i="207"/>
  <c r="AA83" i="207"/>
  <c r="N85" i="207"/>
  <c r="AA85" i="207"/>
  <c r="N87" i="207"/>
  <c r="AA87" i="207"/>
  <c r="N89" i="207"/>
  <c r="AA89" i="207"/>
  <c r="N91" i="207"/>
  <c r="AA91" i="207"/>
  <c r="N93" i="207"/>
  <c r="AA93" i="207"/>
  <c r="N95" i="207"/>
  <c r="AA95" i="207"/>
  <c r="N97" i="207"/>
  <c r="AA97" i="207"/>
  <c r="N101" i="207"/>
  <c r="AA101" i="207"/>
  <c r="N105" i="207"/>
  <c r="AA105" i="207"/>
  <c r="N107" i="207"/>
  <c r="AA107" i="207"/>
  <c r="N110" i="207"/>
  <c r="O110" i="207" s="1"/>
  <c r="Q110" i="207" s="1"/>
  <c r="AA110" i="207"/>
  <c r="N112" i="207"/>
  <c r="O112" i="207" s="1"/>
  <c r="Q112" i="207" s="1"/>
  <c r="AA112" i="207"/>
  <c r="N114" i="207"/>
  <c r="O114" i="207" s="1"/>
  <c r="Q114" i="207" s="1"/>
  <c r="AA114" i="207"/>
  <c r="N116" i="207"/>
  <c r="O116" i="207" s="1"/>
  <c r="Q116" i="207" s="1"/>
  <c r="AA116" i="207"/>
  <c r="N118" i="207"/>
  <c r="O118" i="207" s="1"/>
  <c r="Q118" i="207" s="1"/>
  <c r="AA118" i="207"/>
  <c r="N120" i="207"/>
  <c r="O120" i="207" s="1"/>
  <c r="Q120" i="207" s="1"/>
  <c r="AA120" i="207"/>
  <c r="N122" i="207"/>
  <c r="O122" i="207" s="1"/>
  <c r="Q122" i="207" s="1"/>
  <c r="AA122" i="207"/>
  <c r="N124" i="207"/>
  <c r="O124" i="207" s="1"/>
  <c r="Q124" i="207" s="1"/>
  <c r="AA124" i="207"/>
  <c r="N126" i="207"/>
  <c r="O126" i="207" s="1"/>
  <c r="Q126" i="207" s="1"/>
  <c r="AA126" i="207"/>
  <c r="N128" i="207"/>
  <c r="O128" i="207" s="1"/>
  <c r="Q128" i="207" s="1"/>
  <c r="AA128" i="207"/>
  <c r="N71" i="207"/>
  <c r="N73" i="207"/>
  <c r="N76" i="207"/>
  <c r="N78" i="207"/>
  <c r="N80" i="207"/>
  <c r="N82" i="207"/>
  <c r="N84" i="207"/>
  <c r="N86" i="207"/>
  <c r="N88" i="207"/>
  <c r="N90" i="207"/>
  <c r="N92" i="207"/>
  <c r="N94" i="207"/>
  <c r="N96" i="207"/>
  <c r="N99" i="207"/>
  <c r="N100" i="207"/>
  <c r="N103" i="207"/>
  <c r="N104" i="207"/>
  <c r="N106" i="207"/>
  <c r="N109" i="207"/>
  <c r="O109" i="207" s="1"/>
  <c r="Q109" i="207" s="1"/>
  <c r="N111" i="207"/>
  <c r="O111" i="207" s="1"/>
  <c r="Q111" i="207" s="1"/>
  <c r="N113" i="207"/>
  <c r="O113" i="207" s="1"/>
  <c r="Q113" i="207" s="1"/>
  <c r="N115" i="207"/>
  <c r="O115" i="207" s="1"/>
  <c r="Q115" i="207" s="1"/>
  <c r="N117" i="207"/>
  <c r="O117" i="207" s="1"/>
  <c r="Q117" i="207" s="1"/>
  <c r="N119" i="207"/>
  <c r="O119" i="207" s="1"/>
  <c r="Q119" i="207" s="1"/>
  <c r="N121" i="207"/>
  <c r="O121" i="207" s="1"/>
  <c r="Q121" i="207" s="1"/>
  <c r="N123" i="207"/>
  <c r="O123" i="207" s="1"/>
  <c r="Q123" i="207" s="1"/>
  <c r="N125" i="207"/>
  <c r="O125" i="207" s="1"/>
  <c r="Q125" i="207" s="1"/>
  <c r="N127" i="207"/>
  <c r="O127" i="207" s="1"/>
  <c r="Q127" i="207" s="1"/>
  <c r="O92" i="207" l="1"/>
  <c r="O101" i="207"/>
  <c r="O87" i="207"/>
  <c r="O64" i="207"/>
  <c r="O31" i="207"/>
  <c r="O106" i="207"/>
  <c r="O99" i="207"/>
  <c r="O90" i="207"/>
  <c r="O82" i="207"/>
  <c r="O73" i="207"/>
  <c r="O62" i="207"/>
  <c r="O54" i="207"/>
  <c r="O46" i="207"/>
  <c r="O38" i="207"/>
  <c r="O29" i="207"/>
  <c r="O21" i="207"/>
  <c r="O79" i="207"/>
  <c r="O70" i="207"/>
  <c r="O65" i="207"/>
  <c r="O61" i="207"/>
  <c r="O57" i="207"/>
  <c r="O53" i="207"/>
  <c r="O49" i="207"/>
  <c r="O45" i="207"/>
  <c r="O41" i="207"/>
  <c r="O37" i="207"/>
  <c r="O32" i="207"/>
  <c r="O28" i="207"/>
  <c r="O24" i="207"/>
  <c r="O20" i="207"/>
  <c r="O16" i="207"/>
  <c r="O48" i="207"/>
  <c r="O23" i="207"/>
  <c r="O88" i="207"/>
  <c r="O97" i="207"/>
  <c r="O85" i="207"/>
  <c r="O60" i="207"/>
  <c r="O44" i="207"/>
  <c r="O27" i="207"/>
  <c r="O84" i="207"/>
  <c r="O107" i="207"/>
  <c r="O95" i="207"/>
  <c r="O91" i="207"/>
  <c r="O83" i="207"/>
  <c r="O56" i="207"/>
  <c r="O40" i="207"/>
  <c r="O104" i="207"/>
  <c r="O96" i="207"/>
  <c r="O80" i="207"/>
  <c r="O71" i="207"/>
  <c r="O105" i="207"/>
  <c r="O93" i="207"/>
  <c r="O89" i="207"/>
  <c r="O81" i="207"/>
  <c r="O69" i="207"/>
  <c r="O52" i="207"/>
  <c r="O36" i="207"/>
  <c r="O19" i="207"/>
  <c r="O103" i="207"/>
  <c r="O94" i="207"/>
  <c r="O86" i="207"/>
  <c r="O78" i="207"/>
  <c r="Q79" i="207"/>
  <c r="O66" i="207"/>
  <c r="O58" i="207"/>
  <c r="O50" i="207"/>
  <c r="O42" i="207"/>
  <c r="O33" i="207"/>
  <c r="O25" i="207"/>
  <c r="O17" i="207"/>
  <c r="O74" i="207"/>
  <c r="Q74" i="207" s="1"/>
  <c r="O67" i="207"/>
  <c r="O63" i="207"/>
  <c r="O59" i="207"/>
  <c r="O55" i="207"/>
  <c r="O51" i="207"/>
  <c r="O47" i="207"/>
  <c r="O43" i="207"/>
  <c r="O39" i="207"/>
  <c r="O35" i="207"/>
  <c r="O30" i="207"/>
  <c r="O26" i="207"/>
  <c r="O22" i="207"/>
  <c r="O15" i="207"/>
  <c r="O18" i="207"/>
  <c r="Q18" i="207" s="1"/>
  <c r="O100" i="207"/>
  <c r="O76" i="207"/>
  <c r="P103" i="207"/>
  <c r="O77" i="207"/>
  <c r="P77" i="207"/>
  <c r="O72" i="207"/>
  <c r="P72" i="207"/>
  <c r="K129" i="207"/>
  <c r="P14" i="207"/>
  <c r="P126" i="207"/>
  <c r="P122" i="207"/>
  <c r="P118" i="207"/>
  <c r="P110" i="207"/>
  <c r="P105" i="207"/>
  <c r="P97" i="207"/>
  <c r="P93" i="207"/>
  <c r="P89" i="207"/>
  <c r="P85" i="207"/>
  <c r="P81" i="207"/>
  <c r="P125" i="207"/>
  <c r="P121" i="207"/>
  <c r="P117" i="207"/>
  <c r="P113" i="207"/>
  <c r="P109" i="207"/>
  <c r="P104" i="207"/>
  <c r="P96" i="207"/>
  <c r="P92" i="207"/>
  <c r="P88" i="207"/>
  <c r="P84" i="207"/>
  <c r="P74" i="207"/>
  <c r="P67" i="207"/>
  <c r="P63" i="207"/>
  <c r="P59" i="207"/>
  <c r="P55" i="207"/>
  <c r="P51" i="207"/>
  <c r="P47" i="207"/>
  <c r="P43" i="207"/>
  <c r="P39" i="207"/>
  <c r="P35" i="207"/>
  <c r="P30" i="207"/>
  <c r="P26" i="207"/>
  <c r="P22" i="207"/>
  <c r="P69" i="207"/>
  <c r="P64" i="207"/>
  <c r="P60" i="207"/>
  <c r="P56" i="207"/>
  <c r="P52" i="207"/>
  <c r="P48" i="207"/>
  <c r="P44" i="207"/>
  <c r="P40" i="207"/>
  <c r="P36" i="207"/>
  <c r="P31" i="207"/>
  <c r="P27" i="207"/>
  <c r="P23" i="207"/>
  <c r="P16" i="207"/>
  <c r="P15" i="207"/>
  <c r="N129" i="207"/>
  <c r="E133" i="207" s="1"/>
  <c r="O14" i="207"/>
  <c r="Q14" i="207" s="1"/>
  <c r="M129" i="207"/>
  <c r="P114" i="207"/>
  <c r="P128" i="207"/>
  <c r="P124" i="207"/>
  <c r="P120" i="207"/>
  <c r="P116" i="207"/>
  <c r="P112" i="207"/>
  <c r="P107" i="207"/>
  <c r="P100" i="207"/>
  <c r="P95" i="207"/>
  <c r="P91" i="207"/>
  <c r="P87" i="207"/>
  <c r="P83" i="207"/>
  <c r="P80" i="207"/>
  <c r="P76" i="207"/>
  <c r="P71" i="207"/>
  <c r="P127" i="207"/>
  <c r="P123" i="207"/>
  <c r="P119" i="207"/>
  <c r="P115" i="207"/>
  <c r="P111" i="207"/>
  <c r="P106" i="207"/>
  <c r="P101" i="207"/>
  <c r="P99" i="207"/>
  <c r="P94" i="207"/>
  <c r="P90" i="207"/>
  <c r="P86" i="207"/>
  <c r="P82" i="207"/>
  <c r="P78" i="207"/>
  <c r="P73" i="207"/>
  <c r="P79" i="207"/>
  <c r="P70" i="207"/>
  <c r="P65" i="207"/>
  <c r="P61" i="207"/>
  <c r="P57" i="207"/>
  <c r="P53" i="207"/>
  <c r="P49" i="207"/>
  <c r="P45" i="207"/>
  <c r="P41" i="207"/>
  <c r="P37" i="207"/>
  <c r="P32" i="207"/>
  <c r="P28" i="207"/>
  <c r="P24" i="207"/>
  <c r="P20" i="207"/>
  <c r="P19" i="207"/>
  <c r="P66" i="207"/>
  <c r="P62" i="207"/>
  <c r="P58" i="207"/>
  <c r="P54" i="207"/>
  <c r="P50" i="207"/>
  <c r="P46" i="207"/>
  <c r="P42" i="207"/>
  <c r="P38" i="207"/>
  <c r="P33" i="207"/>
  <c r="P29" i="207"/>
  <c r="P25" i="207"/>
  <c r="P21" i="207"/>
  <c r="P17" i="207"/>
  <c r="P18" i="207"/>
  <c r="Q36" i="207" l="1"/>
  <c r="Q69" i="207"/>
  <c r="Q89" i="207"/>
  <c r="Q105" i="207"/>
  <c r="Q80" i="207"/>
  <c r="Q104" i="207"/>
  <c r="Q56" i="207"/>
  <c r="Q91" i="207"/>
  <c r="Q107" i="207"/>
  <c r="Q27" i="207"/>
  <c r="Q60" i="207"/>
  <c r="Q85" i="207"/>
  <c r="Q88" i="207"/>
  <c r="Q48" i="207"/>
  <c r="Q20" i="207"/>
  <c r="Q28" i="207"/>
  <c r="Q37" i="207"/>
  <c r="Q45" i="207"/>
  <c r="Q53" i="207"/>
  <c r="Q61" i="207"/>
  <c r="Q21" i="207"/>
  <c r="Q38" i="207"/>
  <c r="Q54" i="207"/>
  <c r="Q70" i="207"/>
  <c r="Q77" i="207"/>
  <c r="Q100" i="207"/>
  <c r="Q15" i="207"/>
  <c r="Q26" i="207"/>
  <c r="Q35" i="207"/>
  <c r="Q43" i="207"/>
  <c r="Q51" i="207"/>
  <c r="Q59" i="207"/>
  <c r="Q67" i="207"/>
  <c r="Q17" i="207"/>
  <c r="Q33" i="207"/>
  <c r="Q50" i="207"/>
  <c r="Q66" i="207"/>
  <c r="Q78" i="207"/>
  <c r="Q94" i="207"/>
  <c r="Q16" i="207"/>
  <c r="Q82" i="207"/>
  <c r="Q99" i="207"/>
  <c r="Q64" i="207"/>
  <c r="Q101" i="207"/>
  <c r="Q19" i="207"/>
  <c r="Q52" i="207"/>
  <c r="Q81" i="207"/>
  <c r="Q93" i="207"/>
  <c r="Q71" i="207"/>
  <c r="Q96" i="207"/>
  <c r="Q40" i="207"/>
  <c r="Q83" i="207"/>
  <c r="Q95" i="207"/>
  <c r="Q84" i="207"/>
  <c r="Q44" i="207"/>
  <c r="Q97" i="207"/>
  <c r="Q23" i="207"/>
  <c r="Q24" i="207"/>
  <c r="Q32" i="207"/>
  <c r="Q41" i="207"/>
  <c r="Q49" i="207"/>
  <c r="Q57" i="207"/>
  <c r="Q65" i="207"/>
  <c r="Q29" i="207"/>
  <c r="Q46" i="207"/>
  <c r="Q62" i="207"/>
  <c r="O129" i="207"/>
  <c r="Q72" i="207"/>
  <c r="Q76" i="207"/>
  <c r="Q22" i="207"/>
  <c r="Q30" i="207"/>
  <c r="Q39" i="207"/>
  <c r="Q47" i="207"/>
  <c r="Q55" i="207"/>
  <c r="Q63" i="207"/>
  <c r="Q25" i="207"/>
  <c r="Q42" i="207"/>
  <c r="Q58" i="207"/>
  <c r="Q86" i="207"/>
  <c r="Q103" i="207"/>
  <c r="Q73" i="207"/>
  <c r="Q90" i="207"/>
  <c r="Q106" i="207"/>
  <c r="Q31" i="207"/>
  <c r="Q87" i="207"/>
  <c r="Q92" i="207"/>
  <c r="H132" i="207"/>
  <c r="E132" i="207"/>
  <c r="E139" i="207" s="1"/>
  <c r="E141" i="207" s="1"/>
  <c r="P129" i="207"/>
  <c r="Q129" i="207" l="1"/>
  <c r="BC129" i="206"/>
  <c r="BB129" i="206"/>
  <c r="BA129" i="206"/>
  <c r="AZ129" i="206"/>
  <c r="AX129" i="206"/>
  <c r="AV129" i="206"/>
  <c r="AT129" i="206"/>
  <c r="AR129" i="206"/>
  <c r="AQ129" i="206"/>
  <c r="AP129" i="206"/>
  <c r="AO129" i="206"/>
  <c r="AN129" i="206"/>
  <c r="AM129" i="206"/>
  <c r="AL129" i="206"/>
  <c r="AK129" i="206"/>
  <c r="AJ129" i="206"/>
  <c r="AI129" i="206"/>
  <c r="AH129" i="206"/>
  <c r="AG129" i="206"/>
  <c r="AF129" i="206"/>
  <c r="Z129" i="206"/>
  <c r="X129" i="206"/>
  <c r="W129" i="206"/>
  <c r="I129" i="206"/>
  <c r="G129" i="206"/>
  <c r="F129" i="206"/>
  <c r="C129" i="206"/>
  <c r="E133" i="206" s="1"/>
  <c r="BE107" i="206"/>
  <c r="BD107" i="206"/>
  <c r="AD107" i="206"/>
  <c r="AC107" i="206"/>
  <c r="AA107" i="206"/>
  <c r="Y107" i="206"/>
  <c r="L107" i="206"/>
  <c r="K107" i="206"/>
  <c r="J107" i="206"/>
  <c r="H107" i="206"/>
  <c r="BE106" i="206"/>
  <c r="BD106" i="206"/>
  <c r="AD106" i="206"/>
  <c r="AC106" i="206"/>
  <c r="AA106" i="206"/>
  <c r="Y106" i="206"/>
  <c r="L106" i="206"/>
  <c r="J106" i="206"/>
  <c r="H106" i="206"/>
  <c r="BE105" i="206"/>
  <c r="BD105" i="206"/>
  <c r="AD105" i="206"/>
  <c r="AC105" i="206"/>
  <c r="AA105" i="206"/>
  <c r="Y105" i="206"/>
  <c r="L105" i="206"/>
  <c r="J105" i="206"/>
  <c r="K105" i="206" s="1"/>
  <c r="H105" i="206"/>
  <c r="BE104" i="206"/>
  <c r="BD104" i="206"/>
  <c r="AD104" i="206"/>
  <c r="AC104" i="206"/>
  <c r="AA104" i="206"/>
  <c r="Y104" i="206"/>
  <c r="L104" i="206"/>
  <c r="J104" i="206"/>
  <c r="H104" i="206"/>
  <c r="BE103" i="206"/>
  <c r="BD103" i="206"/>
  <c r="AD103" i="206"/>
  <c r="AC103" i="206"/>
  <c r="AA103" i="206"/>
  <c r="Y103" i="206"/>
  <c r="L103" i="206"/>
  <c r="J103" i="206"/>
  <c r="K103" i="206" s="1"/>
  <c r="H103" i="206"/>
  <c r="BE101" i="206"/>
  <c r="BD101" i="206"/>
  <c r="AD101" i="206"/>
  <c r="AC101" i="206"/>
  <c r="AA101" i="206"/>
  <c r="Y101" i="206"/>
  <c r="L101" i="206"/>
  <c r="J101" i="206"/>
  <c r="H101" i="206"/>
  <c r="BE100" i="206"/>
  <c r="BD100" i="206"/>
  <c r="AD100" i="206"/>
  <c r="AC100" i="206"/>
  <c r="AA100" i="206"/>
  <c r="Y100" i="206"/>
  <c r="L100" i="206"/>
  <c r="K100" i="206"/>
  <c r="J100" i="206"/>
  <c r="H100" i="206"/>
  <c r="BE99" i="206"/>
  <c r="BD99" i="206"/>
  <c r="AD99" i="206"/>
  <c r="AC99" i="206"/>
  <c r="AA99" i="206"/>
  <c r="Y99" i="206"/>
  <c r="L99" i="206"/>
  <c r="J99" i="206"/>
  <c r="H99" i="206"/>
  <c r="BE84" i="206"/>
  <c r="BD84" i="206"/>
  <c r="AD84" i="206"/>
  <c r="AE84" i="206" s="1"/>
  <c r="AC84" i="206"/>
  <c r="AA84" i="206"/>
  <c r="Y84" i="206"/>
  <c r="M84" i="206"/>
  <c r="L84" i="206"/>
  <c r="K84" i="206"/>
  <c r="J84" i="206"/>
  <c r="H84" i="206"/>
  <c r="BE79" i="206"/>
  <c r="BD79" i="206"/>
  <c r="AD79" i="206"/>
  <c r="AC79" i="206"/>
  <c r="AA79" i="206"/>
  <c r="Y79" i="206"/>
  <c r="L79" i="206"/>
  <c r="J79" i="206"/>
  <c r="H79" i="206"/>
  <c r="BE78" i="206"/>
  <c r="BD78" i="206"/>
  <c r="AD78" i="206"/>
  <c r="AC78" i="206"/>
  <c r="AA78" i="206"/>
  <c r="Y78" i="206"/>
  <c r="L78" i="206"/>
  <c r="J78" i="206"/>
  <c r="H78" i="206"/>
  <c r="BE77" i="206"/>
  <c r="BD77" i="206"/>
  <c r="AD77" i="206"/>
  <c r="AE77" i="206" s="1"/>
  <c r="AC77" i="206"/>
  <c r="AA77" i="206"/>
  <c r="Y77" i="206"/>
  <c r="L77" i="206"/>
  <c r="J77" i="206"/>
  <c r="H77" i="206"/>
  <c r="BE76" i="206"/>
  <c r="BD76" i="206"/>
  <c r="AD76" i="206"/>
  <c r="AC76" i="206"/>
  <c r="AA76" i="206"/>
  <c r="Y76" i="206"/>
  <c r="L76" i="206"/>
  <c r="J76" i="206"/>
  <c r="H76" i="206"/>
  <c r="BE48" i="206"/>
  <c r="BD48" i="206"/>
  <c r="AD48" i="206"/>
  <c r="AC48" i="206"/>
  <c r="AA48" i="206"/>
  <c r="Y48" i="206"/>
  <c r="L48" i="206"/>
  <c r="J48" i="206"/>
  <c r="H48" i="206"/>
  <c r="BE47" i="206"/>
  <c r="BD47" i="206"/>
  <c r="AD47" i="206"/>
  <c r="AC47" i="206"/>
  <c r="AA47" i="206"/>
  <c r="Y47" i="206"/>
  <c r="L47" i="206"/>
  <c r="J47" i="206"/>
  <c r="H47" i="206"/>
  <c r="BE45" i="206"/>
  <c r="BD45" i="206"/>
  <c r="AD45" i="206"/>
  <c r="AC45" i="206"/>
  <c r="AA45" i="206"/>
  <c r="Y45" i="206"/>
  <c r="L45" i="206"/>
  <c r="J45" i="206"/>
  <c r="H45" i="206"/>
  <c r="BE36" i="206"/>
  <c r="BD36" i="206"/>
  <c r="AD36" i="206"/>
  <c r="AE36" i="206" s="1"/>
  <c r="AC36" i="206"/>
  <c r="AA36" i="206"/>
  <c r="Y36" i="206"/>
  <c r="L36" i="206"/>
  <c r="J36" i="206"/>
  <c r="M36" i="206" s="1"/>
  <c r="H36" i="206"/>
  <c r="BE35" i="206"/>
  <c r="BD35" i="206"/>
  <c r="AD35" i="206"/>
  <c r="AC35" i="206"/>
  <c r="AA35" i="206"/>
  <c r="Y35" i="206"/>
  <c r="L35" i="206"/>
  <c r="J35" i="206"/>
  <c r="H35" i="206"/>
  <c r="BE31" i="206"/>
  <c r="BD31" i="206"/>
  <c r="AD31" i="206"/>
  <c r="AE31" i="206" s="1"/>
  <c r="AC31" i="206"/>
  <c r="AA31" i="206"/>
  <c r="Y31" i="206"/>
  <c r="L31" i="206"/>
  <c r="J31" i="206"/>
  <c r="H31" i="206"/>
  <c r="BE30" i="206"/>
  <c r="BD30" i="206"/>
  <c r="AD30" i="206"/>
  <c r="AC30" i="206"/>
  <c r="AA30" i="206"/>
  <c r="Y30" i="206"/>
  <c r="L30" i="206"/>
  <c r="J30" i="206"/>
  <c r="H30" i="206"/>
  <c r="BE25" i="206"/>
  <c r="BD25" i="206"/>
  <c r="AD25" i="206"/>
  <c r="AC25" i="206"/>
  <c r="AA25" i="206"/>
  <c r="Y25" i="206"/>
  <c r="L25" i="206"/>
  <c r="J25" i="206"/>
  <c r="H25" i="206"/>
  <c r="BE24" i="206"/>
  <c r="BD24" i="206"/>
  <c r="AD24" i="206"/>
  <c r="AE24" i="206" s="1"/>
  <c r="AC24" i="206"/>
  <c r="AA24" i="206"/>
  <c r="Y24" i="206"/>
  <c r="L24" i="206"/>
  <c r="J24" i="206"/>
  <c r="H24" i="206"/>
  <c r="BE23" i="206"/>
  <c r="BD23" i="206"/>
  <c r="AD23" i="206"/>
  <c r="AC23" i="206"/>
  <c r="AA23" i="206"/>
  <c r="Y23" i="206"/>
  <c r="J23" i="206"/>
  <c r="H23" i="206"/>
  <c r="BE22" i="206"/>
  <c r="BD22" i="206"/>
  <c r="AD22" i="206"/>
  <c r="AC22" i="206"/>
  <c r="AA22" i="206"/>
  <c r="Y22" i="206"/>
  <c r="L22" i="206"/>
  <c r="J22" i="206"/>
  <c r="H22" i="206"/>
  <c r="BE17" i="206"/>
  <c r="BD17" i="206"/>
  <c r="AD17" i="206"/>
  <c r="AE17" i="206" s="1"/>
  <c r="AC17" i="206"/>
  <c r="AA17" i="206"/>
  <c r="Y17" i="206"/>
  <c r="L17" i="206"/>
  <c r="J17" i="206"/>
  <c r="H17" i="206"/>
  <c r="BE16" i="206"/>
  <c r="BD16" i="206"/>
  <c r="AD16" i="206"/>
  <c r="AC16" i="206"/>
  <c r="AA16" i="206"/>
  <c r="Y16" i="206"/>
  <c r="L16" i="206"/>
  <c r="J16" i="206"/>
  <c r="H16" i="206"/>
  <c r="BE15" i="206"/>
  <c r="BD15" i="206"/>
  <c r="AD15" i="206"/>
  <c r="AC15" i="206"/>
  <c r="AA15" i="206"/>
  <c r="Y15" i="206"/>
  <c r="L15" i="206"/>
  <c r="J15" i="206"/>
  <c r="H15" i="206"/>
  <c r="BE14" i="206"/>
  <c r="BD14" i="206"/>
  <c r="BD129" i="206" s="1"/>
  <c r="AD14" i="206"/>
  <c r="AD129" i="206" s="1"/>
  <c r="AC14" i="206"/>
  <c r="AC129" i="206" s="1"/>
  <c r="AA14" i="206"/>
  <c r="Y14" i="206"/>
  <c r="Y129" i="206" s="1"/>
  <c r="L14" i="206"/>
  <c r="J14" i="206"/>
  <c r="H14" i="206"/>
  <c r="P105" i="206" l="1"/>
  <c r="P103" i="206"/>
  <c r="M15" i="206"/>
  <c r="K16" i="206"/>
  <c r="H129" i="206"/>
  <c r="AA129" i="206"/>
  <c r="BE129" i="206"/>
  <c r="M16" i="206"/>
  <c r="AE16" i="206"/>
  <c r="K17" i="206"/>
  <c r="M25" i="206"/>
  <c r="K30" i="206"/>
  <c r="K36" i="206"/>
  <c r="M47" i="206"/>
  <c r="M76" i="206"/>
  <c r="M77" i="206"/>
  <c r="M79" i="206"/>
  <c r="M99" i="206"/>
  <c r="M100" i="206"/>
  <c r="M107" i="206"/>
  <c r="AE107" i="206"/>
  <c r="M30" i="206"/>
  <c r="AE30" i="206"/>
  <c r="K31" i="206"/>
  <c r="K48" i="206"/>
  <c r="K77" i="206"/>
  <c r="P84" i="206"/>
  <c r="P100" i="206"/>
  <c r="AE105" i="206"/>
  <c r="K106" i="206"/>
  <c r="J129" i="206"/>
  <c r="L129" i="206"/>
  <c r="K15" i="206"/>
  <c r="K24" i="206"/>
  <c r="K35" i="206"/>
  <c r="M45" i="206"/>
  <c r="K78" i="206"/>
  <c r="AE100" i="206"/>
  <c r="K101" i="206"/>
  <c r="M103" i="206"/>
  <c r="AE103" i="206"/>
  <c r="K104" i="206"/>
  <c r="M106" i="206"/>
  <c r="M24" i="206"/>
  <c r="K25" i="206"/>
  <c r="M35" i="206"/>
  <c r="AE45" i="206"/>
  <c r="K47" i="206"/>
  <c r="M48" i="206"/>
  <c r="AE48" i="206"/>
  <c r="K76" i="206"/>
  <c r="M78" i="206"/>
  <c r="N79" i="206"/>
  <c r="K99" i="206"/>
  <c r="M101" i="206"/>
  <c r="M104" i="206"/>
  <c r="M105" i="206"/>
  <c r="P107" i="206"/>
  <c r="AE15" i="206"/>
  <c r="M17" i="206"/>
  <c r="M22" i="206"/>
  <c r="M31" i="206"/>
  <c r="K79" i="206"/>
  <c r="AE79" i="206"/>
  <c r="AE99" i="206"/>
  <c r="AE101" i="206"/>
  <c r="AE104" i="206"/>
  <c r="AE106" i="206"/>
  <c r="AE22" i="206"/>
  <c r="AE23" i="206"/>
  <c r="AE25" i="206"/>
  <c r="AE35" i="206"/>
  <c r="K45" i="206"/>
  <c r="AE47" i="206"/>
  <c r="AE76" i="206"/>
  <c r="AE78" i="206"/>
  <c r="Q84" i="206"/>
  <c r="Q100" i="206"/>
  <c r="Q103" i="206"/>
  <c r="Q105" i="206"/>
  <c r="Q107" i="206"/>
  <c r="N14" i="206"/>
  <c r="AE14" i="206"/>
  <c r="N15" i="206"/>
  <c r="N16" i="206"/>
  <c r="N17" i="206"/>
  <c r="K14" i="206"/>
  <c r="M14" i="206"/>
  <c r="K22" i="206"/>
  <c r="O15" i="206" l="1"/>
  <c r="O17" i="206"/>
  <c r="P25" i="206"/>
  <c r="P78" i="206"/>
  <c r="P48" i="206"/>
  <c r="P30" i="206"/>
  <c r="P45" i="206"/>
  <c r="O79" i="206"/>
  <c r="P76" i="206"/>
  <c r="P47" i="206"/>
  <c r="P24" i="206"/>
  <c r="P99" i="206"/>
  <c r="Q24" i="206"/>
  <c r="P35" i="206"/>
  <c r="Q30" i="206"/>
  <c r="P36" i="206"/>
  <c r="P22" i="206"/>
  <c r="O16" i="206"/>
  <c r="P79" i="206"/>
  <c r="P104" i="206"/>
  <c r="P101" i="206"/>
  <c r="P106" i="206"/>
  <c r="P77" i="206"/>
  <c r="P31" i="206"/>
  <c r="P16" i="206"/>
  <c r="K129" i="206"/>
  <c r="E132" i="206" s="1"/>
  <c r="E139" i="206" s="1"/>
  <c r="P14" i="206"/>
  <c r="P17" i="206"/>
  <c r="P15" i="206"/>
  <c r="M129" i="206"/>
  <c r="N129" i="206"/>
  <c r="O14" i="206"/>
  <c r="Q16" i="206" l="1"/>
  <c r="Q22" i="206"/>
  <c r="Q35" i="206"/>
  <c r="Q47" i="206"/>
  <c r="Q25" i="206"/>
  <c r="Q14" i="206"/>
  <c r="Q15" i="206"/>
  <c r="O129" i="206"/>
  <c r="Q17" i="206"/>
  <c r="Q106" i="206"/>
  <c r="Q104" i="206"/>
  <c r="Q36" i="206"/>
  <c r="Q99" i="206"/>
  <c r="Q45" i="206"/>
  <c r="Q79" i="206"/>
  <c r="Q76" i="206"/>
  <c r="Q48" i="206"/>
  <c r="Q78" i="206"/>
  <c r="Q77" i="206"/>
  <c r="Q101" i="206"/>
  <c r="Q31" i="206"/>
  <c r="Q129" i="206"/>
  <c r="P129" i="206"/>
  <c r="BC129" i="205" l="1"/>
  <c r="BB129" i="205"/>
  <c r="BA129" i="205"/>
  <c r="AZ129" i="205"/>
  <c r="AX129" i="205"/>
  <c r="AV129" i="205"/>
  <c r="AT129" i="205"/>
  <c r="AR129" i="205"/>
  <c r="AQ129" i="205"/>
  <c r="AP129" i="205"/>
  <c r="AO129" i="205"/>
  <c r="AN129" i="205"/>
  <c r="AM129" i="205"/>
  <c r="AL129" i="205"/>
  <c r="AK129" i="205"/>
  <c r="AJ129" i="205"/>
  <c r="AI129" i="205"/>
  <c r="AH129" i="205"/>
  <c r="AG129" i="205"/>
  <c r="AF129" i="205"/>
  <c r="Z129" i="205"/>
  <c r="X129" i="205"/>
  <c r="W129" i="205"/>
  <c r="I129" i="205"/>
  <c r="G129" i="205"/>
  <c r="F129" i="205"/>
  <c r="C129" i="205"/>
  <c r="E133" i="205" s="1"/>
  <c r="BE107" i="205"/>
  <c r="BD107" i="205"/>
  <c r="AD107" i="205"/>
  <c r="AC107" i="205"/>
  <c r="AA107" i="205"/>
  <c r="Y107" i="205"/>
  <c r="L107" i="205"/>
  <c r="K107" i="205"/>
  <c r="J107" i="205"/>
  <c r="H107" i="205"/>
  <c r="BE106" i="205"/>
  <c r="BD106" i="205"/>
  <c r="AD106" i="205"/>
  <c r="AC106" i="205"/>
  <c r="AA106" i="205"/>
  <c r="Y106" i="205"/>
  <c r="L106" i="205"/>
  <c r="J106" i="205"/>
  <c r="H106" i="205"/>
  <c r="BE105" i="205"/>
  <c r="BD105" i="205"/>
  <c r="AD105" i="205"/>
  <c r="AC105" i="205"/>
  <c r="AA105" i="205"/>
  <c r="Y105" i="205"/>
  <c r="L105" i="205"/>
  <c r="K105" i="205"/>
  <c r="J105" i="205"/>
  <c r="H105" i="205"/>
  <c r="BE104" i="205"/>
  <c r="BD104" i="205"/>
  <c r="AD104" i="205"/>
  <c r="AC104" i="205"/>
  <c r="AA104" i="205"/>
  <c r="Y104" i="205"/>
  <c r="L104" i="205"/>
  <c r="J104" i="205"/>
  <c r="H104" i="205"/>
  <c r="BE103" i="205"/>
  <c r="BD103" i="205"/>
  <c r="AD103" i="205"/>
  <c r="AC103" i="205"/>
  <c r="AA103" i="205"/>
  <c r="Y103" i="205"/>
  <c r="L103" i="205"/>
  <c r="K103" i="205"/>
  <c r="J103" i="205"/>
  <c r="H103" i="205"/>
  <c r="BE101" i="205"/>
  <c r="BD101" i="205"/>
  <c r="AD101" i="205"/>
  <c r="AC101" i="205"/>
  <c r="AA101" i="205"/>
  <c r="Y101" i="205"/>
  <c r="L101" i="205"/>
  <c r="J101" i="205"/>
  <c r="H101" i="205"/>
  <c r="BE100" i="205"/>
  <c r="BD100" i="205"/>
  <c r="AD100" i="205"/>
  <c r="AC100" i="205"/>
  <c r="AA100" i="205"/>
  <c r="Y100" i="205"/>
  <c r="L100" i="205"/>
  <c r="J100" i="205"/>
  <c r="H100" i="205"/>
  <c r="BE99" i="205"/>
  <c r="BD99" i="205"/>
  <c r="AD99" i="205"/>
  <c r="AC99" i="205"/>
  <c r="AA99" i="205"/>
  <c r="Y99" i="205"/>
  <c r="L99" i="205"/>
  <c r="J99" i="205"/>
  <c r="H99" i="205"/>
  <c r="BE87" i="205"/>
  <c r="BD87" i="205"/>
  <c r="AD87" i="205"/>
  <c r="AC87" i="205"/>
  <c r="AA87" i="205"/>
  <c r="Y87" i="205"/>
  <c r="L87" i="205"/>
  <c r="J87" i="205"/>
  <c r="K87" i="205" s="1"/>
  <c r="H87" i="205"/>
  <c r="BE86" i="205"/>
  <c r="BD86" i="205"/>
  <c r="AD86" i="205"/>
  <c r="AC86" i="205"/>
  <c r="AA86" i="205"/>
  <c r="Y86" i="205"/>
  <c r="L86" i="205"/>
  <c r="J86" i="205"/>
  <c r="H86" i="205"/>
  <c r="BE85" i="205"/>
  <c r="BD85" i="205"/>
  <c r="AD85" i="205"/>
  <c r="AC85" i="205"/>
  <c r="AA85" i="205"/>
  <c r="Y85" i="205"/>
  <c r="L85" i="205"/>
  <c r="K85" i="205"/>
  <c r="J85" i="205"/>
  <c r="H85" i="205"/>
  <c r="BE84" i="205"/>
  <c r="BD84" i="205"/>
  <c r="AD84" i="205"/>
  <c r="AC84" i="205"/>
  <c r="AA84" i="205"/>
  <c r="Y84" i="205"/>
  <c r="L84" i="205"/>
  <c r="J84" i="205"/>
  <c r="H84" i="205"/>
  <c r="BE79" i="205"/>
  <c r="BD79" i="205"/>
  <c r="AD79" i="205"/>
  <c r="AC79" i="205"/>
  <c r="AA79" i="205"/>
  <c r="Y79" i="205"/>
  <c r="L79" i="205"/>
  <c r="K79" i="205"/>
  <c r="J79" i="205"/>
  <c r="H79" i="205"/>
  <c r="BE78" i="205"/>
  <c r="BD78" i="205"/>
  <c r="AD78" i="205"/>
  <c r="AC78" i="205"/>
  <c r="AA78" i="205"/>
  <c r="Y78" i="205"/>
  <c r="L78" i="205"/>
  <c r="J78" i="205"/>
  <c r="H78" i="205"/>
  <c r="BE77" i="205"/>
  <c r="BD77" i="205"/>
  <c r="AD77" i="205"/>
  <c r="AC77" i="205"/>
  <c r="AA77" i="205"/>
  <c r="Y77" i="205"/>
  <c r="L77" i="205"/>
  <c r="J77" i="205"/>
  <c r="H77" i="205"/>
  <c r="BE76" i="205"/>
  <c r="BD76" i="205"/>
  <c r="AD76" i="205"/>
  <c r="AC76" i="205"/>
  <c r="AA76" i="205"/>
  <c r="Y76" i="205"/>
  <c r="L76" i="205"/>
  <c r="J76" i="205"/>
  <c r="H76" i="205"/>
  <c r="BE48" i="205"/>
  <c r="BD48" i="205"/>
  <c r="AD48" i="205"/>
  <c r="AE48" i="205" s="1"/>
  <c r="AC48" i="205"/>
  <c r="AA48" i="205"/>
  <c r="Y48" i="205"/>
  <c r="M48" i="205"/>
  <c r="L48" i="205"/>
  <c r="J48" i="205"/>
  <c r="K48" i="205" s="1"/>
  <c r="H48" i="205"/>
  <c r="BE47" i="205"/>
  <c r="BD47" i="205"/>
  <c r="AD47" i="205"/>
  <c r="AC47" i="205"/>
  <c r="AA47" i="205"/>
  <c r="Y47" i="205"/>
  <c r="L47" i="205"/>
  <c r="J47" i="205"/>
  <c r="H47" i="205"/>
  <c r="BE45" i="205"/>
  <c r="BD45" i="205"/>
  <c r="AD45" i="205"/>
  <c r="AE45" i="205" s="1"/>
  <c r="AC45" i="205"/>
  <c r="AA45" i="205"/>
  <c r="Y45" i="205"/>
  <c r="M45" i="205"/>
  <c r="L45" i="205"/>
  <c r="J45" i="205"/>
  <c r="K45" i="205" s="1"/>
  <c r="H45" i="205"/>
  <c r="BE36" i="205"/>
  <c r="BD36" i="205"/>
  <c r="AD36" i="205"/>
  <c r="AC36" i="205"/>
  <c r="AA36" i="205"/>
  <c r="Y36" i="205"/>
  <c r="L36" i="205"/>
  <c r="J36" i="205"/>
  <c r="H36" i="205"/>
  <c r="BE35" i="205"/>
  <c r="BD35" i="205"/>
  <c r="AD35" i="205"/>
  <c r="AC35" i="205"/>
  <c r="AA35" i="205"/>
  <c r="Y35" i="205"/>
  <c r="M35" i="205"/>
  <c r="L35" i="205"/>
  <c r="J35" i="205"/>
  <c r="K35" i="205" s="1"/>
  <c r="H35" i="205"/>
  <c r="BE25" i="205"/>
  <c r="BD25" i="205"/>
  <c r="AD25" i="205"/>
  <c r="AC25" i="205"/>
  <c r="AA25" i="205"/>
  <c r="Y25" i="205"/>
  <c r="L25" i="205"/>
  <c r="J25" i="205"/>
  <c r="H25" i="205"/>
  <c r="BE24" i="205"/>
  <c r="BD24" i="205"/>
  <c r="AD24" i="205"/>
  <c r="AC24" i="205"/>
  <c r="AA24" i="205"/>
  <c r="Y24" i="205"/>
  <c r="L24" i="205"/>
  <c r="K24" i="205"/>
  <c r="J24" i="205"/>
  <c r="H24" i="205"/>
  <c r="BE23" i="205"/>
  <c r="BD23" i="205"/>
  <c r="AD23" i="205"/>
  <c r="AC23" i="205"/>
  <c r="AA23" i="205"/>
  <c r="Y23" i="205"/>
  <c r="J23" i="205"/>
  <c r="H23" i="205"/>
  <c r="BE22" i="205"/>
  <c r="BD22" i="205"/>
  <c r="AD22" i="205"/>
  <c r="AC22" i="205"/>
  <c r="AE22" i="205" s="1"/>
  <c r="AA22" i="205"/>
  <c r="Y22" i="205"/>
  <c r="L22" i="205"/>
  <c r="J22" i="205"/>
  <c r="H22" i="205"/>
  <c r="BE17" i="205"/>
  <c r="BD17" i="205"/>
  <c r="AD17" i="205"/>
  <c r="AC17" i="205"/>
  <c r="AE17" i="205" s="1"/>
  <c r="AA17" i="205"/>
  <c r="Y17" i="205"/>
  <c r="L17" i="205"/>
  <c r="J17" i="205"/>
  <c r="H17" i="205"/>
  <c r="BE16" i="205"/>
  <c r="BD16" i="205"/>
  <c r="AD16" i="205"/>
  <c r="AC16" i="205"/>
  <c r="AA16" i="205"/>
  <c r="Y16" i="205"/>
  <c r="L16" i="205"/>
  <c r="J16" i="205"/>
  <c r="H16" i="205"/>
  <c r="BE15" i="205"/>
  <c r="BD15" i="205"/>
  <c r="AD15" i="205"/>
  <c r="AC15" i="205"/>
  <c r="AA15" i="205"/>
  <c r="Y15" i="205"/>
  <c r="L15" i="205"/>
  <c r="J15" i="205"/>
  <c r="H15" i="205"/>
  <c r="BE14" i="205"/>
  <c r="BE129" i="205" s="1"/>
  <c r="BD14" i="205"/>
  <c r="BD129" i="205" s="1"/>
  <c r="AD14" i="205"/>
  <c r="AC14" i="205"/>
  <c r="AA14" i="205"/>
  <c r="AA129" i="205" s="1"/>
  <c r="Y14" i="205"/>
  <c r="Y129" i="205" s="1"/>
  <c r="L14" i="205"/>
  <c r="J14" i="205"/>
  <c r="H14" i="205"/>
  <c r="H129" i="205" s="1"/>
  <c r="P45" i="205" l="1"/>
  <c r="P35" i="205"/>
  <c r="P87" i="205"/>
  <c r="P48" i="205"/>
  <c r="AC129" i="205"/>
  <c r="K22" i="205"/>
  <c r="L129" i="205"/>
  <c r="AD129" i="205"/>
  <c r="K15" i="205"/>
  <c r="M22" i="205"/>
  <c r="K78" i="205"/>
  <c r="M84" i="205"/>
  <c r="M85" i="205"/>
  <c r="K101" i="205"/>
  <c r="M104" i="205"/>
  <c r="M106" i="205"/>
  <c r="M107" i="205"/>
  <c r="K16" i="205"/>
  <c r="AE16" i="205"/>
  <c r="P24" i="205"/>
  <c r="M78" i="205"/>
  <c r="N79" i="205"/>
  <c r="P85" i="205"/>
  <c r="AE87" i="205"/>
  <c r="K99" i="205"/>
  <c r="M101" i="205"/>
  <c r="M103" i="205"/>
  <c r="P105" i="205"/>
  <c r="P107" i="205"/>
  <c r="K17" i="205"/>
  <c r="M24" i="205"/>
  <c r="K25" i="205"/>
  <c r="K36" i="205"/>
  <c r="K47" i="205"/>
  <c r="M76" i="205"/>
  <c r="P79" i="205"/>
  <c r="AE85" i="205"/>
  <c r="K86" i="205"/>
  <c r="M99" i="205"/>
  <c r="M100" i="205"/>
  <c r="P103" i="205"/>
  <c r="AE107" i="205"/>
  <c r="J129" i="205"/>
  <c r="M17" i="205"/>
  <c r="M25" i="205"/>
  <c r="M36" i="205"/>
  <c r="M47" i="205"/>
  <c r="AE76" i="205"/>
  <c r="M77" i="205"/>
  <c r="AE79" i="205"/>
  <c r="K84" i="205"/>
  <c r="M86" i="205"/>
  <c r="M87" i="205"/>
  <c r="K100" i="205"/>
  <c r="AE103" i="205"/>
  <c r="K104" i="205"/>
  <c r="M105" i="205"/>
  <c r="AE105" i="205"/>
  <c r="K106" i="205"/>
  <c r="AE15" i="205"/>
  <c r="M16" i="205"/>
  <c r="AE23" i="205"/>
  <c r="AE25" i="205"/>
  <c r="AE36" i="205"/>
  <c r="AE47" i="205"/>
  <c r="K76" i="205"/>
  <c r="K77" i="205"/>
  <c r="AE78" i="205"/>
  <c r="AE84" i="205"/>
  <c r="AE86" i="205"/>
  <c r="AE99" i="205"/>
  <c r="AE101" i="205"/>
  <c r="AE104" i="205"/>
  <c r="AE106" i="205"/>
  <c r="M15" i="205"/>
  <c r="AE24" i="205"/>
  <c r="AE35" i="205"/>
  <c r="AE77" i="205"/>
  <c r="M79" i="205"/>
  <c r="AE100" i="205"/>
  <c r="Q24" i="205"/>
  <c r="Q35" i="205"/>
  <c r="Q45" i="205"/>
  <c r="Q48" i="205"/>
  <c r="Q79" i="205"/>
  <c r="Q85" i="205"/>
  <c r="Q87" i="205"/>
  <c r="Q103" i="205"/>
  <c r="Q105" i="205"/>
  <c r="Q107" i="205"/>
  <c r="AE14" i="205"/>
  <c r="N16" i="205"/>
  <c r="N17" i="205"/>
  <c r="N14" i="205"/>
  <c r="N15" i="205"/>
  <c r="K14" i="205"/>
  <c r="M14" i="205"/>
  <c r="O16" i="205" l="1"/>
  <c r="P106" i="205"/>
  <c r="P104" i="205"/>
  <c r="P47" i="205"/>
  <c r="P84" i="205"/>
  <c r="P99" i="205"/>
  <c r="O15" i="205"/>
  <c r="P77" i="205"/>
  <c r="P25" i="205"/>
  <c r="P78" i="205"/>
  <c r="P22" i="205"/>
  <c r="O17" i="205"/>
  <c r="P76" i="205"/>
  <c r="P100" i="205"/>
  <c r="P86" i="205"/>
  <c r="P36" i="205"/>
  <c r="O79" i="205"/>
  <c r="P101" i="205"/>
  <c r="P14" i="205"/>
  <c r="K129" i="205"/>
  <c r="E132" i="205" s="1"/>
  <c r="E139" i="205" s="1"/>
  <c r="N129" i="205"/>
  <c r="O14" i="205"/>
  <c r="P16" i="205"/>
  <c r="Q14" i="205"/>
  <c r="M129" i="205"/>
  <c r="P17" i="205"/>
  <c r="P15" i="205"/>
  <c r="Q17" i="205" l="1"/>
  <c r="Q36" i="205"/>
  <c r="Q77" i="205"/>
  <c r="Q99" i="205"/>
  <c r="Q101" i="205"/>
  <c r="Q15" i="205"/>
  <c r="Q16" i="205"/>
  <c r="Q76" i="205"/>
  <c r="Q78" i="205"/>
  <c r="Q84" i="205"/>
  <c r="Q104" i="205"/>
  <c r="Q47" i="205"/>
  <c r="O129" i="205"/>
  <c r="Q86" i="205"/>
  <c r="Q100" i="205"/>
  <c r="Q22" i="205"/>
  <c r="Q25" i="205"/>
  <c r="Q106" i="205"/>
  <c r="Q129" i="205"/>
  <c r="P129" i="205"/>
  <c r="BC129" i="203" l="1"/>
  <c r="BB129" i="203"/>
  <c r="BA129" i="203"/>
  <c r="AZ129" i="203"/>
  <c r="AX129" i="203"/>
  <c r="AV129" i="203"/>
  <c r="AT129" i="203"/>
  <c r="AR129" i="203"/>
  <c r="AQ129" i="203"/>
  <c r="AP129" i="203"/>
  <c r="AO129" i="203"/>
  <c r="AN129" i="203"/>
  <c r="AM129" i="203"/>
  <c r="AL129" i="203"/>
  <c r="AK129" i="203"/>
  <c r="AJ129" i="203"/>
  <c r="AI129" i="203"/>
  <c r="AH129" i="203"/>
  <c r="AG129" i="203"/>
  <c r="AF129" i="203"/>
  <c r="Z129" i="203"/>
  <c r="X129" i="203"/>
  <c r="W129" i="203"/>
  <c r="I129" i="203"/>
  <c r="G129" i="203"/>
  <c r="F129" i="203"/>
  <c r="C129" i="203"/>
  <c r="E133" i="203" s="1"/>
  <c r="BE107" i="203"/>
  <c r="BD107" i="203"/>
  <c r="AD107" i="203"/>
  <c r="AC107" i="203"/>
  <c r="AA107" i="203"/>
  <c r="Y107" i="203"/>
  <c r="L107" i="203"/>
  <c r="K107" i="203"/>
  <c r="J107" i="203"/>
  <c r="H107" i="203"/>
  <c r="BE106" i="203"/>
  <c r="BD106" i="203"/>
  <c r="AD106" i="203"/>
  <c r="AC106" i="203"/>
  <c r="AA106" i="203"/>
  <c r="Y106" i="203"/>
  <c r="L106" i="203"/>
  <c r="K106" i="203"/>
  <c r="J106" i="203"/>
  <c r="H106" i="203"/>
  <c r="BE105" i="203"/>
  <c r="BD105" i="203"/>
  <c r="AD105" i="203"/>
  <c r="AC105" i="203"/>
  <c r="AA105" i="203"/>
  <c r="Y105" i="203"/>
  <c r="L105" i="203"/>
  <c r="J105" i="203"/>
  <c r="H105" i="203"/>
  <c r="BE104" i="203"/>
  <c r="BD104" i="203"/>
  <c r="AD104" i="203"/>
  <c r="AC104" i="203"/>
  <c r="AA104" i="203"/>
  <c r="Y104" i="203"/>
  <c r="L104" i="203"/>
  <c r="K104" i="203"/>
  <c r="J104" i="203"/>
  <c r="H104" i="203"/>
  <c r="BE103" i="203"/>
  <c r="BD103" i="203"/>
  <c r="AD103" i="203"/>
  <c r="AC103" i="203"/>
  <c r="AA103" i="203"/>
  <c r="Y103" i="203"/>
  <c r="L103" i="203"/>
  <c r="J103" i="203"/>
  <c r="H103" i="203"/>
  <c r="BE101" i="203"/>
  <c r="BD101" i="203"/>
  <c r="AD101" i="203"/>
  <c r="AE101" i="203" s="1"/>
  <c r="AC101" i="203"/>
  <c r="AA101" i="203"/>
  <c r="Y101" i="203"/>
  <c r="M101" i="203"/>
  <c r="L101" i="203"/>
  <c r="K101" i="203"/>
  <c r="J101" i="203"/>
  <c r="H101" i="203"/>
  <c r="BE100" i="203"/>
  <c r="BD100" i="203"/>
  <c r="AD100" i="203"/>
  <c r="AC100" i="203"/>
  <c r="AA100" i="203"/>
  <c r="Y100" i="203"/>
  <c r="L100" i="203"/>
  <c r="J100" i="203"/>
  <c r="H100" i="203"/>
  <c r="BE99" i="203"/>
  <c r="BD99" i="203"/>
  <c r="AD99" i="203"/>
  <c r="AE99" i="203" s="1"/>
  <c r="AC99" i="203"/>
  <c r="AA99" i="203"/>
  <c r="Y99" i="203"/>
  <c r="M99" i="203"/>
  <c r="L99" i="203"/>
  <c r="J99" i="203"/>
  <c r="H99" i="203"/>
  <c r="BE84" i="203"/>
  <c r="BD84" i="203"/>
  <c r="AD84" i="203"/>
  <c r="AC84" i="203"/>
  <c r="AA84" i="203"/>
  <c r="Y84" i="203"/>
  <c r="L84" i="203"/>
  <c r="J84" i="203"/>
  <c r="H84" i="203"/>
  <c r="BE79" i="203"/>
  <c r="BD79" i="203"/>
  <c r="AD79" i="203"/>
  <c r="AE79" i="203" s="1"/>
  <c r="AC79" i="203"/>
  <c r="AA79" i="203"/>
  <c r="Y79" i="203"/>
  <c r="M79" i="203"/>
  <c r="L79" i="203"/>
  <c r="J79" i="203"/>
  <c r="H79" i="203"/>
  <c r="BE78" i="203"/>
  <c r="BD78" i="203"/>
  <c r="AD78" i="203"/>
  <c r="AC78" i="203"/>
  <c r="AA78" i="203"/>
  <c r="Y78" i="203"/>
  <c r="L78" i="203"/>
  <c r="J78" i="203"/>
  <c r="H78" i="203"/>
  <c r="BE76" i="203"/>
  <c r="BD76" i="203"/>
  <c r="AD76" i="203"/>
  <c r="AE76" i="203" s="1"/>
  <c r="AC76" i="203"/>
  <c r="AA76" i="203"/>
  <c r="Y76" i="203"/>
  <c r="M76" i="203"/>
  <c r="L76" i="203"/>
  <c r="J76" i="203"/>
  <c r="H76" i="203"/>
  <c r="BE47" i="203"/>
  <c r="BD47" i="203"/>
  <c r="AD47" i="203"/>
  <c r="AC47" i="203"/>
  <c r="AA47" i="203"/>
  <c r="Y47" i="203"/>
  <c r="L47" i="203"/>
  <c r="J47" i="203"/>
  <c r="H47" i="203"/>
  <c r="BE45" i="203"/>
  <c r="BD45" i="203"/>
  <c r="AD45" i="203"/>
  <c r="AE45" i="203" s="1"/>
  <c r="AC45" i="203"/>
  <c r="AA45" i="203"/>
  <c r="Y45" i="203"/>
  <c r="M45" i="203"/>
  <c r="L45" i="203"/>
  <c r="J45" i="203"/>
  <c r="H45" i="203"/>
  <c r="BE36" i="203"/>
  <c r="BD36" i="203"/>
  <c r="AD36" i="203"/>
  <c r="AC36" i="203"/>
  <c r="AA36" i="203"/>
  <c r="Y36" i="203"/>
  <c r="L36" i="203"/>
  <c r="K36" i="203"/>
  <c r="J36" i="203"/>
  <c r="H36" i="203"/>
  <c r="BE35" i="203"/>
  <c r="BD35" i="203"/>
  <c r="AD35" i="203"/>
  <c r="AC35" i="203"/>
  <c r="AA35" i="203"/>
  <c r="Y35" i="203"/>
  <c r="L35" i="203"/>
  <c r="J35" i="203"/>
  <c r="H35" i="203"/>
  <c r="BE31" i="203"/>
  <c r="BD31" i="203"/>
  <c r="AD31" i="203"/>
  <c r="AC31" i="203"/>
  <c r="AA31" i="203"/>
  <c r="Y31" i="203"/>
  <c r="L31" i="203"/>
  <c r="K31" i="203"/>
  <c r="J31" i="203"/>
  <c r="H31" i="203"/>
  <c r="BE30" i="203"/>
  <c r="BD30" i="203"/>
  <c r="AD30" i="203"/>
  <c r="AC30" i="203"/>
  <c r="AA30" i="203"/>
  <c r="Y30" i="203"/>
  <c r="L30" i="203"/>
  <c r="J30" i="203"/>
  <c r="H30" i="203"/>
  <c r="BE25" i="203"/>
  <c r="BD25" i="203"/>
  <c r="AD25" i="203"/>
  <c r="AC25" i="203"/>
  <c r="AA25" i="203"/>
  <c r="Y25" i="203"/>
  <c r="L25" i="203"/>
  <c r="J25" i="203"/>
  <c r="H25" i="203"/>
  <c r="BE24" i="203"/>
  <c r="BD24" i="203"/>
  <c r="AD24" i="203"/>
  <c r="AE24" i="203" s="1"/>
  <c r="AC24" i="203"/>
  <c r="AA24" i="203"/>
  <c r="Y24" i="203"/>
  <c r="M24" i="203"/>
  <c r="L24" i="203"/>
  <c r="K24" i="203"/>
  <c r="J24" i="203"/>
  <c r="H24" i="203"/>
  <c r="BE23" i="203"/>
  <c r="BD23" i="203"/>
  <c r="AD23" i="203"/>
  <c r="AC23" i="203"/>
  <c r="AA23" i="203"/>
  <c r="Y23" i="203"/>
  <c r="J23" i="203"/>
  <c r="H23" i="203"/>
  <c r="BE22" i="203"/>
  <c r="BD22" i="203"/>
  <c r="AD22" i="203"/>
  <c r="AC22" i="203"/>
  <c r="AA22" i="203"/>
  <c r="Y22" i="203"/>
  <c r="L22" i="203"/>
  <c r="J22" i="203"/>
  <c r="H22" i="203"/>
  <c r="BE17" i="203"/>
  <c r="BD17" i="203"/>
  <c r="AD17" i="203"/>
  <c r="AC17" i="203"/>
  <c r="AA17" i="203"/>
  <c r="Y17" i="203"/>
  <c r="L17" i="203"/>
  <c r="J17" i="203"/>
  <c r="H17" i="203"/>
  <c r="BE16" i="203"/>
  <c r="BD16" i="203"/>
  <c r="AD16" i="203"/>
  <c r="AC16" i="203"/>
  <c r="AA16" i="203"/>
  <c r="Y16" i="203"/>
  <c r="L16" i="203"/>
  <c r="J16" i="203"/>
  <c r="H16" i="203"/>
  <c r="BE15" i="203"/>
  <c r="BD15" i="203"/>
  <c r="AD15" i="203"/>
  <c r="AC15" i="203"/>
  <c r="AA15" i="203"/>
  <c r="Y15" i="203"/>
  <c r="L15" i="203"/>
  <c r="J15" i="203"/>
  <c r="H15" i="203"/>
  <c r="BE14" i="203"/>
  <c r="BE129" i="203" s="1"/>
  <c r="BD14" i="203"/>
  <c r="AD14" i="203"/>
  <c r="AD129" i="203" s="1"/>
  <c r="AC14" i="203"/>
  <c r="AC129" i="203" s="1"/>
  <c r="AA14" i="203"/>
  <c r="AA129" i="203" s="1"/>
  <c r="Y14" i="203"/>
  <c r="L14" i="203"/>
  <c r="J14" i="203"/>
  <c r="H14" i="203"/>
  <c r="H129" i="203" s="1"/>
  <c r="K17" i="203" l="1"/>
  <c r="P31" i="203"/>
  <c r="P36" i="203"/>
  <c r="K47" i="203"/>
  <c r="K78" i="203"/>
  <c r="K84" i="203"/>
  <c r="K100" i="203"/>
  <c r="K103" i="203"/>
  <c r="M105" i="203"/>
  <c r="P107" i="203"/>
  <c r="M17" i="203"/>
  <c r="K22" i="203"/>
  <c r="M25" i="203"/>
  <c r="M47" i="203"/>
  <c r="M78" i="203"/>
  <c r="N79" i="203"/>
  <c r="M84" i="203"/>
  <c r="M100" i="203"/>
  <c r="M103" i="203"/>
  <c r="M104" i="203"/>
  <c r="P106" i="203"/>
  <c r="AE107" i="203"/>
  <c r="J129" i="203"/>
  <c r="K15" i="203"/>
  <c r="AE25" i="203"/>
  <c r="K30" i="203"/>
  <c r="M31" i="203"/>
  <c r="AE31" i="203"/>
  <c r="K35" i="203"/>
  <c r="K45" i="203"/>
  <c r="K76" i="203"/>
  <c r="K79" i="203"/>
  <c r="K99" i="203"/>
  <c r="P101" i="203"/>
  <c r="P104" i="203"/>
  <c r="L129" i="203"/>
  <c r="Y129" i="203"/>
  <c r="BD129" i="203"/>
  <c r="M15" i="203"/>
  <c r="K16" i="203"/>
  <c r="AE16" i="203"/>
  <c r="P24" i="203"/>
  <c r="M30" i="203"/>
  <c r="M36" i="203"/>
  <c r="AE104" i="203"/>
  <c r="K105" i="203"/>
  <c r="M106" i="203"/>
  <c r="M107" i="203"/>
  <c r="AE106" i="203"/>
  <c r="AE15" i="203"/>
  <c r="M16" i="203"/>
  <c r="AE17" i="203"/>
  <c r="M22" i="203"/>
  <c r="AE22" i="203"/>
  <c r="AE23" i="203"/>
  <c r="K25" i="203"/>
  <c r="AE30" i="203"/>
  <c r="M35" i="203"/>
  <c r="AE35" i="203"/>
  <c r="Q36" i="203"/>
  <c r="AE36" i="203"/>
  <c r="AE47" i="203"/>
  <c r="AE78" i="203"/>
  <c r="AE84" i="203"/>
  <c r="AE100" i="203"/>
  <c r="AE103" i="203"/>
  <c r="AE105" i="203"/>
  <c r="Q24" i="203"/>
  <c r="Q31" i="203"/>
  <c r="P79" i="203"/>
  <c r="Q101" i="203"/>
  <c r="Q104" i="203"/>
  <c r="Q106" i="203"/>
  <c r="Q107" i="203"/>
  <c r="AE14" i="203"/>
  <c r="N15" i="203"/>
  <c r="N16" i="203"/>
  <c r="N17" i="203"/>
  <c r="N14" i="203"/>
  <c r="K14" i="203"/>
  <c r="M14" i="203"/>
  <c r="O17" i="203" l="1"/>
  <c r="P25" i="203"/>
  <c r="P105" i="203"/>
  <c r="P76" i="203"/>
  <c r="O79" i="203"/>
  <c r="P84" i="203"/>
  <c r="Q79" i="203"/>
  <c r="O16" i="203"/>
  <c r="P45" i="203"/>
  <c r="P22" i="203"/>
  <c r="P100" i="203"/>
  <c r="O15" i="203"/>
  <c r="P99" i="203"/>
  <c r="P103" i="203"/>
  <c r="P47" i="203"/>
  <c r="Q22" i="203"/>
  <c r="P35" i="203"/>
  <c r="P30" i="203"/>
  <c r="P78" i="203"/>
  <c r="K129" i="203"/>
  <c r="E132" i="203" s="1"/>
  <c r="E139" i="203" s="1"/>
  <c r="P14" i="203"/>
  <c r="P17" i="203"/>
  <c r="P15" i="203"/>
  <c r="M129" i="203"/>
  <c r="N129" i="203"/>
  <c r="O14" i="203"/>
  <c r="P16" i="203"/>
  <c r="O129" i="203" l="1"/>
  <c r="Q103" i="203"/>
  <c r="Q14" i="203"/>
  <c r="Q78" i="203"/>
  <c r="Q30" i="203"/>
  <c r="Q105" i="203"/>
  <c r="Q47" i="203"/>
  <c r="Q45" i="203"/>
  <c r="Q76" i="203"/>
  <c r="Q17" i="203"/>
  <c r="Q16" i="203"/>
  <c r="Q15" i="203"/>
  <c r="Q99" i="203"/>
  <c r="Q35" i="203"/>
  <c r="Q100" i="203"/>
  <c r="Q84" i="203"/>
  <c r="Q25" i="203"/>
  <c r="P129" i="203"/>
  <c r="Q129" i="203" l="1"/>
  <c r="BC129" i="202"/>
  <c r="BB129" i="202"/>
  <c r="BA129" i="202"/>
  <c r="AZ129" i="202"/>
  <c r="AX129" i="202"/>
  <c r="AV129" i="202"/>
  <c r="AT129" i="202"/>
  <c r="AR129" i="202"/>
  <c r="AQ129" i="202"/>
  <c r="AP129" i="202"/>
  <c r="AO129" i="202"/>
  <c r="AN129" i="202"/>
  <c r="AM129" i="202"/>
  <c r="AL129" i="202"/>
  <c r="AK129" i="202"/>
  <c r="AJ129" i="202"/>
  <c r="AI129" i="202"/>
  <c r="AH129" i="202"/>
  <c r="AG129" i="202"/>
  <c r="AF129" i="202"/>
  <c r="I129" i="202"/>
  <c r="G129" i="202"/>
  <c r="F129" i="202"/>
  <c r="C129" i="202"/>
  <c r="E133" i="202" s="1"/>
  <c r="BE107" i="202"/>
  <c r="BD107" i="202"/>
  <c r="AD107" i="202"/>
  <c r="AC107" i="202"/>
  <c r="L107" i="202"/>
  <c r="J107" i="202"/>
  <c r="H107" i="202"/>
  <c r="BE106" i="202"/>
  <c r="BD106" i="202"/>
  <c r="AD106" i="202"/>
  <c r="AC106" i="202"/>
  <c r="L106" i="202"/>
  <c r="J106" i="202"/>
  <c r="H106" i="202"/>
  <c r="BE105" i="202"/>
  <c r="BD105" i="202"/>
  <c r="AD105" i="202"/>
  <c r="AC105" i="202"/>
  <c r="L105" i="202"/>
  <c r="J105" i="202"/>
  <c r="H105" i="202"/>
  <c r="BE104" i="202"/>
  <c r="BD104" i="202"/>
  <c r="AD104" i="202"/>
  <c r="AC104" i="202"/>
  <c r="L104" i="202"/>
  <c r="J104" i="202"/>
  <c r="H104" i="202"/>
  <c r="BE103" i="202"/>
  <c r="BD103" i="202"/>
  <c r="AD103" i="202"/>
  <c r="AC103" i="202"/>
  <c r="L103" i="202"/>
  <c r="J103" i="202"/>
  <c r="H103" i="202"/>
  <c r="BE101" i="202"/>
  <c r="BD101" i="202"/>
  <c r="AD101" i="202"/>
  <c r="AC101" i="202"/>
  <c r="L101" i="202"/>
  <c r="K101" i="202"/>
  <c r="H101" i="202"/>
  <c r="BE100" i="202"/>
  <c r="BD100" i="202"/>
  <c r="AD100" i="202"/>
  <c r="AC100" i="202"/>
  <c r="L100" i="202"/>
  <c r="K100" i="202"/>
  <c r="H100" i="202"/>
  <c r="BE99" i="202"/>
  <c r="BD99" i="202"/>
  <c r="AD99" i="202"/>
  <c r="AC99" i="202"/>
  <c r="L99" i="202"/>
  <c r="J99" i="202"/>
  <c r="H99" i="202"/>
  <c r="BE84" i="202"/>
  <c r="BD84" i="202"/>
  <c r="AD84" i="202"/>
  <c r="AC84" i="202"/>
  <c r="L84" i="202"/>
  <c r="J84" i="202"/>
  <c r="H84" i="202"/>
  <c r="BE79" i="202"/>
  <c r="BD79" i="202"/>
  <c r="AD79" i="202"/>
  <c r="AE79" i="202" s="1"/>
  <c r="AC79" i="202"/>
  <c r="M79" i="202"/>
  <c r="L79" i="202"/>
  <c r="K79" i="202"/>
  <c r="J79" i="202"/>
  <c r="H79" i="202"/>
  <c r="BE78" i="202"/>
  <c r="BD78" i="202"/>
  <c r="AD78" i="202"/>
  <c r="AC78" i="202"/>
  <c r="L78" i="202"/>
  <c r="J78" i="202"/>
  <c r="H78" i="202"/>
  <c r="BE77" i="202"/>
  <c r="BD77" i="202"/>
  <c r="AD77" i="202"/>
  <c r="AE77" i="202" s="1"/>
  <c r="AC77" i="202"/>
  <c r="M77" i="202"/>
  <c r="L77" i="202"/>
  <c r="K77" i="202"/>
  <c r="J77" i="202"/>
  <c r="H77" i="202"/>
  <c r="BE76" i="202"/>
  <c r="BD76" i="202"/>
  <c r="AD76" i="202"/>
  <c r="AC76" i="202"/>
  <c r="L76" i="202"/>
  <c r="J76" i="202"/>
  <c r="H76" i="202"/>
  <c r="BE48" i="202"/>
  <c r="BD48" i="202"/>
  <c r="AD48" i="202"/>
  <c r="AE48" i="202" s="1"/>
  <c r="AC48" i="202"/>
  <c r="M48" i="202"/>
  <c r="L48" i="202"/>
  <c r="K48" i="202"/>
  <c r="J48" i="202"/>
  <c r="H48" i="202"/>
  <c r="BE47" i="202"/>
  <c r="BD47" i="202"/>
  <c r="AD47" i="202"/>
  <c r="AC47" i="202"/>
  <c r="L47" i="202"/>
  <c r="J47" i="202"/>
  <c r="H47" i="202"/>
  <c r="BE45" i="202"/>
  <c r="BD45" i="202"/>
  <c r="AD45" i="202"/>
  <c r="AE45" i="202" s="1"/>
  <c r="AC45" i="202"/>
  <c r="M45" i="202"/>
  <c r="L45" i="202"/>
  <c r="K45" i="202"/>
  <c r="J45" i="202"/>
  <c r="H45" i="202"/>
  <c r="BE36" i="202"/>
  <c r="BD36" i="202"/>
  <c r="AD36" i="202"/>
  <c r="AC36" i="202"/>
  <c r="L36" i="202"/>
  <c r="J36" i="202"/>
  <c r="H36" i="202"/>
  <c r="BE35" i="202"/>
  <c r="BD35" i="202"/>
  <c r="AD35" i="202"/>
  <c r="AE35" i="202" s="1"/>
  <c r="AC35" i="202"/>
  <c r="M35" i="202"/>
  <c r="L35" i="202"/>
  <c r="K35" i="202"/>
  <c r="J35" i="202"/>
  <c r="H35" i="202"/>
  <c r="BE25" i="202"/>
  <c r="BD25" i="202"/>
  <c r="AD25" i="202"/>
  <c r="AC25" i="202"/>
  <c r="L25" i="202"/>
  <c r="J25" i="202"/>
  <c r="H25" i="202"/>
  <c r="BE24" i="202"/>
  <c r="BD24" i="202"/>
  <c r="AD24" i="202"/>
  <c r="AC24" i="202"/>
  <c r="M24" i="202"/>
  <c r="L24" i="202"/>
  <c r="J24" i="202"/>
  <c r="K24" i="202" s="1"/>
  <c r="H24" i="202"/>
  <c r="BE17" i="202"/>
  <c r="BD17" i="202"/>
  <c r="AD17" i="202"/>
  <c r="AC17" i="202"/>
  <c r="L17" i="202"/>
  <c r="J17" i="202"/>
  <c r="H17" i="202"/>
  <c r="BE16" i="202"/>
  <c r="BD16" i="202"/>
  <c r="AD16" i="202"/>
  <c r="AC16" i="202"/>
  <c r="M16" i="202"/>
  <c r="L16" i="202"/>
  <c r="J16" i="202"/>
  <c r="K16" i="202" s="1"/>
  <c r="H16" i="202"/>
  <c r="BE15" i="202"/>
  <c r="BD15" i="202"/>
  <c r="AD15" i="202"/>
  <c r="AC15" i="202"/>
  <c r="L15" i="202"/>
  <c r="J15" i="202"/>
  <c r="H15" i="202"/>
  <c r="BE14" i="202"/>
  <c r="BD14" i="202"/>
  <c r="BD129" i="202" s="1"/>
  <c r="AD14" i="202"/>
  <c r="AC14" i="202"/>
  <c r="L14" i="202"/>
  <c r="J14" i="202"/>
  <c r="H14" i="202"/>
  <c r="P24" i="202" l="1"/>
  <c r="AC129" i="202"/>
  <c r="H129" i="202"/>
  <c r="AD129" i="202"/>
  <c r="N15" i="202"/>
  <c r="AE16" i="202"/>
  <c r="N17" i="202"/>
  <c r="AE24" i="202"/>
  <c r="K25" i="202"/>
  <c r="P35" i="202"/>
  <c r="K36" i="202"/>
  <c r="P45" i="202"/>
  <c r="K47" i="202"/>
  <c r="P48" i="202"/>
  <c r="K76" i="202"/>
  <c r="P77" i="202"/>
  <c r="K78" i="202"/>
  <c r="M84" i="202"/>
  <c r="AE107" i="202"/>
  <c r="J129" i="202"/>
  <c r="M17" i="202"/>
  <c r="M25" i="202"/>
  <c r="M36" i="202"/>
  <c r="M47" i="202"/>
  <c r="M76" i="202"/>
  <c r="M78" i="202"/>
  <c r="AE100" i="202"/>
  <c r="P101" i="202"/>
  <c r="K103" i="202"/>
  <c r="AE103" i="202"/>
  <c r="K104" i="202"/>
  <c r="K105" i="202"/>
  <c r="AE105" i="202"/>
  <c r="K106" i="202"/>
  <c r="K107" i="202"/>
  <c r="M15" i="202"/>
  <c r="L129" i="202"/>
  <c r="P100" i="202"/>
  <c r="M101" i="202"/>
  <c r="M104" i="202"/>
  <c r="M106" i="202"/>
  <c r="M107" i="202"/>
  <c r="BE129" i="202"/>
  <c r="N16" i="202"/>
  <c r="N79" i="202"/>
  <c r="AE84" i="202"/>
  <c r="K99" i="202"/>
  <c r="M100" i="202"/>
  <c r="M103" i="202"/>
  <c r="M105" i="202"/>
  <c r="K15" i="202"/>
  <c r="AE15" i="202"/>
  <c r="K17" i="202"/>
  <c r="AE17" i="202"/>
  <c r="AE25" i="202"/>
  <c r="AE36" i="202"/>
  <c r="AE47" i="202"/>
  <c r="AE76" i="202"/>
  <c r="AE78" i="202"/>
  <c r="K84" i="202"/>
  <c r="M99" i="202"/>
  <c r="AE99" i="202"/>
  <c r="K14" i="202"/>
  <c r="M14" i="202"/>
  <c r="AE101" i="202"/>
  <c r="AE104" i="202"/>
  <c r="AE106" i="202"/>
  <c r="P15" i="202"/>
  <c r="P17" i="202"/>
  <c r="Q24" i="202"/>
  <c r="Q35" i="202"/>
  <c r="Q45" i="202"/>
  <c r="Q48" i="202"/>
  <c r="Q77" i="202"/>
  <c r="Q101" i="202"/>
  <c r="N14" i="202"/>
  <c r="AE14" i="202"/>
  <c r="M129" i="202" l="1"/>
  <c r="O17" i="202"/>
  <c r="P84" i="202"/>
  <c r="K129" i="202"/>
  <c r="E132" i="202" s="1"/>
  <c r="E139" i="202" s="1"/>
  <c r="Q100" i="202"/>
  <c r="O16" i="202"/>
  <c r="P107" i="202"/>
  <c r="P105" i="202"/>
  <c r="P103" i="202"/>
  <c r="P78" i="202"/>
  <c r="P76" i="202"/>
  <c r="P47" i="202"/>
  <c r="P36" i="202"/>
  <c r="P25" i="202"/>
  <c r="P16" i="202"/>
  <c r="O79" i="202"/>
  <c r="Q17" i="202"/>
  <c r="Q15" i="202"/>
  <c r="P99" i="202"/>
  <c r="Q99" i="202" s="1"/>
  <c r="P106" i="202"/>
  <c r="P104" i="202"/>
  <c r="P79" i="202"/>
  <c r="O15" i="202"/>
  <c r="O14" i="202"/>
  <c r="N129" i="202"/>
  <c r="P14" i="202"/>
  <c r="Q16" i="202" l="1"/>
  <c r="Q36" i="202"/>
  <c r="Q76" i="202"/>
  <c r="Q105" i="202"/>
  <c r="Q106" i="202"/>
  <c r="Q79" i="202"/>
  <c r="Q25" i="202"/>
  <c r="Q47" i="202"/>
  <c r="Q78" i="202"/>
  <c r="Q103" i="202"/>
  <c r="O129" i="202"/>
  <c r="Q104" i="202"/>
  <c r="Q107" i="202"/>
  <c r="Q84" i="202"/>
  <c r="P129" i="202"/>
  <c r="Q14" i="202"/>
  <c r="Q129" i="202" l="1"/>
  <c r="BC129" i="201"/>
  <c r="BB129" i="201"/>
  <c r="BA129" i="201"/>
  <c r="AZ129" i="201"/>
  <c r="AX129" i="201"/>
  <c r="AV129" i="201"/>
  <c r="AT129" i="201"/>
  <c r="AR129" i="201"/>
  <c r="AQ129" i="201"/>
  <c r="AP129" i="201"/>
  <c r="AO129" i="201"/>
  <c r="AN129" i="201"/>
  <c r="AM129" i="201"/>
  <c r="AL129" i="201"/>
  <c r="AK129" i="201"/>
  <c r="AJ129" i="201"/>
  <c r="AI129" i="201"/>
  <c r="AH129" i="201"/>
  <c r="AG129" i="201"/>
  <c r="AF129" i="201"/>
  <c r="I129" i="201"/>
  <c r="G129" i="201"/>
  <c r="F129" i="201"/>
  <c r="C129" i="201"/>
  <c r="E133" i="201" s="1"/>
  <c r="BE107" i="201"/>
  <c r="BD107" i="201"/>
  <c r="AD107" i="201"/>
  <c r="AC107" i="201"/>
  <c r="L107" i="201"/>
  <c r="J107" i="201"/>
  <c r="H107" i="201"/>
  <c r="BE106" i="201"/>
  <c r="BD106" i="201"/>
  <c r="AD106" i="201"/>
  <c r="AC106" i="201"/>
  <c r="L106" i="201"/>
  <c r="J106" i="201"/>
  <c r="H106" i="201"/>
  <c r="BE105" i="201"/>
  <c r="BD105" i="201"/>
  <c r="AD105" i="201"/>
  <c r="AE105" i="201" s="1"/>
  <c r="AC105" i="201"/>
  <c r="L105" i="201"/>
  <c r="J105" i="201"/>
  <c r="H105" i="201"/>
  <c r="BE104" i="201"/>
  <c r="BD104" i="201"/>
  <c r="AD104" i="201"/>
  <c r="AE104" i="201" s="1"/>
  <c r="AC104" i="201"/>
  <c r="L104" i="201"/>
  <c r="K104" i="201"/>
  <c r="H104" i="201"/>
  <c r="BE103" i="201"/>
  <c r="BD103" i="201"/>
  <c r="AD103" i="201"/>
  <c r="AE103" i="201" s="1"/>
  <c r="AC103" i="201"/>
  <c r="L103" i="201"/>
  <c r="K103" i="201"/>
  <c r="H103" i="201"/>
  <c r="BE101" i="201"/>
  <c r="BD101" i="201"/>
  <c r="AD101" i="201"/>
  <c r="AC101" i="201"/>
  <c r="L101" i="201"/>
  <c r="K101" i="201"/>
  <c r="H101" i="201"/>
  <c r="BE100" i="201"/>
  <c r="BD100" i="201"/>
  <c r="AD100" i="201"/>
  <c r="AC100" i="201"/>
  <c r="L100" i="201"/>
  <c r="K100" i="201"/>
  <c r="H100" i="201"/>
  <c r="BE99" i="201"/>
  <c r="BD99" i="201"/>
  <c r="AD99" i="201"/>
  <c r="AC99" i="201"/>
  <c r="L99" i="201"/>
  <c r="J99" i="201"/>
  <c r="H99" i="201"/>
  <c r="BE84" i="201"/>
  <c r="BD84" i="201"/>
  <c r="AD84" i="201"/>
  <c r="AE84" i="201" s="1"/>
  <c r="AC84" i="201"/>
  <c r="L84" i="201"/>
  <c r="J84" i="201"/>
  <c r="H84" i="201"/>
  <c r="BE79" i="201"/>
  <c r="BD79" i="201"/>
  <c r="AD79" i="201"/>
  <c r="AC79" i="201"/>
  <c r="L79" i="201"/>
  <c r="J79" i="201"/>
  <c r="H79" i="201"/>
  <c r="BE78" i="201"/>
  <c r="BD78" i="201"/>
  <c r="AD78" i="201"/>
  <c r="AC78" i="201"/>
  <c r="L78" i="201"/>
  <c r="J78" i="201"/>
  <c r="H78" i="201"/>
  <c r="BE77" i="201"/>
  <c r="BD77" i="201"/>
  <c r="AD77" i="201"/>
  <c r="AE77" i="201" s="1"/>
  <c r="AC77" i="201"/>
  <c r="L77" i="201"/>
  <c r="J77" i="201"/>
  <c r="H77" i="201"/>
  <c r="BE76" i="201"/>
  <c r="BD76" i="201"/>
  <c r="AD76" i="201"/>
  <c r="AC76" i="201"/>
  <c r="L76" i="201"/>
  <c r="J76" i="201"/>
  <c r="H76" i="201"/>
  <c r="BE48" i="201"/>
  <c r="BD48" i="201"/>
  <c r="AD48" i="201"/>
  <c r="AC48" i="201"/>
  <c r="L48" i="201"/>
  <c r="J48" i="201"/>
  <c r="H48" i="201"/>
  <c r="BE47" i="201"/>
  <c r="BD47" i="201"/>
  <c r="AD47" i="201"/>
  <c r="AC47" i="201"/>
  <c r="L47" i="201"/>
  <c r="J47" i="201"/>
  <c r="H47" i="201"/>
  <c r="BE36" i="201"/>
  <c r="BD36" i="201"/>
  <c r="AD36" i="201"/>
  <c r="AC36" i="201"/>
  <c r="L36" i="201"/>
  <c r="J36" i="201"/>
  <c r="H36" i="201"/>
  <c r="BE35" i="201"/>
  <c r="BD35" i="201"/>
  <c r="AD35" i="201"/>
  <c r="AC35" i="201"/>
  <c r="L35" i="201"/>
  <c r="J35" i="201"/>
  <c r="H35" i="201"/>
  <c r="BE33" i="201"/>
  <c r="BD33" i="201"/>
  <c r="AD33" i="201"/>
  <c r="AC33" i="201"/>
  <c r="L33" i="201"/>
  <c r="J33" i="201"/>
  <c r="H33" i="201"/>
  <c r="BE32" i="201"/>
  <c r="BD32" i="201"/>
  <c r="AD32" i="201"/>
  <c r="AC32" i="201"/>
  <c r="L32" i="201"/>
  <c r="J32" i="201"/>
  <c r="H32" i="201"/>
  <c r="BE31" i="201"/>
  <c r="BD31" i="201"/>
  <c r="AD31" i="201"/>
  <c r="AC31" i="201"/>
  <c r="L31" i="201"/>
  <c r="J31" i="201"/>
  <c r="H31" i="201"/>
  <c r="BE26" i="201"/>
  <c r="BD26" i="201"/>
  <c r="AD26" i="201"/>
  <c r="AC26" i="201"/>
  <c r="L26" i="201"/>
  <c r="J26" i="201"/>
  <c r="H26" i="201"/>
  <c r="BE25" i="201"/>
  <c r="BD25" i="201"/>
  <c r="AD25" i="201"/>
  <c r="AC25" i="201"/>
  <c r="L25" i="201"/>
  <c r="J25" i="201"/>
  <c r="H25" i="201"/>
  <c r="BE24" i="201"/>
  <c r="BD24" i="201"/>
  <c r="AD24" i="201"/>
  <c r="AC24" i="201"/>
  <c r="L24" i="201"/>
  <c r="J24" i="201"/>
  <c r="H24" i="201"/>
  <c r="BE17" i="201"/>
  <c r="BD17" i="201"/>
  <c r="AD17" i="201"/>
  <c r="AC17" i="201"/>
  <c r="L17" i="201"/>
  <c r="J17" i="201"/>
  <c r="H17" i="201"/>
  <c r="BE16" i="201"/>
  <c r="BD16" i="201"/>
  <c r="AD16" i="201"/>
  <c r="AC16" i="201"/>
  <c r="L16" i="201"/>
  <c r="J16" i="201"/>
  <c r="H16" i="201"/>
  <c r="BE15" i="201"/>
  <c r="BD15" i="201"/>
  <c r="AD15" i="201"/>
  <c r="AE15" i="201" s="1"/>
  <c r="AC15" i="201"/>
  <c r="L15" i="201"/>
  <c r="J15" i="201"/>
  <c r="H15" i="201"/>
  <c r="BE14" i="201"/>
  <c r="BD14" i="201"/>
  <c r="AD14" i="201"/>
  <c r="AC14" i="201"/>
  <c r="AC129" i="201" s="1"/>
  <c r="L14" i="201"/>
  <c r="J14" i="201"/>
  <c r="H14" i="201"/>
  <c r="H129" i="201" l="1"/>
  <c r="K14" i="201"/>
  <c r="K24" i="201"/>
  <c r="K32" i="201"/>
  <c r="M33" i="201"/>
  <c r="M47" i="201"/>
  <c r="K48" i="201"/>
  <c r="K79" i="201"/>
  <c r="M84" i="201"/>
  <c r="P101" i="201"/>
  <c r="M103" i="201"/>
  <c r="M106" i="201"/>
  <c r="M107" i="201"/>
  <c r="BD129" i="201"/>
  <c r="M15" i="201"/>
  <c r="M14" i="201"/>
  <c r="BE129" i="201"/>
  <c r="K17" i="201"/>
  <c r="M24" i="201"/>
  <c r="AE25" i="201"/>
  <c r="K31" i="201"/>
  <c r="M32" i="201"/>
  <c r="AE35" i="201"/>
  <c r="K36" i="201"/>
  <c r="K47" i="201"/>
  <c r="M48" i="201"/>
  <c r="M78" i="201"/>
  <c r="M79" i="201"/>
  <c r="P100" i="201"/>
  <c r="M101" i="201"/>
  <c r="M105" i="201"/>
  <c r="K26" i="201"/>
  <c r="M31" i="201"/>
  <c r="K35" i="201"/>
  <c r="M36" i="201"/>
  <c r="K77" i="201"/>
  <c r="K99" i="201"/>
  <c r="M100" i="201"/>
  <c r="P104" i="201"/>
  <c r="K16" i="201"/>
  <c r="M17" i="201"/>
  <c r="AD129" i="201"/>
  <c r="K15" i="201"/>
  <c r="K25" i="201"/>
  <c r="M26" i="201"/>
  <c r="K33" i="201"/>
  <c r="M35" i="201"/>
  <c r="AE48" i="201"/>
  <c r="K76" i="201"/>
  <c r="M77" i="201"/>
  <c r="AE79" i="201"/>
  <c r="K84" i="201"/>
  <c r="M99" i="201"/>
  <c r="AE101" i="201"/>
  <c r="P103" i="201"/>
  <c r="Q103" i="201" s="1"/>
  <c r="M104" i="201"/>
  <c r="K107" i="201"/>
  <c r="AE17" i="201"/>
  <c r="AE24" i="201"/>
  <c r="M25" i="201"/>
  <c r="AE31" i="201"/>
  <c r="AE33" i="201"/>
  <c r="AE36" i="201"/>
  <c r="AE47" i="201"/>
  <c r="M76" i="201"/>
  <c r="AE76" i="201"/>
  <c r="K78" i="201"/>
  <c r="AE99" i="201"/>
  <c r="K106" i="201"/>
  <c r="AE107" i="201"/>
  <c r="M16" i="201"/>
  <c r="AE16" i="201"/>
  <c r="AE26" i="201"/>
  <c r="AE32" i="201"/>
  <c r="AE78" i="201"/>
  <c r="AE100" i="201"/>
  <c r="AE106" i="201"/>
  <c r="Q100" i="201"/>
  <c r="N14" i="201"/>
  <c r="AE14" i="201"/>
  <c r="N15" i="201"/>
  <c r="N16" i="201"/>
  <c r="N17" i="201"/>
  <c r="N79" i="201"/>
  <c r="J129" i="201"/>
  <c r="L129" i="201"/>
  <c r="K105" i="201"/>
  <c r="O16" i="201" l="1"/>
  <c r="Q104" i="201"/>
  <c r="P76" i="201"/>
  <c r="P99" i="201"/>
  <c r="P35" i="201"/>
  <c r="P26" i="201"/>
  <c r="P36" i="201"/>
  <c r="P24" i="201"/>
  <c r="P105" i="201"/>
  <c r="P84" i="201"/>
  <c r="O15" i="201"/>
  <c r="M129" i="201"/>
  <c r="P33" i="201"/>
  <c r="P25" i="201"/>
  <c r="Q25" i="201" s="1"/>
  <c r="Q101" i="201"/>
  <c r="P31" i="201"/>
  <c r="P32" i="201"/>
  <c r="O79" i="201"/>
  <c r="P78" i="201"/>
  <c r="P107" i="201"/>
  <c r="Q36" i="201"/>
  <c r="Q31" i="201"/>
  <c r="P47" i="201"/>
  <c r="Q107" i="201"/>
  <c r="O17" i="201"/>
  <c r="P106" i="201"/>
  <c r="P77" i="201"/>
  <c r="P48" i="201"/>
  <c r="Q33" i="201"/>
  <c r="O14" i="201"/>
  <c r="N129" i="201"/>
  <c r="K129" i="201"/>
  <c r="E132" i="201" s="1"/>
  <c r="E139" i="201" s="1"/>
  <c r="P79" i="201"/>
  <c r="P17" i="201"/>
  <c r="P15" i="201"/>
  <c r="P16" i="201"/>
  <c r="P14" i="201"/>
  <c r="Q78" i="201" l="1"/>
  <c r="Q32" i="201"/>
  <c r="Q84" i="201"/>
  <c r="Q35" i="201"/>
  <c r="Q16" i="201"/>
  <c r="Q15" i="201"/>
  <c r="Q47" i="201"/>
  <c r="Q17" i="201"/>
  <c r="O129" i="201"/>
  <c r="Q48" i="201"/>
  <c r="Q106" i="201"/>
  <c r="Q105" i="201"/>
  <c r="Q24" i="201"/>
  <c r="Q26" i="201"/>
  <c r="Q99" i="201"/>
  <c r="Q76" i="201"/>
  <c r="Q77" i="201"/>
  <c r="Q79" i="201"/>
  <c r="P129" i="201"/>
  <c r="Q14" i="201"/>
  <c r="Q129" i="201" l="1"/>
  <c r="BC129" i="198"/>
  <c r="BB129" i="198"/>
  <c r="BA129" i="198"/>
  <c r="AZ129" i="198"/>
  <c r="AX129" i="198"/>
  <c r="AV129" i="198"/>
  <c r="AT129" i="198"/>
  <c r="AR129" i="198"/>
  <c r="AQ129" i="198"/>
  <c r="AP129" i="198"/>
  <c r="AO129" i="198"/>
  <c r="AN129" i="198"/>
  <c r="AM129" i="198"/>
  <c r="AL129" i="198"/>
  <c r="AK129" i="198"/>
  <c r="AJ129" i="198"/>
  <c r="AI129" i="198"/>
  <c r="AH129" i="198"/>
  <c r="AG129" i="198"/>
  <c r="AF129" i="198"/>
  <c r="I129" i="198"/>
  <c r="G129" i="198"/>
  <c r="F129" i="198"/>
  <c r="C129" i="198"/>
  <c r="E133" i="198" s="1"/>
  <c r="BE107" i="198"/>
  <c r="BD107" i="198"/>
  <c r="AD107" i="198"/>
  <c r="AC107" i="198"/>
  <c r="Z107" i="198"/>
  <c r="X107" i="198"/>
  <c r="W107" i="198"/>
  <c r="Y107" i="198" s="1"/>
  <c r="L107" i="198"/>
  <c r="J107" i="198"/>
  <c r="K107" i="198" s="1"/>
  <c r="P107" i="198" s="1"/>
  <c r="H107" i="198"/>
  <c r="BE106" i="198"/>
  <c r="BD106" i="198"/>
  <c r="AD106" i="198"/>
  <c r="AC106" i="198"/>
  <c r="Z106" i="198"/>
  <c r="X106" i="198"/>
  <c r="W106" i="198"/>
  <c r="L106" i="198"/>
  <c r="M106" i="198" s="1"/>
  <c r="J106" i="198"/>
  <c r="AA106" i="198" s="1"/>
  <c r="H106" i="198"/>
  <c r="BE105" i="198"/>
  <c r="BD105" i="198"/>
  <c r="AD105" i="198"/>
  <c r="AE105" i="198" s="1"/>
  <c r="AC105" i="198"/>
  <c r="Z105" i="198"/>
  <c r="X105" i="198"/>
  <c r="W105" i="198"/>
  <c r="Y105" i="198" s="1"/>
  <c r="L105" i="198"/>
  <c r="J105" i="198"/>
  <c r="K105" i="198" s="1"/>
  <c r="P105" i="198" s="1"/>
  <c r="H105" i="198"/>
  <c r="BE104" i="198"/>
  <c r="BD104" i="198"/>
  <c r="AD104" i="198"/>
  <c r="AC104" i="198"/>
  <c r="Z104" i="198"/>
  <c r="X104" i="198"/>
  <c r="W104" i="198"/>
  <c r="L104" i="198"/>
  <c r="J104" i="198"/>
  <c r="AA104" i="198" s="1"/>
  <c r="H104" i="198"/>
  <c r="BE103" i="198"/>
  <c r="BD103" i="198"/>
  <c r="AD103" i="198"/>
  <c r="AE103" i="198" s="1"/>
  <c r="AC103" i="198"/>
  <c r="Z103" i="198"/>
  <c r="X103" i="198"/>
  <c r="W103" i="198"/>
  <c r="Y103" i="198" s="1"/>
  <c r="L103" i="198"/>
  <c r="J103" i="198"/>
  <c r="K103" i="198" s="1"/>
  <c r="P103" i="198" s="1"/>
  <c r="H103" i="198"/>
  <c r="BE101" i="198"/>
  <c r="BD101" i="198"/>
  <c r="AD101" i="198"/>
  <c r="AC101" i="198"/>
  <c r="Z101" i="198"/>
  <c r="X101" i="198"/>
  <c r="W101" i="198"/>
  <c r="L101" i="198"/>
  <c r="J101" i="198"/>
  <c r="AA101" i="198" s="1"/>
  <c r="H101" i="198"/>
  <c r="BE100" i="198"/>
  <c r="BD100" i="198"/>
  <c r="AD100" i="198"/>
  <c r="AE100" i="198" s="1"/>
  <c r="AC100" i="198"/>
  <c r="Z100" i="198"/>
  <c r="X100" i="198"/>
  <c r="W100" i="198"/>
  <c r="Y100" i="198" s="1"/>
  <c r="L100" i="198"/>
  <c r="J100" i="198"/>
  <c r="K100" i="198" s="1"/>
  <c r="P100" i="198" s="1"/>
  <c r="H100" i="198"/>
  <c r="BE99" i="198"/>
  <c r="BD99" i="198"/>
  <c r="AD99" i="198"/>
  <c r="AC99" i="198"/>
  <c r="Z99" i="198"/>
  <c r="X99" i="198"/>
  <c r="W99" i="198"/>
  <c r="L99" i="198"/>
  <c r="J99" i="198"/>
  <c r="AA99" i="198" s="1"/>
  <c r="H99" i="198"/>
  <c r="BE87" i="198"/>
  <c r="BD87" i="198"/>
  <c r="AD87" i="198"/>
  <c r="AE87" i="198" s="1"/>
  <c r="AC87" i="198"/>
  <c r="Z87" i="198"/>
  <c r="X87" i="198"/>
  <c r="W87" i="198"/>
  <c r="Y87" i="198" s="1"/>
  <c r="L87" i="198"/>
  <c r="J87" i="198"/>
  <c r="K87" i="198" s="1"/>
  <c r="P87" i="198" s="1"/>
  <c r="H87" i="198"/>
  <c r="BE86" i="198"/>
  <c r="BD86" i="198"/>
  <c r="AD86" i="198"/>
  <c r="AC86" i="198"/>
  <c r="Z86" i="198"/>
  <c r="X86" i="198"/>
  <c r="W86" i="198"/>
  <c r="L86" i="198"/>
  <c r="J86" i="198"/>
  <c r="AA86" i="198" s="1"/>
  <c r="H86" i="198"/>
  <c r="BE85" i="198"/>
  <c r="BD85" i="198"/>
  <c r="AD85" i="198"/>
  <c r="AE85" i="198" s="1"/>
  <c r="AC85" i="198"/>
  <c r="Z85" i="198"/>
  <c r="X85" i="198"/>
  <c r="W85" i="198"/>
  <c r="Y85" i="198" s="1"/>
  <c r="L85" i="198"/>
  <c r="J85" i="198"/>
  <c r="K85" i="198" s="1"/>
  <c r="P85" i="198" s="1"/>
  <c r="H85" i="198"/>
  <c r="BE84" i="198"/>
  <c r="BD84" i="198"/>
  <c r="AD84" i="198"/>
  <c r="AC84" i="198"/>
  <c r="Z84" i="198"/>
  <c r="X84" i="198"/>
  <c r="W84" i="198"/>
  <c r="L84" i="198"/>
  <c r="J84" i="198"/>
  <c r="AA84" i="198" s="1"/>
  <c r="H84" i="198"/>
  <c r="BE83" i="198"/>
  <c r="BD83" i="198"/>
  <c r="BE79" i="198"/>
  <c r="BD79" i="198"/>
  <c r="AD79" i="198"/>
  <c r="AE79" i="198" s="1"/>
  <c r="AC79" i="198"/>
  <c r="Z79" i="198"/>
  <c r="X79" i="198"/>
  <c r="W79" i="198"/>
  <c r="Y79" i="198" s="1"/>
  <c r="L79" i="198"/>
  <c r="J79" i="198"/>
  <c r="K79" i="198" s="1"/>
  <c r="H79" i="198"/>
  <c r="BE78" i="198"/>
  <c r="BD78" i="198"/>
  <c r="AD78" i="198"/>
  <c r="AC78" i="198"/>
  <c r="Z78" i="198"/>
  <c r="X78" i="198"/>
  <c r="W78" i="198"/>
  <c r="L78" i="198"/>
  <c r="J78" i="198"/>
  <c r="AA78" i="198" s="1"/>
  <c r="H78" i="198"/>
  <c r="BE77" i="198"/>
  <c r="BD77" i="198"/>
  <c r="AD77" i="198"/>
  <c r="AE77" i="198" s="1"/>
  <c r="Z77" i="198"/>
  <c r="X77" i="198"/>
  <c r="Y77" i="198" s="1"/>
  <c r="W77" i="198"/>
  <c r="M77" i="198"/>
  <c r="L77" i="198"/>
  <c r="K77" i="198"/>
  <c r="P77" i="198" s="1"/>
  <c r="J77" i="198"/>
  <c r="AA77" i="198" s="1"/>
  <c r="H77" i="198"/>
  <c r="BE76" i="198"/>
  <c r="BD76" i="198"/>
  <c r="AD76" i="198"/>
  <c r="AE76" i="198" s="1"/>
  <c r="Z76" i="198"/>
  <c r="X76" i="198"/>
  <c r="W76" i="198"/>
  <c r="L76" i="198"/>
  <c r="J76" i="198"/>
  <c r="AA76" i="198" s="1"/>
  <c r="H76" i="198"/>
  <c r="BE74" i="198"/>
  <c r="BD74" i="198"/>
  <c r="BE73" i="198"/>
  <c r="BD73" i="198"/>
  <c r="BE72" i="198"/>
  <c r="BD72" i="198"/>
  <c r="BE71" i="198"/>
  <c r="BD71" i="198"/>
  <c r="BE70" i="198"/>
  <c r="BD70" i="198"/>
  <c r="BE69" i="198"/>
  <c r="BD69" i="198"/>
  <c r="BE67" i="198"/>
  <c r="BD67" i="198"/>
  <c r="BE66" i="198"/>
  <c r="BD66" i="198"/>
  <c r="BE65" i="198"/>
  <c r="BD65" i="198"/>
  <c r="BE64" i="198"/>
  <c r="BD64" i="198"/>
  <c r="BE63" i="198"/>
  <c r="BD63" i="198"/>
  <c r="BE62" i="198"/>
  <c r="BD62" i="198"/>
  <c r="BE61" i="198"/>
  <c r="BD61" i="198"/>
  <c r="BE60" i="198"/>
  <c r="BD60" i="198"/>
  <c r="BE59" i="198"/>
  <c r="BD59" i="198"/>
  <c r="BE58" i="198"/>
  <c r="BD58" i="198"/>
  <c r="BE57" i="198"/>
  <c r="BD57" i="198"/>
  <c r="BE56" i="198"/>
  <c r="BD56" i="198"/>
  <c r="BE55" i="198"/>
  <c r="BD55" i="198"/>
  <c r="BE54" i="198"/>
  <c r="BD54" i="198"/>
  <c r="BE53" i="198"/>
  <c r="BD53" i="198"/>
  <c r="BE52" i="198"/>
  <c r="BD52" i="198"/>
  <c r="BE51" i="198"/>
  <c r="BD51" i="198"/>
  <c r="BE50" i="198"/>
  <c r="BD50" i="198"/>
  <c r="BE49" i="198"/>
  <c r="BD49" i="198"/>
  <c r="BE48" i="198"/>
  <c r="BD48" i="198"/>
  <c r="BE47" i="198"/>
  <c r="BD47" i="198"/>
  <c r="AD47" i="198"/>
  <c r="AE47" i="198" s="1"/>
  <c r="AC47" i="198"/>
  <c r="Z47" i="198"/>
  <c r="X47" i="198"/>
  <c r="W47" i="198"/>
  <c r="Y47" i="198" s="1"/>
  <c r="L47" i="198"/>
  <c r="J47" i="198"/>
  <c r="K47" i="198" s="1"/>
  <c r="P47" i="198" s="1"/>
  <c r="H47" i="198"/>
  <c r="BE46" i="198"/>
  <c r="BD46" i="198"/>
  <c r="BE45" i="198"/>
  <c r="BD45" i="198"/>
  <c r="AD45" i="198"/>
  <c r="AC45" i="198"/>
  <c r="Z45" i="198"/>
  <c r="X45" i="198"/>
  <c r="W45" i="198"/>
  <c r="L45" i="198"/>
  <c r="J45" i="198"/>
  <c r="AA45" i="198" s="1"/>
  <c r="H45" i="198"/>
  <c r="BE44" i="198"/>
  <c r="BD44" i="198"/>
  <c r="BE43" i="198"/>
  <c r="BD43" i="198"/>
  <c r="BE42" i="198"/>
  <c r="BD42" i="198"/>
  <c r="BE41" i="198"/>
  <c r="BD41" i="198"/>
  <c r="BE40" i="198"/>
  <c r="BD40" i="198"/>
  <c r="BE39" i="198"/>
  <c r="BD39" i="198"/>
  <c r="BE38" i="198"/>
  <c r="BD38" i="198"/>
  <c r="BE37" i="198"/>
  <c r="BD37" i="198"/>
  <c r="BE36" i="198"/>
  <c r="BD36" i="198"/>
  <c r="AD36" i="198"/>
  <c r="AE36" i="198" s="1"/>
  <c r="Z36" i="198"/>
  <c r="X36" i="198"/>
  <c r="Y36" i="198" s="1"/>
  <c r="W36" i="198"/>
  <c r="M36" i="198"/>
  <c r="L36" i="198"/>
  <c r="K36" i="198"/>
  <c r="P36" i="198" s="1"/>
  <c r="J36" i="198"/>
  <c r="AA36" i="198" s="1"/>
  <c r="H36" i="198"/>
  <c r="BE35" i="198"/>
  <c r="BD35" i="198"/>
  <c r="AD35" i="198"/>
  <c r="AE35" i="198" s="1"/>
  <c r="Z35" i="198"/>
  <c r="X35" i="198"/>
  <c r="W35" i="198"/>
  <c r="L35" i="198"/>
  <c r="J35" i="198"/>
  <c r="AA35" i="198" s="1"/>
  <c r="H35" i="198"/>
  <c r="BE33" i="198"/>
  <c r="BD33" i="198"/>
  <c r="BE32" i="198"/>
  <c r="BD32" i="198"/>
  <c r="BE31" i="198"/>
  <c r="BD31" i="198"/>
  <c r="AD31" i="198"/>
  <c r="AE31" i="198" s="1"/>
  <c r="AC31" i="198"/>
  <c r="Z31" i="198"/>
  <c r="X31" i="198"/>
  <c r="W31" i="198"/>
  <c r="Y31" i="198" s="1"/>
  <c r="L31" i="198"/>
  <c r="J31" i="198"/>
  <c r="K31" i="198" s="1"/>
  <c r="P31" i="198" s="1"/>
  <c r="H31" i="198"/>
  <c r="BE30" i="198"/>
  <c r="BD30" i="198"/>
  <c r="AD30" i="198"/>
  <c r="AC30" i="198"/>
  <c r="Z30" i="198"/>
  <c r="X30" i="198"/>
  <c r="W30" i="198"/>
  <c r="L30" i="198"/>
  <c r="J30" i="198"/>
  <c r="AA30" i="198" s="1"/>
  <c r="H30" i="198"/>
  <c r="BE29" i="198"/>
  <c r="BD29" i="198"/>
  <c r="BE28" i="198"/>
  <c r="BD28" i="198"/>
  <c r="BE27" i="198"/>
  <c r="BD27" i="198"/>
  <c r="BE26" i="198"/>
  <c r="BD26" i="198"/>
  <c r="AD26" i="198"/>
  <c r="AE26" i="198" s="1"/>
  <c r="AC26" i="198"/>
  <c r="Z26" i="198"/>
  <c r="X26" i="198"/>
  <c r="W26" i="198"/>
  <c r="Y26" i="198" s="1"/>
  <c r="L26" i="198"/>
  <c r="J26" i="198"/>
  <c r="K26" i="198" s="1"/>
  <c r="P26" i="198" s="1"/>
  <c r="H26" i="198"/>
  <c r="BE25" i="198"/>
  <c r="BD25" i="198"/>
  <c r="AD25" i="198"/>
  <c r="AC25" i="198"/>
  <c r="Z25" i="198"/>
  <c r="X25" i="198"/>
  <c r="W25" i="198"/>
  <c r="L25" i="198"/>
  <c r="J25" i="198"/>
  <c r="AA25" i="198" s="1"/>
  <c r="H25" i="198"/>
  <c r="BE24" i="198"/>
  <c r="BD24" i="198"/>
  <c r="AD24" i="198"/>
  <c r="AE24" i="198" s="1"/>
  <c r="AC24" i="198"/>
  <c r="Z24" i="198"/>
  <c r="X24" i="198"/>
  <c r="W24" i="198"/>
  <c r="Y24" i="198" s="1"/>
  <c r="L24" i="198"/>
  <c r="J24" i="198"/>
  <c r="K24" i="198" s="1"/>
  <c r="P24" i="198" s="1"/>
  <c r="H24" i="198"/>
  <c r="BE23" i="198"/>
  <c r="BD23" i="198"/>
  <c r="AD23" i="198"/>
  <c r="AC23" i="198"/>
  <c r="Z23" i="198"/>
  <c r="X23" i="198"/>
  <c r="W23" i="198"/>
  <c r="L23" i="198"/>
  <c r="J23" i="198"/>
  <c r="AA23" i="198" s="1"/>
  <c r="H23" i="198"/>
  <c r="BE22" i="198"/>
  <c r="BD22" i="198"/>
  <c r="AD22" i="198"/>
  <c r="AE22" i="198" s="1"/>
  <c r="AC22" i="198"/>
  <c r="Z22" i="198"/>
  <c r="X22" i="198"/>
  <c r="W22" i="198"/>
  <c r="Y22" i="198" s="1"/>
  <c r="L22" i="198"/>
  <c r="J22" i="198"/>
  <c r="K22" i="198" s="1"/>
  <c r="P22" i="198" s="1"/>
  <c r="H22" i="198"/>
  <c r="BE17" i="198"/>
  <c r="BD17" i="198"/>
  <c r="AD17" i="198"/>
  <c r="AC17" i="198"/>
  <c r="Z17" i="198"/>
  <c r="X17" i="198"/>
  <c r="W17" i="198"/>
  <c r="L17" i="198"/>
  <c r="J17" i="198"/>
  <c r="AA17" i="198" s="1"/>
  <c r="H17" i="198"/>
  <c r="BE16" i="198"/>
  <c r="BD16" i="198"/>
  <c r="AD16" i="198"/>
  <c r="AE16" i="198" s="1"/>
  <c r="AC16" i="198"/>
  <c r="Z16" i="198"/>
  <c r="X16" i="198"/>
  <c r="W16" i="198"/>
  <c r="Y16" i="198" s="1"/>
  <c r="L16" i="198"/>
  <c r="J16" i="198"/>
  <c r="K16" i="198" s="1"/>
  <c r="H16" i="198"/>
  <c r="BE15" i="198"/>
  <c r="BD15" i="198"/>
  <c r="AD15" i="198"/>
  <c r="AC15" i="198"/>
  <c r="Z15" i="198"/>
  <c r="X15" i="198"/>
  <c r="W15" i="198"/>
  <c r="L15" i="198"/>
  <c r="J15" i="198"/>
  <c r="AA15" i="198" s="1"/>
  <c r="H15" i="198"/>
  <c r="BE14" i="198"/>
  <c r="BE129" i="198" s="1"/>
  <c r="BD14" i="198"/>
  <c r="AD14" i="198"/>
  <c r="AE14" i="198" s="1"/>
  <c r="AC14" i="198"/>
  <c r="Z14" i="198"/>
  <c r="X14" i="198"/>
  <c r="W14" i="198"/>
  <c r="L14" i="198"/>
  <c r="L129" i="198" s="1"/>
  <c r="J14" i="198"/>
  <c r="J129" i="198" s="1"/>
  <c r="H14" i="198"/>
  <c r="W129" i="198" l="1"/>
  <c r="H129" i="198"/>
  <c r="BD129" i="198"/>
  <c r="M15" i="198"/>
  <c r="M17" i="198"/>
  <c r="M23" i="198"/>
  <c r="M25" i="198"/>
  <c r="M76" i="198"/>
  <c r="M78" i="198"/>
  <c r="M30" i="198"/>
  <c r="M35" i="198"/>
  <c r="M45" i="198"/>
  <c r="M84" i="198"/>
  <c r="M86" i="198"/>
  <c r="M99" i="198"/>
  <c r="M101" i="198"/>
  <c r="M104" i="198"/>
  <c r="AE107" i="198"/>
  <c r="K15" i="198"/>
  <c r="Y15" i="198"/>
  <c r="AE15" i="198"/>
  <c r="M16" i="198"/>
  <c r="K17" i="198"/>
  <c r="Y17" i="198"/>
  <c r="AE17" i="198"/>
  <c r="M22" i="198"/>
  <c r="Q22" i="198" s="1"/>
  <c r="K23" i="198"/>
  <c r="P23" i="198" s="1"/>
  <c r="Y23" i="198"/>
  <c r="AE23" i="198"/>
  <c r="M24" i="198"/>
  <c r="Q24" i="198" s="1"/>
  <c r="K25" i="198"/>
  <c r="P25" i="198" s="1"/>
  <c r="Y25" i="198"/>
  <c r="AE25" i="198"/>
  <c r="M26" i="198"/>
  <c r="Q26" i="198" s="1"/>
  <c r="K30" i="198"/>
  <c r="P30" i="198" s="1"/>
  <c r="Y30" i="198"/>
  <c r="AE30" i="198"/>
  <c r="M31" i="198"/>
  <c r="Q31" i="198" s="1"/>
  <c r="K35" i="198"/>
  <c r="P35" i="198" s="1"/>
  <c r="Q35" i="198" s="1"/>
  <c r="Y35" i="198"/>
  <c r="K45" i="198"/>
  <c r="P45" i="198" s="1"/>
  <c r="Y45" i="198"/>
  <c r="AE45" i="198"/>
  <c r="M47" i="198"/>
  <c r="Q47" i="198" s="1"/>
  <c r="K76" i="198"/>
  <c r="P76" i="198" s="1"/>
  <c r="Y76" i="198"/>
  <c r="K78" i="198"/>
  <c r="P78" i="198" s="1"/>
  <c r="Y78" i="198"/>
  <c r="AE78" i="198"/>
  <c r="M79" i="198"/>
  <c r="K84" i="198"/>
  <c r="P84" i="198" s="1"/>
  <c r="Q84" i="198" s="1"/>
  <c r="Y84" i="198"/>
  <c r="AE84" i="198"/>
  <c r="M85" i="198"/>
  <c r="K86" i="198"/>
  <c r="P86" i="198" s="1"/>
  <c r="Y86" i="198"/>
  <c r="AE86" i="198"/>
  <c r="M87" i="198"/>
  <c r="K99" i="198"/>
  <c r="P99" i="198" s="1"/>
  <c r="Q99" i="198" s="1"/>
  <c r="Y99" i="198"/>
  <c r="AE99" i="198"/>
  <c r="M100" i="198"/>
  <c r="K101" i="198"/>
  <c r="P101" i="198" s="1"/>
  <c r="Y101" i="198"/>
  <c r="AE101" i="198"/>
  <c r="M103" i="198"/>
  <c r="K104" i="198"/>
  <c r="P104" i="198" s="1"/>
  <c r="Q104" i="198" s="1"/>
  <c r="Y104" i="198"/>
  <c r="AE104" i="198"/>
  <c r="M105" i="198"/>
  <c r="K106" i="198"/>
  <c r="P106" i="198" s="1"/>
  <c r="Y106" i="198"/>
  <c r="AE106" i="198"/>
  <c r="M107" i="198"/>
  <c r="Q36" i="198"/>
  <c r="Q77" i="198"/>
  <c r="Q23" i="198"/>
  <c r="Q25" i="198"/>
  <c r="Q30" i="198"/>
  <c r="Q45" i="198"/>
  <c r="Q76" i="198"/>
  <c r="Q78" i="198"/>
  <c r="Q85" i="198"/>
  <c r="Q86" i="198"/>
  <c r="Q87" i="198"/>
  <c r="Q100" i="198"/>
  <c r="Q101" i="198"/>
  <c r="Q103" i="198"/>
  <c r="Q105" i="198"/>
  <c r="Q106" i="198"/>
  <c r="Q107" i="198"/>
  <c r="AA14" i="198"/>
  <c r="N16" i="198"/>
  <c r="O16" i="198" s="1"/>
  <c r="AA16" i="198"/>
  <c r="AA22" i="198"/>
  <c r="AA24" i="198"/>
  <c r="AA26" i="198"/>
  <c r="AA31" i="198"/>
  <c r="AA47" i="198"/>
  <c r="N79" i="198"/>
  <c r="O79" i="198" s="1"/>
  <c r="AA79" i="198"/>
  <c r="AA85" i="198"/>
  <c r="AA87" i="198"/>
  <c r="AA100" i="198"/>
  <c r="AA103" i="198"/>
  <c r="AA105" i="198"/>
  <c r="AA107" i="198"/>
  <c r="N14" i="198"/>
  <c r="Y14" i="198"/>
  <c r="K14" i="198"/>
  <c r="M14" i="198"/>
  <c r="N15" i="198"/>
  <c r="O15" i="198" s="1"/>
  <c r="N17" i="198"/>
  <c r="O17" i="198" s="1"/>
  <c r="M129" i="198" l="1"/>
  <c r="P15" i="198"/>
  <c r="Q15" i="198" s="1"/>
  <c r="P16" i="198"/>
  <c r="Q16" i="198" s="1"/>
  <c r="K129" i="198"/>
  <c r="E132" i="198" s="1"/>
  <c r="E139" i="198" s="1"/>
  <c r="P14" i="198"/>
  <c r="Q14" i="198" s="1"/>
  <c r="N129" i="198"/>
  <c r="O14" i="198"/>
  <c r="O129" i="198" s="1"/>
  <c r="P17" i="198"/>
  <c r="Q17" i="198" s="1"/>
  <c r="P79" i="198"/>
  <c r="Q79" i="198" s="1"/>
  <c r="Q129" i="198" l="1"/>
  <c r="P129" i="198"/>
  <c r="E140" i="197" l="1"/>
  <c r="E138" i="197"/>
  <c r="E137" i="197"/>
  <c r="E134" i="197"/>
  <c r="BC129" i="197"/>
  <c r="BB129" i="197"/>
  <c r="BA129" i="197"/>
  <c r="AZ129" i="197"/>
  <c r="AY129" i="197"/>
  <c r="AX129" i="197"/>
  <c r="AW129" i="197"/>
  <c r="AV129" i="197"/>
  <c r="AU129" i="197"/>
  <c r="AT129" i="197"/>
  <c r="AS129" i="197"/>
  <c r="AR129" i="197"/>
  <c r="AQ129" i="197"/>
  <c r="AP129" i="197"/>
  <c r="AO129" i="197"/>
  <c r="AN129" i="197"/>
  <c r="AM129" i="197"/>
  <c r="AL129" i="197"/>
  <c r="AK129" i="197"/>
  <c r="AJ129" i="197"/>
  <c r="AI129" i="197"/>
  <c r="AH129" i="197"/>
  <c r="AG129" i="197"/>
  <c r="BE130" i="197" s="1"/>
  <c r="AF129" i="197"/>
  <c r="BD130" i="197" s="1"/>
  <c r="AA129" i="197"/>
  <c r="I129" i="197"/>
  <c r="G129" i="197"/>
  <c r="F129" i="197"/>
  <c r="C129" i="197"/>
  <c r="BE128" i="197"/>
  <c r="BD128" i="197"/>
  <c r="AD128" i="197"/>
  <c r="AE128" i="197" s="1"/>
  <c r="AC128" i="197"/>
  <c r="Z128" i="197"/>
  <c r="X128" i="197"/>
  <c r="W128" i="197"/>
  <c r="Y128" i="197" s="1"/>
  <c r="L128" i="197"/>
  <c r="J128" i="197"/>
  <c r="K128" i="197" s="1"/>
  <c r="H128" i="197"/>
  <c r="BE127" i="197"/>
  <c r="BD127" i="197"/>
  <c r="AD127" i="197"/>
  <c r="AC127" i="197"/>
  <c r="Z127" i="197"/>
  <c r="X127" i="197"/>
  <c r="W127" i="197"/>
  <c r="L127" i="197"/>
  <c r="J127" i="197"/>
  <c r="AA127" i="197" s="1"/>
  <c r="H127" i="197"/>
  <c r="BE126" i="197"/>
  <c r="BD126" i="197"/>
  <c r="AD126" i="197"/>
  <c r="AE126" i="197" s="1"/>
  <c r="AC126" i="197"/>
  <c r="Z126" i="197"/>
  <c r="X126" i="197"/>
  <c r="W126" i="197"/>
  <c r="Y126" i="197" s="1"/>
  <c r="L126" i="197"/>
  <c r="J126" i="197"/>
  <c r="K126" i="197" s="1"/>
  <c r="H126" i="197"/>
  <c r="BE125" i="197"/>
  <c r="BD125" i="197"/>
  <c r="AD125" i="197"/>
  <c r="AC125" i="197"/>
  <c r="Z125" i="197"/>
  <c r="X125" i="197"/>
  <c r="W125" i="197"/>
  <c r="L125" i="197"/>
  <c r="J125" i="197"/>
  <c r="AA125" i="197" s="1"/>
  <c r="H125" i="197"/>
  <c r="BE124" i="197"/>
  <c r="BD124" i="197"/>
  <c r="AD124" i="197"/>
  <c r="AE124" i="197" s="1"/>
  <c r="AC124" i="197"/>
  <c r="Z124" i="197"/>
  <c r="X124" i="197"/>
  <c r="W124" i="197"/>
  <c r="Y124" i="197" s="1"/>
  <c r="L124" i="197"/>
  <c r="J124" i="197"/>
  <c r="K124" i="197" s="1"/>
  <c r="H124" i="197"/>
  <c r="BE123" i="197"/>
  <c r="BD123" i="197"/>
  <c r="AD123" i="197"/>
  <c r="AC123" i="197"/>
  <c r="Z123" i="197"/>
  <c r="X123" i="197"/>
  <c r="W123" i="197"/>
  <c r="L123" i="197"/>
  <c r="J123" i="197"/>
  <c r="AA123" i="197" s="1"/>
  <c r="H123" i="197"/>
  <c r="BE122" i="197"/>
  <c r="BD122" i="197"/>
  <c r="AD122" i="197"/>
  <c r="AE122" i="197" s="1"/>
  <c r="AC122" i="197"/>
  <c r="Z122" i="197"/>
  <c r="X122" i="197"/>
  <c r="W122" i="197"/>
  <c r="Y122" i="197" s="1"/>
  <c r="L122" i="197"/>
  <c r="J122" i="197"/>
  <c r="K122" i="197" s="1"/>
  <c r="H122" i="197"/>
  <c r="BE121" i="197"/>
  <c r="BD121" i="197"/>
  <c r="AD121" i="197"/>
  <c r="AC121" i="197"/>
  <c r="Z121" i="197"/>
  <c r="X121" i="197"/>
  <c r="W121" i="197"/>
  <c r="L121" i="197"/>
  <c r="J121" i="197"/>
  <c r="AA121" i="197" s="1"/>
  <c r="H121" i="197"/>
  <c r="BE120" i="197"/>
  <c r="BD120" i="197"/>
  <c r="AD120" i="197"/>
  <c r="AE120" i="197" s="1"/>
  <c r="AC120" i="197"/>
  <c r="Z120" i="197"/>
  <c r="X120" i="197"/>
  <c r="W120" i="197"/>
  <c r="Y120" i="197" s="1"/>
  <c r="L120" i="197"/>
  <c r="J120" i="197"/>
  <c r="K120" i="197" s="1"/>
  <c r="H120" i="197"/>
  <c r="BE119" i="197"/>
  <c r="BD119" i="197"/>
  <c r="AD119" i="197"/>
  <c r="AC119" i="197"/>
  <c r="Z119" i="197"/>
  <c r="X119" i="197"/>
  <c r="W119" i="197"/>
  <c r="L119" i="197"/>
  <c r="J119" i="197"/>
  <c r="AA119" i="197" s="1"/>
  <c r="H119" i="197"/>
  <c r="BE118" i="197"/>
  <c r="BD118" i="197"/>
  <c r="AD118" i="197"/>
  <c r="AE118" i="197" s="1"/>
  <c r="AC118" i="197"/>
  <c r="Z118" i="197"/>
  <c r="X118" i="197"/>
  <c r="W118" i="197"/>
  <c r="Y118" i="197" s="1"/>
  <c r="L118" i="197"/>
  <c r="J118" i="197"/>
  <c r="K118" i="197" s="1"/>
  <c r="H118" i="197"/>
  <c r="BE117" i="197"/>
  <c r="BD117" i="197"/>
  <c r="AD117" i="197"/>
  <c r="AC117" i="197"/>
  <c r="Z117" i="197"/>
  <c r="X117" i="197"/>
  <c r="W117" i="197"/>
  <c r="L117" i="197"/>
  <c r="J117" i="197"/>
  <c r="AA117" i="197" s="1"/>
  <c r="H117" i="197"/>
  <c r="BE116" i="197"/>
  <c r="BD116" i="197"/>
  <c r="AD116" i="197"/>
  <c r="AE116" i="197" s="1"/>
  <c r="AC116" i="197"/>
  <c r="Z116" i="197"/>
  <c r="X116" i="197"/>
  <c r="W116" i="197"/>
  <c r="Y116" i="197" s="1"/>
  <c r="L116" i="197"/>
  <c r="J116" i="197"/>
  <c r="K116" i="197" s="1"/>
  <c r="H116" i="197"/>
  <c r="BE115" i="197"/>
  <c r="BD115" i="197"/>
  <c r="AD115" i="197"/>
  <c r="AC115" i="197"/>
  <c r="Z115" i="197"/>
  <c r="X115" i="197"/>
  <c r="W115" i="197"/>
  <c r="L115" i="197"/>
  <c r="J115" i="197"/>
  <c r="AA115" i="197" s="1"/>
  <c r="H115" i="197"/>
  <c r="BE114" i="197"/>
  <c r="BD114" i="197"/>
  <c r="AD114" i="197"/>
  <c r="AE114" i="197" s="1"/>
  <c r="AC114" i="197"/>
  <c r="Z114" i="197"/>
  <c r="X114" i="197"/>
  <c r="W114" i="197"/>
  <c r="Y114" i="197" s="1"/>
  <c r="L114" i="197"/>
  <c r="J114" i="197"/>
  <c r="K114" i="197" s="1"/>
  <c r="H114" i="197"/>
  <c r="BE113" i="197"/>
  <c r="BD113" i="197"/>
  <c r="AD113" i="197"/>
  <c r="AC113" i="197"/>
  <c r="Z113" i="197"/>
  <c r="X113" i="197"/>
  <c r="W113" i="197"/>
  <c r="L113" i="197"/>
  <c r="J113" i="197"/>
  <c r="AA113" i="197" s="1"/>
  <c r="H113" i="197"/>
  <c r="BE112" i="197"/>
  <c r="BD112" i="197"/>
  <c r="AD112" i="197"/>
  <c r="AE112" i="197" s="1"/>
  <c r="AC112" i="197"/>
  <c r="Z112" i="197"/>
  <c r="X112" i="197"/>
  <c r="W112" i="197"/>
  <c r="Y112" i="197" s="1"/>
  <c r="L112" i="197"/>
  <c r="J112" i="197"/>
  <c r="K112" i="197" s="1"/>
  <c r="H112" i="197"/>
  <c r="BE111" i="197"/>
  <c r="BD111" i="197"/>
  <c r="AD111" i="197"/>
  <c r="AC111" i="197"/>
  <c r="Z111" i="197"/>
  <c r="X111" i="197"/>
  <c r="W111" i="197"/>
  <c r="L111" i="197"/>
  <c r="J111" i="197"/>
  <c r="AA111" i="197" s="1"/>
  <c r="H111" i="197"/>
  <c r="BE110" i="197"/>
  <c r="BD110" i="197"/>
  <c r="AD110" i="197"/>
  <c r="AE110" i="197" s="1"/>
  <c r="AC110" i="197"/>
  <c r="Z110" i="197"/>
  <c r="X110" i="197"/>
  <c r="W110" i="197"/>
  <c r="Y110" i="197" s="1"/>
  <c r="L110" i="197"/>
  <c r="J110" i="197"/>
  <c r="K110" i="197" s="1"/>
  <c r="H110" i="197"/>
  <c r="BE109" i="197"/>
  <c r="BD109" i="197"/>
  <c r="AD109" i="197"/>
  <c r="AC109" i="197"/>
  <c r="Z109" i="197"/>
  <c r="X109" i="197"/>
  <c r="W109" i="197"/>
  <c r="L109" i="197"/>
  <c r="J109" i="197"/>
  <c r="AA109" i="197" s="1"/>
  <c r="H109" i="197"/>
  <c r="BE107" i="197"/>
  <c r="BD107" i="197"/>
  <c r="AD107" i="197"/>
  <c r="AE107" i="197" s="1"/>
  <c r="AC107" i="197"/>
  <c r="Z107" i="197"/>
  <c r="X107" i="197"/>
  <c r="W107" i="197"/>
  <c r="Y107" i="197" s="1"/>
  <c r="L107" i="197"/>
  <c r="J107" i="197"/>
  <c r="K107" i="197" s="1"/>
  <c r="H107" i="197"/>
  <c r="BE106" i="197"/>
  <c r="BD106" i="197"/>
  <c r="AD106" i="197"/>
  <c r="AC106" i="197"/>
  <c r="Z106" i="197"/>
  <c r="X106" i="197"/>
  <c r="W106" i="197"/>
  <c r="L106" i="197"/>
  <c r="J106" i="197"/>
  <c r="AA106" i="197" s="1"/>
  <c r="H106" i="197"/>
  <c r="BE105" i="197"/>
  <c r="BD105" i="197"/>
  <c r="AD105" i="197"/>
  <c r="AE105" i="197" s="1"/>
  <c r="AC105" i="197"/>
  <c r="Z105" i="197"/>
  <c r="X105" i="197"/>
  <c r="W105" i="197"/>
  <c r="Y105" i="197" s="1"/>
  <c r="L105" i="197"/>
  <c r="J105" i="197"/>
  <c r="K105" i="197" s="1"/>
  <c r="H105" i="197"/>
  <c r="BE104" i="197"/>
  <c r="BD104" i="197"/>
  <c r="AD104" i="197"/>
  <c r="AC104" i="197"/>
  <c r="Z104" i="197"/>
  <c r="X104" i="197"/>
  <c r="W104" i="197"/>
  <c r="L104" i="197"/>
  <c r="J104" i="197"/>
  <c r="AA104" i="197" s="1"/>
  <c r="H104" i="197"/>
  <c r="AD103" i="197"/>
  <c r="AE103" i="197" s="1"/>
  <c r="AC103" i="197"/>
  <c r="Z103" i="197"/>
  <c r="X103" i="197"/>
  <c r="W103" i="197"/>
  <c r="Y103" i="197" s="1"/>
  <c r="L103" i="197"/>
  <c r="J103" i="197"/>
  <c r="K103" i="197" s="1"/>
  <c r="H103" i="197"/>
  <c r="BE102" i="197"/>
  <c r="BD102" i="197"/>
  <c r="BE101" i="197"/>
  <c r="BD101" i="197"/>
  <c r="AD101" i="197"/>
  <c r="AC101" i="197"/>
  <c r="Z101" i="197"/>
  <c r="X101" i="197"/>
  <c r="W101" i="197"/>
  <c r="L101" i="197"/>
  <c r="J101" i="197"/>
  <c r="AA101" i="197" s="1"/>
  <c r="H101" i="197"/>
  <c r="BE100" i="197"/>
  <c r="BD100" i="197"/>
  <c r="AD100" i="197"/>
  <c r="AE100" i="197" s="1"/>
  <c r="AC100" i="197"/>
  <c r="Z100" i="197"/>
  <c r="X100" i="197"/>
  <c r="W100" i="197"/>
  <c r="Y100" i="197" s="1"/>
  <c r="L100" i="197"/>
  <c r="J100" i="197"/>
  <c r="K100" i="197" s="1"/>
  <c r="H100" i="197"/>
  <c r="AD99" i="197"/>
  <c r="AC99" i="197"/>
  <c r="Z99" i="197"/>
  <c r="X99" i="197"/>
  <c r="W99" i="197"/>
  <c r="L99" i="197"/>
  <c r="J99" i="197"/>
  <c r="AA99" i="197" s="1"/>
  <c r="H99" i="197"/>
  <c r="BE98" i="197"/>
  <c r="BD98" i="197"/>
  <c r="BE97" i="197"/>
  <c r="BD97" i="197"/>
  <c r="AD97" i="197"/>
  <c r="AE97" i="197" s="1"/>
  <c r="AC97" i="197"/>
  <c r="Z97" i="197"/>
  <c r="X97" i="197"/>
  <c r="W97" i="197"/>
  <c r="Y97" i="197" s="1"/>
  <c r="L97" i="197"/>
  <c r="J97" i="197"/>
  <c r="H97" i="197"/>
  <c r="BE96" i="197"/>
  <c r="BD96" i="197"/>
  <c r="AD96" i="197"/>
  <c r="AC96" i="197"/>
  <c r="Z96" i="197"/>
  <c r="X96" i="197"/>
  <c r="W96" i="197"/>
  <c r="L96" i="197"/>
  <c r="J96" i="197"/>
  <c r="H96" i="197"/>
  <c r="BE95" i="197"/>
  <c r="BD95" i="197"/>
  <c r="AD95" i="197"/>
  <c r="AC95" i="197"/>
  <c r="Z95" i="197"/>
  <c r="X95" i="197"/>
  <c r="W95" i="197"/>
  <c r="Y95" i="197" s="1"/>
  <c r="L95" i="197"/>
  <c r="J95" i="197"/>
  <c r="H95" i="197"/>
  <c r="BE94" i="197"/>
  <c r="BD94" i="197"/>
  <c r="AD94" i="197"/>
  <c r="AC94" i="197"/>
  <c r="Z94" i="197"/>
  <c r="X94" i="197"/>
  <c r="W94" i="197"/>
  <c r="L94" i="197"/>
  <c r="J94" i="197"/>
  <c r="H94" i="197"/>
  <c r="BE93" i="197"/>
  <c r="BD93" i="197"/>
  <c r="AD93" i="197"/>
  <c r="AC93" i="197"/>
  <c r="Z93" i="197"/>
  <c r="X93" i="197"/>
  <c r="W93" i="197"/>
  <c r="Y93" i="197" s="1"/>
  <c r="L93" i="197"/>
  <c r="J93" i="197"/>
  <c r="H93" i="197"/>
  <c r="BE92" i="197"/>
  <c r="BD92" i="197"/>
  <c r="AD92" i="197"/>
  <c r="AC92" i="197"/>
  <c r="Z92" i="197"/>
  <c r="X92" i="197"/>
  <c r="W92" i="197"/>
  <c r="L92" i="197"/>
  <c r="J92" i="197"/>
  <c r="H92" i="197"/>
  <c r="BE91" i="197"/>
  <c r="BD91" i="197"/>
  <c r="AD91" i="197"/>
  <c r="AC91" i="197"/>
  <c r="Z91" i="197"/>
  <c r="X91" i="197"/>
  <c r="W91" i="197"/>
  <c r="Y91" i="197" s="1"/>
  <c r="L91" i="197"/>
  <c r="J91" i="197"/>
  <c r="H91" i="197"/>
  <c r="BE90" i="197"/>
  <c r="BD90" i="197"/>
  <c r="AD90" i="197"/>
  <c r="AC90" i="197"/>
  <c r="Z90" i="197"/>
  <c r="X90" i="197"/>
  <c r="W90" i="197"/>
  <c r="L90" i="197"/>
  <c r="J90" i="197"/>
  <c r="H90" i="197"/>
  <c r="BE89" i="197"/>
  <c r="BD89" i="197"/>
  <c r="AD89" i="197"/>
  <c r="AC89" i="197"/>
  <c r="Z89" i="197"/>
  <c r="X89" i="197"/>
  <c r="W89" i="197"/>
  <c r="Y89" i="197" s="1"/>
  <c r="L89" i="197"/>
  <c r="J89" i="197"/>
  <c r="H89" i="197"/>
  <c r="BE88" i="197"/>
  <c r="BD88" i="197"/>
  <c r="AD88" i="197"/>
  <c r="AC88" i="197"/>
  <c r="Z88" i="197"/>
  <c r="X88" i="197"/>
  <c r="W88" i="197"/>
  <c r="L88" i="197"/>
  <c r="J88" i="197"/>
  <c r="AA88" i="197" s="1"/>
  <c r="H88" i="197"/>
  <c r="BE87" i="197"/>
  <c r="BD87" i="197"/>
  <c r="AD87" i="197"/>
  <c r="AC87" i="197"/>
  <c r="Z87" i="197"/>
  <c r="X87" i="197"/>
  <c r="W87" i="197"/>
  <c r="Y87" i="197" s="1"/>
  <c r="L87" i="197"/>
  <c r="J87" i="197"/>
  <c r="H87" i="197"/>
  <c r="BE86" i="197"/>
  <c r="BD86" i="197"/>
  <c r="AD86" i="197"/>
  <c r="AC86" i="197"/>
  <c r="Z86" i="197"/>
  <c r="X86" i="197"/>
  <c r="W86" i="197"/>
  <c r="L86" i="197"/>
  <c r="J86" i="197"/>
  <c r="AA86" i="197" s="1"/>
  <c r="H86" i="197"/>
  <c r="BE85" i="197"/>
  <c r="BD85" i="197"/>
  <c r="AD85" i="197"/>
  <c r="AC85" i="197"/>
  <c r="Z85" i="197"/>
  <c r="X85" i="197"/>
  <c r="W85" i="197"/>
  <c r="Y85" i="197" s="1"/>
  <c r="L85" i="197"/>
  <c r="J85" i="197"/>
  <c r="H85" i="197"/>
  <c r="BE84" i="197"/>
  <c r="BD84" i="197"/>
  <c r="AD84" i="197"/>
  <c r="AC84" i="197"/>
  <c r="Z84" i="197"/>
  <c r="X84" i="197"/>
  <c r="W84" i="197"/>
  <c r="L84" i="197"/>
  <c r="J84" i="197"/>
  <c r="AA84" i="197" s="1"/>
  <c r="H84" i="197"/>
  <c r="BE83" i="197"/>
  <c r="BD83" i="197"/>
  <c r="AD83" i="197"/>
  <c r="AC83" i="197"/>
  <c r="Z83" i="197"/>
  <c r="X83" i="197"/>
  <c r="W83" i="197"/>
  <c r="Y83" i="197" s="1"/>
  <c r="L83" i="197"/>
  <c r="J83" i="197"/>
  <c r="H83" i="197"/>
  <c r="BE82" i="197"/>
  <c r="BD82" i="197"/>
  <c r="AD82" i="197"/>
  <c r="AC82" i="197"/>
  <c r="Z82" i="197"/>
  <c r="X82" i="197"/>
  <c r="W82" i="197"/>
  <c r="L82" i="197"/>
  <c r="J82" i="197"/>
  <c r="H82" i="197"/>
  <c r="BE81" i="197"/>
  <c r="BD81" i="197"/>
  <c r="AD81" i="197"/>
  <c r="AC81" i="197"/>
  <c r="Z81" i="197"/>
  <c r="X81" i="197"/>
  <c r="W81" i="197"/>
  <c r="Y81" i="197" s="1"/>
  <c r="L81" i="197"/>
  <c r="J81" i="197"/>
  <c r="H81" i="197"/>
  <c r="BE80" i="197"/>
  <c r="BD80" i="197"/>
  <c r="AD80" i="197"/>
  <c r="AC80" i="197"/>
  <c r="Z80" i="197"/>
  <c r="X80" i="197"/>
  <c r="W80" i="197"/>
  <c r="L80" i="197"/>
  <c r="J80" i="197"/>
  <c r="H80" i="197"/>
  <c r="BE79" i="197"/>
  <c r="BD79" i="197"/>
  <c r="AD79" i="197"/>
  <c r="AC79" i="197"/>
  <c r="Z79" i="197"/>
  <c r="X79" i="197"/>
  <c r="W79" i="197"/>
  <c r="Y79" i="197" s="1"/>
  <c r="L79" i="197"/>
  <c r="J79" i="197"/>
  <c r="K79" i="197" s="1"/>
  <c r="H79" i="197"/>
  <c r="BE78" i="197"/>
  <c r="BD78" i="197"/>
  <c r="AD78" i="197"/>
  <c r="AC78" i="197"/>
  <c r="Z78" i="197"/>
  <c r="X78" i="197"/>
  <c r="W78" i="197"/>
  <c r="L78" i="197"/>
  <c r="J78" i="197"/>
  <c r="AA78" i="197" s="1"/>
  <c r="H78" i="197"/>
  <c r="BE77" i="197"/>
  <c r="BD77" i="197"/>
  <c r="AD77" i="197"/>
  <c r="AC77" i="197"/>
  <c r="Z77" i="197"/>
  <c r="X77" i="197"/>
  <c r="W77" i="197"/>
  <c r="Y77" i="197" s="1"/>
  <c r="L77" i="197"/>
  <c r="J77" i="197"/>
  <c r="K77" i="197" s="1"/>
  <c r="H77" i="197"/>
  <c r="BE76" i="197"/>
  <c r="BD76" i="197"/>
  <c r="AD76" i="197"/>
  <c r="AC76" i="197"/>
  <c r="Z76" i="197"/>
  <c r="X76" i="197"/>
  <c r="W76" i="197"/>
  <c r="L76" i="197"/>
  <c r="J76" i="197"/>
  <c r="AA76" i="197" s="1"/>
  <c r="H76" i="197"/>
  <c r="BE74" i="197"/>
  <c r="BD74" i="197"/>
  <c r="AD74" i="197"/>
  <c r="AC74" i="197"/>
  <c r="Z74" i="197"/>
  <c r="X74" i="197"/>
  <c r="W74" i="197"/>
  <c r="Y74" i="197" s="1"/>
  <c r="L74" i="197"/>
  <c r="J74" i="197"/>
  <c r="H74" i="197"/>
  <c r="BE73" i="197"/>
  <c r="BD73" i="197"/>
  <c r="AD73" i="197"/>
  <c r="AC73" i="197"/>
  <c r="Z73" i="197"/>
  <c r="X73" i="197"/>
  <c r="W73" i="197"/>
  <c r="L73" i="197"/>
  <c r="J73" i="197"/>
  <c r="H73" i="197"/>
  <c r="BE72" i="197"/>
  <c r="BD72" i="197"/>
  <c r="AD72" i="197"/>
  <c r="AC72" i="197"/>
  <c r="Z72" i="197"/>
  <c r="X72" i="197"/>
  <c r="W72" i="197"/>
  <c r="Y72" i="197" s="1"/>
  <c r="L72" i="197"/>
  <c r="J72" i="197"/>
  <c r="H72" i="197"/>
  <c r="BE71" i="197"/>
  <c r="BD71" i="197"/>
  <c r="AD71" i="197"/>
  <c r="AC71" i="197"/>
  <c r="Z71" i="197"/>
  <c r="X71" i="197"/>
  <c r="W71" i="197"/>
  <c r="L71" i="197"/>
  <c r="J71" i="197"/>
  <c r="H71" i="197"/>
  <c r="BE70" i="197"/>
  <c r="BD70" i="197"/>
  <c r="AD70" i="197"/>
  <c r="AC70" i="197"/>
  <c r="Z70" i="197"/>
  <c r="X70" i="197"/>
  <c r="W70" i="197"/>
  <c r="Y70" i="197" s="1"/>
  <c r="L70" i="197"/>
  <c r="J70" i="197"/>
  <c r="H70" i="197"/>
  <c r="BE69" i="197"/>
  <c r="BD69" i="197"/>
  <c r="AD69" i="197"/>
  <c r="AE69" i="197" s="1"/>
  <c r="AC69" i="197"/>
  <c r="Z69" i="197"/>
  <c r="X69" i="197"/>
  <c r="W69" i="197"/>
  <c r="L69" i="197"/>
  <c r="J69" i="197"/>
  <c r="H69" i="197"/>
  <c r="BE67" i="197"/>
  <c r="BD67" i="197"/>
  <c r="AD67" i="197"/>
  <c r="AC67" i="197"/>
  <c r="Z67" i="197"/>
  <c r="X67" i="197"/>
  <c r="W67" i="197"/>
  <c r="L67" i="197"/>
  <c r="J67" i="197"/>
  <c r="H67" i="197"/>
  <c r="BE66" i="197"/>
  <c r="BD66" i="197"/>
  <c r="AD66" i="197"/>
  <c r="AC66" i="197"/>
  <c r="Z66" i="197"/>
  <c r="X66" i="197"/>
  <c r="W66" i="197"/>
  <c r="L66" i="197"/>
  <c r="J66" i="197"/>
  <c r="H66" i="197"/>
  <c r="BE65" i="197"/>
  <c r="BD65" i="197"/>
  <c r="AD65" i="197"/>
  <c r="AC65" i="197"/>
  <c r="Z65" i="197"/>
  <c r="X65" i="197"/>
  <c r="W65" i="197"/>
  <c r="L65" i="197"/>
  <c r="J65" i="197"/>
  <c r="H65" i="197"/>
  <c r="BE64" i="197"/>
  <c r="BD64" i="197"/>
  <c r="AD64" i="197"/>
  <c r="AC64" i="197"/>
  <c r="Z64" i="197"/>
  <c r="X64" i="197"/>
  <c r="W64" i="197"/>
  <c r="L64" i="197"/>
  <c r="J64" i="197"/>
  <c r="H64" i="197"/>
  <c r="BE63" i="197"/>
  <c r="BD63" i="197"/>
  <c r="AD63" i="197"/>
  <c r="AC63" i="197"/>
  <c r="Z63" i="197"/>
  <c r="X63" i="197"/>
  <c r="W63" i="197"/>
  <c r="L63" i="197"/>
  <c r="J63" i="197"/>
  <c r="H63" i="197"/>
  <c r="BE62" i="197"/>
  <c r="BD62" i="197"/>
  <c r="AD62" i="197"/>
  <c r="AC62" i="197"/>
  <c r="Z62" i="197"/>
  <c r="X62" i="197"/>
  <c r="W62" i="197"/>
  <c r="L62" i="197"/>
  <c r="J62" i="197"/>
  <c r="H62" i="197"/>
  <c r="BE61" i="197"/>
  <c r="BD61" i="197"/>
  <c r="AD61" i="197"/>
  <c r="AC61" i="197"/>
  <c r="Z61" i="197"/>
  <c r="X61" i="197"/>
  <c r="W61" i="197"/>
  <c r="L61" i="197"/>
  <c r="J61" i="197"/>
  <c r="H61" i="197"/>
  <c r="BE60" i="197"/>
  <c r="BD60" i="197"/>
  <c r="AD60" i="197"/>
  <c r="AC60" i="197"/>
  <c r="Z60" i="197"/>
  <c r="X60" i="197"/>
  <c r="W60" i="197"/>
  <c r="L60" i="197"/>
  <c r="J60" i="197"/>
  <c r="H60" i="197"/>
  <c r="BE59" i="197"/>
  <c r="BD59" i="197"/>
  <c r="AD59" i="197"/>
  <c r="AC59" i="197"/>
  <c r="Z59" i="197"/>
  <c r="X59" i="197"/>
  <c r="W59" i="197"/>
  <c r="L59" i="197"/>
  <c r="J59" i="197"/>
  <c r="H59" i="197"/>
  <c r="BE58" i="197"/>
  <c r="BD58" i="197"/>
  <c r="AD58" i="197"/>
  <c r="AC58" i="197"/>
  <c r="Z58" i="197"/>
  <c r="X58" i="197"/>
  <c r="W58" i="197"/>
  <c r="L58" i="197"/>
  <c r="J58" i="197"/>
  <c r="H58" i="197"/>
  <c r="BE57" i="197"/>
  <c r="BD57" i="197"/>
  <c r="AD57" i="197"/>
  <c r="AC57" i="197"/>
  <c r="Z57" i="197"/>
  <c r="X57" i="197"/>
  <c r="W57" i="197"/>
  <c r="L57" i="197"/>
  <c r="J57" i="197"/>
  <c r="H57" i="197"/>
  <c r="BE56" i="197"/>
  <c r="BD56" i="197"/>
  <c r="AD56" i="197"/>
  <c r="AC56" i="197"/>
  <c r="Z56" i="197"/>
  <c r="X56" i="197"/>
  <c r="W56" i="197"/>
  <c r="L56" i="197"/>
  <c r="J56" i="197"/>
  <c r="H56" i="197"/>
  <c r="BE55" i="197"/>
  <c r="BD55" i="197"/>
  <c r="AD55" i="197"/>
  <c r="AC55" i="197"/>
  <c r="Z55" i="197"/>
  <c r="X55" i="197"/>
  <c r="W55" i="197"/>
  <c r="L55" i="197"/>
  <c r="J55" i="197"/>
  <c r="H55" i="197"/>
  <c r="BE54" i="197"/>
  <c r="BD54" i="197"/>
  <c r="AD54" i="197"/>
  <c r="AC54" i="197"/>
  <c r="Z54" i="197"/>
  <c r="X54" i="197"/>
  <c r="W54" i="197"/>
  <c r="L54" i="197"/>
  <c r="J54" i="197"/>
  <c r="H54" i="197"/>
  <c r="BE53" i="197"/>
  <c r="BD53" i="197"/>
  <c r="AD53" i="197"/>
  <c r="AC53" i="197"/>
  <c r="Z53" i="197"/>
  <c r="X53" i="197"/>
  <c r="W53" i="197"/>
  <c r="L53" i="197"/>
  <c r="J53" i="197"/>
  <c r="H53" i="197"/>
  <c r="BE52" i="197"/>
  <c r="BD52" i="197"/>
  <c r="AD52" i="197"/>
  <c r="AC52" i="197"/>
  <c r="Z52" i="197"/>
  <c r="X52" i="197"/>
  <c r="W52" i="197"/>
  <c r="L52" i="197"/>
  <c r="J52" i="197"/>
  <c r="H52" i="197"/>
  <c r="BE51" i="197"/>
  <c r="BD51" i="197"/>
  <c r="AD51" i="197"/>
  <c r="AC51" i="197"/>
  <c r="Z51" i="197"/>
  <c r="X51" i="197"/>
  <c r="W51" i="197"/>
  <c r="L51" i="197"/>
  <c r="J51" i="197"/>
  <c r="H51" i="197"/>
  <c r="BE50" i="197"/>
  <c r="BD50" i="197"/>
  <c r="AD50" i="197"/>
  <c r="AC50" i="197"/>
  <c r="Z50" i="197"/>
  <c r="X50" i="197"/>
  <c r="W50" i="197"/>
  <c r="L50" i="197"/>
  <c r="J50" i="197"/>
  <c r="H50" i="197"/>
  <c r="BE49" i="197"/>
  <c r="BD49" i="197"/>
  <c r="AD49" i="197"/>
  <c r="AC49" i="197"/>
  <c r="Z49" i="197"/>
  <c r="X49" i="197"/>
  <c r="W49" i="197"/>
  <c r="L49" i="197"/>
  <c r="J49" i="197"/>
  <c r="H49" i="197"/>
  <c r="BE48" i="197"/>
  <c r="BD48" i="197"/>
  <c r="AD48" i="197"/>
  <c r="AC48" i="197"/>
  <c r="Z48" i="197"/>
  <c r="X48" i="197"/>
  <c r="W48" i="197"/>
  <c r="L48" i="197"/>
  <c r="J48" i="197"/>
  <c r="AA48" i="197" s="1"/>
  <c r="H48" i="197"/>
  <c r="BE47" i="197"/>
  <c r="BD47" i="197"/>
  <c r="AD47" i="197"/>
  <c r="AC47" i="197"/>
  <c r="Z47" i="197"/>
  <c r="X47" i="197"/>
  <c r="W47" i="197"/>
  <c r="L47" i="197"/>
  <c r="M47" i="197" s="1"/>
  <c r="J47" i="197"/>
  <c r="AA47" i="197" s="1"/>
  <c r="H47" i="197"/>
  <c r="BE46" i="197"/>
  <c r="BD46" i="197"/>
  <c r="AD46" i="197"/>
  <c r="AC46" i="197"/>
  <c r="Z46" i="197"/>
  <c r="X46" i="197"/>
  <c r="W46" i="197"/>
  <c r="L46" i="197"/>
  <c r="J46" i="197"/>
  <c r="H46" i="197"/>
  <c r="BE45" i="197"/>
  <c r="BD45" i="197"/>
  <c r="AD45" i="197"/>
  <c r="AC45" i="197"/>
  <c r="Z45" i="197"/>
  <c r="X45" i="197"/>
  <c r="W45" i="197"/>
  <c r="L45" i="197"/>
  <c r="M45" i="197" s="1"/>
  <c r="J45" i="197"/>
  <c r="AA45" i="197" s="1"/>
  <c r="H45" i="197"/>
  <c r="BE44" i="197"/>
  <c r="BD44" i="197"/>
  <c r="AD44" i="197"/>
  <c r="AC44" i="197"/>
  <c r="Z44" i="197"/>
  <c r="X44" i="197"/>
  <c r="W44" i="197"/>
  <c r="L44" i="197"/>
  <c r="J44" i="197"/>
  <c r="H44" i="197"/>
  <c r="BE43" i="197"/>
  <c r="BD43" i="197"/>
  <c r="AD43" i="197"/>
  <c r="AC43" i="197"/>
  <c r="Z43" i="197"/>
  <c r="X43" i="197"/>
  <c r="W43" i="197"/>
  <c r="L43" i="197"/>
  <c r="J43" i="197"/>
  <c r="H43" i="197"/>
  <c r="BE42" i="197"/>
  <c r="BD42" i="197"/>
  <c r="AD42" i="197"/>
  <c r="AC42" i="197"/>
  <c r="Z42" i="197"/>
  <c r="X42" i="197"/>
  <c r="W42" i="197"/>
  <c r="L42" i="197"/>
  <c r="J42" i="197"/>
  <c r="H42" i="197"/>
  <c r="BE41" i="197"/>
  <c r="BD41" i="197"/>
  <c r="AD41" i="197"/>
  <c r="AC41" i="197"/>
  <c r="Z41" i="197"/>
  <c r="X41" i="197"/>
  <c r="W41" i="197"/>
  <c r="L41" i="197"/>
  <c r="J41" i="197"/>
  <c r="H41" i="197"/>
  <c r="BE40" i="197"/>
  <c r="BD40" i="197"/>
  <c r="AD40" i="197"/>
  <c r="AC40" i="197"/>
  <c r="Z40" i="197"/>
  <c r="X40" i="197"/>
  <c r="W40" i="197"/>
  <c r="L40" i="197"/>
  <c r="J40" i="197"/>
  <c r="H40" i="197"/>
  <c r="BE39" i="197"/>
  <c r="BD39" i="197"/>
  <c r="AD39" i="197"/>
  <c r="AC39" i="197"/>
  <c r="Z39" i="197"/>
  <c r="X39" i="197"/>
  <c r="W39" i="197"/>
  <c r="L39" i="197"/>
  <c r="J39" i="197"/>
  <c r="H39" i="197"/>
  <c r="BE38" i="197"/>
  <c r="BD38" i="197"/>
  <c r="AD38" i="197"/>
  <c r="AC38" i="197"/>
  <c r="Z38" i="197"/>
  <c r="X38" i="197"/>
  <c r="W38" i="197"/>
  <c r="L38" i="197"/>
  <c r="J38" i="197"/>
  <c r="H38" i="197"/>
  <c r="BE37" i="197"/>
  <c r="BD37" i="197"/>
  <c r="AD37" i="197"/>
  <c r="AC37" i="197"/>
  <c r="Z37" i="197"/>
  <c r="X37" i="197"/>
  <c r="W37" i="197"/>
  <c r="L37" i="197"/>
  <c r="J37" i="197"/>
  <c r="H37" i="197"/>
  <c r="BE36" i="197"/>
  <c r="BD36" i="197"/>
  <c r="AD36" i="197"/>
  <c r="AC36" i="197"/>
  <c r="Z36" i="197"/>
  <c r="X36" i="197"/>
  <c r="W36" i="197"/>
  <c r="L36" i="197"/>
  <c r="J36" i="197"/>
  <c r="AA36" i="197" s="1"/>
  <c r="H36" i="197"/>
  <c r="BE35" i="197"/>
  <c r="BD35" i="197"/>
  <c r="AD35" i="197"/>
  <c r="AC35" i="197"/>
  <c r="Z35" i="197"/>
  <c r="X35" i="197"/>
  <c r="W35" i="197"/>
  <c r="L35" i="197"/>
  <c r="M35" i="197" s="1"/>
  <c r="J35" i="197"/>
  <c r="AA35" i="197" s="1"/>
  <c r="H35" i="197"/>
  <c r="BE33" i="197"/>
  <c r="BD33" i="197"/>
  <c r="AD33" i="197"/>
  <c r="AC33" i="197"/>
  <c r="Z33" i="197"/>
  <c r="X33" i="197"/>
  <c r="W33" i="197"/>
  <c r="L33" i="197"/>
  <c r="J33" i="197"/>
  <c r="H33" i="197"/>
  <c r="BE32" i="197"/>
  <c r="BD32" i="197"/>
  <c r="AD32" i="197"/>
  <c r="AC32" i="197"/>
  <c r="Z32" i="197"/>
  <c r="X32" i="197"/>
  <c r="W32" i="197"/>
  <c r="L32" i="197"/>
  <c r="J32" i="197"/>
  <c r="H32" i="197"/>
  <c r="BE31" i="197"/>
  <c r="BD31" i="197"/>
  <c r="AD31" i="197"/>
  <c r="AC31" i="197"/>
  <c r="Z31" i="197"/>
  <c r="X31" i="197"/>
  <c r="W31" i="197"/>
  <c r="L31" i="197"/>
  <c r="J31" i="197"/>
  <c r="K31" i="197" s="1"/>
  <c r="H31" i="197"/>
  <c r="BE30" i="197"/>
  <c r="BD30" i="197"/>
  <c r="AD30" i="197"/>
  <c r="AC30" i="197"/>
  <c r="Z30" i="197"/>
  <c r="X30" i="197"/>
  <c r="W30" i="197"/>
  <c r="L30" i="197"/>
  <c r="J30" i="197"/>
  <c r="AA30" i="197" s="1"/>
  <c r="H30" i="197"/>
  <c r="BE29" i="197"/>
  <c r="BD29" i="197"/>
  <c r="AD29" i="197"/>
  <c r="AC29" i="197"/>
  <c r="Z29" i="197"/>
  <c r="X29" i="197"/>
  <c r="W29" i="197"/>
  <c r="L29" i="197"/>
  <c r="J29" i="197"/>
  <c r="AA29" i="197" s="1"/>
  <c r="H29" i="197"/>
  <c r="BE28" i="197"/>
  <c r="BD28" i="197"/>
  <c r="AD28" i="197"/>
  <c r="AC28" i="197"/>
  <c r="Z28" i="197"/>
  <c r="X28" i="197"/>
  <c r="W28" i="197"/>
  <c r="L28" i="197"/>
  <c r="J28" i="197"/>
  <c r="AA28" i="197" s="1"/>
  <c r="H28" i="197"/>
  <c r="BE27" i="197"/>
  <c r="BD27" i="197"/>
  <c r="AD27" i="197"/>
  <c r="AC27" i="197"/>
  <c r="Z27" i="197"/>
  <c r="X27" i="197"/>
  <c r="W27" i="197"/>
  <c r="L27" i="197"/>
  <c r="J27" i="197"/>
  <c r="H27" i="197"/>
  <c r="BE26" i="197"/>
  <c r="BD26" i="197"/>
  <c r="AD26" i="197"/>
  <c r="AC26" i="197"/>
  <c r="Z26" i="197"/>
  <c r="X26" i="197"/>
  <c r="W26" i="197"/>
  <c r="L26" i="197"/>
  <c r="J26" i="197"/>
  <c r="H26" i="197"/>
  <c r="BE25" i="197"/>
  <c r="BD25" i="197"/>
  <c r="AD25" i="197"/>
  <c r="AC25" i="197"/>
  <c r="Z25" i="197"/>
  <c r="X25" i="197"/>
  <c r="W25" i="197"/>
  <c r="L25" i="197"/>
  <c r="J25" i="197"/>
  <c r="AA25" i="197" s="1"/>
  <c r="H25" i="197"/>
  <c r="BE24" i="197"/>
  <c r="BD24" i="197"/>
  <c r="AD24" i="197"/>
  <c r="AC24" i="197"/>
  <c r="Z24" i="197"/>
  <c r="X24" i="197"/>
  <c r="W24" i="197"/>
  <c r="L24" i="197"/>
  <c r="M24" i="197" s="1"/>
  <c r="J24" i="197"/>
  <c r="AA24" i="197" s="1"/>
  <c r="H24" i="197"/>
  <c r="BE23" i="197"/>
  <c r="BD23" i="197"/>
  <c r="AD23" i="197"/>
  <c r="AC23" i="197"/>
  <c r="Z23" i="197"/>
  <c r="X23" i="197"/>
  <c r="W23" i="197"/>
  <c r="L23" i="197"/>
  <c r="J23" i="197"/>
  <c r="AA23" i="197" s="1"/>
  <c r="H23" i="197"/>
  <c r="BE22" i="197"/>
  <c r="BD22" i="197"/>
  <c r="AD22" i="197"/>
  <c r="AC22" i="197"/>
  <c r="Z22" i="197"/>
  <c r="X22" i="197"/>
  <c r="W22" i="197"/>
  <c r="L22" i="197"/>
  <c r="M22" i="197" s="1"/>
  <c r="J22" i="197"/>
  <c r="AA22" i="197" s="1"/>
  <c r="H22" i="197"/>
  <c r="BE21" i="197"/>
  <c r="BD21" i="197"/>
  <c r="AD21" i="197"/>
  <c r="AC21" i="197"/>
  <c r="Z21" i="197"/>
  <c r="X21" i="197"/>
  <c r="W21" i="197"/>
  <c r="L21" i="197"/>
  <c r="J21" i="197"/>
  <c r="H21" i="197"/>
  <c r="BE20" i="197"/>
  <c r="BD20" i="197"/>
  <c r="AD20" i="197"/>
  <c r="AC20" i="197"/>
  <c r="Z20" i="197"/>
  <c r="X20" i="197"/>
  <c r="W20" i="197"/>
  <c r="L20" i="197"/>
  <c r="J20" i="197"/>
  <c r="H20" i="197"/>
  <c r="BE19" i="197"/>
  <c r="BD19" i="197"/>
  <c r="AD19" i="197"/>
  <c r="AC19" i="197"/>
  <c r="Z19" i="197"/>
  <c r="X19" i="197"/>
  <c r="W19" i="197"/>
  <c r="L19" i="197"/>
  <c r="J19" i="197"/>
  <c r="H19" i="197"/>
  <c r="BE18" i="197"/>
  <c r="BD18" i="197"/>
  <c r="AD18" i="197"/>
  <c r="AC18" i="197"/>
  <c r="AE18" i="197" s="1"/>
  <c r="Z18" i="197"/>
  <c r="X18" i="197"/>
  <c r="Y18" i="197" s="1"/>
  <c r="W18" i="197"/>
  <c r="M18" i="197"/>
  <c r="L18" i="197"/>
  <c r="K18" i="197"/>
  <c r="J18" i="197"/>
  <c r="H18" i="197"/>
  <c r="BE17" i="197"/>
  <c r="BD17" i="197"/>
  <c r="AD17" i="197"/>
  <c r="AC17" i="197"/>
  <c r="Z17" i="197"/>
  <c r="X17" i="197"/>
  <c r="W17" i="197"/>
  <c r="L17" i="197"/>
  <c r="M17" i="197" s="1"/>
  <c r="J17" i="197"/>
  <c r="AA17" i="197" s="1"/>
  <c r="H17" i="197"/>
  <c r="BE16" i="197"/>
  <c r="BD16" i="197"/>
  <c r="AD16" i="197"/>
  <c r="AC16" i="197"/>
  <c r="AE16" i="197" s="1"/>
  <c r="Z16" i="197"/>
  <c r="X16" i="197"/>
  <c r="Y16" i="197" s="1"/>
  <c r="W16" i="197"/>
  <c r="M16" i="197"/>
  <c r="L16" i="197"/>
  <c r="K16" i="197"/>
  <c r="J16" i="197"/>
  <c r="AA16" i="197" s="1"/>
  <c r="H16" i="197"/>
  <c r="BE15" i="197"/>
  <c r="BD15" i="197"/>
  <c r="AD15" i="197"/>
  <c r="AC15" i="197"/>
  <c r="Z15" i="197"/>
  <c r="X15" i="197"/>
  <c r="W15" i="197"/>
  <c r="L15" i="197"/>
  <c r="M15" i="197" s="1"/>
  <c r="J15" i="197"/>
  <c r="AA15" i="197" s="1"/>
  <c r="H15" i="197"/>
  <c r="BE14" i="197"/>
  <c r="BE129" i="197" s="1"/>
  <c r="BD14" i="197"/>
  <c r="BD129" i="197" s="1"/>
  <c r="AD14" i="197"/>
  <c r="AC14" i="197"/>
  <c r="AE14" i="197" s="1"/>
  <c r="Z14" i="197"/>
  <c r="X14" i="197"/>
  <c r="Y14" i="197" s="1"/>
  <c r="W14" i="197"/>
  <c r="U14" i="197"/>
  <c r="L14" i="197"/>
  <c r="J14" i="197"/>
  <c r="J129" i="197" s="1"/>
  <c r="H14" i="197"/>
  <c r="U13" i="197"/>
  <c r="T13" i="197"/>
  <c r="M26" i="197" l="1"/>
  <c r="M32" i="197"/>
  <c r="M37" i="197"/>
  <c r="M41" i="197"/>
  <c r="H129" i="197"/>
  <c r="AA18" i="197"/>
  <c r="AA19" i="197"/>
  <c r="AA21" i="197"/>
  <c r="AA27" i="197"/>
  <c r="AA33" i="197"/>
  <c r="AA38" i="197"/>
  <c r="AA40" i="197"/>
  <c r="AA42" i="197"/>
  <c r="AA44" i="197"/>
  <c r="AA46" i="197"/>
  <c r="AA50" i="197"/>
  <c r="AA52" i="197"/>
  <c r="AA54" i="197"/>
  <c r="AA56" i="197"/>
  <c r="AA58" i="197"/>
  <c r="AA60" i="197"/>
  <c r="AA62" i="197"/>
  <c r="AA64" i="197"/>
  <c r="AA66" i="197"/>
  <c r="AA69" i="197"/>
  <c r="AE70" i="197"/>
  <c r="AA71" i="197"/>
  <c r="AE72" i="197"/>
  <c r="AA73" i="197"/>
  <c r="AE74" i="197"/>
  <c r="AE77" i="197"/>
  <c r="AE79" i="197"/>
  <c r="AA80" i="197"/>
  <c r="AE81" i="197"/>
  <c r="AA82" i="197"/>
  <c r="AE83" i="197"/>
  <c r="AE85" i="197"/>
  <c r="AE87" i="197"/>
  <c r="AE89" i="197"/>
  <c r="AA90" i="197"/>
  <c r="AE91" i="197"/>
  <c r="AA92" i="197"/>
  <c r="AE93" i="197"/>
  <c r="AA94" i="197"/>
  <c r="AE95" i="197"/>
  <c r="AA96" i="197"/>
  <c r="M71" i="197"/>
  <c r="M73" i="197"/>
  <c r="M76" i="197"/>
  <c r="M78" i="197"/>
  <c r="M80" i="197"/>
  <c r="M82" i="197"/>
  <c r="M84" i="197"/>
  <c r="M86" i="197"/>
  <c r="M88" i="197"/>
  <c r="M90" i="197"/>
  <c r="M92" i="197"/>
  <c r="M94" i="197"/>
  <c r="M96" i="197"/>
  <c r="M101" i="197"/>
  <c r="M104" i="197"/>
  <c r="M106" i="197"/>
  <c r="M109" i="197"/>
  <c r="M111" i="197"/>
  <c r="M113" i="197"/>
  <c r="M115" i="197"/>
  <c r="M117" i="197"/>
  <c r="M119" i="197"/>
  <c r="M121" i="197"/>
  <c r="M123" i="197"/>
  <c r="M125" i="197"/>
  <c r="M127" i="197"/>
  <c r="L129" i="197"/>
  <c r="Y19" i="197"/>
  <c r="Y21" i="197"/>
  <c r="AE21" i="197"/>
  <c r="Y23" i="197"/>
  <c r="AE23" i="197"/>
  <c r="Y25" i="197"/>
  <c r="AE25" i="197"/>
  <c r="AA26" i="197"/>
  <c r="Y27" i="197"/>
  <c r="AE27" i="197"/>
  <c r="Y29" i="197"/>
  <c r="AE29" i="197"/>
  <c r="Y31" i="197"/>
  <c r="AE31" i="197"/>
  <c r="AA32" i="197"/>
  <c r="Y33" i="197"/>
  <c r="AE33" i="197"/>
  <c r="Y36" i="197"/>
  <c r="AE36" i="197"/>
  <c r="AA37" i="197"/>
  <c r="Y38" i="197"/>
  <c r="AE38" i="197"/>
  <c r="AA39" i="197"/>
  <c r="Y40" i="197"/>
  <c r="AE40" i="197"/>
  <c r="AA41" i="197"/>
  <c r="Y42" i="197"/>
  <c r="AE42" i="197"/>
  <c r="AA43" i="197"/>
  <c r="Y44" i="197"/>
  <c r="AE44" i="197"/>
  <c r="Y46" i="197"/>
  <c r="AE46" i="197"/>
  <c r="Y48" i="197"/>
  <c r="AE48" i="197"/>
  <c r="AA49" i="197"/>
  <c r="Y50" i="197"/>
  <c r="AE50" i="197"/>
  <c r="AA51" i="197"/>
  <c r="Y52" i="197"/>
  <c r="AE52" i="197"/>
  <c r="AA53" i="197"/>
  <c r="Y54" i="197"/>
  <c r="AE54" i="197"/>
  <c r="AA55" i="197"/>
  <c r="Y56" i="197"/>
  <c r="AE56" i="197"/>
  <c r="AA57" i="197"/>
  <c r="Y58" i="197"/>
  <c r="AE58" i="197"/>
  <c r="AA59" i="197"/>
  <c r="Y60" i="197"/>
  <c r="AE60" i="197"/>
  <c r="AA61" i="197"/>
  <c r="Y62" i="197"/>
  <c r="AE62" i="197"/>
  <c r="AA63" i="197"/>
  <c r="Y64" i="197"/>
  <c r="AE64" i="197"/>
  <c r="AA65" i="197"/>
  <c r="Y66" i="197"/>
  <c r="AE66" i="197"/>
  <c r="AA67" i="197"/>
  <c r="Y69" i="197"/>
  <c r="K70" i="197"/>
  <c r="K72" i="197"/>
  <c r="K74" i="197"/>
  <c r="K81" i="197"/>
  <c r="K83" i="197"/>
  <c r="K85" i="197"/>
  <c r="K87" i="197"/>
  <c r="K89" i="197"/>
  <c r="K89" i="170" s="1"/>
  <c r="K91" i="197"/>
  <c r="K93" i="197"/>
  <c r="K95" i="197"/>
  <c r="K97" i="197"/>
  <c r="M20" i="197"/>
  <c r="M28" i="197"/>
  <c r="M30" i="197"/>
  <c r="M39" i="197"/>
  <c r="M43" i="197"/>
  <c r="M49" i="197"/>
  <c r="M51" i="197"/>
  <c r="M53" i="197"/>
  <c r="M55" i="197"/>
  <c r="M57" i="197"/>
  <c r="M59" i="197"/>
  <c r="M61" i="197"/>
  <c r="M63" i="197"/>
  <c r="M65" i="197"/>
  <c r="M67" i="197"/>
  <c r="M99" i="197"/>
  <c r="M19" i="197"/>
  <c r="AA20" i="197"/>
  <c r="K20" i="197"/>
  <c r="Y15" i="197"/>
  <c r="AE15" i="197"/>
  <c r="Y17" i="197"/>
  <c r="AE17" i="197"/>
  <c r="AE19" i="197"/>
  <c r="Y20" i="197"/>
  <c r="AE20" i="197"/>
  <c r="M21" i="197"/>
  <c r="K22" i="197"/>
  <c r="Y22" i="197"/>
  <c r="AE22" i="197"/>
  <c r="M23" i="197"/>
  <c r="K24" i="197"/>
  <c r="Y24" i="197"/>
  <c r="AE24" i="197"/>
  <c r="M25" i="197"/>
  <c r="K26" i="197"/>
  <c r="Y26" i="197"/>
  <c r="AE26" i="197"/>
  <c r="M27" i="197"/>
  <c r="K28" i="197"/>
  <c r="Y28" i="197"/>
  <c r="AE28" i="197"/>
  <c r="M29" i="197"/>
  <c r="K30" i="197"/>
  <c r="Y30" i="197"/>
  <c r="AE30" i="197"/>
  <c r="M31" i="197"/>
  <c r="K32" i="197"/>
  <c r="Y32" i="197"/>
  <c r="AE32" i="197"/>
  <c r="M33" i="197"/>
  <c r="K35" i="197"/>
  <c r="Y35" i="197"/>
  <c r="AE35" i="197"/>
  <c r="M36" i="197"/>
  <c r="K37" i="197"/>
  <c r="Y37" i="197"/>
  <c r="AE37" i="197"/>
  <c r="M38" i="197"/>
  <c r="K39" i="197"/>
  <c r="Y39" i="197"/>
  <c r="AE39" i="197"/>
  <c r="M40" i="197"/>
  <c r="K41" i="197"/>
  <c r="Y41" i="197"/>
  <c r="AE41" i="197"/>
  <c r="M42" i="197"/>
  <c r="K43" i="197"/>
  <c r="Y43" i="197"/>
  <c r="AE43" i="197"/>
  <c r="M44" i="197"/>
  <c r="K45" i="197"/>
  <c r="Y45" i="197"/>
  <c r="AE45" i="197"/>
  <c r="M46" i="197"/>
  <c r="K47" i="197"/>
  <c r="Y47" i="197"/>
  <c r="AE47" i="197"/>
  <c r="M48" i="197"/>
  <c r="K49" i="197"/>
  <c r="Y49" i="197"/>
  <c r="AE49" i="197"/>
  <c r="M50" i="197"/>
  <c r="K51" i="197"/>
  <c r="Y51" i="197"/>
  <c r="AE51" i="197"/>
  <c r="M52" i="197"/>
  <c r="K53" i="197"/>
  <c r="Y53" i="197"/>
  <c r="AE53" i="197"/>
  <c r="M54" i="197"/>
  <c r="K55" i="197"/>
  <c r="Y55" i="197"/>
  <c r="AE55" i="197"/>
  <c r="M56" i="197"/>
  <c r="K57" i="197"/>
  <c r="K57" i="170" s="1"/>
  <c r="Y57" i="197"/>
  <c r="AE57" i="197"/>
  <c r="M58" i="197"/>
  <c r="K59" i="197"/>
  <c r="Y59" i="197"/>
  <c r="AE59" i="197"/>
  <c r="M60" i="197"/>
  <c r="K61" i="197"/>
  <c r="Y61" i="197"/>
  <c r="AE61" i="197"/>
  <c r="M62" i="197"/>
  <c r="K63" i="197"/>
  <c r="Y63" i="197"/>
  <c r="AE63" i="197"/>
  <c r="M64" i="197"/>
  <c r="K65" i="197"/>
  <c r="Y65" i="197"/>
  <c r="AE65" i="197"/>
  <c r="M66" i="197"/>
  <c r="K67" i="197"/>
  <c r="Y67" i="197"/>
  <c r="AE67" i="197"/>
  <c r="M69" i="197"/>
  <c r="M70" i="197"/>
  <c r="K71" i="197"/>
  <c r="Y71" i="197"/>
  <c r="AE71" i="197"/>
  <c r="M72" i="197"/>
  <c r="K73" i="197"/>
  <c r="Y73" i="197"/>
  <c r="AE73" i="197"/>
  <c r="M74" i="197"/>
  <c r="K76" i="197"/>
  <c r="Y76" i="197"/>
  <c r="AE76" i="197"/>
  <c r="M77" i="197"/>
  <c r="K78" i="197"/>
  <c r="Y78" i="197"/>
  <c r="AE78" i="197"/>
  <c r="M79" i="197"/>
  <c r="K80" i="197"/>
  <c r="Y80" i="197"/>
  <c r="AE80" i="197"/>
  <c r="M81" i="197"/>
  <c r="K82" i="197"/>
  <c r="Y82" i="197"/>
  <c r="AE82" i="197"/>
  <c r="M83" i="197"/>
  <c r="K84" i="197"/>
  <c r="Y84" i="197"/>
  <c r="AE84" i="197"/>
  <c r="M85" i="197"/>
  <c r="K86" i="197"/>
  <c r="Y86" i="197"/>
  <c r="AE86" i="197"/>
  <c r="M87" i="197"/>
  <c r="K88" i="197"/>
  <c r="Y88" i="197"/>
  <c r="AE88" i="197"/>
  <c r="M89" i="197"/>
  <c r="K90" i="197"/>
  <c r="Y90" i="197"/>
  <c r="AE90" i="197"/>
  <c r="M91" i="197"/>
  <c r="K92" i="197"/>
  <c r="Y92" i="197"/>
  <c r="AE92" i="197"/>
  <c r="M93" i="197"/>
  <c r="K94" i="197"/>
  <c r="Y94" i="197"/>
  <c r="AE94" i="197"/>
  <c r="M95" i="197"/>
  <c r="K96" i="197"/>
  <c r="Y96" i="197"/>
  <c r="AE96" i="197"/>
  <c r="M97" i="197"/>
  <c r="K99" i="197"/>
  <c r="Y99" i="197"/>
  <c r="AE99" i="197"/>
  <c r="M100" i="197"/>
  <c r="K101" i="197"/>
  <c r="Y101" i="197"/>
  <c r="AE101" i="197"/>
  <c r="M103" i="197"/>
  <c r="K104" i="197"/>
  <c r="Y104" i="197"/>
  <c r="AE104" i="197"/>
  <c r="M105" i="197"/>
  <c r="K106" i="197"/>
  <c r="Y106" i="197"/>
  <c r="AE106" i="197"/>
  <c r="M107" i="197"/>
  <c r="K109" i="197"/>
  <c r="Y109" i="197"/>
  <c r="AE109" i="197"/>
  <c r="M110" i="197"/>
  <c r="K111" i="197"/>
  <c r="Y111" i="197"/>
  <c r="AE111" i="197"/>
  <c r="M112" i="197"/>
  <c r="K113" i="197"/>
  <c r="Y113" i="197"/>
  <c r="AE113" i="197"/>
  <c r="M114" i="197"/>
  <c r="K115" i="197"/>
  <c r="Y115" i="197"/>
  <c r="AE115" i="197"/>
  <c r="M116" i="197"/>
  <c r="K117" i="197"/>
  <c r="Y117" i="197"/>
  <c r="AE117" i="197"/>
  <c r="M118" i="197"/>
  <c r="K119" i="197"/>
  <c r="Y119" i="197"/>
  <c r="AE119" i="197"/>
  <c r="M120" i="197"/>
  <c r="K121" i="197"/>
  <c r="Y121" i="197"/>
  <c r="AE121" i="197"/>
  <c r="M122" i="197"/>
  <c r="K123" i="197"/>
  <c r="Y123" i="197"/>
  <c r="AE123" i="197"/>
  <c r="M124" i="197"/>
  <c r="K125" i="197"/>
  <c r="Y125" i="197"/>
  <c r="AE125" i="197"/>
  <c r="M126" i="197"/>
  <c r="K127" i="197"/>
  <c r="Y127" i="197"/>
  <c r="AE127" i="197"/>
  <c r="M128" i="197"/>
  <c r="K14" i="197"/>
  <c r="M14" i="197"/>
  <c r="AA14" i="197"/>
  <c r="K15" i="197"/>
  <c r="N16" i="197"/>
  <c r="O16" i="197" s="1"/>
  <c r="Q16" i="197" s="1"/>
  <c r="K17" i="197"/>
  <c r="N18" i="197"/>
  <c r="K19" i="197"/>
  <c r="N20" i="197"/>
  <c r="K21" i="197"/>
  <c r="N22" i="197"/>
  <c r="K23" i="197"/>
  <c r="N24" i="197"/>
  <c r="K25" i="197"/>
  <c r="N26" i="197"/>
  <c r="K27" i="197"/>
  <c r="N28" i="197"/>
  <c r="K29" i="197"/>
  <c r="N31" i="197"/>
  <c r="N31" i="170" s="1"/>
  <c r="AA31" i="197"/>
  <c r="N14" i="197"/>
  <c r="N15" i="197"/>
  <c r="O15" i="197" s="1"/>
  <c r="Q15" i="197" s="1"/>
  <c r="N17" i="197"/>
  <c r="O17" i="197" s="1"/>
  <c r="Q17" i="197" s="1"/>
  <c r="N19" i="197"/>
  <c r="N21" i="197"/>
  <c r="N23" i="197"/>
  <c r="N25" i="197"/>
  <c r="N27" i="197"/>
  <c r="N29" i="197"/>
  <c r="N30" i="197"/>
  <c r="N32" i="197"/>
  <c r="K33" i="197"/>
  <c r="N35" i="197"/>
  <c r="K36" i="197"/>
  <c r="N37" i="197"/>
  <c r="K38" i="197"/>
  <c r="N39" i="197"/>
  <c r="K40" i="197"/>
  <c r="N41" i="197"/>
  <c r="K42" i="197"/>
  <c r="N43" i="197"/>
  <c r="K44" i="197"/>
  <c r="N45" i="197"/>
  <c r="K46" i="197"/>
  <c r="N47" i="197"/>
  <c r="K48" i="197"/>
  <c r="N49" i="197"/>
  <c r="K50" i="197"/>
  <c r="N51" i="197"/>
  <c r="K52" i="197"/>
  <c r="N53" i="197"/>
  <c r="K54" i="197"/>
  <c r="N55" i="197"/>
  <c r="K56" i="197"/>
  <c r="N57" i="197"/>
  <c r="K58" i="197"/>
  <c r="N59" i="197"/>
  <c r="K60" i="197"/>
  <c r="N61" i="197"/>
  <c r="K62" i="197"/>
  <c r="N63" i="197"/>
  <c r="K64" i="197"/>
  <c r="N65" i="197"/>
  <c r="K66" i="197"/>
  <c r="N67" i="197"/>
  <c r="K69" i="197"/>
  <c r="N70" i="197"/>
  <c r="N70" i="170" s="1"/>
  <c r="AA70" i="197"/>
  <c r="N33" i="197"/>
  <c r="N36" i="197"/>
  <c r="N38" i="197"/>
  <c r="N40" i="197"/>
  <c r="N42" i="197"/>
  <c r="N44" i="197"/>
  <c r="N46" i="197"/>
  <c r="N48" i="197"/>
  <c r="N50" i="197"/>
  <c r="N52" i="197"/>
  <c r="N54" i="197"/>
  <c r="N56" i="197"/>
  <c r="N58" i="197"/>
  <c r="N60" i="197"/>
  <c r="N62" i="197"/>
  <c r="N64" i="197"/>
  <c r="N66" i="197"/>
  <c r="N69" i="197"/>
  <c r="N72" i="197"/>
  <c r="AA72" i="197"/>
  <c r="N74" i="197"/>
  <c r="AA74" i="197"/>
  <c r="N77" i="197"/>
  <c r="AA77" i="197"/>
  <c r="N79" i="197"/>
  <c r="O79" i="197" s="1"/>
  <c r="Q79" i="197" s="1"/>
  <c r="AA79" i="197"/>
  <c r="N81" i="197"/>
  <c r="AA81" i="197"/>
  <c r="N83" i="197"/>
  <c r="AA83" i="197"/>
  <c r="N85" i="197"/>
  <c r="AA85" i="197"/>
  <c r="N87" i="197"/>
  <c r="AA87" i="197"/>
  <c r="N89" i="197"/>
  <c r="AA89" i="197"/>
  <c r="N91" i="197"/>
  <c r="AA91" i="197"/>
  <c r="N93" i="197"/>
  <c r="AA93" i="197"/>
  <c r="N95" i="197"/>
  <c r="AA95" i="197"/>
  <c r="N97" i="197"/>
  <c r="AA97" i="197"/>
  <c r="N100" i="197"/>
  <c r="AA100" i="197"/>
  <c r="N103" i="197"/>
  <c r="AA103" i="197"/>
  <c r="N105" i="197"/>
  <c r="AA105" i="197"/>
  <c r="N107" i="197"/>
  <c r="AA107" i="197"/>
  <c r="N110" i="197"/>
  <c r="O110" i="197" s="1"/>
  <c r="Q110" i="197" s="1"/>
  <c r="AA110" i="197"/>
  <c r="N112" i="197"/>
  <c r="O112" i="197" s="1"/>
  <c r="AA112" i="197"/>
  <c r="N114" i="197"/>
  <c r="O114" i="197" s="1"/>
  <c r="Q114" i="197" s="1"/>
  <c r="AA114" i="197"/>
  <c r="N116" i="197"/>
  <c r="O116" i="197" s="1"/>
  <c r="AA116" i="197"/>
  <c r="N118" i="197"/>
  <c r="O118" i="197" s="1"/>
  <c r="Q118" i="197" s="1"/>
  <c r="AA118" i="197"/>
  <c r="N120" i="197"/>
  <c r="O120" i="197" s="1"/>
  <c r="AA120" i="197"/>
  <c r="N122" i="197"/>
  <c r="O122" i="197" s="1"/>
  <c r="Q122" i="197" s="1"/>
  <c r="AA122" i="197"/>
  <c r="N124" i="197"/>
  <c r="O124" i="197" s="1"/>
  <c r="AA124" i="197"/>
  <c r="N126" i="197"/>
  <c r="O126" i="197" s="1"/>
  <c r="Q126" i="197" s="1"/>
  <c r="AA126" i="197"/>
  <c r="N128" i="197"/>
  <c r="O128" i="197" s="1"/>
  <c r="AA128" i="197"/>
  <c r="N71" i="197"/>
  <c r="N73" i="197"/>
  <c r="N76" i="197"/>
  <c r="N78" i="197"/>
  <c r="N80" i="197"/>
  <c r="N82" i="197"/>
  <c r="N84" i="197"/>
  <c r="N86" i="197"/>
  <c r="N88" i="197"/>
  <c r="O88" i="197" s="1"/>
  <c r="Q88" i="197" s="1"/>
  <c r="N90" i="197"/>
  <c r="N92" i="197"/>
  <c r="N94" i="197"/>
  <c r="N96" i="197"/>
  <c r="N99" i="197"/>
  <c r="N101" i="197"/>
  <c r="N104" i="197"/>
  <c r="N106" i="197"/>
  <c r="N109" i="197"/>
  <c r="O109" i="197" s="1"/>
  <c r="Q109" i="197" s="1"/>
  <c r="N111" i="197"/>
  <c r="O111" i="197" s="1"/>
  <c r="Q111" i="197" s="1"/>
  <c r="N113" i="197"/>
  <c r="O113" i="197" s="1"/>
  <c r="Q113" i="197" s="1"/>
  <c r="N115" i="197"/>
  <c r="O115" i="197" s="1"/>
  <c r="Q115" i="197" s="1"/>
  <c r="N117" i="197"/>
  <c r="O117" i="197" s="1"/>
  <c r="Q117" i="197" s="1"/>
  <c r="N119" i="197"/>
  <c r="O119" i="197" s="1"/>
  <c r="Q119" i="197" s="1"/>
  <c r="N121" i="197"/>
  <c r="O121" i="197" s="1"/>
  <c r="Q121" i="197" s="1"/>
  <c r="N123" i="197"/>
  <c r="O123" i="197" s="1"/>
  <c r="Q123" i="197" s="1"/>
  <c r="N125" i="197"/>
  <c r="O125" i="197" s="1"/>
  <c r="Q125" i="197" s="1"/>
  <c r="N127" i="197"/>
  <c r="O127" i="197" s="1"/>
  <c r="Q127" i="197" s="1"/>
  <c r="O86" i="197" l="1"/>
  <c r="N86" i="170"/>
  <c r="O78" i="197"/>
  <c r="N78" i="170"/>
  <c r="O106" i="197"/>
  <c r="N106" i="170"/>
  <c r="O96" i="197"/>
  <c r="N96" i="170"/>
  <c r="O80" i="197"/>
  <c r="N80" i="170"/>
  <c r="O71" i="197"/>
  <c r="N71" i="170"/>
  <c r="O105" i="197"/>
  <c r="N105" i="170"/>
  <c r="O100" i="197"/>
  <c r="N100" i="170"/>
  <c r="O95" i="197"/>
  <c r="N95" i="170"/>
  <c r="O91" i="197"/>
  <c r="N91" i="170"/>
  <c r="O87" i="197"/>
  <c r="N87" i="170"/>
  <c r="O83" i="197"/>
  <c r="N83" i="170"/>
  <c r="O74" i="197"/>
  <c r="N74" i="170"/>
  <c r="O66" i="197"/>
  <c r="N66" i="170"/>
  <c r="O58" i="197"/>
  <c r="N58" i="170"/>
  <c r="O50" i="197"/>
  <c r="N50" i="170"/>
  <c r="O42" i="197"/>
  <c r="N42" i="170"/>
  <c r="O33" i="197"/>
  <c r="N33" i="170"/>
  <c r="O67" i="197"/>
  <c r="N67" i="170"/>
  <c r="O63" i="197"/>
  <c r="N63" i="170"/>
  <c r="O59" i="197"/>
  <c r="N59" i="170"/>
  <c r="O55" i="197"/>
  <c r="N55" i="170"/>
  <c r="O51" i="197"/>
  <c r="N51" i="170"/>
  <c r="O47" i="197"/>
  <c r="N47" i="170"/>
  <c r="O43" i="197"/>
  <c r="N43" i="170"/>
  <c r="O39" i="197"/>
  <c r="N39" i="170"/>
  <c r="O35" i="197"/>
  <c r="N35" i="170"/>
  <c r="O29" i="197"/>
  <c r="N29" i="170"/>
  <c r="O21" i="197"/>
  <c r="O28" i="197"/>
  <c r="N28" i="170"/>
  <c r="O24" i="197"/>
  <c r="N24" i="170"/>
  <c r="O20" i="197"/>
  <c r="N20" i="170"/>
  <c r="O104" i="197"/>
  <c r="N104" i="170"/>
  <c r="O64" i="197"/>
  <c r="N64" i="170"/>
  <c r="O56" i="197"/>
  <c r="N56" i="170"/>
  <c r="O48" i="197"/>
  <c r="N48" i="170"/>
  <c r="O40" i="197"/>
  <c r="N40" i="170"/>
  <c r="O27" i="197"/>
  <c r="N27" i="170"/>
  <c r="O19" i="197"/>
  <c r="N19" i="170"/>
  <c r="O101" i="197"/>
  <c r="O84" i="197"/>
  <c r="N84" i="170"/>
  <c r="Q128" i="197"/>
  <c r="Q120" i="197"/>
  <c r="Q112" i="197"/>
  <c r="O107" i="197"/>
  <c r="N107" i="170"/>
  <c r="O103" i="197"/>
  <c r="N103" i="170"/>
  <c r="O93" i="197"/>
  <c r="N93" i="170"/>
  <c r="O89" i="197"/>
  <c r="N89" i="170"/>
  <c r="O85" i="197"/>
  <c r="N85" i="170"/>
  <c r="O81" i="197"/>
  <c r="N81" i="170"/>
  <c r="O77" i="197"/>
  <c r="O72" i="197"/>
  <c r="N72" i="170"/>
  <c r="O62" i="197"/>
  <c r="N62" i="170"/>
  <c r="O54" i="197"/>
  <c r="N54" i="170"/>
  <c r="O46" i="197"/>
  <c r="N46" i="170"/>
  <c r="O38" i="197"/>
  <c r="N38" i="170"/>
  <c r="O18" i="197"/>
  <c r="N18" i="170"/>
  <c r="O94" i="197"/>
  <c r="N94" i="170"/>
  <c r="O92" i="197"/>
  <c r="N92" i="170"/>
  <c r="O76" i="197"/>
  <c r="N76" i="170"/>
  <c r="Q124" i="197"/>
  <c r="Q116" i="197"/>
  <c r="O97" i="197"/>
  <c r="N97" i="170"/>
  <c r="O65" i="197"/>
  <c r="N65" i="170"/>
  <c r="O61" i="197"/>
  <c r="N61" i="170"/>
  <c r="O57" i="197"/>
  <c r="N57" i="170"/>
  <c r="O53" i="197"/>
  <c r="N53" i="170"/>
  <c r="O49" i="197"/>
  <c r="N49" i="170"/>
  <c r="O45" i="197"/>
  <c r="N45" i="170"/>
  <c r="O41" i="197"/>
  <c r="N41" i="170"/>
  <c r="O37" i="197"/>
  <c r="N37" i="170"/>
  <c r="O32" i="197"/>
  <c r="N32" i="170"/>
  <c r="O25" i="197"/>
  <c r="O26" i="197"/>
  <c r="N26" i="170"/>
  <c r="O22" i="197"/>
  <c r="N22" i="170"/>
  <c r="O99" i="197"/>
  <c r="N99" i="170"/>
  <c r="O90" i="197"/>
  <c r="N90" i="170"/>
  <c r="O82" i="197"/>
  <c r="N82" i="170"/>
  <c r="O73" i="197"/>
  <c r="N73" i="170"/>
  <c r="O69" i="197"/>
  <c r="N69" i="170"/>
  <c r="O60" i="197"/>
  <c r="N60" i="170"/>
  <c r="O52" i="197"/>
  <c r="N52" i="170"/>
  <c r="O44" i="197"/>
  <c r="N44" i="170"/>
  <c r="O36" i="197"/>
  <c r="O30" i="197"/>
  <c r="N30" i="170"/>
  <c r="O23" i="197"/>
  <c r="N23" i="170"/>
  <c r="P124" i="197"/>
  <c r="P116" i="197"/>
  <c r="P107" i="197"/>
  <c r="P97" i="197"/>
  <c r="P89" i="197"/>
  <c r="P81" i="197"/>
  <c r="P72" i="197"/>
  <c r="P128" i="197"/>
  <c r="P120" i="197"/>
  <c r="P112" i="197"/>
  <c r="P103" i="197"/>
  <c r="P93" i="197"/>
  <c r="P85" i="197"/>
  <c r="P77" i="197"/>
  <c r="P53" i="197"/>
  <c r="P49" i="197"/>
  <c r="P45" i="197"/>
  <c r="P41" i="197"/>
  <c r="P37" i="197"/>
  <c r="P32" i="197"/>
  <c r="O70" i="197"/>
  <c r="P70" i="197"/>
  <c r="O31" i="197"/>
  <c r="P31" i="197"/>
  <c r="M129" i="197"/>
  <c r="P126" i="197"/>
  <c r="P122" i="197"/>
  <c r="P118" i="197"/>
  <c r="P114" i="197"/>
  <c r="P110" i="197"/>
  <c r="P105" i="197"/>
  <c r="P100" i="197"/>
  <c r="P95" i="197"/>
  <c r="P91" i="197"/>
  <c r="P87" i="197"/>
  <c r="P83" i="197"/>
  <c r="P79" i="197"/>
  <c r="P74" i="197"/>
  <c r="P71" i="197"/>
  <c r="P127" i="197"/>
  <c r="P123" i="197"/>
  <c r="P119" i="197"/>
  <c r="P115" i="197"/>
  <c r="P111" i="197"/>
  <c r="P106" i="197"/>
  <c r="P101" i="197"/>
  <c r="P96" i="197"/>
  <c r="P92" i="197"/>
  <c r="P88" i="197"/>
  <c r="P84" i="197"/>
  <c r="P80" i="197"/>
  <c r="P76" i="197"/>
  <c r="P55" i="197"/>
  <c r="P51" i="197"/>
  <c r="P47" i="197"/>
  <c r="P43" i="197"/>
  <c r="P39" i="197"/>
  <c r="P35" i="197"/>
  <c r="P65" i="197"/>
  <c r="P61" i="197"/>
  <c r="P57" i="197"/>
  <c r="P29" i="197"/>
  <c r="P27" i="197"/>
  <c r="P25" i="197"/>
  <c r="P23" i="197"/>
  <c r="P21" i="197"/>
  <c r="P19" i="197"/>
  <c r="P17" i="197"/>
  <c r="P15" i="197"/>
  <c r="P26" i="197"/>
  <c r="P24" i="197"/>
  <c r="N129" i="197"/>
  <c r="E133" i="197" s="1"/>
  <c r="O14" i="197"/>
  <c r="K129" i="197"/>
  <c r="P14" i="197"/>
  <c r="P125" i="197"/>
  <c r="P121" i="197"/>
  <c r="P117" i="197"/>
  <c r="P113" i="197"/>
  <c r="P109" i="197"/>
  <c r="P104" i="197"/>
  <c r="P99" i="197"/>
  <c r="P94" i="197"/>
  <c r="P90" i="197"/>
  <c r="P86" i="197"/>
  <c r="P82" i="197"/>
  <c r="P78" i="197"/>
  <c r="P73" i="197"/>
  <c r="P69" i="197"/>
  <c r="P66" i="197"/>
  <c r="P64" i="197"/>
  <c r="P62" i="197"/>
  <c r="P60" i="197"/>
  <c r="P58" i="197"/>
  <c r="P56" i="197"/>
  <c r="P54" i="197"/>
  <c r="P52" i="197"/>
  <c r="P50" i="197"/>
  <c r="P48" i="197"/>
  <c r="P46" i="197"/>
  <c r="P44" i="197"/>
  <c r="P42" i="197"/>
  <c r="P40" i="197"/>
  <c r="P38" i="197"/>
  <c r="P38" i="170" s="1"/>
  <c r="P36" i="197"/>
  <c r="P33" i="197"/>
  <c r="P67" i="197"/>
  <c r="P63" i="197"/>
  <c r="P59" i="197"/>
  <c r="P30" i="197"/>
  <c r="P28" i="197"/>
  <c r="P22" i="197"/>
  <c r="P20" i="197"/>
  <c r="P18" i="197"/>
  <c r="P16" i="197"/>
  <c r="Q44" i="197" l="1"/>
  <c r="Q60" i="197"/>
  <c r="Q73" i="197"/>
  <c r="Q90" i="197"/>
  <c r="Q26" i="197"/>
  <c r="Q32" i="197"/>
  <c r="Q41" i="197"/>
  <c r="Q49" i="197"/>
  <c r="Q57" i="197"/>
  <c r="Q65" i="197"/>
  <c r="Q92" i="197"/>
  <c r="Q101" i="197"/>
  <c r="Q48" i="197"/>
  <c r="Q64" i="197"/>
  <c r="O129" i="197"/>
  <c r="Q70" i="197"/>
  <c r="Q30" i="197"/>
  <c r="Q18" i="197"/>
  <c r="Q46" i="197"/>
  <c r="Q62" i="197"/>
  <c r="Q77" i="197"/>
  <c r="Q85" i="197"/>
  <c r="Q93" i="197"/>
  <c r="Q107" i="197"/>
  <c r="Q27" i="197"/>
  <c r="Q20" i="197"/>
  <c r="Q28" i="197"/>
  <c r="Q29" i="197"/>
  <c r="Q39" i="197"/>
  <c r="Q47" i="197"/>
  <c r="Q55" i="197"/>
  <c r="Q63" i="197"/>
  <c r="Q33" i="197"/>
  <c r="Q50" i="197"/>
  <c r="Q66" i="197"/>
  <c r="Q83" i="197"/>
  <c r="Q91" i="197"/>
  <c r="Q100" i="197"/>
  <c r="Q71" i="197"/>
  <c r="Q96" i="197"/>
  <c r="Q78" i="197"/>
  <c r="Q36" i="197"/>
  <c r="Q52" i="197"/>
  <c r="Q69" i="197"/>
  <c r="Q82" i="197"/>
  <c r="Q99" i="197"/>
  <c r="Q22" i="197"/>
  <c r="Q25" i="197"/>
  <c r="Q37" i="197"/>
  <c r="Q45" i="197"/>
  <c r="Q53" i="197"/>
  <c r="Q61" i="197"/>
  <c r="Q97" i="197"/>
  <c r="Q76" i="197"/>
  <c r="Q94" i="197"/>
  <c r="Q84" i="197"/>
  <c r="Q40" i="197"/>
  <c r="Q56" i="197"/>
  <c r="Q104" i="197"/>
  <c r="Q31" i="197"/>
  <c r="Q23" i="197"/>
  <c r="Q38" i="197"/>
  <c r="O38" i="170"/>
  <c r="Q54" i="197"/>
  <c r="Q72" i="197"/>
  <c r="Q81" i="197"/>
  <c r="Q89" i="197"/>
  <c r="Q103" i="197"/>
  <c r="Q19" i="197"/>
  <c r="Q24" i="197"/>
  <c r="Q21" i="197"/>
  <c r="Q35" i="197"/>
  <c r="Q43" i="197"/>
  <c r="Q51" i="197"/>
  <c r="Q59" i="197"/>
  <c r="Q67" i="197"/>
  <c r="Q42" i="197"/>
  <c r="Q58" i="197"/>
  <c r="Q74" i="197"/>
  <c r="Q87" i="197"/>
  <c r="Q95" i="197"/>
  <c r="Q105" i="197"/>
  <c r="Q80" i="197"/>
  <c r="Q106" i="197"/>
  <c r="Q86" i="197"/>
  <c r="H132" i="197"/>
  <c r="E132" i="197"/>
  <c r="E139" i="197" s="1"/>
  <c r="E141" i="197" s="1"/>
  <c r="P129" i="197"/>
  <c r="Q14" i="197"/>
  <c r="Q129" i="197" s="1"/>
  <c r="BC129" i="196" l="1"/>
  <c r="BB129" i="196"/>
  <c r="BA129" i="196"/>
  <c r="AZ129" i="196"/>
  <c r="AX129" i="196"/>
  <c r="AV129" i="196"/>
  <c r="AT129" i="196"/>
  <c r="AR129" i="196"/>
  <c r="AQ129" i="196"/>
  <c r="AP129" i="196"/>
  <c r="AO129" i="196"/>
  <c r="AN129" i="196"/>
  <c r="AM129" i="196"/>
  <c r="AL129" i="196"/>
  <c r="AK129" i="196"/>
  <c r="AJ129" i="196"/>
  <c r="AI129" i="196"/>
  <c r="AH129" i="196"/>
  <c r="AG129" i="196"/>
  <c r="AF129" i="196"/>
  <c r="I129" i="196"/>
  <c r="G129" i="196"/>
  <c r="F129" i="196"/>
  <c r="C129" i="196"/>
  <c r="E133" i="196" s="1"/>
  <c r="BE107" i="196"/>
  <c r="BD107" i="196"/>
  <c r="AD107" i="196"/>
  <c r="AC107" i="196"/>
  <c r="L107" i="196"/>
  <c r="J107" i="196"/>
  <c r="H107" i="196"/>
  <c r="BE106" i="196"/>
  <c r="BD106" i="196"/>
  <c r="AD106" i="196"/>
  <c r="AC106" i="196"/>
  <c r="L106" i="196"/>
  <c r="M106" i="196" s="1"/>
  <c r="J106" i="196"/>
  <c r="K106" i="196" s="1"/>
  <c r="P106" i="196" s="1"/>
  <c r="H106" i="196"/>
  <c r="BE105" i="196"/>
  <c r="BD105" i="196"/>
  <c r="AD105" i="196"/>
  <c r="AC105" i="196"/>
  <c r="L105" i="196"/>
  <c r="J105" i="196"/>
  <c r="K105" i="196" s="1"/>
  <c r="P105" i="196" s="1"/>
  <c r="H105" i="196"/>
  <c r="BE104" i="196"/>
  <c r="BD104" i="196"/>
  <c r="AD104" i="196"/>
  <c r="AC104" i="196"/>
  <c r="L104" i="196"/>
  <c r="J104" i="196"/>
  <c r="M104" i="196" s="1"/>
  <c r="H104" i="196"/>
  <c r="BE103" i="196"/>
  <c r="BD103" i="196"/>
  <c r="AD103" i="196"/>
  <c r="AC103" i="196"/>
  <c r="L103" i="196"/>
  <c r="J103" i="196"/>
  <c r="K103" i="196" s="1"/>
  <c r="P103" i="196" s="1"/>
  <c r="H103" i="196"/>
  <c r="BE101" i="196"/>
  <c r="BD101" i="196"/>
  <c r="AD101" i="196"/>
  <c r="AC101" i="196"/>
  <c r="L101" i="196"/>
  <c r="M101" i="196" s="1"/>
  <c r="J101" i="196"/>
  <c r="K101" i="196" s="1"/>
  <c r="P101" i="196" s="1"/>
  <c r="H101" i="196"/>
  <c r="BE100" i="196"/>
  <c r="BD100" i="196"/>
  <c r="AD100" i="196"/>
  <c r="AC100" i="196"/>
  <c r="L100" i="196"/>
  <c r="J100" i="196"/>
  <c r="K100" i="196" s="1"/>
  <c r="P100" i="196" s="1"/>
  <c r="H100" i="196"/>
  <c r="BE99" i="196"/>
  <c r="BD99" i="196"/>
  <c r="AD99" i="196"/>
  <c r="AE99" i="196" s="1"/>
  <c r="AC99" i="196"/>
  <c r="L99" i="196"/>
  <c r="M99" i="196" s="1"/>
  <c r="K99" i="196"/>
  <c r="P99" i="196" s="1"/>
  <c r="J99" i="196"/>
  <c r="H99" i="196"/>
  <c r="BE87" i="196"/>
  <c r="BD87" i="196"/>
  <c r="BE86" i="196"/>
  <c r="BD86" i="196"/>
  <c r="BE84" i="196"/>
  <c r="BD84" i="196"/>
  <c r="AD84" i="196"/>
  <c r="AC84" i="196"/>
  <c r="L84" i="196"/>
  <c r="J84" i="196"/>
  <c r="K84" i="196" s="1"/>
  <c r="P84" i="196" s="1"/>
  <c r="H84" i="196"/>
  <c r="BE79" i="196"/>
  <c r="BD79" i="196"/>
  <c r="AD79" i="196"/>
  <c r="AE79" i="196" s="1"/>
  <c r="AC79" i="196"/>
  <c r="L79" i="196"/>
  <c r="M79" i="196" s="1"/>
  <c r="K79" i="196"/>
  <c r="P79" i="196" s="1"/>
  <c r="J79" i="196"/>
  <c r="N79" i="196" s="1"/>
  <c r="O79" i="196" s="1"/>
  <c r="H79" i="196"/>
  <c r="BE78" i="196"/>
  <c r="BD78" i="196"/>
  <c r="AD78" i="196"/>
  <c r="AC78" i="196"/>
  <c r="L78" i="196"/>
  <c r="J78" i="196"/>
  <c r="K78" i="196" s="1"/>
  <c r="P78" i="196" s="1"/>
  <c r="H78" i="196"/>
  <c r="BE77" i="196"/>
  <c r="BD77" i="196"/>
  <c r="AD77" i="196"/>
  <c r="AE77" i="196" s="1"/>
  <c r="AC77" i="196"/>
  <c r="L77" i="196"/>
  <c r="J77" i="196"/>
  <c r="M77" i="196" s="1"/>
  <c r="H77" i="196"/>
  <c r="BE76" i="196"/>
  <c r="BD76" i="196"/>
  <c r="AD76" i="196"/>
  <c r="AC76" i="196"/>
  <c r="L76" i="196"/>
  <c r="J76" i="196"/>
  <c r="M76" i="196" s="1"/>
  <c r="H76" i="196"/>
  <c r="BE48" i="196"/>
  <c r="BD48" i="196"/>
  <c r="AD48" i="196"/>
  <c r="AC48" i="196"/>
  <c r="L48" i="196"/>
  <c r="J48" i="196"/>
  <c r="M48" i="196" s="1"/>
  <c r="H48" i="196"/>
  <c r="BE47" i="196"/>
  <c r="BD47" i="196"/>
  <c r="AD47" i="196"/>
  <c r="AC47" i="196"/>
  <c r="L47" i="196"/>
  <c r="J47" i="196"/>
  <c r="K47" i="196" s="1"/>
  <c r="P47" i="196" s="1"/>
  <c r="H47" i="196"/>
  <c r="BE36" i="196"/>
  <c r="BD36" i="196"/>
  <c r="AD36" i="196"/>
  <c r="AE36" i="196" s="1"/>
  <c r="L36" i="196"/>
  <c r="J36" i="196"/>
  <c r="K36" i="196" s="1"/>
  <c r="P36" i="196" s="1"/>
  <c r="H36" i="196"/>
  <c r="BE35" i="196"/>
  <c r="BD35" i="196"/>
  <c r="AD35" i="196"/>
  <c r="AC35" i="196"/>
  <c r="L35" i="196"/>
  <c r="J35" i="196"/>
  <c r="K35" i="196" s="1"/>
  <c r="P35" i="196" s="1"/>
  <c r="H35" i="196"/>
  <c r="BE31" i="196"/>
  <c r="BD31" i="196"/>
  <c r="AD31" i="196"/>
  <c r="AC31" i="196"/>
  <c r="L31" i="196"/>
  <c r="J31" i="196"/>
  <c r="K31" i="196" s="1"/>
  <c r="P31" i="196" s="1"/>
  <c r="H31" i="196"/>
  <c r="BE30" i="196"/>
  <c r="BD30" i="196"/>
  <c r="AD30" i="196"/>
  <c r="AC30" i="196"/>
  <c r="L30" i="196"/>
  <c r="M30" i="196" s="1"/>
  <c r="Q30" i="196" s="1"/>
  <c r="J30" i="196"/>
  <c r="K30" i="196" s="1"/>
  <c r="P30" i="196" s="1"/>
  <c r="H30" i="196"/>
  <c r="BE25" i="196"/>
  <c r="BD25" i="196"/>
  <c r="AD25" i="196"/>
  <c r="AC25" i="196"/>
  <c r="L25" i="196"/>
  <c r="J25" i="196"/>
  <c r="K25" i="196" s="1"/>
  <c r="P25" i="196" s="1"/>
  <c r="H25" i="196"/>
  <c r="BE24" i="196"/>
  <c r="BD24" i="196"/>
  <c r="AD24" i="196"/>
  <c r="AE24" i="196" s="1"/>
  <c r="AC24" i="196"/>
  <c r="L24" i="196"/>
  <c r="J24" i="196"/>
  <c r="K24" i="196" s="1"/>
  <c r="P24" i="196" s="1"/>
  <c r="H24" i="196"/>
  <c r="BE23" i="196"/>
  <c r="BD23" i="196"/>
  <c r="AD23" i="196"/>
  <c r="AC23" i="196"/>
  <c r="L23" i="196"/>
  <c r="J23" i="196"/>
  <c r="K23" i="196" s="1"/>
  <c r="P23" i="196" s="1"/>
  <c r="H23" i="196"/>
  <c r="BE22" i="196"/>
  <c r="BD22" i="196"/>
  <c r="AD22" i="196"/>
  <c r="AC22" i="196"/>
  <c r="L22" i="196"/>
  <c r="M22" i="196" s="1"/>
  <c r="Q22" i="196" s="1"/>
  <c r="J22" i="196"/>
  <c r="K22" i="196" s="1"/>
  <c r="P22" i="196" s="1"/>
  <c r="H22" i="196"/>
  <c r="BE17" i="196"/>
  <c r="BD17" i="196"/>
  <c r="AD17" i="196"/>
  <c r="AC17" i="196"/>
  <c r="L17" i="196"/>
  <c r="J17" i="196"/>
  <c r="N17" i="196" s="1"/>
  <c r="O17" i="196" s="1"/>
  <c r="H17" i="196"/>
  <c r="BE16" i="196"/>
  <c r="BD16" i="196"/>
  <c r="AD16" i="196"/>
  <c r="AE16" i="196" s="1"/>
  <c r="AC16" i="196"/>
  <c r="L16" i="196"/>
  <c r="J16" i="196"/>
  <c r="N16" i="196" s="1"/>
  <c r="O16" i="196" s="1"/>
  <c r="H16" i="196"/>
  <c r="BE15" i="196"/>
  <c r="BD15" i="196"/>
  <c r="AD15" i="196"/>
  <c r="AC15" i="196"/>
  <c r="L15" i="196"/>
  <c r="J15" i="196"/>
  <c r="N15" i="196" s="1"/>
  <c r="O15" i="196" s="1"/>
  <c r="H15" i="196"/>
  <c r="BE14" i="196"/>
  <c r="BE129" i="196" s="1"/>
  <c r="BD14" i="196"/>
  <c r="AD14" i="196"/>
  <c r="AD129" i="196" s="1"/>
  <c r="AC14" i="196"/>
  <c r="AC129" i="196" s="1"/>
  <c r="L14" i="196"/>
  <c r="L129" i="196" s="1"/>
  <c r="J14" i="196"/>
  <c r="N14" i="196" s="1"/>
  <c r="H14" i="196"/>
  <c r="H129" i="196" s="1"/>
  <c r="M16" i="196" l="1"/>
  <c r="AE22" i="196"/>
  <c r="M24" i="196"/>
  <c r="Q24" i="196" s="1"/>
  <c r="AE30" i="196"/>
  <c r="M35" i="196"/>
  <c r="Q35" i="196" s="1"/>
  <c r="K48" i="196"/>
  <c r="P48" i="196" s="1"/>
  <c r="K76" i="196"/>
  <c r="P76" i="196" s="1"/>
  <c r="AE76" i="196"/>
  <c r="M78" i="196"/>
  <c r="M84" i="196"/>
  <c r="M100" i="196"/>
  <c r="M103" i="196"/>
  <c r="M107" i="196"/>
  <c r="M47" i="196"/>
  <c r="AE31" i="196"/>
  <c r="AE101" i="196"/>
  <c r="K104" i="196"/>
  <c r="P104" i="196" s="1"/>
  <c r="M105" i="196"/>
  <c r="BD129" i="196"/>
  <c r="M15" i="196"/>
  <c r="AE15" i="196"/>
  <c r="M17" i="196"/>
  <c r="AE17" i="196"/>
  <c r="M23" i="196"/>
  <c r="AE23" i="196"/>
  <c r="M25" i="196"/>
  <c r="AE25" i="196"/>
  <c r="M31" i="196"/>
  <c r="AE35" i="196"/>
  <c r="M36" i="196"/>
  <c r="AE47" i="196"/>
  <c r="AE48" i="196"/>
  <c r="K77" i="196"/>
  <c r="P77" i="196" s="1"/>
  <c r="AE78" i="196"/>
  <c r="AE84" i="196"/>
  <c r="AE100" i="196"/>
  <c r="AE103" i="196"/>
  <c r="AE105" i="196"/>
  <c r="K107" i="196"/>
  <c r="P107" i="196" s="1"/>
  <c r="AE107" i="196"/>
  <c r="Q77" i="196"/>
  <c r="AE104" i="196"/>
  <c r="AE106" i="196"/>
  <c r="N129" i="196"/>
  <c r="O14" i="196"/>
  <c r="O129" i="196" s="1"/>
  <c r="Q23" i="196"/>
  <c r="Q25" i="196"/>
  <c r="Q31" i="196"/>
  <c r="Q36" i="196"/>
  <c r="Q47" i="196"/>
  <c r="Q48" i="196"/>
  <c r="Q78" i="196"/>
  <c r="Q84" i="196"/>
  <c r="Q100" i="196"/>
  <c r="Q103" i="196"/>
  <c r="Q105" i="196"/>
  <c r="Q107" i="196"/>
  <c r="Q76" i="196"/>
  <c r="Q79" i="196"/>
  <c r="Q99" i="196"/>
  <c r="Q101" i="196"/>
  <c r="Q104" i="196"/>
  <c r="Q106" i="196"/>
  <c r="K14" i="196"/>
  <c r="M14" i="196"/>
  <c r="K15" i="196"/>
  <c r="P15" i="196" s="1"/>
  <c r="Q15" i="196" s="1"/>
  <c r="K16" i="196"/>
  <c r="P16" i="196" s="1"/>
  <c r="Q16" i="196" s="1"/>
  <c r="K17" i="196"/>
  <c r="P17" i="196" s="1"/>
  <c r="Q17" i="196" s="1"/>
  <c r="J129" i="196"/>
  <c r="AE14" i="196"/>
  <c r="M129" i="196" l="1"/>
  <c r="K129" i="196"/>
  <c r="E132" i="196" s="1"/>
  <c r="E139" i="196" s="1"/>
  <c r="P14" i="196"/>
  <c r="P129" i="196" s="1"/>
  <c r="Q14" i="196" l="1"/>
  <c r="Q129" i="196" s="1"/>
  <c r="BC129" i="195" l="1"/>
  <c r="BB129" i="195"/>
  <c r="BA129" i="195"/>
  <c r="AZ129" i="195"/>
  <c r="AX129" i="195"/>
  <c r="AV129" i="195"/>
  <c r="AT129" i="195"/>
  <c r="AR129" i="195"/>
  <c r="AQ129" i="195"/>
  <c r="AP129" i="195"/>
  <c r="AO129" i="195"/>
  <c r="AN129" i="195"/>
  <c r="AM129" i="195"/>
  <c r="AL129" i="195"/>
  <c r="AK129" i="195"/>
  <c r="AJ129" i="195"/>
  <c r="AI129" i="195"/>
  <c r="AH129" i="195"/>
  <c r="AG129" i="195"/>
  <c r="AF129" i="195"/>
  <c r="I129" i="195"/>
  <c r="G129" i="195"/>
  <c r="F129" i="195"/>
  <c r="C129" i="195"/>
  <c r="E133" i="195" s="1"/>
  <c r="BE107" i="195"/>
  <c r="BD107" i="195"/>
  <c r="AD107" i="195"/>
  <c r="AC107" i="195"/>
  <c r="Z107" i="195"/>
  <c r="X107" i="195"/>
  <c r="W107" i="195"/>
  <c r="Y107" i="195" s="1"/>
  <c r="L107" i="195"/>
  <c r="J107" i="195"/>
  <c r="K107" i="195" s="1"/>
  <c r="P107" i="195" s="1"/>
  <c r="H107" i="195"/>
  <c r="BE106" i="195"/>
  <c r="BD106" i="195"/>
  <c r="AD106" i="195"/>
  <c r="AE106" i="195" s="1"/>
  <c r="AC106" i="195"/>
  <c r="Z106" i="195"/>
  <c r="X106" i="195"/>
  <c r="W106" i="195"/>
  <c r="L106" i="195"/>
  <c r="J106" i="195"/>
  <c r="AA106" i="195" s="1"/>
  <c r="H106" i="195"/>
  <c r="BE105" i="195"/>
  <c r="BD105" i="195"/>
  <c r="AD105" i="195"/>
  <c r="AE105" i="195" s="1"/>
  <c r="AC105" i="195"/>
  <c r="Z105" i="195"/>
  <c r="X105" i="195"/>
  <c r="W105" i="195"/>
  <c r="Y105" i="195" s="1"/>
  <c r="L105" i="195"/>
  <c r="J105" i="195"/>
  <c r="K105" i="195" s="1"/>
  <c r="P105" i="195" s="1"/>
  <c r="H105" i="195"/>
  <c r="BE104" i="195"/>
  <c r="BD104" i="195"/>
  <c r="AD104" i="195"/>
  <c r="AE104" i="195" s="1"/>
  <c r="AC104" i="195"/>
  <c r="Z104" i="195"/>
  <c r="X104" i="195"/>
  <c r="W104" i="195"/>
  <c r="L104" i="195"/>
  <c r="J104" i="195"/>
  <c r="AA104" i="195" s="1"/>
  <c r="H104" i="195"/>
  <c r="BE103" i="195"/>
  <c r="BD103" i="195"/>
  <c r="AD103" i="195"/>
  <c r="AE103" i="195" s="1"/>
  <c r="AC103" i="195"/>
  <c r="Z103" i="195"/>
  <c r="X103" i="195"/>
  <c r="W103" i="195"/>
  <c r="Y103" i="195" s="1"/>
  <c r="L103" i="195"/>
  <c r="J103" i="195"/>
  <c r="K103" i="195" s="1"/>
  <c r="P103" i="195" s="1"/>
  <c r="H103" i="195"/>
  <c r="BE101" i="195"/>
  <c r="BD101" i="195"/>
  <c r="AD101" i="195"/>
  <c r="AE101" i="195" s="1"/>
  <c r="AC101" i="195"/>
  <c r="Z101" i="195"/>
  <c r="X101" i="195"/>
  <c r="W101" i="195"/>
  <c r="L101" i="195"/>
  <c r="K101" i="195"/>
  <c r="P101" i="195" s="1"/>
  <c r="J101" i="195"/>
  <c r="AA101" i="195" s="1"/>
  <c r="H101" i="195"/>
  <c r="BE100" i="195"/>
  <c r="BD100" i="195"/>
  <c r="AD100" i="195"/>
  <c r="AC100" i="195"/>
  <c r="Z100" i="195"/>
  <c r="X100" i="195"/>
  <c r="W100" i="195"/>
  <c r="L100" i="195"/>
  <c r="M100" i="195" s="1"/>
  <c r="J100" i="195"/>
  <c r="K100" i="195" s="1"/>
  <c r="P100" i="195" s="1"/>
  <c r="H100" i="195"/>
  <c r="BE99" i="195"/>
  <c r="BD99" i="195"/>
  <c r="AD99" i="195"/>
  <c r="AC99" i="195"/>
  <c r="Z99" i="195"/>
  <c r="X99" i="195"/>
  <c r="W99" i="195"/>
  <c r="L99" i="195"/>
  <c r="M99" i="195" s="1"/>
  <c r="J99" i="195"/>
  <c r="AA99" i="195" s="1"/>
  <c r="H99" i="195"/>
  <c r="BE97" i="195"/>
  <c r="BD97" i="195"/>
  <c r="BE96" i="195"/>
  <c r="BD96" i="195"/>
  <c r="BE95" i="195"/>
  <c r="BD95" i="195"/>
  <c r="BE94" i="195"/>
  <c r="BD94" i="195"/>
  <c r="BE93" i="195"/>
  <c r="BD93" i="195"/>
  <c r="BE92" i="195"/>
  <c r="BD92" i="195"/>
  <c r="BE91" i="195"/>
  <c r="BD91" i="195"/>
  <c r="BE90" i="195"/>
  <c r="BD90" i="195"/>
  <c r="BE89" i="195"/>
  <c r="BD89" i="195"/>
  <c r="BE88" i="195"/>
  <c r="BD88" i="195"/>
  <c r="BE87" i="195"/>
  <c r="BD87" i="195"/>
  <c r="AD87" i="195"/>
  <c r="AC87" i="195"/>
  <c r="AE87" i="195" s="1"/>
  <c r="Z87" i="195"/>
  <c r="X87" i="195"/>
  <c r="Y87" i="195" s="1"/>
  <c r="W87" i="195"/>
  <c r="M87" i="195"/>
  <c r="L87" i="195"/>
  <c r="K87" i="195"/>
  <c r="P87" i="195" s="1"/>
  <c r="J87" i="195"/>
  <c r="AA87" i="195" s="1"/>
  <c r="H87" i="195"/>
  <c r="BE86" i="195"/>
  <c r="BD86" i="195"/>
  <c r="AD86" i="195"/>
  <c r="AC86" i="195"/>
  <c r="Z86" i="195"/>
  <c r="X86" i="195"/>
  <c r="W86" i="195"/>
  <c r="L86" i="195"/>
  <c r="M86" i="195" s="1"/>
  <c r="J86" i="195"/>
  <c r="AA86" i="195" s="1"/>
  <c r="H86" i="195"/>
  <c r="BE85" i="195"/>
  <c r="BD85" i="195"/>
  <c r="AD85" i="195"/>
  <c r="AC85" i="195"/>
  <c r="AE85" i="195" s="1"/>
  <c r="Z85" i="195"/>
  <c r="X85" i="195"/>
  <c r="Y85" i="195" s="1"/>
  <c r="W85" i="195"/>
  <c r="M85" i="195"/>
  <c r="L85" i="195"/>
  <c r="K85" i="195"/>
  <c r="P85" i="195" s="1"/>
  <c r="J85" i="195"/>
  <c r="AA85" i="195" s="1"/>
  <c r="H85" i="195"/>
  <c r="BE84" i="195"/>
  <c r="BD84" i="195"/>
  <c r="AD84" i="195"/>
  <c r="AC84" i="195"/>
  <c r="Z84" i="195"/>
  <c r="X84" i="195"/>
  <c r="W84" i="195"/>
  <c r="L84" i="195"/>
  <c r="M84" i="195" s="1"/>
  <c r="J84" i="195"/>
  <c r="AA84" i="195" s="1"/>
  <c r="H84" i="195"/>
  <c r="BE83" i="195"/>
  <c r="BD83" i="195"/>
  <c r="BE82" i="195"/>
  <c r="BD82" i="195"/>
  <c r="BE81" i="195"/>
  <c r="BD81" i="195"/>
  <c r="AD81" i="195"/>
  <c r="AC81" i="195"/>
  <c r="AE81" i="195" s="1"/>
  <c r="Z81" i="195"/>
  <c r="X81" i="195"/>
  <c r="Y81" i="195" s="1"/>
  <c r="W81" i="195"/>
  <c r="M81" i="195"/>
  <c r="L81" i="195"/>
  <c r="K81" i="195"/>
  <c r="P81" i="195" s="1"/>
  <c r="J81" i="195"/>
  <c r="AA81" i="195" s="1"/>
  <c r="H81" i="195"/>
  <c r="BE80" i="195"/>
  <c r="BD80" i="195"/>
  <c r="AD80" i="195"/>
  <c r="AC80" i="195"/>
  <c r="Z80" i="195"/>
  <c r="X80" i="195"/>
  <c r="W80" i="195"/>
  <c r="L80" i="195"/>
  <c r="M80" i="195" s="1"/>
  <c r="J80" i="195"/>
  <c r="AA80" i="195" s="1"/>
  <c r="H80" i="195"/>
  <c r="BE79" i="195"/>
  <c r="BD79" i="195"/>
  <c r="AD79" i="195"/>
  <c r="AC79" i="195"/>
  <c r="AE79" i="195" s="1"/>
  <c r="Z79" i="195"/>
  <c r="X79" i="195"/>
  <c r="Y79" i="195" s="1"/>
  <c r="W79" i="195"/>
  <c r="M79" i="195"/>
  <c r="L79" i="195"/>
  <c r="K79" i="195"/>
  <c r="P79" i="195" s="1"/>
  <c r="J79" i="195"/>
  <c r="AA79" i="195" s="1"/>
  <c r="H79" i="195"/>
  <c r="BE78" i="195"/>
  <c r="BD78" i="195"/>
  <c r="AD78" i="195"/>
  <c r="AC78" i="195"/>
  <c r="Z78" i="195"/>
  <c r="X78" i="195"/>
  <c r="W78" i="195"/>
  <c r="L78" i="195"/>
  <c r="M78" i="195" s="1"/>
  <c r="J78" i="195"/>
  <c r="AA78" i="195" s="1"/>
  <c r="H78" i="195"/>
  <c r="BE77" i="195"/>
  <c r="BD77" i="195"/>
  <c r="AD77" i="195"/>
  <c r="AC77" i="195"/>
  <c r="AE77" i="195" s="1"/>
  <c r="Z77" i="195"/>
  <c r="X77" i="195"/>
  <c r="Y77" i="195" s="1"/>
  <c r="W77" i="195"/>
  <c r="M77" i="195"/>
  <c r="L77" i="195"/>
  <c r="K77" i="195"/>
  <c r="P77" i="195" s="1"/>
  <c r="J77" i="195"/>
  <c r="AA77" i="195" s="1"/>
  <c r="H77" i="195"/>
  <c r="BE76" i="195"/>
  <c r="BD76" i="195"/>
  <c r="AD76" i="195"/>
  <c r="AC76" i="195"/>
  <c r="Z76" i="195"/>
  <c r="X76" i="195"/>
  <c r="W76" i="195"/>
  <c r="L76" i="195"/>
  <c r="M76" i="195" s="1"/>
  <c r="J76" i="195"/>
  <c r="AA76" i="195" s="1"/>
  <c r="H76" i="195"/>
  <c r="BE74" i="195"/>
  <c r="BD74" i="195"/>
  <c r="AD74" i="195"/>
  <c r="AC74" i="195"/>
  <c r="AE74" i="195" s="1"/>
  <c r="Z74" i="195"/>
  <c r="X74" i="195"/>
  <c r="Y74" i="195" s="1"/>
  <c r="W74" i="195"/>
  <c r="M74" i="195"/>
  <c r="L74" i="195"/>
  <c r="K74" i="195"/>
  <c r="P74" i="195" s="1"/>
  <c r="J74" i="195"/>
  <c r="AA74" i="195" s="1"/>
  <c r="H74" i="195"/>
  <c r="BE73" i="195"/>
  <c r="BD73" i="195"/>
  <c r="BE72" i="195"/>
  <c r="BD72" i="195"/>
  <c r="BE71" i="195"/>
  <c r="BD71" i="195"/>
  <c r="BE70" i="195"/>
  <c r="BD70" i="195"/>
  <c r="BE69" i="195"/>
  <c r="BD69" i="195"/>
  <c r="BE67" i="195"/>
  <c r="BD67" i="195"/>
  <c r="BE66" i="195"/>
  <c r="BD66" i="195"/>
  <c r="BE65" i="195"/>
  <c r="BD65" i="195"/>
  <c r="AD65" i="195"/>
  <c r="AC65" i="195"/>
  <c r="AA65" i="195"/>
  <c r="Z65" i="195"/>
  <c r="X65" i="195"/>
  <c r="W65" i="195"/>
  <c r="Y65" i="195" s="1"/>
  <c r="L65" i="195"/>
  <c r="M65" i="195" s="1"/>
  <c r="K65" i="195"/>
  <c r="P65" i="195" s="1"/>
  <c r="H65" i="195"/>
  <c r="BE64" i="195"/>
  <c r="BD64" i="195"/>
  <c r="BE63" i="195"/>
  <c r="BD63" i="195"/>
  <c r="BE62" i="195"/>
  <c r="BD62" i="195"/>
  <c r="BE61" i="195"/>
  <c r="BD61" i="195"/>
  <c r="BE60" i="195"/>
  <c r="BD60" i="195"/>
  <c r="BE59" i="195"/>
  <c r="BD59" i="195"/>
  <c r="BE58" i="195"/>
  <c r="BD58" i="195"/>
  <c r="BE57" i="195"/>
  <c r="BD57" i="195"/>
  <c r="BE56" i="195"/>
  <c r="BD56" i="195"/>
  <c r="BE55" i="195"/>
  <c r="BD55" i="195"/>
  <c r="BE54" i="195"/>
  <c r="BD54" i="195"/>
  <c r="BE53" i="195"/>
  <c r="BD53" i="195"/>
  <c r="BE52" i="195"/>
  <c r="BD52" i="195"/>
  <c r="BE51" i="195"/>
  <c r="BD51" i="195"/>
  <c r="BE50" i="195"/>
  <c r="BD50" i="195"/>
  <c r="BE49" i="195"/>
  <c r="BD49" i="195"/>
  <c r="BE48" i="195"/>
  <c r="BD48" i="195"/>
  <c r="AD48" i="195"/>
  <c r="AC48" i="195"/>
  <c r="Z48" i="195"/>
  <c r="X48" i="195"/>
  <c r="W48" i="195"/>
  <c r="L48" i="195"/>
  <c r="J48" i="195"/>
  <c r="AA48" i="195" s="1"/>
  <c r="H48" i="195"/>
  <c r="BE47" i="195"/>
  <c r="BD47" i="195"/>
  <c r="AD47" i="195"/>
  <c r="AC47" i="195"/>
  <c r="Z47" i="195"/>
  <c r="X47" i="195"/>
  <c r="W47" i="195"/>
  <c r="L47" i="195"/>
  <c r="M47" i="195" s="1"/>
  <c r="J47" i="195"/>
  <c r="AA47" i="195" s="1"/>
  <c r="H47" i="195"/>
  <c r="BE46" i="195"/>
  <c r="BD46" i="195"/>
  <c r="BE45" i="195"/>
  <c r="BD45" i="195"/>
  <c r="AD45" i="195"/>
  <c r="AC45" i="195"/>
  <c r="Z45" i="195"/>
  <c r="X45" i="195"/>
  <c r="W45" i="195"/>
  <c r="L45" i="195"/>
  <c r="J45" i="195"/>
  <c r="AA45" i="195" s="1"/>
  <c r="H45" i="195"/>
  <c r="BE44" i="195"/>
  <c r="BD44" i="195"/>
  <c r="BE43" i="195"/>
  <c r="BD43" i="195"/>
  <c r="BE42" i="195"/>
  <c r="BD42" i="195"/>
  <c r="BE41" i="195"/>
  <c r="BD41" i="195"/>
  <c r="BE40" i="195"/>
  <c r="BD40" i="195"/>
  <c r="BE39" i="195"/>
  <c r="BD39" i="195"/>
  <c r="BE38" i="195"/>
  <c r="BD38" i="195"/>
  <c r="BE37" i="195"/>
  <c r="BD37" i="195"/>
  <c r="BE36" i="195"/>
  <c r="BD36" i="195"/>
  <c r="AD36" i="195"/>
  <c r="AC36" i="195"/>
  <c r="Z36" i="195"/>
  <c r="X36" i="195"/>
  <c r="W36" i="195"/>
  <c r="L36" i="195"/>
  <c r="M36" i="195" s="1"/>
  <c r="J36" i="195"/>
  <c r="AA36" i="195" s="1"/>
  <c r="H36" i="195"/>
  <c r="BE35" i="195"/>
  <c r="BD35" i="195"/>
  <c r="AD35" i="195"/>
  <c r="AC35" i="195"/>
  <c r="Z35" i="195"/>
  <c r="X35" i="195"/>
  <c r="W35" i="195"/>
  <c r="L35" i="195"/>
  <c r="J35" i="195"/>
  <c r="AA35" i="195" s="1"/>
  <c r="H35" i="195"/>
  <c r="BE33" i="195"/>
  <c r="BD33" i="195"/>
  <c r="BE32" i="195"/>
  <c r="BD32" i="195"/>
  <c r="BE31" i="195"/>
  <c r="BD31" i="195"/>
  <c r="AD31" i="195"/>
  <c r="AC31" i="195"/>
  <c r="Z31" i="195"/>
  <c r="X31" i="195"/>
  <c r="W31" i="195"/>
  <c r="L31" i="195"/>
  <c r="M31" i="195" s="1"/>
  <c r="J31" i="195"/>
  <c r="AA31" i="195" s="1"/>
  <c r="H31" i="195"/>
  <c r="BE30" i="195"/>
  <c r="BD30" i="195"/>
  <c r="AD30" i="195"/>
  <c r="AC30" i="195"/>
  <c r="Z30" i="195"/>
  <c r="X30" i="195"/>
  <c r="W30" i="195"/>
  <c r="L30" i="195"/>
  <c r="J30" i="195"/>
  <c r="AA30" i="195" s="1"/>
  <c r="H30" i="195"/>
  <c r="BE29" i="195"/>
  <c r="BD29" i="195"/>
  <c r="BE28" i="195"/>
  <c r="BD28" i="195"/>
  <c r="BE27" i="195"/>
  <c r="BD27" i="195"/>
  <c r="BE26" i="195"/>
  <c r="BD26" i="195"/>
  <c r="AD26" i="195"/>
  <c r="AC26" i="195"/>
  <c r="Z26" i="195"/>
  <c r="X26" i="195"/>
  <c r="W26" i="195"/>
  <c r="L26" i="195"/>
  <c r="J26" i="195"/>
  <c r="M26" i="195" s="1"/>
  <c r="H26" i="195"/>
  <c r="BE25" i="195"/>
  <c r="BD25" i="195"/>
  <c r="AD25" i="195"/>
  <c r="AE25" i="195" s="1"/>
  <c r="AC25" i="195"/>
  <c r="Z25" i="195"/>
  <c r="X25" i="195"/>
  <c r="W25" i="195"/>
  <c r="Y25" i="195" s="1"/>
  <c r="L25" i="195"/>
  <c r="J25" i="195"/>
  <c r="AA25" i="195" s="1"/>
  <c r="H25" i="195"/>
  <c r="BE24" i="195"/>
  <c r="BD24" i="195"/>
  <c r="AD24" i="195"/>
  <c r="AE24" i="195" s="1"/>
  <c r="AC24" i="195"/>
  <c r="Z24" i="195"/>
  <c r="X24" i="195"/>
  <c r="W24" i="195"/>
  <c r="L24" i="195"/>
  <c r="J24" i="195"/>
  <c r="AA24" i="195" s="1"/>
  <c r="H24" i="195"/>
  <c r="BE23" i="195"/>
  <c r="BD23" i="195"/>
  <c r="AD23" i="195"/>
  <c r="AE23" i="195" s="1"/>
  <c r="AC23" i="195"/>
  <c r="Z23" i="195"/>
  <c r="X23" i="195"/>
  <c r="W23" i="195"/>
  <c r="Y23" i="195" s="1"/>
  <c r="L23" i="195"/>
  <c r="J23" i="195"/>
  <c r="AA23" i="195" s="1"/>
  <c r="H23" i="195"/>
  <c r="BE22" i="195"/>
  <c r="BD22" i="195"/>
  <c r="AD22" i="195"/>
  <c r="AE22" i="195" s="1"/>
  <c r="AC22" i="195"/>
  <c r="Z22" i="195"/>
  <c r="X22" i="195"/>
  <c r="W22" i="195"/>
  <c r="L22" i="195"/>
  <c r="J22" i="195"/>
  <c r="AA22" i="195" s="1"/>
  <c r="H22" i="195"/>
  <c r="BE21" i="195"/>
  <c r="BD21" i="195"/>
  <c r="BE20" i="195"/>
  <c r="BD20" i="195"/>
  <c r="BE19" i="195"/>
  <c r="BD19" i="195"/>
  <c r="BE18" i="195"/>
  <c r="BD18" i="195"/>
  <c r="BE17" i="195"/>
  <c r="BD17" i="195"/>
  <c r="AD17" i="195"/>
  <c r="AE17" i="195" s="1"/>
  <c r="AC17" i="195"/>
  <c r="Z17" i="195"/>
  <c r="X17" i="195"/>
  <c r="W17" i="195"/>
  <c r="Y17" i="195" s="1"/>
  <c r="L17" i="195"/>
  <c r="J17" i="195"/>
  <c r="AA17" i="195" s="1"/>
  <c r="H17" i="195"/>
  <c r="BE16" i="195"/>
  <c r="BD16" i="195"/>
  <c r="AD16" i="195"/>
  <c r="AC16" i="195"/>
  <c r="Z16" i="195"/>
  <c r="X16" i="195"/>
  <c r="W16" i="195"/>
  <c r="L16" i="195"/>
  <c r="J16" i="195"/>
  <c r="AA16" i="195" s="1"/>
  <c r="H16" i="195"/>
  <c r="BE15" i="195"/>
  <c r="BD15" i="195"/>
  <c r="AD15" i="195"/>
  <c r="AE15" i="195" s="1"/>
  <c r="AC15" i="195"/>
  <c r="Z15" i="195"/>
  <c r="X15" i="195"/>
  <c r="W15" i="195"/>
  <c r="Y15" i="195" s="1"/>
  <c r="L15" i="195"/>
  <c r="J15" i="195"/>
  <c r="AA15" i="195" s="1"/>
  <c r="H15" i="195"/>
  <c r="BE14" i="195"/>
  <c r="BE129" i="195" s="1"/>
  <c r="BD14" i="195"/>
  <c r="BD129" i="195" s="1"/>
  <c r="AD14" i="195"/>
  <c r="AE14" i="195" s="1"/>
  <c r="AC14" i="195"/>
  <c r="Z14" i="195"/>
  <c r="X14" i="195"/>
  <c r="W14" i="195"/>
  <c r="W129" i="195" s="1"/>
  <c r="L14" i="195"/>
  <c r="J14" i="195"/>
  <c r="K14" i="195" s="1"/>
  <c r="H14" i="195"/>
  <c r="H129" i="195" s="1"/>
  <c r="M16" i="195" l="1"/>
  <c r="M22" i="195"/>
  <c r="M24" i="195"/>
  <c r="AE26" i="195"/>
  <c r="M30" i="195"/>
  <c r="K36" i="195"/>
  <c r="P36" i="195" s="1"/>
  <c r="Y36" i="195"/>
  <c r="M45" i="195"/>
  <c r="K47" i="195"/>
  <c r="P47" i="195" s="1"/>
  <c r="Y47" i="195"/>
  <c r="M48" i="195"/>
  <c r="Y26" i="195"/>
  <c r="K31" i="195"/>
  <c r="P31" i="195" s="1"/>
  <c r="Y31" i="195"/>
  <c r="M35" i="195"/>
  <c r="AE36" i="195"/>
  <c r="AE47" i="195"/>
  <c r="M104" i="195"/>
  <c r="M106" i="195"/>
  <c r="Q65" i="195"/>
  <c r="AE107" i="195"/>
  <c r="J129" i="195"/>
  <c r="L129" i="195"/>
  <c r="Y14" i="195"/>
  <c r="M15" i="195"/>
  <c r="K16" i="195"/>
  <c r="Y16" i="195"/>
  <c r="AE16" i="195"/>
  <c r="M17" i="195"/>
  <c r="K22" i="195"/>
  <c r="P22" i="195" s="1"/>
  <c r="Y22" i="195"/>
  <c r="M23" i="195"/>
  <c r="K24" i="195"/>
  <c r="P24" i="195" s="1"/>
  <c r="Y24" i="195"/>
  <c r="M25" i="195"/>
  <c r="K26" i="195"/>
  <c r="P26" i="195" s="1"/>
  <c r="Q26" i="195" s="1"/>
  <c r="Y30" i="195"/>
  <c r="AE30" i="195"/>
  <c r="AE31" i="195"/>
  <c r="Y35" i="195"/>
  <c r="AE35" i="195"/>
  <c r="Y45" i="195"/>
  <c r="AE45" i="195"/>
  <c r="Y48" i="195"/>
  <c r="AE48" i="195"/>
  <c r="AE65" i="195"/>
  <c r="Y76" i="195"/>
  <c r="AE76" i="195"/>
  <c r="Y78" i="195"/>
  <c r="AE78" i="195"/>
  <c r="Y80" i="195"/>
  <c r="AE80" i="195"/>
  <c r="Y84" i="195"/>
  <c r="AE84" i="195"/>
  <c r="Y86" i="195"/>
  <c r="AE86" i="195"/>
  <c r="Y99" i="195"/>
  <c r="AE99" i="195"/>
  <c r="Y100" i="195"/>
  <c r="AE100" i="195"/>
  <c r="Y101" i="195"/>
  <c r="M103" i="195"/>
  <c r="Q103" i="195" s="1"/>
  <c r="K104" i="195"/>
  <c r="P104" i="195" s="1"/>
  <c r="Q104" i="195" s="1"/>
  <c r="Y104" i="195"/>
  <c r="M105" i="195"/>
  <c r="K106" i="195"/>
  <c r="P106" i="195" s="1"/>
  <c r="Q106" i="195" s="1"/>
  <c r="Y106" i="195"/>
  <c r="M107" i="195"/>
  <c r="Q31" i="195"/>
  <c r="Q36" i="195"/>
  <c r="Q47" i="195"/>
  <c r="Q74" i="195"/>
  <c r="Q77" i="195"/>
  <c r="Q79" i="195"/>
  <c r="Q81" i="195"/>
  <c r="Q85" i="195"/>
  <c r="Q87" i="195"/>
  <c r="Q100" i="195"/>
  <c r="Q22" i="195"/>
  <c r="Q24" i="195"/>
  <c r="Q105" i="195"/>
  <c r="Q107" i="195"/>
  <c r="N14" i="195"/>
  <c r="P14" i="195" s="1"/>
  <c r="AA14" i="195"/>
  <c r="K15" i="195"/>
  <c r="N16" i="195"/>
  <c r="O16" i="195" s="1"/>
  <c r="K17" i="195"/>
  <c r="K23" i="195"/>
  <c r="P23" i="195" s="1"/>
  <c r="Q23" i="195" s="1"/>
  <c r="K25" i="195"/>
  <c r="P25" i="195" s="1"/>
  <c r="Q25" i="195" s="1"/>
  <c r="AA26" i="195"/>
  <c r="K30" i="195"/>
  <c r="P30" i="195" s="1"/>
  <c r="Q30" i="195" s="1"/>
  <c r="K35" i="195"/>
  <c r="P35" i="195" s="1"/>
  <c r="Q35" i="195" s="1"/>
  <c r="K45" i="195"/>
  <c r="P45" i="195" s="1"/>
  <c r="Q45" i="195" s="1"/>
  <c r="K48" i="195"/>
  <c r="P48" i="195" s="1"/>
  <c r="Q48" i="195" s="1"/>
  <c r="K76" i="195"/>
  <c r="P76" i="195" s="1"/>
  <c r="Q76" i="195" s="1"/>
  <c r="K78" i="195"/>
  <c r="P78" i="195" s="1"/>
  <c r="Q78" i="195" s="1"/>
  <c r="K80" i="195"/>
  <c r="P80" i="195" s="1"/>
  <c r="Q80" i="195" s="1"/>
  <c r="K84" i="195"/>
  <c r="P84" i="195" s="1"/>
  <c r="Q84" i="195" s="1"/>
  <c r="K86" i="195"/>
  <c r="P86" i="195" s="1"/>
  <c r="Q86" i="195" s="1"/>
  <c r="K99" i="195"/>
  <c r="P99" i="195" s="1"/>
  <c r="Q99" i="195" s="1"/>
  <c r="AA100" i="195"/>
  <c r="M101" i="195"/>
  <c r="Q101" i="195" s="1"/>
  <c r="AA103" i="195"/>
  <c r="AA105" i="195"/>
  <c r="AA107" i="195"/>
  <c r="M14" i="195"/>
  <c r="N15" i="195"/>
  <c r="O15" i="195" s="1"/>
  <c r="N17" i="195"/>
  <c r="O17" i="195" s="1"/>
  <c r="Q14" i="195" l="1"/>
  <c r="M129" i="195"/>
  <c r="P17" i="195"/>
  <c r="Q17" i="195" s="1"/>
  <c r="P15" i="195"/>
  <c r="Q15" i="195" s="1"/>
  <c r="P16" i="195"/>
  <c r="Q16" i="195" s="1"/>
  <c r="K129" i="195"/>
  <c r="E132" i="195" s="1"/>
  <c r="E139" i="195" s="1"/>
  <c r="N129" i="195"/>
  <c r="O14" i="195"/>
  <c r="O129" i="195" s="1"/>
  <c r="P129" i="195" l="1"/>
  <c r="Q129" i="195"/>
  <c r="BC129" i="194" l="1"/>
  <c r="BB129" i="194"/>
  <c r="BA129" i="194"/>
  <c r="AZ129" i="194"/>
  <c r="AX129" i="194"/>
  <c r="AV129" i="194"/>
  <c r="AT129" i="194"/>
  <c r="AR129" i="194"/>
  <c r="AQ129" i="194"/>
  <c r="AP129" i="194"/>
  <c r="AO129" i="194"/>
  <c r="AN129" i="194"/>
  <c r="AM129" i="194"/>
  <c r="AL129" i="194"/>
  <c r="AK129" i="194"/>
  <c r="AJ129" i="194"/>
  <c r="AI129" i="194"/>
  <c r="AH129" i="194"/>
  <c r="AG129" i="194"/>
  <c r="AF129" i="194"/>
  <c r="I129" i="194"/>
  <c r="G129" i="194"/>
  <c r="F129" i="194"/>
  <c r="C129" i="194"/>
  <c r="E133" i="194" s="1"/>
  <c r="BE107" i="194"/>
  <c r="BD107" i="194"/>
  <c r="AD107" i="194"/>
  <c r="AC107" i="194"/>
  <c r="Z107" i="194"/>
  <c r="X107" i="194"/>
  <c r="W107" i="194"/>
  <c r="Y107" i="194" s="1"/>
  <c r="L107" i="194"/>
  <c r="J107" i="194"/>
  <c r="AA107" i="194" s="1"/>
  <c r="H107" i="194"/>
  <c r="BE106" i="194"/>
  <c r="BD106" i="194"/>
  <c r="AD106" i="194"/>
  <c r="AC106" i="194"/>
  <c r="AE106" i="194" s="1"/>
  <c r="Z106" i="194"/>
  <c r="X106" i="194"/>
  <c r="Y106" i="194" s="1"/>
  <c r="W106" i="194"/>
  <c r="L106" i="194"/>
  <c r="M106" i="194" s="1"/>
  <c r="K106" i="194"/>
  <c r="P106" i="194" s="1"/>
  <c r="J106" i="194"/>
  <c r="AA106" i="194" s="1"/>
  <c r="H106" i="194"/>
  <c r="BE105" i="194"/>
  <c r="BD105" i="194"/>
  <c r="AD105" i="194"/>
  <c r="AC105" i="194"/>
  <c r="Z105" i="194"/>
  <c r="X105" i="194"/>
  <c r="W105" i="194"/>
  <c r="L105" i="194"/>
  <c r="M105" i="194" s="1"/>
  <c r="J105" i="194"/>
  <c r="AA105" i="194" s="1"/>
  <c r="H105" i="194"/>
  <c r="BE104" i="194"/>
  <c r="BD104" i="194"/>
  <c r="AD104" i="194"/>
  <c r="AC104" i="194"/>
  <c r="AE104" i="194" s="1"/>
  <c r="Z104" i="194"/>
  <c r="X104" i="194"/>
  <c r="Y104" i="194" s="1"/>
  <c r="W104" i="194"/>
  <c r="M104" i="194"/>
  <c r="L104" i="194"/>
  <c r="K104" i="194"/>
  <c r="P104" i="194" s="1"/>
  <c r="J104" i="194"/>
  <c r="AA104" i="194" s="1"/>
  <c r="H104" i="194"/>
  <c r="BE103" i="194"/>
  <c r="BD103" i="194"/>
  <c r="AD103" i="194"/>
  <c r="AC103" i="194"/>
  <c r="Z103" i="194"/>
  <c r="X103" i="194"/>
  <c r="W103" i="194"/>
  <c r="L103" i="194"/>
  <c r="M103" i="194" s="1"/>
  <c r="J103" i="194"/>
  <c r="AA103" i="194" s="1"/>
  <c r="H103" i="194"/>
  <c r="BE101" i="194"/>
  <c r="BD101" i="194"/>
  <c r="AD101" i="194"/>
  <c r="AC101" i="194"/>
  <c r="AE101" i="194" s="1"/>
  <c r="Z101" i="194"/>
  <c r="X101" i="194"/>
  <c r="Y101" i="194" s="1"/>
  <c r="W101" i="194"/>
  <c r="M101" i="194"/>
  <c r="L101" i="194"/>
  <c r="K101" i="194"/>
  <c r="P101" i="194" s="1"/>
  <c r="J101" i="194"/>
  <c r="AA101" i="194" s="1"/>
  <c r="H101" i="194"/>
  <c r="BE100" i="194"/>
  <c r="BD100" i="194"/>
  <c r="AD100" i="194"/>
  <c r="AC100" i="194"/>
  <c r="Z100" i="194"/>
  <c r="X100" i="194"/>
  <c r="W100" i="194"/>
  <c r="L100" i="194"/>
  <c r="M100" i="194" s="1"/>
  <c r="J100" i="194"/>
  <c r="AA100" i="194" s="1"/>
  <c r="H100" i="194"/>
  <c r="BE99" i="194"/>
  <c r="BD99" i="194"/>
  <c r="AD99" i="194"/>
  <c r="AC99" i="194"/>
  <c r="AE99" i="194" s="1"/>
  <c r="Z99" i="194"/>
  <c r="X99" i="194"/>
  <c r="Y99" i="194" s="1"/>
  <c r="W99" i="194"/>
  <c r="M99" i="194"/>
  <c r="L99" i="194"/>
  <c r="K99" i="194"/>
  <c r="P99" i="194" s="1"/>
  <c r="J99" i="194"/>
  <c r="AA99" i="194" s="1"/>
  <c r="H99" i="194"/>
  <c r="BE87" i="194"/>
  <c r="BD87" i="194"/>
  <c r="AD87" i="194"/>
  <c r="AC87" i="194"/>
  <c r="Z87" i="194"/>
  <c r="X87" i="194"/>
  <c r="W87" i="194"/>
  <c r="L87" i="194"/>
  <c r="M87" i="194" s="1"/>
  <c r="J87" i="194"/>
  <c r="AA87" i="194" s="1"/>
  <c r="H87" i="194"/>
  <c r="BE84" i="194"/>
  <c r="BD84" i="194"/>
  <c r="AD84" i="194"/>
  <c r="AC84" i="194"/>
  <c r="AE84" i="194" s="1"/>
  <c r="Z84" i="194"/>
  <c r="X84" i="194"/>
  <c r="Y84" i="194" s="1"/>
  <c r="W84" i="194"/>
  <c r="M84" i="194"/>
  <c r="L84" i="194"/>
  <c r="K84" i="194"/>
  <c r="P84" i="194" s="1"/>
  <c r="J84" i="194"/>
  <c r="AA84" i="194" s="1"/>
  <c r="H84" i="194"/>
  <c r="BE83" i="194"/>
  <c r="BD83" i="194"/>
  <c r="BE79" i="194"/>
  <c r="BD79" i="194"/>
  <c r="AD79" i="194"/>
  <c r="AC79" i="194"/>
  <c r="Z79" i="194"/>
  <c r="X79" i="194"/>
  <c r="W79" i="194"/>
  <c r="L79" i="194"/>
  <c r="M79" i="194" s="1"/>
  <c r="J79" i="194"/>
  <c r="AA79" i="194" s="1"/>
  <c r="H79" i="194"/>
  <c r="BE78" i="194"/>
  <c r="BD78" i="194"/>
  <c r="AD78" i="194"/>
  <c r="AC78" i="194"/>
  <c r="AE78" i="194" s="1"/>
  <c r="Z78" i="194"/>
  <c r="X78" i="194"/>
  <c r="Y78" i="194" s="1"/>
  <c r="W78" i="194"/>
  <c r="M78" i="194"/>
  <c r="L78" i="194"/>
  <c r="K78" i="194"/>
  <c r="P78" i="194" s="1"/>
  <c r="J78" i="194"/>
  <c r="AA78" i="194" s="1"/>
  <c r="H78" i="194"/>
  <c r="BE77" i="194"/>
  <c r="BD77" i="194"/>
  <c r="AD77" i="194"/>
  <c r="AC77" i="194"/>
  <c r="Z77" i="194"/>
  <c r="X77" i="194"/>
  <c r="W77" i="194"/>
  <c r="L77" i="194"/>
  <c r="M77" i="194" s="1"/>
  <c r="J77" i="194"/>
  <c r="AA77" i="194" s="1"/>
  <c r="H77" i="194"/>
  <c r="BE76" i="194"/>
  <c r="BD76" i="194"/>
  <c r="AD76" i="194"/>
  <c r="AC76" i="194"/>
  <c r="AE76" i="194" s="1"/>
  <c r="Z76" i="194"/>
  <c r="X76" i="194"/>
  <c r="Y76" i="194" s="1"/>
  <c r="W76" i="194"/>
  <c r="M76" i="194"/>
  <c r="L76" i="194"/>
  <c r="K76" i="194"/>
  <c r="P76" i="194" s="1"/>
  <c r="J76" i="194"/>
  <c r="AA76" i="194" s="1"/>
  <c r="H76" i="194"/>
  <c r="BE74" i="194"/>
  <c r="BD74" i="194"/>
  <c r="BE73" i="194"/>
  <c r="BD73" i="194"/>
  <c r="BE72" i="194"/>
  <c r="BD72" i="194"/>
  <c r="BE71" i="194"/>
  <c r="BD71" i="194"/>
  <c r="BE70" i="194"/>
  <c r="BD70" i="194"/>
  <c r="BE69" i="194"/>
  <c r="BD69" i="194"/>
  <c r="BE67" i="194"/>
  <c r="BD67" i="194"/>
  <c r="BE66" i="194"/>
  <c r="BD66" i="194"/>
  <c r="BE65" i="194"/>
  <c r="BD65" i="194"/>
  <c r="BE64" i="194"/>
  <c r="BD64" i="194"/>
  <c r="BE63" i="194"/>
  <c r="BD63" i="194"/>
  <c r="BE62" i="194"/>
  <c r="BD62" i="194"/>
  <c r="BE61" i="194"/>
  <c r="BD61" i="194"/>
  <c r="BE60" i="194"/>
  <c r="BD60" i="194"/>
  <c r="BE59" i="194"/>
  <c r="BD59" i="194"/>
  <c r="BE58" i="194"/>
  <c r="BD58" i="194"/>
  <c r="BE57" i="194"/>
  <c r="BD57" i="194"/>
  <c r="BE56" i="194"/>
  <c r="BD56" i="194"/>
  <c r="BE55" i="194"/>
  <c r="BD55" i="194"/>
  <c r="BE54" i="194"/>
  <c r="BD54" i="194"/>
  <c r="BE53" i="194"/>
  <c r="BD53" i="194"/>
  <c r="BE52" i="194"/>
  <c r="BD52" i="194"/>
  <c r="BE51" i="194"/>
  <c r="BD51" i="194"/>
  <c r="BE50" i="194"/>
  <c r="BD50" i="194"/>
  <c r="BE49" i="194"/>
  <c r="BD49" i="194"/>
  <c r="BE48" i="194"/>
  <c r="BD48" i="194"/>
  <c r="BE47" i="194"/>
  <c r="BD47" i="194"/>
  <c r="AD47" i="194"/>
  <c r="AC47" i="194"/>
  <c r="Z47" i="194"/>
  <c r="X47" i="194"/>
  <c r="W47" i="194"/>
  <c r="L47" i="194"/>
  <c r="M47" i="194" s="1"/>
  <c r="J47" i="194"/>
  <c r="AA47" i="194" s="1"/>
  <c r="H47" i="194"/>
  <c r="BE46" i="194"/>
  <c r="BD46" i="194"/>
  <c r="BE45" i="194"/>
  <c r="BD45" i="194"/>
  <c r="AD45" i="194"/>
  <c r="AC45" i="194"/>
  <c r="AE45" i="194" s="1"/>
  <c r="X45" i="194"/>
  <c r="W45" i="194"/>
  <c r="Y45" i="194" s="1"/>
  <c r="L45" i="194"/>
  <c r="J45" i="194"/>
  <c r="AA45" i="194" s="1"/>
  <c r="H45" i="194"/>
  <c r="BE44" i="194"/>
  <c r="BD44" i="194"/>
  <c r="BE43" i="194"/>
  <c r="BD43" i="194"/>
  <c r="BE42" i="194"/>
  <c r="BD42" i="194"/>
  <c r="BE41" i="194"/>
  <c r="BD41" i="194"/>
  <c r="BE40" i="194"/>
  <c r="BD40" i="194"/>
  <c r="BE39" i="194"/>
  <c r="BD39" i="194"/>
  <c r="BE38" i="194"/>
  <c r="BD38" i="194"/>
  <c r="BE37" i="194"/>
  <c r="BD37" i="194"/>
  <c r="BE36" i="194"/>
  <c r="BD36" i="194"/>
  <c r="AE36" i="194"/>
  <c r="AD36" i="194"/>
  <c r="Z36" i="194"/>
  <c r="X36" i="194"/>
  <c r="W36" i="194"/>
  <c r="Y36" i="194" s="1"/>
  <c r="L36" i="194"/>
  <c r="J36" i="194"/>
  <c r="AA36" i="194" s="1"/>
  <c r="H36" i="194"/>
  <c r="BE35" i="194"/>
  <c r="BD35" i="194"/>
  <c r="AE35" i="194"/>
  <c r="AD35" i="194"/>
  <c r="Z35" i="194"/>
  <c r="X35" i="194"/>
  <c r="W35" i="194"/>
  <c r="Y35" i="194" s="1"/>
  <c r="L35" i="194"/>
  <c r="J35" i="194"/>
  <c r="AA35" i="194" s="1"/>
  <c r="H35" i="194"/>
  <c r="BE33" i="194"/>
  <c r="BD33" i="194"/>
  <c r="BE32" i="194"/>
  <c r="BD32" i="194"/>
  <c r="BE31" i="194"/>
  <c r="BD31" i="194"/>
  <c r="AD31" i="194"/>
  <c r="AC31" i="194"/>
  <c r="Z31" i="194"/>
  <c r="X31" i="194"/>
  <c r="W31" i="194"/>
  <c r="L31" i="194"/>
  <c r="J31" i="194"/>
  <c r="AA31" i="194" s="1"/>
  <c r="H31" i="194"/>
  <c r="BE30" i="194"/>
  <c r="BD30" i="194"/>
  <c r="AD30" i="194"/>
  <c r="AE30" i="194" s="1"/>
  <c r="AC30" i="194"/>
  <c r="Z30" i="194"/>
  <c r="X30" i="194"/>
  <c r="W30" i="194"/>
  <c r="Y30" i="194" s="1"/>
  <c r="L30" i="194"/>
  <c r="J30" i="194"/>
  <c r="AA30" i="194" s="1"/>
  <c r="H30" i="194"/>
  <c r="BE29" i="194"/>
  <c r="BD29" i="194"/>
  <c r="BE28" i="194"/>
  <c r="BD28" i="194"/>
  <c r="BE27" i="194"/>
  <c r="BD27" i="194"/>
  <c r="BE25" i="194"/>
  <c r="BD25" i="194"/>
  <c r="AD25" i="194"/>
  <c r="AC25" i="194"/>
  <c r="Z25" i="194"/>
  <c r="X25" i="194"/>
  <c r="W25" i="194"/>
  <c r="L25" i="194"/>
  <c r="J25" i="194"/>
  <c r="AA25" i="194" s="1"/>
  <c r="H25" i="194"/>
  <c r="BE24" i="194"/>
  <c r="BD24" i="194"/>
  <c r="AD24" i="194"/>
  <c r="AE24" i="194" s="1"/>
  <c r="AC24" i="194"/>
  <c r="Z24" i="194"/>
  <c r="X24" i="194"/>
  <c r="W24" i="194"/>
  <c r="Y24" i="194" s="1"/>
  <c r="L24" i="194"/>
  <c r="J24" i="194"/>
  <c r="AA24" i="194" s="1"/>
  <c r="H24" i="194"/>
  <c r="BE23" i="194"/>
  <c r="BD23" i="194"/>
  <c r="AD23" i="194"/>
  <c r="AC23" i="194"/>
  <c r="Z23" i="194"/>
  <c r="X23" i="194"/>
  <c r="W23" i="194"/>
  <c r="L23" i="194"/>
  <c r="J23" i="194"/>
  <c r="AA23" i="194" s="1"/>
  <c r="H23" i="194"/>
  <c r="BE22" i="194"/>
  <c r="BD22" i="194"/>
  <c r="AD22" i="194"/>
  <c r="AE22" i="194" s="1"/>
  <c r="AC22" i="194"/>
  <c r="Z22" i="194"/>
  <c r="X22" i="194"/>
  <c r="W22" i="194"/>
  <c r="Y22" i="194" s="1"/>
  <c r="L22" i="194"/>
  <c r="J22" i="194"/>
  <c r="AA22" i="194" s="1"/>
  <c r="H22" i="194"/>
  <c r="BE17" i="194"/>
  <c r="BD17" i="194"/>
  <c r="AD17" i="194"/>
  <c r="AC17" i="194"/>
  <c r="Z17" i="194"/>
  <c r="X17" i="194"/>
  <c r="W17" i="194"/>
  <c r="L17" i="194"/>
  <c r="J17" i="194"/>
  <c r="AA17" i="194" s="1"/>
  <c r="H17" i="194"/>
  <c r="BE16" i="194"/>
  <c r="BD16" i="194"/>
  <c r="AD16" i="194"/>
  <c r="AE16" i="194" s="1"/>
  <c r="AC16" i="194"/>
  <c r="Z16" i="194"/>
  <c r="X16" i="194"/>
  <c r="W16" i="194"/>
  <c r="Y16" i="194" s="1"/>
  <c r="L16" i="194"/>
  <c r="J16" i="194"/>
  <c r="AA16" i="194" s="1"/>
  <c r="H16" i="194"/>
  <c r="BE15" i="194"/>
  <c r="BD15" i="194"/>
  <c r="AD15" i="194"/>
  <c r="AC15" i="194"/>
  <c r="Z15" i="194"/>
  <c r="X15" i="194"/>
  <c r="W15" i="194"/>
  <c r="L15" i="194"/>
  <c r="J15" i="194"/>
  <c r="AA15" i="194" s="1"/>
  <c r="H15" i="194"/>
  <c r="BE14" i="194"/>
  <c r="BD14" i="194"/>
  <c r="BD129" i="194" s="1"/>
  <c r="AD14" i="194"/>
  <c r="AD129" i="194" s="1"/>
  <c r="AC14" i="194"/>
  <c r="Z14" i="194"/>
  <c r="X14" i="194"/>
  <c r="X129" i="194" s="1"/>
  <c r="W14" i="194"/>
  <c r="W129" i="194" s="1"/>
  <c r="L14" i="194"/>
  <c r="J14" i="194"/>
  <c r="H14" i="194"/>
  <c r="H129" i="194" s="1"/>
  <c r="M15" i="194" l="1"/>
  <c r="M17" i="194"/>
  <c r="M23" i="194"/>
  <c r="M25" i="194"/>
  <c r="AE107" i="194"/>
  <c r="BE129" i="194"/>
  <c r="J129" i="194"/>
  <c r="Z129" i="194"/>
  <c r="L129" i="194"/>
  <c r="AC129" i="194"/>
  <c r="M31" i="194"/>
  <c r="Y14" i="194"/>
  <c r="K15" i="194"/>
  <c r="Y15" i="194"/>
  <c r="AE15" i="194"/>
  <c r="M16" i="194"/>
  <c r="K17" i="194"/>
  <c r="Y17" i="194"/>
  <c r="AE17" i="194"/>
  <c r="M22" i="194"/>
  <c r="K23" i="194"/>
  <c r="P23" i="194" s="1"/>
  <c r="Y23" i="194"/>
  <c r="AE23" i="194"/>
  <c r="M24" i="194"/>
  <c r="K25" i="194"/>
  <c r="P25" i="194" s="1"/>
  <c r="Y25" i="194"/>
  <c r="AE25" i="194"/>
  <c r="M30" i="194"/>
  <c r="K31" i="194"/>
  <c r="P31" i="194" s="1"/>
  <c r="Y31" i="194"/>
  <c r="AE31" i="194"/>
  <c r="M35" i="194"/>
  <c r="M36" i="194"/>
  <c r="M45" i="194"/>
  <c r="Y47" i="194"/>
  <c r="AE47" i="194"/>
  <c r="Y77" i="194"/>
  <c r="AE77" i="194"/>
  <c r="Y79" i="194"/>
  <c r="AE79" i="194"/>
  <c r="Y87" i="194"/>
  <c r="AE87" i="194"/>
  <c r="Y100" i="194"/>
  <c r="AE100" i="194"/>
  <c r="Y103" i="194"/>
  <c r="AE103" i="194"/>
  <c r="Y105" i="194"/>
  <c r="AE105" i="194"/>
  <c r="M107" i="194"/>
  <c r="Q23" i="194"/>
  <c r="Q25" i="194"/>
  <c r="Q31" i="194"/>
  <c r="Q76" i="194"/>
  <c r="Q78" i="194"/>
  <c r="Q84" i="194"/>
  <c r="Q99" i="194"/>
  <c r="Q101" i="194"/>
  <c r="Q104" i="194"/>
  <c r="Q106" i="194"/>
  <c r="N14" i="194"/>
  <c r="AA14" i="194"/>
  <c r="AA129" i="194" s="1"/>
  <c r="K14" i="194"/>
  <c r="M14" i="194"/>
  <c r="AE14" i="194"/>
  <c r="N15" i="194"/>
  <c r="O15" i="194" s="1"/>
  <c r="K16" i="194"/>
  <c r="N17" i="194"/>
  <c r="O17" i="194" s="1"/>
  <c r="K22" i="194"/>
  <c r="P22" i="194" s="1"/>
  <c r="Q22" i="194" s="1"/>
  <c r="K24" i="194"/>
  <c r="P24" i="194" s="1"/>
  <c r="Q24" i="194" s="1"/>
  <c r="K30" i="194"/>
  <c r="P30" i="194" s="1"/>
  <c r="Q30" i="194" s="1"/>
  <c r="K35" i="194"/>
  <c r="P35" i="194" s="1"/>
  <c r="Q35" i="194" s="1"/>
  <c r="K36" i="194"/>
  <c r="P36" i="194" s="1"/>
  <c r="Q36" i="194" s="1"/>
  <c r="K45" i="194"/>
  <c r="P45" i="194" s="1"/>
  <c r="Q45" i="194" s="1"/>
  <c r="K47" i="194"/>
  <c r="P47" i="194" s="1"/>
  <c r="Q47" i="194" s="1"/>
  <c r="K77" i="194"/>
  <c r="P77" i="194" s="1"/>
  <c r="Q77" i="194" s="1"/>
  <c r="K79" i="194"/>
  <c r="K87" i="194"/>
  <c r="P87" i="194" s="1"/>
  <c r="Q87" i="194" s="1"/>
  <c r="K100" i="194"/>
  <c r="P100" i="194" s="1"/>
  <c r="Q100" i="194" s="1"/>
  <c r="K103" i="194"/>
  <c r="P103" i="194" s="1"/>
  <c r="Q103" i="194" s="1"/>
  <c r="K105" i="194"/>
  <c r="P105" i="194" s="1"/>
  <c r="Q105" i="194" s="1"/>
  <c r="K107" i="194"/>
  <c r="P107" i="194" s="1"/>
  <c r="Q107" i="194" s="1"/>
  <c r="N16" i="194"/>
  <c r="O16" i="194" s="1"/>
  <c r="N79" i="194"/>
  <c r="O79" i="194" s="1"/>
  <c r="P79" i="194" l="1"/>
  <c r="Q79" i="194" s="1"/>
  <c r="P17" i="194"/>
  <c r="Q17" i="194" s="1"/>
  <c r="M129" i="194"/>
  <c r="P15" i="194"/>
  <c r="Q15" i="194" s="1"/>
  <c r="K129" i="194"/>
  <c r="E132" i="194" s="1"/>
  <c r="E139" i="194" s="1"/>
  <c r="P14" i="194"/>
  <c r="Q14" i="194" s="1"/>
  <c r="N129" i="194"/>
  <c r="O14" i="194"/>
  <c r="O129" i="194" s="1"/>
  <c r="P16" i="194"/>
  <c r="Q16" i="194" s="1"/>
  <c r="P129" i="194" l="1"/>
  <c r="Q129" i="194"/>
  <c r="BC129" i="193" l="1"/>
  <c r="BB129" i="193"/>
  <c r="BA129" i="193"/>
  <c r="AZ129" i="193"/>
  <c r="AX129" i="193"/>
  <c r="AV129" i="193"/>
  <c r="AT129" i="193"/>
  <c r="AR129" i="193"/>
  <c r="AQ129" i="193"/>
  <c r="AP129" i="193"/>
  <c r="AO129" i="193"/>
  <c r="AN129" i="193"/>
  <c r="AM129" i="193"/>
  <c r="AL129" i="193"/>
  <c r="AK129" i="193"/>
  <c r="AJ129" i="193"/>
  <c r="AI129" i="193"/>
  <c r="AH129" i="193"/>
  <c r="AG129" i="193"/>
  <c r="AF129" i="193"/>
  <c r="I129" i="193"/>
  <c r="G129" i="193"/>
  <c r="F129" i="193"/>
  <c r="C129" i="193"/>
  <c r="E133" i="193" s="1"/>
  <c r="BE107" i="193"/>
  <c r="BD107" i="193"/>
  <c r="AD107" i="193"/>
  <c r="AC107" i="193"/>
  <c r="Z107" i="193"/>
  <c r="X107" i="193"/>
  <c r="W107" i="193"/>
  <c r="Y107" i="193" s="1"/>
  <c r="L107" i="193"/>
  <c r="J107" i="193"/>
  <c r="AA107" i="193" s="1"/>
  <c r="H107" i="193"/>
  <c r="BE106" i="193"/>
  <c r="BD106" i="193"/>
  <c r="AD106" i="193"/>
  <c r="AC106" i="193"/>
  <c r="Z106" i="193"/>
  <c r="X106" i="193"/>
  <c r="Y106" i="193" s="1"/>
  <c r="W106" i="193"/>
  <c r="L106" i="193"/>
  <c r="J106" i="193"/>
  <c r="AA106" i="193" s="1"/>
  <c r="H106" i="193"/>
  <c r="BE105" i="193"/>
  <c r="BD105" i="193"/>
  <c r="AD105" i="193"/>
  <c r="AC105" i="193"/>
  <c r="Z105" i="193"/>
  <c r="X105" i="193"/>
  <c r="W105" i="193"/>
  <c r="L105" i="193"/>
  <c r="J105" i="193"/>
  <c r="AA105" i="193" s="1"/>
  <c r="H105" i="193"/>
  <c r="BE104" i="193"/>
  <c r="BD104" i="193"/>
  <c r="AD104" i="193"/>
  <c r="AC104" i="193"/>
  <c r="Z104" i="193"/>
  <c r="X104" i="193"/>
  <c r="W104" i="193"/>
  <c r="L104" i="193"/>
  <c r="J104" i="193"/>
  <c r="AA104" i="193" s="1"/>
  <c r="H104" i="193"/>
  <c r="BE103" i="193"/>
  <c r="BD103" i="193"/>
  <c r="AD103" i="193"/>
  <c r="AC103" i="193"/>
  <c r="Z103" i="193"/>
  <c r="X103" i="193"/>
  <c r="W103" i="193"/>
  <c r="L103" i="193"/>
  <c r="M103" i="193" s="1"/>
  <c r="J103" i="193"/>
  <c r="AA103" i="193" s="1"/>
  <c r="H103" i="193"/>
  <c r="BE101" i="193"/>
  <c r="BD101" i="193"/>
  <c r="AD101" i="193"/>
  <c r="AC101" i="193"/>
  <c r="AE101" i="193" s="1"/>
  <c r="AA101" i="193"/>
  <c r="Z101" i="193"/>
  <c r="X101" i="193"/>
  <c r="W101" i="193"/>
  <c r="L101" i="193"/>
  <c r="M101" i="193" s="1"/>
  <c r="K101" i="193"/>
  <c r="P101" i="193" s="1"/>
  <c r="H101" i="193"/>
  <c r="BE100" i="193"/>
  <c r="BD100" i="193"/>
  <c r="AD100" i="193"/>
  <c r="AC100" i="193"/>
  <c r="Z100" i="193"/>
  <c r="X100" i="193"/>
  <c r="Y100" i="193" s="1"/>
  <c r="W100" i="193"/>
  <c r="L100" i="193"/>
  <c r="M100" i="193" s="1"/>
  <c r="K100" i="193"/>
  <c r="P100" i="193" s="1"/>
  <c r="J100" i="193"/>
  <c r="AA100" i="193" s="1"/>
  <c r="H100" i="193"/>
  <c r="BE99" i="193"/>
  <c r="BD99" i="193"/>
  <c r="AD99" i="193"/>
  <c r="AC99" i="193"/>
  <c r="Z99" i="193"/>
  <c r="X99" i="193"/>
  <c r="W99" i="193"/>
  <c r="L99" i="193"/>
  <c r="M99" i="193" s="1"/>
  <c r="J99" i="193"/>
  <c r="AA99" i="193" s="1"/>
  <c r="H99" i="193"/>
  <c r="BE88" i="193"/>
  <c r="BD88" i="193"/>
  <c r="AD88" i="193"/>
  <c r="AC88" i="193"/>
  <c r="AE88" i="193" s="1"/>
  <c r="Z88" i="193"/>
  <c r="X88" i="193"/>
  <c r="Y88" i="193" s="1"/>
  <c r="W88" i="193"/>
  <c r="M88" i="193"/>
  <c r="L88" i="193"/>
  <c r="K88" i="193"/>
  <c r="P88" i="193" s="1"/>
  <c r="J88" i="193"/>
  <c r="AA88" i="193" s="1"/>
  <c r="H88" i="193"/>
  <c r="BE87" i="193"/>
  <c r="BD87" i="193"/>
  <c r="AD87" i="193"/>
  <c r="AC87" i="193"/>
  <c r="Z87" i="193"/>
  <c r="X87" i="193"/>
  <c r="W87" i="193"/>
  <c r="L87" i="193"/>
  <c r="M87" i="193" s="1"/>
  <c r="J87" i="193"/>
  <c r="AA87" i="193" s="1"/>
  <c r="H87" i="193"/>
  <c r="BE84" i="193"/>
  <c r="BD84" i="193"/>
  <c r="AD84" i="193"/>
  <c r="AC84" i="193"/>
  <c r="AE84" i="193" s="1"/>
  <c r="Z84" i="193"/>
  <c r="X84" i="193"/>
  <c r="Y84" i="193" s="1"/>
  <c r="W84" i="193"/>
  <c r="M84" i="193"/>
  <c r="L84" i="193"/>
  <c r="K84" i="193"/>
  <c r="P84" i="193" s="1"/>
  <c r="J84" i="193"/>
  <c r="AA84" i="193" s="1"/>
  <c r="H84" i="193"/>
  <c r="BE79" i="193"/>
  <c r="BD79" i="193"/>
  <c r="AD79" i="193"/>
  <c r="AC79" i="193"/>
  <c r="Z79" i="193"/>
  <c r="X79" i="193"/>
  <c r="W79" i="193"/>
  <c r="L79" i="193"/>
  <c r="M79" i="193" s="1"/>
  <c r="J79" i="193"/>
  <c r="AA79" i="193" s="1"/>
  <c r="H79" i="193"/>
  <c r="BE78" i="193"/>
  <c r="BD78" i="193"/>
  <c r="AD78" i="193"/>
  <c r="AC78" i="193"/>
  <c r="AE78" i="193" s="1"/>
  <c r="Z78" i="193"/>
  <c r="X78" i="193"/>
  <c r="Y78" i="193" s="1"/>
  <c r="W78" i="193"/>
  <c r="M78" i="193"/>
  <c r="L78" i="193"/>
  <c r="K78" i="193"/>
  <c r="P78" i="193" s="1"/>
  <c r="J78" i="193"/>
  <c r="AA78" i="193" s="1"/>
  <c r="H78" i="193"/>
  <c r="BE77" i="193"/>
  <c r="BD77" i="193"/>
  <c r="AD77" i="193"/>
  <c r="AC77" i="193"/>
  <c r="Z77" i="193"/>
  <c r="X77" i="193"/>
  <c r="W77" i="193"/>
  <c r="L77" i="193"/>
  <c r="M77" i="193" s="1"/>
  <c r="J77" i="193"/>
  <c r="AA77" i="193" s="1"/>
  <c r="H77" i="193"/>
  <c r="BE76" i="193"/>
  <c r="BD76" i="193"/>
  <c r="AD76" i="193"/>
  <c r="AC76" i="193"/>
  <c r="AE76" i="193" s="1"/>
  <c r="Z76" i="193"/>
  <c r="X76" i="193"/>
  <c r="Y76" i="193" s="1"/>
  <c r="W76" i="193"/>
  <c r="M76" i="193"/>
  <c r="L76" i="193"/>
  <c r="K76" i="193"/>
  <c r="P76" i="193" s="1"/>
  <c r="J76" i="193"/>
  <c r="AA76" i="193" s="1"/>
  <c r="H76" i="193"/>
  <c r="BE47" i="193"/>
  <c r="BD47" i="193"/>
  <c r="AD47" i="193"/>
  <c r="AC47" i="193"/>
  <c r="Z47" i="193"/>
  <c r="X47" i="193"/>
  <c r="W47" i="193"/>
  <c r="L47" i="193"/>
  <c r="M47" i="193" s="1"/>
  <c r="J47" i="193"/>
  <c r="AA47" i="193" s="1"/>
  <c r="H47" i="193"/>
  <c r="BE46" i="193"/>
  <c r="BD46" i="193"/>
  <c r="BE45" i="193"/>
  <c r="BD45" i="193"/>
  <c r="AD45" i="193"/>
  <c r="AC45" i="193"/>
  <c r="AE45" i="193" s="1"/>
  <c r="X45" i="193"/>
  <c r="W45" i="193"/>
  <c r="Y45" i="193" s="1"/>
  <c r="L45" i="193"/>
  <c r="J45" i="193"/>
  <c r="AA45" i="193" s="1"/>
  <c r="H45" i="193"/>
  <c r="BE36" i="193"/>
  <c r="BD36" i="193"/>
  <c r="AE36" i="193"/>
  <c r="AD36" i="193"/>
  <c r="Z36" i="193"/>
  <c r="X36" i="193"/>
  <c r="W36" i="193"/>
  <c r="Y36" i="193" s="1"/>
  <c r="L36" i="193"/>
  <c r="J36" i="193"/>
  <c r="AA36" i="193" s="1"/>
  <c r="H36" i="193"/>
  <c r="BE35" i="193"/>
  <c r="BD35" i="193"/>
  <c r="AD35" i="193"/>
  <c r="AC35" i="193"/>
  <c r="Z35" i="193"/>
  <c r="X35" i="193"/>
  <c r="W35" i="193"/>
  <c r="L35" i="193"/>
  <c r="J35" i="193"/>
  <c r="AA35" i="193" s="1"/>
  <c r="H35" i="193"/>
  <c r="BE31" i="193"/>
  <c r="BD31" i="193"/>
  <c r="AD31" i="193"/>
  <c r="AE31" i="193" s="1"/>
  <c r="AC31" i="193"/>
  <c r="Z31" i="193"/>
  <c r="X31" i="193"/>
  <c r="W31" i="193"/>
  <c r="Y31" i="193" s="1"/>
  <c r="L31" i="193"/>
  <c r="J31" i="193"/>
  <c r="AA31" i="193" s="1"/>
  <c r="H31" i="193"/>
  <c r="BE30" i="193"/>
  <c r="BD30" i="193"/>
  <c r="AD30" i="193"/>
  <c r="AC30" i="193"/>
  <c r="Z30" i="193"/>
  <c r="X30" i="193"/>
  <c r="W30" i="193"/>
  <c r="L30" i="193"/>
  <c r="J30" i="193"/>
  <c r="AA30" i="193" s="1"/>
  <c r="H30" i="193"/>
  <c r="BE29" i="193"/>
  <c r="BD29" i="193"/>
  <c r="BE28" i="193"/>
  <c r="BD28" i="193"/>
  <c r="BE27" i="193"/>
  <c r="BD27" i="193"/>
  <c r="BE25" i="193"/>
  <c r="BD25" i="193"/>
  <c r="AD25" i="193"/>
  <c r="AE25" i="193" s="1"/>
  <c r="AC25" i="193"/>
  <c r="Z25" i="193"/>
  <c r="X25" i="193"/>
  <c r="W25" i="193"/>
  <c r="Y25" i="193" s="1"/>
  <c r="L25" i="193"/>
  <c r="J25" i="193"/>
  <c r="AA25" i="193" s="1"/>
  <c r="H25" i="193"/>
  <c r="BE24" i="193"/>
  <c r="BD24" i="193"/>
  <c r="AD24" i="193"/>
  <c r="AC24" i="193"/>
  <c r="Z24" i="193"/>
  <c r="X24" i="193"/>
  <c r="W24" i="193"/>
  <c r="L24" i="193"/>
  <c r="J24" i="193"/>
  <c r="AA24" i="193" s="1"/>
  <c r="H24" i="193"/>
  <c r="BE23" i="193"/>
  <c r="BD23" i="193"/>
  <c r="AD23" i="193"/>
  <c r="AE23" i="193" s="1"/>
  <c r="AC23" i="193"/>
  <c r="Z23" i="193"/>
  <c r="X23" i="193"/>
  <c r="W23" i="193"/>
  <c r="Y23" i="193" s="1"/>
  <c r="L23" i="193"/>
  <c r="J23" i="193"/>
  <c r="AA23" i="193" s="1"/>
  <c r="H23" i="193"/>
  <c r="BE22" i="193"/>
  <c r="BD22" i="193"/>
  <c r="AD22" i="193"/>
  <c r="AC22" i="193"/>
  <c r="Z22" i="193"/>
  <c r="X22" i="193"/>
  <c r="W22" i="193"/>
  <c r="L22" i="193"/>
  <c r="J22" i="193"/>
  <c r="AA22" i="193" s="1"/>
  <c r="H22" i="193"/>
  <c r="BE17" i="193"/>
  <c r="BD17" i="193"/>
  <c r="AD17" i="193"/>
  <c r="AE17" i="193" s="1"/>
  <c r="AC17" i="193"/>
  <c r="Z17" i="193"/>
  <c r="X17" i="193"/>
  <c r="W17" i="193"/>
  <c r="Y17" i="193" s="1"/>
  <c r="L17" i="193"/>
  <c r="J17" i="193"/>
  <c r="AA17" i="193" s="1"/>
  <c r="H17" i="193"/>
  <c r="BE16" i="193"/>
  <c r="BD16" i="193"/>
  <c r="AD16" i="193"/>
  <c r="AC16" i="193"/>
  <c r="Z16" i="193"/>
  <c r="X16" i="193"/>
  <c r="W16" i="193"/>
  <c r="L16" i="193"/>
  <c r="J16" i="193"/>
  <c r="AA16" i="193" s="1"/>
  <c r="H16" i="193"/>
  <c r="BE15" i="193"/>
  <c r="BD15" i="193"/>
  <c r="AD15" i="193"/>
  <c r="AE15" i="193" s="1"/>
  <c r="AC15" i="193"/>
  <c r="Z15" i="193"/>
  <c r="X15" i="193"/>
  <c r="W15" i="193"/>
  <c r="Y15" i="193" s="1"/>
  <c r="L15" i="193"/>
  <c r="J15" i="193"/>
  <c r="AA15" i="193" s="1"/>
  <c r="H15" i="193"/>
  <c r="BE14" i="193"/>
  <c r="BE129" i="193" s="1"/>
  <c r="BD14" i="193"/>
  <c r="BD129" i="193" s="1"/>
  <c r="AD14" i="193"/>
  <c r="AC14" i="193"/>
  <c r="Z14" i="193"/>
  <c r="Z129" i="193" s="1"/>
  <c r="X14" i="193"/>
  <c r="X129" i="193" s="1"/>
  <c r="W14" i="193"/>
  <c r="L14" i="193"/>
  <c r="L129" i="193" s="1"/>
  <c r="J14" i="193"/>
  <c r="J129" i="193" s="1"/>
  <c r="H14" i="193"/>
  <c r="H129" i="193" s="1"/>
  <c r="W129" i="193" l="1"/>
  <c r="AD129" i="193"/>
  <c r="AE100" i="193"/>
  <c r="M30" i="193"/>
  <c r="M35" i="193"/>
  <c r="M104" i="193"/>
  <c r="AE104" i="193"/>
  <c r="K106" i="193"/>
  <c r="P106" i="193" s="1"/>
  <c r="AE106" i="193"/>
  <c r="AC129" i="193"/>
  <c r="M16" i="193"/>
  <c r="M22" i="193"/>
  <c r="M24" i="193"/>
  <c r="K104" i="193"/>
  <c r="P104" i="193" s="1"/>
  <c r="Y104" i="193"/>
  <c r="M105" i="193"/>
  <c r="K14" i="193"/>
  <c r="M14" i="193"/>
  <c r="M15" i="193"/>
  <c r="K16" i="193"/>
  <c r="Y16" i="193"/>
  <c r="AE16" i="193"/>
  <c r="M17" i="193"/>
  <c r="K22" i="193"/>
  <c r="P22" i="193" s="1"/>
  <c r="Q22" i="193" s="1"/>
  <c r="Y22" i="193"/>
  <c r="AE22" i="193"/>
  <c r="M23" i="193"/>
  <c r="K24" i="193"/>
  <c r="P24" i="193" s="1"/>
  <c r="Y24" i="193"/>
  <c r="AE24" i="193"/>
  <c r="M25" i="193"/>
  <c r="K30" i="193"/>
  <c r="P30" i="193" s="1"/>
  <c r="Q30" i="193" s="1"/>
  <c r="Y30" i="193"/>
  <c r="AE30" i="193"/>
  <c r="M31" i="193"/>
  <c r="K35" i="193"/>
  <c r="P35" i="193" s="1"/>
  <c r="Y35" i="193"/>
  <c r="AE35" i="193"/>
  <c r="M36" i="193"/>
  <c r="M45" i="193"/>
  <c r="Y47" i="193"/>
  <c r="AE47" i="193"/>
  <c r="Y77" i="193"/>
  <c r="AE77" i="193"/>
  <c r="Y79" i="193"/>
  <c r="AE79" i="193"/>
  <c r="Y87" i="193"/>
  <c r="AE87" i="193"/>
  <c r="Y99" i="193"/>
  <c r="AE99" i="193"/>
  <c r="Y101" i="193"/>
  <c r="Y103" i="193"/>
  <c r="AE103" i="193"/>
  <c r="Y105" i="193"/>
  <c r="AE105" i="193"/>
  <c r="AE107" i="193"/>
  <c r="M106" i="193"/>
  <c r="M107" i="193"/>
  <c r="Q24" i="193"/>
  <c r="Q35" i="193"/>
  <c r="Q101" i="193"/>
  <c r="Q76" i="193"/>
  <c r="Q78" i="193"/>
  <c r="Q84" i="193"/>
  <c r="Q88" i="193"/>
  <c r="Q100" i="193"/>
  <c r="Q104" i="193"/>
  <c r="Q106" i="193"/>
  <c r="AE14" i="193"/>
  <c r="N14" i="193"/>
  <c r="P14" i="193" s="1"/>
  <c r="Y14" i="193"/>
  <c r="AA14" i="193"/>
  <c r="AA129" i="193" s="1"/>
  <c r="K15" i="193"/>
  <c r="N16" i="193"/>
  <c r="O16" i="193" s="1"/>
  <c r="K17" i="193"/>
  <c r="K23" i="193"/>
  <c r="P23" i="193" s="1"/>
  <c r="Q23" i="193" s="1"/>
  <c r="K25" i="193"/>
  <c r="P25" i="193" s="1"/>
  <c r="Q25" i="193" s="1"/>
  <c r="K31" i="193"/>
  <c r="P31" i="193" s="1"/>
  <c r="Q31" i="193" s="1"/>
  <c r="K36" i="193"/>
  <c r="P36" i="193" s="1"/>
  <c r="Q36" i="193" s="1"/>
  <c r="K45" i="193"/>
  <c r="P45" i="193" s="1"/>
  <c r="Q45" i="193" s="1"/>
  <c r="K47" i="193"/>
  <c r="P47" i="193" s="1"/>
  <c r="Q47" i="193" s="1"/>
  <c r="K77" i="193"/>
  <c r="P77" i="193" s="1"/>
  <c r="Q77" i="193" s="1"/>
  <c r="K79" i="193"/>
  <c r="K87" i="193"/>
  <c r="P87" i="193" s="1"/>
  <c r="Q87" i="193" s="1"/>
  <c r="K99" i="193"/>
  <c r="P99" i="193" s="1"/>
  <c r="Q99" i="193" s="1"/>
  <c r="K103" i="193"/>
  <c r="P103" i="193" s="1"/>
  <c r="Q103" i="193" s="1"/>
  <c r="K105" i="193"/>
  <c r="P105" i="193" s="1"/>
  <c r="Q105" i="193" s="1"/>
  <c r="K107" i="193"/>
  <c r="P107" i="193" s="1"/>
  <c r="Q107" i="193" s="1"/>
  <c r="N15" i="193"/>
  <c r="O15" i="193" s="1"/>
  <c r="N17" i="193"/>
  <c r="O17" i="193" s="1"/>
  <c r="N79" i="193"/>
  <c r="O79" i="193" s="1"/>
  <c r="K129" i="193" l="1"/>
  <c r="E132" i="193" s="1"/>
  <c r="E139" i="193" s="1"/>
  <c r="M129" i="193"/>
  <c r="Q14" i="193"/>
  <c r="P16" i="193"/>
  <c r="Q16" i="193" s="1"/>
  <c r="O14" i="193"/>
  <c r="O129" i="193" s="1"/>
  <c r="N129" i="193"/>
  <c r="P79" i="193"/>
  <c r="Q79" i="193" s="1"/>
  <c r="P17" i="193"/>
  <c r="Q17" i="193" s="1"/>
  <c r="P15" i="193"/>
  <c r="Q15" i="193" s="1"/>
  <c r="Q129" i="193" l="1"/>
  <c r="P129" i="193"/>
  <c r="BC129" i="192" l="1"/>
  <c r="BB129" i="192"/>
  <c r="BA129" i="192"/>
  <c r="AZ129" i="192"/>
  <c r="AX129" i="192"/>
  <c r="AV129" i="192"/>
  <c r="AT129" i="192"/>
  <c r="AR129" i="192"/>
  <c r="AQ129" i="192"/>
  <c r="AP129" i="192"/>
  <c r="AO129" i="192"/>
  <c r="AN129" i="192"/>
  <c r="AM129" i="192"/>
  <c r="AL129" i="192"/>
  <c r="AK129" i="192"/>
  <c r="AJ129" i="192"/>
  <c r="AI129" i="192"/>
  <c r="AH129" i="192"/>
  <c r="AG129" i="192"/>
  <c r="AF129" i="192"/>
  <c r="I129" i="192"/>
  <c r="G129" i="192"/>
  <c r="F129" i="192"/>
  <c r="C129" i="192"/>
  <c r="E133" i="192" s="1"/>
  <c r="BE107" i="192"/>
  <c r="BD107" i="192"/>
  <c r="AD107" i="192"/>
  <c r="AC107" i="192"/>
  <c r="L107" i="192"/>
  <c r="M107" i="192" s="1"/>
  <c r="J107" i="192"/>
  <c r="K107" i="192" s="1"/>
  <c r="P107" i="192" s="1"/>
  <c r="H107" i="192"/>
  <c r="BE106" i="192"/>
  <c r="BD106" i="192"/>
  <c r="AD106" i="192"/>
  <c r="AC106" i="192"/>
  <c r="L106" i="192"/>
  <c r="J106" i="192"/>
  <c r="K106" i="192" s="1"/>
  <c r="P106" i="192" s="1"/>
  <c r="H106" i="192"/>
  <c r="BE105" i="192"/>
  <c r="BD105" i="192"/>
  <c r="AD105" i="192"/>
  <c r="AC105" i="192"/>
  <c r="L105" i="192"/>
  <c r="M105" i="192" s="1"/>
  <c r="J105" i="192"/>
  <c r="K105" i="192" s="1"/>
  <c r="P105" i="192" s="1"/>
  <c r="H105" i="192"/>
  <c r="BE104" i="192"/>
  <c r="BD104" i="192"/>
  <c r="AD104" i="192"/>
  <c r="AC104" i="192"/>
  <c r="L104" i="192"/>
  <c r="J104" i="192"/>
  <c r="K104" i="192" s="1"/>
  <c r="P104" i="192" s="1"/>
  <c r="H104" i="192"/>
  <c r="BE103" i="192"/>
  <c r="BD103" i="192"/>
  <c r="AD103" i="192"/>
  <c r="AC103" i="192"/>
  <c r="L103" i="192"/>
  <c r="M103" i="192" s="1"/>
  <c r="J103" i="192"/>
  <c r="K103" i="192" s="1"/>
  <c r="P103" i="192" s="1"/>
  <c r="H103" i="192"/>
  <c r="BE101" i="192"/>
  <c r="BD101" i="192"/>
  <c r="AD101" i="192"/>
  <c r="AC101" i="192"/>
  <c r="L101" i="192"/>
  <c r="M101" i="192" s="1"/>
  <c r="K101" i="192"/>
  <c r="P101" i="192" s="1"/>
  <c r="H101" i="192"/>
  <c r="BE100" i="192"/>
  <c r="BD100" i="192"/>
  <c r="AD100" i="192"/>
  <c r="AC100" i="192"/>
  <c r="AE100" i="192" s="1"/>
  <c r="L100" i="192"/>
  <c r="M100" i="192" s="1"/>
  <c r="K100" i="192"/>
  <c r="P100" i="192" s="1"/>
  <c r="H100" i="192"/>
  <c r="BE99" i="192"/>
  <c r="BD99" i="192"/>
  <c r="AD99" i="192"/>
  <c r="AC99" i="192"/>
  <c r="L99" i="192"/>
  <c r="M99" i="192" s="1"/>
  <c r="J99" i="192"/>
  <c r="K99" i="192" s="1"/>
  <c r="P99" i="192" s="1"/>
  <c r="H99" i="192"/>
  <c r="BE84" i="192"/>
  <c r="BD84" i="192"/>
  <c r="AD84" i="192"/>
  <c r="AE84" i="192" s="1"/>
  <c r="AC84" i="192"/>
  <c r="L84" i="192"/>
  <c r="M84" i="192" s="1"/>
  <c r="K84" i="192"/>
  <c r="P84" i="192" s="1"/>
  <c r="J84" i="192"/>
  <c r="H84" i="192"/>
  <c r="BE79" i="192"/>
  <c r="BD79" i="192"/>
  <c r="AD79" i="192"/>
  <c r="AC79" i="192"/>
  <c r="L79" i="192"/>
  <c r="M79" i="192" s="1"/>
  <c r="J79" i="192"/>
  <c r="N79" i="192" s="1"/>
  <c r="O79" i="192" s="1"/>
  <c r="H79" i="192"/>
  <c r="BE78" i="192"/>
  <c r="BD78" i="192"/>
  <c r="AD78" i="192"/>
  <c r="AE78" i="192" s="1"/>
  <c r="AC78" i="192"/>
  <c r="L78" i="192"/>
  <c r="M78" i="192" s="1"/>
  <c r="K78" i="192"/>
  <c r="P78" i="192" s="1"/>
  <c r="J78" i="192"/>
  <c r="H78" i="192"/>
  <c r="BE77" i="192"/>
  <c r="BD77" i="192"/>
  <c r="AD77" i="192"/>
  <c r="AC77" i="192"/>
  <c r="L77" i="192"/>
  <c r="M77" i="192" s="1"/>
  <c r="J77" i="192"/>
  <c r="K77" i="192" s="1"/>
  <c r="P77" i="192" s="1"/>
  <c r="H77" i="192"/>
  <c r="BE76" i="192"/>
  <c r="BD76" i="192"/>
  <c r="AD76" i="192"/>
  <c r="AE76" i="192" s="1"/>
  <c r="AC76" i="192"/>
  <c r="L76" i="192"/>
  <c r="M76" i="192" s="1"/>
  <c r="K76" i="192"/>
  <c r="P76" i="192" s="1"/>
  <c r="J76" i="192"/>
  <c r="H76" i="192"/>
  <c r="BE47" i="192"/>
  <c r="BD47" i="192"/>
  <c r="AD47" i="192"/>
  <c r="AC47" i="192"/>
  <c r="L47" i="192"/>
  <c r="M47" i="192" s="1"/>
  <c r="J47" i="192"/>
  <c r="K47" i="192" s="1"/>
  <c r="P47" i="192" s="1"/>
  <c r="H47" i="192"/>
  <c r="BE45" i="192"/>
  <c r="BD45" i="192"/>
  <c r="AD45" i="192"/>
  <c r="AE45" i="192" s="1"/>
  <c r="AC45" i="192"/>
  <c r="L45" i="192"/>
  <c r="M45" i="192" s="1"/>
  <c r="K45" i="192"/>
  <c r="P45" i="192" s="1"/>
  <c r="J45" i="192"/>
  <c r="H45" i="192"/>
  <c r="BE36" i="192"/>
  <c r="BD36" i="192"/>
  <c r="AD36" i="192"/>
  <c r="AC36" i="192"/>
  <c r="L36" i="192"/>
  <c r="M36" i="192" s="1"/>
  <c r="J36" i="192"/>
  <c r="K36" i="192" s="1"/>
  <c r="P36" i="192" s="1"/>
  <c r="H36" i="192"/>
  <c r="BE35" i="192"/>
  <c r="BD35" i="192"/>
  <c r="AD35" i="192"/>
  <c r="AE35" i="192" s="1"/>
  <c r="AC35" i="192"/>
  <c r="L35" i="192"/>
  <c r="M35" i="192" s="1"/>
  <c r="K35" i="192"/>
  <c r="P35" i="192" s="1"/>
  <c r="J35" i="192"/>
  <c r="H35" i="192"/>
  <c r="BE25" i="192"/>
  <c r="BD25" i="192"/>
  <c r="AD25" i="192"/>
  <c r="AC25" i="192"/>
  <c r="L25" i="192"/>
  <c r="M25" i="192" s="1"/>
  <c r="J25" i="192"/>
  <c r="K25" i="192" s="1"/>
  <c r="P25" i="192" s="1"/>
  <c r="H25" i="192"/>
  <c r="BE24" i="192"/>
  <c r="BD24" i="192"/>
  <c r="AD24" i="192"/>
  <c r="AE24" i="192" s="1"/>
  <c r="AC24" i="192"/>
  <c r="L24" i="192"/>
  <c r="M24" i="192" s="1"/>
  <c r="K24" i="192"/>
  <c r="P24" i="192" s="1"/>
  <c r="J24" i="192"/>
  <c r="H24" i="192"/>
  <c r="BE17" i="192"/>
  <c r="BD17" i="192"/>
  <c r="AD17" i="192"/>
  <c r="AC17" i="192"/>
  <c r="L17" i="192"/>
  <c r="J17" i="192"/>
  <c r="N17" i="192" s="1"/>
  <c r="O17" i="192" s="1"/>
  <c r="H17" i="192"/>
  <c r="BE16" i="192"/>
  <c r="BD16" i="192"/>
  <c r="AD16" i="192"/>
  <c r="AE16" i="192" s="1"/>
  <c r="AC16" i="192"/>
  <c r="L16" i="192"/>
  <c r="M16" i="192" s="1"/>
  <c r="K16" i="192"/>
  <c r="J16" i="192"/>
  <c r="N16" i="192" s="1"/>
  <c r="O16" i="192" s="1"/>
  <c r="H16" i="192"/>
  <c r="BE15" i="192"/>
  <c r="BD15" i="192"/>
  <c r="AD15" i="192"/>
  <c r="AC15" i="192"/>
  <c r="L15" i="192"/>
  <c r="J15" i="192"/>
  <c r="N15" i="192" s="1"/>
  <c r="O15" i="192" s="1"/>
  <c r="H15" i="192"/>
  <c r="BE14" i="192"/>
  <c r="BD14" i="192"/>
  <c r="AD14" i="192"/>
  <c r="AD129" i="192" s="1"/>
  <c r="AC14" i="192"/>
  <c r="L14" i="192"/>
  <c r="L129" i="192" s="1"/>
  <c r="K14" i="192"/>
  <c r="J14" i="192"/>
  <c r="H14" i="192"/>
  <c r="BE129" i="192" l="1"/>
  <c r="AE103" i="192"/>
  <c r="AE105" i="192"/>
  <c r="M15" i="192"/>
  <c r="M129" i="192" s="1"/>
  <c r="M17" i="192"/>
  <c r="H129" i="192"/>
  <c r="M14" i="192"/>
  <c r="J129" i="192"/>
  <c r="M104" i="192"/>
  <c r="M106" i="192"/>
  <c r="Q100" i="192"/>
  <c r="AE107" i="192"/>
  <c r="AC129" i="192"/>
  <c r="BD129" i="192"/>
  <c r="K15" i="192"/>
  <c r="P15" i="192" s="1"/>
  <c r="AE15" i="192"/>
  <c r="K17" i="192"/>
  <c r="P17" i="192" s="1"/>
  <c r="AE17" i="192"/>
  <c r="AE25" i="192"/>
  <c r="AE36" i="192"/>
  <c r="AE47" i="192"/>
  <c r="AE77" i="192"/>
  <c r="K79" i="192"/>
  <c r="P79" i="192" s="1"/>
  <c r="Q79" i="192" s="1"/>
  <c r="AE79" i="192"/>
  <c r="AE99" i="192"/>
  <c r="AE101" i="192"/>
  <c r="AE104" i="192"/>
  <c r="AE106" i="192"/>
  <c r="P16" i="192"/>
  <c r="Q16" i="192" s="1"/>
  <c r="Q24" i="192"/>
  <c r="Q35" i="192"/>
  <c r="Q45" i="192"/>
  <c r="Q76" i="192"/>
  <c r="Q78" i="192"/>
  <c r="Q84" i="192"/>
  <c r="Q103" i="192"/>
  <c r="Q105" i="192"/>
  <c r="Q107" i="192"/>
  <c r="Q17" i="192"/>
  <c r="Q25" i="192"/>
  <c r="Q36" i="192"/>
  <c r="Q47" i="192"/>
  <c r="Q77" i="192"/>
  <c r="Q99" i="192"/>
  <c r="Q101" i="192"/>
  <c r="Q104" i="192"/>
  <c r="Q106" i="192"/>
  <c r="N14" i="192"/>
  <c r="AE14" i="192"/>
  <c r="Q15" i="192" l="1"/>
  <c r="K129" i="192"/>
  <c r="E132" i="192" s="1"/>
  <c r="E139" i="192" s="1"/>
  <c r="N129" i="192"/>
  <c r="O14" i="192"/>
  <c r="O129" i="192" s="1"/>
  <c r="P14" i="192"/>
  <c r="P129" i="192" l="1"/>
  <c r="Q14" i="192"/>
  <c r="Q129" i="192" s="1"/>
  <c r="BC129" i="191" l="1"/>
  <c r="BB129" i="191"/>
  <c r="BA129" i="191"/>
  <c r="AZ129" i="191"/>
  <c r="AX129" i="191"/>
  <c r="AV129" i="191"/>
  <c r="AT129" i="191"/>
  <c r="AR129" i="191"/>
  <c r="AQ129" i="191"/>
  <c r="AP129" i="191"/>
  <c r="AO129" i="191"/>
  <c r="AN129" i="191"/>
  <c r="AM129" i="191"/>
  <c r="AL129" i="191"/>
  <c r="AK129" i="191"/>
  <c r="AJ129" i="191"/>
  <c r="AI129" i="191"/>
  <c r="AH129" i="191"/>
  <c r="AG129" i="191"/>
  <c r="AF129" i="191"/>
  <c r="Z129" i="191"/>
  <c r="X129" i="191"/>
  <c r="W129" i="191"/>
  <c r="I129" i="191"/>
  <c r="G129" i="191"/>
  <c r="F129" i="191"/>
  <c r="C129" i="191"/>
  <c r="E133" i="191" s="1"/>
  <c r="BE107" i="191"/>
  <c r="BD107" i="191"/>
  <c r="AD107" i="191"/>
  <c r="AC107" i="191"/>
  <c r="AA107" i="191"/>
  <c r="Y107" i="191"/>
  <c r="L107" i="191"/>
  <c r="K107" i="191"/>
  <c r="P107" i="191" s="1"/>
  <c r="J107" i="191"/>
  <c r="H107" i="191"/>
  <c r="BE106" i="191"/>
  <c r="BD106" i="191"/>
  <c r="AD106" i="191"/>
  <c r="AC106" i="191"/>
  <c r="AA106" i="191"/>
  <c r="Y106" i="191"/>
  <c r="L106" i="191"/>
  <c r="J106" i="191"/>
  <c r="K106" i="191" s="1"/>
  <c r="P106" i="191" s="1"/>
  <c r="H106" i="191"/>
  <c r="BE105" i="191"/>
  <c r="BD105" i="191"/>
  <c r="AD105" i="191"/>
  <c r="AC105" i="191"/>
  <c r="AA105" i="191"/>
  <c r="Y105" i="191"/>
  <c r="L105" i="191"/>
  <c r="M105" i="191" s="1"/>
  <c r="K105" i="191"/>
  <c r="P105" i="191" s="1"/>
  <c r="J105" i="191"/>
  <c r="H105" i="191"/>
  <c r="BE104" i="191"/>
  <c r="BD104" i="191"/>
  <c r="AD104" i="191"/>
  <c r="AC104" i="191"/>
  <c r="AA104" i="191"/>
  <c r="Y104" i="191"/>
  <c r="L104" i="191"/>
  <c r="J104" i="191"/>
  <c r="K104" i="191" s="1"/>
  <c r="P104" i="191" s="1"/>
  <c r="H104" i="191"/>
  <c r="BE103" i="191"/>
  <c r="BD103" i="191"/>
  <c r="AD103" i="191"/>
  <c r="AE103" i="191" s="1"/>
  <c r="AC103" i="191"/>
  <c r="AA103" i="191"/>
  <c r="Y103" i="191"/>
  <c r="M103" i="191"/>
  <c r="L103" i="191"/>
  <c r="K103" i="191"/>
  <c r="P103" i="191" s="1"/>
  <c r="J103" i="191"/>
  <c r="H103" i="191"/>
  <c r="BE101" i="191"/>
  <c r="BD101" i="191"/>
  <c r="AD101" i="191"/>
  <c r="AC101" i="191"/>
  <c r="AA101" i="191"/>
  <c r="Y101" i="191"/>
  <c r="L101" i="191"/>
  <c r="J101" i="191"/>
  <c r="K101" i="191" s="1"/>
  <c r="P101" i="191" s="1"/>
  <c r="H101" i="191"/>
  <c r="BE100" i="191"/>
  <c r="BD100" i="191"/>
  <c r="AD100" i="191"/>
  <c r="AE100" i="191" s="1"/>
  <c r="AC100" i="191"/>
  <c r="AA100" i="191"/>
  <c r="Y100" i="191"/>
  <c r="M100" i="191"/>
  <c r="L100" i="191"/>
  <c r="K100" i="191"/>
  <c r="P100" i="191" s="1"/>
  <c r="J100" i="191"/>
  <c r="H100" i="191"/>
  <c r="BE99" i="191"/>
  <c r="BD99" i="191"/>
  <c r="AD99" i="191"/>
  <c r="AC99" i="191"/>
  <c r="AA99" i="191"/>
  <c r="Y99" i="191"/>
  <c r="L99" i="191"/>
  <c r="J99" i="191"/>
  <c r="K99" i="191" s="1"/>
  <c r="P99" i="191" s="1"/>
  <c r="H99" i="191"/>
  <c r="BE85" i="191"/>
  <c r="BD85" i="191"/>
  <c r="AD85" i="191"/>
  <c r="AE85" i="191" s="1"/>
  <c r="AC85" i="191"/>
  <c r="AA85" i="191"/>
  <c r="Y85" i="191"/>
  <c r="M85" i="191"/>
  <c r="L85" i="191"/>
  <c r="K85" i="191"/>
  <c r="P85" i="191" s="1"/>
  <c r="J85" i="191"/>
  <c r="H85" i="191"/>
  <c r="BE84" i="191"/>
  <c r="BD84" i="191"/>
  <c r="AD84" i="191"/>
  <c r="AC84" i="191"/>
  <c r="AA84" i="191"/>
  <c r="Y84" i="191"/>
  <c r="L84" i="191"/>
  <c r="J84" i="191"/>
  <c r="K84" i="191" s="1"/>
  <c r="P84" i="191" s="1"/>
  <c r="H84" i="191"/>
  <c r="BE79" i="191"/>
  <c r="BD79" i="191"/>
  <c r="AD79" i="191"/>
  <c r="AE79" i="191" s="1"/>
  <c r="AC79" i="191"/>
  <c r="AA79" i="191"/>
  <c r="Y79" i="191"/>
  <c r="M79" i="191"/>
  <c r="L79" i="191"/>
  <c r="K79" i="191"/>
  <c r="J79" i="191"/>
  <c r="N79" i="191" s="1"/>
  <c r="O79" i="191" s="1"/>
  <c r="H79" i="191"/>
  <c r="BE78" i="191"/>
  <c r="BD78" i="191"/>
  <c r="AD78" i="191"/>
  <c r="AC78" i="191"/>
  <c r="AA78" i="191"/>
  <c r="Y78" i="191"/>
  <c r="L78" i="191"/>
  <c r="J78" i="191"/>
  <c r="K78" i="191" s="1"/>
  <c r="P78" i="191" s="1"/>
  <c r="H78" i="191"/>
  <c r="BE77" i="191"/>
  <c r="BD77" i="191"/>
  <c r="AD77" i="191"/>
  <c r="AE77" i="191" s="1"/>
  <c r="AC77" i="191"/>
  <c r="AA77" i="191"/>
  <c r="Y77" i="191"/>
  <c r="M77" i="191"/>
  <c r="L77" i="191"/>
  <c r="J77" i="191"/>
  <c r="K77" i="191" s="1"/>
  <c r="P77" i="191" s="1"/>
  <c r="H77" i="191"/>
  <c r="BE76" i="191"/>
  <c r="BD76" i="191"/>
  <c r="AD76" i="191"/>
  <c r="AE76" i="191" s="1"/>
  <c r="AA76" i="191"/>
  <c r="Y76" i="191"/>
  <c r="L76" i="191"/>
  <c r="M76" i="191" s="1"/>
  <c r="J76" i="191"/>
  <c r="K76" i="191" s="1"/>
  <c r="P76" i="191" s="1"/>
  <c r="H76" i="191"/>
  <c r="BE48" i="191"/>
  <c r="BD48" i="191"/>
  <c r="AD48" i="191"/>
  <c r="AC48" i="191"/>
  <c r="AE48" i="191" s="1"/>
  <c r="AA48" i="191"/>
  <c r="Y48" i="191"/>
  <c r="L48" i="191"/>
  <c r="J48" i="191"/>
  <c r="K48" i="191" s="1"/>
  <c r="P48" i="191" s="1"/>
  <c r="H48" i="191"/>
  <c r="BE47" i="191"/>
  <c r="BD47" i="191"/>
  <c r="AD47" i="191"/>
  <c r="AC47" i="191"/>
  <c r="AA47" i="191"/>
  <c r="Y47" i="191"/>
  <c r="L47" i="191"/>
  <c r="M47" i="191" s="1"/>
  <c r="J47" i="191"/>
  <c r="K47" i="191" s="1"/>
  <c r="P47" i="191" s="1"/>
  <c r="H47" i="191"/>
  <c r="BE45" i="191"/>
  <c r="BD45" i="191"/>
  <c r="AD45" i="191"/>
  <c r="AC45" i="191"/>
  <c r="AE45" i="191" s="1"/>
  <c r="AA45" i="191"/>
  <c r="Y45" i="191"/>
  <c r="L45" i="191"/>
  <c r="J45" i="191"/>
  <c r="K45" i="191" s="1"/>
  <c r="P45" i="191" s="1"/>
  <c r="H45" i="191"/>
  <c r="BE36" i="191"/>
  <c r="BD36" i="191"/>
  <c r="AD36" i="191"/>
  <c r="AE36" i="191" s="1"/>
  <c r="AA36" i="191"/>
  <c r="Y36" i="191"/>
  <c r="L36" i="191"/>
  <c r="M36" i="191" s="1"/>
  <c r="K36" i="191"/>
  <c r="P36" i="191" s="1"/>
  <c r="J36" i="191"/>
  <c r="H36" i="191"/>
  <c r="BE35" i="191"/>
  <c r="BD35" i="191"/>
  <c r="AD35" i="191"/>
  <c r="AE35" i="191" s="1"/>
  <c r="AA35" i="191"/>
  <c r="Y35" i="191"/>
  <c r="L35" i="191"/>
  <c r="M35" i="191" s="1"/>
  <c r="J35" i="191"/>
  <c r="K35" i="191" s="1"/>
  <c r="P35" i="191" s="1"/>
  <c r="H35" i="191"/>
  <c r="BE31" i="191"/>
  <c r="BD31" i="191"/>
  <c r="AD31" i="191"/>
  <c r="AC31" i="191"/>
  <c r="AA31" i="191"/>
  <c r="Y31" i="191"/>
  <c r="L31" i="191"/>
  <c r="J31" i="191"/>
  <c r="K31" i="191" s="1"/>
  <c r="P31" i="191" s="1"/>
  <c r="H31" i="191"/>
  <c r="BE30" i="191"/>
  <c r="BD30" i="191"/>
  <c r="AD30" i="191"/>
  <c r="AC30" i="191"/>
  <c r="AA30" i="191"/>
  <c r="Y30" i="191"/>
  <c r="L30" i="191"/>
  <c r="M30" i="191" s="1"/>
  <c r="J30" i="191"/>
  <c r="K30" i="191" s="1"/>
  <c r="P30" i="191" s="1"/>
  <c r="H30" i="191"/>
  <c r="BE25" i="191"/>
  <c r="BD25" i="191"/>
  <c r="AD25" i="191"/>
  <c r="AC25" i="191"/>
  <c r="AE25" i="191" s="1"/>
  <c r="AA25" i="191"/>
  <c r="Y25" i="191"/>
  <c r="L25" i="191"/>
  <c r="J25" i="191"/>
  <c r="K25" i="191" s="1"/>
  <c r="P25" i="191" s="1"/>
  <c r="H25" i="191"/>
  <c r="BE24" i="191"/>
  <c r="BD24" i="191"/>
  <c r="AD24" i="191"/>
  <c r="AC24" i="191"/>
  <c r="AA24" i="191"/>
  <c r="Y24" i="191"/>
  <c r="L24" i="191"/>
  <c r="M24" i="191" s="1"/>
  <c r="J24" i="191"/>
  <c r="K24" i="191" s="1"/>
  <c r="P24" i="191" s="1"/>
  <c r="H24" i="191"/>
  <c r="BE23" i="191"/>
  <c r="BD23" i="191"/>
  <c r="AD23" i="191"/>
  <c r="AC23" i="191"/>
  <c r="AA23" i="191"/>
  <c r="Y23" i="191"/>
  <c r="J23" i="191"/>
  <c r="H23" i="191"/>
  <c r="BE22" i="191"/>
  <c r="BD22" i="191"/>
  <c r="AD22" i="191"/>
  <c r="AC22" i="191"/>
  <c r="AA22" i="191"/>
  <c r="Y22" i="191"/>
  <c r="L22" i="191"/>
  <c r="M22" i="191" s="1"/>
  <c r="J22" i="191"/>
  <c r="K22" i="191" s="1"/>
  <c r="P22" i="191" s="1"/>
  <c r="H22" i="191"/>
  <c r="BE17" i="191"/>
  <c r="BD17" i="191"/>
  <c r="AD17" i="191"/>
  <c r="AE17" i="191" s="1"/>
  <c r="AC17" i="191"/>
  <c r="AA17" i="191"/>
  <c r="Y17" i="191"/>
  <c r="M17" i="191"/>
  <c r="L17" i="191"/>
  <c r="K17" i="191"/>
  <c r="J17" i="191"/>
  <c r="N17" i="191" s="1"/>
  <c r="O17" i="191" s="1"/>
  <c r="H17" i="191"/>
  <c r="BE16" i="191"/>
  <c r="BD16" i="191"/>
  <c r="AD16" i="191"/>
  <c r="AC16" i="191"/>
  <c r="AA16" i="191"/>
  <c r="Y16" i="191"/>
  <c r="L16" i="191"/>
  <c r="J16" i="191"/>
  <c r="N16" i="191" s="1"/>
  <c r="O16" i="191" s="1"/>
  <c r="H16" i="191"/>
  <c r="BE15" i="191"/>
  <c r="BD15" i="191"/>
  <c r="AD15" i="191"/>
  <c r="AE15" i="191" s="1"/>
  <c r="AC15" i="191"/>
  <c r="AA15" i="191"/>
  <c r="Y15" i="191"/>
  <c r="M15" i="191"/>
  <c r="L15" i="191"/>
  <c r="K15" i="191"/>
  <c r="J15" i="191"/>
  <c r="N15" i="191" s="1"/>
  <c r="O15" i="191" s="1"/>
  <c r="H15" i="191"/>
  <c r="BE14" i="191"/>
  <c r="BD14" i="191"/>
  <c r="BD129" i="191" s="1"/>
  <c r="AD14" i="191"/>
  <c r="AD129" i="191" s="1"/>
  <c r="AC14" i="191"/>
  <c r="AC129" i="191" s="1"/>
  <c r="AA14" i="191"/>
  <c r="Y14" i="191"/>
  <c r="Y129" i="191" s="1"/>
  <c r="L14" i="191"/>
  <c r="L129" i="191" s="1"/>
  <c r="J14" i="191"/>
  <c r="J129" i="191" s="1"/>
  <c r="H14" i="191"/>
  <c r="H129" i="191" s="1"/>
  <c r="AA129" i="191" l="1"/>
  <c r="BE129" i="191"/>
  <c r="M78" i="191"/>
  <c r="M84" i="191"/>
  <c r="M99" i="191"/>
  <c r="M101" i="191"/>
  <c r="M104" i="191"/>
  <c r="M106" i="191"/>
  <c r="M107" i="191"/>
  <c r="AE23" i="191"/>
  <c r="AE31" i="191"/>
  <c r="M16" i="191"/>
  <c r="AE107" i="191"/>
  <c r="AE105" i="191"/>
  <c r="K14" i="191"/>
  <c r="M14" i="191"/>
  <c r="K16" i="191"/>
  <c r="P16" i="191" s="1"/>
  <c r="AE16" i="191"/>
  <c r="AE22" i="191"/>
  <c r="AE24" i="191"/>
  <c r="M25" i="191"/>
  <c r="Q25" i="191" s="1"/>
  <c r="AE30" i="191"/>
  <c r="M31" i="191"/>
  <c r="Q31" i="191" s="1"/>
  <c r="M45" i="191"/>
  <c r="Q45" i="191" s="1"/>
  <c r="AE47" i="191"/>
  <c r="M48" i="191"/>
  <c r="Q48" i="191" s="1"/>
  <c r="AE78" i="191"/>
  <c r="AE84" i="191"/>
  <c r="AE99" i="191"/>
  <c r="AE101" i="191"/>
  <c r="AE104" i="191"/>
  <c r="AE106" i="191"/>
  <c r="Q16" i="191"/>
  <c r="Q22" i="191"/>
  <c r="Q78" i="191"/>
  <c r="Q84" i="191"/>
  <c r="Q99" i="191"/>
  <c r="Q101" i="191"/>
  <c r="Q104" i="191"/>
  <c r="Q106" i="191"/>
  <c r="P15" i="191"/>
  <c r="Q15" i="191" s="1"/>
  <c r="P17" i="191"/>
  <c r="Q17" i="191" s="1"/>
  <c r="Q24" i="191"/>
  <c r="Q30" i="191"/>
  <c r="Q35" i="191"/>
  <c r="Q36" i="191"/>
  <c r="Q47" i="191"/>
  <c r="Q76" i="191"/>
  <c r="Q77" i="191"/>
  <c r="P79" i="191"/>
  <c r="Q79" i="191" s="1"/>
  <c r="Q85" i="191"/>
  <c r="Q100" i="191"/>
  <c r="Q103" i="191"/>
  <c r="Q105" i="191"/>
  <c r="Q107" i="191"/>
  <c r="K129" i="191"/>
  <c r="E132" i="191" s="1"/>
  <c r="E139" i="191" s="1"/>
  <c r="N14" i="191"/>
  <c r="P14" i="191" s="1"/>
  <c r="AE14" i="191"/>
  <c r="M129" i="191" l="1"/>
  <c r="P129" i="191"/>
  <c r="Q14" i="191"/>
  <c r="Q129" i="191" s="1"/>
  <c r="N129" i="191"/>
  <c r="O14" i="191"/>
  <c r="O129" i="191" s="1"/>
  <c r="AT129" i="190" l="1"/>
  <c r="AS129" i="190"/>
  <c r="AR129" i="190"/>
  <c r="AQ129" i="190"/>
  <c r="AP129" i="190"/>
  <c r="AO129" i="190"/>
  <c r="AN129" i="190"/>
  <c r="AM129" i="190"/>
  <c r="AL129" i="190"/>
  <c r="AK129" i="190"/>
  <c r="AJ129" i="190"/>
  <c r="AI129" i="190"/>
  <c r="I129" i="190"/>
  <c r="G129" i="190"/>
  <c r="F129" i="190"/>
  <c r="C129" i="190"/>
  <c r="E133" i="190" s="1"/>
  <c r="AG128" i="190"/>
  <c r="AF128" i="190"/>
  <c r="AE128" i="190"/>
  <c r="AC128" i="190"/>
  <c r="AA128" i="190"/>
  <c r="Z128" i="190"/>
  <c r="L128" i="190"/>
  <c r="J128" i="190"/>
  <c r="AD128" i="190" s="1"/>
  <c r="H128" i="190"/>
  <c r="AB128" i="190" s="1"/>
  <c r="AG127" i="190"/>
  <c r="AF127" i="190"/>
  <c r="AE127" i="190"/>
  <c r="AD127" i="190"/>
  <c r="Z127" i="190"/>
  <c r="AB127" i="190" s="1"/>
  <c r="L127" i="190"/>
  <c r="J127" i="190"/>
  <c r="O127" i="190" s="1"/>
  <c r="P127" i="190" s="1"/>
  <c r="H127" i="190"/>
  <c r="AG126" i="190"/>
  <c r="AF126" i="190"/>
  <c r="AE126" i="190"/>
  <c r="AC126" i="190"/>
  <c r="AA126" i="190"/>
  <c r="Z126" i="190"/>
  <c r="L126" i="190"/>
  <c r="J126" i="190"/>
  <c r="AD126" i="190" s="1"/>
  <c r="H126" i="190"/>
  <c r="AB126" i="190" s="1"/>
  <c r="AG125" i="190"/>
  <c r="AF125" i="190"/>
  <c r="AE125" i="190"/>
  <c r="AD125" i="190"/>
  <c r="Z125" i="190"/>
  <c r="AB125" i="190" s="1"/>
  <c r="L125" i="190"/>
  <c r="J125" i="190"/>
  <c r="O125" i="190" s="1"/>
  <c r="P125" i="190" s="1"/>
  <c r="H125" i="190"/>
  <c r="AG124" i="190"/>
  <c r="AH124" i="190" s="1"/>
  <c r="AF124" i="190"/>
  <c r="AE124" i="190"/>
  <c r="AC124" i="190"/>
  <c r="AA124" i="190"/>
  <c r="Z124" i="190"/>
  <c r="L124" i="190"/>
  <c r="J124" i="190"/>
  <c r="AD124" i="190" s="1"/>
  <c r="H124" i="190"/>
  <c r="AB124" i="190" s="1"/>
  <c r="AG123" i="190"/>
  <c r="AF123" i="190"/>
  <c r="AE123" i="190"/>
  <c r="AD123" i="190"/>
  <c r="Z123" i="190"/>
  <c r="AB123" i="190" s="1"/>
  <c r="L123" i="190"/>
  <c r="J123" i="190"/>
  <c r="O123" i="190" s="1"/>
  <c r="P123" i="190" s="1"/>
  <c r="H123" i="190"/>
  <c r="AG122" i="190"/>
  <c r="AH122" i="190" s="1"/>
  <c r="AF122" i="190"/>
  <c r="AE122" i="190"/>
  <c r="AC122" i="190"/>
  <c r="AA122" i="190"/>
  <c r="Z122" i="190"/>
  <c r="L122" i="190"/>
  <c r="J122" i="190"/>
  <c r="AD122" i="190" s="1"/>
  <c r="H122" i="190"/>
  <c r="AB122" i="190" s="1"/>
  <c r="AG121" i="190"/>
  <c r="AF121" i="190"/>
  <c r="AE121" i="190"/>
  <c r="AD121" i="190"/>
  <c r="Z121" i="190"/>
  <c r="AB121" i="190" s="1"/>
  <c r="L121" i="190"/>
  <c r="J121" i="190"/>
  <c r="O121" i="190" s="1"/>
  <c r="P121" i="190" s="1"/>
  <c r="H121" i="190"/>
  <c r="AG120" i="190"/>
  <c r="AH120" i="190" s="1"/>
  <c r="AF120" i="190"/>
  <c r="AE120" i="190"/>
  <c r="AC120" i="190"/>
  <c r="AA120" i="190"/>
  <c r="Z120" i="190"/>
  <c r="L120" i="190"/>
  <c r="J120" i="190"/>
  <c r="AD120" i="190" s="1"/>
  <c r="H120" i="190"/>
  <c r="AB120" i="190" s="1"/>
  <c r="AG119" i="190"/>
  <c r="AF119" i="190"/>
  <c r="AE119" i="190"/>
  <c r="AD119" i="190"/>
  <c r="Z119" i="190"/>
  <c r="AB119" i="190" s="1"/>
  <c r="L119" i="190"/>
  <c r="J119" i="190"/>
  <c r="O119" i="190" s="1"/>
  <c r="P119" i="190" s="1"/>
  <c r="H119" i="190"/>
  <c r="AG118" i="190"/>
  <c r="AH118" i="190" s="1"/>
  <c r="AF118" i="190"/>
  <c r="AE118" i="190"/>
  <c r="AC118" i="190"/>
  <c r="AA118" i="190"/>
  <c r="Z118" i="190"/>
  <c r="L118" i="190"/>
  <c r="J118" i="190"/>
  <c r="AD118" i="190" s="1"/>
  <c r="H118" i="190"/>
  <c r="AB118" i="190" s="1"/>
  <c r="AG117" i="190"/>
  <c r="AF117" i="190"/>
  <c r="AE117" i="190"/>
  <c r="AD117" i="190"/>
  <c r="Z117" i="190"/>
  <c r="AB117" i="190" s="1"/>
  <c r="L117" i="190"/>
  <c r="J117" i="190"/>
  <c r="O117" i="190" s="1"/>
  <c r="P117" i="190" s="1"/>
  <c r="H117" i="190"/>
  <c r="AG116" i="190"/>
  <c r="AH116" i="190" s="1"/>
  <c r="AF116" i="190"/>
  <c r="AE116" i="190"/>
  <c r="AC116" i="190"/>
  <c r="AA116" i="190"/>
  <c r="Z116" i="190"/>
  <c r="L116" i="190"/>
  <c r="J116" i="190"/>
  <c r="AD116" i="190" s="1"/>
  <c r="H116" i="190"/>
  <c r="AB116" i="190" s="1"/>
  <c r="AG115" i="190"/>
  <c r="AF115" i="190"/>
  <c r="AE115" i="190"/>
  <c r="AD115" i="190"/>
  <c r="Z115" i="190"/>
  <c r="AB115" i="190" s="1"/>
  <c r="L115" i="190"/>
  <c r="J115" i="190"/>
  <c r="O115" i="190" s="1"/>
  <c r="P115" i="190" s="1"/>
  <c r="H115" i="190"/>
  <c r="AG114" i="190"/>
  <c r="AH114" i="190" s="1"/>
  <c r="AF114" i="190"/>
  <c r="AE114" i="190"/>
  <c r="AC114" i="190"/>
  <c r="AA114" i="190"/>
  <c r="Z114" i="190"/>
  <c r="L114" i="190"/>
  <c r="J114" i="190"/>
  <c r="AD114" i="190" s="1"/>
  <c r="H114" i="190"/>
  <c r="AB114" i="190" s="1"/>
  <c r="AG113" i="190"/>
  <c r="AF113" i="190"/>
  <c r="AE113" i="190"/>
  <c r="AD113" i="190"/>
  <c r="Z113" i="190"/>
  <c r="AB113" i="190" s="1"/>
  <c r="L113" i="190"/>
  <c r="J113" i="190"/>
  <c r="O113" i="190" s="1"/>
  <c r="P113" i="190" s="1"/>
  <c r="H113" i="190"/>
  <c r="AG112" i="190"/>
  <c r="AH112" i="190" s="1"/>
  <c r="AF112" i="190"/>
  <c r="AE112" i="190"/>
  <c r="AC112" i="190"/>
  <c r="AA112" i="190"/>
  <c r="Z112" i="190"/>
  <c r="L112" i="190"/>
  <c r="J112" i="190"/>
  <c r="AD112" i="190" s="1"/>
  <c r="H112" i="190"/>
  <c r="AB112" i="190" s="1"/>
  <c r="AG111" i="190"/>
  <c r="AF111" i="190"/>
  <c r="AE111" i="190"/>
  <c r="AD111" i="190"/>
  <c r="Z111" i="190"/>
  <c r="AB111" i="190" s="1"/>
  <c r="L111" i="190"/>
  <c r="J111" i="190"/>
  <c r="O111" i="190" s="1"/>
  <c r="P111" i="190" s="1"/>
  <c r="H111" i="190"/>
  <c r="AG110" i="190"/>
  <c r="AH110" i="190" s="1"/>
  <c r="AF110" i="190"/>
  <c r="AE110" i="190"/>
  <c r="AC110" i="190"/>
  <c r="AA110" i="190"/>
  <c r="Z110" i="190"/>
  <c r="L110" i="190"/>
  <c r="J110" i="190"/>
  <c r="AD110" i="190" s="1"/>
  <c r="H110" i="190"/>
  <c r="AB110" i="190" s="1"/>
  <c r="AG109" i="190"/>
  <c r="AF109" i="190"/>
  <c r="AE109" i="190"/>
  <c r="AD109" i="190"/>
  <c r="Z109" i="190"/>
  <c r="AB109" i="190" s="1"/>
  <c r="L109" i="190"/>
  <c r="J109" i="190"/>
  <c r="O109" i="190" s="1"/>
  <c r="P109" i="190" s="1"/>
  <c r="H109" i="190"/>
  <c r="AG107" i="190"/>
  <c r="AH107" i="190" s="1"/>
  <c r="AF107" i="190"/>
  <c r="AE107" i="190"/>
  <c r="AC107" i="190"/>
  <c r="AA107" i="190"/>
  <c r="Z107" i="190"/>
  <c r="L107" i="190"/>
  <c r="J107" i="190"/>
  <c r="AD107" i="190" s="1"/>
  <c r="H107" i="190"/>
  <c r="AB107" i="190" s="1"/>
  <c r="AG106" i="190"/>
  <c r="AF106" i="190"/>
  <c r="AE106" i="190"/>
  <c r="AC106" i="190"/>
  <c r="AA106" i="190"/>
  <c r="Z106" i="190"/>
  <c r="L106" i="190"/>
  <c r="J106" i="190"/>
  <c r="AD106" i="190" s="1"/>
  <c r="H106" i="190"/>
  <c r="AB106" i="190" s="1"/>
  <c r="AG105" i="190"/>
  <c r="AH105" i="190" s="1"/>
  <c r="AF105" i="190"/>
  <c r="AE105" i="190"/>
  <c r="AC105" i="190"/>
  <c r="AA105" i="190"/>
  <c r="Z105" i="190"/>
  <c r="L105" i="190"/>
  <c r="J105" i="190"/>
  <c r="AD105" i="190" s="1"/>
  <c r="H105" i="190"/>
  <c r="AB105" i="190" s="1"/>
  <c r="AG104" i="190"/>
  <c r="AF104" i="190"/>
  <c r="AE104" i="190"/>
  <c r="AC104" i="190"/>
  <c r="AA104" i="190"/>
  <c r="Z104" i="190"/>
  <c r="L104" i="190"/>
  <c r="J104" i="190"/>
  <c r="AD104" i="190" s="1"/>
  <c r="H104" i="190"/>
  <c r="AB104" i="190" s="1"/>
  <c r="AG103" i="190"/>
  <c r="AH103" i="190" s="1"/>
  <c r="AF103" i="190"/>
  <c r="AE103" i="190"/>
  <c r="AC103" i="190"/>
  <c r="AA103" i="190"/>
  <c r="Z103" i="190"/>
  <c r="L103" i="190"/>
  <c r="J103" i="190"/>
  <c r="AD103" i="190" s="1"/>
  <c r="H103" i="190"/>
  <c r="AB103" i="190" s="1"/>
  <c r="AG101" i="190"/>
  <c r="AF101" i="190"/>
  <c r="AE101" i="190"/>
  <c r="AC101" i="190"/>
  <c r="AA101" i="190"/>
  <c r="Z101" i="190"/>
  <c r="N101" i="190"/>
  <c r="N101" i="170" s="1"/>
  <c r="L101" i="190"/>
  <c r="J101" i="190"/>
  <c r="AD101" i="190" s="1"/>
  <c r="H101" i="190"/>
  <c r="AB101" i="190" s="1"/>
  <c r="AG100" i="190"/>
  <c r="AF100" i="190"/>
  <c r="AE100" i="190"/>
  <c r="AC100" i="190"/>
  <c r="AB100" i="190"/>
  <c r="AA100" i="190"/>
  <c r="Z100" i="190"/>
  <c r="L100" i="190"/>
  <c r="J100" i="190"/>
  <c r="K100" i="190" s="1"/>
  <c r="M100" i="190" s="1"/>
  <c r="H100" i="190"/>
  <c r="AG99" i="190"/>
  <c r="AF99" i="190"/>
  <c r="AE99" i="190"/>
  <c r="AC99" i="190"/>
  <c r="AA99" i="190"/>
  <c r="Z99" i="190"/>
  <c r="L99" i="190"/>
  <c r="J99" i="190"/>
  <c r="K99" i="190" s="1"/>
  <c r="M99" i="190" s="1"/>
  <c r="H99" i="190"/>
  <c r="AB99" i="190" s="1"/>
  <c r="AG97" i="190"/>
  <c r="AF97" i="190"/>
  <c r="AE97" i="190"/>
  <c r="AC97" i="190"/>
  <c r="AB97" i="190"/>
  <c r="AA97" i="190"/>
  <c r="Z97" i="190"/>
  <c r="L97" i="190"/>
  <c r="L97" i="170" s="1"/>
  <c r="J97" i="190"/>
  <c r="AG96" i="190"/>
  <c r="AF96" i="190"/>
  <c r="AE96" i="190"/>
  <c r="Z96" i="190"/>
  <c r="L96" i="190"/>
  <c r="L96" i="170" s="1"/>
  <c r="J96" i="190"/>
  <c r="AG95" i="190"/>
  <c r="AF95" i="190"/>
  <c r="AE95" i="190"/>
  <c r="AC95" i="190"/>
  <c r="AB95" i="190"/>
  <c r="AA95" i="190"/>
  <c r="Z95" i="190"/>
  <c r="L95" i="190"/>
  <c r="L95" i="170" s="1"/>
  <c r="J95" i="190"/>
  <c r="AG94" i="190"/>
  <c r="AF94" i="190"/>
  <c r="AE94" i="190"/>
  <c r="AC94" i="190"/>
  <c r="AA94" i="190"/>
  <c r="Z94" i="190"/>
  <c r="L94" i="190"/>
  <c r="L94" i="170" s="1"/>
  <c r="K94" i="190"/>
  <c r="J94" i="190"/>
  <c r="H94" i="190"/>
  <c r="AB94" i="190" s="1"/>
  <c r="AG93" i="190"/>
  <c r="AF93" i="190"/>
  <c r="AE93" i="190"/>
  <c r="AC93" i="190"/>
  <c r="AB93" i="190"/>
  <c r="AA93" i="190"/>
  <c r="Z93" i="190"/>
  <c r="L93" i="190"/>
  <c r="L93" i="170" s="1"/>
  <c r="J93" i="190"/>
  <c r="AG92" i="190"/>
  <c r="AF92" i="190"/>
  <c r="AE92" i="190"/>
  <c r="AC92" i="190"/>
  <c r="AB92" i="190"/>
  <c r="AA92" i="190"/>
  <c r="Z92" i="190"/>
  <c r="L92" i="190"/>
  <c r="L92" i="170" s="1"/>
  <c r="J92" i="190"/>
  <c r="AG91" i="190"/>
  <c r="AH91" i="190" s="1"/>
  <c r="AF91" i="190"/>
  <c r="AE91" i="190"/>
  <c r="AC91" i="190"/>
  <c r="AB91" i="190"/>
  <c r="AA91" i="190"/>
  <c r="Z91" i="190"/>
  <c r="L91" i="190"/>
  <c r="L91" i="170" s="1"/>
  <c r="K91" i="190"/>
  <c r="J91" i="190"/>
  <c r="AG90" i="190"/>
  <c r="AF90" i="190"/>
  <c r="AE90" i="190"/>
  <c r="AC90" i="190"/>
  <c r="AB90" i="190"/>
  <c r="AA90" i="190"/>
  <c r="Z90" i="190"/>
  <c r="L90" i="190"/>
  <c r="L90" i="170" s="1"/>
  <c r="J90" i="190"/>
  <c r="H90" i="190"/>
  <c r="AG89" i="190"/>
  <c r="AF89" i="190"/>
  <c r="AE89" i="190"/>
  <c r="AC89" i="190"/>
  <c r="AA89" i="190"/>
  <c r="Z89" i="190"/>
  <c r="M89" i="190"/>
  <c r="M89" i="170" s="1"/>
  <c r="L89" i="190"/>
  <c r="L89" i="170" s="1"/>
  <c r="J89" i="190"/>
  <c r="H89" i="190"/>
  <c r="AB89" i="190" s="1"/>
  <c r="AG88" i="190"/>
  <c r="AH88" i="190" s="1"/>
  <c r="AF88" i="190"/>
  <c r="AE88" i="190"/>
  <c r="AC88" i="190"/>
  <c r="AA88" i="190"/>
  <c r="Z88" i="190"/>
  <c r="L88" i="190"/>
  <c r="J88" i="190"/>
  <c r="AD88" i="190" s="1"/>
  <c r="H88" i="190"/>
  <c r="AB88" i="190" s="1"/>
  <c r="AG87" i="190"/>
  <c r="AH87" i="190" s="1"/>
  <c r="AF87" i="190"/>
  <c r="AE87" i="190"/>
  <c r="AC87" i="190"/>
  <c r="AA87" i="190"/>
  <c r="Z87" i="190"/>
  <c r="L87" i="190"/>
  <c r="J87" i="190"/>
  <c r="AD87" i="190" s="1"/>
  <c r="H87" i="190"/>
  <c r="AB87" i="190" s="1"/>
  <c r="AG86" i="190"/>
  <c r="AF86" i="190"/>
  <c r="AE86" i="190"/>
  <c r="AC86" i="190"/>
  <c r="AA86" i="190"/>
  <c r="Z86" i="190"/>
  <c r="L86" i="190"/>
  <c r="J86" i="190"/>
  <c r="AD86" i="190" s="1"/>
  <c r="H86" i="190"/>
  <c r="AB86" i="190" s="1"/>
  <c r="AG85" i="190"/>
  <c r="AF85" i="190"/>
  <c r="AE85" i="190"/>
  <c r="AC85" i="190"/>
  <c r="AA85" i="190"/>
  <c r="Z85" i="190"/>
  <c r="L85" i="190"/>
  <c r="L85" i="170" s="1"/>
  <c r="J85" i="190"/>
  <c r="H85" i="190"/>
  <c r="AB85" i="190" s="1"/>
  <c r="AG84" i="190"/>
  <c r="AH84" i="190" s="1"/>
  <c r="AF84" i="190"/>
  <c r="AE84" i="190"/>
  <c r="AC84" i="190"/>
  <c r="AA84" i="190"/>
  <c r="Z84" i="190"/>
  <c r="L84" i="190"/>
  <c r="J84" i="190"/>
  <c r="AD84" i="190" s="1"/>
  <c r="H84" i="190"/>
  <c r="AB84" i="190" s="1"/>
  <c r="AG83" i="190"/>
  <c r="AH83" i="190" s="1"/>
  <c r="AF83" i="190"/>
  <c r="AE83" i="190"/>
  <c r="AC83" i="190"/>
  <c r="AA83" i="190"/>
  <c r="Z83" i="190"/>
  <c r="L83" i="190"/>
  <c r="L83" i="170" s="1"/>
  <c r="J83" i="190"/>
  <c r="H83" i="190"/>
  <c r="AB83" i="190" s="1"/>
  <c r="AG82" i="190"/>
  <c r="AF82" i="190"/>
  <c r="AE82" i="190"/>
  <c r="AC82" i="190"/>
  <c r="AA82" i="190"/>
  <c r="Z82" i="190"/>
  <c r="L82" i="190"/>
  <c r="L82" i="170" s="1"/>
  <c r="J82" i="190"/>
  <c r="H82" i="190"/>
  <c r="AB82" i="190" s="1"/>
  <c r="AG81" i="190"/>
  <c r="AF81" i="190"/>
  <c r="AE81" i="190"/>
  <c r="AC81" i="190"/>
  <c r="AB81" i="190"/>
  <c r="AA81" i="190"/>
  <c r="Z81" i="190"/>
  <c r="L81" i="190"/>
  <c r="L81" i="170" s="1"/>
  <c r="J81" i="190"/>
  <c r="AG80" i="190"/>
  <c r="AF80" i="190"/>
  <c r="AE80" i="190"/>
  <c r="Z80" i="190"/>
  <c r="L80" i="190"/>
  <c r="L80" i="170" s="1"/>
  <c r="J80" i="190"/>
  <c r="AG79" i="190"/>
  <c r="AF79" i="190"/>
  <c r="AE79" i="190"/>
  <c r="AC79" i="190"/>
  <c r="AA79" i="190"/>
  <c r="Z79" i="190"/>
  <c r="N79" i="190"/>
  <c r="L79" i="190"/>
  <c r="J79" i="190"/>
  <c r="AD79" i="190" s="1"/>
  <c r="H79" i="190"/>
  <c r="AB79" i="190" s="1"/>
  <c r="AG78" i="190"/>
  <c r="AF78" i="190"/>
  <c r="AE78" i="190"/>
  <c r="AC78" i="190"/>
  <c r="AB78" i="190"/>
  <c r="AA78" i="190"/>
  <c r="Z78" i="190"/>
  <c r="L78" i="190"/>
  <c r="J78" i="190"/>
  <c r="K78" i="190" s="1"/>
  <c r="M78" i="190" s="1"/>
  <c r="H78" i="190"/>
  <c r="AG77" i="190"/>
  <c r="AF77" i="190"/>
  <c r="AE77" i="190"/>
  <c r="AC77" i="190"/>
  <c r="AA77" i="190"/>
  <c r="Z77" i="190"/>
  <c r="N77" i="190"/>
  <c r="N77" i="170" s="1"/>
  <c r="L77" i="190"/>
  <c r="J77" i="190"/>
  <c r="AD77" i="190" s="1"/>
  <c r="H77" i="190"/>
  <c r="AB77" i="190" s="1"/>
  <c r="AG76" i="190"/>
  <c r="AF76" i="190"/>
  <c r="AE76" i="190"/>
  <c r="AC76" i="190"/>
  <c r="AA76" i="190"/>
  <c r="Z76" i="190"/>
  <c r="L76" i="190"/>
  <c r="K76" i="190"/>
  <c r="M76" i="190" s="1"/>
  <c r="J76" i="190"/>
  <c r="AD76" i="190" s="1"/>
  <c r="H76" i="190"/>
  <c r="AB76" i="190" s="1"/>
  <c r="AG74" i="190"/>
  <c r="AF74" i="190"/>
  <c r="AE74" i="190"/>
  <c r="AC74" i="190"/>
  <c r="AB74" i="190"/>
  <c r="AA74" i="190"/>
  <c r="Z74" i="190"/>
  <c r="L74" i="190"/>
  <c r="L74" i="170" s="1"/>
  <c r="J74" i="190"/>
  <c r="AG73" i="190"/>
  <c r="AF73" i="190"/>
  <c r="AE73" i="190"/>
  <c r="Z73" i="190"/>
  <c r="L73" i="190"/>
  <c r="L73" i="170" s="1"/>
  <c r="J73" i="190"/>
  <c r="AG72" i="190"/>
  <c r="AF72" i="190"/>
  <c r="AE72" i="190"/>
  <c r="AC72" i="190"/>
  <c r="AA72" i="190"/>
  <c r="Z72" i="190"/>
  <c r="L72" i="190"/>
  <c r="L72" i="170" s="1"/>
  <c r="J72" i="190"/>
  <c r="H72" i="190"/>
  <c r="AB72" i="190" s="1"/>
  <c r="AG71" i="190"/>
  <c r="AF71" i="190"/>
  <c r="AE71" i="190"/>
  <c r="AC71" i="190"/>
  <c r="AA71" i="190"/>
  <c r="Z71" i="190"/>
  <c r="L71" i="190"/>
  <c r="L71" i="170" s="1"/>
  <c r="J71" i="190"/>
  <c r="H71" i="190"/>
  <c r="AB71" i="190" s="1"/>
  <c r="AG70" i="190"/>
  <c r="AF70" i="190"/>
  <c r="AE70" i="190"/>
  <c r="AC70" i="190"/>
  <c r="AB70" i="190"/>
  <c r="AA70" i="190"/>
  <c r="Z70" i="190"/>
  <c r="L70" i="190"/>
  <c r="L70" i="170" s="1"/>
  <c r="J70" i="190"/>
  <c r="AG69" i="190"/>
  <c r="AF69" i="190"/>
  <c r="AH69" i="190" s="1"/>
  <c r="AE69" i="190"/>
  <c r="Z69" i="190"/>
  <c r="L69" i="190"/>
  <c r="L69" i="170" s="1"/>
  <c r="J69" i="190"/>
  <c r="H69" i="190"/>
  <c r="AG67" i="190"/>
  <c r="AF67" i="190"/>
  <c r="AE67" i="190"/>
  <c r="AC67" i="190"/>
  <c r="AA67" i="190"/>
  <c r="Z67" i="190"/>
  <c r="L67" i="190"/>
  <c r="L67" i="170" s="1"/>
  <c r="J67" i="190"/>
  <c r="H67" i="190"/>
  <c r="AB67" i="190" s="1"/>
  <c r="AG66" i="190"/>
  <c r="AF66" i="190"/>
  <c r="AE66" i="190"/>
  <c r="AC66" i="190"/>
  <c r="AA66" i="190"/>
  <c r="Z66" i="190"/>
  <c r="L66" i="190"/>
  <c r="L66" i="170" s="1"/>
  <c r="J66" i="190"/>
  <c r="H66" i="190"/>
  <c r="AB66" i="190" s="1"/>
  <c r="AG65" i="190"/>
  <c r="AF65" i="190"/>
  <c r="AE65" i="190"/>
  <c r="AC65" i="190"/>
  <c r="AA65" i="190"/>
  <c r="Z65" i="190"/>
  <c r="L65" i="190"/>
  <c r="L65" i="170" s="1"/>
  <c r="K65" i="190"/>
  <c r="J65" i="190"/>
  <c r="H65" i="190"/>
  <c r="AB65" i="190" s="1"/>
  <c r="AG64" i="190"/>
  <c r="AF64" i="190"/>
  <c r="AE64" i="190"/>
  <c r="Z64" i="190"/>
  <c r="L64" i="190"/>
  <c r="L64" i="170" s="1"/>
  <c r="K64" i="190"/>
  <c r="J64" i="190"/>
  <c r="H64" i="190"/>
  <c r="AG63" i="190"/>
  <c r="AF63" i="190"/>
  <c r="AE63" i="190"/>
  <c r="AC63" i="190"/>
  <c r="AA63" i="190"/>
  <c r="Z63" i="190"/>
  <c r="L63" i="190"/>
  <c r="L63" i="170" s="1"/>
  <c r="J63" i="190"/>
  <c r="H63" i="190"/>
  <c r="AB63" i="190" s="1"/>
  <c r="AG62" i="190"/>
  <c r="AF62" i="190"/>
  <c r="AE62" i="190"/>
  <c r="AC62" i="190"/>
  <c r="AA62" i="190"/>
  <c r="Z62" i="190"/>
  <c r="L62" i="190"/>
  <c r="L62" i="170" s="1"/>
  <c r="K62" i="190"/>
  <c r="J62" i="190"/>
  <c r="H62" i="190"/>
  <c r="AB62" i="190" s="1"/>
  <c r="AG61" i="190"/>
  <c r="AF61" i="190"/>
  <c r="AE61" i="190"/>
  <c r="AC61" i="190"/>
  <c r="AA61" i="190"/>
  <c r="Z61" i="190"/>
  <c r="L61" i="190"/>
  <c r="L61" i="170" s="1"/>
  <c r="J61" i="190"/>
  <c r="H61" i="190"/>
  <c r="AB61" i="190" s="1"/>
  <c r="AG60" i="190"/>
  <c r="AF60" i="190"/>
  <c r="AE60" i="190"/>
  <c r="AD60" i="190"/>
  <c r="Z60" i="190"/>
  <c r="AB60" i="190" s="1"/>
  <c r="L60" i="190"/>
  <c r="L60" i="170" s="1"/>
  <c r="K60" i="190"/>
  <c r="J60" i="190"/>
  <c r="H60" i="190"/>
  <c r="AG59" i="190"/>
  <c r="AF59" i="190"/>
  <c r="AE59" i="190"/>
  <c r="AC59" i="190"/>
  <c r="AA59" i="190"/>
  <c r="Z59" i="190"/>
  <c r="L59" i="190"/>
  <c r="L59" i="170" s="1"/>
  <c r="K59" i="190"/>
  <c r="J59" i="190"/>
  <c r="H59" i="190"/>
  <c r="AB59" i="190" s="1"/>
  <c r="AG58" i="190"/>
  <c r="AF58" i="190"/>
  <c r="AE58" i="190"/>
  <c r="Z58" i="190"/>
  <c r="L58" i="190"/>
  <c r="L58" i="170" s="1"/>
  <c r="K58" i="190"/>
  <c r="J58" i="190"/>
  <c r="H58" i="190"/>
  <c r="AG57" i="190"/>
  <c r="AF57" i="190"/>
  <c r="AE57" i="190"/>
  <c r="Z57" i="190"/>
  <c r="M57" i="190"/>
  <c r="M57" i="170" s="1"/>
  <c r="L57" i="190"/>
  <c r="L57" i="170" s="1"/>
  <c r="J57" i="190"/>
  <c r="H57" i="190"/>
  <c r="AG56" i="190"/>
  <c r="AF56" i="190"/>
  <c r="AE56" i="190"/>
  <c r="AC56" i="190"/>
  <c r="AA56" i="190"/>
  <c r="Z56" i="190"/>
  <c r="L56" i="190"/>
  <c r="L56" i="170" s="1"/>
  <c r="J56" i="190"/>
  <c r="H56" i="190"/>
  <c r="AB56" i="190" s="1"/>
  <c r="AG55" i="190"/>
  <c r="AF55" i="190"/>
  <c r="AE55" i="190"/>
  <c r="Z55" i="190"/>
  <c r="L55" i="190"/>
  <c r="L55" i="170" s="1"/>
  <c r="J55" i="190"/>
  <c r="H55" i="190"/>
  <c r="AG54" i="190"/>
  <c r="AF54" i="190"/>
  <c r="AE54" i="190"/>
  <c r="AC54" i="190"/>
  <c r="AA54" i="190"/>
  <c r="Z54" i="190"/>
  <c r="L54" i="190"/>
  <c r="L54" i="170" s="1"/>
  <c r="J54" i="190"/>
  <c r="H54" i="190"/>
  <c r="AB54" i="190" s="1"/>
  <c r="AG53" i="190"/>
  <c r="AF53" i="190"/>
  <c r="AE53" i="190"/>
  <c r="AC53" i="190"/>
  <c r="AA53" i="190"/>
  <c r="Z53" i="190"/>
  <c r="L53" i="190"/>
  <c r="L53" i="170" s="1"/>
  <c r="J53" i="190"/>
  <c r="H53" i="190"/>
  <c r="AB53" i="190" s="1"/>
  <c r="AG52" i="190"/>
  <c r="AF52" i="190"/>
  <c r="AE52" i="190"/>
  <c r="AC52" i="190"/>
  <c r="AA52" i="190"/>
  <c r="Z52" i="190"/>
  <c r="L52" i="190"/>
  <c r="L52" i="170" s="1"/>
  <c r="J52" i="190"/>
  <c r="H52" i="190"/>
  <c r="AB52" i="190" s="1"/>
  <c r="AG51" i="190"/>
  <c r="AF51" i="190"/>
  <c r="AE51" i="190"/>
  <c r="AC51" i="190"/>
  <c r="AA51" i="190"/>
  <c r="Z51" i="190"/>
  <c r="L51" i="190"/>
  <c r="L51" i="170" s="1"/>
  <c r="J51" i="190"/>
  <c r="H51" i="190"/>
  <c r="AB51" i="190" s="1"/>
  <c r="AG50" i="190"/>
  <c r="AF50" i="190"/>
  <c r="AE50" i="190"/>
  <c r="AC50" i="190"/>
  <c r="AA50" i="190"/>
  <c r="Z50" i="190"/>
  <c r="L50" i="190"/>
  <c r="L50" i="170" s="1"/>
  <c r="J50" i="190"/>
  <c r="H50" i="190"/>
  <c r="AB50" i="190" s="1"/>
  <c r="AG49" i="190"/>
  <c r="AF49" i="190"/>
  <c r="AE49" i="190"/>
  <c r="AA49" i="190"/>
  <c r="Z49" i="190"/>
  <c r="L49" i="190"/>
  <c r="L49" i="170" s="1"/>
  <c r="J49" i="190"/>
  <c r="H49" i="190"/>
  <c r="AG48" i="190"/>
  <c r="AF48" i="190"/>
  <c r="AE48" i="190"/>
  <c r="AC48" i="190"/>
  <c r="AA48" i="190"/>
  <c r="Z48" i="190"/>
  <c r="L48" i="190"/>
  <c r="J48" i="190"/>
  <c r="K48" i="190" s="1"/>
  <c r="M48" i="190" s="1"/>
  <c r="H48" i="190"/>
  <c r="AB48" i="190" s="1"/>
  <c r="AG47" i="190"/>
  <c r="AF47" i="190"/>
  <c r="AH47" i="190" s="1"/>
  <c r="AE47" i="190"/>
  <c r="AC47" i="190"/>
  <c r="AA47" i="190"/>
  <c r="Z47" i="190"/>
  <c r="L47" i="190"/>
  <c r="J47" i="190"/>
  <c r="K47" i="190" s="1"/>
  <c r="M47" i="190" s="1"/>
  <c r="H47" i="190"/>
  <c r="AB47" i="190" s="1"/>
  <c r="AG46" i="190"/>
  <c r="AF46" i="190"/>
  <c r="AE46" i="190"/>
  <c r="AC46" i="190"/>
  <c r="AA46" i="190"/>
  <c r="Z46" i="190"/>
  <c r="L46" i="190"/>
  <c r="L46" i="170" s="1"/>
  <c r="J46" i="190"/>
  <c r="H46" i="190"/>
  <c r="AB46" i="190" s="1"/>
  <c r="AG45" i="190"/>
  <c r="AF45" i="190"/>
  <c r="AH45" i="190" s="1"/>
  <c r="AE45" i="190"/>
  <c r="AC45" i="190"/>
  <c r="AA45" i="190"/>
  <c r="Z45" i="190"/>
  <c r="L45" i="190"/>
  <c r="J45" i="190"/>
  <c r="K45" i="190" s="1"/>
  <c r="M45" i="190" s="1"/>
  <c r="H45" i="190"/>
  <c r="AB45" i="190" s="1"/>
  <c r="AG44" i="190"/>
  <c r="AF44" i="190"/>
  <c r="AE44" i="190"/>
  <c r="AC44" i="190"/>
  <c r="AA44" i="190"/>
  <c r="Z44" i="190"/>
  <c r="L44" i="190"/>
  <c r="L44" i="170" s="1"/>
  <c r="J44" i="190"/>
  <c r="H44" i="190"/>
  <c r="AB44" i="190" s="1"/>
  <c r="AG43" i="190"/>
  <c r="AF43" i="190"/>
  <c r="AH43" i="190" s="1"/>
  <c r="AE43" i="190"/>
  <c r="AC43" i="190"/>
  <c r="AA43" i="190"/>
  <c r="Z43" i="190"/>
  <c r="L43" i="190"/>
  <c r="L43" i="170" s="1"/>
  <c r="J43" i="190"/>
  <c r="H43" i="190"/>
  <c r="AB43" i="190" s="1"/>
  <c r="AG42" i="190"/>
  <c r="AF42" i="190"/>
  <c r="AE42" i="190"/>
  <c r="AC42" i="190"/>
  <c r="AA42" i="190"/>
  <c r="Z42" i="190"/>
  <c r="L42" i="190"/>
  <c r="L42" i="170" s="1"/>
  <c r="J42" i="190"/>
  <c r="H42" i="190"/>
  <c r="AB42" i="190" s="1"/>
  <c r="AG41" i="190"/>
  <c r="AF41" i="190"/>
  <c r="AH41" i="190" s="1"/>
  <c r="AE41" i="190"/>
  <c r="AC41" i="190"/>
  <c r="AA41" i="190"/>
  <c r="Z41" i="190"/>
  <c r="L41" i="190"/>
  <c r="L41" i="170" s="1"/>
  <c r="J41" i="190"/>
  <c r="H41" i="190"/>
  <c r="AB41" i="190" s="1"/>
  <c r="AG40" i="190"/>
  <c r="AF40" i="190"/>
  <c r="AE40" i="190"/>
  <c r="AC40" i="190"/>
  <c r="AA40" i="190"/>
  <c r="Z40" i="190"/>
  <c r="L40" i="190"/>
  <c r="L40" i="170" s="1"/>
  <c r="J40" i="190"/>
  <c r="H40" i="190"/>
  <c r="AB40" i="190" s="1"/>
  <c r="AG39" i="190"/>
  <c r="AF39" i="190"/>
  <c r="AH39" i="190" s="1"/>
  <c r="AE39" i="190"/>
  <c r="AC39" i="190"/>
  <c r="AA39" i="190"/>
  <c r="Z39" i="190"/>
  <c r="L39" i="190"/>
  <c r="L39" i="170" s="1"/>
  <c r="J39" i="190"/>
  <c r="H39" i="190"/>
  <c r="AB39" i="190" s="1"/>
  <c r="AG38" i="190"/>
  <c r="AF38" i="190"/>
  <c r="AE38" i="190"/>
  <c r="AC38" i="190"/>
  <c r="AA38" i="190"/>
  <c r="Z38" i="190"/>
  <c r="L38" i="190"/>
  <c r="L38" i="170" s="1"/>
  <c r="J38" i="190"/>
  <c r="H38" i="190"/>
  <c r="AB38" i="190" s="1"/>
  <c r="AG37" i="190"/>
  <c r="AF37" i="190"/>
  <c r="AH37" i="190" s="1"/>
  <c r="AE37" i="190"/>
  <c r="Z37" i="190"/>
  <c r="L37" i="190"/>
  <c r="L37" i="170" s="1"/>
  <c r="J37" i="190"/>
  <c r="H37" i="190"/>
  <c r="AG36" i="190"/>
  <c r="AF36" i="190"/>
  <c r="AE36" i="190"/>
  <c r="AC36" i="190"/>
  <c r="AA36" i="190"/>
  <c r="Z36" i="190"/>
  <c r="N36" i="190"/>
  <c r="N36" i="170" s="1"/>
  <c r="L36" i="190"/>
  <c r="J36" i="190"/>
  <c r="AD36" i="190" s="1"/>
  <c r="H36" i="190"/>
  <c r="AB36" i="190" s="1"/>
  <c r="AG35" i="190"/>
  <c r="AF35" i="190"/>
  <c r="AE35" i="190"/>
  <c r="AC35" i="190"/>
  <c r="AA35" i="190"/>
  <c r="Z35" i="190"/>
  <c r="L35" i="190"/>
  <c r="K35" i="190"/>
  <c r="M35" i="190" s="1"/>
  <c r="J35" i="190"/>
  <c r="AD35" i="190" s="1"/>
  <c r="H35" i="190"/>
  <c r="AB35" i="190" s="1"/>
  <c r="AG33" i="190"/>
  <c r="AF33" i="190"/>
  <c r="AE33" i="190"/>
  <c r="AC33" i="190"/>
  <c r="AA33" i="190"/>
  <c r="Z33" i="190"/>
  <c r="L33" i="190"/>
  <c r="L33" i="170" s="1"/>
  <c r="J33" i="190"/>
  <c r="H33" i="190"/>
  <c r="AB33" i="190" s="1"/>
  <c r="AG32" i="190"/>
  <c r="AF32" i="190"/>
  <c r="AE32" i="190"/>
  <c r="AC32" i="190"/>
  <c r="AA32" i="190"/>
  <c r="Z32" i="190"/>
  <c r="L32" i="190"/>
  <c r="L32" i="170" s="1"/>
  <c r="K32" i="190"/>
  <c r="J32" i="190"/>
  <c r="H32" i="190"/>
  <c r="AB32" i="190" s="1"/>
  <c r="AG31" i="190"/>
  <c r="AF31" i="190"/>
  <c r="AE31" i="190"/>
  <c r="AC31" i="190"/>
  <c r="AA31" i="190"/>
  <c r="Z31" i="190"/>
  <c r="L31" i="190"/>
  <c r="J31" i="190"/>
  <c r="AD31" i="190" s="1"/>
  <c r="H31" i="190"/>
  <c r="AB31" i="190" s="1"/>
  <c r="AG30" i="190"/>
  <c r="AF30" i="190"/>
  <c r="AE30" i="190"/>
  <c r="AC30" i="190"/>
  <c r="AA30" i="190"/>
  <c r="Z30" i="190"/>
  <c r="L30" i="190"/>
  <c r="K30" i="190"/>
  <c r="M30" i="190" s="1"/>
  <c r="J30" i="190"/>
  <c r="AD30" i="190" s="1"/>
  <c r="H30" i="190"/>
  <c r="AB30" i="190" s="1"/>
  <c r="AG29" i="190"/>
  <c r="AF29" i="190"/>
  <c r="AE29" i="190"/>
  <c r="AC29" i="190"/>
  <c r="AA29" i="190"/>
  <c r="Z29" i="190"/>
  <c r="L29" i="190"/>
  <c r="L29" i="170" s="1"/>
  <c r="J29" i="190"/>
  <c r="AD29" i="190" s="1"/>
  <c r="H29" i="190"/>
  <c r="AB29" i="190" s="1"/>
  <c r="AG28" i="190"/>
  <c r="AF28" i="190"/>
  <c r="AE28" i="190"/>
  <c r="Z28" i="190"/>
  <c r="L28" i="190"/>
  <c r="L28" i="170" s="1"/>
  <c r="J28" i="190"/>
  <c r="O28" i="190" s="1"/>
  <c r="H28" i="190"/>
  <c r="AG27" i="190"/>
  <c r="AF27" i="190"/>
  <c r="AE27" i="190"/>
  <c r="AC27" i="190"/>
  <c r="AA27" i="190"/>
  <c r="Z27" i="190"/>
  <c r="L27" i="190"/>
  <c r="L27" i="170" s="1"/>
  <c r="K27" i="190"/>
  <c r="J27" i="190"/>
  <c r="H27" i="190"/>
  <c r="AB27" i="190" s="1"/>
  <c r="AG26" i="190"/>
  <c r="AF26" i="190"/>
  <c r="AE26" i="190"/>
  <c r="AC26" i="190"/>
  <c r="AA26" i="190"/>
  <c r="Z26" i="190"/>
  <c r="L26" i="190"/>
  <c r="L26" i="170" s="1"/>
  <c r="J26" i="190"/>
  <c r="H26" i="190"/>
  <c r="AB26" i="190" s="1"/>
  <c r="AG25" i="190"/>
  <c r="AF25" i="190"/>
  <c r="AE25" i="190"/>
  <c r="AC25" i="190"/>
  <c r="AA25" i="190"/>
  <c r="Z25" i="190"/>
  <c r="N25" i="190"/>
  <c r="N25" i="170" s="1"/>
  <c r="L25" i="190"/>
  <c r="J25" i="190"/>
  <c r="AD25" i="190" s="1"/>
  <c r="H25" i="190"/>
  <c r="AB25" i="190" s="1"/>
  <c r="AG24" i="190"/>
  <c r="AF24" i="190"/>
  <c r="AH24" i="190" s="1"/>
  <c r="AE24" i="190"/>
  <c r="AC24" i="190"/>
  <c r="AA24" i="190"/>
  <c r="Z24" i="190"/>
  <c r="L24" i="190"/>
  <c r="J24" i="190"/>
  <c r="K24" i="190" s="1"/>
  <c r="M24" i="190" s="1"/>
  <c r="H24" i="190"/>
  <c r="AB24" i="190" s="1"/>
  <c r="AG23" i="190"/>
  <c r="AF23" i="190"/>
  <c r="AE23" i="190"/>
  <c r="AC23" i="190"/>
  <c r="AA23" i="190"/>
  <c r="Z23" i="190"/>
  <c r="L23" i="190"/>
  <c r="L23" i="170" s="1"/>
  <c r="J23" i="190"/>
  <c r="K23" i="190" s="1"/>
  <c r="H23" i="190"/>
  <c r="AB23" i="190" s="1"/>
  <c r="AG22" i="190"/>
  <c r="AF22" i="190"/>
  <c r="AE22" i="190"/>
  <c r="AC22" i="190"/>
  <c r="AA22" i="190"/>
  <c r="Z22" i="190"/>
  <c r="L22" i="190"/>
  <c r="J22" i="190"/>
  <c r="K22" i="190" s="1"/>
  <c r="M22" i="190" s="1"/>
  <c r="H22" i="190"/>
  <c r="AB22" i="190" s="1"/>
  <c r="AG21" i="190"/>
  <c r="AF21" i="190"/>
  <c r="AH21" i="190" s="1"/>
  <c r="AE21" i="190"/>
  <c r="AC21" i="190"/>
  <c r="AA21" i="190"/>
  <c r="Z21" i="190"/>
  <c r="N21" i="190"/>
  <c r="N21" i="170" s="1"/>
  <c r="L21" i="190"/>
  <c r="L21" i="170" s="1"/>
  <c r="J21" i="190"/>
  <c r="H21" i="190"/>
  <c r="AB21" i="190" s="1"/>
  <c r="AG20" i="190"/>
  <c r="AH20" i="190" s="1"/>
  <c r="AF20" i="190"/>
  <c r="AE20" i="190"/>
  <c r="AC20" i="190"/>
  <c r="AA20" i="190"/>
  <c r="Z20" i="190"/>
  <c r="L20" i="190"/>
  <c r="L20" i="170" s="1"/>
  <c r="J20" i="190"/>
  <c r="H20" i="190"/>
  <c r="AB20" i="190" s="1"/>
  <c r="AG19" i="190"/>
  <c r="AH19" i="190" s="1"/>
  <c r="AF19" i="190"/>
  <c r="AE19" i="190"/>
  <c r="AC19" i="190"/>
  <c r="AA19" i="190"/>
  <c r="Z19" i="190"/>
  <c r="L19" i="190"/>
  <c r="L19" i="170" s="1"/>
  <c r="J19" i="190"/>
  <c r="H19" i="190"/>
  <c r="AB19" i="190" s="1"/>
  <c r="AG18" i="190"/>
  <c r="AF18" i="190"/>
  <c r="AE18" i="190"/>
  <c r="AC18" i="190"/>
  <c r="AA18" i="190"/>
  <c r="Z18" i="190"/>
  <c r="L18" i="190"/>
  <c r="L18" i="170" s="1"/>
  <c r="J18" i="190"/>
  <c r="H18" i="190"/>
  <c r="AB18" i="190" s="1"/>
  <c r="AG17" i="190"/>
  <c r="AF17" i="190"/>
  <c r="AE17" i="190"/>
  <c r="AC17" i="190"/>
  <c r="AA17" i="190"/>
  <c r="Z17" i="190"/>
  <c r="N17" i="190"/>
  <c r="L17" i="190"/>
  <c r="J17" i="190"/>
  <c r="AD17" i="190" s="1"/>
  <c r="H17" i="190"/>
  <c r="AB17" i="190" s="1"/>
  <c r="AG16" i="190"/>
  <c r="AF16" i="190"/>
  <c r="AE16" i="190"/>
  <c r="AC16" i="190"/>
  <c r="AB16" i="190"/>
  <c r="AA16" i="190"/>
  <c r="Z16" i="190"/>
  <c r="L16" i="190"/>
  <c r="J16" i="190"/>
  <c r="K16" i="190" s="1"/>
  <c r="M16" i="190" s="1"/>
  <c r="H16" i="190"/>
  <c r="AG15" i="190"/>
  <c r="AF15" i="190"/>
  <c r="AE15" i="190"/>
  <c r="AC15" i="190"/>
  <c r="AA15" i="190"/>
  <c r="Z15" i="190"/>
  <c r="N15" i="190"/>
  <c r="L15" i="190"/>
  <c r="J15" i="190"/>
  <c r="AD15" i="190" s="1"/>
  <c r="H15" i="190"/>
  <c r="AB15" i="190" s="1"/>
  <c r="AG14" i="190"/>
  <c r="AF14" i="190"/>
  <c r="AE14" i="190"/>
  <c r="AC14" i="190"/>
  <c r="AA14" i="190"/>
  <c r="Z14" i="190"/>
  <c r="L14" i="190"/>
  <c r="K14" i="190"/>
  <c r="J14" i="190"/>
  <c r="H14" i="190"/>
  <c r="AB14" i="190" s="1"/>
  <c r="AT11" i="190"/>
  <c r="AS11" i="190"/>
  <c r="K39" i="190" l="1"/>
  <c r="J39" i="170"/>
  <c r="K43" i="190"/>
  <c r="J43" i="170"/>
  <c r="AD51" i="190"/>
  <c r="J51" i="170"/>
  <c r="AD53" i="190"/>
  <c r="J53" i="170"/>
  <c r="O55" i="190"/>
  <c r="J55" i="170"/>
  <c r="AD56" i="190"/>
  <c r="J56" i="170"/>
  <c r="O60" i="190"/>
  <c r="J60" i="170"/>
  <c r="M62" i="190"/>
  <c r="M62" i="170" s="1"/>
  <c r="K62" i="170"/>
  <c r="M64" i="190"/>
  <c r="M64" i="170" s="1"/>
  <c r="K64" i="170"/>
  <c r="M65" i="190"/>
  <c r="M65" i="170" s="1"/>
  <c r="K65" i="170"/>
  <c r="K69" i="190"/>
  <c r="J69" i="170"/>
  <c r="AD71" i="190"/>
  <c r="J71" i="170"/>
  <c r="AD82" i="190"/>
  <c r="J82" i="170"/>
  <c r="K92" i="190"/>
  <c r="J92" i="170"/>
  <c r="M94" i="190"/>
  <c r="M94" i="170" s="1"/>
  <c r="K94" i="170"/>
  <c r="K95" i="190"/>
  <c r="J95" i="170"/>
  <c r="K97" i="190"/>
  <c r="J97" i="170"/>
  <c r="AH104" i="190"/>
  <c r="AH109" i="190"/>
  <c r="AH113" i="190"/>
  <c r="AH117" i="190"/>
  <c r="AH121" i="190"/>
  <c r="AH125" i="190"/>
  <c r="K127" i="190"/>
  <c r="M127" i="190" s="1"/>
  <c r="AD19" i="190"/>
  <c r="J19" i="170"/>
  <c r="M27" i="190"/>
  <c r="M27" i="170" s="1"/>
  <c r="K27" i="170"/>
  <c r="M32" i="190"/>
  <c r="M32" i="170" s="1"/>
  <c r="K32" i="170"/>
  <c r="K15" i="190"/>
  <c r="M15" i="190" s="1"/>
  <c r="AH17" i="190"/>
  <c r="AD26" i="190"/>
  <c r="J26" i="170"/>
  <c r="P28" i="190"/>
  <c r="P28" i="170" s="1"/>
  <c r="O28" i="170"/>
  <c r="AD33" i="190"/>
  <c r="J33" i="170"/>
  <c r="AH38" i="190"/>
  <c r="K40" i="190"/>
  <c r="J40" i="170"/>
  <c r="AH42" i="190"/>
  <c r="K44" i="190"/>
  <c r="J44" i="170"/>
  <c r="AH46" i="190"/>
  <c r="K51" i="190"/>
  <c r="K53" i="190"/>
  <c r="K55" i="190"/>
  <c r="K56" i="190"/>
  <c r="M60" i="190"/>
  <c r="M60" i="170" s="1"/>
  <c r="K60" i="170"/>
  <c r="AD61" i="190"/>
  <c r="J61" i="170"/>
  <c r="AD63" i="190"/>
  <c r="J63" i="170"/>
  <c r="AD66" i="190"/>
  <c r="J66" i="170"/>
  <c r="K71" i="190"/>
  <c r="AD74" i="190"/>
  <c r="J74" i="170"/>
  <c r="AD81" i="190"/>
  <c r="J81" i="170"/>
  <c r="AD83" i="190"/>
  <c r="J83" i="170"/>
  <c r="K90" i="190"/>
  <c r="J90" i="170"/>
  <c r="AD93" i="190"/>
  <c r="J93" i="170"/>
  <c r="O96" i="190"/>
  <c r="J96" i="170"/>
  <c r="AD20" i="190"/>
  <c r="J20" i="170"/>
  <c r="M23" i="190"/>
  <c r="M23" i="170" s="1"/>
  <c r="K23" i="170"/>
  <c r="AH18" i="190"/>
  <c r="K21" i="190"/>
  <c r="J21" i="170"/>
  <c r="AH22" i="190"/>
  <c r="K26" i="190"/>
  <c r="K28" i="190"/>
  <c r="K29" i="190"/>
  <c r="K31" i="190"/>
  <c r="M31" i="190" s="1"/>
  <c r="K33" i="190"/>
  <c r="K36" i="190"/>
  <c r="M36" i="190" s="1"/>
  <c r="K41" i="190"/>
  <c r="J41" i="170"/>
  <c r="K49" i="190"/>
  <c r="J49" i="170"/>
  <c r="AD50" i="190"/>
  <c r="J50" i="170"/>
  <c r="AD52" i="190"/>
  <c r="J52" i="170"/>
  <c r="AD54" i="190"/>
  <c r="J54" i="170"/>
  <c r="O57" i="190"/>
  <c r="J57" i="170"/>
  <c r="O58" i="190"/>
  <c r="J58" i="170"/>
  <c r="AD59" i="190"/>
  <c r="J59" i="170"/>
  <c r="K61" i="190"/>
  <c r="K63" i="190"/>
  <c r="K66" i="190"/>
  <c r="AD70" i="190"/>
  <c r="J70" i="170"/>
  <c r="AD72" i="190"/>
  <c r="J72" i="170"/>
  <c r="K77" i="190"/>
  <c r="M77" i="190" s="1"/>
  <c r="AH79" i="190"/>
  <c r="K81" i="190"/>
  <c r="AH81" i="190"/>
  <c r="AH85" i="190"/>
  <c r="AD91" i="190"/>
  <c r="J91" i="170"/>
  <c r="K96" i="190"/>
  <c r="AH101" i="190"/>
  <c r="AH106" i="190"/>
  <c r="AH111" i="190"/>
  <c r="AH115" i="190"/>
  <c r="AH119" i="190"/>
  <c r="AH123" i="190"/>
  <c r="K37" i="190"/>
  <c r="J37" i="170"/>
  <c r="AC129" i="190"/>
  <c r="O15" i="190"/>
  <c r="AD18" i="190"/>
  <c r="J18" i="170"/>
  <c r="AH23" i="190"/>
  <c r="AD27" i="190"/>
  <c r="J27" i="170"/>
  <c r="AD32" i="190"/>
  <c r="J32" i="170"/>
  <c r="K38" i="190"/>
  <c r="J38" i="170"/>
  <c r="AH40" i="190"/>
  <c r="K42" i="190"/>
  <c r="J42" i="170"/>
  <c r="AH44" i="190"/>
  <c r="K46" i="190"/>
  <c r="J46" i="170"/>
  <c r="AH48" i="190"/>
  <c r="K50" i="190"/>
  <c r="K52" i="190"/>
  <c r="K54" i="190"/>
  <c r="M58" i="190"/>
  <c r="M58" i="170" s="1"/>
  <c r="K58" i="170"/>
  <c r="M59" i="190"/>
  <c r="M59" i="170" s="1"/>
  <c r="K59" i="170"/>
  <c r="AD62" i="190"/>
  <c r="J62" i="170"/>
  <c r="O64" i="190"/>
  <c r="J64" i="170"/>
  <c r="AD65" i="190"/>
  <c r="J65" i="170"/>
  <c r="K67" i="190"/>
  <c r="J67" i="170"/>
  <c r="K72" i="190"/>
  <c r="K73" i="190"/>
  <c r="J73" i="170"/>
  <c r="AH73" i="190"/>
  <c r="K80" i="190"/>
  <c r="J80" i="170"/>
  <c r="AH82" i="190"/>
  <c r="AD85" i="190"/>
  <c r="J85" i="170"/>
  <c r="AH86" i="190"/>
  <c r="AD89" i="190"/>
  <c r="J89" i="170"/>
  <c r="M91" i="190"/>
  <c r="M91" i="170" s="1"/>
  <c r="K91" i="170"/>
  <c r="AH92" i="190"/>
  <c r="AD94" i="190"/>
  <c r="J94" i="170"/>
  <c r="O17" i="190"/>
  <c r="P17" i="190" s="1"/>
  <c r="O21" i="190"/>
  <c r="AD21" i="190"/>
  <c r="O79" i="190"/>
  <c r="P79" i="190" s="1"/>
  <c r="O101" i="190"/>
  <c r="O101" i="170" s="1"/>
  <c r="AH126" i="190"/>
  <c r="AH127" i="190"/>
  <c r="AH128" i="190"/>
  <c r="AA129" i="190"/>
  <c r="AG129" i="190"/>
  <c r="AH15" i="190"/>
  <c r="AH16" i="190"/>
  <c r="K18" i="190"/>
  <c r="K19" i="190"/>
  <c r="K20" i="190"/>
  <c r="O25" i="190"/>
  <c r="O25" i="170" s="1"/>
  <c r="AH25" i="190"/>
  <c r="AH26" i="190"/>
  <c r="AH27" i="190"/>
  <c r="AH28" i="190"/>
  <c r="AH29" i="190"/>
  <c r="AH30" i="190"/>
  <c r="AH31" i="190"/>
  <c r="AH32" i="190"/>
  <c r="AH33" i="190"/>
  <c r="AH35" i="190"/>
  <c r="O36" i="190"/>
  <c r="O36" i="170" s="1"/>
  <c r="AH36" i="190"/>
  <c r="AH49" i="190"/>
  <c r="AH50" i="190"/>
  <c r="AH51" i="190"/>
  <c r="AH52" i="190"/>
  <c r="AH53" i="190"/>
  <c r="AH54" i="190"/>
  <c r="AH55" i="190"/>
  <c r="AH56" i="190"/>
  <c r="AH57" i="190"/>
  <c r="AH58" i="190"/>
  <c r="AH59" i="190"/>
  <c r="AH60" i="190"/>
  <c r="AH61" i="190"/>
  <c r="AH62" i="190"/>
  <c r="AH63" i="190"/>
  <c r="AH64" i="190"/>
  <c r="AH65" i="190"/>
  <c r="AH66" i="190"/>
  <c r="AH67" i="190"/>
  <c r="K70" i="190"/>
  <c r="AH70" i="190"/>
  <c r="AH71" i="190"/>
  <c r="AH72" i="190"/>
  <c r="K74" i="190"/>
  <c r="AH74" i="190"/>
  <c r="AH76" i="190"/>
  <c r="O77" i="190"/>
  <c r="AH77" i="190"/>
  <c r="AH78" i="190"/>
  <c r="AH80" i="190"/>
  <c r="K82" i="190"/>
  <c r="K83" i="190"/>
  <c r="K84" i="190"/>
  <c r="M84" i="190" s="1"/>
  <c r="K85" i="190"/>
  <c r="K86" i="190"/>
  <c r="M86" i="190" s="1"/>
  <c r="K87" i="190"/>
  <c r="M87" i="190" s="1"/>
  <c r="K88" i="190"/>
  <c r="M88" i="190" s="1"/>
  <c r="O89" i="190"/>
  <c r="AH89" i="190"/>
  <c r="AH90" i="190"/>
  <c r="K93" i="190"/>
  <c r="AH93" i="190"/>
  <c r="AH94" i="190"/>
  <c r="AH95" i="190"/>
  <c r="AH96" i="190"/>
  <c r="AH97" i="190"/>
  <c r="AH99" i="190"/>
  <c r="AH100" i="190"/>
  <c r="K103" i="190"/>
  <c r="M103" i="190" s="1"/>
  <c r="K104" i="190"/>
  <c r="M104" i="190" s="1"/>
  <c r="K105" i="190"/>
  <c r="M105" i="190" s="1"/>
  <c r="K106" i="190"/>
  <c r="M106" i="190" s="1"/>
  <c r="K107" i="190"/>
  <c r="M107" i="190" s="1"/>
  <c r="K109" i="190"/>
  <c r="M109" i="190" s="1"/>
  <c r="R109" i="190" s="1"/>
  <c r="K110" i="190"/>
  <c r="M110" i="190" s="1"/>
  <c r="K111" i="190"/>
  <c r="M111" i="190" s="1"/>
  <c r="R111" i="190" s="1"/>
  <c r="K112" i="190"/>
  <c r="M112" i="190" s="1"/>
  <c r="K113" i="190"/>
  <c r="M113" i="190" s="1"/>
  <c r="R113" i="190" s="1"/>
  <c r="K114" i="190"/>
  <c r="M114" i="190" s="1"/>
  <c r="K115" i="190"/>
  <c r="M115" i="190" s="1"/>
  <c r="R115" i="190" s="1"/>
  <c r="K116" i="190"/>
  <c r="M116" i="190" s="1"/>
  <c r="K117" i="190"/>
  <c r="M117" i="190" s="1"/>
  <c r="R117" i="190" s="1"/>
  <c r="K118" i="190"/>
  <c r="M118" i="190" s="1"/>
  <c r="K119" i="190"/>
  <c r="M119" i="190" s="1"/>
  <c r="R119" i="190" s="1"/>
  <c r="K120" i="190"/>
  <c r="M120" i="190" s="1"/>
  <c r="K121" i="190"/>
  <c r="M121" i="190" s="1"/>
  <c r="R121" i="190" s="1"/>
  <c r="K122" i="190"/>
  <c r="M122" i="190" s="1"/>
  <c r="K123" i="190"/>
  <c r="M123" i="190" s="1"/>
  <c r="R123" i="190" s="1"/>
  <c r="K124" i="190"/>
  <c r="M124" i="190" s="1"/>
  <c r="K125" i="190"/>
  <c r="M125" i="190" s="1"/>
  <c r="R125" i="190" s="1"/>
  <c r="K126" i="190"/>
  <c r="M126" i="190" s="1"/>
  <c r="K128" i="190"/>
  <c r="M128" i="190" s="1"/>
  <c r="H129" i="190"/>
  <c r="Q58" i="190"/>
  <c r="Q58" i="170" s="1"/>
  <c r="Q60" i="190"/>
  <c r="Q60" i="170" s="1"/>
  <c r="Q64" i="190"/>
  <c r="Q64" i="170" s="1"/>
  <c r="Q15" i="190"/>
  <c r="Q57" i="190"/>
  <c r="Q57" i="170" s="1"/>
  <c r="Q109" i="190"/>
  <c r="Q113" i="190"/>
  <c r="Q117" i="190"/>
  <c r="Q121" i="190"/>
  <c r="Q125" i="190"/>
  <c r="Q127" i="190"/>
  <c r="R127" i="190"/>
  <c r="M14" i="190"/>
  <c r="O16" i="190"/>
  <c r="P16" i="190" s="1"/>
  <c r="R16" i="190" s="1"/>
  <c r="AD16" i="190"/>
  <c r="O22" i="190"/>
  <c r="AD22" i="190"/>
  <c r="O23" i="190"/>
  <c r="AD23" i="190"/>
  <c r="O24" i="190"/>
  <c r="AD24" i="190"/>
  <c r="O37" i="190"/>
  <c r="AD38" i="190"/>
  <c r="O39" i="190"/>
  <c r="AD39" i="190"/>
  <c r="O40" i="190"/>
  <c r="AD40" i="190"/>
  <c r="O41" i="190"/>
  <c r="AD41" i="190"/>
  <c r="O42" i="190"/>
  <c r="AD42" i="190"/>
  <c r="O43" i="190"/>
  <c r="AD43" i="190"/>
  <c r="O44" i="190"/>
  <c r="AD44" i="190"/>
  <c r="O45" i="190"/>
  <c r="AD45" i="190"/>
  <c r="O46" i="190"/>
  <c r="AD46" i="190"/>
  <c r="O47" i="190"/>
  <c r="AD47" i="190"/>
  <c r="O48" i="190"/>
  <c r="AD48" i="190"/>
  <c r="O49" i="190"/>
  <c r="J129" i="190"/>
  <c r="L129" i="190"/>
  <c r="O14" i="190"/>
  <c r="Z129" i="190"/>
  <c r="AB129" i="190" s="1"/>
  <c r="AD14" i="190"/>
  <c r="AF129" i="190"/>
  <c r="AH14" i="190"/>
  <c r="N129" i="190"/>
  <c r="P15" i="190"/>
  <c r="R15" i="190" s="1"/>
  <c r="K17" i="190"/>
  <c r="M17" i="190" s="1"/>
  <c r="O18" i="190"/>
  <c r="O19" i="190"/>
  <c r="O20" i="190"/>
  <c r="K25" i="190"/>
  <c r="M25" i="190" s="1"/>
  <c r="O26" i="190"/>
  <c r="O27" i="190"/>
  <c r="O29" i="190"/>
  <c r="O30" i="190"/>
  <c r="O31" i="190"/>
  <c r="O32" i="190"/>
  <c r="O33" i="190"/>
  <c r="O35" i="190"/>
  <c r="O50" i="190"/>
  <c r="O51" i="190"/>
  <c r="O52" i="190"/>
  <c r="O53" i="190"/>
  <c r="O54" i="190"/>
  <c r="O56" i="190"/>
  <c r="O59" i="190"/>
  <c r="O61" i="190"/>
  <c r="O62" i="190"/>
  <c r="O63" i="190"/>
  <c r="O65" i="190"/>
  <c r="O66" i="190"/>
  <c r="O67" i="190"/>
  <c r="O67" i="170" s="1"/>
  <c r="AD67" i="190"/>
  <c r="O69" i="190"/>
  <c r="O73" i="190"/>
  <c r="O78" i="190"/>
  <c r="AD78" i="190"/>
  <c r="O80" i="190"/>
  <c r="O90" i="190"/>
  <c r="AD90" i="190"/>
  <c r="O92" i="190"/>
  <c r="AD92" i="190"/>
  <c r="O95" i="190"/>
  <c r="AD95" i="190"/>
  <c r="O97" i="190"/>
  <c r="AD97" i="190"/>
  <c r="O99" i="190"/>
  <c r="AD99" i="190"/>
  <c r="O100" i="190"/>
  <c r="AD100" i="190"/>
  <c r="P101" i="190"/>
  <c r="O70" i="190"/>
  <c r="O71" i="190"/>
  <c r="O72" i="190"/>
  <c r="O74" i="190"/>
  <c r="O76" i="190"/>
  <c r="K79" i="190"/>
  <c r="M79" i="190" s="1"/>
  <c r="O81" i="190"/>
  <c r="O82" i="190"/>
  <c r="O83" i="190"/>
  <c r="O84" i="190"/>
  <c r="O85" i="190"/>
  <c r="O86" i="190"/>
  <c r="O87" i="190"/>
  <c r="O88" i="190"/>
  <c r="P88" i="190" s="1"/>
  <c r="R88" i="190" s="1"/>
  <c r="O91" i="190"/>
  <c r="O93" i="190"/>
  <c r="O94" i="190"/>
  <c r="K101" i="190"/>
  <c r="M101" i="190" s="1"/>
  <c r="O103" i="190"/>
  <c r="O104" i="190"/>
  <c r="O105" i="190"/>
  <c r="O106" i="190"/>
  <c r="O107" i="190"/>
  <c r="O110" i="190"/>
  <c r="P110" i="190" s="1"/>
  <c r="R110" i="190" s="1"/>
  <c r="O112" i="190"/>
  <c r="P112" i="190" s="1"/>
  <c r="R112" i="190" s="1"/>
  <c r="O114" i="190"/>
  <c r="P114" i="190" s="1"/>
  <c r="O116" i="190"/>
  <c r="P116" i="190" s="1"/>
  <c r="R116" i="190" s="1"/>
  <c r="O118" i="190"/>
  <c r="P118" i="190" s="1"/>
  <c r="R118" i="190" s="1"/>
  <c r="O120" i="190"/>
  <c r="P120" i="190" s="1"/>
  <c r="R120" i="190" s="1"/>
  <c r="O122" i="190"/>
  <c r="P122" i="190" s="1"/>
  <c r="O124" i="190"/>
  <c r="P124" i="190" s="1"/>
  <c r="R124" i="190" s="1"/>
  <c r="O126" i="190"/>
  <c r="P126" i="190" s="1"/>
  <c r="R126" i="190" s="1"/>
  <c r="O128" i="190"/>
  <c r="P128" i="190" s="1"/>
  <c r="P105" i="190" l="1"/>
  <c r="R105" i="190" s="1"/>
  <c r="O105" i="170"/>
  <c r="P104" i="190"/>
  <c r="R104" i="190" s="1"/>
  <c r="O104" i="170"/>
  <c r="P82" i="190"/>
  <c r="O82" i="170"/>
  <c r="P95" i="190"/>
  <c r="O95" i="170"/>
  <c r="P22" i="190"/>
  <c r="R22" i="190" s="1"/>
  <c r="O22" i="170"/>
  <c r="Q123" i="190"/>
  <c r="P77" i="190"/>
  <c r="R77" i="190" s="1"/>
  <c r="O77" i="170"/>
  <c r="P103" i="190"/>
  <c r="R103" i="190" s="1"/>
  <c r="O103" i="170"/>
  <c r="P91" i="190"/>
  <c r="O91" i="170"/>
  <c r="P85" i="190"/>
  <c r="P85" i="170" s="1"/>
  <c r="O85" i="170"/>
  <c r="P81" i="190"/>
  <c r="O81" i="170"/>
  <c r="P72" i="190"/>
  <c r="O72" i="170"/>
  <c r="P69" i="190"/>
  <c r="O69" i="170"/>
  <c r="P65" i="190"/>
  <c r="O65" i="170"/>
  <c r="P59" i="190"/>
  <c r="O59" i="170"/>
  <c r="P52" i="190"/>
  <c r="O52" i="170"/>
  <c r="P33" i="190"/>
  <c r="O33" i="170"/>
  <c r="P29" i="190"/>
  <c r="O29" i="170"/>
  <c r="P20" i="190"/>
  <c r="P20" i="170" s="1"/>
  <c r="O20" i="170"/>
  <c r="P48" i="190"/>
  <c r="R48" i="190" s="1"/>
  <c r="O48" i="170"/>
  <c r="P46" i="190"/>
  <c r="O46" i="170"/>
  <c r="P44" i="190"/>
  <c r="O44" i="170"/>
  <c r="P42" i="190"/>
  <c r="O42" i="170"/>
  <c r="P40" i="190"/>
  <c r="O40" i="170"/>
  <c r="P37" i="190"/>
  <c r="O37" i="170"/>
  <c r="R122" i="190"/>
  <c r="R114" i="190"/>
  <c r="P106" i="190"/>
  <c r="R106" i="190" s="1"/>
  <c r="O106" i="170"/>
  <c r="P84" i="190"/>
  <c r="R84" i="190" s="1"/>
  <c r="O84" i="170"/>
  <c r="P71" i="190"/>
  <c r="O71" i="170"/>
  <c r="P100" i="190"/>
  <c r="R100" i="190" s="1"/>
  <c r="O100" i="170"/>
  <c r="P97" i="190"/>
  <c r="O97" i="170"/>
  <c r="P92" i="190"/>
  <c r="O92" i="170"/>
  <c r="P63" i="190"/>
  <c r="O63" i="170"/>
  <c r="P56" i="190"/>
  <c r="O56" i="170"/>
  <c r="P51" i="190"/>
  <c r="O51" i="170"/>
  <c r="P32" i="190"/>
  <c r="O32" i="170"/>
  <c r="P27" i="190"/>
  <c r="O27" i="170"/>
  <c r="P19" i="190"/>
  <c r="O19" i="170"/>
  <c r="P25" i="190"/>
  <c r="P23" i="190"/>
  <c r="O23" i="170"/>
  <c r="Q119" i="190"/>
  <c r="Q111" i="190"/>
  <c r="Q77" i="190"/>
  <c r="Q36" i="190"/>
  <c r="M93" i="190"/>
  <c r="M93" i="170" s="1"/>
  <c r="K93" i="170"/>
  <c r="M18" i="190"/>
  <c r="M18" i="170" s="1"/>
  <c r="K18" i="170"/>
  <c r="P21" i="190"/>
  <c r="O21" i="170"/>
  <c r="M67" i="190"/>
  <c r="M67" i="170" s="1"/>
  <c r="K67" i="170"/>
  <c r="P64" i="190"/>
  <c r="O64" i="170"/>
  <c r="M52" i="190"/>
  <c r="M52" i="170" s="1"/>
  <c r="K52" i="170"/>
  <c r="M46" i="190"/>
  <c r="M46" i="170" s="1"/>
  <c r="K46" i="170"/>
  <c r="M96" i="190"/>
  <c r="K96" i="170"/>
  <c r="M66" i="190"/>
  <c r="M66" i="170" s="1"/>
  <c r="K66" i="170"/>
  <c r="P57" i="190"/>
  <c r="O57" i="170"/>
  <c r="M49" i="190"/>
  <c r="M49" i="170" s="1"/>
  <c r="K49" i="170"/>
  <c r="M33" i="190"/>
  <c r="M33" i="170" s="1"/>
  <c r="K33" i="170"/>
  <c r="M26" i="190"/>
  <c r="M26" i="170" s="1"/>
  <c r="K26" i="170"/>
  <c r="M53" i="190"/>
  <c r="M53" i="170" s="1"/>
  <c r="K53" i="170"/>
  <c r="M44" i="190"/>
  <c r="M44" i="170" s="1"/>
  <c r="K44" i="170"/>
  <c r="P62" i="190"/>
  <c r="O62" i="170"/>
  <c r="P54" i="190"/>
  <c r="O54" i="170"/>
  <c r="P50" i="190"/>
  <c r="O50" i="170"/>
  <c r="P31" i="190"/>
  <c r="R31" i="190" s="1"/>
  <c r="O31" i="170"/>
  <c r="P26" i="190"/>
  <c r="O26" i="170"/>
  <c r="P18" i="190"/>
  <c r="P18" i="170" s="1"/>
  <c r="O18" i="170"/>
  <c r="P49" i="190"/>
  <c r="O49" i="170"/>
  <c r="P47" i="190"/>
  <c r="R47" i="190" s="1"/>
  <c r="O47" i="170"/>
  <c r="P45" i="190"/>
  <c r="R45" i="190" s="1"/>
  <c r="O45" i="170"/>
  <c r="P43" i="190"/>
  <c r="O43" i="170"/>
  <c r="P41" i="190"/>
  <c r="O41" i="170"/>
  <c r="P39" i="190"/>
  <c r="O39" i="170"/>
  <c r="M73" i="190"/>
  <c r="M73" i="170" s="1"/>
  <c r="K73" i="170"/>
  <c r="M50" i="190"/>
  <c r="M50" i="170" s="1"/>
  <c r="K50" i="170"/>
  <c r="M37" i="190"/>
  <c r="M37" i="170" s="1"/>
  <c r="K37" i="170"/>
  <c r="M81" i="190"/>
  <c r="M81" i="170" s="1"/>
  <c r="K81" i="170"/>
  <c r="M63" i="190"/>
  <c r="M63" i="170" s="1"/>
  <c r="K63" i="170"/>
  <c r="M71" i="190"/>
  <c r="M71" i="170" s="1"/>
  <c r="K71" i="170"/>
  <c r="M51" i="190"/>
  <c r="M51" i="170" s="1"/>
  <c r="K51" i="170"/>
  <c r="M95" i="190"/>
  <c r="M95" i="170" s="1"/>
  <c r="K95" i="170"/>
  <c r="M92" i="190"/>
  <c r="M92" i="170" s="1"/>
  <c r="K92" i="170"/>
  <c r="M43" i="190"/>
  <c r="M43" i="170" s="1"/>
  <c r="K43" i="170"/>
  <c r="P76" i="190"/>
  <c r="R76" i="190" s="1"/>
  <c r="O76" i="170"/>
  <c r="M83" i="190"/>
  <c r="M83" i="170" s="1"/>
  <c r="K83" i="170"/>
  <c r="M70" i="190"/>
  <c r="M70" i="170" s="1"/>
  <c r="K70" i="170"/>
  <c r="P93" i="190"/>
  <c r="O93" i="170"/>
  <c r="P74" i="190"/>
  <c r="O74" i="170"/>
  <c r="P90" i="190"/>
  <c r="O90" i="170"/>
  <c r="P73" i="190"/>
  <c r="O73" i="170"/>
  <c r="P66" i="190"/>
  <c r="O66" i="170"/>
  <c r="P61" i="190"/>
  <c r="O61" i="170"/>
  <c r="P53" i="190"/>
  <c r="O53" i="170"/>
  <c r="P35" i="190"/>
  <c r="R35" i="190" s="1"/>
  <c r="O35" i="170"/>
  <c r="P30" i="190"/>
  <c r="R30" i="190" s="1"/>
  <c r="O30" i="170"/>
  <c r="Q115" i="190"/>
  <c r="M82" i="190"/>
  <c r="M82" i="170" s="1"/>
  <c r="K82" i="170"/>
  <c r="M20" i="190"/>
  <c r="M20" i="170" s="1"/>
  <c r="K20" i="170"/>
  <c r="P36" i="190"/>
  <c r="R36" i="190" s="1"/>
  <c r="M80" i="190"/>
  <c r="M80" i="170" s="1"/>
  <c r="K80" i="170"/>
  <c r="M72" i="190"/>
  <c r="M72" i="170" s="1"/>
  <c r="K72" i="170"/>
  <c r="M38" i="190"/>
  <c r="K38" i="170"/>
  <c r="M61" i="190"/>
  <c r="M61" i="170" s="1"/>
  <c r="K61" i="170"/>
  <c r="P58" i="190"/>
  <c r="O58" i="170"/>
  <c r="M41" i="190"/>
  <c r="M41" i="170" s="1"/>
  <c r="K41" i="170"/>
  <c r="M29" i="190"/>
  <c r="M29" i="170" s="1"/>
  <c r="K29" i="170"/>
  <c r="P96" i="190"/>
  <c r="P96" i="170" s="1"/>
  <c r="O96" i="170"/>
  <c r="M90" i="190"/>
  <c r="M90" i="170" s="1"/>
  <c r="K90" i="170"/>
  <c r="M56" i="190"/>
  <c r="M56" i="170" s="1"/>
  <c r="K56" i="170"/>
  <c r="P94" i="190"/>
  <c r="O94" i="170"/>
  <c r="P87" i="190"/>
  <c r="O87" i="170"/>
  <c r="P83" i="190"/>
  <c r="P83" i="170" s="1"/>
  <c r="O83" i="170"/>
  <c r="P70" i="190"/>
  <c r="P70" i="170" s="1"/>
  <c r="O70" i="170"/>
  <c r="P78" i="190"/>
  <c r="R78" i="190" s="1"/>
  <c r="O78" i="170"/>
  <c r="M74" i="190"/>
  <c r="M74" i="170" s="1"/>
  <c r="K74" i="170"/>
  <c r="P86" i="190"/>
  <c r="R86" i="190" s="1"/>
  <c r="O86" i="170"/>
  <c r="P99" i="190"/>
  <c r="R99" i="190" s="1"/>
  <c r="O99" i="170"/>
  <c r="P24" i="190"/>
  <c r="R24" i="190" s="1"/>
  <c r="O24" i="170"/>
  <c r="P107" i="190"/>
  <c r="R107" i="190" s="1"/>
  <c r="O107" i="170"/>
  <c r="P80" i="190"/>
  <c r="O80" i="170"/>
  <c r="P89" i="190"/>
  <c r="O89" i="170"/>
  <c r="M85" i="190"/>
  <c r="M85" i="170" s="1"/>
  <c r="K85" i="170"/>
  <c r="M19" i="190"/>
  <c r="M19" i="170" s="1"/>
  <c r="K19" i="170"/>
  <c r="M54" i="190"/>
  <c r="M54" i="170" s="1"/>
  <c r="K54" i="170"/>
  <c r="M42" i="190"/>
  <c r="M42" i="170" s="1"/>
  <c r="K42" i="170"/>
  <c r="M28" i="190"/>
  <c r="K28" i="170"/>
  <c r="M21" i="190"/>
  <c r="M21" i="170" s="1"/>
  <c r="K21" i="170"/>
  <c r="M55" i="190"/>
  <c r="K55" i="170"/>
  <c r="M40" i="190"/>
  <c r="M40" i="170" s="1"/>
  <c r="K40" i="170"/>
  <c r="M97" i="190"/>
  <c r="M97" i="170" s="1"/>
  <c r="K97" i="170"/>
  <c r="M69" i="190"/>
  <c r="M69" i="170" s="1"/>
  <c r="K69" i="170"/>
  <c r="P60" i="190"/>
  <c r="O60" i="170"/>
  <c r="P55" i="190"/>
  <c r="P55" i="170" s="1"/>
  <c r="O55" i="170"/>
  <c r="M39" i="190"/>
  <c r="M39" i="170" s="1"/>
  <c r="K39" i="170"/>
  <c r="R128" i="190"/>
  <c r="R87" i="190"/>
  <c r="R85" i="190"/>
  <c r="R83" i="190"/>
  <c r="R70" i="190"/>
  <c r="Q89" i="190"/>
  <c r="Q89" i="170" s="1"/>
  <c r="R20" i="190"/>
  <c r="R18" i="190"/>
  <c r="AH129" i="190"/>
  <c r="Q21" i="190"/>
  <c r="Q21" i="170" s="1"/>
  <c r="Q101" i="190"/>
  <c r="R101" i="190"/>
  <c r="Q79" i="190"/>
  <c r="R79" i="190"/>
  <c r="O129" i="190"/>
  <c r="P14" i="190"/>
  <c r="AD129" i="190"/>
  <c r="K129" i="190"/>
  <c r="E132" i="190" s="1"/>
  <c r="E139" i="190" s="1"/>
  <c r="Q128" i="190"/>
  <c r="Q126" i="190"/>
  <c r="Q124" i="190"/>
  <c r="Q122" i="190"/>
  <c r="Q120" i="190"/>
  <c r="Q118" i="190"/>
  <c r="Q116" i="190"/>
  <c r="Q114" i="190"/>
  <c r="Q112" i="190"/>
  <c r="Q110" i="190"/>
  <c r="Q107" i="190"/>
  <c r="Q106" i="190"/>
  <c r="Q105" i="190"/>
  <c r="Q104" i="190"/>
  <c r="Q103" i="190"/>
  <c r="Q93" i="190"/>
  <c r="Q93" i="170" s="1"/>
  <c r="Q88" i="190"/>
  <c r="Q87" i="190"/>
  <c r="Q86" i="190"/>
  <c r="Q85" i="190"/>
  <c r="Q85" i="170" s="1"/>
  <c r="Q84" i="190"/>
  <c r="Q83" i="190"/>
  <c r="Q83" i="170" s="1"/>
  <c r="Q82" i="190"/>
  <c r="Q82" i="170" s="1"/>
  <c r="Q74" i="190"/>
  <c r="Q74" i="170" s="1"/>
  <c r="Q70" i="190"/>
  <c r="Q70" i="170" s="1"/>
  <c r="Q94" i="190"/>
  <c r="Q94" i="170" s="1"/>
  <c r="Q91" i="190"/>
  <c r="Q91" i="170" s="1"/>
  <c r="Q81" i="190"/>
  <c r="Q81" i="170" s="1"/>
  <c r="Q76" i="190"/>
  <c r="Q72" i="190"/>
  <c r="Q72" i="170" s="1"/>
  <c r="Q71" i="190"/>
  <c r="Q71" i="170" s="1"/>
  <c r="Q37" i="190"/>
  <c r="Q37" i="170" s="1"/>
  <c r="Q16" i="190"/>
  <c r="Q66" i="190"/>
  <c r="Q66" i="170" s="1"/>
  <c r="Q65" i="190"/>
  <c r="Q65" i="170" s="1"/>
  <c r="Q63" i="190"/>
  <c r="Q63" i="170" s="1"/>
  <c r="Q62" i="190"/>
  <c r="Q62" i="170" s="1"/>
  <c r="Q61" i="190"/>
  <c r="Q61" i="170" s="1"/>
  <c r="Q59" i="190"/>
  <c r="Q59" i="170" s="1"/>
  <c r="Q20" i="190"/>
  <c r="Q20" i="170" s="1"/>
  <c r="Q19" i="190"/>
  <c r="Q19" i="170" s="1"/>
  <c r="Q18" i="190"/>
  <c r="Q18" i="170" s="1"/>
  <c r="P67" i="190"/>
  <c r="Q67" i="190"/>
  <c r="Q67" i="170" s="1"/>
  <c r="Q25" i="190"/>
  <c r="R25" i="190"/>
  <c r="Q17" i="190"/>
  <c r="R17" i="190"/>
  <c r="M129" i="190"/>
  <c r="Q14" i="190"/>
  <c r="R14" i="190"/>
  <c r="Q92" i="190"/>
  <c r="Q92" i="170" s="1"/>
  <c r="Q80" i="190"/>
  <c r="Q80" i="170" s="1"/>
  <c r="Q100" i="190"/>
  <c r="Q99" i="190"/>
  <c r="Q97" i="190"/>
  <c r="Q97" i="170" s="1"/>
  <c r="Q95" i="190"/>
  <c r="Q95" i="170" s="1"/>
  <c r="Q90" i="190"/>
  <c r="Q90" i="170" s="1"/>
  <c r="Q78" i="190"/>
  <c r="Q73" i="190"/>
  <c r="Q73" i="170" s="1"/>
  <c r="Q69" i="190"/>
  <c r="Q69" i="170" s="1"/>
  <c r="Q56" i="190"/>
  <c r="Q56" i="170" s="1"/>
  <c r="Q54" i="190"/>
  <c r="Q54" i="170" s="1"/>
  <c r="Q53" i="190"/>
  <c r="Q53" i="170" s="1"/>
  <c r="Q52" i="190"/>
  <c r="Q52" i="170" s="1"/>
  <c r="Q51" i="190"/>
  <c r="Q51" i="170" s="1"/>
  <c r="Q50" i="190"/>
  <c r="Q50" i="170" s="1"/>
  <c r="Q35" i="190"/>
  <c r="Q33" i="190"/>
  <c r="Q33" i="170" s="1"/>
  <c r="Q32" i="190"/>
  <c r="Q32" i="170" s="1"/>
  <c r="Q31" i="190"/>
  <c r="Q30" i="190"/>
  <c r="Q29" i="190"/>
  <c r="Q29" i="170" s="1"/>
  <c r="Q27" i="190"/>
  <c r="Q27" i="170" s="1"/>
  <c r="Q26" i="190"/>
  <c r="Q26" i="170" s="1"/>
  <c r="Q49" i="190"/>
  <c r="Q49" i="170" s="1"/>
  <c r="Q48" i="190"/>
  <c r="Q47" i="190"/>
  <c r="Q46" i="190"/>
  <c r="Q46" i="170" s="1"/>
  <c r="Q45" i="190"/>
  <c r="Q44" i="190"/>
  <c r="Q44" i="170" s="1"/>
  <c r="Q43" i="190"/>
  <c r="Q43" i="170" s="1"/>
  <c r="Q42" i="190"/>
  <c r="Q42" i="170" s="1"/>
  <c r="Q41" i="190"/>
  <c r="Q41" i="170" s="1"/>
  <c r="Q40" i="190"/>
  <c r="Q40" i="170" s="1"/>
  <c r="Q39" i="190"/>
  <c r="Q39" i="170" s="1"/>
  <c r="Q24" i="190"/>
  <c r="Q23" i="190"/>
  <c r="Q23" i="170" s="1"/>
  <c r="Q22" i="190"/>
  <c r="R27" i="190" l="1"/>
  <c r="P27" i="170"/>
  <c r="R51" i="190"/>
  <c r="P51" i="170"/>
  <c r="R63" i="190"/>
  <c r="P63" i="170"/>
  <c r="R97" i="190"/>
  <c r="P97" i="170"/>
  <c r="R71" i="190"/>
  <c r="P71" i="170"/>
  <c r="R37" i="190"/>
  <c r="P37" i="170"/>
  <c r="R42" i="190"/>
  <c r="P42" i="170"/>
  <c r="R46" i="190"/>
  <c r="P46" i="170"/>
  <c r="R33" i="190"/>
  <c r="P33" i="170"/>
  <c r="R59" i="190"/>
  <c r="P59" i="170"/>
  <c r="R69" i="190"/>
  <c r="P69" i="170"/>
  <c r="R81" i="190"/>
  <c r="P81" i="170"/>
  <c r="R91" i="190"/>
  <c r="P91" i="170"/>
  <c r="P60" i="170"/>
  <c r="R60" i="190"/>
  <c r="M55" i="170"/>
  <c r="Q55" i="190"/>
  <c r="Q55" i="170" s="1"/>
  <c r="R55" i="190"/>
  <c r="M28" i="170"/>
  <c r="R28" i="190"/>
  <c r="Q28" i="190"/>
  <c r="Q28" i="170" s="1"/>
  <c r="R80" i="190"/>
  <c r="P80" i="170"/>
  <c r="R94" i="190"/>
  <c r="P94" i="170"/>
  <c r="P58" i="170"/>
  <c r="R58" i="190"/>
  <c r="M38" i="170"/>
  <c r="R38" i="190"/>
  <c r="Q38" i="190"/>
  <c r="Q38" i="170" s="1"/>
  <c r="R53" i="190"/>
  <c r="P53" i="170"/>
  <c r="R66" i="190"/>
  <c r="P66" i="170"/>
  <c r="R90" i="190"/>
  <c r="P90" i="170"/>
  <c r="R93" i="190"/>
  <c r="P93" i="170"/>
  <c r="R39" i="190"/>
  <c r="P39" i="170"/>
  <c r="R43" i="190"/>
  <c r="P43" i="170"/>
  <c r="R54" i="190"/>
  <c r="P54" i="170"/>
  <c r="P64" i="170"/>
  <c r="R64" i="190"/>
  <c r="R21" i="190"/>
  <c r="P21" i="170"/>
  <c r="R95" i="190"/>
  <c r="P95" i="170"/>
  <c r="R19" i="190"/>
  <c r="P19" i="170"/>
  <c r="R32" i="190"/>
  <c r="P32" i="170"/>
  <c r="R56" i="190"/>
  <c r="P56" i="170"/>
  <c r="R92" i="190"/>
  <c r="P92" i="170"/>
  <c r="R40" i="190"/>
  <c r="P40" i="170"/>
  <c r="R44" i="190"/>
  <c r="P44" i="170"/>
  <c r="R29" i="190"/>
  <c r="P29" i="170"/>
  <c r="R52" i="190"/>
  <c r="P52" i="170"/>
  <c r="R65" i="190"/>
  <c r="P65" i="170"/>
  <c r="R72" i="190"/>
  <c r="P72" i="170"/>
  <c r="R67" i="190"/>
  <c r="P67" i="170"/>
  <c r="R89" i="190"/>
  <c r="P89" i="170"/>
  <c r="R61" i="190"/>
  <c r="P61" i="170"/>
  <c r="R73" i="190"/>
  <c r="P73" i="170"/>
  <c r="R74" i="190"/>
  <c r="P74" i="170"/>
  <c r="R41" i="190"/>
  <c r="P41" i="170"/>
  <c r="R49" i="190"/>
  <c r="P49" i="170"/>
  <c r="R26" i="190"/>
  <c r="P26" i="170"/>
  <c r="R50" i="190"/>
  <c r="P50" i="170"/>
  <c r="R62" i="190"/>
  <c r="P62" i="170"/>
  <c r="P57" i="170"/>
  <c r="R57" i="190"/>
  <c r="M96" i="170"/>
  <c r="R96" i="190"/>
  <c r="Q96" i="190"/>
  <c r="Q96" i="170" s="1"/>
  <c r="R23" i="190"/>
  <c r="R129" i="190" s="1"/>
  <c r="P23" i="170"/>
  <c r="R82" i="190"/>
  <c r="P82" i="170"/>
  <c r="P129" i="190"/>
  <c r="Q129" i="190" l="1"/>
  <c r="BC129" i="189"/>
  <c r="BB129" i="189"/>
  <c r="BA129" i="189"/>
  <c r="AZ129" i="189"/>
  <c r="AX129" i="189"/>
  <c r="AV129" i="189"/>
  <c r="AT129" i="189"/>
  <c r="AR129" i="189"/>
  <c r="AQ129" i="189"/>
  <c r="AP129" i="189"/>
  <c r="AO129" i="189"/>
  <c r="AN129" i="189"/>
  <c r="AM129" i="189"/>
  <c r="AL129" i="189"/>
  <c r="AK129" i="189"/>
  <c r="AJ129" i="189"/>
  <c r="AI129" i="189"/>
  <c r="AH129" i="189"/>
  <c r="AG129" i="189"/>
  <c r="AF129" i="189"/>
  <c r="Z129" i="189"/>
  <c r="X129" i="189"/>
  <c r="W129" i="189"/>
  <c r="I129" i="189"/>
  <c r="G129" i="189"/>
  <c r="F129" i="189"/>
  <c r="C129" i="189"/>
  <c r="E133" i="189" s="1"/>
  <c r="BE107" i="189"/>
  <c r="BD107" i="189"/>
  <c r="AD107" i="189"/>
  <c r="AC107" i="189"/>
  <c r="AA107" i="189"/>
  <c r="Y107" i="189"/>
  <c r="L107" i="189"/>
  <c r="K107" i="189"/>
  <c r="P107" i="189" s="1"/>
  <c r="J107" i="189"/>
  <c r="H107" i="189"/>
  <c r="BE106" i="189"/>
  <c r="BD106" i="189"/>
  <c r="AD106" i="189"/>
  <c r="AC106" i="189"/>
  <c r="AA106" i="189"/>
  <c r="Y106" i="189"/>
  <c r="L106" i="189"/>
  <c r="J106" i="189"/>
  <c r="K106" i="189" s="1"/>
  <c r="P106" i="189" s="1"/>
  <c r="H106" i="189"/>
  <c r="BE105" i="189"/>
  <c r="BD105" i="189"/>
  <c r="AD105" i="189"/>
  <c r="AC105" i="189"/>
  <c r="AA105" i="189"/>
  <c r="Y105" i="189"/>
  <c r="L105" i="189"/>
  <c r="M105" i="189" s="1"/>
  <c r="J105" i="189"/>
  <c r="K105" i="189" s="1"/>
  <c r="P105" i="189" s="1"/>
  <c r="H105" i="189"/>
  <c r="BE104" i="189"/>
  <c r="BD104" i="189"/>
  <c r="AD104" i="189"/>
  <c r="AC104" i="189"/>
  <c r="AA104" i="189"/>
  <c r="Y104" i="189"/>
  <c r="L104" i="189"/>
  <c r="K104" i="189"/>
  <c r="P104" i="189" s="1"/>
  <c r="J104" i="189"/>
  <c r="H104" i="189"/>
  <c r="BE103" i="189"/>
  <c r="BD103" i="189"/>
  <c r="AD103" i="189"/>
  <c r="AC103" i="189"/>
  <c r="AA103" i="189"/>
  <c r="Y103" i="189"/>
  <c r="L103" i="189"/>
  <c r="J103" i="189"/>
  <c r="K103" i="189" s="1"/>
  <c r="P103" i="189" s="1"/>
  <c r="H103" i="189"/>
  <c r="BE101" i="189"/>
  <c r="BD101" i="189"/>
  <c r="AD101" i="189"/>
  <c r="AE101" i="189" s="1"/>
  <c r="AC101" i="189"/>
  <c r="AA101" i="189"/>
  <c r="Y101" i="189"/>
  <c r="M101" i="189"/>
  <c r="L101" i="189"/>
  <c r="K101" i="189"/>
  <c r="P101" i="189" s="1"/>
  <c r="J101" i="189"/>
  <c r="H101" i="189"/>
  <c r="BE100" i="189"/>
  <c r="BD100" i="189"/>
  <c r="AD100" i="189"/>
  <c r="AC100" i="189"/>
  <c r="AA100" i="189"/>
  <c r="Y100" i="189"/>
  <c r="L100" i="189"/>
  <c r="J100" i="189"/>
  <c r="K100" i="189" s="1"/>
  <c r="P100" i="189" s="1"/>
  <c r="H100" i="189"/>
  <c r="BE99" i="189"/>
  <c r="BD99" i="189"/>
  <c r="AD99" i="189"/>
  <c r="AE99" i="189" s="1"/>
  <c r="AC99" i="189"/>
  <c r="AA99" i="189"/>
  <c r="Y99" i="189"/>
  <c r="L99" i="189"/>
  <c r="J99" i="189"/>
  <c r="H99" i="189"/>
  <c r="BE87" i="189"/>
  <c r="BD87" i="189"/>
  <c r="AD87" i="189"/>
  <c r="AC87" i="189"/>
  <c r="AA87" i="189"/>
  <c r="Y87" i="189"/>
  <c r="L87" i="189"/>
  <c r="L87" i="170" s="1"/>
  <c r="J87" i="189"/>
  <c r="J87" i="170" s="1"/>
  <c r="H87" i="189"/>
  <c r="BE86" i="189"/>
  <c r="BD86" i="189"/>
  <c r="AD86" i="189"/>
  <c r="AC86" i="189"/>
  <c r="AA86" i="189"/>
  <c r="Y86" i="189"/>
  <c r="L86" i="189"/>
  <c r="M86" i="189" s="1"/>
  <c r="J86" i="189"/>
  <c r="K86" i="189" s="1"/>
  <c r="P86" i="189" s="1"/>
  <c r="H86" i="189"/>
  <c r="BE84" i="189"/>
  <c r="BD84" i="189"/>
  <c r="AD84" i="189"/>
  <c r="AC84" i="189"/>
  <c r="AA84" i="189"/>
  <c r="Y84" i="189"/>
  <c r="L84" i="189"/>
  <c r="M84" i="189" s="1"/>
  <c r="J84" i="189"/>
  <c r="K84" i="189" s="1"/>
  <c r="P84" i="189" s="1"/>
  <c r="H84" i="189"/>
  <c r="BE79" i="189"/>
  <c r="BD79" i="189"/>
  <c r="AD79" i="189"/>
  <c r="AC79" i="189"/>
  <c r="AA79" i="189"/>
  <c r="Y79" i="189"/>
  <c r="L79" i="189"/>
  <c r="M79" i="189" s="1"/>
  <c r="J79" i="189"/>
  <c r="N79" i="189" s="1"/>
  <c r="O79" i="189" s="1"/>
  <c r="H79" i="189"/>
  <c r="BE78" i="189"/>
  <c r="BD78" i="189"/>
  <c r="AD78" i="189"/>
  <c r="AC78" i="189"/>
  <c r="AA78" i="189"/>
  <c r="Y78" i="189"/>
  <c r="L78" i="189"/>
  <c r="M78" i="189" s="1"/>
  <c r="J78" i="189"/>
  <c r="K78" i="189" s="1"/>
  <c r="P78" i="189" s="1"/>
  <c r="H78" i="189"/>
  <c r="BE77" i="189"/>
  <c r="BD77" i="189"/>
  <c r="AD77" i="189"/>
  <c r="AC77" i="189"/>
  <c r="AA77" i="189"/>
  <c r="Y77" i="189"/>
  <c r="L77" i="189"/>
  <c r="M77" i="189" s="1"/>
  <c r="J77" i="189"/>
  <c r="K77" i="189" s="1"/>
  <c r="P77" i="189" s="1"/>
  <c r="H77" i="189"/>
  <c r="BE76" i="189"/>
  <c r="BD76" i="189"/>
  <c r="AD76" i="189"/>
  <c r="AE76" i="189" s="1"/>
  <c r="AA76" i="189"/>
  <c r="Y76" i="189"/>
  <c r="L76" i="189"/>
  <c r="J76" i="189"/>
  <c r="K76" i="189" s="1"/>
  <c r="P76" i="189" s="1"/>
  <c r="H76" i="189"/>
  <c r="BE48" i="189"/>
  <c r="BD48" i="189"/>
  <c r="AD48" i="189"/>
  <c r="AC48" i="189"/>
  <c r="AA48" i="189"/>
  <c r="Y48" i="189"/>
  <c r="L48" i="189"/>
  <c r="J48" i="189"/>
  <c r="K48" i="189" s="1"/>
  <c r="P48" i="189" s="1"/>
  <c r="H48" i="189"/>
  <c r="BE47" i="189"/>
  <c r="BD47" i="189"/>
  <c r="AD47" i="189"/>
  <c r="AC47" i="189"/>
  <c r="AA47" i="189"/>
  <c r="Y47" i="189"/>
  <c r="L47" i="189"/>
  <c r="J47" i="189"/>
  <c r="K47" i="189" s="1"/>
  <c r="P47" i="189" s="1"/>
  <c r="H47" i="189"/>
  <c r="BE45" i="189"/>
  <c r="BD45" i="189"/>
  <c r="AD45" i="189"/>
  <c r="AC45" i="189"/>
  <c r="AA45" i="189"/>
  <c r="Y45" i="189"/>
  <c r="L45" i="189"/>
  <c r="J45" i="189"/>
  <c r="K45" i="189" s="1"/>
  <c r="P45" i="189" s="1"/>
  <c r="H45" i="189"/>
  <c r="BE36" i="189"/>
  <c r="BD36" i="189"/>
  <c r="AD36" i="189"/>
  <c r="AE36" i="189" s="1"/>
  <c r="AA36" i="189"/>
  <c r="Y36" i="189"/>
  <c r="L36" i="189"/>
  <c r="J36" i="189"/>
  <c r="K36" i="189" s="1"/>
  <c r="P36" i="189" s="1"/>
  <c r="H36" i="189"/>
  <c r="BE35" i="189"/>
  <c r="BD35" i="189"/>
  <c r="AD35" i="189"/>
  <c r="AE35" i="189" s="1"/>
  <c r="AA35" i="189"/>
  <c r="Y35" i="189"/>
  <c r="L35" i="189"/>
  <c r="J35" i="189"/>
  <c r="K35" i="189" s="1"/>
  <c r="P35" i="189" s="1"/>
  <c r="H35" i="189"/>
  <c r="BE31" i="189"/>
  <c r="BD31" i="189"/>
  <c r="AD31" i="189"/>
  <c r="AC31" i="189"/>
  <c r="AA31" i="189"/>
  <c r="Y31" i="189"/>
  <c r="L31" i="189"/>
  <c r="J31" i="189"/>
  <c r="K31" i="189" s="1"/>
  <c r="H31" i="189"/>
  <c r="BE30" i="189"/>
  <c r="BD30" i="189"/>
  <c r="AD30" i="189"/>
  <c r="AC30" i="189"/>
  <c r="AE30" i="189" s="1"/>
  <c r="AA30" i="189"/>
  <c r="Y30" i="189"/>
  <c r="L30" i="189"/>
  <c r="L30" i="170" s="1"/>
  <c r="J30" i="189"/>
  <c r="K30" i="189" s="1"/>
  <c r="H30" i="189"/>
  <c r="BE25" i="189"/>
  <c r="BD25" i="189"/>
  <c r="AD25" i="189"/>
  <c r="AC25" i="189"/>
  <c r="AA25" i="189"/>
  <c r="Y25" i="189"/>
  <c r="L25" i="189"/>
  <c r="M25" i="189" s="1"/>
  <c r="J25" i="189"/>
  <c r="K25" i="189" s="1"/>
  <c r="P25" i="189" s="1"/>
  <c r="H25" i="189"/>
  <c r="BE24" i="189"/>
  <c r="BD24" i="189"/>
  <c r="AD24" i="189"/>
  <c r="AC24" i="189"/>
  <c r="AE24" i="189" s="1"/>
  <c r="AA24" i="189"/>
  <c r="Y24" i="189"/>
  <c r="L24" i="189"/>
  <c r="J24" i="189"/>
  <c r="K24" i="189" s="1"/>
  <c r="P24" i="189" s="1"/>
  <c r="H24" i="189"/>
  <c r="BE23" i="189"/>
  <c r="BD23" i="189"/>
  <c r="AD23" i="189"/>
  <c r="AC23" i="189"/>
  <c r="AA23" i="189"/>
  <c r="Y23" i="189"/>
  <c r="J23" i="189"/>
  <c r="H23" i="189"/>
  <c r="BE22" i="189"/>
  <c r="BD22" i="189"/>
  <c r="AD22" i="189"/>
  <c r="AC22" i="189"/>
  <c r="AA22" i="189"/>
  <c r="Y22" i="189"/>
  <c r="L22" i="189"/>
  <c r="M22" i="189" s="1"/>
  <c r="K22" i="189"/>
  <c r="P22" i="189" s="1"/>
  <c r="J22" i="189"/>
  <c r="H22" i="189"/>
  <c r="BE17" i="189"/>
  <c r="BD17" i="189"/>
  <c r="AD17" i="189"/>
  <c r="AC17" i="189"/>
  <c r="AA17" i="189"/>
  <c r="Y17" i="189"/>
  <c r="L17" i="189"/>
  <c r="J17" i="189"/>
  <c r="N17" i="189" s="1"/>
  <c r="O17" i="189" s="1"/>
  <c r="H17" i="189"/>
  <c r="BE16" i="189"/>
  <c r="BD16" i="189"/>
  <c r="AD16" i="189"/>
  <c r="AC16" i="189"/>
  <c r="AA16" i="189"/>
  <c r="Y16" i="189"/>
  <c r="L16" i="189"/>
  <c r="M16" i="189" s="1"/>
  <c r="K16" i="189"/>
  <c r="J16" i="189"/>
  <c r="N16" i="189" s="1"/>
  <c r="O16" i="189" s="1"/>
  <c r="H16" i="189"/>
  <c r="BE15" i="189"/>
  <c r="BD15" i="189"/>
  <c r="AD15" i="189"/>
  <c r="AC15" i="189"/>
  <c r="AA15" i="189"/>
  <c r="Y15" i="189"/>
  <c r="L15" i="189"/>
  <c r="J15" i="189"/>
  <c r="N15" i="189" s="1"/>
  <c r="O15" i="189" s="1"/>
  <c r="H15" i="189"/>
  <c r="BE14" i="189"/>
  <c r="BE129" i="189" s="1"/>
  <c r="BD14" i="189"/>
  <c r="AD14" i="189"/>
  <c r="AC14" i="189"/>
  <c r="AA14" i="189"/>
  <c r="AA129" i="189" s="1"/>
  <c r="Y14" i="189"/>
  <c r="L14" i="189"/>
  <c r="K14" i="189"/>
  <c r="J14" i="189"/>
  <c r="H14" i="189"/>
  <c r="P31" i="189" l="1"/>
  <c r="P31" i="170" s="1"/>
  <c r="K31" i="170"/>
  <c r="M48" i="189"/>
  <c r="AE78" i="189"/>
  <c r="AE84" i="189"/>
  <c r="M87" i="189"/>
  <c r="M87" i="170" s="1"/>
  <c r="AE87" i="189"/>
  <c r="M99" i="189"/>
  <c r="AE104" i="189"/>
  <c r="L129" i="189"/>
  <c r="H129" i="189"/>
  <c r="M14" i="189"/>
  <c r="M31" i="189"/>
  <c r="M31" i="170" s="1"/>
  <c r="L31" i="170"/>
  <c r="P30" i="189"/>
  <c r="P30" i="170" s="1"/>
  <c r="K30" i="170"/>
  <c r="AD129" i="189"/>
  <c r="AE16" i="189"/>
  <c r="AE22" i="189"/>
  <c r="J129" i="189"/>
  <c r="Y129" i="189"/>
  <c r="M15" i="189"/>
  <c r="M17" i="189"/>
  <c r="M36" i="189"/>
  <c r="Q36" i="189" s="1"/>
  <c r="M45" i="189"/>
  <c r="AE47" i="189"/>
  <c r="K87" i="189"/>
  <c r="M100" i="189"/>
  <c r="Q100" i="189" s="1"/>
  <c r="M103" i="189"/>
  <c r="M104" i="189"/>
  <c r="M106" i="189"/>
  <c r="M107" i="189"/>
  <c r="AE106" i="189"/>
  <c r="AC129" i="189"/>
  <c r="BD129" i="189"/>
  <c r="K15" i="189"/>
  <c r="P15" i="189" s="1"/>
  <c r="Q15" i="189" s="1"/>
  <c r="AE15" i="189"/>
  <c r="K17" i="189"/>
  <c r="P17" i="189" s="1"/>
  <c r="AE17" i="189"/>
  <c r="AE23" i="189"/>
  <c r="M24" i="189"/>
  <c r="Q24" i="189" s="1"/>
  <c r="AE25" i="189"/>
  <c r="M30" i="189"/>
  <c r="AE31" i="189"/>
  <c r="M35" i="189"/>
  <c r="Q35" i="189" s="1"/>
  <c r="AE45" i="189"/>
  <c r="M47" i="189"/>
  <c r="Q47" i="189" s="1"/>
  <c r="AE48" i="189"/>
  <c r="M76" i="189"/>
  <c r="Q76" i="189" s="1"/>
  <c r="AE77" i="189"/>
  <c r="K79" i="189"/>
  <c r="P79" i="189" s="1"/>
  <c r="AE79" i="189"/>
  <c r="AE86" i="189"/>
  <c r="K99" i="189"/>
  <c r="P99" i="189" s="1"/>
  <c r="Q99" i="189" s="1"/>
  <c r="AE100" i="189"/>
  <c r="AE103" i="189"/>
  <c r="AE105" i="189"/>
  <c r="AE107" i="189"/>
  <c r="P16" i="189"/>
  <c r="Q16" i="189"/>
  <c r="Q22" i="189"/>
  <c r="Q25" i="189"/>
  <c r="Q31" i="189"/>
  <c r="Q31" i="170" s="1"/>
  <c r="Q45" i="189"/>
  <c r="Q48" i="189"/>
  <c r="Q78" i="189"/>
  <c r="Q84" i="189"/>
  <c r="Q101" i="189"/>
  <c r="Q104" i="189"/>
  <c r="Q106" i="189"/>
  <c r="Q17" i="189"/>
  <c r="Q77" i="189"/>
  <c r="Q79" i="189"/>
  <c r="Q86" i="189"/>
  <c r="Q103" i="189"/>
  <c r="Q105" i="189"/>
  <c r="Q107" i="189"/>
  <c r="N14" i="189"/>
  <c r="AE14" i="189"/>
  <c r="Q30" i="189" l="1"/>
  <c r="Q30" i="170" s="1"/>
  <c r="M30" i="170"/>
  <c r="P87" i="189"/>
  <c r="K87" i="170"/>
  <c r="M129" i="189"/>
  <c r="K129" i="189"/>
  <c r="E132" i="189" s="1"/>
  <c r="E139" i="189" s="1"/>
  <c r="N129" i="189"/>
  <c r="O14" i="189"/>
  <c r="O129" i="189" s="1"/>
  <c r="P14" i="189"/>
  <c r="P87" i="170" l="1"/>
  <c r="Q87" i="189"/>
  <c r="Q87" i="170" s="1"/>
  <c r="P129" i="189"/>
  <c r="Q14" i="189"/>
  <c r="Q129" i="189" s="1"/>
  <c r="BC129" i="188" l="1"/>
  <c r="BB129" i="188"/>
  <c r="BA129" i="188"/>
  <c r="AZ129" i="188"/>
  <c r="AX129" i="188"/>
  <c r="AV129" i="188"/>
  <c r="AT129" i="188"/>
  <c r="AR129" i="188"/>
  <c r="AQ129" i="188"/>
  <c r="AP129" i="188"/>
  <c r="AO129" i="188"/>
  <c r="AN129" i="188"/>
  <c r="AM129" i="188"/>
  <c r="AL129" i="188"/>
  <c r="AK129" i="188"/>
  <c r="AJ129" i="188"/>
  <c r="AI129" i="188"/>
  <c r="AH129" i="188"/>
  <c r="AG129" i="188"/>
  <c r="AF129" i="188"/>
  <c r="Z129" i="188"/>
  <c r="X129" i="188"/>
  <c r="W129" i="188"/>
  <c r="I129" i="188"/>
  <c r="G129" i="188"/>
  <c r="F129" i="188"/>
  <c r="C129" i="188"/>
  <c r="E133" i="188" s="1"/>
  <c r="BE107" i="188"/>
  <c r="BD107" i="188"/>
  <c r="AD107" i="188"/>
  <c r="AC107" i="188"/>
  <c r="Y107" i="188"/>
  <c r="L107" i="188"/>
  <c r="M107" i="188" s="1"/>
  <c r="K107" i="188"/>
  <c r="P107" i="188" s="1"/>
  <c r="H107" i="188"/>
  <c r="BE106" i="188"/>
  <c r="BD106" i="188"/>
  <c r="AD106" i="188"/>
  <c r="AC106" i="188"/>
  <c r="AA106" i="188"/>
  <c r="Y106" i="188"/>
  <c r="L106" i="188"/>
  <c r="M106" i="188" s="1"/>
  <c r="J106" i="188"/>
  <c r="K106" i="188" s="1"/>
  <c r="P106" i="188" s="1"/>
  <c r="H106" i="188"/>
  <c r="BE105" i="188"/>
  <c r="BD105" i="188"/>
  <c r="AD105" i="188"/>
  <c r="AC105" i="188"/>
  <c r="AA105" i="188"/>
  <c r="Y105" i="188"/>
  <c r="L105" i="188"/>
  <c r="M105" i="188" s="1"/>
  <c r="J105" i="188"/>
  <c r="K105" i="188" s="1"/>
  <c r="P105" i="188" s="1"/>
  <c r="H105" i="188"/>
  <c r="BE104" i="188"/>
  <c r="BD104" i="188"/>
  <c r="AD104" i="188"/>
  <c r="AC104" i="188"/>
  <c r="AA104" i="188"/>
  <c r="Y104" i="188"/>
  <c r="L104" i="188"/>
  <c r="J104" i="188"/>
  <c r="K104" i="188" s="1"/>
  <c r="P104" i="188" s="1"/>
  <c r="H104" i="188"/>
  <c r="BE103" i="188"/>
  <c r="BD103" i="188"/>
  <c r="AD103" i="188"/>
  <c r="AC103" i="188"/>
  <c r="AA103" i="188"/>
  <c r="Y103" i="188"/>
  <c r="L103" i="188"/>
  <c r="M103" i="188" s="1"/>
  <c r="J103" i="188"/>
  <c r="K103" i="188" s="1"/>
  <c r="P103" i="188" s="1"/>
  <c r="H103" i="188"/>
  <c r="BE101" i="188"/>
  <c r="BD101" i="188"/>
  <c r="AD101" i="188"/>
  <c r="AC101" i="188"/>
  <c r="Y101" i="188"/>
  <c r="L101" i="188"/>
  <c r="M101" i="188" s="1"/>
  <c r="K101" i="188"/>
  <c r="P101" i="188" s="1"/>
  <c r="H101" i="188"/>
  <c r="BE100" i="188"/>
  <c r="BD100" i="188"/>
  <c r="AD100" i="188"/>
  <c r="AC100" i="188"/>
  <c r="Y100" i="188"/>
  <c r="L100" i="188"/>
  <c r="M100" i="188" s="1"/>
  <c r="K100" i="188"/>
  <c r="P100" i="188" s="1"/>
  <c r="H100" i="188"/>
  <c r="BE99" i="188"/>
  <c r="BD99" i="188"/>
  <c r="AD99" i="188"/>
  <c r="AC99" i="188"/>
  <c r="AA99" i="188"/>
  <c r="Y99" i="188"/>
  <c r="L99" i="188"/>
  <c r="J99" i="188"/>
  <c r="K99" i="188" s="1"/>
  <c r="P99" i="188" s="1"/>
  <c r="H99" i="188"/>
  <c r="BE79" i="188"/>
  <c r="BD79" i="188"/>
  <c r="AD79" i="188"/>
  <c r="AC79" i="188"/>
  <c r="AA79" i="188"/>
  <c r="Y79" i="188"/>
  <c r="L79" i="188"/>
  <c r="J79" i="188"/>
  <c r="N79" i="188" s="1"/>
  <c r="O79" i="188" s="1"/>
  <c r="H79" i="188"/>
  <c r="BE78" i="188"/>
  <c r="BD78" i="188"/>
  <c r="AD78" i="188"/>
  <c r="AC78" i="188"/>
  <c r="AA78" i="188"/>
  <c r="Y78" i="188"/>
  <c r="L78" i="188"/>
  <c r="J78" i="188"/>
  <c r="H78" i="188"/>
  <c r="BE77" i="188"/>
  <c r="BD77" i="188"/>
  <c r="AD77" i="188"/>
  <c r="AC77" i="188"/>
  <c r="AA77" i="188"/>
  <c r="Y77" i="188"/>
  <c r="L77" i="188"/>
  <c r="J77" i="188"/>
  <c r="K77" i="188" s="1"/>
  <c r="P77" i="188" s="1"/>
  <c r="H77" i="188"/>
  <c r="BE76" i="188"/>
  <c r="BD76" i="188"/>
  <c r="AD76" i="188"/>
  <c r="AC76" i="188"/>
  <c r="AA76" i="188"/>
  <c r="Y76" i="188"/>
  <c r="L76" i="188"/>
  <c r="J76" i="188"/>
  <c r="K76" i="188" s="1"/>
  <c r="P76" i="188" s="1"/>
  <c r="H76" i="188"/>
  <c r="BE48" i="188"/>
  <c r="BD48" i="188"/>
  <c r="AD48" i="188"/>
  <c r="AC48" i="188"/>
  <c r="AA48" i="188"/>
  <c r="Y48" i="188"/>
  <c r="L48" i="188"/>
  <c r="J48" i="188"/>
  <c r="K48" i="188" s="1"/>
  <c r="P48" i="188" s="1"/>
  <c r="H48" i="188"/>
  <c r="BE47" i="188"/>
  <c r="BD47" i="188"/>
  <c r="AD47" i="188"/>
  <c r="AE47" i="188" s="1"/>
  <c r="AC47" i="188"/>
  <c r="AA47" i="188"/>
  <c r="Y47" i="188"/>
  <c r="L47" i="188"/>
  <c r="M47" i="188" s="1"/>
  <c r="Q47" i="188" s="1"/>
  <c r="J47" i="188"/>
  <c r="K47" i="188" s="1"/>
  <c r="P47" i="188" s="1"/>
  <c r="H47" i="188"/>
  <c r="BE36" i="188"/>
  <c r="BD36" i="188"/>
  <c r="AD36" i="188"/>
  <c r="AC36" i="188"/>
  <c r="AA36" i="188"/>
  <c r="Y36" i="188"/>
  <c r="L36" i="188"/>
  <c r="J36" i="188"/>
  <c r="K36" i="188" s="1"/>
  <c r="P36" i="188" s="1"/>
  <c r="H36" i="188"/>
  <c r="BE35" i="188"/>
  <c r="BD35" i="188"/>
  <c r="AD35" i="188"/>
  <c r="AC35" i="188"/>
  <c r="AA35" i="188"/>
  <c r="Y35" i="188"/>
  <c r="L35" i="188"/>
  <c r="J35" i="188"/>
  <c r="K35" i="188" s="1"/>
  <c r="P35" i="188" s="1"/>
  <c r="H35" i="188"/>
  <c r="BE25" i="188"/>
  <c r="BD25" i="188"/>
  <c r="AD25" i="188"/>
  <c r="AC25" i="188"/>
  <c r="AA25" i="188"/>
  <c r="Y25" i="188"/>
  <c r="L25" i="188"/>
  <c r="J25" i="188"/>
  <c r="K25" i="188" s="1"/>
  <c r="P25" i="188" s="1"/>
  <c r="H25" i="188"/>
  <c r="BE24" i="188"/>
  <c r="BD24" i="188"/>
  <c r="AD24" i="188"/>
  <c r="AE24" i="188" s="1"/>
  <c r="AC24" i="188"/>
  <c r="AA24" i="188"/>
  <c r="Y24" i="188"/>
  <c r="L24" i="188"/>
  <c r="M24" i="188" s="1"/>
  <c r="Q24" i="188" s="1"/>
  <c r="J24" i="188"/>
  <c r="K24" i="188" s="1"/>
  <c r="P24" i="188" s="1"/>
  <c r="H24" i="188"/>
  <c r="BE17" i="188"/>
  <c r="BD17" i="188"/>
  <c r="AD17" i="188"/>
  <c r="AC17" i="188"/>
  <c r="AA17" i="188"/>
  <c r="Y17" i="188"/>
  <c r="L17" i="188"/>
  <c r="J17" i="188"/>
  <c r="N17" i="188" s="1"/>
  <c r="O17" i="188" s="1"/>
  <c r="H17" i="188"/>
  <c r="BE16" i="188"/>
  <c r="BD16" i="188"/>
  <c r="AD16" i="188"/>
  <c r="AC16" i="188"/>
  <c r="AA16" i="188"/>
  <c r="Y16" i="188"/>
  <c r="L16" i="188"/>
  <c r="J16" i="188"/>
  <c r="N16" i="188" s="1"/>
  <c r="O16" i="188" s="1"/>
  <c r="H16" i="188"/>
  <c r="BE15" i="188"/>
  <c r="BD15" i="188"/>
  <c r="AD15" i="188"/>
  <c r="AE15" i="188" s="1"/>
  <c r="AC15" i="188"/>
  <c r="AA15" i="188"/>
  <c r="Y15" i="188"/>
  <c r="L15" i="188"/>
  <c r="J15" i="188"/>
  <c r="N15" i="188" s="1"/>
  <c r="O15" i="188" s="1"/>
  <c r="H15" i="188"/>
  <c r="BE14" i="188"/>
  <c r="BE129" i="188" s="1"/>
  <c r="BD14" i="188"/>
  <c r="AD14" i="188"/>
  <c r="AC14" i="188"/>
  <c r="AA14" i="188"/>
  <c r="AA129" i="188" s="1"/>
  <c r="Y14" i="188"/>
  <c r="L14" i="188"/>
  <c r="J14" i="188"/>
  <c r="H14" i="188"/>
  <c r="H129" i="188" s="1"/>
  <c r="BC129" i="187"/>
  <c r="BB129" i="187"/>
  <c r="BA129" i="187"/>
  <c r="AZ129" i="187"/>
  <c r="AX129" i="187"/>
  <c r="AV129" i="187"/>
  <c r="AT129" i="187"/>
  <c r="AR129" i="187"/>
  <c r="AQ129" i="187"/>
  <c r="AP129" i="187"/>
  <c r="AO129" i="187"/>
  <c r="AN129" i="187"/>
  <c r="AM129" i="187"/>
  <c r="AL129" i="187"/>
  <c r="AK129" i="187"/>
  <c r="AJ129" i="187"/>
  <c r="AI129" i="187"/>
  <c r="AH129" i="187"/>
  <c r="AG129" i="187"/>
  <c r="AF129" i="187"/>
  <c r="I129" i="187"/>
  <c r="G129" i="187"/>
  <c r="F129" i="187"/>
  <c r="C129" i="187"/>
  <c r="E133" i="187" s="1"/>
  <c r="BE107" i="187"/>
  <c r="BD107" i="187"/>
  <c r="AD107" i="187"/>
  <c r="AC107" i="187"/>
  <c r="L107" i="187"/>
  <c r="M107" i="187" s="1"/>
  <c r="K107" i="187"/>
  <c r="P107" i="187" s="1"/>
  <c r="H107" i="187"/>
  <c r="BE106" i="187"/>
  <c r="BD106" i="187"/>
  <c r="AD106" i="187"/>
  <c r="AC106" i="187"/>
  <c r="L106" i="187"/>
  <c r="M106" i="187" s="1"/>
  <c r="K106" i="187"/>
  <c r="P106" i="187" s="1"/>
  <c r="H106" i="187"/>
  <c r="BE105" i="187"/>
  <c r="BD105" i="187"/>
  <c r="AD105" i="187"/>
  <c r="AC105" i="187"/>
  <c r="L105" i="187"/>
  <c r="J105" i="187"/>
  <c r="K105" i="187" s="1"/>
  <c r="P105" i="187" s="1"/>
  <c r="H105" i="187"/>
  <c r="BE104" i="187"/>
  <c r="BD104" i="187"/>
  <c r="AD104" i="187"/>
  <c r="AE104" i="187" s="1"/>
  <c r="AC104" i="187"/>
  <c r="L104" i="187"/>
  <c r="M104" i="187" s="1"/>
  <c r="K104" i="187"/>
  <c r="P104" i="187" s="1"/>
  <c r="H104" i="187"/>
  <c r="BE103" i="187"/>
  <c r="BD103" i="187"/>
  <c r="AD103" i="187"/>
  <c r="AC103" i="187"/>
  <c r="L103" i="187"/>
  <c r="M103" i="187" s="1"/>
  <c r="K103" i="187"/>
  <c r="P103" i="187" s="1"/>
  <c r="H103" i="187"/>
  <c r="BE101" i="187"/>
  <c r="BD101" i="187"/>
  <c r="AD101" i="187"/>
  <c r="AC101" i="187"/>
  <c r="L101" i="187"/>
  <c r="M101" i="187" s="1"/>
  <c r="K101" i="187"/>
  <c r="P101" i="187" s="1"/>
  <c r="H101" i="187"/>
  <c r="BE100" i="187"/>
  <c r="BD100" i="187"/>
  <c r="AD100" i="187"/>
  <c r="AC100" i="187"/>
  <c r="L100" i="187"/>
  <c r="M100" i="187" s="1"/>
  <c r="K100" i="187"/>
  <c r="P100" i="187" s="1"/>
  <c r="H100" i="187"/>
  <c r="BE99" i="187"/>
  <c r="BD99" i="187"/>
  <c r="AD99" i="187"/>
  <c r="AC99" i="187"/>
  <c r="L99" i="187"/>
  <c r="J99" i="187"/>
  <c r="K99" i="187" s="1"/>
  <c r="P99" i="187" s="1"/>
  <c r="H99" i="187"/>
  <c r="BE79" i="187"/>
  <c r="BD79" i="187"/>
  <c r="AD79" i="187"/>
  <c r="AC79" i="187"/>
  <c r="L79" i="187"/>
  <c r="J79" i="187"/>
  <c r="K79" i="187" s="1"/>
  <c r="H79" i="187"/>
  <c r="BE78" i="187"/>
  <c r="BD78" i="187"/>
  <c r="AD78" i="187"/>
  <c r="AC78" i="187"/>
  <c r="L78" i="187"/>
  <c r="M78" i="187" s="1"/>
  <c r="J78" i="187"/>
  <c r="K78" i="187" s="1"/>
  <c r="P78" i="187" s="1"/>
  <c r="H78" i="187"/>
  <c r="BE77" i="187"/>
  <c r="BD77" i="187"/>
  <c r="AD77" i="187"/>
  <c r="AC77" i="187"/>
  <c r="L77" i="187"/>
  <c r="J77" i="187"/>
  <c r="K77" i="187" s="1"/>
  <c r="P77" i="187" s="1"/>
  <c r="H77" i="187"/>
  <c r="BE76" i="187"/>
  <c r="BD76" i="187"/>
  <c r="AD76" i="187"/>
  <c r="AE76" i="187" s="1"/>
  <c r="AC76" i="187"/>
  <c r="L76" i="187"/>
  <c r="J76" i="187"/>
  <c r="K76" i="187" s="1"/>
  <c r="P76" i="187" s="1"/>
  <c r="H76" i="187"/>
  <c r="BE48" i="187"/>
  <c r="BD48" i="187"/>
  <c r="AD48" i="187"/>
  <c r="AC48" i="187"/>
  <c r="L48" i="187"/>
  <c r="J48" i="187"/>
  <c r="K48" i="187" s="1"/>
  <c r="P48" i="187" s="1"/>
  <c r="H48" i="187"/>
  <c r="BE47" i="187"/>
  <c r="BD47" i="187"/>
  <c r="AD47" i="187"/>
  <c r="AC47" i="187"/>
  <c r="L47" i="187"/>
  <c r="M47" i="187" s="1"/>
  <c r="Q47" i="187" s="1"/>
  <c r="J47" i="187"/>
  <c r="K47" i="187" s="1"/>
  <c r="P47" i="187" s="1"/>
  <c r="H47" i="187"/>
  <c r="BE36" i="187"/>
  <c r="BD36" i="187"/>
  <c r="AD36" i="187"/>
  <c r="AC36" i="187"/>
  <c r="L36" i="187"/>
  <c r="J36" i="187"/>
  <c r="K36" i="187" s="1"/>
  <c r="P36" i="187" s="1"/>
  <c r="H36" i="187"/>
  <c r="BE35" i="187"/>
  <c r="BD35" i="187"/>
  <c r="AD35" i="187"/>
  <c r="AE35" i="187" s="1"/>
  <c r="AC35" i="187"/>
  <c r="L35" i="187"/>
  <c r="J35" i="187"/>
  <c r="K35" i="187" s="1"/>
  <c r="P35" i="187" s="1"/>
  <c r="H35" i="187"/>
  <c r="BE25" i="187"/>
  <c r="BD25" i="187"/>
  <c r="AD25" i="187"/>
  <c r="AC25" i="187"/>
  <c r="L25" i="187"/>
  <c r="J25" i="187"/>
  <c r="K25" i="187" s="1"/>
  <c r="P25" i="187" s="1"/>
  <c r="H25" i="187"/>
  <c r="BE24" i="187"/>
  <c r="BD24" i="187"/>
  <c r="AD24" i="187"/>
  <c r="AC24" i="187"/>
  <c r="L24" i="187"/>
  <c r="M24" i="187" s="1"/>
  <c r="Q24" i="187" s="1"/>
  <c r="J24" i="187"/>
  <c r="K24" i="187" s="1"/>
  <c r="P24" i="187" s="1"/>
  <c r="H24" i="187"/>
  <c r="BE17" i="187"/>
  <c r="BD17" i="187"/>
  <c r="AD17" i="187"/>
  <c r="AC17" i="187"/>
  <c r="L17" i="187"/>
  <c r="J17" i="187"/>
  <c r="K17" i="187" s="1"/>
  <c r="H17" i="187"/>
  <c r="BE16" i="187"/>
  <c r="BD16" i="187"/>
  <c r="AD16" i="187"/>
  <c r="AE16" i="187" s="1"/>
  <c r="AC16" i="187"/>
  <c r="L16" i="187"/>
  <c r="J16" i="187"/>
  <c r="K16" i="187" s="1"/>
  <c r="H16" i="187"/>
  <c r="BE15" i="187"/>
  <c r="BD15" i="187"/>
  <c r="AD15" i="187"/>
  <c r="AC15" i="187"/>
  <c r="L15" i="187"/>
  <c r="J15" i="187"/>
  <c r="K15" i="187" s="1"/>
  <c r="H15" i="187"/>
  <c r="BE14" i="187"/>
  <c r="BD14" i="187"/>
  <c r="AD14" i="187"/>
  <c r="AC14" i="187"/>
  <c r="L14" i="187"/>
  <c r="M14" i="187" s="1"/>
  <c r="J14" i="187"/>
  <c r="K14" i="187" s="1"/>
  <c r="H14" i="187"/>
  <c r="BC129" i="186"/>
  <c r="BB129" i="186"/>
  <c r="BA129" i="186"/>
  <c r="AZ129" i="186"/>
  <c r="AX129" i="186"/>
  <c r="AV129" i="186"/>
  <c r="AT129" i="186"/>
  <c r="AR129" i="186"/>
  <c r="AQ129" i="186"/>
  <c r="AP129" i="186"/>
  <c r="AO129" i="186"/>
  <c r="AN129" i="186"/>
  <c r="AM129" i="186"/>
  <c r="AL129" i="186"/>
  <c r="AK129" i="186"/>
  <c r="AJ129" i="186"/>
  <c r="AI129" i="186"/>
  <c r="AH129" i="186"/>
  <c r="AG129" i="186"/>
  <c r="AF129" i="186"/>
  <c r="Z129" i="186"/>
  <c r="X129" i="186"/>
  <c r="W129" i="186"/>
  <c r="I129" i="186"/>
  <c r="G129" i="186"/>
  <c r="F129" i="186"/>
  <c r="C129" i="186"/>
  <c r="E133" i="186" s="1"/>
  <c r="BE107" i="186"/>
  <c r="BD107" i="186"/>
  <c r="AD107" i="186"/>
  <c r="AC107" i="186"/>
  <c r="AA107" i="186"/>
  <c r="Y107" i="186"/>
  <c r="L107" i="186"/>
  <c r="M107" i="186" s="1"/>
  <c r="J107" i="186"/>
  <c r="K107" i="186" s="1"/>
  <c r="P107" i="186" s="1"/>
  <c r="H107" i="186"/>
  <c r="BE106" i="186"/>
  <c r="BD106" i="186"/>
  <c r="AD106" i="186"/>
  <c r="AC106" i="186"/>
  <c r="AA106" i="186"/>
  <c r="Y106" i="186"/>
  <c r="L106" i="186"/>
  <c r="M106" i="186" s="1"/>
  <c r="J106" i="186"/>
  <c r="K106" i="186" s="1"/>
  <c r="P106" i="186" s="1"/>
  <c r="H106" i="186"/>
  <c r="BE105" i="186"/>
  <c r="BD105" i="186"/>
  <c r="AD105" i="186"/>
  <c r="AC105" i="186"/>
  <c r="AA105" i="186"/>
  <c r="Y105" i="186"/>
  <c r="L105" i="186"/>
  <c r="M105" i="186" s="1"/>
  <c r="J105" i="186"/>
  <c r="K105" i="186" s="1"/>
  <c r="P105" i="186" s="1"/>
  <c r="H105" i="186"/>
  <c r="BE104" i="186"/>
  <c r="BD104" i="186"/>
  <c r="AD104" i="186"/>
  <c r="AE104" i="186" s="1"/>
  <c r="AC104" i="186"/>
  <c r="AA104" i="186"/>
  <c r="Y104" i="186"/>
  <c r="M104" i="186"/>
  <c r="L104" i="186"/>
  <c r="K104" i="186"/>
  <c r="P104" i="186" s="1"/>
  <c r="J104" i="186"/>
  <c r="H104" i="186"/>
  <c r="BE103" i="186"/>
  <c r="BD103" i="186"/>
  <c r="AD103" i="186"/>
  <c r="AC103" i="186"/>
  <c r="AA103" i="186"/>
  <c r="Y103" i="186"/>
  <c r="L103" i="186"/>
  <c r="J103" i="186"/>
  <c r="K103" i="186" s="1"/>
  <c r="P103" i="186" s="1"/>
  <c r="H103" i="186"/>
  <c r="BE101" i="186"/>
  <c r="BD101" i="186"/>
  <c r="AD101" i="186"/>
  <c r="AE101" i="186" s="1"/>
  <c r="AC101" i="186"/>
  <c r="AA101" i="186"/>
  <c r="Y101" i="186"/>
  <c r="M101" i="186"/>
  <c r="L101" i="186"/>
  <c r="K101" i="186"/>
  <c r="P101" i="186" s="1"/>
  <c r="J101" i="186"/>
  <c r="H101" i="186"/>
  <c r="BE100" i="186"/>
  <c r="BD100" i="186"/>
  <c r="AD100" i="186"/>
  <c r="AC100" i="186"/>
  <c r="AA100" i="186"/>
  <c r="Y100" i="186"/>
  <c r="L100" i="186"/>
  <c r="J100" i="186"/>
  <c r="K100" i="186" s="1"/>
  <c r="P100" i="186" s="1"/>
  <c r="H100" i="186"/>
  <c r="BE99" i="186"/>
  <c r="BD99" i="186"/>
  <c r="AD99" i="186"/>
  <c r="AE99" i="186" s="1"/>
  <c r="AC99" i="186"/>
  <c r="AA99" i="186"/>
  <c r="Y99" i="186"/>
  <c r="M99" i="186"/>
  <c r="L99" i="186"/>
  <c r="K99" i="186"/>
  <c r="P99" i="186" s="1"/>
  <c r="J99" i="186"/>
  <c r="H99" i="186"/>
  <c r="BE79" i="186"/>
  <c r="BD79" i="186"/>
  <c r="AD79" i="186"/>
  <c r="AC79" i="186"/>
  <c r="AA79" i="186"/>
  <c r="Y79" i="186"/>
  <c r="L79" i="186"/>
  <c r="J79" i="186"/>
  <c r="N79" i="186" s="1"/>
  <c r="O79" i="186" s="1"/>
  <c r="H79" i="186"/>
  <c r="BE78" i="186"/>
  <c r="BD78" i="186"/>
  <c r="AD78" i="186"/>
  <c r="AE78" i="186" s="1"/>
  <c r="AC78" i="186"/>
  <c r="AA78" i="186"/>
  <c r="Y78" i="186"/>
  <c r="M78" i="186"/>
  <c r="L78" i="186"/>
  <c r="K78" i="186"/>
  <c r="P78" i="186" s="1"/>
  <c r="J78" i="186"/>
  <c r="H78" i="186"/>
  <c r="BE77" i="186"/>
  <c r="BD77" i="186"/>
  <c r="AD77" i="186"/>
  <c r="AC77" i="186"/>
  <c r="AA77" i="186"/>
  <c r="Y77" i="186"/>
  <c r="L77" i="186"/>
  <c r="J77" i="186"/>
  <c r="K77" i="186" s="1"/>
  <c r="P77" i="186" s="1"/>
  <c r="H77" i="186"/>
  <c r="BE76" i="186"/>
  <c r="BD76" i="186"/>
  <c r="AD76" i="186"/>
  <c r="AE76" i="186" s="1"/>
  <c r="AC76" i="186"/>
  <c r="AA76" i="186"/>
  <c r="Y76" i="186"/>
  <c r="M76" i="186"/>
  <c r="L76" i="186"/>
  <c r="K76" i="186"/>
  <c r="P76" i="186" s="1"/>
  <c r="J76" i="186"/>
  <c r="H76" i="186"/>
  <c r="BE48" i="186"/>
  <c r="BD48" i="186"/>
  <c r="AD48" i="186"/>
  <c r="AC48" i="186"/>
  <c r="AA48" i="186"/>
  <c r="Y48" i="186"/>
  <c r="L48" i="186"/>
  <c r="J48" i="186"/>
  <c r="K48" i="186" s="1"/>
  <c r="P48" i="186" s="1"/>
  <c r="H48" i="186"/>
  <c r="BE47" i="186"/>
  <c r="BD47" i="186"/>
  <c r="AD47" i="186"/>
  <c r="AE47" i="186" s="1"/>
  <c r="AC47" i="186"/>
  <c r="AA47" i="186"/>
  <c r="Y47" i="186"/>
  <c r="M47" i="186"/>
  <c r="L47" i="186"/>
  <c r="K47" i="186"/>
  <c r="P47" i="186" s="1"/>
  <c r="J47" i="186"/>
  <c r="H47" i="186"/>
  <c r="BE45" i="186"/>
  <c r="BD45" i="186"/>
  <c r="AD45" i="186"/>
  <c r="AC45" i="186"/>
  <c r="AA45" i="186"/>
  <c r="Y45" i="186"/>
  <c r="L45" i="186"/>
  <c r="J45" i="186"/>
  <c r="K45" i="186" s="1"/>
  <c r="P45" i="186" s="1"/>
  <c r="H45" i="186"/>
  <c r="BE36" i="186"/>
  <c r="BD36" i="186"/>
  <c r="AD36" i="186"/>
  <c r="AE36" i="186" s="1"/>
  <c r="AC36" i="186"/>
  <c r="AA36" i="186"/>
  <c r="Y36" i="186"/>
  <c r="M36" i="186"/>
  <c r="L36" i="186"/>
  <c r="K36" i="186"/>
  <c r="P36" i="186" s="1"/>
  <c r="J36" i="186"/>
  <c r="H36" i="186"/>
  <c r="BE35" i="186"/>
  <c r="BD35" i="186"/>
  <c r="AD35" i="186"/>
  <c r="AC35" i="186"/>
  <c r="AA35" i="186"/>
  <c r="Y35" i="186"/>
  <c r="L35" i="186"/>
  <c r="J35" i="186"/>
  <c r="K35" i="186" s="1"/>
  <c r="P35" i="186" s="1"/>
  <c r="H35" i="186"/>
  <c r="BE25" i="186"/>
  <c r="BD25" i="186"/>
  <c r="AD25" i="186"/>
  <c r="AE25" i="186" s="1"/>
  <c r="AC25" i="186"/>
  <c r="AA25" i="186"/>
  <c r="Y25" i="186"/>
  <c r="M25" i="186"/>
  <c r="L25" i="186"/>
  <c r="K25" i="186"/>
  <c r="P25" i="186" s="1"/>
  <c r="J25" i="186"/>
  <c r="H25" i="186"/>
  <c r="BE24" i="186"/>
  <c r="BD24" i="186"/>
  <c r="AD24" i="186"/>
  <c r="AC24" i="186"/>
  <c r="AA24" i="186"/>
  <c r="Y24" i="186"/>
  <c r="L24" i="186"/>
  <c r="J24" i="186"/>
  <c r="K24" i="186" s="1"/>
  <c r="P24" i="186" s="1"/>
  <c r="H24" i="186"/>
  <c r="BE23" i="186"/>
  <c r="BD23" i="186"/>
  <c r="AD23" i="186"/>
  <c r="AE23" i="186" s="1"/>
  <c r="AC23" i="186"/>
  <c r="AA23" i="186"/>
  <c r="Y23" i="186"/>
  <c r="J23" i="186"/>
  <c r="J23" i="170" s="1"/>
  <c r="H23" i="186"/>
  <c r="BE22" i="186"/>
  <c r="BD22" i="186"/>
  <c r="AD22" i="186"/>
  <c r="AC22" i="186"/>
  <c r="AA22" i="186"/>
  <c r="Y22" i="186"/>
  <c r="L22" i="186"/>
  <c r="M22" i="186" s="1"/>
  <c r="Q22" i="186" s="1"/>
  <c r="J22" i="186"/>
  <c r="K22" i="186" s="1"/>
  <c r="P22" i="186" s="1"/>
  <c r="H22" i="186"/>
  <c r="BE17" i="186"/>
  <c r="BD17" i="186"/>
  <c r="AD17" i="186"/>
  <c r="AC17" i="186"/>
  <c r="AE17" i="186" s="1"/>
  <c r="AA17" i="186"/>
  <c r="Y17" i="186"/>
  <c r="L17" i="186"/>
  <c r="J17" i="186"/>
  <c r="K17" i="186" s="1"/>
  <c r="H17" i="186"/>
  <c r="BE16" i="186"/>
  <c r="BD16" i="186"/>
  <c r="AD16" i="186"/>
  <c r="AC16" i="186"/>
  <c r="AA16" i="186"/>
  <c r="Y16" i="186"/>
  <c r="L16" i="186"/>
  <c r="M16" i="186" s="1"/>
  <c r="J16" i="186"/>
  <c r="K16" i="186" s="1"/>
  <c r="H16" i="186"/>
  <c r="BE15" i="186"/>
  <c r="BD15" i="186"/>
  <c r="AD15" i="186"/>
  <c r="AC15" i="186"/>
  <c r="AE15" i="186" s="1"/>
  <c r="AA15" i="186"/>
  <c r="Y15" i="186"/>
  <c r="L15" i="186"/>
  <c r="J15" i="186"/>
  <c r="K15" i="186" s="1"/>
  <c r="H15" i="186"/>
  <c r="BE14" i="186"/>
  <c r="BE129" i="186" s="1"/>
  <c r="BD14" i="186"/>
  <c r="AD14" i="186"/>
  <c r="AC14" i="186"/>
  <c r="AA14" i="186"/>
  <c r="AA129" i="186" s="1"/>
  <c r="Y14" i="186"/>
  <c r="L14" i="186"/>
  <c r="J14" i="186"/>
  <c r="H14" i="186"/>
  <c r="H129" i="186" s="1"/>
  <c r="J129" i="186" l="1"/>
  <c r="AC129" i="186"/>
  <c r="H129" i="187"/>
  <c r="AD129" i="187"/>
  <c r="M16" i="187"/>
  <c r="AE24" i="187"/>
  <c r="M35" i="187"/>
  <c r="Q35" i="187" s="1"/>
  <c r="AE47" i="187"/>
  <c r="M76" i="187"/>
  <c r="Q76" i="187" s="1"/>
  <c r="AE78" i="187"/>
  <c r="M99" i="187"/>
  <c r="AE101" i="187"/>
  <c r="M105" i="187"/>
  <c r="AE106" i="187"/>
  <c r="J129" i="188"/>
  <c r="AC129" i="188"/>
  <c r="K17" i="188"/>
  <c r="P17" i="188" s="1"/>
  <c r="M35" i="188"/>
  <c r="Q35" i="188" s="1"/>
  <c r="AE35" i="188"/>
  <c r="M76" i="188"/>
  <c r="Q76" i="188" s="1"/>
  <c r="AE76" i="188"/>
  <c r="M79" i="188"/>
  <c r="AE79" i="188"/>
  <c r="AE103" i="188"/>
  <c r="AE105" i="188"/>
  <c r="L129" i="188"/>
  <c r="AD129" i="188"/>
  <c r="M78" i="188"/>
  <c r="Q78" i="188" s="1"/>
  <c r="M104" i="188"/>
  <c r="L129" i="186"/>
  <c r="AD129" i="186"/>
  <c r="Y129" i="186"/>
  <c r="BD129" i="186"/>
  <c r="M24" i="186"/>
  <c r="M35" i="186"/>
  <c r="M45" i="186"/>
  <c r="Q45" i="186" s="1"/>
  <c r="M48" i="186"/>
  <c r="M77" i="186"/>
  <c r="M79" i="186"/>
  <c r="M100" i="186"/>
  <c r="Q100" i="186" s="1"/>
  <c r="M103" i="186"/>
  <c r="BE129" i="187"/>
  <c r="AE99" i="187"/>
  <c r="Y129" i="188"/>
  <c r="BD129" i="188"/>
  <c r="K78" i="188"/>
  <c r="P78" i="188" s="1"/>
  <c r="Q100" i="188"/>
  <c r="Q101" i="188"/>
  <c r="K15" i="188"/>
  <c r="M16" i="188"/>
  <c r="AE16" i="188"/>
  <c r="AE17" i="188"/>
  <c r="M25" i="188"/>
  <c r="AE25" i="188"/>
  <c r="M36" i="188"/>
  <c r="AE36" i="188"/>
  <c r="M48" i="188"/>
  <c r="AE48" i="188"/>
  <c r="M77" i="188"/>
  <c r="AE77" i="188"/>
  <c r="AE78" i="188"/>
  <c r="M99" i="188"/>
  <c r="Q99" i="188" s="1"/>
  <c r="AE99" i="188"/>
  <c r="AE100" i="188"/>
  <c r="AE101" i="188"/>
  <c r="AE104" i="188"/>
  <c r="AE106" i="188"/>
  <c r="M15" i="188"/>
  <c r="Q15" i="188" s="1"/>
  <c r="Q107" i="188"/>
  <c r="AE107" i="188"/>
  <c r="Q106" i="187"/>
  <c r="AC129" i="187"/>
  <c r="BD129" i="187"/>
  <c r="M15" i="187"/>
  <c r="AE15" i="187"/>
  <c r="M17" i="187"/>
  <c r="M129" i="187" s="1"/>
  <c r="AE17" i="187"/>
  <c r="M25" i="187"/>
  <c r="AE25" i="187"/>
  <c r="M36" i="187"/>
  <c r="Q36" i="187" s="1"/>
  <c r="AE36" i="187"/>
  <c r="M48" i="187"/>
  <c r="AE48" i="187"/>
  <c r="M77" i="187"/>
  <c r="Q77" i="187" s="1"/>
  <c r="AE77" i="187"/>
  <c r="M79" i="187"/>
  <c r="AE79" i="187"/>
  <c r="Q100" i="187"/>
  <c r="AE100" i="187"/>
  <c r="Q103" i="187"/>
  <c r="AE103" i="187"/>
  <c r="AE105" i="187"/>
  <c r="AE107" i="187"/>
  <c r="AE106" i="186"/>
  <c r="M15" i="186"/>
  <c r="AE16" i="186"/>
  <c r="M17" i="186"/>
  <c r="AE22" i="186"/>
  <c r="AE24" i="186"/>
  <c r="AE35" i="186"/>
  <c r="AE45" i="186"/>
  <c r="AE48" i="186"/>
  <c r="AE77" i="186"/>
  <c r="K79" i="186"/>
  <c r="P79" i="186" s="1"/>
  <c r="Q79" i="186" s="1"/>
  <c r="AE79" i="186"/>
  <c r="AE100" i="186"/>
  <c r="AE103" i="186"/>
  <c r="AE105" i="186"/>
  <c r="AE107" i="186"/>
  <c r="P15" i="188"/>
  <c r="Q25" i="188"/>
  <c r="Q36" i="188"/>
  <c r="Q48" i="188"/>
  <c r="Q77" i="188"/>
  <c r="Q104" i="188"/>
  <c r="Q106" i="188"/>
  <c r="Q103" i="188"/>
  <c r="Q105" i="188"/>
  <c r="K14" i="188"/>
  <c r="M14" i="188"/>
  <c r="K16" i="188"/>
  <c r="P16" i="188" s="1"/>
  <c r="M17" i="188"/>
  <c r="Q17" i="188" s="1"/>
  <c r="K79" i="188"/>
  <c r="P79" i="188" s="1"/>
  <c r="Q79" i="188" s="1"/>
  <c r="N14" i="188"/>
  <c r="AE14" i="188"/>
  <c r="K129" i="187"/>
  <c r="E132" i="187" s="1"/>
  <c r="E139" i="187" s="1"/>
  <c r="Q25" i="187"/>
  <c r="Q48" i="187"/>
  <c r="Q105" i="187"/>
  <c r="Q107" i="187"/>
  <c r="Q78" i="187"/>
  <c r="Q99" i="187"/>
  <c r="Q101" i="187"/>
  <c r="Q104" i="187"/>
  <c r="N14" i="187"/>
  <c r="AE14" i="187"/>
  <c r="N15" i="187"/>
  <c r="O15" i="187" s="1"/>
  <c r="N16" i="187"/>
  <c r="O16" i="187" s="1"/>
  <c r="N17" i="187"/>
  <c r="O17" i="187" s="1"/>
  <c r="N79" i="187"/>
  <c r="O79" i="187" s="1"/>
  <c r="J129" i="187"/>
  <c r="L129" i="187"/>
  <c r="Q25" i="186"/>
  <c r="Q36" i="186"/>
  <c r="Q47" i="186"/>
  <c r="Q76" i="186"/>
  <c r="Q78" i="186"/>
  <c r="Q99" i="186"/>
  <c r="Q101" i="186"/>
  <c r="Q104" i="186"/>
  <c r="Q106" i="186"/>
  <c r="Q24" i="186"/>
  <c r="Q35" i="186"/>
  <c r="Q48" i="186"/>
  <c r="Q77" i="186"/>
  <c r="Q103" i="186"/>
  <c r="Q105" i="186"/>
  <c r="Q107" i="186"/>
  <c r="N14" i="186"/>
  <c r="AE14" i="186"/>
  <c r="N15" i="186"/>
  <c r="O15" i="186" s="1"/>
  <c r="N16" i="186"/>
  <c r="O16" i="186" s="1"/>
  <c r="N17" i="186"/>
  <c r="O17" i="186" s="1"/>
  <c r="K14" i="186"/>
  <c r="M14" i="186"/>
  <c r="P79" i="187" l="1"/>
  <c r="Q79" i="187" s="1"/>
  <c r="Q16" i="188"/>
  <c r="P14" i="188"/>
  <c r="P129" i="188" s="1"/>
  <c r="K129" i="188"/>
  <c r="E132" i="188" s="1"/>
  <c r="E139" i="188" s="1"/>
  <c r="N129" i="188"/>
  <c r="O14" i="188"/>
  <c r="O129" i="188" s="1"/>
  <c r="M129" i="188"/>
  <c r="O14" i="187"/>
  <c r="O129" i="187" s="1"/>
  <c r="N129" i="187"/>
  <c r="P17" i="187"/>
  <c r="Q17" i="187" s="1"/>
  <c r="P15" i="187"/>
  <c r="Q15" i="187" s="1"/>
  <c r="P16" i="187"/>
  <c r="Q16" i="187" s="1"/>
  <c r="P14" i="187"/>
  <c r="M129" i="186"/>
  <c r="N129" i="186"/>
  <c r="O14" i="186"/>
  <c r="O129" i="186" s="1"/>
  <c r="K129" i="186"/>
  <c r="E132" i="186" s="1"/>
  <c r="E139" i="186" s="1"/>
  <c r="P14" i="186"/>
  <c r="Q14" i="186" s="1"/>
  <c r="P17" i="186"/>
  <c r="Q17" i="186" s="1"/>
  <c r="P15" i="186"/>
  <c r="Q15" i="186" s="1"/>
  <c r="P16" i="186"/>
  <c r="Q16" i="186" s="1"/>
  <c r="Q14" i="188" l="1"/>
  <c r="Q129" i="188" s="1"/>
  <c r="P129" i="187"/>
  <c r="Q14" i="187"/>
  <c r="Q129" i="187" s="1"/>
  <c r="Q129" i="186"/>
  <c r="P129" i="186"/>
  <c r="BC129" i="185" l="1"/>
  <c r="BB129" i="185"/>
  <c r="BA129" i="185"/>
  <c r="AZ129" i="185"/>
  <c r="AX129" i="185"/>
  <c r="AV129" i="185"/>
  <c r="AT129" i="185"/>
  <c r="AR129" i="185"/>
  <c r="AQ129" i="185"/>
  <c r="AP129" i="185"/>
  <c r="AO129" i="185"/>
  <c r="AN129" i="185"/>
  <c r="AM129" i="185"/>
  <c r="AL129" i="185"/>
  <c r="AK129" i="185"/>
  <c r="AJ129" i="185"/>
  <c r="AI129" i="185"/>
  <c r="AH129" i="185"/>
  <c r="AG129" i="185"/>
  <c r="AF129" i="185"/>
  <c r="I129" i="185"/>
  <c r="G129" i="185"/>
  <c r="F129" i="185"/>
  <c r="C129" i="185"/>
  <c r="E133" i="185" s="1"/>
  <c r="BE107" i="185"/>
  <c r="BD107" i="185"/>
  <c r="AD107" i="185"/>
  <c r="AC107" i="185"/>
  <c r="L107" i="185"/>
  <c r="M107" i="185" s="1"/>
  <c r="K107" i="185"/>
  <c r="P107" i="185" s="1"/>
  <c r="H107" i="185"/>
  <c r="BE106" i="185"/>
  <c r="BD106" i="185"/>
  <c r="AD106" i="185"/>
  <c r="AC106" i="185"/>
  <c r="AE106" i="185" s="1"/>
  <c r="L106" i="185"/>
  <c r="J106" i="185"/>
  <c r="K106" i="185" s="1"/>
  <c r="P106" i="185" s="1"/>
  <c r="H106" i="185"/>
  <c r="BE105" i="185"/>
  <c r="BD105" i="185"/>
  <c r="AD105" i="185"/>
  <c r="AC105" i="185"/>
  <c r="L105" i="185"/>
  <c r="J105" i="185"/>
  <c r="K105" i="185" s="1"/>
  <c r="P105" i="185" s="1"/>
  <c r="H105" i="185"/>
  <c r="BE104" i="185"/>
  <c r="BD104" i="185"/>
  <c r="AD104" i="185"/>
  <c r="AC104" i="185"/>
  <c r="L104" i="185"/>
  <c r="J104" i="185"/>
  <c r="K104" i="185" s="1"/>
  <c r="P104" i="185" s="1"/>
  <c r="H104" i="185"/>
  <c r="BE103" i="185"/>
  <c r="BD103" i="185"/>
  <c r="AD103" i="185"/>
  <c r="AC103" i="185"/>
  <c r="L103" i="185"/>
  <c r="M103" i="185" s="1"/>
  <c r="J103" i="185"/>
  <c r="K103" i="185" s="1"/>
  <c r="P103" i="185" s="1"/>
  <c r="H103" i="185"/>
  <c r="BE101" i="185"/>
  <c r="BD101" i="185"/>
  <c r="AD101" i="185"/>
  <c r="AC101" i="185"/>
  <c r="AE101" i="185" s="1"/>
  <c r="L101" i="185"/>
  <c r="M101" i="185" s="1"/>
  <c r="K101" i="185"/>
  <c r="P101" i="185" s="1"/>
  <c r="H101" i="185"/>
  <c r="BE100" i="185"/>
  <c r="BD100" i="185"/>
  <c r="AD100" i="185"/>
  <c r="AC100" i="185"/>
  <c r="L100" i="185"/>
  <c r="M100" i="185" s="1"/>
  <c r="K100" i="185"/>
  <c r="P100" i="185" s="1"/>
  <c r="H100" i="185"/>
  <c r="BE99" i="185"/>
  <c r="BD99" i="185"/>
  <c r="AD99" i="185"/>
  <c r="AC99" i="185"/>
  <c r="L99" i="185"/>
  <c r="J99" i="185"/>
  <c r="K99" i="185" s="1"/>
  <c r="P99" i="185" s="1"/>
  <c r="H99" i="185"/>
  <c r="BE84" i="185"/>
  <c r="BD84" i="185"/>
  <c r="AD84" i="185"/>
  <c r="AC84" i="185"/>
  <c r="L84" i="185"/>
  <c r="M84" i="185" s="1"/>
  <c r="J84" i="185"/>
  <c r="K84" i="185" s="1"/>
  <c r="P84" i="185" s="1"/>
  <c r="H84" i="185"/>
  <c r="BE79" i="185"/>
  <c r="BD79" i="185"/>
  <c r="AD79" i="185"/>
  <c r="AC79" i="185"/>
  <c r="AE79" i="185" s="1"/>
  <c r="L79" i="185"/>
  <c r="J79" i="185"/>
  <c r="N79" i="185" s="1"/>
  <c r="O79" i="185" s="1"/>
  <c r="H79" i="185"/>
  <c r="BE78" i="185"/>
  <c r="BD78" i="185"/>
  <c r="AD78" i="185"/>
  <c r="AC78" i="185"/>
  <c r="L78" i="185"/>
  <c r="J78" i="185"/>
  <c r="K78" i="185" s="1"/>
  <c r="P78" i="185" s="1"/>
  <c r="H78" i="185"/>
  <c r="BE77" i="185"/>
  <c r="BD77" i="185"/>
  <c r="AD77" i="185"/>
  <c r="AC77" i="185"/>
  <c r="L77" i="185"/>
  <c r="J77" i="185"/>
  <c r="K77" i="185" s="1"/>
  <c r="P77" i="185" s="1"/>
  <c r="H77" i="185"/>
  <c r="BE76" i="185"/>
  <c r="BD76" i="185"/>
  <c r="AD76" i="185"/>
  <c r="AC76" i="185"/>
  <c r="L76" i="185"/>
  <c r="M76" i="185" s="1"/>
  <c r="J76" i="185"/>
  <c r="K76" i="185" s="1"/>
  <c r="P76" i="185" s="1"/>
  <c r="H76" i="185"/>
  <c r="BE48" i="185"/>
  <c r="BD48" i="185"/>
  <c r="AD48" i="185"/>
  <c r="AC48" i="185"/>
  <c r="L48" i="185"/>
  <c r="J48" i="185"/>
  <c r="K48" i="185" s="1"/>
  <c r="P48" i="185" s="1"/>
  <c r="H48" i="185"/>
  <c r="BE47" i="185"/>
  <c r="BD47" i="185"/>
  <c r="AD47" i="185"/>
  <c r="AE47" i="185" s="1"/>
  <c r="AC47" i="185"/>
  <c r="L47" i="185"/>
  <c r="J47" i="185"/>
  <c r="K47" i="185" s="1"/>
  <c r="P47" i="185" s="1"/>
  <c r="H47" i="185"/>
  <c r="BE36" i="185"/>
  <c r="BD36" i="185"/>
  <c r="AD36" i="185"/>
  <c r="AC36" i="185"/>
  <c r="L36" i="185"/>
  <c r="J36" i="185"/>
  <c r="K36" i="185" s="1"/>
  <c r="P36" i="185" s="1"/>
  <c r="H36" i="185"/>
  <c r="BE35" i="185"/>
  <c r="BD35" i="185"/>
  <c r="AD35" i="185"/>
  <c r="AC35" i="185"/>
  <c r="L35" i="185"/>
  <c r="J35" i="185"/>
  <c r="K35" i="185" s="1"/>
  <c r="P35" i="185" s="1"/>
  <c r="H35" i="185"/>
  <c r="BE25" i="185"/>
  <c r="BD25" i="185"/>
  <c r="AD25" i="185"/>
  <c r="AC25" i="185"/>
  <c r="L25" i="185"/>
  <c r="M25" i="185" s="1"/>
  <c r="J25" i="185"/>
  <c r="K25" i="185" s="1"/>
  <c r="P25" i="185" s="1"/>
  <c r="H25" i="185"/>
  <c r="BE24" i="185"/>
  <c r="BD24" i="185"/>
  <c r="AD24" i="185"/>
  <c r="AC24" i="185"/>
  <c r="L24" i="185"/>
  <c r="J24" i="185"/>
  <c r="K24" i="185" s="1"/>
  <c r="P24" i="185" s="1"/>
  <c r="H24" i="185"/>
  <c r="BE17" i="185"/>
  <c r="BD17" i="185"/>
  <c r="AD17" i="185"/>
  <c r="AE17" i="185" s="1"/>
  <c r="AC17" i="185"/>
  <c r="L17" i="185"/>
  <c r="J17" i="185"/>
  <c r="N17" i="185" s="1"/>
  <c r="O17" i="185" s="1"/>
  <c r="H17" i="185"/>
  <c r="BE16" i="185"/>
  <c r="BD16" i="185"/>
  <c r="AD16" i="185"/>
  <c r="AC16" i="185"/>
  <c r="L16" i="185"/>
  <c r="J16" i="185"/>
  <c r="N16" i="185" s="1"/>
  <c r="O16" i="185" s="1"/>
  <c r="H16" i="185"/>
  <c r="BE15" i="185"/>
  <c r="BD15" i="185"/>
  <c r="AD15" i="185"/>
  <c r="AC15" i="185"/>
  <c r="L15" i="185"/>
  <c r="M15" i="185" s="1"/>
  <c r="J15" i="185"/>
  <c r="N15" i="185" s="1"/>
  <c r="O15" i="185" s="1"/>
  <c r="H15" i="185"/>
  <c r="BE14" i="185"/>
  <c r="BD14" i="185"/>
  <c r="BD129" i="185" s="1"/>
  <c r="AD14" i="185"/>
  <c r="AC14" i="185"/>
  <c r="L14" i="185"/>
  <c r="J14" i="185"/>
  <c r="N14" i="185" s="1"/>
  <c r="H14" i="185"/>
  <c r="BC129" i="184"/>
  <c r="BB129" i="184"/>
  <c r="BA129" i="184"/>
  <c r="AZ129" i="184"/>
  <c r="AX129" i="184"/>
  <c r="AV129" i="184"/>
  <c r="AT129" i="184"/>
  <c r="AR129" i="184"/>
  <c r="AQ129" i="184"/>
  <c r="AP129" i="184"/>
  <c r="AO129" i="184"/>
  <c r="AN129" i="184"/>
  <c r="AM129" i="184"/>
  <c r="AL129" i="184"/>
  <c r="AK129" i="184"/>
  <c r="AJ129" i="184"/>
  <c r="AI129" i="184"/>
  <c r="AH129" i="184"/>
  <c r="AG129" i="184"/>
  <c r="AF129" i="184"/>
  <c r="I129" i="184"/>
  <c r="G129" i="184"/>
  <c r="F129" i="184"/>
  <c r="C129" i="184"/>
  <c r="E133" i="184" s="1"/>
  <c r="BE107" i="184"/>
  <c r="BD107" i="184"/>
  <c r="AD107" i="184"/>
  <c r="AC107" i="184"/>
  <c r="Z107" i="184"/>
  <c r="X107" i="184"/>
  <c r="W107" i="184"/>
  <c r="Y107" i="184" s="1"/>
  <c r="L107" i="184"/>
  <c r="J107" i="184"/>
  <c r="AA107" i="184" s="1"/>
  <c r="H107" i="184"/>
  <c r="BE106" i="184"/>
  <c r="BD106" i="184"/>
  <c r="AD106" i="184"/>
  <c r="AC106" i="184"/>
  <c r="AE106" i="184" s="1"/>
  <c r="Z106" i="184"/>
  <c r="X106" i="184"/>
  <c r="Y106" i="184" s="1"/>
  <c r="W106" i="184"/>
  <c r="L106" i="184"/>
  <c r="M106" i="184" s="1"/>
  <c r="K106" i="184"/>
  <c r="P106" i="184" s="1"/>
  <c r="J106" i="184"/>
  <c r="AA106" i="184" s="1"/>
  <c r="H106" i="184"/>
  <c r="BE105" i="184"/>
  <c r="BD105" i="184"/>
  <c r="AD105" i="184"/>
  <c r="AC105" i="184"/>
  <c r="Z105" i="184"/>
  <c r="X105" i="184"/>
  <c r="W105" i="184"/>
  <c r="L105" i="184"/>
  <c r="J105" i="184"/>
  <c r="AA105" i="184" s="1"/>
  <c r="H105" i="184"/>
  <c r="BE104" i="184"/>
  <c r="BD104" i="184"/>
  <c r="AD104" i="184"/>
  <c r="AC104" i="184"/>
  <c r="Z104" i="184"/>
  <c r="X104" i="184"/>
  <c r="W104" i="184"/>
  <c r="L104" i="184"/>
  <c r="J104" i="184"/>
  <c r="AA104" i="184" s="1"/>
  <c r="H104" i="184"/>
  <c r="BE103" i="184"/>
  <c r="BD103" i="184"/>
  <c r="AD103" i="184"/>
  <c r="AC103" i="184"/>
  <c r="Z103" i="184"/>
  <c r="X103" i="184"/>
  <c r="W103" i="184"/>
  <c r="L103" i="184"/>
  <c r="M103" i="184" s="1"/>
  <c r="J103" i="184"/>
  <c r="AA103" i="184" s="1"/>
  <c r="H103" i="184"/>
  <c r="BE101" i="184"/>
  <c r="BD101" i="184"/>
  <c r="AD101" i="184"/>
  <c r="AC101" i="184"/>
  <c r="AE101" i="184" s="1"/>
  <c r="Z101" i="184"/>
  <c r="X101" i="184"/>
  <c r="Y101" i="184" s="1"/>
  <c r="W101" i="184"/>
  <c r="L101" i="184"/>
  <c r="M101" i="184" s="1"/>
  <c r="K101" i="184"/>
  <c r="P101" i="184" s="1"/>
  <c r="J101" i="184"/>
  <c r="AA101" i="184" s="1"/>
  <c r="H101" i="184"/>
  <c r="BE100" i="184"/>
  <c r="BD100" i="184"/>
  <c r="AD100" i="184"/>
  <c r="AC100" i="184"/>
  <c r="Z100" i="184"/>
  <c r="X100" i="184"/>
  <c r="W100" i="184"/>
  <c r="L100" i="184"/>
  <c r="J100" i="184"/>
  <c r="AA100" i="184" s="1"/>
  <c r="H100" i="184"/>
  <c r="BE99" i="184"/>
  <c r="BD99" i="184"/>
  <c r="AD99" i="184"/>
  <c r="AC99" i="184"/>
  <c r="Z99" i="184"/>
  <c r="X99" i="184"/>
  <c r="W99" i="184"/>
  <c r="L99" i="184"/>
  <c r="J99" i="184"/>
  <c r="AA99" i="184" s="1"/>
  <c r="H99" i="184"/>
  <c r="BE79" i="184"/>
  <c r="BD79" i="184"/>
  <c r="AD79" i="184"/>
  <c r="AC79" i="184"/>
  <c r="Z79" i="184"/>
  <c r="X79" i="184"/>
  <c r="W79" i="184"/>
  <c r="L79" i="184"/>
  <c r="M79" i="184" s="1"/>
  <c r="J79" i="184"/>
  <c r="AA79" i="184" s="1"/>
  <c r="H79" i="184"/>
  <c r="BE78" i="184"/>
  <c r="BD78" i="184"/>
  <c r="AD78" i="184"/>
  <c r="AC78" i="184"/>
  <c r="AE78" i="184" s="1"/>
  <c r="Z78" i="184"/>
  <c r="X78" i="184"/>
  <c r="Y78" i="184" s="1"/>
  <c r="W78" i="184"/>
  <c r="L78" i="184"/>
  <c r="M78" i="184" s="1"/>
  <c r="K78" i="184"/>
  <c r="P78" i="184" s="1"/>
  <c r="J78" i="184"/>
  <c r="AA78" i="184" s="1"/>
  <c r="H78" i="184"/>
  <c r="BE77" i="184"/>
  <c r="BD77" i="184"/>
  <c r="AD77" i="184"/>
  <c r="AC77" i="184"/>
  <c r="Z77" i="184"/>
  <c r="X77" i="184"/>
  <c r="W77" i="184"/>
  <c r="L77" i="184"/>
  <c r="J77" i="184"/>
  <c r="AA77" i="184" s="1"/>
  <c r="H77" i="184"/>
  <c r="BE76" i="184"/>
  <c r="BD76" i="184"/>
  <c r="AD76" i="184"/>
  <c r="AC76" i="184"/>
  <c r="Z76" i="184"/>
  <c r="X76" i="184"/>
  <c r="W76" i="184"/>
  <c r="L76" i="184"/>
  <c r="J76" i="184"/>
  <c r="AA76" i="184" s="1"/>
  <c r="H76" i="184"/>
  <c r="BE47" i="184"/>
  <c r="BD47" i="184"/>
  <c r="AD47" i="184"/>
  <c r="AC47" i="184"/>
  <c r="Z47" i="184"/>
  <c r="X47" i="184"/>
  <c r="W47" i="184"/>
  <c r="L47" i="184"/>
  <c r="M47" i="184" s="1"/>
  <c r="J47" i="184"/>
  <c r="AA47" i="184" s="1"/>
  <c r="H47" i="184"/>
  <c r="BE45" i="184"/>
  <c r="BD45" i="184"/>
  <c r="AD45" i="184"/>
  <c r="AC45" i="184"/>
  <c r="AE45" i="184" s="1"/>
  <c r="X45" i="184"/>
  <c r="W45" i="184"/>
  <c r="L45" i="184"/>
  <c r="J45" i="184"/>
  <c r="AA45" i="184" s="1"/>
  <c r="H45" i="184"/>
  <c r="BE36" i="184"/>
  <c r="BD36" i="184"/>
  <c r="AD36" i="184"/>
  <c r="AE36" i="184" s="1"/>
  <c r="Z36" i="184"/>
  <c r="X36" i="184"/>
  <c r="W36" i="184"/>
  <c r="Y36" i="184" s="1"/>
  <c r="L36" i="184"/>
  <c r="J36" i="184"/>
  <c r="AA36" i="184" s="1"/>
  <c r="H36" i="184"/>
  <c r="BE35" i="184"/>
  <c r="BD35" i="184"/>
  <c r="AE35" i="184"/>
  <c r="AD35" i="184"/>
  <c r="Z35" i="184"/>
  <c r="X35" i="184"/>
  <c r="W35" i="184"/>
  <c r="L35" i="184"/>
  <c r="J35" i="184"/>
  <c r="AA35" i="184" s="1"/>
  <c r="H35" i="184"/>
  <c r="BE25" i="184"/>
  <c r="BD25" i="184"/>
  <c r="AD25" i="184"/>
  <c r="AC25" i="184"/>
  <c r="Z25" i="184"/>
  <c r="X25" i="184"/>
  <c r="W25" i="184"/>
  <c r="L25" i="184"/>
  <c r="M25" i="184" s="1"/>
  <c r="J25" i="184"/>
  <c r="AA25" i="184" s="1"/>
  <c r="H25" i="184"/>
  <c r="BE24" i="184"/>
  <c r="BD24" i="184"/>
  <c r="AD24" i="184"/>
  <c r="AE24" i="184" s="1"/>
  <c r="AC24" i="184"/>
  <c r="Z24" i="184"/>
  <c r="X24" i="184"/>
  <c r="W24" i="184"/>
  <c r="L24" i="184"/>
  <c r="J24" i="184"/>
  <c r="AA24" i="184" s="1"/>
  <c r="H24" i="184"/>
  <c r="H129" i="184" s="1"/>
  <c r="BE22" i="184"/>
  <c r="BD22" i="184"/>
  <c r="AD22" i="184"/>
  <c r="AC22" i="184"/>
  <c r="AE22" i="184" s="1"/>
  <c r="Z22" i="184"/>
  <c r="X22" i="184"/>
  <c r="W22" i="184"/>
  <c r="M22" i="184"/>
  <c r="M22" i="170" s="1"/>
  <c r="L22" i="184"/>
  <c r="L22" i="170" s="1"/>
  <c r="J22" i="184"/>
  <c r="BE17" i="184"/>
  <c r="BD17" i="184"/>
  <c r="AD17" i="184"/>
  <c r="AC17" i="184"/>
  <c r="Z17" i="184"/>
  <c r="X17" i="184"/>
  <c r="W17" i="184"/>
  <c r="L17" i="184"/>
  <c r="J17" i="184"/>
  <c r="AA17" i="184" s="1"/>
  <c r="BE16" i="184"/>
  <c r="BD16" i="184"/>
  <c r="AD16" i="184"/>
  <c r="AC16" i="184"/>
  <c r="Z16" i="184"/>
  <c r="X16" i="184"/>
  <c r="W16" i="184"/>
  <c r="M16" i="184"/>
  <c r="L16" i="184"/>
  <c r="J16" i="184"/>
  <c r="AA16" i="184" s="1"/>
  <c r="BE15" i="184"/>
  <c r="BD15" i="184"/>
  <c r="AD15" i="184"/>
  <c r="AC15" i="184"/>
  <c r="Z15" i="184"/>
  <c r="X15" i="184"/>
  <c r="W15" i="184"/>
  <c r="L15" i="184"/>
  <c r="J15" i="184"/>
  <c r="AA15" i="184" s="1"/>
  <c r="BE14" i="184"/>
  <c r="BD14" i="184"/>
  <c r="AD14" i="184"/>
  <c r="AC14" i="184"/>
  <c r="AE14" i="184" s="1"/>
  <c r="Z14" i="184"/>
  <c r="X14" i="184"/>
  <c r="W14" i="184"/>
  <c r="L14" i="184"/>
  <c r="L129" i="184" s="1"/>
  <c r="J14" i="184"/>
  <c r="AD129" i="184" l="1"/>
  <c r="M15" i="184"/>
  <c r="M17" i="184"/>
  <c r="AA22" i="184"/>
  <c r="J22" i="170"/>
  <c r="K76" i="184"/>
  <c r="P76" i="184" s="1"/>
  <c r="Y76" i="184"/>
  <c r="M77" i="184"/>
  <c r="K99" i="184"/>
  <c r="P99" i="184" s="1"/>
  <c r="Y99" i="184"/>
  <c r="M100" i="184"/>
  <c r="K104" i="184"/>
  <c r="P104" i="184" s="1"/>
  <c r="Y104" i="184"/>
  <c r="M105" i="184"/>
  <c r="AE35" i="185"/>
  <c r="M47" i="185"/>
  <c r="AE76" i="185"/>
  <c r="M78" i="185"/>
  <c r="M105" i="185"/>
  <c r="W129" i="184"/>
  <c r="X129" i="184"/>
  <c r="BD129" i="184"/>
  <c r="K16" i="184"/>
  <c r="Y16" i="184"/>
  <c r="K22" i="184"/>
  <c r="Y22" i="184"/>
  <c r="AC129" i="185"/>
  <c r="AE15" i="185"/>
  <c r="M17" i="185"/>
  <c r="AE25" i="185"/>
  <c r="J129" i="184"/>
  <c r="Z129" i="184"/>
  <c r="BE129" i="184"/>
  <c r="Y24" i="184"/>
  <c r="Y35" i="184"/>
  <c r="Y45" i="184"/>
  <c r="M76" i="184"/>
  <c r="Q76" i="184" s="1"/>
  <c r="AE76" i="184"/>
  <c r="M99" i="184"/>
  <c r="AE99" i="184"/>
  <c r="M104" i="184"/>
  <c r="Q104" i="184" s="1"/>
  <c r="AE104" i="184"/>
  <c r="AE99" i="185"/>
  <c r="AE104" i="185"/>
  <c r="Q25" i="185"/>
  <c r="M35" i="185"/>
  <c r="Q101" i="185"/>
  <c r="H129" i="185"/>
  <c r="L129" i="185"/>
  <c r="AD129" i="185"/>
  <c r="BE129" i="185"/>
  <c r="M16" i="185"/>
  <c r="AE16" i="185"/>
  <c r="M24" i="185"/>
  <c r="AE24" i="185"/>
  <c r="M36" i="185"/>
  <c r="Q36" i="185" s="1"/>
  <c r="AE36" i="185"/>
  <c r="M48" i="185"/>
  <c r="Q48" i="185" s="1"/>
  <c r="AE48" i="185"/>
  <c r="M77" i="185"/>
  <c r="Q77" i="185" s="1"/>
  <c r="AE77" i="185"/>
  <c r="AE78" i="185"/>
  <c r="M79" i="185"/>
  <c r="AE84" i="185"/>
  <c r="M99" i="185"/>
  <c r="Q99" i="185" s="1"/>
  <c r="AE100" i="185"/>
  <c r="AE103" i="185"/>
  <c r="M104" i="185"/>
  <c r="Q104" i="185" s="1"/>
  <c r="AE105" i="185"/>
  <c r="M106" i="185"/>
  <c r="Q106" i="185" s="1"/>
  <c r="AE107" i="185"/>
  <c r="K15" i="184"/>
  <c r="Y15" i="184"/>
  <c r="AE15" i="184"/>
  <c r="AE16" i="184"/>
  <c r="K17" i="184"/>
  <c r="Y17" i="184"/>
  <c r="AE17" i="184"/>
  <c r="M107" i="184"/>
  <c r="K14" i="184"/>
  <c r="M14" i="184"/>
  <c r="M24" i="184"/>
  <c r="K25" i="184"/>
  <c r="P25" i="184" s="1"/>
  <c r="Q25" i="184" s="1"/>
  <c r="Y25" i="184"/>
  <c r="AE25" i="184"/>
  <c r="M35" i="184"/>
  <c r="M36" i="184"/>
  <c r="M45" i="184"/>
  <c r="Y47" i="184"/>
  <c r="AE47" i="184"/>
  <c r="Y77" i="184"/>
  <c r="AE77" i="184"/>
  <c r="Y79" i="184"/>
  <c r="AE79" i="184"/>
  <c r="Y100" i="184"/>
  <c r="AE100" i="184"/>
  <c r="Y103" i="184"/>
  <c r="AE103" i="184"/>
  <c r="Y105" i="184"/>
  <c r="AE105" i="184"/>
  <c r="AE107" i="184"/>
  <c r="Q24" i="185"/>
  <c r="Q100" i="185"/>
  <c r="Q107" i="185"/>
  <c r="N129" i="185"/>
  <c r="O14" i="185"/>
  <c r="O129" i="185" s="1"/>
  <c r="Q35" i="185"/>
  <c r="Q47" i="185"/>
  <c r="Q76" i="185"/>
  <c r="Q78" i="185"/>
  <c r="Q84" i="185"/>
  <c r="Q103" i="185"/>
  <c r="Q105" i="185"/>
  <c r="K14" i="185"/>
  <c r="M14" i="185"/>
  <c r="K15" i="185"/>
  <c r="P15" i="185" s="1"/>
  <c r="Q15" i="185" s="1"/>
  <c r="K16" i="185"/>
  <c r="P16" i="185" s="1"/>
  <c r="Q16" i="185" s="1"/>
  <c r="K17" i="185"/>
  <c r="P17" i="185" s="1"/>
  <c r="K79" i="185"/>
  <c r="P79" i="185" s="1"/>
  <c r="Q79" i="185" s="1"/>
  <c r="J129" i="185"/>
  <c r="AE14" i="185"/>
  <c r="Q78" i="184"/>
  <c r="Q99" i="184"/>
  <c r="Q101" i="184"/>
  <c r="Q106" i="184"/>
  <c r="N14" i="184"/>
  <c r="Y14" i="184"/>
  <c r="AA14" i="184"/>
  <c r="N15" i="184"/>
  <c r="O15" i="184" s="1"/>
  <c r="N16" i="184"/>
  <c r="O16" i="184" s="1"/>
  <c r="N17" i="184"/>
  <c r="O17" i="184" s="1"/>
  <c r="K24" i="184"/>
  <c r="P24" i="184" s="1"/>
  <c r="Q24" i="184" s="1"/>
  <c r="K35" i="184"/>
  <c r="P35" i="184" s="1"/>
  <c r="Q35" i="184" s="1"/>
  <c r="K36" i="184"/>
  <c r="P36" i="184" s="1"/>
  <c r="Q36" i="184" s="1"/>
  <c r="K45" i="184"/>
  <c r="P45" i="184" s="1"/>
  <c r="K47" i="184"/>
  <c r="P47" i="184" s="1"/>
  <c r="Q47" i="184" s="1"/>
  <c r="K77" i="184"/>
  <c r="P77" i="184" s="1"/>
  <c r="Q77" i="184" s="1"/>
  <c r="K79" i="184"/>
  <c r="K100" i="184"/>
  <c r="P100" i="184" s="1"/>
  <c r="Q100" i="184" s="1"/>
  <c r="K103" i="184"/>
  <c r="P103" i="184" s="1"/>
  <c r="Q103" i="184" s="1"/>
  <c r="K105" i="184"/>
  <c r="P105" i="184" s="1"/>
  <c r="Q105" i="184" s="1"/>
  <c r="K107" i="184"/>
  <c r="P107" i="184" s="1"/>
  <c r="AC129" i="184"/>
  <c r="N79" i="184"/>
  <c r="O79" i="184" s="1"/>
  <c r="AA129" i="184" l="1"/>
  <c r="Q107" i="184"/>
  <c r="Q45" i="184"/>
  <c r="Q17" i="185"/>
  <c r="P22" i="184"/>
  <c r="K22" i="170"/>
  <c r="P16" i="184"/>
  <c r="Q16" i="184" s="1"/>
  <c r="M129" i="184"/>
  <c r="K129" i="185"/>
  <c r="E132" i="185" s="1"/>
  <c r="E139" i="185" s="1"/>
  <c r="P14" i="185"/>
  <c r="P129" i="185" s="1"/>
  <c r="M129" i="185"/>
  <c r="O14" i="184"/>
  <c r="O129" i="184" s="1"/>
  <c r="N129" i="184"/>
  <c r="P15" i="184"/>
  <c r="Q15" i="184" s="1"/>
  <c r="P79" i="184"/>
  <c r="Q79" i="184" s="1"/>
  <c r="P14" i="184"/>
  <c r="K129" i="184"/>
  <c r="E132" i="184" s="1"/>
  <c r="E139" i="184" s="1"/>
  <c r="P17" i="184"/>
  <c r="Q17" i="184" s="1"/>
  <c r="Q14" i="185" l="1"/>
  <c r="Q129" i="185" s="1"/>
  <c r="P22" i="170"/>
  <c r="Q22" i="184"/>
  <c r="Q22" i="170" s="1"/>
  <c r="P129" i="184"/>
  <c r="Q14" i="184"/>
  <c r="Q129" i="184" s="1"/>
  <c r="BC129" i="183" l="1"/>
  <c r="BB129" i="183"/>
  <c r="BA129" i="183"/>
  <c r="AZ129" i="183"/>
  <c r="AX129" i="183"/>
  <c r="AV129" i="183"/>
  <c r="AT129" i="183"/>
  <c r="AR129" i="183"/>
  <c r="AQ129" i="183"/>
  <c r="AP129" i="183"/>
  <c r="AO129" i="183"/>
  <c r="AN129" i="183"/>
  <c r="AM129" i="183"/>
  <c r="AL129" i="183"/>
  <c r="AK129" i="183"/>
  <c r="AJ129" i="183"/>
  <c r="AI129" i="183"/>
  <c r="AH129" i="183"/>
  <c r="AG129" i="183"/>
  <c r="AF129" i="183"/>
  <c r="Z129" i="183"/>
  <c r="X129" i="183"/>
  <c r="W129" i="183"/>
  <c r="I129" i="183"/>
  <c r="G129" i="183"/>
  <c r="F129" i="183"/>
  <c r="C129" i="183"/>
  <c r="E133" i="183" s="1"/>
  <c r="BE107" i="183"/>
  <c r="BD107" i="183"/>
  <c r="AD107" i="183"/>
  <c r="AC107" i="183"/>
  <c r="AA107" i="183"/>
  <c r="Y107" i="183"/>
  <c r="L107" i="183"/>
  <c r="J107" i="183"/>
  <c r="M107" i="183" s="1"/>
  <c r="H107" i="183"/>
  <c r="BE106" i="183"/>
  <c r="BD106" i="183"/>
  <c r="AD106" i="183"/>
  <c r="AC106" i="183"/>
  <c r="AA106" i="183"/>
  <c r="Y106" i="183"/>
  <c r="L106" i="183"/>
  <c r="J106" i="183"/>
  <c r="K106" i="183" s="1"/>
  <c r="P106" i="183" s="1"/>
  <c r="H106" i="183"/>
  <c r="BE105" i="183"/>
  <c r="BD105" i="183"/>
  <c r="AD105" i="183"/>
  <c r="AE105" i="183" s="1"/>
  <c r="AC105" i="183"/>
  <c r="AA105" i="183"/>
  <c r="Y105" i="183"/>
  <c r="M105" i="183"/>
  <c r="L105" i="183"/>
  <c r="J105" i="183"/>
  <c r="K105" i="183" s="1"/>
  <c r="P105" i="183" s="1"/>
  <c r="H105" i="183"/>
  <c r="BE104" i="183"/>
  <c r="BD104" i="183"/>
  <c r="AD104" i="183"/>
  <c r="AC104" i="183"/>
  <c r="AA104" i="183"/>
  <c r="Y104" i="183"/>
  <c r="L104" i="183"/>
  <c r="J104" i="183"/>
  <c r="K104" i="183" s="1"/>
  <c r="P104" i="183" s="1"/>
  <c r="H104" i="183"/>
  <c r="BE103" i="183"/>
  <c r="BD103" i="183"/>
  <c r="AD103" i="183"/>
  <c r="AE103" i="183" s="1"/>
  <c r="AC103" i="183"/>
  <c r="AA103" i="183"/>
  <c r="Y103" i="183"/>
  <c r="M103" i="183"/>
  <c r="L103" i="183"/>
  <c r="J103" i="183"/>
  <c r="K103" i="183" s="1"/>
  <c r="P103" i="183" s="1"/>
  <c r="H103" i="183"/>
  <c r="BE101" i="183"/>
  <c r="BD101" i="183"/>
  <c r="AD101" i="183"/>
  <c r="AC101" i="183"/>
  <c r="Y101" i="183"/>
  <c r="L101" i="183"/>
  <c r="M101" i="183" s="1"/>
  <c r="K101" i="183"/>
  <c r="P101" i="183" s="1"/>
  <c r="H101" i="183"/>
  <c r="BE100" i="183"/>
  <c r="BD100" i="183"/>
  <c r="AD100" i="183"/>
  <c r="AC100" i="183"/>
  <c r="Y100" i="183"/>
  <c r="L100" i="183"/>
  <c r="M100" i="183" s="1"/>
  <c r="K100" i="183"/>
  <c r="P100" i="183" s="1"/>
  <c r="H100" i="183"/>
  <c r="BE99" i="183"/>
  <c r="BD99" i="183"/>
  <c r="AD99" i="183"/>
  <c r="AC99" i="183"/>
  <c r="AA99" i="183"/>
  <c r="Y99" i="183"/>
  <c r="L99" i="183"/>
  <c r="J99" i="183"/>
  <c r="K99" i="183" s="1"/>
  <c r="P99" i="183" s="1"/>
  <c r="H99" i="183"/>
  <c r="BE88" i="183"/>
  <c r="BD88" i="183"/>
  <c r="AD88" i="183"/>
  <c r="AE88" i="183" s="1"/>
  <c r="AC88" i="183"/>
  <c r="AA88" i="183"/>
  <c r="Y88" i="183"/>
  <c r="M88" i="183"/>
  <c r="L88" i="183"/>
  <c r="J88" i="183"/>
  <c r="K88" i="183" s="1"/>
  <c r="P88" i="183" s="1"/>
  <c r="H88" i="183"/>
  <c r="BE84" i="183"/>
  <c r="BD84" i="183"/>
  <c r="AD84" i="183"/>
  <c r="AC84" i="183"/>
  <c r="AA84" i="183"/>
  <c r="Y84" i="183"/>
  <c r="L84" i="183"/>
  <c r="J84" i="183"/>
  <c r="K84" i="183" s="1"/>
  <c r="P84" i="183" s="1"/>
  <c r="H84" i="183"/>
  <c r="BE79" i="183"/>
  <c r="BD79" i="183"/>
  <c r="AD79" i="183"/>
  <c r="AE79" i="183" s="1"/>
  <c r="AC79" i="183"/>
  <c r="AA79" i="183"/>
  <c r="Y79" i="183"/>
  <c r="M79" i="183"/>
  <c r="L79" i="183"/>
  <c r="J79" i="183"/>
  <c r="N79" i="183" s="1"/>
  <c r="O79" i="183" s="1"/>
  <c r="H79" i="183"/>
  <c r="BE78" i="183"/>
  <c r="BD78" i="183"/>
  <c r="AD78" i="183"/>
  <c r="AC78" i="183"/>
  <c r="AA78" i="183"/>
  <c r="Y78" i="183"/>
  <c r="L78" i="183"/>
  <c r="J78" i="183"/>
  <c r="K78" i="183" s="1"/>
  <c r="P78" i="183" s="1"/>
  <c r="H78" i="183"/>
  <c r="BE77" i="183"/>
  <c r="BD77" i="183"/>
  <c r="AD77" i="183"/>
  <c r="AE77" i="183" s="1"/>
  <c r="AC77" i="183"/>
  <c r="AA77" i="183"/>
  <c r="Y77" i="183"/>
  <c r="M77" i="183"/>
  <c r="L77" i="183"/>
  <c r="J77" i="183"/>
  <c r="K77" i="183" s="1"/>
  <c r="P77" i="183" s="1"/>
  <c r="H77" i="183"/>
  <c r="BE76" i="183"/>
  <c r="BD76" i="183"/>
  <c r="AD76" i="183"/>
  <c r="AC76" i="183"/>
  <c r="AA76" i="183"/>
  <c r="Y76" i="183"/>
  <c r="L76" i="183"/>
  <c r="K76" i="183"/>
  <c r="P76" i="183" s="1"/>
  <c r="J76" i="183"/>
  <c r="H76" i="183"/>
  <c r="BE48" i="183"/>
  <c r="BD48" i="183"/>
  <c r="AD48" i="183"/>
  <c r="AC48" i="183"/>
  <c r="AA48" i="183"/>
  <c r="Y48" i="183"/>
  <c r="L48" i="183"/>
  <c r="J48" i="183"/>
  <c r="K48" i="183" s="1"/>
  <c r="P48" i="183" s="1"/>
  <c r="H48" i="183"/>
  <c r="BE47" i="183"/>
  <c r="BD47" i="183"/>
  <c r="AD47" i="183"/>
  <c r="AC47" i="183"/>
  <c r="AA47" i="183"/>
  <c r="Y47" i="183"/>
  <c r="L47" i="183"/>
  <c r="J47" i="183"/>
  <c r="K47" i="183" s="1"/>
  <c r="P47" i="183" s="1"/>
  <c r="H47" i="183"/>
  <c r="BE45" i="183"/>
  <c r="BD45" i="183"/>
  <c r="AD45" i="183"/>
  <c r="AC45" i="183"/>
  <c r="AA45" i="183"/>
  <c r="Y45" i="183"/>
  <c r="L45" i="183"/>
  <c r="J45" i="183"/>
  <c r="K45" i="183" s="1"/>
  <c r="P45" i="183" s="1"/>
  <c r="H45" i="183"/>
  <c r="BE36" i="183"/>
  <c r="BD36" i="183"/>
  <c r="AD36" i="183"/>
  <c r="AE36" i="183" s="1"/>
  <c r="AC36" i="183"/>
  <c r="AA36" i="183"/>
  <c r="Y36" i="183"/>
  <c r="L36" i="183"/>
  <c r="M36" i="183" s="1"/>
  <c r="Q36" i="183" s="1"/>
  <c r="J36" i="183"/>
  <c r="K36" i="183" s="1"/>
  <c r="P36" i="183" s="1"/>
  <c r="H36" i="183"/>
  <c r="BE35" i="183"/>
  <c r="BD35" i="183"/>
  <c r="AD35" i="183"/>
  <c r="AC35" i="183"/>
  <c r="AA35" i="183"/>
  <c r="Y35" i="183"/>
  <c r="L35" i="183"/>
  <c r="J35" i="183"/>
  <c r="K35" i="183" s="1"/>
  <c r="P35" i="183" s="1"/>
  <c r="H35" i="183"/>
  <c r="BE25" i="183"/>
  <c r="BD25" i="183"/>
  <c r="AD25" i="183"/>
  <c r="AC25" i="183"/>
  <c r="AA25" i="183"/>
  <c r="Y25" i="183"/>
  <c r="L25" i="183"/>
  <c r="J25" i="183"/>
  <c r="K25" i="183" s="1"/>
  <c r="P25" i="183" s="1"/>
  <c r="H25" i="183"/>
  <c r="BE24" i="183"/>
  <c r="BD24" i="183"/>
  <c r="AD24" i="183"/>
  <c r="AC24" i="183"/>
  <c r="AA24" i="183"/>
  <c r="Y24" i="183"/>
  <c r="L24" i="183"/>
  <c r="J24" i="183"/>
  <c r="K24" i="183" s="1"/>
  <c r="P24" i="183" s="1"/>
  <c r="H24" i="183"/>
  <c r="BE17" i="183"/>
  <c r="BD17" i="183"/>
  <c r="AD17" i="183"/>
  <c r="AC17" i="183"/>
  <c r="AA17" i="183"/>
  <c r="Y17" i="183"/>
  <c r="L17" i="183"/>
  <c r="J17" i="183"/>
  <c r="N17" i="183" s="1"/>
  <c r="O17" i="183" s="1"/>
  <c r="H17" i="183"/>
  <c r="BE16" i="183"/>
  <c r="BD16" i="183"/>
  <c r="AD16" i="183"/>
  <c r="AC16" i="183"/>
  <c r="AA16" i="183"/>
  <c r="Y16" i="183"/>
  <c r="L16" i="183"/>
  <c r="M16" i="183" s="1"/>
  <c r="J16" i="183"/>
  <c r="N16" i="183" s="1"/>
  <c r="O16" i="183" s="1"/>
  <c r="H16" i="183"/>
  <c r="BE15" i="183"/>
  <c r="BD15" i="183"/>
  <c r="AD15" i="183"/>
  <c r="AC15" i="183"/>
  <c r="AA15" i="183"/>
  <c r="Y15" i="183"/>
  <c r="L15" i="183"/>
  <c r="J15" i="183"/>
  <c r="N15" i="183" s="1"/>
  <c r="O15" i="183" s="1"/>
  <c r="H15" i="183"/>
  <c r="BE14" i="183"/>
  <c r="BD14" i="183"/>
  <c r="AD14" i="183"/>
  <c r="AC14" i="183"/>
  <c r="AC129" i="183" s="1"/>
  <c r="AA14" i="183"/>
  <c r="Y14" i="183"/>
  <c r="L14" i="183"/>
  <c r="J14" i="183"/>
  <c r="J129" i="183" s="1"/>
  <c r="H14" i="183"/>
  <c r="L129" i="183" l="1"/>
  <c r="AD129" i="183"/>
  <c r="M24" i="183"/>
  <c r="Q24" i="183" s="1"/>
  <c r="M78" i="183"/>
  <c r="Q78" i="183" s="1"/>
  <c r="M84" i="183"/>
  <c r="M104" i="183"/>
  <c r="M106" i="183"/>
  <c r="Y129" i="183"/>
  <c r="BD129" i="183"/>
  <c r="M15" i="183"/>
  <c r="M25" i="183"/>
  <c r="Q25" i="183" s="1"/>
  <c r="AE25" i="183"/>
  <c r="M47" i="183"/>
  <c r="Q47" i="183" s="1"/>
  <c r="AE47" i="183"/>
  <c r="K79" i="183"/>
  <c r="P79" i="183" s="1"/>
  <c r="Q79" i="183" s="1"/>
  <c r="K107" i="183"/>
  <c r="P107" i="183" s="1"/>
  <c r="Q107" i="183" s="1"/>
  <c r="M99" i="183"/>
  <c r="AE100" i="183"/>
  <c r="H129" i="183"/>
  <c r="AA129" i="183"/>
  <c r="BE129" i="183"/>
  <c r="AE16" i="183"/>
  <c r="M76" i="183"/>
  <c r="K14" i="183"/>
  <c r="M14" i="183"/>
  <c r="AE24" i="183"/>
  <c r="M35" i="183"/>
  <c r="Q35" i="183" s="1"/>
  <c r="AE35" i="183"/>
  <c r="M45" i="183"/>
  <c r="AE45" i="183"/>
  <c r="M48" i="183"/>
  <c r="Q48" i="183" s="1"/>
  <c r="AE48" i="183"/>
  <c r="AE76" i="183"/>
  <c r="AE78" i="183"/>
  <c r="AE84" i="183"/>
  <c r="AE99" i="183"/>
  <c r="Q101" i="183"/>
  <c r="AE101" i="183"/>
  <c r="AE104" i="183"/>
  <c r="AE106" i="183"/>
  <c r="K15" i="183"/>
  <c r="P15" i="183" s="1"/>
  <c r="AE15" i="183"/>
  <c r="M17" i="183"/>
  <c r="AE17" i="183"/>
  <c r="Q100" i="183"/>
  <c r="AE107" i="183"/>
  <c r="Q15" i="183"/>
  <c r="Q77" i="183"/>
  <c r="Q88" i="183"/>
  <c r="Q103" i="183"/>
  <c r="Q105" i="183"/>
  <c r="Q45" i="183"/>
  <c r="Q76" i="183"/>
  <c r="Q84" i="183"/>
  <c r="Q99" i="183"/>
  <c r="Q104" i="183"/>
  <c r="Q106" i="183"/>
  <c r="K16" i="183"/>
  <c r="P16" i="183" s="1"/>
  <c r="Q16" i="183" s="1"/>
  <c r="K17" i="183"/>
  <c r="P17" i="183" s="1"/>
  <c r="K129" i="183"/>
  <c r="E132" i="183" s="1"/>
  <c r="E139" i="183" s="1"/>
  <c r="N14" i="183"/>
  <c r="AE14" i="183"/>
  <c r="Q17" i="183" l="1"/>
  <c r="M129" i="183"/>
  <c r="N129" i="183"/>
  <c r="O14" i="183"/>
  <c r="O129" i="183" s="1"/>
  <c r="P14" i="183"/>
  <c r="P129" i="183" l="1"/>
  <c r="Q14" i="183"/>
  <c r="Q129" i="183" s="1"/>
  <c r="BC129" i="182" l="1"/>
  <c r="BB129" i="182"/>
  <c r="BA129" i="182"/>
  <c r="AZ129" i="182"/>
  <c r="AX129" i="182"/>
  <c r="AV129" i="182"/>
  <c r="AT129" i="182"/>
  <c r="AR129" i="182"/>
  <c r="AQ129" i="182"/>
  <c r="AP129" i="182"/>
  <c r="AO129" i="182"/>
  <c r="AN129" i="182"/>
  <c r="AM129" i="182"/>
  <c r="AL129" i="182"/>
  <c r="AK129" i="182"/>
  <c r="AJ129" i="182"/>
  <c r="AI129" i="182"/>
  <c r="AH129" i="182"/>
  <c r="AG129" i="182"/>
  <c r="AF129" i="182"/>
  <c r="I129" i="182"/>
  <c r="G129" i="182"/>
  <c r="F129" i="182"/>
  <c r="C129" i="182"/>
  <c r="E133" i="182" s="1"/>
  <c r="BE107" i="182"/>
  <c r="BD107" i="182"/>
  <c r="AD107" i="182"/>
  <c r="AC107" i="182"/>
  <c r="L107" i="182"/>
  <c r="J107" i="182"/>
  <c r="M107" i="182" s="1"/>
  <c r="H107" i="182"/>
  <c r="BE106" i="182"/>
  <c r="BD106" i="182"/>
  <c r="AD106" i="182"/>
  <c r="AC106" i="182"/>
  <c r="L106" i="182"/>
  <c r="M106" i="182" s="1"/>
  <c r="J106" i="182"/>
  <c r="K106" i="182" s="1"/>
  <c r="P106" i="182" s="1"/>
  <c r="H106" i="182"/>
  <c r="BE105" i="182"/>
  <c r="BD105" i="182"/>
  <c r="AD105" i="182"/>
  <c r="AC105" i="182"/>
  <c r="L105" i="182"/>
  <c r="J105" i="182"/>
  <c r="H105" i="182"/>
  <c r="BE104" i="182"/>
  <c r="BD104" i="182"/>
  <c r="AD104" i="182"/>
  <c r="AC104" i="182"/>
  <c r="L104" i="182"/>
  <c r="M104" i="182" s="1"/>
  <c r="J104" i="182"/>
  <c r="K104" i="182" s="1"/>
  <c r="P104" i="182" s="1"/>
  <c r="H104" i="182"/>
  <c r="BE103" i="182"/>
  <c r="BD103" i="182"/>
  <c r="AD103" i="182"/>
  <c r="AC103" i="182"/>
  <c r="L103" i="182"/>
  <c r="M103" i="182" s="1"/>
  <c r="K103" i="182"/>
  <c r="P103" i="182" s="1"/>
  <c r="H103" i="182"/>
  <c r="BE101" i="182"/>
  <c r="BD101" i="182"/>
  <c r="AD101" i="182"/>
  <c r="AC101" i="182"/>
  <c r="L101" i="182"/>
  <c r="M101" i="182" s="1"/>
  <c r="K101" i="182"/>
  <c r="P101" i="182" s="1"/>
  <c r="H101" i="182"/>
  <c r="BE100" i="182"/>
  <c r="BD100" i="182"/>
  <c r="AD100" i="182"/>
  <c r="AE100" i="182" s="1"/>
  <c r="AC100" i="182"/>
  <c r="L100" i="182"/>
  <c r="M100" i="182" s="1"/>
  <c r="K100" i="182"/>
  <c r="P100" i="182" s="1"/>
  <c r="H100" i="182"/>
  <c r="BE99" i="182"/>
  <c r="BD99" i="182"/>
  <c r="AD99" i="182"/>
  <c r="AE99" i="182" s="1"/>
  <c r="AC99" i="182"/>
  <c r="L99" i="182"/>
  <c r="J99" i="182"/>
  <c r="K99" i="182" s="1"/>
  <c r="P99" i="182" s="1"/>
  <c r="H99" i="182"/>
  <c r="BE84" i="182"/>
  <c r="BD84" i="182"/>
  <c r="AD84" i="182"/>
  <c r="AC84" i="182"/>
  <c r="L84" i="182"/>
  <c r="J84" i="182"/>
  <c r="K84" i="182" s="1"/>
  <c r="P84" i="182" s="1"/>
  <c r="H84" i="182"/>
  <c r="BE79" i="182"/>
  <c r="BD79" i="182"/>
  <c r="AD79" i="182"/>
  <c r="AC79" i="182"/>
  <c r="L79" i="182"/>
  <c r="M79" i="182" s="1"/>
  <c r="J79" i="182"/>
  <c r="N79" i="182" s="1"/>
  <c r="O79" i="182" s="1"/>
  <c r="H79" i="182"/>
  <c r="BE78" i="182"/>
  <c r="BD78" i="182"/>
  <c r="AD78" i="182"/>
  <c r="AC78" i="182"/>
  <c r="L78" i="182"/>
  <c r="J78" i="182"/>
  <c r="K78" i="182" s="1"/>
  <c r="P78" i="182" s="1"/>
  <c r="H78" i="182"/>
  <c r="BE77" i="182"/>
  <c r="BD77" i="182"/>
  <c r="AD77" i="182"/>
  <c r="AE77" i="182" s="1"/>
  <c r="AC77" i="182"/>
  <c r="L77" i="182"/>
  <c r="J77" i="182"/>
  <c r="K77" i="182" s="1"/>
  <c r="P77" i="182" s="1"/>
  <c r="H77" i="182"/>
  <c r="BE76" i="182"/>
  <c r="BD76" i="182"/>
  <c r="AD76" i="182"/>
  <c r="AC76" i="182"/>
  <c r="L76" i="182"/>
  <c r="J76" i="182"/>
  <c r="K76" i="182" s="1"/>
  <c r="P76" i="182" s="1"/>
  <c r="H76" i="182"/>
  <c r="BE48" i="182"/>
  <c r="BD48" i="182"/>
  <c r="AD48" i="182"/>
  <c r="AC48" i="182"/>
  <c r="L48" i="182"/>
  <c r="M48" i="182" s="1"/>
  <c r="Q48" i="182" s="1"/>
  <c r="J48" i="182"/>
  <c r="K48" i="182" s="1"/>
  <c r="P48" i="182" s="1"/>
  <c r="H48" i="182"/>
  <c r="BE47" i="182"/>
  <c r="BD47" i="182"/>
  <c r="AD47" i="182"/>
  <c r="AC47" i="182"/>
  <c r="L47" i="182"/>
  <c r="J47" i="182"/>
  <c r="K47" i="182" s="1"/>
  <c r="P47" i="182" s="1"/>
  <c r="H47" i="182"/>
  <c r="BE45" i="182"/>
  <c r="BD45" i="182"/>
  <c r="AD45" i="182"/>
  <c r="AE45" i="182" s="1"/>
  <c r="AC45" i="182"/>
  <c r="L45" i="182"/>
  <c r="J45" i="182"/>
  <c r="K45" i="182" s="1"/>
  <c r="P45" i="182" s="1"/>
  <c r="H45" i="182"/>
  <c r="BE36" i="182"/>
  <c r="BD36" i="182"/>
  <c r="AD36" i="182"/>
  <c r="AC36" i="182"/>
  <c r="L36" i="182"/>
  <c r="J36" i="182"/>
  <c r="K36" i="182" s="1"/>
  <c r="P36" i="182" s="1"/>
  <c r="H36" i="182"/>
  <c r="BE35" i="182"/>
  <c r="BD35" i="182"/>
  <c r="AD35" i="182"/>
  <c r="AC35" i="182"/>
  <c r="L35" i="182"/>
  <c r="M35" i="182" s="1"/>
  <c r="Q35" i="182" s="1"/>
  <c r="J35" i="182"/>
  <c r="K35" i="182" s="1"/>
  <c r="P35" i="182" s="1"/>
  <c r="H35" i="182"/>
  <c r="BE25" i="182"/>
  <c r="BD25" i="182"/>
  <c r="AD25" i="182"/>
  <c r="AC25" i="182"/>
  <c r="L25" i="182"/>
  <c r="J25" i="182"/>
  <c r="K25" i="182" s="1"/>
  <c r="P25" i="182" s="1"/>
  <c r="H25" i="182"/>
  <c r="BE24" i="182"/>
  <c r="BD24" i="182"/>
  <c r="AD24" i="182"/>
  <c r="AE24" i="182" s="1"/>
  <c r="AC24" i="182"/>
  <c r="L24" i="182"/>
  <c r="J24" i="182"/>
  <c r="K24" i="182" s="1"/>
  <c r="P24" i="182" s="1"/>
  <c r="H24" i="182"/>
  <c r="BE17" i="182"/>
  <c r="BD17" i="182"/>
  <c r="AD17" i="182"/>
  <c r="AC17" i="182"/>
  <c r="L17" i="182"/>
  <c r="J17" i="182"/>
  <c r="N17" i="182" s="1"/>
  <c r="O17" i="182" s="1"/>
  <c r="H17" i="182"/>
  <c r="BE16" i="182"/>
  <c r="BD16" i="182"/>
  <c r="AD16" i="182"/>
  <c r="AC16" i="182"/>
  <c r="L16" i="182"/>
  <c r="M16" i="182" s="1"/>
  <c r="J16" i="182"/>
  <c r="N16" i="182" s="1"/>
  <c r="O16" i="182" s="1"/>
  <c r="H16" i="182"/>
  <c r="BE15" i="182"/>
  <c r="BD15" i="182"/>
  <c r="AD15" i="182"/>
  <c r="AC15" i="182"/>
  <c r="L15" i="182"/>
  <c r="J15" i="182"/>
  <c r="N15" i="182" s="1"/>
  <c r="O15" i="182" s="1"/>
  <c r="H15" i="182"/>
  <c r="BE14" i="182"/>
  <c r="BD14" i="182"/>
  <c r="AD14" i="182"/>
  <c r="AD129" i="182" s="1"/>
  <c r="AC14" i="182"/>
  <c r="L14" i="182"/>
  <c r="J14" i="182"/>
  <c r="N14" i="182" s="1"/>
  <c r="H14" i="182"/>
  <c r="H129" i="182" s="1"/>
  <c r="BD129" i="182" l="1"/>
  <c r="L129" i="182"/>
  <c r="M24" i="182"/>
  <c r="Q24" i="182" s="1"/>
  <c r="M45" i="182"/>
  <c r="Q45" i="182" s="1"/>
  <c r="AE48" i="182"/>
  <c r="M77" i="182"/>
  <c r="Q77" i="182" s="1"/>
  <c r="AE79" i="182"/>
  <c r="M99" i="182"/>
  <c r="Q99" i="182" s="1"/>
  <c r="M105" i="182"/>
  <c r="AE105" i="182"/>
  <c r="K107" i="182"/>
  <c r="P107" i="182" s="1"/>
  <c r="BE129" i="182"/>
  <c r="AE16" i="182"/>
  <c r="AC129" i="182"/>
  <c r="AE101" i="182"/>
  <c r="AE103" i="182"/>
  <c r="K105" i="182"/>
  <c r="P105" i="182" s="1"/>
  <c r="AE107" i="182"/>
  <c r="M15" i="182"/>
  <c r="AE15" i="182"/>
  <c r="M17" i="182"/>
  <c r="AE17" i="182"/>
  <c r="M25" i="182"/>
  <c r="AE25" i="182"/>
  <c r="AE35" i="182"/>
  <c r="M36" i="182"/>
  <c r="AE36" i="182"/>
  <c r="M47" i="182"/>
  <c r="Q47" i="182" s="1"/>
  <c r="AE47" i="182"/>
  <c r="M76" i="182"/>
  <c r="AE76" i="182"/>
  <c r="M78" i="182"/>
  <c r="Q78" i="182" s="1"/>
  <c r="AE78" i="182"/>
  <c r="M84" i="182"/>
  <c r="AE84" i="182"/>
  <c r="Q101" i="182"/>
  <c r="AE104" i="182"/>
  <c r="AE106" i="182"/>
  <c r="Q100" i="182"/>
  <c r="Q103" i="182"/>
  <c r="Q105" i="182"/>
  <c r="Q107" i="182"/>
  <c r="N129" i="182"/>
  <c r="O14" i="182"/>
  <c r="O129" i="182" s="1"/>
  <c r="Q25" i="182"/>
  <c r="Q36" i="182"/>
  <c r="Q76" i="182"/>
  <c r="Q84" i="182"/>
  <c r="Q104" i="182"/>
  <c r="Q106" i="182"/>
  <c r="K14" i="182"/>
  <c r="M14" i="182"/>
  <c r="K15" i="182"/>
  <c r="P15" i="182" s="1"/>
  <c r="Q15" i="182" s="1"/>
  <c r="K16" i="182"/>
  <c r="P16" i="182" s="1"/>
  <c r="Q16" i="182" s="1"/>
  <c r="K17" i="182"/>
  <c r="P17" i="182" s="1"/>
  <c r="Q17" i="182" s="1"/>
  <c r="K79" i="182"/>
  <c r="P79" i="182" s="1"/>
  <c r="Q79" i="182" s="1"/>
  <c r="J129" i="182"/>
  <c r="AE14" i="182"/>
  <c r="K129" i="182" l="1"/>
  <c r="E132" i="182" s="1"/>
  <c r="E139" i="182" s="1"/>
  <c r="P14" i="182"/>
  <c r="P129" i="182" s="1"/>
  <c r="M129" i="182"/>
  <c r="Q14" i="182"/>
  <c r="Q129" i="182" s="1"/>
  <c r="BC129" i="181" l="1"/>
  <c r="BB129" i="181"/>
  <c r="BA129" i="181"/>
  <c r="AZ129" i="181"/>
  <c r="AX129" i="181"/>
  <c r="AV129" i="181"/>
  <c r="AT129" i="181"/>
  <c r="AR129" i="181"/>
  <c r="AQ129" i="181"/>
  <c r="AP129" i="181"/>
  <c r="AO129" i="181"/>
  <c r="AN129" i="181"/>
  <c r="AM129" i="181"/>
  <c r="AL129" i="181"/>
  <c r="AK129" i="181"/>
  <c r="AJ129" i="181"/>
  <c r="AI129" i="181"/>
  <c r="AH129" i="181"/>
  <c r="AG129" i="181"/>
  <c r="AF129" i="181"/>
  <c r="I129" i="181"/>
  <c r="G129" i="181"/>
  <c r="F129" i="181"/>
  <c r="C129" i="181"/>
  <c r="E133" i="181" s="1"/>
  <c r="BE107" i="181"/>
  <c r="BD107" i="181"/>
  <c r="AD107" i="181"/>
  <c r="AC107" i="181"/>
  <c r="L107" i="181"/>
  <c r="M107" i="181" s="1"/>
  <c r="K107" i="181"/>
  <c r="P107" i="181" s="1"/>
  <c r="H107" i="181"/>
  <c r="BE106" i="181"/>
  <c r="BD106" i="181"/>
  <c r="AD106" i="181"/>
  <c r="AC106" i="181"/>
  <c r="L106" i="181"/>
  <c r="M106" i="181" s="1"/>
  <c r="J106" i="181"/>
  <c r="K106" i="181" s="1"/>
  <c r="P106" i="181" s="1"/>
  <c r="H106" i="181"/>
  <c r="BE105" i="181"/>
  <c r="BD105" i="181"/>
  <c r="AD105" i="181"/>
  <c r="AC105" i="181"/>
  <c r="L105" i="181"/>
  <c r="J105" i="181"/>
  <c r="K105" i="181" s="1"/>
  <c r="P105" i="181" s="1"/>
  <c r="H105" i="181"/>
  <c r="BE104" i="181"/>
  <c r="BD104" i="181"/>
  <c r="AD104" i="181"/>
  <c r="AE104" i="181" s="1"/>
  <c r="AC104" i="181"/>
  <c r="L104" i="181"/>
  <c r="J104" i="181"/>
  <c r="K104" i="181" s="1"/>
  <c r="P104" i="181" s="1"/>
  <c r="H104" i="181"/>
  <c r="BE103" i="181"/>
  <c r="BD103" i="181"/>
  <c r="AD103" i="181"/>
  <c r="AC103" i="181"/>
  <c r="L103" i="181"/>
  <c r="J103" i="181"/>
  <c r="K103" i="181" s="1"/>
  <c r="P103" i="181" s="1"/>
  <c r="H103" i="181"/>
  <c r="BE101" i="181"/>
  <c r="BD101" i="181"/>
  <c r="AD101" i="181"/>
  <c r="AC101" i="181"/>
  <c r="L101" i="181"/>
  <c r="M101" i="181" s="1"/>
  <c r="Q101" i="181" s="1"/>
  <c r="J101" i="181"/>
  <c r="K101" i="181" s="1"/>
  <c r="P101" i="181" s="1"/>
  <c r="H101" i="181"/>
  <c r="BE100" i="181"/>
  <c r="BD100" i="181"/>
  <c r="AD100" i="181"/>
  <c r="AC100" i="181"/>
  <c r="L100" i="181"/>
  <c r="J100" i="181"/>
  <c r="K100" i="181" s="1"/>
  <c r="P100" i="181" s="1"/>
  <c r="H100" i="181"/>
  <c r="BE99" i="181"/>
  <c r="BD99" i="181"/>
  <c r="AD99" i="181"/>
  <c r="AE99" i="181" s="1"/>
  <c r="AC99" i="181"/>
  <c r="L99" i="181"/>
  <c r="J99" i="181"/>
  <c r="M99" i="181" s="1"/>
  <c r="H99" i="181"/>
  <c r="BE86" i="181"/>
  <c r="BD86" i="181"/>
  <c r="AD86" i="181"/>
  <c r="AE86" i="181" s="1"/>
  <c r="AC86" i="181"/>
  <c r="L86" i="181"/>
  <c r="M86" i="181" s="1"/>
  <c r="K86" i="181"/>
  <c r="P86" i="181" s="1"/>
  <c r="J86" i="181"/>
  <c r="H86" i="181"/>
  <c r="BE84" i="181"/>
  <c r="BD84" i="181"/>
  <c r="AD84" i="181"/>
  <c r="AC84" i="181"/>
  <c r="L84" i="181"/>
  <c r="J84" i="181"/>
  <c r="K84" i="181" s="1"/>
  <c r="P84" i="181" s="1"/>
  <c r="H84" i="181"/>
  <c r="BE79" i="181"/>
  <c r="BD79" i="181"/>
  <c r="AD79" i="181"/>
  <c r="AE79" i="181" s="1"/>
  <c r="AC79" i="181"/>
  <c r="L79" i="181"/>
  <c r="J79" i="181"/>
  <c r="N79" i="181" s="1"/>
  <c r="O79" i="181" s="1"/>
  <c r="H79" i="181"/>
  <c r="BE78" i="181"/>
  <c r="BD78" i="181"/>
  <c r="AD78" i="181"/>
  <c r="AC78" i="181"/>
  <c r="L78" i="181"/>
  <c r="J78" i="181"/>
  <c r="M78" i="181" s="1"/>
  <c r="H78" i="181"/>
  <c r="BE77" i="181"/>
  <c r="BD77" i="181"/>
  <c r="AD77" i="181"/>
  <c r="AC77" i="181"/>
  <c r="L77" i="181"/>
  <c r="J77" i="181"/>
  <c r="K77" i="181" s="1"/>
  <c r="P77" i="181" s="1"/>
  <c r="H77" i="181"/>
  <c r="BE76" i="181"/>
  <c r="BD76" i="181"/>
  <c r="AD76" i="181"/>
  <c r="AC76" i="181"/>
  <c r="L76" i="181"/>
  <c r="J76" i="181"/>
  <c r="M76" i="181" s="1"/>
  <c r="H76" i="181"/>
  <c r="BE48" i="181"/>
  <c r="BD48" i="181"/>
  <c r="AD48" i="181"/>
  <c r="AC48" i="181"/>
  <c r="L48" i="181"/>
  <c r="J48" i="181"/>
  <c r="K48" i="181" s="1"/>
  <c r="P48" i="181" s="1"/>
  <c r="H48" i="181"/>
  <c r="BE47" i="181"/>
  <c r="BD47" i="181"/>
  <c r="AD47" i="181"/>
  <c r="AC47" i="181"/>
  <c r="L47" i="181"/>
  <c r="J47" i="181"/>
  <c r="M47" i="181" s="1"/>
  <c r="H47" i="181"/>
  <c r="BE45" i="181"/>
  <c r="BD45" i="181"/>
  <c r="AD45" i="181"/>
  <c r="AC45" i="181"/>
  <c r="L45" i="181"/>
  <c r="J45" i="181"/>
  <c r="K45" i="181" s="1"/>
  <c r="P45" i="181" s="1"/>
  <c r="H45" i="181"/>
  <c r="BE36" i="181"/>
  <c r="BD36" i="181"/>
  <c r="AD36" i="181"/>
  <c r="AC36" i="181"/>
  <c r="L36" i="181"/>
  <c r="M36" i="181" s="1"/>
  <c r="J36" i="181"/>
  <c r="K36" i="181" s="1"/>
  <c r="P36" i="181" s="1"/>
  <c r="H36" i="181"/>
  <c r="BE35" i="181"/>
  <c r="BD35" i="181"/>
  <c r="AD35" i="181"/>
  <c r="AC35" i="181"/>
  <c r="L35" i="181"/>
  <c r="J35" i="181"/>
  <c r="K35" i="181" s="1"/>
  <c r="P35" i="181" s="1"/>
  <c r="H35" i="181"/>
  <c r="BE25" i="181"/>
  <c r="BD25" i="181"/>
  <c r="AD25" i="181"/>
  <c r="AC25" i="181"/>
  <c r="L25" i="181"/>
  <c r="M25" i="181" s="1"/>
  <c r="J25" i="181"/>
  <c r="K25" i="181" s="1"/>
  <c r="P25" i="181" s="1"/>
  <c r="H25" i="181"/>
  <c r="BE24" i="181"/>
  <c r="BD24" i="181"/>
  <c r="AD24" i="181"/>
  <c r="AC24" i="181"/>
  <c r="L24" i="181"/>
  <c r="J24" i="181"/>
  <c r="K24" i="181" s="1"/>
  <c r="P24" i="181" s="1"/>
  <c r="H24" i="181"/>
  <c r="BE17" i="181"/>
  <c r="BD17" i="181"/>
  <c r="AD17" i="181"/>
  <c r="AC17" i="181"/>
  <c r="L17" i="181"/>
  <c r="M17" i="181" s="1"/>
  <c r="J17" i="181"/>
  <c r="N17" i="181" s="1"/>
  <c r="O17" i="181" s="1"/>
  <c r="H17" i="181"/>
  <c r="BE16" i="181"/>
  <c r="BD16" i="181"/>
  <c r="AD16" i="181"/>
  <c r="AC16" i="181"/>
  <c r="L16" i="181"/>
  <c r="J16" i="181"/>
  <c r="N16" i="181" s="1"/>
  <c r="O16" i="181" s="1"/>
  <c r="H16" i="181"/>
  <c r="BE15" i="181"/>
  <c r="BD15" i="181"/>
  <c r="AD15" i="181"/>
  <c r="AC15" i="181"/>
  <c r="L15" i="181"/>
  <c r="M15" i="181" s="1"/>
  <c r="J15" i="181"/>
  <c r="N15" i="181" s="1"/>
  <c r="O15" i="181" s="1"/>
  <c r="H15" i="181"/>
  <c r="BE14" i="181"/>
  <c r="BD14" i="181"/>
  <c r="AD14" i="181"/>
  <c r="AD129" i="181" s="1"/>
  <c r="AC14" i="181"/>
  <c r="L14" i="181"/>
  <c r="J14" i="181"/>
  <c r="N14" i="181" s="1"/>
  <c r="H14" i="181"/>
  <c r="H129" i="181" s="1"/>
  <c r="BD129" i="181" l="1"/>
  <c r="K15" i="181"/>
  <c r="P15" i="181" s="1"/>
  <c r="AE15" i="181"/>
  <c r="K17" i="181"/>
  <c r="P17" i="181" s="1"/>
  <c r="Q17" i="181" s="1"/>
  <c r="AE17" i="181"/>
  <c r="AE25" i="181"/>
  <c r="AE36" i="181"/>
  <c r="K47" i="181"/>
  <c r="P47" i="181" s="1"/>
  <c r="Q47" i="181" s="1"/>
  <c r="AE47" i="181"/>
  <c r="K76" i="181"/>
  <c r="P76" i="181" s="1"/>
  <c r="AE76" i="181"/>
  <c r="K78" i="181"/>
  <c r="P78" i="181" s="1"/>
  <c r="Q78" i="181" s="1"/>
  <c r="AE78" i="181"/>
  <c r="M84" i="181"/>
  <c r="AE101" i="181"/>
  <c r="M104" i="181"/>
  <c r="Q104" i="181" s="1"/>
  <c r="AE106" i="181"/>
  <c r="BE129" i="181"/>
  <c r="M16" i="181"/>
  <c r="M24" i="181"/>
  <c r="Q24" i="181" s="1"/>
  <c r="M35" i="181"/>
  <c r="M45" i="181"/>
  <c r="M48" i="181"/>
  <c r="M77" i="181"/>
  <c r="Q77" i="181" s="1"/>
  <c r="L129" i="181"/>
  <c r="AC129" i="181"/>
  <c r="Q106" i="181"/>
  <c r="AE107" i="181"/>
  <c r="K14" i="181"/>
  <c r="M14" i="181"/>
  <c r="K16" i="181"/>
  <c r="AE16" i="181"/>
  <c r="AE24" i="181"/>
  <c r="AE35" i="181"/>
  <c r="AE45" i="181"/>
  <c r="AE48" i="181"/>
  <c r="AE77" i="181"/>
  <c r="K79" i="181"/>
  <c r="AE84" i="181"/>
  <c r="K99" i="181"/>
  <c r="P99" i="181" s="1"/>
  <c r="Q99" i="181" s="1"/>
  <c r="M100" i="181"/>
  <c r="AE100" i="181"/>
  <c r="M103" i="181"/>
  <c r="AE103" i="181"/>
  <c r="M105" i="181"/>
  <c r="AE105" i="181"/>
  <c r="O14" i="181"/>
  <c r="O129" i="181" s="1"/>
  <c r="N129" i="181"/>
  <c r="Q15" i="181"/>
  <c r="Q25" i="181"/>
  <c r="Q36" i="181"/>
  <c r="Q76" i="181"/>
  <c r="Q86" i="181"/>
  <c r="Q107" i="181"/>
  <c r="P16" i="181"/>
  <c r="Q16" i="181"/>
  <c r="Q35" i="181"/>
  <c r="Q45" i="181"/>
  <c r="Q48" i="181"/>
  <c r="P79" i="181"/>
  <c r="Q84" i="181"/>
  <c r="Q100" i="181"/>
  <c r="Q103" i="181"/>
  <c r="Q105" i="181"/>
  <c r="M79" i="181"/>
  <c r="J129" i="181"/>
  <c r="P14" i="181"/>
  <c r="AE14" i="181"/>
  <c r="K129" i="181" l="1"/>
  <c r="E132" i="181" s="1"/>
  <c r="E139" i="181" s="1"/>
  <c r="P129" i="181"/>
  <c r="Q79" i="181"/>
  <c r="M129" i="181"/>
  <c r="Q14" i="181"/>
  <c r="Q129" i="181" s="1"/>
  <c r="BC129" i="180" l="1"/>
  <c r="BB129" i="180"/>
  <c r="BA129" i="180"/>
  <c r="AZ129" i="180"/>
  <c r="AX129" i="180"/>
  <c r="AV129" i="180"/>
  <c r="AT129" i="180"/>
  <c r="AR129" i="180"/>
  <c r="AQ129" i="180"/>
  <c r="AP129" i="180"/>
  <c r="AO129" i="180"/>
  <c r="AN129" i="180"/>
  <c r="AM129" i="180"/>
  <c r="AL129" i="180"/>
  <c r="AK129" i="180"/>
  <c r="AJ129" i="180"/>
  <c r="AI129" i="180"/>
  <c r="AH129" i="180"/>
  <c r="AG129" i="180"/>
  <c r="AF129" i="180"/>
  <c r="Z129" i="180"/>
  <c r="X129" i="180"/>
  <c r="W129" i="180"/>
  <c r="I129" i="180"/>
  <c r="G129" i="180"/>
  <c r="F129" i="180"/>
  <c r="C129" i="180"/>
  <c r="E133" i="180" s="1"/>
  <c r="BE107" i="180"/>
  <c r="BD107" i="180"/>
  <c r="AD107" i="180"/>
  <c r="AC107" i="180"/>
  <c r="AA107" i="180"/>
  <c r="Y107" i="180"/>
  <c r="L107" i="180"/>
  <c r="J107" i="180"/>
  <c r="K107" i="180" s="1"/>
  <c r="P107" i="180" s="1"/>
  <c r="H107" i="180"/>
  <c r="BE106" i="180"/>
  <c r="BD106" i="180"/>
  <c r="AD106" i="180"/>
  <c r="AC106" i="180"/>
  <c r="AA106" i="180"/>
  <c r="Y106" i="180"/>
  <c r="L106" i="180"/>
  <c r="M106" i="180" s="1"/>
  <c r="J106" i="180"/>
  <c r="K106" i="180" s="1"/>
  <c r="P106" i="180" s="1"/>
  <c r="H106" i="180"/>
  <c r="BE105" i="180"/>
  <c r="BD105" i="180"/>
  <c r="AD105" i="180"/>
  <c r="AC105" i="180"/>
  <c r="AA105" i="180"/>
  <c r="Y105" i="180"/>
  <c r="L105" i="180"/>
  <c r="J105" i="180"/>
  <c r="K105" i="180" s="1"/>
  <c r="P105" i="180" s="1"/>
  <c r="H105" i="180"/>
  <c r="BE104" i="180"/>
  <c r="BD104" i="180"/>
  <c r="AD104" i="180"/>
  <c r="AC104" i="180"/>
  <c r="Y104" i="180"/>
  <c r="L104" i="180"/>
  <c r="M104" i="180" s="1"/>
  <c r="K104" i="180"/>
  <c r="P104" i="180" s="1"/>
  <c r="H104" i="180"/>
  <c r="BE103" i="180"/>
  <c r="BD103" i="180"/>
  <c r="AD103" i="180"/>
  <c r="AC103" i="180"/>
  <c r="Y103" i="180"/>
  <c r="L103" i="180"/>
  <c r="M103" i="180" s="1"/>
  <c r="K103" i="180"/>
  <c r="P103" i="180" s="1"/>
  <c r="H103" i="180"/>
  <c r="BE101" i="180"/>
  <c r="BD101" i="180"/>
  <c r="AD101" i="180"/>
  <c r="AC101" i="180"/>
  <c r="Y101" i="180"/>
  <c r="L101" i="180"/>
  <c r="M101" i="180" s="1"/>
  <c r="K101" i="180"/>
  <c r="P101" i="180" s="1"/>
  <c r="H101" i="180"/>
  <c r="BE100" i="180"/>
  <c r="BD100" i="180"/>
  <c r="AD100" i="180"/>
  <c r="AC100" i="180"/>
  <c r="Y100" i="180"/>
  <c r="L100" i="180"/>
  <c r="M100" i="180" s="1"/>
  <c r="K100" i="180"/>
  <c r="P100" i="180" s="1"/>
  <c r="H100" i="180"/>
  <c r="BE99" i="180"/>
  <c r="BD99" i="180"/>
  <c r="AD99" i="180"/>
  <c r="AC99" i="180"/>
  <c r="AA99" i="180"/>
  <c r="Y99" i="180"/>
  <c r="L99" i="180"/>
  <c r="M99" i="180" s="1"/>
  <c r="J99" i="180"/>
  <c r="K99" i="180" s="1"/>
  <c r="P99" i="180" s="1"/>
  <c r="H99" i="180"/>
  <c r="BE79" i="180"/>
  <c r="BD79" i="180"/>
  <c r="AD79" i="180"/>
  <c r="AC79" i="180"/>
  <c r="AA79" i="180"/>
  <c r="Y79" i="180"/>
  <c r="L79" i="180"/>
  <c r="J79" i="180"/>
  <c r="N79" i="180" s="1"/>
  <c r="O79" i="180" s="1"/>
  <c r="H79" i="180"/>
  <c r="BE78" i="180"/>
  <c r="BD78" i="180"/>
  <c r="AD78" i="180"/>
  <c r="AC78" i="180"/>
  <c r="AA78" i="180"/>
  <c r="Y78" i="180"/>
  <c r="L78" i="180"/>
  <c r="J78" i="180"/>
  <c r="K78" i="180" s="1"/>
  <c r="P78" i="180" s="1"/>
  <c r="H78" i="180"/>
  <c r="BE77" i="180"/>
  <c r="BD77" i="180"/>
  <c r="AD77" i="180"/>
  <c r="AC77" i="180"/>
  <c r="AA77" i="180"/>
  <c r="Y77" i="180"/>
  <c r="L77" i="180"/>
  <c r="J77" i="180"/>
  <c r="K77" i="180" s="1"/>
  <c r="P77" i="180" s="1"/>
  <c r="H77" i="180"/>
  <c r="BE76" i="180"/>
  <c r="BD76" i="180"/>
  <c r="AD76" i="180"/>
  <c r="AC76" i="180"/>
  <c r="AA76" i="180"/>
  <c r="Y76" i="180"/>
  <c r="L76" i="180"/>
  <c r="J76" i="180"/>
  <c r="K76" i="180" s="1"/>
  <c r="P76" i="180" s="1"/>
  <c r="H76" i="180"/>
  <c r="BE48" i="180"/>
  <c r="BD48" i="180"/>
  <c r="AD48" i="180"/>
  <c r="AC48" i="180"/>
  <c r="AA48" i="180"/>
  <c r="Y48" i="180"/>
  <c r="L48" i="180"/>
  <c r="J48" i="180"/>
  <c r="K48" i="180" s="1"/>
  <c r="P48" i="180" s="1"/>
  <c r="H48" i="180"/>
  <c r="BE47" i="180"/>
  <c r="BD47" i="180"/>
  <c r="AD47" i="180"/>
  <c r="AC47" i="180"/>
  <c r="AA47" i="180"/>
  <c r="Y47" i="180"/>
  <c r="L47" i="180"/>
  <c r="J47" i="180"/>
  <c r="K47" i="180" s="1"/>
  <c r="P47" i="180" s="1"/>
  <c r="H47" i="180"/>
  <c r="BE36" i="180"/>
  <c r="BD36" i="180"/>
  <c r="AD36" i="180"/>
  <c r="AC36" i="180"/>
  <c r="AA36" i="180"/>
  <c r="Y36" i="180"/>
  <c r="L36" i="180"/>
  <c r="J36" i="180"/>
  <c r="K36" i="180" s="1"/>
  <c r="P36" i="180" s="1"/>
  <c r="H36" i="180"/>
  <c r="BE35" i="180"/>
  <c r="BD35" i="180"/>
  <c r="AD35" i="180"/>
  <c r="AC35" i="180"/>
  <c r="AA35" i="180"/>
  <c r="Y35" i="180"/>
  <c r="L35" i="180"/>
  <c r="J35" i="180"/>
  <c r="K35" i="180" s="1"/>
  <c r="P35" i="180" s="1"/>
  <c r="H35" i="180"/>
  <c r="BE17" i="180"/>
  <c r="BD17" i="180"/>
  <c r="AD17" i="180"/>
  <c r="AC17" i="180"/>
  <c r="AA17" i="180"/>
  <c r="Y17" i="180"/>
  <c r="L17" i="180"/>
  <c r="J17" i="180"/>
  <c r="N17" i="180" s="1"/>
  <c r="O17" i="180" s="1"/>
  <c r="H17" i="180"/>
  <c r="BE16" i="180"/>
  <c r="BD16" i="180"/>
  <c r="AD16" i="180"/>
  <c r="AC16" i="180"/>
  <c r="AA16" i="180"/>
  <c r="Y16" i="180"/>
  <c r="L16" i="180"/>
  <c r="J16" i="180"/>
  <c r="N16" i="180" s="1"/>
  <c r="O16" i="180" s="1"/>
  <c r="H16" i="180"/>
  <c r="BE15" i="180"/>
  <c r="BD15" i="180"/>
  <c r="AD15" i="180"/>
  <c r="AC15" i="180"/>
  <c r="AA15" i="180"/>
  <c r="Y15" i="180"/>
  <c r="L15" i="180"/>
  <c r="J15" i="180"/>
  <c r="N15" i="180" s="1"/>
  <c r="O15" i="180" s="1"/>
  <c r="H15" i="180"/>
  <c r="BE14" i="180"/>
  <c r="BD14" i="180"/>
  <c r="AD14" i="180"/>
  <c r="AC14" i="180"/>
  <c r="AA14" i="180"/>
  <c r="Y14" i="180"/>
  <c r="L14" i="180"/>
  <c r="J14" i="180"/>
  <c r="H14" i="180"/>
  <c r="AA129" i="180" l="1"/>
  <c r="M16" i="180"/>
  <c r="M47" i="180"/>
  <c r="Q47" i="180" s="1"/>
  <c r="AE47" i="180"/>
  <c r="M78" i="180"/>
  <c r="Q78" i="180" s="1"/>
  <c r="AE78" i="180"/>
  <c r="AE99" i="180"/>
  <c r="AE101" i="180"/>
  <c r="AE104" i="180"/>
  <c r="AE106" i="180"/>
  <c r="BE129" i="180"/>
  <c r="M105" i="180"/>
  <c r="Q105" i="180" s="1"/>
  <c r="M107" i="180"/>
  <c r="H129" i="180"/>
  <c r="L129" i="180"/>
  <c r="AD129" i="180"/>
  <c r="AE15" i="180"/>
  <c r="M35" i="180"/>
  <c r="Q35" i="180" s="1"/>
  <c r="AE35" i="180"/>
  <c r="M76" i="180"/>
  <c r="Q76" i="180" s="1"/>
  <c r="AE76" i="180"/>
  <c r="Q101" i="180"/>
  <c r="Q104" i="180"/>
  <c r="J129" i="180"/>
  <c r="Y129" i="180"/>
  <c r="AC129" i="180"/>
  <c r="BD129" i="180"/>
  <c r="M15" i="180"/>
  <c r="AE16" i="180"/>
  <c r="M17" i="180"/>
  <c r="AE17" i="180"/>
  <c r="M36" i="180"/>
  <c r="AE36" i="180"/>
  <c r="M48" i="180"/>
  <c r="Q48" i="180" s="1"/>
  <c r="AE48" i="180"/>
  <c r="M77" i="180"/>
  <c r="Q77" i="180" s="1"/>
  <c r="AE77" i="180"/>
  <c r="M79" i="180"/>
  <c r="AE79" i="180"/>
  <c r="Q100" i="180"/>
  <c r="AE100" i="180"/>
  <c r="Q103" i="180"/>
  <c r="AE103" i="180"/>
  <c r="AE105" i="180"/>
  <c r="AE107" i="180"/>
  <c r="Q99" i="180"/>
  <c r="Q106" i="180"/>
  <c r="Q36" i="180"/>
  <c r="Q107" i="180"/>
  <c r="K14" i="180"/>
  <c r="M14" i="180"/>
  <c r="K15" i="180"/>
  <c r="P15" i="180" s="1"/>
  <c r="K16" i="180"/>
  <c r="P16" i="180" s="1"/>
  <c r="Q16" i="180" s="1"/>
  <c r="K17" i="180"/>
  <c r="P17" i="180" s="1"/>
  <c r="K79" i="180"/>
  <c r="P79" i="180" s="1"/>
  <c r="Q79" i="180" s="1"/>
  <c r="N14" i="180"/>
  <c r="AE14" i="180"/>
  <c r="Q15" i="180" l="1"/>
  <c r="Q17" i="180"/>
  <c r="M129" i="180"/>
  <c r="N129" i="180"/>
  <c r="O14" i="180"/>
  <c r="O129" i="180" s="1"/>
  <c r="P14" i="180"/>
  <c r="P129" i="180" s="1"/>
  <c r="K129" i="180"/>
  <c r="E132" i="180" s="1"/>
  <c r="E139" i="180" s="1"/>
  <c r="Q14" i="180" l="1"/>
  <c r="Q129" i="180" s="1"/>
  <c r="BC129" i="179" l="1"/>
  <c r="BB129" i="179"/>
  <c r="BA129" i="179"/>
  <c r="AZ129" i="179"/>
  <c r="AX129" i="179"/>
  <c r="AV129" i="179"/>
  <c r="AT129" i="179"/>
  <c r="AR129" i="179"/>
  <c r="AQ129" i="179"/>
  <c r="AP129" i="179"/>
  <c r="AO129" i="179"/>
  <c r="AN129" i="179"/>
  <c r="AM129" i="179"/>
  <c r="AL129" i="179"/>
  <c r="AK129" i="179"/>
  <c r="AJ129" i="179"/>
  <c r="AI129" i="179"/>
  <c r="AH129" i="179"/>
  <c r="AG129" i="179"/>
  <c r="AF129" i="179"/>
  <c r="Z129" i="179"/>
  <c r="X129" i="179"/>
  <c r="W129" i="179"/>
  <c r="I129" i="179"/>
  <c r="G129" i="179"/>
  <c r="F129" i="179"/>
  <c r="C129" i="179"/>
  <c r="E133" i="179" s="1"/>
  <c r="BE107" i="179"/>
  <c r="BD107" i="179"/>
  <c r="AD107" i="179"/>
  <c r="AC107" i="179"/>
  <c r="Y107" i="179"/>
  <c r="L107" i="179"/>
  <c r="M107" i="179" s="1"/>
  <c r="K107" i="179"/>
  <c r="P107" i="179" s="1"/>
  <c r="H107" i="179"/>
  <c r="BE106" i="179"/>
  <c r="BD106" i="179"/>
  <c r="AD106" i="179"/>
  <c r="AC106" i="179"/>
  <c r="AA106" i="179"/>
  <c r="Y106" i="179"/>
  <c r="L106" i="179"/>
  <c r="M106" i="179" s="1"/>
  <c r="J106" i="179"/>
  <c r="K106" i="179" s="1"/>
  <c r="P106" i="179" s="1"/>
  <c r="H106" i="179"/>
  <c r="BE105" i="179"/>
  <c r="BD105" i="179"/>
  <c r="AD105" i="179"/>
  <c r="AC105" i="179"/>
  <c r="AA105" i="179"/>
  <c r="Y105" i="179"/>
  <c r="L105" i="179"/>
  <c r="K105" i="179"/>
  <c r="P105" i="179" s="1"/>
  <c r="J105" i="179"/>
  <c r="H105" i="179"/>
  <c r="BE104" i="179"/>
  <c r="BD104" i="179"/>
  <c r="AD104" i="179"/>
  <c r="AC104" i="179"/>
  <c r="Y104" i="179"/>
  <c r="L104" i="179"/>
  <c r="M104" i="179" s="1"/>
  <c r="K104" i="179"/>
  <c r="P104" i="179" s="1"/>
  <c r="H104" i="179"/>
  <c r="BE103" i="179"/>
  <c r="BD103" i="179"/>
  <c r="AD103" i="179"/>
  <c r="AC103" i="179"/>
  <c r="Y103" i="179"/>
  <c r="L103" i="179"/>
  <c r="M103" i="179" s="1"/>
  <c r="K103" i="179"/>
  <c r="P103" i="179" s="1"/>
  <c r="H103" i="179"/>
  <c r="BE101" i="179"/>
  <c r="BD101" i="179"/>
  <c r="AD101" i="179"/>
  <c r="AC101" i="179"/>
  <c r="Y101" i="179"/>
  <c r="L101" i="179"/>
  <c r="M101" i="179" s="1"/>
  <c r="K101" i="179"/>
  <c r="P101" i="179" s="1"/>
  <c r="H101" i="179"/>
  <c r="BE100" i="179"/>
  <c r="BD100" i="179"/>
  <c r="AD100" i="179"/>
  <c r="AC100" i="179"/>
  <c r="Y100" i="179"/>
  <c r="L100" i="179"/>
  <c r="M100" i="179" s="1"/>
  <c r="K100" i="179"/>
  <c r="P100" i="179" s="1"/>
  <c r="H100" i="179"/>
  <c r="BE99" i="179"/>
  <c r="BD99" i="179"/>
  <c r="AD99" i="179"/>
  <c r="AC99" i="179"/>
  <c r="AA99" i="179"/>
  <c r="Y99" i="179"/>
  <c r="L99" i="179"/>
  <c r="M99" i="179" s="1"/>
  <c r="J99" i="179"/>
  <c r="K99" i="179" s="1"/>
  <c r="P99" i="179" s="1"/>
  <c r="H99" i="179"/>
  <c r="BE79" i="179"/>
  <c r="BD79" i="179"/>
  <c r="AD79" i="179"/>
  <c r="AE79" i="179" s="1"/>
  <c r="AC79" i="179"/>
  <c r="AA79" i="179"/>
  <c r="Y79" i="179"/>
  <c r="L79" i="179"/>
  <c r="K79" i="179"/>
  <c r="J79" i="179"/>
  <c r="N79" i="179" s="1"/>
  <c r="O79" i="179" s="1"/>
  <c r="H79" i="179"/>
  <c r="BE78" i="179"/>
  <c r="BD78" i="179"/>
  <c r="AD78" i="179"/>
  <c r="AC78" i="179"/>
  <c r="AA78" i="179"/>
  <c r="Y78" i="179"/>
  <c r="L78" i="179"/>
  <c r="M78" i="179" s="1"/>
  <c r="J78" i="179"/>
  <c r="K78" i="179" s="1"/>
  <c r="P78" i="179" s="1"/>
  <c r="H78" i="179"/>
  <c r="BE77" i="179"/>
  <c r="BD77" i="179"/>
  <c r="AD77" i="179"/>
  <c r="AE77" i="179" s="1"/>
  <c r="AC77" i="179"/>
  <c r="AA77" i="179"/>
  <c r="Y77" i="179"/>
  <c r="L77" i="179"/>
  <c r="J77" i="179"/>
  <c r="H77" i="179"/>
  <c r="BE76" i="179"/>
  <c r="BD76" i="179"/>
  <c r="AD76" i="179"/>
  <c r="AC76" i="179"/>
  <c r="AA76" i="179"/>
  <c r="Y76" i="179"/>
  <c r="L76" i="179"/>
  <c r="J76" i="179"/>
  <c r="K76" i="179" s="1"/>
  <c r="P76" i="179" s="1"/>
  <c r="H76" i="179"/>
  <c r="BE47" i="179"/>
  <c r="BD47" i="179"/>
  <c r="AD47" i="179"/>
  <c r="AE47" i="179" s="1"/>
  <c r="AC47" i="179"/>
  <c r="AA47" i="179"/>
  <c r="Y47" i="179"/>
  <c r="M47" i="179"/>
  <c r="L47" i="179"/>
  <c r="K47" i="179"/>
  <c r="P47" i="179" s="1"/>
  <c r="J47" i="179"/>
  <c r="H47" i="179"/>
  <c r="BE36" i="179"/>
  <c r="BD36" i="179"/>
  <c r="AD36" i="179"/>
  <c r="AC36" i="179"/>
  <c r="AA36" i="179"/>
  <c r="Y36" i="179"/>
  <c r="L36" i="179"/>
  <c r="J36" i="179"/>
  <c r="K36" i="179" s="1"/>
  <c r="P36" i="179" s="1"/>
  <c r="H36" i="179"/>
  <c r="BE35" i="179"/>
  <c r="BD35" i="179"/>
  <c r="AD35" i="179"/>
  <c r="AE35" i="179" s="1"/>
  <c r="AC35" i="179"/>
  <c r="AA35" i="179"/>
  <c r="Y35" i="179"/>
  <c r="M35" i="179"/>
  <c r="L35" i="179"/>
  <c r="K35" i="179"/>
  <c r="P35" i="179" s="1"/>
  <c r="J35" i="179"/>
  <c r="H35" i="179"/>
  <c r="BE17" i="179"/>
  <c r="BD17" i="179"/>
  <c r="AD17" i="179"/>
  <c r="AC17" i="179"/>
  <c r="AA17" i="179"/>
  <c r="Y17" i="179"/>
  <c r="L17" i="179"/>
  <c r="J17" i="179"/>
  <c r="N17" i="179" s="1"/>
  <c r="O17" i="179" s="1"/>
  <c r="H17" i="179"/>
  <c r="BE16" i="179"/>
  <c r="BD16" i="179"/>
  <c r="AD16" i="179"/>
  <c r="AE16" i="179" s="1"/>
  <c r="AC16" i="179"/>
  <c r="AA16" i="179"/>
  <c r="Y16" i="179"/>
  <c r="L16" i="179"/>
  <c r="M16" i="179" s="1"/>
  <c r="J16" i="179"/>
  <c r="N16" i="179" s="1"/>
  <c r="O16" i="179" s="1"/>
  <c r="H16" i="179"/>
  <c r="BE15" i="179"/>
  <c r="BD15" i="179"/>
  <c r="AD15" i="179"/>
  <c r="AC15" i="179"/>
  <c r="AA15" i="179"/>
  <c r="Y15" i="179"/>
  <c r="L15" i="179"/>
  <c r="J15" i="179"/>
  <c r="N15" i="179" s="1"/>
  <c r="O15" i="179" s="1"/>
  <c r="H15" i="179"/>
  <c r="BE14" i="179"/>
  <c r="BE129" i="179" s="1"/>
  <c r="BD14" i="179"/>
  <c r="AD14" i="179"/>
  <c r="AC14" i="179"/>
  <c r="AA14" i="179"/>
  <c r="AA129" i="179" s="1"/>
  <c r="Y14" i="179"/>
  <c r="L14" i="179"/>
  <c r="J14" i="179"/>
  <c r="H14" i="179"/>
  <c r="H129" i="179" s="1"/>
  <c r="J129" i="179" l="1"/>
  <c r="AC129" i="179"/>
  <c r="M36" i="179"/>
  <c r="M76" i="179"/>
  <c r="Q76" i="179" s="1"/>
  <c r="M77" i="179"/>
  <c r="L129" i="179"/>
  <c r="AD129" i="179"/>
  <c r="M79" i="179"/>
  <c r="AE107" i="179"/>
  <c r="Y129" i="179"/>
  <c r="BD129" i="179"/>
  <c r="M105" i="179"/>
  <c r="Q105" i="179" s="1"/>
  <c r="M15" i="179"/>
  <c r="AE15" i="179"/>
  <c r="AE17" i="179"/>
  <c r="AE36" i="179"/>
  <c r="AE76" i="179"/>
  <c r="AE78" i="179"/>
  <c r="AE99" i="179"/>
  <c r="Q101" i="179"/>
  <c r="AE101" i="179"/>
  <c r="Q104" i="179"/>
  <c r="AE104" i="179"/>
  <c r="AE106" i="179"/>
  <c r="K77" i="179"/>
  <c r="P77" i="179" s="1"/>
  <c r="Q100" i="179"/>
  <c r="AE100" i="179"/>
  <c r="Q103" i="179"/>
  <c r="AE103" i="179"/>
  <c r="AE105" i="179"/>
  <c r="Q107" i="179"/>
  <c r="Q36" i="179"/>
  <c r="Q78" i="179"/>
  <c r="Q99" i="179"/>
  <c r="Q106" i="179"/>
  <c r="Q35" i="179"/>
  <c r="Q47" i="179"/>
  <c r="Q77" i="179"/>
  <c r="P79" i="179"/>
  <c r="Q79" i="179" s="1"/>
  <c r="K14" i="179"/>
  <c r="M14" i="179"/>
  <c r="K15" i="179"/>
  <c r="P15" i="179" s="1"/>
  <c r="Q15" i="179" s="1"/>
  <c r="K16" i="179"/>
  <c r="P16" i="179" s="1"/>
  <c r="Q16" i="179" s="1"/>
  <c r="K17" i="179"/>
  <c r="P17" i="179" s="1"/>
  <c r="M17" i="179"/>
  <c r="N14" i="179"/>
  <c r="AE14" i="179"/>
  <c r="Q17" i="179" l="1"/>
  <c r="M129" i="179"/>
  <c r="N129" i="179"/>
  <c r="O14" i="179"/>
  <c r="O129" i="179" s="1"/>
  <c r="P14" i="179"/>
  <c r="P129" i="179" s="1"/>
  <c r="K129" i="179"/>
  <c r="E132" i="179" s="1"/>
  <c r="E139" i="179" s="1"/>
  <c r="Q14" i="179" l="1"/>
  <c r="Q129" i="179" s="1"/>
  <c r="BC129" i="178" l="1"/>
  <c r="BB129" i="178"/>
  <c r="BA129" i="178"/>
  <c r="AZ129" i="178"/>
  <c r="AX129" i="178"/>
  <c r="AV129" i="178"/>
  <c r="AT129" i="178"/>
  <c r="AR129" i="178"/>
  <c r="AQ129" i="178"/>
  <c r="AP129" i="178"/>
  <c r="AO129" i="178"/>
  <c r="AN129" i="178"/>
  <c r="AM129" i="178"/>
  <c r="AL129" i="178"/>
  <c r="AK129" i="178"/>
  <c r="AJ129" i="178"/>
  <c r="AI129" i="178"/>
  <c r="AH129" i="178"/>
  <c r="AG129" i="178"/>
  <c r="AF129" i="178"/>
  <c r="I129" i="178"/>
  <c r="G129" i="178"/>
  <c r="F129" i="178"/>
  <c r="C129" i="178"/>
  <c r="E133" i="178" s="1"/>
  <c r="BE107" i="178"/>
  <c r="BD107" i="178"/>
  <c r="AD107" i="178"/>
  <c r="AC107" i="178"/>
  <c r="L107" i="178"/>
  <c r="M107" i="178" s="1"/>
  <c r="K107" i="178"/>
  <c r="P107" i="178" s="1"/>
  <c r="H107" i="178"/>
  <c r="BE106" i="178"/>
  <c r="BD106" i="178"/>
  <c r="AD106" i="178"/>
  <c r="AC106" i="178"/>
  <c r="L106" i="178"/>
  <c r="J106" i="178"/>
  <c r="K106" i="178" s="1"/>
  <c r="P106" i="178" s="1"/>
  <c r="H106" i="178"/>
  <c r="BE105" i="178"/>
  <c r="BD105" i="178"/>
  <c r="AD105" i="178"/>
  <c r="AC105" i="178"/>
  <c r="AE105" i="178" s="1"/>
  <c r="L105" i="178"/>
  <c r="J105" i="178"/>
  <c r="K105" i="178" s="1"/>
  <c r="P105" i="178" s="1"/>
  <c r="H105" i="178"/>
  <c r="BE103" i="178"/>
  <c r="BD103" i="178"/>
  <c r="AD103" i="178"/>
  <c r="AC103" i="178"/>
  <c r="L103" i="178"/>
  <c r="J103" i="178"/>
  <c r="K103" i="178" s="1"/>
  <c r="P103" i="178" s="1"/>
  <c r="H103" i="178"/>
  <c r="BE99" i="178"/>
  <c r="BD99" i="178"/>
  <c r="AD99" i="178"/>
  <c r="AC99" i="178"/>
  <c r="L99" i="178"/>
  <c r="J99" i="178"/>
  <c r="K99" i="178" s="1"/>
  <c r="P99" i="178" s="1"/>
  <c r="H99" i="178"/>
  <c r="BE88" i="178"/>
  <c r="BD88" i="178"/>
  <c r="AD88" i="178"/>
  <c r="AC88" i="178"/>
  <c r="L88" i="178"/>
  <c r="J88" i="178"/>
  <c r="N88" i="178" s="1"/>
  <c r="O88" i="178" s="1"/>
  <c r="H88" i="178"/>
  <c r="BE79" i="178"/>
  <c r="BD79" i="178"/>
  <c r="AD79" i="178"/>
  <c r="AC79" i="178"/>
  <c r="AE79" i="178" s="1"/>
  <c r="L79" i="178"/>
  <c r="J79" i="178"/>
  <c r="N79" i="178" s="1"/>
  <c r="O79" i="178" s="1"/>
  <c r="H79" i="178"/>
  <c r="BE78" i="178"/>
  <c r="BD78" i="178"/>
  <c r="AD78" i="178"/>
  <c r="AC78" i="178"/>
  <c r="L78" i="178"/>
  <c r="J78" i="178"/>
  <c r="K78" i="178" s="1"/>
  <c r="P78" i="178" s="1"/>
  <c r="H78" i="178"/>
  <c r="BE77" i="178"/>
  <c r="BD77" i="178"/>
  <c r="AD77" i="178"/>
  <c r="AC77" i="178"/>
  <c r="L77" i="178"/>
  <c r="J77" i="178"/>
  <c r="K77" i="178" s="1"/>
  <c r="P77" i="178" s="1"/>
  <c r="H77" i="178"/>
  <c r="BE76" i="178"/>
  <c r="BD76" i="178"/>
  <c r="AD76" i="178"/>
  <c r="AC76" i="178"/>
  <c r="L76" i="178"/>
  <c r="M76" i="178" s="1"/>
  <c r="J76" i="178"/>
  <c r="K76" i="178" s="1"/>
  <c r="P76" i="178" s="1"/>
  <c r="H76" i="178"/>
  <c r="BE47" i="178"/>
  <c r="BD47" i="178"/>
  <c r="AD47" i="178"/>
  <c r="AC47" i="178"/>
  <c r="AE47" i="178" s="1"/>
  <c r="L47" i="178"/>
  <c r="J47" i="178"/>
  <c r="K47" i="178" s="1"/>
  <c r="P47" i="178" s="1"/>
  <c r="H47" i="178"/>
  <c r="BE36" i="178"/>
  <c r="BD36" i="178"/>
  <c r="AD36" i="178"/>
  <c r="AE36" i="178" s="1"/>
  <c r="AC36" i="178"/>
  <c r="L36" i="178"/>
  <c r="J36" i="178"/>
  <c r="K36" i="178" s="1"/>
  <c r="P36" i="178" s="1"/>
  <c r="H36" i="178"/>
  <c r="BE35" i="178"/>
  <c r="BD35" i="178"/>
  <c r="AD35" i="178"/>
  <c r="AC35" i="178"/>
  <c r="L35" i="178"/>
  <c r="J35" i="178"/>
  <c r="K35" i="178" s="1"/>
  <c r="P35" i="178" s="1"/>
  <c r="H35" i="178"/>
  <c r="BE25" i="178"/>
  <c r="BD25" i="178"/>
  <c r="AD25" i="178"/>
  <c r="AC25" i="178"/>
  <c r="AE25" i="178" s="1"/>
  <c r="L25" i="178"/>
  <c r="J25" i="178"/>
  <c r="K25" i="178" s="1"/>
  <c r="P25" i="178" s="1"/>
  <c r="H25" i="178"/>
  <c r="BE24" i="178"/>
  <c r="BD24" i="178"/>
  <c r="AD24" i="178"/>
  <c r="AC24" i="178"/>
  <c r="L24" i="178"/>
  <c r="M24" i="178" s="1"/>
  <c r="J24" i="178"/>
  <c r="K24" i="178" s="1"/>
  <c r="P24" i="178" s="1"/>
  <c r="H24" i="178"/>
  <c r="BE17" i="178"/>
  <c r="BD17" i="178"/>
  <c r="AD17" i="178"/>
  <c r="AC17" i="178"/>
  <c r="L17" i="178"/>
  <c r="J17" i="178"/>
  <c r="N17" i="178" s="1"/>
  <c r="O17" i="178" s="1"/>
  <c r="H17" i="178"/>
  <c r="BE16" i="178"/>
  <c r="BD16" i="178"/>
  <c r="AD16" i="178"/>
  <c r="AC16" i="178"/>
  <c r="L16" i="178"/>
  <c r="J16" i="178"/>
  <c r="N16" i="178" s="1"/>
  <c r="O16" i="178" s="1"/>
  <c r="H16" i="178"/>
  <c r="BE15" i="178"/>
  <c r="BD15" i="178"/>
  <c r="AD15" i="178"/>
  <c r="AC15" i="178"/>
  <c r="L15" i="178"/>
  <c r="J15" i="178"/>
  <c r="N15" i="178" s="1"/>
  <c r="O15" i="178" s="1"/>
  <c r="H15" i="178"/>
  <c r="BE14" i="178"/>
  <c r="BE129" i="178" s="1"/>
  <c r="BD14" i="178"/>
  <c r="AD14" i="178"/>
  <c r="AC14" i="178"/>
  <c r="L14" i="178"/>
  <c r="L129" i="178" s="1"/>
  <c r="J14" i="178"/>
  <c r="N14" i="178" s="1"/>
  <c r="H14" i="178"/>
  <c r="AC129" i="178" l="1"/>
  <c r="M36" i="178"/>
  <c r="M78" i="178"/>
  <c r="M103" i="178"/>
  <c r="AE107" i="178"/>
  <c r="H129" i="178"/>
  <c r="AD129" i="178"/>
  <c r="M16" i="178"/>
  <c r="AE17" i="178"/>
  <c r="BD129" i="178"/>
  <c r="AE77" i="178"/>
  <c r="M88" i="178"/>
  <c r="AE99" i="178"/>
  <c r="M15" i="178"/>
  <c r="AE15" i="178"/>
  <c r="AE16" i="178"/>
  <c r="M17" i="178"/>
  <c r="AE24" i="178"/>
  <c r="M25" i="178"/>
  <c r="M106" i="178"/>
  <c r="Q106" i="178" s="1"/>
  <c r="Q24" i="178"/>
  <c r="M35" i="178"/>
  <c r="Q35" i="178" s="1"/>
  <c r="AE35" i="178"/>
  <c r="M47" i="178"/>
  <c r="Q47" i="178" s="1"/>
  <c r="AE76" i="178"/>
  <c r="M77" i="178"/>
  <c r="Q77" i="178" s="1"/>
  <c r="AE78" i="178"/>
  <c r="M79" i="178"/>
  <c r="AE88" i="178"/>
  <c r="M99" i="178"/>
  <c r="AE103" i="178"/>
  <c r="M105" i="178"/>
  <c r="AE106" i="178"/>
  <c r="N129" i="178"/>
  <c r="O14" i="178"/>
  <c r="O129" i="178" s="1"/>
  <c r="Q25" i="178"/>
  <c r="Q36" i="178"/>
  <c r="Q76" i="178"/>
  <c r="Q78" i="178"/>
  <c r="Q103" i="178"/>
  <c r="Q107" i="178"/>
  <c r="Q99" i="178"/>
  <c r="Q105" i="178"/>
  <c r="K14" i="178"/>
  <c r="M14" i="178"/>
  <c r="K15" i="178"/>
  <c r="P15" i="178" s="1"/>
  <c r="Q15" i="178" s="1"/>
  <c r="K16" i="178"/>
  <c r="P16" i="178" s="1"/>
  <c r="Q16" i="178" s="1"/>
  <c r="K17" i="178"/>
  <c r="P17" i="178" s="1"/>
  <c r="Q17" i="178" s="1"/>
  <c r="K79" i="178"/>
  <c r="P79" i="178" s="1"/>
  <c r="K88" i="178"/>
  <c r="P88" i="178" s="1"/>
  <c r="J129" i="178"/>
  <c r="AE14" i="178"/>
  <c r="Q88" i="178" l="1"/>
  <c r="Q79" i="178"/>
  <c r="M129" i="178"/>
  <c r="K129" i="178"/>
  <c r="E132" i="178" s="1"/>
  <c r="E139" i="178" s="1"/>
  <c r="P14" i="178"/>
  <c r="P129" i="178" s="1"/>
  <c r="Q14" i="178" l="1"/>
  <c r="Q129" i="178" s="1"/>
  <c r="BC129" i="177" l="1"/>
  <c r="BB129" i="177"/>
  <c r="BA129" i="177"/>
  <c r="AZ129" i="177"/>
  <c r="AX129" i="177"/>
  <c r="AV129" i="177"/>
  <c r="AT129" i="177"/>
  <c r="AR129" i="177"/>
  <c r="AQ129" i="177"/>
  <c r="AP129" i="177"/>
  <c r="AO129" i="177"/>
  <c r="AN129" i="177"/>
  <c r="AM129" i="177"/>
  <c r="AL129" i="177"/>
  <c r="AK129" i="177"/>
  <c r="AJ129" i="177"/>
  <c r="AI129" i="177"/>
  <c r="AH129" i="177"/>
  <c r="AG129" i="177"/>
  <c r="AF129" i="177"/>
  <c r="Z129" i="177"/>
  <c r="X129" i="177"/>
  <c r="W129" i="177"/>
  <c r="I129" i="177"/>
  <c r="G129" i="177"/>
  <c r="F129" i="177"/>
  <c r="C129" i="177"/>
  <c r="E133" i="177" s="1"/>
  <c r="BE107" i="177"/>
  <c r="BD107" i="177"/>
  <c r="AD107" i="177"/>
  <c r="AC107" i="177"/>
  <c r="AA107" i="177"/>
  <c r="Y107" i="177"/>
  <c r="L107" i="177"/>
  <c r="J107" i="177"/>
  <c r="M107" i="177" s="1"/>
  <c r="H107" i="177"/>
  <c r="BE106" i="177"/>
  <c r="BD106" i="177"/>
  <c r="AD106" i="177"/>
  <c r="AC106" i="177"/>
  <c r="AA106" i="177"/>
  <c r="Y106" i="177"/>
  <c r="L106" i="177"/>
  <c r="M106" i="177" s="1"/>
  <c r="J106" i="177"/>
  <c r="K106" i="177" s="1"/>
  <c r="P106" i="177" s="1"/>
  <c r="H106" i="177"/>
  <c r="BE105" i="177"/>
  <c r="BD105" i="177"/>
  <c r="AD105" i="177"/>
  <c r="AC105" i="177"/>
  <c r="AA105" i="177"/>
  <c r="Y105" i="177"/>
  <c r="L105" i="177"/>
  <c r="M105" i="177" s="1"/>
  <c r="J105" i="177"/>
  <c r="K105" i="177" s="1"/>
  <c r="P105" i="177" s="1"/>
  <c r="H105" i="177"/>
  <c r="BE104" i="177"/>
  <c r="BD104" i="177"/>
  <c r="AD104" i="177"/>
  <c r="AC104" i="177"/>
  <c r="Y104" i="177"/>
  <c r="L104" i="177"/>
  <c r="M104" i="177" s="1"/>
  <c r="K104" i="177"/>
  <c r="P104" i="177" s="1"/>
  <c r="H104" i="177"/>
  <c r="BE103" i="177"/>
  <c r="BD103" i="177"/>
  <c r="AD103" i="177"/>
  <c r="AE103" i="177" s="1"/>
  <c r="AC103" i="177"/>
  <c r="Y103" i="177"/>
  <c r="L103" i="177"/>
  <c r="M103" i="177" s="1"/>
  <c r="K103" i="177"/>
  <c r="P103" i="177" s="1"/>
  <c r="H103" i="177"/>
  <c r="BE101" i="177"/>
  <c r="BD101" i="177"/>
  <c r="AD101" i="177"/>
  <c r="AC101" i="177"/>
  <c r="Y101" i="177"/>
  <c r="L101" i="177"/>
  <c r="M101" i="177" s="1"/>
  <c r="K101" i="177"/>
  <c r="P101" i="177" s="1"/>
  <c r="H101" i="177"/>
  <c r="BE100" i="177"/>
  <c r="BD100" i="177"/>
  <c r="AD100" i="177"/>
  <c r="AE100" i="177" s="1"/>
  <c r="AC100" i="177"/>
  <c r="Y100" i="177"/>
  <c r="L100" i="177"/>
  <c r="M100" i="177" s="1"/>
  <c r="K100" i="177"/>
  <c r="P100" i="177" s="1"/>
  <c r="H100" i="177"/>
  <c r="BE99" i="177"/>
  <c r="BD99" i="177"/>
  <c r="AD99" i="177"/>
  <c r="AC99" i="177"/>
  <c r="AA99" i="177"/>
  <c r="Y99" i="177"/>
  <c r="L99" i="177"/>
  <c r="M99" i="177" s="1"/>
  <c r="J99" i="177"/>
  <c r="K99" i="177" s="1"/>
  <c r="P99" i="177" s="1"/>
  <c r="H99" i="177"/>
  <c r="BE79" i="177"/>
  <c r="BD79" i="177"/>
  <c r="AD79" i="177"/>
  <c r="AE79" i="177" s="1"/>
  <c r="AC79" i="177"/>
  <c r="AA79" i="177"/>
  <c r="Y79" i="177"/>
  <c r="L79" i="177"/>
  <c r="M79" i="177" s="1"/>
  <c r="J79" i="177"/>
  <c r="N79" i="177" s="1"/>
  <c r="O79" i="177" s="1"/>
  <c r="H79" i="177"/>
  <c r="BE78" i="177"/>
  <c r="BD78" i="177"/>
  <c r="AD78" i="177"/>
  <c r="AC78" i="177"/>
  <c r="AA78" i="177"/>
  <c r="Y78" i="177"/>
  <c r="L78" i="177"/>
  <c r="M78" i="177" s="1"/>
  <c r="J78" i="177"/>
  <c r="K78" i="177" s="1"/>
  <c r="P78" i="177" s="1"/>
  <c r="H78" i="177"/>
  <c r="BE77" i="177"/>
  <c r="BD77" i="177"/>
  <c r="AD77" i="177"/>
  <c r="AC77" i="177"/>
  <c r="AA77" i="177"/>
  <c r="Y77" i="177"/>
  <c r="L77" i="177"/>
  <c r="J77" i="177"/>
  <c r="K77" i="177" s="1"/>
  <c r="P77" i="177" s="1"/>
  <c r="H77" i="177"/>
  <c r="BE76" i="177"/>
  <c r="BD76" i="177"/>
  <c r="AD76" i="177"/>
  <c r="AC76" i="177"/>
  <c r="AA76" i="177"/>
  <c r="Y76" i="177"/>
  <c r="L76" i="177"/>
  <c r="M76" i="177" s="1"/>
  <c r="J76" i="177"/>
  <c r="K76" i="177" s="1"/>
  <c r="P76" i="177" s="1"/>
  <c r="H76" i="177"/>
  <c r="BE48" i="177"/>
  <c r="BD48" i="177"/>
  <c r="AD48" i="177"/>
  <c r="AE48" i="177" s="1"/>
  <c r="AC48" i="177"/>
  <c r="AA48" i="177"/>
  <c r="Y48" i="177"/>
  <c r="L48" i="177"/>
  <c r="M48" i="177" s="1"/>
  <c r="J48" i="177"/>
  <c r="K48" i="177" s="1"/>
  <c r="P48" i="177" s="1"/>
  <c r="H48" i="177"/>
  <c r="BE47" i="177"/>
  <c r="BD47" i="177"/>
  <c r="AD47" i="177"/>
  <c r="AC47" i="177"/>
  <c r="AA47" i="177"/>
  <c r="Y47" i="177"/>
  <c r="L47" i="177"/>
  <c r="J47" i="177"/>
  <c r="K47" i="177" s="1"/>
  <c r="P47" i="177" s="1"/>
  <c r="H47" i="177"/>
  <c r="BE36" i="177"/>
  <c r="BD36" i="177"/>
  <c r="AD36" i="177"/>
  <c r="AC36" i="177"/>
  <c r="AA36" i="177"/>
  <c r="Y36" i="177"/>
  <c r="L36" i="177"/>
  <c r="J36" i="177"/>
  <c r="K36" i="177" s="1"/>
  <c r="P36" i="177" s="1"/>
  <c r="H36" i="177"/>
  <c r="BE35" i="177"/>
  <c r="BD35" i="177"/>
  <c r="AD35" i="177"/>
  <c r="AC35" i="177"/>
  <c r="AA35" i="177"/>
  <c r="Y35" i="177"/>
  <c r="L35" i="177"/>
  <c r="J35" i="177"/>
  <c r="K35" i="177" s="1"/>
  <c r="P35" i="177" s="1"/>
  <c r="H35" i="177"/>
  <c r="BE17" i="177"/>
  <c r="BD17" i="177"/>
  <c r="AD17" i="177"/>
  <c r="AC17" i="177"/>
  <c r="AA17" i="177"/>
  <c r="Y17" i="177"/>
  <c r="L17" i="177"/>
  <c r="M17" i="177" s="1"/>
  <c r="J17" i="177"/>
  <c r="N17" i="177" s="1"/>
  <c r="O17" i="177" s="1"/>
  <c r="H17" i="177"/>
  <c r="BE16" i="177"/>
  <c r="BD16" i="177"/>
  <c r="AD16" i="177"/>
  <c r="AC16" i="177"/>
  <c r="AA16" i="177"/>
  <c r="Y16" i="177"/>
  <c r="L16" i="177"/>
  <c r="J16" i="177"/>
  <c r="N16" i="177" s="1"/>
  <c r="O16" i="177" s="1"/>
  <c r="H16" i="177"/>
  <c r="BE15" i="177"/>
  <c r="BD15" i="177"/>
  <c r="AD15" i="177"/>
  <c r="AC15" i="177"/>
  <c r="AA15" i="177"/>
  <c r="Y15" i="177"/>
  <c r="L15" i="177"/>
  <c r="J15" i="177"/>
  <c r="N15" i="177" s="1"/>
  <c r="O15" i="177" s="1"/>
  <c r="H15" i="177"/>
  <c r="BE14" i="177"/>
  <c r="BD14" i="177"/>
  <c r="AD14" i="177"/>
  <c r="AD129" i="177" s="1"/>
  <c r="AC14" i="177"/>
  <c r="AA14" i="177"/>
  <c r="Y14" i="177"/>
  <c r="L14" i="177"/>
  <c r="L129" i="177" s="1"/>
  <c r="J14" i="177"/>
  <c r="H14" i="177"/>
  <c r="Y129" i="177" l="1"/>
  <c r="BD129" i="177"/>
  <c r="M15" i="177"/>
  <c r="AE16" i="177"/>
  <c r="M36" i="177"/>
  <c r="Q36" i="177" s="1"/>
  <c r="AE36" i="177"/>
  <c r="M77" i="177"/>
  <c r="K107" i="177"/>
  <c r="P107" i="177" s="1"/>
  <c r="Q107" i="177" s="1"/>
  <c r="H129" i="177"/>
  <c r="AA129" i="177"/>
  <c r="BE129" i="177"/>
  <c r="AE107" i="177"/>
  <c r="J129" i="177"/>
  <c r="AE14" i="177"/>
  <c r="AE35" i="177"/>
  <c r="AE105" i="177"/>
  <c r="Q48" i="177"/>
  <c r="Q77" i="177"/>
  <c r="AE77" i="177"/>
  <c r="Q100" i="177"/>
  <c r="Q101" i="177"/>
  <c r="AE101" i="177"/>
  <c r="Q104" i="177"/>
  <c r="AE104" i="177"/>
  <c r="AE106" i="177"/>
  <c r="AE15" i="177"/>
  <c r="M16" i="177"/>
  <c r="AE17" i="177"/>
  <c r="M35" i="177"/>
  <c r="Q35" i="177" s="1"/>
  <c r="M47" i="177"/>
  <c r="Q47" i="177" s="1"/>
  <c r="AE47" i="177"/>
  <c r="AE76" i="177"/>
  <c r="AE78" i="177"/>
  <c r="AE99" i="177"/>
  <c r="Q103" i="177"/>
  <c r="Q106" i="177"/>
  <c r="Q76" i="177"/>
  <c r="Q78" i="177"/>
  <c r="Q99" i="177"/>
  <c r="Q105" i="177"/>
  <c r="K14" i="177"/>
  <c r="M14" i="177"/>
  <c r="K15" i="177"/>
  <c r="P15" i="177" s="1"/>
  <c r="Q15" i="177" s="1"/>
  <c r="K16" i="177"/>
  <c r="P16" i="177" s="1"/>
  <c r="Q16" i="177" s="1"/>
  <c r="K17" i="177"/>
  <c r="P17" i="177" s="1"/>
  <c r="Q17" i="177" s="1"/>
  <c r="K79" i="177"/>
  <c r="P79" i="177" s="1"/>
  <c r="Q79" i="177" s="1"/>
  <c r="AC129" i="177"/>
  <c r="N14" i="177"/>
  <c r="N129" i="177" l="1"/>
  <c r="O14" i="177"/>
  <c r="O129" i="177" s="1"/>
  <c r="P14" i="177"/>
  <c r="P129" i="177" s="1"/>
  <c r="K129" i="177"/>
  <c r="E132" i="177" s="1"/>
  <c r="E139" i="177" s="1"/>
  <c r="M129" i="177"/>
  <c r="Q14" i="177"/>
  <c r="Q129" i="177" s="1"/>
  <c r="BC129" i="176" l="1"/>
  <c r="BB129" i="176"/>
  <c r="BA129" i="176"/>
  <c r="AZ129" i="176"/>
  <c r="AX129" i="176"/>
  <c r="AV129" i="176"/>
  <c r="AT129" i="176"/>
  <c r="AR129" i="176"/>
  <c r="AQ129" i="176"/>
  <c r="AP129" i="176"/>
  <c r="AO129" i="176"/>
  <c r="AN129" i="176"/>
  <c r="AM129" i="176"/>
  <c r="AL129" i="176"/>
  <c r="AK129" i="176"/>
  <c r="AJ129" i="176"/>
  <c r="AI129" i="176"/>
  <c r="AH129" i="176"/>
  <c r="AG129" i="176"/>
  <c r="AF129" i="176"/>
  <c r="AA129" i="176"/>
  <c r="I129" i="176"/>
  <c r="G129" i="176"/>
  <c r="F129" i="176"/>
  <c r="C129" i="176"/>
  <c r="E133" i="176" s="1"/>
  <c r="BE107" i="176"/>
  <c r="BD107" i="176"/>
  <c r="AD107" i="176"/>
  <c r="AC107" i="176"/>
  <c r="L107" i="176"/>
  <c r="M107" i="176" s="1"/>
  <c r="Q107" i="176" s="1"/>
  <c r="J107" i="176"/>
  <c r="K107" i="176" s="1"/>
  <c r="P107" i="176" s="1"/>
  <c r="H107" i="176"/>
  <c r="BE106" i="176"/>
  <c r="BD106" i="176"/>
  <c r="AD106" i="176"/>
  <c r="AC106" i="176"/>
  <c r="L106" i="176"/>
  <c r="M106" i="176" s="1"/>
  <c r="J106" i="176"/>
  <c r="K106" i="176" s="1"/>
  <c r="P106" i="176" s="1"/>
  <c r="H106" i="176"/>
  <c r="BE105" i="176"/>
  <c r="BD105" i="176"/>
  <c r="AD105" i="176"/>
  <c r="AE105" i="176" s="1"/>
  <c r="AC105" i="176"/>
  <c r="L105" i="176"/>
  <c r="M105" i="176" s="1"/>
  <c r="Q105" i="176" s="1"/>
  <c r="J105" i="176"/>
  <c r="K105" i="176" s="1"/>
  <c r="P105" i="176" s="1"/>
  <c r="H105" i="176"/>
  <c r="BE104" i="176"/>
  <c r="BD104" i="176"/>
  <c r="AD104" i="176"/>
  <c r="AC104" i="176"/>
  <c r="L104" i="176"/>
  <c r="J104" i="176"/>
  <c r="K104" i="176" s="1"/>
  <c r="P104" i="176" s="1"/>
  <c r="H104" i="176"/>
  <c r="BE103" i="176"/>
  <c r="BD103" i="176"/>
  <c r="AD103" i="176"/>
  <c r="AE103" i="176" s="1"/>
  <c r="AC103" i="176"/>
  <c r="L103" i="176"/>
  <c r="M103" i="176" s="1"/>
  <c r="Q103" i="176" s="1"/>
  <c r="K103" i="176"/>
  <c r="P103" i="176" s="1"/>
  <c r="H103" i="176"/>
  <c r="BE101" i="176"/>
  <c r="BD101" i="176"/>
  <c r="AD101" i="176"/>
  <c r="AC101" i="176"/>
  <c r="L101" i="176"/>
  <c r="M101" i="176" s="1"/>
  <c r="K101" i="176"/>
  <c r="P101" i="176" s="1"/>
  <c r="H101" i="176"/>
  <c r="BE100" i="176"/>
  <c r="BD100" i="176"/>
  <c r="AD100" i="176"/>
  <c r="AE100" i="176" s="1"/>
  <c r="AC100" i="176"/>
  <c r="L100" i="176"/>
  <c r="M100" i="176" s="1"/>
  <c r="Q100" i="176" s="1"/>
  <c r="K100" i="176"/>
  <c r="P100" i="176" s="1"/>
  <c r="H100" i="176"/>
  <c r="BE99" i="176"/>
  <c r="BD99" i="176"/>
  <c r="AD99" i="176"/>
  <c r="AC99" i="176"/>
  <c r="L99" i="176"/>
  <c r="J99" i="176"/>
  <c r="K99" i="176" s="1"/>
  <c r="P99" i="176" s="1"/>
  <c r="H99" i="176"/>
  <c r="BE88" i="176"/>
  <c r="BD88" i="176"/>
  <c r="AD88" i="176"/>
  <c r="AE88" i="176" s="1"/>
  <c r="AC88" i="176"/>
  <c r="L88" i="176"/>
  <c r="M88" i="176" s="1"/>
  <c r="Q88" i="176" s="1"/>
  <c r="J88" i="176"/>
  <c r="K88" i="176" s="1"/>
  <c r="P88" i="176" s="1"/>
  <c r="H88" i="176"/>
  <c r="BE86" i="176"/>
  <c r="BD86" i="176"/>
  <c r="AD86" i="176"/>
  <c r="AC86" i="176"/>
  <c r="L86" i="176"/>
  <c r="L86" i="170" s="1"/>
  <c r="J86" i="176"/>
  <c r="H86" i="176"/>
  <c r="BE84" i="176"/>
  <c r="BD84" i="176"/>
  <c r="AD84" i="176"/>
  <c r="AE84" i="176" s="1"/>
  <c r="AC84" i="176"/>
  <c r="L84" i="176"/>
  <c r="J84" i="176"/>
  <c r="H84" i="176"/>
  <c r="BE79" i="176"/>
  <c r="BD79" i="176"/>
  <c r="AD79" i="176"/>
  <c r="AE79" i="176" s="1"/>
  <c r="AC79" i="176"/>
  <c r="L79" i="176"/>
  <c r="J79" i="176"/>
  <c r="M79" i="176" s="1"/>
  <c r="H79" i="176"/>
  <c r="BE78" i="176"/>
  <c r="BD78" i="176"/>
  <c r="AD78" i="176"/>
  <c r="AE78" i="176" s="1"/>
  <c r="AC78" i="176"/>
  <c r="L78" i="176"/>
  <c r="K78" i="176"/>
  <c r="P78" i="176" s="1"/>
  <c r="J78" i="176"/>
  <c r="M78" i="176" s="1"/>
  <c r="H78" i="176"/>
  <c r="BE77" i="176"/>
  <c r="BD77" i="176"/>
  <c r="AD77" i="176"/>
  <c r="AC77" i="176"/>
  <c r="L77" i="176"/>
  <c r="J77" i="176"/>
  <c r="K77" i="176" s="1"/>
  <c r="P77" i="176" s="1"/>
  <c r="H77" i="176"/>
  <c r="BE76" i="176"/>
  <c r="BD76" i="176"/>
  <c r="AD76" i="176"/>
  <c r="AE76" i="176" s="1"/>
  <c r="AC76" i="176"/>
  <c r="L76" i="176"/>
  <c r="K76" i="176"/>
  <c r="P76" i="176" s="1"/>
  <c r="J76" i="176"/>
  <c r="M76" i="176" s="1"/>
  <c r="H76" i="176"/>
  <c r="BE47" i="176"/>
  <c r="BD47" i="176"/>
  <c r="AD47" i="176"/>
  <c r="AC47" i="176"/>
  <c r="L47" i="176"/>
  <c r="J47" i="176"/>
  <c r="K47" i="176" s="1"/>
  <c r="P47" i="176" s="1"/>
  <c r="H47" i="176"/>
  <c r="BE36" i="176"/>
  <c r="BD36" i="176"/>
  <c r="AD36" i="176"/>
  <c r="AE36" i="176" s="1"/>
  <c r="AC36" i="176"/>
  <c r="L36" i="176"/>
  <c r="K36" i="176"/>
  <c r="P36" i="176" s="1"/>
  <c r="J36" i="176"/>
  <c r="M36" i="176" s="1"/>
  <c r="H36" i="176"/>
  <c r="BE35" i="176"/>
  <c r="BD35" i="176"/>
  <c r="AD35" i="176"/>
  <c r="AC35" i="176"/>
  <c r="L35" i="176"/>
  <c r="J35" i="176"/>
  <c r="K35" i="176" s="1"/>
  <c r="P35" i="176" s="1"/>
  <c r="H35" i="176"/>
  <c r="BE31" i="176"/>
  <c r="BD31" i="176"/>
  <c r="AD31" i="176"/>
  <c r="AE31" i="176" s="1"/>
  <c r="AC31" i="176"/>
  <c r="J31" i="176"/>
  <c r="J31" i="170" s="1"/>
  <c r="BE30" i="176"/>
  <c r="BD30" i="176"/>
  <c r="AD30" i="176"/>
  <c r="AC30" i="176"/>
  <c r="J30" i="176"/>
  <c r="J30" i="170" s="1"/>
  <c r="BE25" i="176"/>
  <c r="BD25" i="176"/>
  <c r="AD25" i="176"/>
  <c r="AE25" i="176" s="1"/>
  <c r="AC25" i="176"/>
  <c r="M25" i="176"/>
  <c r="L25" i="176"/>
  <c r="K25" i="176"/>
  <c r="P25" i="176" s="1"/>
  <c r="J25" i="176"/>
  <c r="H25" i="176"/>
  <c r="BE24" i="176"/>
  <c r="BD24" i="176"/>
  <c r="AD24" i="176"/>
  <c r="AC24" i="176"/>
  <c r="L24" i="176"/>
  <c r="M24" i="176" s="1"/>
  <c r="J24" i="176"/>
  <c r="K24" i="176" s="1"/>
  <c r="P24" i="176" s="1"/>
  <c r="H24" i="176"/>
  <c r="BE17" i="176"/>
  <c r="BD17" i="176"/>
  <c r="AD17" i="176"/>
  <c r="AE17" i="176" s="1"/>
  <c r="AC17" i="176"/>
  <c r="M17" i="176"/>
  <c r="L17" i="176"/>
  <c r="K17" i="176"/>
  <c r="P17" i="176" s="1"/>
  <c r="J17" i="176"/>
  <c r="N17" i="176" s="1"/>
  <c r="O17" i="176" s="1"/>
  <c r="H17" i="176"/>
  <c r="BE16" i="176"/>
  <c r="BD16" i="176"/>
  <c r="AD16" i="176"/>
  <c r="AC16" i="176"/>
  <c r="L16" i="176"/>
  <c r="M16" i="176" s="1"/>
  <c r="J16" i="176"/>
  <c r="N16" i="176" s="1"/>
  <c r="O16" i="176" s="1"/>
  <c r="H16" i="176"/>
  <c r="BE15" i="176"/>
  <c r="BD15" i="176"/>
  <c r="AD15" i="176"/>
  <c r="AE15" i="176" s="1"/>
  <c r="AC15" i="176"/>
  <c r="M15" i="176"/>
  <c r="L15" i="176"/>
  <c r="K15" i="176"/>
  <c r="P15" i="176" s="1"/>
  <c r="J15" i="176"/>
  <c r="N15" i="176" s="1"/>
  <c r="O15" i="176" s="1"/>
  <c r="H15" i="176"/>
  <c r="BE14" i="176"/>
  <c r="BD14" i="176"/>
  <c r="AD14" i="176"/>
  <c r="AC14" i="176"/>
  <c r="AC129" i="176" s="1"/>
  <c r="L14" i="176"/>
  <c r="J14" i="176"/>
  <c r="H14" i="176"/>
  <c r="H129" i="176" l="1"/>
  <c r="AD129" i="176"/>
  <c r="M35" i="176"/>
  <c r="M47" i="176"/>
  <c r="Q47" i="176" s="1"/>
  <c r="M77" i="176"/>
  <c r="J129" i="176"/>
  <c r="BD129" i="176"/>
  <c r="K86" i="176"/>
  <c r="J86" i="170"/>
  <c r="L129" i="176"/>
  <c r="BE129" i="176"/>
  <c r="K84" i="176"/>
  <c r="P84" i="176" s="1"/>
  <c r="J84" i="170"/>
  <c r="K14" i="176"/>
  <c r="M14" i="176"/>
  <c r="K16" i="176"/>
  <c r="AE16" i="176"/>
  <c r="AE24" i="176"/>
  <c r="AE30" i="176"/>
  <c r="AE35" i="176"/>
  <c r="AE47" i="176"/>
  <c r="AE77" i="176"/>
  <c r="K79" i="176"/>
  <c r="M86" i="176"/>
  <c r="M86" i="170" s="1"/>
  <c r="AE86" i="176"/>
  <c r="M99" i="176"/>
  <c r="AE99" i="176"/>
  <c r="AE101" i="176"/>
  <c r="M104" i="176"/>
  <c r="Q104" i="176" s="1"/>
  <c r="AE104" i="176"/>
  <c r="AE106" i="176"/>
  <c r="M84" i="176"/>
  <c r="Q84" i="176" s="1"/>
  <c r="AE107" i="176"/>
  <c r="Q15" i="176"/>
  <c r="Q17" i="176"/>
  <c r="Q25" i="176"/>
  <c r="Q36" i="176"/>
  <c r="Q76" i="176"/>
  <c r="Q78" i="176"/>
  <c r="P16" i="176"/>
  <c r="Q16" i="176" s="1"/>
  <c r="Q24" i="176"/>
  <c r="Q35" i="176"/>
  <c r="Q77" i="176"/>
  <c r="Q99" i="176"/>
  <c r="Q101" i="176"/>
  <c r="Q106" i="176"/>
  <c r="N14" i="176"/>
  <c r="P14" i="176" s="1"/>
  <c r="AE14" i="176"/>
  <c r="N79" i="176"/>
  <c r="O79" i="176" s="1"/>
  <c r="M129" i="176"/>
  <c r="P86" i="176" l="1"/>
  <c r="K86" i="170"/>
  <c r="K129" i="176"/>
  <c r="E132" i="176" s="1"/>
  <c r="E139" i="176" s="1"/>
  <c r="N129" i="176"/>
  <c r="O14" i="176"/>
  <c r="O129" i="176" s="1"/>
  <c r="Q14" i="176"/>
  <c r="P79" i="176"/>
  <c r="Q79" i="176" s="1"/>
  <c r="P86" i="170" l="1"/>
  <c r="Q86" i="176"/>
  <c r="Q86" i="170" s="1"/>
  <c r="P129" i="176"/>
  <c r="Q129" i="176"/>
  <c r="BC129" i="175" l="1"/>
  <c r="BB129" i="175"/>
  <c r="BA129" i="175"/>
  <c r="AZ129" i="175"/>
  <c r="AX129" i="175"/>
  <c r="AV129" i="175"/>
  <c r="AT129" i="175"/>
  <c r="AR129" i="175"/>
  <c r="AQ129" i="175"/>
  <c r="AP129" i="175"/>
  <c r="AO129" i="175"/>
  <c r="AN129" i="175"/>
  <c r="AM129" i="175"/>
  <c r="AL129" i="175"/>
  <c r="AK129" i="175"/>
  <c r="AJ129" i="175"/>
  <c r="AI129" i="175"/>
  <c r="AH129" i="175"/>
  <c r="AG129" i="175"/>
  <c r="AF129" i="175"/>
  <c r="Z129" i="175"/>
  <c r="X129" i="175"/>
  <c r="W129" i="175"/>
  <c r="I129" i="175"/>
  <c r="G129" i="175"/>
  <c r="F129" i="175"/>
  <c r="C129" i="175"/>
  <c r="E133" i="175" s="1"/>
  <c r="BE107" i="175"/>
  <c r="BD107" i="175"/>
  <c r="AD107" i="175"/>
  <c r="AC107" i="175"/>
  <c r="AA107" i="175"/>
  <c r="Y107" i="175"/>
  <c r="L107" i="175"/>
  <c r="M107" i="175" s="1"/>
  <c r="K107" i="175"/>
  <c r="P107" i="175" s="1"/>
  <c r="J107" i="175"/>
  <c r="H107" i="175"/>
  <c r="BE106" i="175"/>
  <c r="BD106" i="175"/>
  <c r="AD106" i="175"/>
  <c r="AC106" i="175"/>
  <c r="AA106" i="175"/>
  <c r="Y106" i="175"/>
  <c r="L106" i="175"/>
  <c r="J106" i="175"/>
  <c r="K106" i="175" s="1"/>
  <c r="P106" i="175" s="1"/>
  <c r="H106" i="175"/>
  <c r="BE105" i="175"/>
  <c r="BD105" i="175"/>
  <c r="AD105" i="175"/>
  <c r="AE105" i="175" s="1"/>
  <c r="AC105" i="175"/>
  <c r="AA105" i="175"/>
  <c r="Y105" i="175"/>
  <c r="L105" i="175"/>
  <c r="J105" i="175"/>
  <c r="M105" i="175" s="1"/>
  <c r="H105" i="175"/>
  <c r="BE103" i="175"/>
  <c r="BD103" i="175"/>
  <c r="AD103" i="175"/>
  <c r="AC103" i="175"/>
  <c r="AA103" i="175"/>
  <c r="Y103" i="175"/>
  <c r="L103" i="175"/>
  <c r="M103" i="175" s="1"/>
  <c r="J103" i="175"/>
  <c r="K103" i="175" s="1"/>
  <c r="P103" i="175" s="1"/>
  <c r="H103" i="175"/>
  <c r="BE99" i="175"/>
  <c r="BD99" i="175"/>
  <c r="AD99" i="175"/>
  <c r="AE99" i="175" s="1"/>
  <c r="AC99" i="175"/>
  <c r="AA99" i="175"/>
  <c r="Y99" i="175"/>
  <c r="L99" i="175"/>
  <c r="M99" i="175" s="1"/>
  <c r="J99" i="175"/>
  <c r="K99" i="175" s="1"/>
  <c r="P99" i="175" s="1"/>
  <c r="H99" i="175"/>
  <c r="BE88" i="175"/>
  <c r="BD88" i="175"/>
  <c r="AD88" i="175"/>
  <c r="AC88" i="175"/>
  <c r="AA88" i="175"/>
  <c r="Y88" i="175"/>
  <c r="L88" i="175"/>
  <c r="M88" i="175" s="1"/>
  <c r="J88" i="175"/>
  <c r="N88" i="175" s="1"/>
  <c r="H88" i="175"/>
  <c r="BE79" i="175"/>
  <c r="BD79" i="175"/>
  <c r="AD79" i="175"/>
  <c r="AE79" i="175" s="1"/>
  <c r="AC79" i="175"/>
  <c r="AA79" i="175"/>
  <c r="Y79" i="175"/>
  <c r="L79" i="175"/>
  <c r="J79" i="175"/>
  <c r="N79" i="175" s="1"/>
  <c r="O79" i="175" s="1"/>
  <c r="H79" i="175"/>
  <c r="BE78" i="175"/>
  <c r="BD78" i="175"/>
  <c r="AD78" i="175"/>
  <c r="AC78" i="175"/>
  <c r="AA78" i="175"/>
  <c r="Y78" i="175"/>
  <c r="L78" i="175"/>
  <c r="M78" i="175" s="1"/>
  <c r="J78" i="175"/>
  <c r="K78" i="175" s="1"/>
  <c r="P78" i="175" s="1"/>
  <c r="H78" i="175"/>
  <c r="BE77" i="175"/>
  <c r="BD77" i="175"/>
  <c r="AD77" i="175"/>
  <c r="AE77" i="175" s="1"/>
  <c r="AC77" i="175"/>
  <c r="AA77" i="175"/>
  <c r="Y77" i="175"/>
  <c r="L77" i="175"/>
  <c r="J77" i="175"/>
  <c r="M77" i="175" s="1"/>
  <c r="H77" i="175"/>
  <c r="BE76" i="175"/>
  <c r="BD76" i="175"/>
  <c r="AD76" i="175"/>
  <c r="AC76" i="175"/>
  <c r="AA76" i="175"/>
  <c r="Y76" i="175"/>
  <c r="L76" i="175"/>
  <c r="M76" i="175" s="1"/>
  <c r="J76" i="175"/>
  <c r="K76" i="175" s="1"/>
  <c r="P76" i="175" s="1"/>
  <c r="H76" i="175"/>
  <c r="BE48" i="175"/>
  <c r="BD48" i="175"/>
  <c r="AD48" i="175"/>
  <c r="AE48" i="175" s="1"/>
  <c r="AC48" i="175"/>
  <c r="AA48" i="175"/>
  <c r="Y48" i="175"/>
  <c r="L48" i="175"/>
  <c r="J48" i="175"/>
  <c r="M48" i="175" s="1"/>
  <c r="H48" i="175"/>
  <c r="BE47" i="175"/>
  <c r="BD47" i="175"/>
  <c r="AD47" i="175"/>
  <c r="AC47" i="175"/>
  <c r="AA47" i="175"/>
  <c r="Y47" i="175"/>
  <c r="L47" i="175"/>
  <c r="K47" i="175"/>
  <c r="P47" i="175" s="1"/>
  <c r="J47" i="175"/>
  <c r="H47" i="175"/>
  <c r="BE36" i="175"/>
  <c r="BD36" i="175"/>
  <c r="AD36" i="175"/>
  <c r="AC36" i="175"/>
  <c r="AA36" i="175"/>
  <c r="Y36" i="175"/>
  <c r="L36" i="175"/>
  <c r="J36" i="175"/>
  <c r="K36" i="175" s="1"/>
  <c r="P36" i="175" s="1"/>
  <c r="H36" i="175"/>
  <c r="BE35" i="175"/>
  <c r="BD35" i="175"/>
  <c r="AD35" i="175"/>
  <c r="AC35" i="175"/>
  <c r="AA35" i="175"/>
  <c r="Y35" i="175"/>
  <c r="L35" i="175"/>
  <c r="J35" i="175"/>
  <c r="K35" i="175" s="1"/>
  <c r="P35" i="175" s="1"/>
  <c r="H35" i="175"/>
  <c r="BE25" i="175"/>
  <c r="BD25" i="175"/>
  <c r="AD25" i="175"/>
  <c r="AC25" i="175"/>
  <c r="AA25" i="175"/>
  <c r="Y25" i="175"/>
  <c r="L25" i="175"/>
  <c r="J25" i="175"/>
  <c r="K25" i="175" s="1"/>
  <c r="P25" i="175" s="1"/>
  <c r="H25" i="175"/>
  <c r="BE24" i="175"/>
  <c r="BD24" i="175"/>
  <c r="AD24" i="175"/>
  <c r="AE24" i="175" s="1"/>
  <c r="AC24" i="175"/>
  <c r="AA24" i="175"/>
  <c r="Y24" i="175"/>
  <c r="L24" i="175"/>
  <c r="M24" i="175" s="1"/>
  <c r="Q24" i="175" s="1"/>
  <c r="J24" i="175"/>
  <c r="K24" i="175" s="1"/>
  <c r="P24" i="175" s="1"/>
  <c r="H24" i="175"/>
  <c r="BE17" i="175"/>
  <c r="BD17" i="175"/>
  <c r="AD17" i="175"/>
  <c r="AC17" i="175"/>
  <c r="AA17" i="175"/>
  <c r="Y17" i="175"/>
  <c r="L17" i="175"/>
  <c r="J17" i="175"/>
  <c r="N17" i="175" s="1"/>
  <c r="O17" i="175" s="1"/>
  <c r="H17" i="175"/>
  <c r="BE16" i="175"/>
  <c r="BD16" i="175"/>
  <c r="AD16" i="175"/>
  <c r="AC16" i="175"/>
  <c r="AA16" i="175"/>
  <c r="Y16" i="175"/>
  <c r="L16" i="175"/>
  <c r="J16" i="175"/>
  <c r="N16" i="175" s="1"/>
  <c r="O16" i="175" s="1"/>
  <c r="H16" i="175"/>
  <c r="BE15" i="175"/>
  <c r="BD15" i="175"/>
  <c r="AD15" i="175"/>
  <c r="AC15" i="175"/>
  <c r="AA15" i="175"/>
  <c r="Y15" i="175"/>
  <c r="L15" i="175"/>
  <c r="J15" i="175"/>
  <c r="N15" i="175" s="1"/>
  <c r="O15" i="175" s="1"/>
  <c r="H15" i="175"/>
  <c r="BE14" i="175"/>
  <c r="BD14" i="175"/>
  <c r="BD129" i="175" s="1"/>
  <c r="AD14" i="175"/>
  <c r="AC14" i="175"/>
  <c r="AA14" i="175"/>
  <c r="Y14" i="175"/>
  <c r="Y129" i="175" s="1"/>
  <c r="L14" i="175"/>
  <c r="J14" i="175"/>
  <c r="H14" i="175"/>
  <c r="AA129" i="175" l="1"/>
  <c r="BE129" i="175"/>
  <c r="M16" i="175"/>
  <c r="AE16" i="175"/>
  <c r="M35" i="175"/>
  <c r="Q35" i="175" s="1"/>
  <c r="AE35" i="175"/>
  <c r="K48" i="175"/>
  <c r="P48" i="175" s="1"/>
  <c r="K77" i="175"/>
  <c r="P77" i="175" s="1"/>
  <c r="K79" i="175"/>
  <c r="P79" i="175" s="1"/>
  <c r="K105" i="175"/>
  <c r="P105" i="175" s="1"/>
  <c r="H129" i="175"/>
  <c r="J129" i="175"/>
  <c r="M47" i="175"/>
  <c r="L129" i="175"/>
  <c r="AD129" i="175"/>
  <c r="M79" i="175"/>
  <c r="Q79" i="175" s="1"/>
  <c r="O88" i="175"/>
  <c r="O88" i="170" s="1"/>
  <c r="N88" i="170"/>
  <c r="M106" i="175"/>
  <c r="AE14" i="175"/>
  <c r="M15" i="175"/>
  <c r="AE15" i="175"/>
  <c r="M17" i="175"/>
  <c r="AE17" i="175"/>
  <c r="M25" i="175"/>
  <c r="AE25" i="175"/>
  <c r="M36" i="175"/>
  <c r="AE36" i="175"/>
  <c r="AE47" i="175"/>
  <c r="AE76" i="175"/>
  <c r="AE78" i="175"/>
  <c r="K88" i="175"/>
  <c r="AE88" i="175"/>
  <c r="AE103" i="175"/>
  <c r="AE106" i="175"/>
  <c r="AE107" i="175"/>
  <c r="Q25" i="175"/>
  <c r="Q36" i="175"/>
  <c r="Q47" i="175"/>
  <c r="Q76" i="175"/>
  <c r="Q78" i="175"/>
  <c r="P88" i="175"/>
  <c r="Q88" i="175" s="1"/>
  <c r="Q103" i="175"/>
  <c r="Q106" i="175"/>
  <c r="Q48" i="175"/>
  <c r="Q77" i="175"/>
  <c r="Q99" i="175"/>
  <c r="Q105" i="175"/>
  <c r="Q107" i="175"/>
  <c r="N14" i="175"/>
  <c r="K14" i="175"/>
  <c r="M14" i="175"/>
  <c r="K15" i="175"/>
  <c r="P15" i="175" s="1"/>
  <c r="Q15" i="175" s="1"/>
  <c r="K16" i="175"/>
  <c r="P16" i="175" s="1"/>
  <c r="Q16" i="175" s="1"/>
  <c r="K17" i="175"/>
  <c r="P17" i="175" s="1"/>
  <c r="Q17" i="175" s="1"/>
  <c r="AC129" i="175"/>
  <c r="M129" i="175" l="1"/>
  <c r="N129" i="175"/>
  <c r="O14" i="175"/>
  <c r="O129" i="175" s="1"/>
  <c r="P14" i="175"/>
  <c r="P129" i="175" s="1"/>
  <c r="K129" i="175"/>
  <c r="E132" i="175" s="1"/>
  <c r="E139" i="175" s="1"/>
  <c r="Q14" i="175" l="1"/>
  <c r="Q129" i="175" s="1"/>
  <c r="BC129" i="174"/>
  <c r="BB129" i="174"/>
  <c r="BA129" i="174"/>
  <c r="AZ129" i="174"/>
  <c r="AX129" i="174"/>
  <c r="AV129" i="174"/>
  <c r="AT129" i="174"/>
  <c r="AR129" i="174"/>
  <c r="AQ129" i="174"/>
  <c r="AP129" i="174"/>
  <c r="AO129" i="174"/>
  <c r="AN129" i="174"/>
  <c r="AM129" i="174"/>
  <c r="AL129" i="174"/>
  <c r="AK129" i="174"/>
  <c r="AJ129" i="174"/>
  <c r="AI129" i="174"/>
  <c r="AH129" i="174"/>
  <c r="AG129" i="174"/>
  <c r="AF129" i="174"/>
  <c r="AA129" i="174"/>
  <c r="J129" i="174"/>
  <c r="C129" i="174"/>
  <c r="E133" i="174" s="1"/>
  <c r="BE107" i="174"/>
  <c r="BD107" i="174"/>
  <c r="AD107" i="174"/>
  <c r="AC107" i="174"/>
  <c r="L107" i="174"/>
  <c r="M107" i="174" s="1"/>
  <c r="K107" i="174"/>
  <c r="P107" i="174" s="1"/>
  <c r="BE106" i="174"/>
  <c r="BD106" i="174"/>
  <c r="AD106" i="174"/>
  <c r="AC106" i="174"/>
  <c r="AE106" i="174" s="1"/>
  <c r="L106" i="174"/>
  <c r="M106" i="174" s="1"/>
  <c r="K106" i="174"/>
  <c r="P106" i="174" s="1"/>
  <c r="BE105" i="174"/>
  <c r="BD105" i="174"/>
  <c r="AD105" i="174"/>
  <c r="AC105" i="174"/>
  <c r="L105" i="174"/>
  <c r="M105" i="174" s="1"/>
  <c r="K105" i="174"/>
  <c r="P105" i="174" s="1"/>
  <c r="BE104" i="174"/>
  <c r="BD104" i="174"/>
  <c r="AD104" i="174"/>
  <c r="AC104" i="174"/>
  <c r="AE104" i="174" s="1"/>
  <c r="L104" i="174"/>
  <c r="M104" i="174" s="1"/>
  <c r="K104" i="174"/>
  <c r="P104" i="174" s="1"/>
  <c r="BE103" i="174"/>
  <c r="BD103" i="174"/>
  <c r="AD103" i="174"/>
  <c r="AC103" i="174"/>
  <c r="L103" i="174"/>
  <c r="M103" i="174" s="1"/>
  <c r="K103" i="174"/>
  <c r="P103" i="174" s="1"/>
  <c r="BE101" i="174"/>
  <c r="BD101" i="174"/>
  <c r="AD101" i="174"/>
  <c r="AC101" i="174"/>
  <c r="AE101" i="174" s="1"/>
  <c r="L101" i="174"/>
  <c r="M101" i="174" s="1"/>
  <c r="K101" i="174"/>
  <c r="P101" i="174" s="1"/>
  <c r="BE100" i="174"/>
  <c r="BD100" i="174"/>
  <c r="AD100" i="174"/>
  <c r="AC100" i="174"/>
  <c r="L100" i="174"/>
  <c r="M100" i="174" s="1"/>
  <c r="K100" i="174"/>
  <c r="P100" i="174" s="1"/>
  <c r="BE99" i="174"/>
  <c r="BD99" i="174"/>
  <c r="AD99" i="174"/>
  <c r="AC99" i="174"/>
  <c r="AE99" i="174" s="1"/>
  <c r="L99" i="174"/>
  <c r="M99" i="174" s="1"/>
  <c r="K99" i="174"/>
  <c r="P99" i="174" s="1"/>
  <c r="BE84" i="174"/>
  <c r="BD84" i="174"/>
  <c r="AD84" i="174"/>
  <c r="AC84" i="174"/>
  <c r="L84" i="174"/>
  <c r="K84" i="174"/>
  <c r="BE79" i="174"/>
  <c r="BD79" i="174"/>
  <c r="AD79" i="174"/>
  <c r="AC79" i="174"/>
  <c r="AE79" i="174" s="1"/>
  <c r="N79" i="174"/>
  <c r="L79" i="174"/>
  <c r="M79" i="174" s="1"/>
  <c r="K79" i="174"/>
  <c r="BE78" i="174"/>
  <c r="BD78" i="174"/>
  <c r="AD78" i="174"/>
  <c r="AC78" i="174"/>
  <c r="L78" i="174"/>
  <c r="M78" i="174" s="1"/>
  <c r="K78" i="174"/>
  <c r="P78" i="174" s="1"/>
  <c r="BE77" i="174"/>
  <c r="BD77" i="174"/>
  <c r="AD77" i="174"/>
  <c r="AC77" i="174"/>
  <c r="AE77" i="174" s="1"/>
  <c r="L77" i="174"/>
  <c r="M77" i="174" s="1"/>
  <c r="K77" i="174"/>
  <c r="P77" i="174" s="1"/>
  <c r="BE76" i="174"/>
  <c r="BD76" i="174"/>
  <c r="AD76" i="174"/>
  <c r="AC76" i="174"/>
  <c r="L76" i="174"/>
  <c r="M76" i="174" s="1"/>
  <c r="K76" i="174"/>
  <c r="P76" i="174" s="1"/>
  <c r="BE48" i="174"/>
  <c r="BD48" i="174"/>
  <c r="AD48" i="174"/>
  <c r="AC48" i="174"/>
  <c r="AE48" i="174" s="1"/>
  <c r="L48" i="174"/>
  <c r="M48" i="174" s="1"/>
  <c r="K48" i="174"/>
  <c r="P48" i="174" s="1"/>
  <c r="BE47" i="174"/>
  <c r="BD47" i="174"/>
  <c r="AD47" i="174"/>
  <c r="AC47" i="174"/>
  <c r="L47" i="174"/>
  <c r="M47" i="174" s="1"/>
  <c r="K47" i="174"/>
  <c r="P47" i="174" s="1"/>
  <c r="BE36" i="174"/>
  <c r="BD36" i="174"/>
  <c r="AD36" i="174"/>
  <c r="AC36" i="174"/>
  <c r="AE36" i="174" s="1"/>
  <c r="L36" i="174"/>
  <c r="M36" i="174" s="1"/>
  <c r="K36" i="174"/>
  <c r="P36" i="174" s="1"/>
  <c r="BE35" i="174"/>
  <c r="BD35" i="174"/>
  <c r="AD35" i="174"/>
  <c r="AC35" i="174"/>
  <c r="L35" i="174"/>
  <c r="M35" i="174" s="1"/>
  <c r="K35" i="174"/>
  <c r="P35" i="174" s="1"/>
  <c r="BE25" i="174"/>
  <c r="BD25" i="174"/>
  <c r="AD25" i="174"/>
  <c r="AC25" i="174"/>
  <c r="AE25" i="174" s="1"/>
  <c r="L25" i="174"/>
  <c r="M25" i="174" s="1"/>
  <c r="K25" i="174"/>
  <c r="P25" i="174" s="1"/>
  <c r="BE24" i="174"/>
  <c r="BD24" i="174"/>
  <c r="AD24" i="174"/>
  <c r="AC24" i="174"/>
  <c r="L24" i="174"/>
  <c r="M24" i="174" s="1"/>
  <c r="K24" i="174"/>
  <c r="P24" i="174" s="1"/>
  <c r="BE17" i="174"/>
  <c r="BD17" i="174"/>
  <c r="AD17" i="174"/>
  <c r="AC17" i="174"/>
  <c r="AE17" i="174" s="1"/>
  <c r="N17" i="174"/>
  <c r="L17" i="174"/>
  <c r="M17" i="174" s="1"/>
  <c r="K17" i="174"/>
  <c r="BE16" i="174"/>
  <c r="BD16" i="174"/>
  <c r="AD16" i="174"/>
  <c r="AC16" i="174"/>
  <c r="N16" i="174"/>
  <c r="O16" i="174" s="1"/>
  <c r="L16" i="174"/>
  <c r="M16" i="174" s="1"/>
  <c r="K16" i="174"/>
  <c r="BE15" i="174"/>
  <c r="BD15" i="174"/>
  <c r="AD15" i="174"/>
  <c r="AC15" i="174"/>
  <c r="N15" i="174"/>
  <c r="O15" i="174" s="1"/>
  <c r="L15" i="174"/>
  <c r="M15" i="174" s="1"/>
  <c r="K15" i="174"/>
  <c r="BE14" i="174"/>
  <c r="BD14" i="174"/>
  <c r="AD14" i="174"/>
  <c r="AD129" i="174" s="1"/>
  <c r="AC14" i="174"/>
  <c r="N14" i="174"/>
  <c r="L14" i="174"/>
  <c r="K14" i="174"/>
  <c r="K129" i="174" s="1"/>
  <c r="E132" i="174" s="1"/>
  <c r="P84" i="174" l="1"/>
  <c r="P84" i="170" s="1"/>
  <c r="K84" i="170"/>
  <c r="N129" i="174"/>
  <c r="BE129" i="174"/>
  <c r="AE15" i="174"/>
  <c r="M84" i="174"/>
  <c r="M84" i="170" s="1"/>
  <c r="L84" i="170"/>
  <c r="E139" i="174"/>
  <c r="Q25" i="174"/>
  <c r="Q36" i="174"/>
  <c r="Q48" i="174"/>
  <c r="Q77" i="174"/>
  <c r="Q99" i="174"/>
  <c r="Q101" i="174"/>
  <c r="Q104" i="174"/>
  <c r="Q106" i="174"/>
  <c r="L129" i="174"/>
  <c r="AC129" i="174"/>
  <c r="BD129" i="174"/>
  <c r="AE16" i="174"/>
  <c r="P17" i="174"/>
  <c r="Q24" i="174"/>
  <c r="AE24" i="174"/>
  <c r="Q35" i="174"/>
  <c r="AE35" i="174"/>
  <c r="Q47" i="174"/>
  <c r="AE47" i="174"/>
  <c r="Q76" i="174"/>
  <c r="AE76" i="174"/>
  <c r="Q78" i="174"/>
  <c r="AE78" i="174"/>
  <c r="P79" i="174"/>
  <c r="Q84" i="174"/>
  <c r="Q84" i="170" s="1"/>
  <c r="AE84" i="174"/>
  <c r="Q100" i="174"/>
  <c r="AE100" i="174"/>
  <c r="Q103" i="174"/>
  <c r="AE103" i="174"/>
  <c r="Q105" i="174"/>
  <c r="AE105" i="174"/>
  <c r="Q107" i="174"/>
  <c r="AE107" i="174"/>
  <c r="Q17" i="174"/>
  <c r="Q79" i="174"/>
  <c r="AE14" i="174"/>
  <c r="P15" i="174"/>
  <c r="Q15" i="174" s="1"/>
  <c r="P16" i="174"/>
  <c r="Q16" i="174" s="1"/>
  <c r="M14" i="174"/>
  <c r="O14" i="174"/>
  <c r="O17" i="174"/>
  <c r="O79" i="174"/>
  <c r="P14" i="174"/>
  <c r="P129" i="174" l="1"/>
  <c r="M129" i="174"/>
  <c r="Q14" i="174"/>
  <c r="Q129" i="174" s="1"/>
  <c r="O129" i="174"/>
  <c r="BC129" i="173" l="1"/>
  <c r="BB129" i="173"/>
  <c r="BA129" i="173"/>
  <c r="AZ129" i="173"/>
  <c r="AX129" i="173"/>
  <c r="AV129" i="173"/>
  <c r="AT129" i="173"/>
  <c r="AR129" i="173"/>
  <c r="AQ129" i="173"/>
  <c r="AP129" i="173"/>
  <c r="AO129" i="173"/>
  <c r="AN129" i="173"/>
  <c r="AM129" i="173"/>
  <c r="AL129" i="173"/>
  <c r="AK129" i="173"/>
  <c r="AJ129" i="173"/>
  <c r="AI129" i="173"/>
  <c r="AH129" i="173"/>
  <c r="AG129" i="173"/>
  <c r="AF129" i="173"/>
  <c r="Z129" i="173"/>
  <c r="X129" i="173"/>
  <c r="W129" i="173"/>
  <c r="I129" i="173"/>
  <c r="G129" i="173"/>
  <c r="F129" i="173"/>
  <c r="C129" i="173"/>
  <c r="E133" i="173" s="1"/>
  <c r="BE107" i="173"/>
  <c r="BD107" i="173"/>
  <c r="AD107" i="173"/>
  <c r="AC107" i="173"/>
  <c r="AA107" i="173"/>
  <c r="Y107" i="173"/>
  <c r="L107" i="173"/>
  <c r="J107" i="173"/>
  <c r="M107" i="173" s="1"/>
  <c r="H107" i="173"/>
  <c r="BE106" i="173"/>
  <c r="BD106" i="173"/>
  <c r="AD106" i="173"/>
  <c r="AC106" i="173"/>
  <c r="AA106" i="173"/>
  <c r="Y106" i="173"/>
  <c r="L106" i="173"/>
  <c r="M106" i="173" s="1"/>
  <c r="J106" i="173"/>
  <c r="K106" i="173" s="1"/>
  <c r="P106" i="173" s="1"/>
  <c r="H106" i="173"/>
  <c r="BE105" i="173"/>
  <c r="BD105" i="173"/>
  <c r="AD105" i="173"/>
  <c r="AC105" i="173"/>
  <c r="AA105" i="173"/>
  <c r="Y105" i="173"/>
  <c r="L105" i="173"/>
  <c r="M105" i="173" s="1"/>
  <c r="J105" i="173"/>
  <c r="K105" i="173" s="1"/>
  <c r="P105" i="173" s="1"/>
  <c r="H105" i="173"/>
  <c r="BE104" i="173"/>
  <c r="BD104" i="173"/>
  <c r="AD104" i="173"/>
  <c r="AC104" i="173"/>
  <c r="AA104" i="173"/>
  <c r="Y104" i="173"/>
  <c r="L104" i="173"/>
  <c r="M104" i="173" s="1"/>
  <c r="J104" i="173"/>
  <c r="K104" i="173" s="1"/>
  <c r="P104" i="173" s="1"/>
  <c r="H104" i="173"/>
  <c r="BE103" i="173"/>
  <c r="BD103" i="173"/>
  <c r="AD103" i="173"/>
  <c r="AE103" i="173" s="1"/>
  <c r="AC103" i="173"/>
  <c r="Y103" i="173"/>
  <c r="L103" i="173"/>
  <c r="M103" i="173" s="1"/>
  <c r="K103" i="173"/>
  <c r="P103" i="173" s="1"/>
  <c r="H103" i="173"/>
  <c r="BE101" i="173"/>
  <c r="BD101" i="173"/>
  <c r="AD101" i="173"/>
  <c r="AC101" i="173"/>
  <c r="Y101" i="173"/>
  <c r="L101" i="173"/>
  <c r="M101" i="173" s="1"/>
  <c r="K101" i="173"/>
  <c r="P101" i="173" s="1"/>
  <c r="H101" i="173"/>
  <c r="BE100" i="173"/>
  <c r="BD100" i="173"/>
  <c r="AD100" i="173"/>
  <c r="AE100" i="173" s="1"/>
  <c r="AC100" i="173"/>
  <c r="Y100" i="173"/>
  <c r="L100" i="173"/>
  <c r="M100" i="173" s="1"/>
  <c r="K100" i="173"/>
  <c r="P100" i="173" s="1"/>
  <c r="H100" i="173"/>
  <c r="BE99" i="173"/>
  <c r="BD99" i="173"/>
  <c r="AD99" i="173"/>
  <c r="AC99" i="173"/>
  <c r="AA99" i="173"/>
  <c r="Y99" i="173"/>
  <c r="L99" i="173"/>
  <c r="M99" i="173" s="1"/>
  <c r="J99" i="173"/>
  <c r="K99" i="173" s="1"/>
  <c r="P99" i="173" s="1"/>
  <c r="H99" i="173"/>
  <c r="BE88" i="173"/>
  <c r="BD88" i="173"/>
  <c r="AD88" i="173"/>
  <c r="AE88" i="173" s="1"/>
  <c r="AC88" i="173"/>
  <c r="AA88" i="173"/>
  <c r="Y88" i="173"/>
  <c r="L88" i="173"/>
  <c r="K88" i="173"/>
  <c r="P88" i="173" s="1"/>
  <c r="J88" i="173"/>
  <c r="M88" i="173" s="1"/>
  <c r="H88" i="173"/>
  <c r="BE79" i="173"/>
  <c r="BD79" i="173"/>
  <c r="AD79" i="173"/>
  <c r="AC79" i="173"/>
  <c r="AA79" i="173"/>
  <c r="Y79" i="173"/>
  <c r="L79" i="173"/>
  <c r="M79" i="173" s="1"/>
  <c r="J79" i="173"/>
  <c r="N79" i="173" s="1"/>
  <c r="O79" i="173" s="1"/>
  <c r="H79" i="173"/>
  <c r="BE78" i="173"/>
  <c r="BD78" i="173"/>
  <c r="AD78" i="173"/>
  <c r="AE78" i="173" s="1"/>
  <c r="AC78" i="173"/>
  <c r="AA78" i="173"/>
  <c r="Y78" i="173"/>
  <c r="L78" i="173"/>
  <c r="K78" i="173"/>
  <c r="P78" i="173" s="1"/>
  <c r="J78" i="173"/>
  <c r="M78" i="173" s="1"/>
  <c r="H78" i="173"/>
  <c r="BE77" i="173"/>
  <c r="BD77" i="173"/>
  <c r="AD77" i="173"/>
  <c r="AC77" i="173"/>
  <c r="AA77" i="173"/>
  <c r="Y77" i="173"/>
  <c r="L77" i="173"/>
  <c r="M77" i="173" s="1"/>
  <c r="J77" i="173"/>
  <c r="K77" i="173" s="1"/>
  <c r="P77" i="173" s="1"/>
  <c r="H77" i="173"/>
  <c r="BE76" i="173"/>
  <c r="BD76" i="173"/>
  <c r="AD76" i="173"/>
  <c r="AE76" i="173" s="1"/>
  <c r="AC76" i="173"/>
  <c r="AA76" i="173"/>
  <c r="Y76" i="173"/>
  <c r="M76" i="173"/>
  <c r="L76" i="173"/>
  <c r="K76" i="173"/>
  <c r="P76" i="173" s="1"/>
  <c r="J76" i="173"/>
  <c r="H76" i="173"/>
  <c r="BE48" i="173"/>
  <c r="BD48" i="173"/>
  <c r="AD48" i="173"/>
  <c r="AC48" i="173"/>
  <c r="AA48" i="173"/>
  <c r="Y48" i="173"/>
  <c r="L48" i="173"/>
  <c r="J48" i="173"/>
  <c r="H48" i="173"/>
  <c r="BE47" i="173"/>
  <c r="BD47" i="173"/>
  <c r="AD47" i="173"/>
  <c r="AE47" i="173" s="1"/>
  <c r="AC47" i="173"/>
  <c r="AA47" i="173"/>
  <c r="Y47" i="173"/>
  <c r="M47" i="173"/>
  <c r="L47" i="173"/>
  <c r="K47" i="173"/>
  <c r="P47" i="173" s="1"/>
  <c r="J47" i="173"/>
  <c r="H47" i="173"/>
  <c r="BE45" i="173"/>
  <c r="BD45" i="173"/>
  <c r="AD45" i="173"/>
  <c r="AC45" i="173"/>
  <c r="BE36" i="173"/>
  <c r="BD36" i="173"/>
  <c r="AD36" i="173"/>
  <c r="AC36" i="173"/>
  <c r="AA36" i="173"/>
  <c r="Y36" i="173"/>
  <c r="L36" i="173"/>
  <c r="J36" i="173"/>
  <c r="K36" i="173" s="1"/>
  <c r="P36" i="173" s="1"/>
  <c r="H36" i="173"/>
  <c r="BE35" i="173"/>
  <c r="BD35" i="173"/>
  <c r="AD35" i="173"/>
  <c r="AE35" i="173" s="1"/>
  <c r="AC35" i="173"/>
  <c r="AA35" i="173"/>
  <c r="Y35" i="173"/>
  <c r="L35" i="173"/>
  <c r="M35" i="173" s="1"/>
  <c r="J35" i="173"/>
  <c r="K35" i="173" s="1"/>
  <c r="P35" i="173" s="1"/>
  <c r="H35" i="173"/>
  <c r="AC29" i="173"/>
  <c r="AA29" i="173"/>
  <c r="J29" i="173"/>
  <c r="J29" i="170" s="1"/>
  <c r="AC28" i="173"/>
  <c r="AA28" i="173"/>
  <c r="J28" i="173"/>
  <c r="J28" i="170" s="1"/>
  <c r="BE25" i="173"/>
  <c r="BD25" i="173"/>
  <c r="AD25" i="173"/>
  <c r="AC25" i="173"/>
  <c r="AA25" i="173"/>
  <c r="Y25" i="173"/>
  <c r="L25" i="173"/>
  <c r="J25" i="173"/>
  <c r="K25" i="173" s="1"/>
  <c r="P25" i="173" s="1"/>
  <c r="H25" i="173"/>
  <c r="BE24" i="173"/>
  <c r="BD24" i="173"/>
  <c r="AD24" i="173"/>
  <c r="AC24" i="173"/>
  <c r="AA24" i="173"/>
  <c r="Y24" i="173"/>
  <c r="L24" i="173"/>
  <c r="J24" i="173"/>
  <c r="K24" i="173" s="1"/>
  <c r="P24" i="173" s="1"/>
  <c r="H24" i="173"/>
  <c r="BE17" i="173"/>
  <c r="BD17" i="173"/>
  <c r="AD17" i="173"/>
  <c r="AC17" i="173"/>
  <c r="AA17" i="173"/>
  <c r="Y17" i="173"/>
  <c r="L17" i="173"/>
  <c r="J17" i="173"/>
  <c r="K17" i="173" s="1"/>
  <c r="H17" i="173"/>
  <c r="BE16" i="173"/>
  <c r="BD16" i="173"/>
  <c r="AD16" i="173"/>
  <c r="AE16" i="173" s="1"/>
  <c r="AC16" i="173"/>
  <c r="AA16" i="173"/>
  <c r="Y16" i="173"/>
  <c r="L16" i="173"/>
  <c r="M16" i="173" s="1"/>
  <c r="J16" i="173"/>
  <c r="K16" i="173" s="1"/>
  <c r="H16" i="173"/>
  <c r="BE15" i="173"/>
  <c r="BD15" i="173"/>
  <c r="AD15" i="173"/>
  <c r="AC15" i="173"/>
  <c r="AA15" i="173"/>
  <c r="Y15" i="173"/>
  <c r="L15" i="173"/>
  <c r="J15" i="173"/>
  <c r="K15" i="173" s="1"/>
  <c r="H15" i="173"/>
  <c r="BE14" i="173"/>
  <c r="BE129" i="173" s="1"/>
  <c r="BD14" i="173"/>
  <c r="AD14" i="173"/>
  <c r="AC14" i="173"/>
  <c r="AA14" i="173"/>
  <c r="AA129" i="173" s="1"/>
  <c r="Y14" i="173"/>
  <c r="L14" i="173"/>
  <c r="J14" i="173"/>
  <c r="H14" i="173"/>
  <c r="H129" i="173" s="1"/>
  <c r="K107" i="173" l="1"/>
  <c r="P107" i="173" s="1"/>
  <c r="AC129" i="173"/>
  <c r="L129" i="173"/>
  <c r="K48" i="173"/>
  <c r="J48" i="170"/>
  <c r="AE107" i="173"/>
  <c r="J129" i="173"/>
  <c r="AD129" i="173"/>
  <c r="M24" i="173"/>
  <c r="Q24" i="173" s="1"/>
  <c r="AE24" i="173"/>
  <c r="Y129" i="173"/>
  <c r="BD129" i="173"/>
  <c r="M48" i="173"/>
  <c r="M48" i="170" s="1"/>
  <c r="L48" i="170"/>
  <c r="AE105" i="173"/>
  <c r="M15" i="173"/>
  <c r="AE15" i="173"/>
  <c r="M17" i="173"/>
  <c r="AE17" i="173"/>
  <c r="M25" i="173"/>
  <c r="AE25" i="173"/>
  <c r="M36" i="173"/>
  <c r="Q36" i="173" s="1"/>
  <c r="AE36" i="173"/>
  <c r="AE45" i="173"/>
  <c r="AE48" i="173"/>
  <c r="AE77" i="173"/>
  <c r="K79" i="173"/>
  <c r="P79" i="173" s="1"/>
  <c r="AE79" i="173"/>
  <c r="AE99" i="173"/>
  <c r="Q101" i="173"/>
  <c r="AE101" i="173"/>
  <c r="AE104" i="173"/>
  <c r="AE106" i="173"/>
  <c r="Q100" i="173"/>
  <c r="Q103" i="173"/>
  <c r="Q25" i="173"/>
  <c r="Q77" i="173"/>
  <c r="Q79" i="173"/>
  <c r="Q99" i="173"/>
  <c r="Q104" i="173"/>
  <c r="Q106" i="173"/>
  <c r="Q35" i="173"/>
  <c r="Q47" i="173"/>
  <c r="Q76" i="173"/>
  <c r="Q78" i="173"/>
  <c r="Q88" i="173"/>
  <c r="Q105" i="173"/>
  <c r="Q107" i="173"/>
  <c r="N14" i="173"/>
  <c r="AE14" i="173"/>
  <c r="N15" i="173"/>
  <c r="O15" i="173" s="1"/>
  <c r="N16" i="173"/>
  <c r="O16" i="173" s="1"/>
  <c r="N17" i="173"/>
  <c r="O17" i="173" s="1"/>
  <c r="K14" i="173"/>
  <c r="M14" i="173"/>
  <c r="P48" i="173" l="1"/>
  <c r="K48" i="170"/>
  <c r="P16" i="173"/>
  <c r="Q16" i="173" s="1"/>
  <c r="N129" i="173"/>
  <c r="O14" i="173"/>
  <c r="O129" i="173" s="1"/>
  <c r="K129" i="173"/>
  <c r="E132" i="173" s="1"/>
  <c r="E139" i="173" s="1"/>
  <c r="P14" i="173"/>
  <c r="Q14" i="173" s="1"/>
  <c r="M129" i="173"/>
  <c r="P17" i="173"/>
  <c r="Q17" i="173" s="1"/>
  <c r="P15" i="173"/>
  <c r="Q15" i="173" s="1"/>
  <c r="P48" i="170" l="1"/>
  <c r="Q48" i="173"/>
  <c r="Q48" i="170" s="1"/>
  <c r="Q129" i="173"/>
  <c r="P129" i="173"/>
  <c r="BC129" i="172" l="1"/>
  <c r="BB129" i="172"/>
  <c r="BA129" i="172"/>
  <c r="AZ129" i="172"/>
  <c r="AX129" i="172"/>
  <c r="AV129" i="172"/>
  <c r="AT129" i="172"/>
  <c r="AR129" i="172"/>
  <c r="AQ129" i="172"/>
  <c r="AP129" i="172"/>
  <c r="AO129" i="172"/>
  <c r="AN129" i="172"/>
  <c r="AM129" i="172"/>
  <c r="AL129" i="172"/>
  <c r="AK129" i="172"/>
  <c r="AJ129" i="172"/>
  <c r="AI129" i="172"/>
  <c r="AH129" i="172"/>
  <c r="AG129" i="172"/>
  <c r="AF129" i="172"/>
  <c r="Z129" i="172"/>
  <c r="X129" i="172"/>
  <c r="W129" i="172"/>
  <c r="I129" i="172"/>
  <c r="G129" i="172"/>
  <c r="F129" i="172"/>
  <c r="C129" i="172"/>
  <c r="E133" i="172" s="1"/>
  <c r="BE107" i="172"/>
  <c r="BD107" i="172"/>
  <c r="AD107" i="172"/>
  <c r="AC107" i="172"/>
  <c r="AA107" i="172"/>
  <c r="Y107" i="172"/>
  <c r="L107" i="172"/>
  <c r="L107" i="170" s="1"/>
  <c r="J107" i="172"/>
  <c r="H107" i="172"/>
  <c r="BE106" i="172"/>
  <c r="BD106" i="172"/>
  <c r="AD106" i="172"/>
  <c r="AC106" i="172"/>
  <c r="AA106" i="172"/>
  <c r="Y106" i="172"/>
  <c r="L106" i="172"/>
  <c r="J106" i="172"/>
  <c r="H106" i="172"/>
  <c r="BE105" i="172"/>
  <c r="BD105" i="172"/>
  <c r="AD105" i="172"/>
  <c r="AC105" i="172"/>
  <c r="AA105" i="172"/>
  <c r="Y105" i="172"/>
  <c r="L105" i="172"/>
  <c r="J105" i="172"/>
  <c r="H105" i="172"/>
  <c r="BE104" i="172"/>
  <c r="BD104" i="172"/>
  <c r="AD104" i="172"/>
  <c r="AC104" i="172"/>
  <c r="AA104" i="172"/>
  <c r="Y104" i="172"/>
  <c r="L104" i="172"/>
  <c r="J104" i="172"/>
  <c r="H104" i="172"/>
  <c r="BE103" i="172"/>
  <c r="BD103" i="172"/>
  <c r="AD103" i="172"/>
  <c r="AC103" i="172"/>
  <c r="AA103" i="172"/>
  <c r="Y103" i="172"/>
  <c r="L103" i="172"/>
  <c r="L103" i="170" s="1"/>
  <c r="J103" i="172"/>
  <c r="H103" i="172"/>
  <c r="BE101" i="172"/>
  <c r="BD101" i="172"/>
  <c r="AD101" i="172"/>
  <c r="AC101" i="172"/>
  <c r="AA101" i="172"/>
  <c r="Y101" i="172"/>
  <c r="L101" i="172"/>
  <c r="J101" i="172"/>
  <c r="H101" i="172"/>
  <c r="BE100" i="172"/>
  <c r="BD100" i="172"/>
  <c r="AD100" i="172"/>
  <c r="AC100" i="172"/>
  <c r="AA100" i="172"/>
  <c r="Y100" i="172"/>
  <c r="L100" i="172"/>
  <c r="J100" i="172"/>
  <c r="H100" i="172"/>
  <c r="BE99" i="172"/>
  <c r="BD99" i="172"/>
  <c r="AD99" i="172"/>
  <c r="AC99" i="172"/>
  <c r="AA99" i="172"/>
  <c r="Y99" i="172"/>
  <c r="L99" i="172"/>
  <c r="J99" i="172"/>
  <c r="H99" i="172"/>
  <c r="BE88" i="172"/>
  <c r="BD88" i="172"/>
  <c r="AD88" i="172"/>
  <c r="AC88" i="172"/>
  <c r="AA88" i="172"/>
  <c r="Y88" i="172"/>
  <c r="L88" i="172"/>
  <c r="L88" i="170" s="1"/>
  <c r="J88" i="172"/>
  <c r="J88" i="170" s="1"/>
  <c r="H88" i="172"/>
  <c r="BE79" i="172"/>
  <c r="BD79" i="172"/>
  <c r="AD79" i="172"/>
  <c r="AC79" i="172"/>
  <c r="AA79" i="172"/>
  <c r="Y79" i="172"/>
  <c r="L79" i="172"/>
  <c r="J79" i="172"/>
  <c r="H79" i="172"/>
  <c r="BE78" i="172"/>
  <c r="BD78" i="172"/>
  <c r="AD78" i="172"/>
  <c r="AC78" i="172"/>
  <c r="AA78" i="172"/>
  <c r="Y78" i="172"/>
  <c r="L78" i="172"/>
  <c r="L78" i="170" s="1"/>
  <c r="J78" i="172"/>
  <c r="J78" i="170" s="1"/>
  <c r="H78" i="172"/>
  <c r="BE77" i="172"/>
  <c r="BD77" i="172"/>
  <c r="AD77" i="172"/>
  <c r="AC77" i="172"/>
  <c r="AA77" i="172"/>
  <c r="Y77" i="172"/>
  <c r="L77" i="172"/>
  <c r="J77" i="172"/>
  <c r="H77" i="172"/>
  <c r="BE76" i="172"/>
  <c r="BD76" i="172"/>
  <c r="AD76" i="172"/>
  <c r="AC76" i="172"/>
  <c r="AA76" i="172"/>
  <c r="Y76" i="172"/>
  <c r="L76" i="172"/>
  <c r="L76" i="170" s="1"/>
  <c r="J76" i="172"/>
  <c r="J76" i="170" s="1"/>
  <c r="H76" i="172"/>
  <c r="BE47" i="172"/>
  <c r="BD47" i="172"/>
  <c r="AD47" i="172"/>
  <c r="AC47" i="172"/>
  <c r="AA47" i="172"/>
  <c r="Y47" i="172"/>
  <c r="L47" i="172"/>
  <c r="J47" i="172"/>
  <c r="H47" i="172"/>
  <c r="BE45" i="172"/>
  <c r="BD45" i="172"/>
  <c r="AD45" i="172"/>
  <c r="AC45" i="172"/>
  <c r="AA45" i="172"/>
  <c r="Y45" i="172"/>
  <c r="L45" i="172"/>
  <c r="L45" i="170" s="1"/>
  <c r="J45" i="172"/>
  <c r="J45" i="170" s="1"/>
  <c r="H45" i="172"/>
  <c r="BE36" i="172"/>
  <c r="BD36" i="172"/>
  <c r="AD36" i="172"/>
  <c r="AC36" i="172"/>
  <c r="AA36" i="172"/>
  <c r="Y36" i="172"/>
  <c r="L36" i="172"/>
  <c r="J36" i="172"/>
  <c r="H36" i="172"/>
  <c r="BE35" i="172"/>
  <c r="BD35" i="172"/>
  <c r="AD35" i="172"/>
  <c r="AC35" i="172"/>
  <c r="AA35" i="172"/>
  <c r="Y35" i="172"/>
  <c r="L35" i="172"/>
  <c r="L35" i="170" s="1"/>
  <c r="J35" i="172"/>
  <c r="J35" i="170" s="1"/>
  <c r="H35" i="172"/>
  <c r="BE25" i="172"/>
  <c r="BD25" i="172"/>
  <c r="AD25" i="172"/>
  <c r="AC25" i="172"/>
  <c r="AA25" i="172"/>
  <c r="Y25" i="172"/>
  <c r="L25" i="172"/>
  <c r="J25" i="172"/>
  <c r="H25" i="172"/>
  <c r="BE24" i="172"/>
  <c r="BD24" i="172"/>
  <c r="AD24" i="172"/>
  <c r="AC24" i="172"/>
  <c r="AA24" i="172"/>
  <c r="Y24" i="172"/>
  <c r="L24" i="172"/>
  <c r="L24" i="170" s="1"/>
  <c r="J24" i="172"/>
  <c r="J24" i="170" s="1"/>
  <c r="H24" i="172"/>
  <c r="BE17" i="172"/>
  <c r="BD17" i="172"/>
  <c r="AD17" i="172"/>
  <c r="AC17" i="172"/>
  <c r="AA17" i="172"/>
  <c r="Y17" i="172"/>
  <c r="L17" i="172"/>
  <c r="J17" i="172"/>
  <c r="H17" i="172"/>
  <c r="BE16" i="172"/>
  <c r="BD16" i="172"/>
  <c r="AD16" i="172"/>
  <c r="AC16" i="172"/>
  <c r="AA16" i="172"/>
  <c r="Y16" i="172"/>
  <c r="L16" i="172"/>
  <c r="L16" i="170" s="1"/>
  <c r="J16" i="172"/>
  <c r="H16" i="172"/>
  <c r="BE15" i="172"/>
  <c r="BD15" i="172"/>
  <c r="AD15" i="172"/>
  <c r="AC15" i="172"/>
  <c r="AA15" i="172"/>
  <c r="Y15" i="172"/>
  <c r="L15" i="172"/>
  <c r="J15" i="172"/>
  <c r="H15" i="172"/>
  <c r="BE14" i="172"/>
  <c r="BD14" i="172"/>
  <c r="BD129" i="172" s="1"/>
  <c r="AD14" i="172"/>
  <c r="AC14" i="172"/>
  <c r="AC129" i="172" s="1"/>
  <c r="AA14" i="172"/>
  <c r="Y14" i="172"/>
  <c r="Y129" i="172" s="1"/>
  <c r="L14" i="172"/>
  <c r="J14" i="172"/>
  <c r="H14" i="172"/>
  <c r="M101" i="172" l="1"/>
  <c r="M101" i="170" s="1"/>
  <c r="L101" i="170"/>
  <c r="M103" i="172"/>
  <c r="M103" i="170" s="1"/>
  <c r="J103" i="170"/>
  <c r="M106" i="172"/>
  <c r="M106" i="170" s="1"/>
  <c r="L106" i="170"/>
  <c r="M107" i="172"/>
  <c r="M107" i="170" s="1"/>
  <c r="J107" i="170"/>
  <c r="L129" i="172"/>
  <c r="L14" i="170"/>
  <c r="AD129" i="172"/>
  <c r="N15" i="172"/>
  <c r="J15" i="170"/>
  <c r="M16" i="172"/>
  <c r="M16" i="170" s="1"/>
  <c r="AE16" i="172"/>
  <c r="N17" i="172"/>
  <c r="J17" i="170"/>
  <c r="M24" i="172"/>
  <c r="M24" i="170" s="1"/>
  <c r="AE24" i="172"/>
  <c r="K25" i="172"/>
  <c r="J25" i="170"/>
  <c r="M35" i="172"/>
  <c r="M35" i="170" s="1"/>
  <c r="AE35" i="172"/>
  <c r="K36" i="172"/>
  <c r="J36" i="170"/>
  <c r="M45" i="172"/>
  <c r="M45" i="170" s="1"/>
  <c r="AE45" i="172"/>
  <c r="K47" i="172"/>
  <c r="J47" i="170"/>
  <c r="M76" i="172"/>
  <c r="M76" i="170" s="1"/>
  <c r="AE76" i="172"/>
  <c r="K77" i="172"/>
  <c r="J77" i="170"/>
  <c r="M78" i="172"/>
  <c r="M78" i="170" s="1"/>
  <c r="AE78" i="172"/>
  <c r="N79" i="172"/>
  <c r="J79" i="170"/>
  <c r="M88" i="172"/>
  <c r="M88" i="170" s="1"/>
  <c r="AE88" i="172"/>
  <c r="K99" i="172"/>
  <c r="J99" i="170"/>
  <c r="AE103" i="172"/>
  <c r="K104" i="172"/>
  <c r="J104" i="170"/>
  <c r="K107" i="172"/>
  <c r="M15" i="172"/>
  <c r="M15" i="170" s="1"/>
  <c r="L15" i="170"/>
  <c r="N16" i="172"/>
  <c r="J16" i="170"/>
  <c r="M17" i="172"/>
  <c r="M17" i="170" s="1"/>
  <c r="L17" i="170"/>
  <c r="M36" i="172"/>
  <c r="M36" i="170" s="1"/>
  <c r="L36" i="170"/>
  <c r="M77" i="172"/>
  <c r="M77" i="170" s="1"/>
  <c r="L77" i="170"/>
  <c r="M99" i="172"/>
  <c r="M99" i="170" s="1"/>
  <c r="L99" i="170"/>
  <c r="K100" i="172"/>
  <c r="J100" i="170"/>
  <c r="M104" i="172"/>
  <c r="M104" i="170" s="1"/>
  <c r="L104" i="170"/>
  <c r="K105" i="172"/>
  <c r="J105" i="170"/>
  <c r="J129" i="172"/>
  <c r="J14" i="170"/>
  <c r="M25" i="172"/>
  <c r="M25" i="170" s="1"/>
  <c r="L25" i="170"/>
  <c r="M47" i="172"/>
  <c r="M47" i="170" s="1"/>
  <c r="L47" i="170"/>
  <c r="M79" i="172"/>
  <c r="M79" i="170" s="1"/>
  <c r="L79" i="170"/>
  <c r="H129" i="172"/>
  <c r="AA129" i="172"/>
  <c r="BE129" i="172"/>
  <c r="K16" i="172"/>
  <c r="K24" i="172"/>
  <c r="K35" i="172"/>
  <c r="K45" i="172"/>
  <c r="K76" i="172"/>
  <c r="K78" i="172"/>
  <c r="K88" i="172"/>
  <c r="M100" i="172"/>
  <c r="M100" i="170" s="1"/>
  <c r="L100" i="170"/>
  <c r="K101" i="172"/>
  <c r="J101" i="170"/>
  <c r="M105" i="172"/>
  <c r="M105" i="170" s="1"/>
  <c r="L105" i="170"/>
  <c r="K106" i="172"/>
  <c r="J106" i="170"/>
  <c r="K15" i="172"/>
  <c r="K15" i="170" s="1"/>
  <c r="AE15" i="172"/>
  <c r="K17" i="172"/>
  <c r="K17" i="170" s="1"/>
  <c r="AE17" i="172"/>
  <c r="AE25" i="172"/>
  <c r="AE36" i="172"/>
  <c r="AE47" i="172"/>
  <c r="AE77" i="172"/>
  <c r="K79" i="172"/>
  <c r="K79" i="170" s="1"/>
  <c r="AE79" i="172"/>
  <c r="AE99" i="172"/>
  <c r="AE101" i="172"/>
  <c r="AE104" i="172"/>
  <c r="AE106" i="172"/>
  <c r="K14" i="172"/>
  <c r="K14" i="170" s="1"/>
  <c r="M14" i="172"/>
  <c r="M14" i="170" s="1"/>
  <c r="AE100" i="172"/>
  <c r="K103" i="172"/>
  <c r="AE105" i="172"/>
  <c r="AE107" i="172"/>
  <c r="P15" i="172"/>
  <c r="P79" i="172"/>
  <c r="K129" i="172"/>
  <c r="E132" i="172" s="1"/>
  <c r="E139" i="172" s="1"/>
  <c r="M129" i="172"/>
  <c r="N14" i="172"/>
  <c r="N14" i="170" s="1"/>
  <c r="AE14" i="172"/>
  <c r="O16" i="172" l="1"/>
  <c r="O16" i="170" s="1"/>
  <c r="N16" i="170"/>
  <c r="P99" i="172"/>
  <c r="K99" i="170"/>
  <c r="O79" i="172"/>
  <c r="O79" i="170" s="1"/>
  <c r="N79" i="170"/>
  <c r="P77" i="172"/>
  <c r="K77" i="170"/>
  <c r="P47" i="172"/>
  <c r="P47" i="170" s="1"/>
  <c r="K47" i="170"/>
  <c r="P36" i="172"/>
  <c r="K36" i="170"/>
  <c r="P25" i="172"/>
  <c r="K25" i="170"/>
  <c r="O17" i="172"/>
  <c r="O17" i="170" s="1"/>
  <c r="N17" i="170"/>
  <c r="O15" i="172"/>
  <c r="O15" i="170" s="1"/>
  <c r="N15" i="170"/>
  <c r="P17" i="172"/>
  <c r="P103" i="172"/>
  <c r="K103" i="170"/>
  <c r="P76" i="172"/>
  <c r="K76" i="170"/>
  <c r="P16" i="172"/>
  <c r="K16" i="170"/>
  <c r="P104" i="172"/>
  <c r="P104" i="170" s="1"/>
  <c r="K104" i="170"/>
  <c r="Q79" i="172"/>
  <c r="Q79" i="170" s="1"/>
  <c r="P79" i="170"/>
  <c r="P106" i="172"/>
  <c r="K106" i="170"/>
  <c r="P101" i="172"/>
  <c r="K101" i="170"/>
  <c r="P78" i="172"/>
  <c r="K78" i="170"/>
  <c r="P24" i="172"/>
  <c r="K24" i="170"/>
  <c r="Q47" i="172"/>
  <c r="Q47" i="170" s="1"/>
  <c r="Q15" i="172"/>
  <c r="Q15" i="170" s="1"/>
  <c r="P15" i="170"/>
  <c r="P45" i="172"/>
  <c r="K45" i="170"/>
  <c r="P105" i="172"/>
  <c r="K105" i="170"/>
  <c r="P100" i="172"/>
  <c r="K100" i="170"/>
  <c r="P88" i="172"/>
  <c r="K88" i="170"/>
  <c r="P35" i="172"/>
  <c r="K35" i="170"/>
  <c r="P107" i="172"/>
  <c r="K107" i="170"/>
  <c r="N129" i="172"/>
  <c r="O14" i="172"/>
  <c r="P14" i="172"/>
  <c r="P14" i="170" s="1"/>
  <c r="P107" i="170" l="1"/>
  <c r="Q107" i="172"/>
  <c r="Q107" i="170" s="1"/>
  <c r="P88" i="170"/>
  <c r="Q88" i="172"/>
  <c r="Q88" i="170" s="1"/>
  <c r="P105" i="170"/>
  <c r="Q105" i="172"/>
  <c r="Q105" i="170" s="1"/>
  <c r="O129" i="172"/>
  <c r="O14" i="170"/>
  <c r="P78" i="170"/>
  <c r="Q78" i="172"/>
  <c r="Q78" i="170" s="1"/>
  <c r="P106" i="170"/>
  <c r="Q106" i="172"/>
  <c r="Q106" i="170" s="1"/>
  <c r="P76" i="170"/>
  <c r="Q76" i="172"/>
  <c r="Q76" i="170" s="1"/>
  <c r="Q104" i="172"/>
  <c r="Q104" i="170" s="1"/>
  <c r="P36" i="170"/>
  <c r="Q36" i="172"/>
  <c r="Q36" i="170" s="1"/>
  <c r="P77" i="170"/>
  <c r="Q77" i="172"/>
  <c r="Q77" i="170" s="1"/>
  <c r="P99" i="170"/>
  <c r="Q99" i="172"/>
  <c r="Q99" i="170" s="1"/>
  <c r="Q17" i="172"/>
  <c r="Q17" i="170" s="1"/>
  <c r="P17" i="170"/>
  <c r="P35" i="170"/>
  <c r="Q35" i="172"/>
  <c r="Q35" i="170" s="1"/>
  <c r="P100" i="170"/>
  <c r="Q100" i="172"/>
  <c r="Q100" i="170" s="1"/>
  <c r="P45" i="170"/>
  <c r="Q45" i="172"/>
  <c r="Q45" i="170" s="1"/>
  <c r="P24" i="170"/>
  <c r="Q24" i="172"/>
  <c r="Q24" i="170" s="1"/>
  <c r="P101" i="170"/>
  <c r="Q101" i="172"/>
  <c r="Q101" i="170" s="1"/>
  <c r="P16" i="170"/>
  <c r="Q16" i="172"/>
  <c r="Q16" i="170" s="1"/>
  <c r="P103" i="170"/>
  <c r="Q103" i="172"/>
  <c r="Q103" i="170" s="1"/>
  <c r="P25" i="170"/>
  <c r="Q25" i="172"/>
  <c r="Q25" i="170" s="1"/>
  <c r="P129" i="172"/>
  <c r="Q14" i="172"/>
  <c r="Q129" i="172" l="1"/>
  <c r="Q14" i="170"/>
  <c r="I129" i="170"/>
  <c r="G129" i="170"/>
  <c r="F129" i="170"/>
  <c r="H107" i="170"/>
  <c r="H106" i="170"/>
  <c r="H105" i="170"/>
  <c r="H104" i="170"/>
  <c r="H103" i="170"/>
  <c r="H79" i="170"/>
  <c r="H78" i="170"/>
  <c r="H77" i="170"/>
  <c r="H76" i="170"/>
  <c r="J129" i="170" l="1"/>
  <c r="C129" i="170"/>
  <c r="E133" i="170" s="1"/>
  <c r="L129" i="170"/>
  <c r="N129" i="170" l="1"/>
  <c r="M129" i="170"/>
  <c r="K129" i="170"/>
  <c r="E132" i="170" s="1"/>
  <c r="O129" i="170"/>
  <c r="E139" i="170" l="1"/>
  <c r="P129" i="170"/>
  <c r="Q129" i="170"/>
</calcChain>
</file>

<file path=xl/sharedStrings.xml><?xml version="1.0" encoding="utf-8"?>
<sst xmlns="http://schemas.openxmlformats.org/spreadsheetml/2006/main" count="20756" uniqueCount="320">
  <si>
    <t>SECRETARIA DE SALUD DEL TOLIMA</t>
  </si>
  <si>
    <t>DIRECCIÓN DE SALUD PUBLICA</t>
  </si>
  <si>
    <t>PROGRAMACIÓN  FINANCIERA DE ACTIVIDADES DE SANEAMIENTO AMBIENTAL Y ETV  JULIO-DICIEMBRE DE 2017</t>
  </si>
  <si>
    <t xml:space="preserve"> PROGRAMACIÓN TÉCNICA DE ACTIVIDADES DE SANEAMIENTO AMBIENTAL 2017</t>
  </si>
  <si>
    <t>ORDEN</t>
  </si>
  <si>
    <t>TIEMPO UNITARIO  (En horas)</t>
  </si>
  <si>
    <t>TIEMPO ADICIONAL   POR   ACTIVIDAD  (En horas)</t>
  </si>
  <si>
    <t>ACTIVIDADES</t>
  </si>
  <si>
    <t>UBICACION</t>
  </si>
  <si>
    <t>POBLACIÓN   TOTAL      (TOTAL  EXISTENTE)</t>
  </si>
  <si>
    <t>Nº   SUJETOS      A   ATENDER</t>
  </si>
  <si>
    <t>COBERTURA</t>
  </si>
  <si>
    <t>CONCENTRACIÓN</t>
  </si>
  <si>
    <t xml:space="preserve"> Nº   TOTAL  DE  ACTIVIDADES  PROGRAMADAS</t>
  </si>
  <si>
    <t>TIEMPO NETO  PARA  DESARROLLO  ACTIVIDADES               (en horas)</t>
  </si>
  <si>
    <t>COSTO UNITARIO DE  ACTIVIDADES                                       POR RECURSO HUMANO</t>
  </si>
  <si>
    <t>COSTO  NETO  TOTAL  DE  ACTIVIDADES                                                  POR  RECURSO  HUMANO</t>
  </si>
  <si>
    <t>COSTOS  ADICIONALES</t>
  </si>
  <si>
    <t>TOTALES</t>
  </si>
  <si>
    <t>POBLACIÓN TOTAL</t>
  </si>
  <si>
    <t>POBLACIÓN   A    CUBRIR</t>
  </si>
  <si>
    <t>CONCENTRACION</t>
  </si>
  <si>
    <t xml:space="preserve"> ACTIVIDADES PROGRAMADAS</t>
  </si>
  <si>
    <t>AVANCE  FÍSICO             POR MES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</si>
  <si>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</si>
  <si>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</si>
  <si>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</si>
  <si>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</si>
  <si>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</si>
  <si>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</si>
  <si>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</si>
  <si>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</si>
  <si>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</si>
  <si>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</si>
  <si>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</si>
  <si>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</si>
  <si>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</si>
  <si>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 xml:space="preserve"> TIEMPO  TOTAL ADICIONAL   (En Horas) </t>
  </si>
  <si>
    <t>COSTO  TOTAL  POR  TIEMPO  ADICIONAL</t>
  </si>
  <si>
    <t>TIEMPO TOTAL ACTIVIDADES PROGRAMADAS   (En horas)</t>
  </si>
  <si>
    <t>COSTO   TIEMPO   TOTAL                             RECURSO   HUMANO</t>
  </si>
  <si>
    <t>PARCIAL PERIODO</t>
  </si>
  <si>
    <t>ACUMULADO</t>
  </si>
  <si>
    <t>P</t>
  </si>
  <si>
    <t>E</t>
  </si>
  <si>
    <t>%</t>
  </si>
  <si>
    <t>SALUD AMBIENTAL</t>
  </si>
  <si>
    <t>I  VIGILANCIA DE LA CALIDAD DEL AGUA PARA CONSUMO HUMANO  Y DISPOSICIÓN DE RESIDUOS</t>
  </si>
  <si>
    <t>Inspecciones sanitarias a sistemas de abastecimiento de agua, con acta debidamente diligenciada.</t>
  </si>
  <si>
    <t>U</t>
  </si>
  <si>
    <t>R</t>
  </si>
  <si>
    <t>Toma muestras y entrega  a Laboratorio, según lineamientos Res. 0811/2008</t>
  </si>
  <si>
    <t xml:space="preserve">Muestreo con Equipo simplificado  Analisis fIisicoquímico  de agua ( caja negra) </t>
  </si>
  <si>
    <t xml:space="preserve">Muestreo con Equipo simplificado  Analisis bacteriológico  de agua (caja negra) </t>
  </si>
  <si>
    <t xml:space="preserve">Muestreo con Equipo simplificado  Analisis fisicoquimico y  bacteriológico  de agua ( caja negra) acueducto con planta de tratamiento. </t>
  </si>
  <si>
    <t xml:space="preserve">Muestreo con Equipo simplificado  Analisis fisicoquimico y  bacteriológico  de agua ( caja negra) acueducto sin planta de tratamiento. </t>
  </si>
  <si>
    <t>Inspección a plantas de tratamiento de agua para consumo humano en funcionamiento</t>
  </si>
  <si>
    <t xml:space="preserve">U </t>
  </si>
  <si>
    <t>Actividades para  Información, promoción, gestión comunitaria con base información resultados calidad agua consumo humano</t>
  </si>
  <si>
    <t>Inspección residuos líquidos  (vertimientos)</t>
  </si>
  <si>
    <t>Inspección a plantas de tratamiento de residuos líquidos</t>
  </si>
  <si>
    <t>Educación sanitaria sobre diferentes temas sanitarios</t>
  </si>
  <si>
    <t xml:space="preserve">Inspección a sitios  de manejo y disposición  final   de residuos sólidos  </t>
  </si>
  <si>
    <t>II VIGILANCIA Y CONTROL DE ALIMENTOS</t>
  </si>
  <si>
    <t>Inscripccion de establecimientos de alimentos, vehiculos transportadores de alimentos, expendios de carne y vehiculos transportadores de carne</t>
  </si>
  <si>
    <t>Inspección vehículos transportadores carne de abasto</t>
  </si>
  <si>
    <t xml:space="preserve">Vehiculos </t>
  </si>
  <si>
    <t>Inspección vehículos transportadores alimentos</t>
  </si>
  <si>
    <t>Vigilancia  y  Control  Plazas   de  Mercado</t>
  </si>
  <si>
    <t>Vigilancia    y  Control  de Supermercados</t>
  </si>
  <si>
    <t>Inspección  a   expendios    de  Leche procesada   y  derivados  lacteos</t>
  </si>
  <si>
    <t xml:space="preserve">Inspección a ventas fijas y ambulantes de leche cruda </t>
  </si>
  <si>
    <t>Inspección  a   Expendios  de   Carne   y  derivados carnicos</t>
  </si>
  <si>
    <t>Inspección  a  Expendios   de   pescado  y productos del mar</t>
  </si>
  <si>
    <t>Inspección  a  Expendios   de   pollos  y  huevos</t>
  </si>
  <si>
    <t xml:space="preserve">Inspección   a   expendios  de  otros alimentos  de alto riesgo epidemiológico </t>
  </si>
  <si>
    <t>Inspección   a   Procesadoras  de    frutas</t>
  </si>
  <si>
    <t>Monitoreo otros  alimentos</t>
  </si>
  <si>
    <t>Muestras</t>
  </si>
  <si>
    <t xml:space="preserve">Vigilancia  Sanitaria  Restaurantes,   Casinos, asaderos  </t>
  </si>
  <si>
    <t>Vigilancia   Sanitaria de  Panaderías</t>
  </si>
  <si>
    <t xml:space="preserve">Vigilancia   Sanitaria   Tiendas     </t>
  </si>
  <si>
    <t xml:space="preserve">Vigilancia   y  control   de  ventas ambulantes de alimentos en pefestividades  </t>
  </si>
  <si>
    <t>Vigilancia   y  control   de  ventas ambulantes de alimentos</t>
  </si>
  <si>
    <t>III VIGILANCIA Y CONTROL DE BEBIDAS ALCOHOLICAS</t>
  </si>
  <si>
    <t>Inspecciones  a   procesadoras de  bebidas alcoholicas Artesanales  (Acompañamiento)</t>
  </si>
  <si>
    <t xml:space="preserve">Inspecciones  a   expendios de  bebidas alcoholicas.  </t>
  </si>
  <si>
    <t xml:space="preserve">Inspecciones  a   expendios de  bebidas alcoholicas en prfestividades  </t>
  </si>
  <si>
    <t>IV VIGILANCIA ESTABLECIMIENTOS ESPECIALES:</t>
  </si>
  <si>
    <t>Censo de establecimientos comerciales objeto de vigilancia sanitaria</t>
  </si>
  <si>
    <t>Inspecciones  a  Establecimientos   escolares</t>
  </si>
  <si>
    <t>Inspecciones a escuelas saludables con enfasis en manejo de alimentos consumibles, sistemas de abasto, unidades sanitarias etc.</t>
  </si>
  <si>
    <t>Inspección  a  Salas de  Belleza</t>
  </si>
  <si>
    <t xml:space="preserve">Inspección   a  Guarderías,  Hogares  infantiles, ancianatos </t>
  </si>
  <si>
    <t xml:space="preserve">Inspecciones  a  Piscinas  </t>
  </si>
  <si>
    <t xml:space="preserve">Toma muestras de Piscinas y remisión a Laboratorio, según lineamientos Res. </t>
  </si>
  <si>
    <t xml:space="preserve">Inspecciones  a  Cárceles, Cuarteles  y puestos de policia </t>
  </si>
  <si>
    <t>Participación en Inspección a  Granjas  Avícolas, Porcícolas, piscicolas, zoocriaderos y hatos lecheros</t>
  </si>
  <si>
    <t>Inspección   a  Terminales  de Transporte</t>
  </si>
  <si>
    <t>Participación Inspección  a  Hoteles  y  Moteles</t>
  </si>
  <si>
    <t>Inspección sanitaria a viviendas</t>
  </si>
  <si>
    <t>V  VIGILANCIA Y CONTROL ZOONOSIS</t>
  </si>
  <si>
    <t>Apoyo  seguimiento supervisión Vacunación antirrabica (caninos y felinos)</t>
  </si>
  <si>
    <t>Seguimiento  animales  agresores  y apoyo programas específicos  zoonosis</t>
  </si>
  <si>
    <t>VI    OTRAS ACTIVIDADES</t>
  </si>
  <si>
    <t>Elaboración  y  diligenciamiento  de  informes y Actas</t>
  </si>
  <si>
    <t>Técnico S.</t>
  </si>
  <si>
    <t>Atención  y   Resolución   quejas  sanitarias, incluye reuniones con interesado e imprevistos</t>
  </si>
  <si>
    <t>Capacitaciones y /o reuniones técnicas autorizadas por la Secretaria de Salud</t>
  </si>
  <si>
    <t>Actividades técnicas autorizadas SST</t>
  </si>
  <si>
    <t>Reuniones con Equipo de Salud Pública</t>
  </si>
  <si>
    <t xml:space="preserve">VII  PROMOCIÓN,  PREVENCIÓN  CONTROL   "ETV" </t>
  </si>
  <si>
    <t>Determinación de Indices Larvarios para Dengue - Nota: Cuando solo se hace supervisión de esta actividad, se debe tener en cuenta solo este tiempo.</t>
  </si>
  <si>
    <t>Control  larvario por  medios Físicos                      a)  Recolección Inservibles - Nota: Cuando solo se hace supervisión de esta actividad, se debe tener en cuenta este tiempo.</t>
  </si>
  <si>
    <t xml:space="preserve">b) Promoción Lavado y cepillado de albercas </t>
  </si>
  <si>
    <t>c) Drenaje de Charcos y lagunas</t>
  </si>
  <si>
    <t>d)  Tapado albercas y depósitos agua limpia</t>
  </si>
  <si>
    <t>Control  larvario por  medios biológicos                 a) Con peces</t>
  </si>
  <si>
    <t>b) Con  aplicación de larvicidas  biologicos</t>
  </si>
  <si>
    <t xml:space="preserve">Control  larvario   con insumos  químicos </t>
  </si>
  <si>
    <t>Control de adultos  por medios químicos               a) Dengue (Fumigación)</t>
  </si>
  <si>
    <t>b) Leishmaniasis   ( Rociado)</t>
  </si>
  <si>
    <t>SUBTOTAL</t>
  </si>
  <si>
    <t>RESUMEN GENERAL</t>
  </si>
  <si>
    <t xml:space="preserve">Valor tiempo neto                                </t>
  </si>
  <si>
    <t>Columna</t>
  </si>
  <si>
    <t>8 = 7 / 6</t>
  </si>
  <si>
    <r>
      <t>CONVENCIONES: M: Mensual</t>
    </r>
    <r>
      <rPr>
        <b/>
        <sz val="9"/>
        <rFont val="Calibri"/>
        <family val="2"/>
      </rPr>
      <t xml:space="preserve">      S: </t>
    </r>
    <r>
      <rPr>
        <sz val="9"/>
        <rFont val="Calibri"/>
        <family val="2"/>
      </rPr>
      <t>Semanal</t>
    </r>
    <r>
      <rPr>
        <b/>
        <sz val="9"/>
        <rFont val="Calibri"/>
        <family val="2"/>
      </rPr>
      <t xml:space="preserve">         D: </t>
    </r>
    <r>
      <rPr>
        <sz val="9"/>
        <rFont val="Calibri"/>
        <family val="2"/>
      </rPr>
      <t>Depende situaciòn local</t>
    </r>
    <r>
      <rPr>
        <b/>
        <sz val="9"/>
        <rFont val="Calibri"/>
        <family val="2"/>
      </rPr>
      <t xml:space="preserve">        NA: </t>
    </r>
    <r>
      <rPr>
        <sz val="9"/>
        <rFont val="Calibri"/>
        <family val="2"/>
      </rPr>
      <t>No Aplica</t>
    </r>
    <r>
      <rPr>
        <b/>
        <sz val="9"/>
        <rFont val="Calibri"/>
        <family val="2"/>
      </rPr>
      <t xml:space="preserve">       SPL: </t>
    </r>
    <r>
      <rPr>
        <sz val="9"/>
        <rFont val="Calibri"/>
        <family val="2"/>
      </rPr>
      <t>Según Programación Laboratorio</t>
    </r>
  </si>
  <si>
    <t xml:space="preserve">Valor tiempo adicional                           </t>
  </si>
  <si>
    <t>10 = 9 x 7</t>
  </si>
  <si>
    <t xml:space="preserve">Valor apoyo desplazamientos  zona rural           </t>
  </si>
  <si>
    <t>11 =  10 x 2</t>
  </si>
  <si>
    <t xml:space="preserve">Valor apoyo desplazamientos  a otros municipios        </t>
  </si>
  <si>
    <t>12 =  2 x $ 7960</t>
  </si>
  <si>
    <t>Papeleria y utiles de oficina</t>
  </si>
  <si>
    <t>13 =  12 x 10</t>
  </si>
  <si>
    <t>Dotación elementos de trabajo</t>
  </si>
  <si>
    <t>14 = 3 x 10</t>
  </si>
  <si>
    <t>Costos  operacionales</t>
  </si>
  <si>
    <t>15 = 14 x $ 7960</t>
  </si>
  <si>
    <t xml:space="preserve"> TOTAL                          </t>
  </si>
  <si>
    <t>16 = 11 +  14</t>
  </si>
  <si>
    <t>17 =  13 +16</t>
  </si>
  <si>
    <r>
      <t>CONVENCIONES</t>
    </r>
    <r>
      <rPr>
        <sz val="7"/>
        <rFont val="Calibri"/>
        <family val="2"/>
      </rPr>
      <t xml:space="preserve">:   </t>
    </r>
    <r>
      <rPr>
        <b/>
        <sz val="7"/>
        <rFont val="Calibri"/>
        <family val="2"/>
      </rPr>
      <t xml:space="preserve">M: </t>
    </r>
    <r>
      <rPr>
        <sz val="7"/>
        <rFont val="Calibri"/>
        <family val="2"/>
      </rPr>
      <t xml:space="preserve"> Mensual      </t>
    </r>
    <r>
      <rPr>
        <b/>
        <sz val="7"/>
        <rFont val="Calibri"/>
        <family val="2"/>
      </rPr>
      <t>S:</t>
    </r>
    <r>
      <rPr>
        <sz val="7"/>
        <rFont val="Calibri"/>
        <family val="2"/>
      </rPr>
      <t xml:space="preserve"> Semanal         </t>
    </r>
    <r>
      <rPr>
        <b/>
        <sz val="7"/>
        <rFont val="Calibri"/>
        <family val="2"/>
      </rPr>
      <t>D:</t>
    </r>
    <r>
      <rPr>
        <sz val="7"/>
        <rFont val="Calibri"/>
        <family val="2"/>
      </rPr>
      <t xml:space="preserve">  Depende situaciòn local        </t>
    </r>
    <r>
      <rPr>
        <b/>
        <sz val="7"/>
        <rFont val="Calibri"/>
        <family val="2"/>
      </rPr>
      <t xml:space="preserve">NA:  </t>
    </r>
    <r>
      <rPr>
        <sz val="7"/>
        <rFont val="Calibri"/>
        <family val="2"/>
      </rPr>
      <t xml:space="preserve">No Aplica       </t>
    </r>
    <r>
      <rPr>
        <b/>
        <sz val="7"/>
        <rFont val="Calibri"/>
        <family val="2"/>
      </rPr>
      <t xml:space="preserve">SPL: </t>
    </r>
    <r>
      <rPr>
        <sz val="7"/>
        <rFont val="Calibri"/>
        <family val="2"/>
      </rPr>
      <t xml:space="preserve"> Según Programación Laboratorio</t>
    </r>
  </si>
  <si>
    <t xml:space="preserve">Inspecciones  a   expendios de  bebidas alcoholicas en prefestividades  </t>
  </si>
  <si>
    <t xml:space="preserve">Vigilancia   y  control   de  ventas ambulantes de alimentos en prefestividades  </t>
  </si>
  <si>
    <r>
      <t xml:space="preserve">MUNICIPIO: CARMEN DE APOCALA. </t>
    </r>
    <r>
      <rPr>
        <b/>
        <sz val="10"/>
        <rFont val="Calibri"/>
        <family val="2"/>
      </rPr>
      <t xml:space="preserve"> FUNCIONARIOS: LINA GARCIA .  PERIODO : JULIO - NOVIEMBRE    VALOR HORA - PROMOTOR: $ 7960</t>
    </r>
  </si>
  <si>
    <t xml:space="preserve">MUNICIPIO: CARMEN DE APICALA.   FUNCIONARIO: LINA GARCIA .  PERIODO: JULIO-NOVIEMBRE DE 2017.         </t>
  </si>
  <si>
    <r>
      <t xml:space="preserve">MUNICIPIO: CHAPARRAL. </t>
    </r>
    <r>
      <rPr>
        <b/>
        <sz val="10"/>
        <rFont val="Calibri"/>
        <family val="2"/>
      </rPr>
      <t xml:space="preserve"> FUNCIONARIOS: GERMAN SANCHEZ-PASTOR GARCIA .  PERIODO : JULIO - NOVIEMBRE    VALOR HORA - PROMOTOR: $ 7960</t>
    </r>
  </si>
  <si>
    <t xml:space="preserve">MUNICIPIO: CHAPARRAL. FUNCIONARIOS: GERMAN SANCHEZ-PASTOR GARCIA .  PERIODO: JULIO-NOVIEMBRE DE 2017.         </t>
  </si>
  <si>
    <r>
      <t xml:space="preserve">MUNICIPIO: CUNDAY. </t>
    </r>
    <r>
      <rPr>
        <b/>
        <sz val="10"/>
        <rFont val="Calibri"/>
        <family val="2"/>
      </rPr>
      <t xml:space="preserve"> FUNCIONARIOS: :NORLY YULIETH LANCHEROS TRONCOSO.  PERIODO : JULIO - NOVIEMBRE    VALOR HORA - PROMOTOR: $ 7960</t>
    </r>
  </si>
  <si>
    <t xml:space="preserve">MUNICIPIO: CUNDAY.   FUNCIONARIO: :NORLY YULIETH LANCHEROS TRONCOSO.  PERIODO: JULIO-NOVIEMBRE DE 2017.         </t>
  </si>
  <si>
    <r>
      <t xml:space="preserve">MUNICIPIO: ESPINAL. </t>
    </r>
    <r>
      <rPr>
        <b/>
        <sz val="10"/>
        <rFont val="Calibri"/>
        <family val="2"/>
      </rPr>
      <t xml:space="preserve"> FUNCIONARIOS: YISELA VIDALES-SEBASTIAN DIAZ-JHON PEÑA .  PERIODO : JULIO - NOVIEMBRE    VALOR HORA - PROMOTOR: $ 7960</t>
    </r>
  </si>
  <si>
    <t xml:space="preserve">MUNICIPIO: ESPINAL.   FUNCIONARIOS: YISELA VIDALES-SEBASTIAN DIAZ-JHON PEÑA.  PERIODO: JULIO-NOVIEMBRE DE 2017.         </t>
  </si>
  <si>
    <r>
      <t xml:space="preserve">MUNICIPIO: FLANDES. </t>
    </r>
    <r>
      <rPr>
        <b/>
        <sz val="10"/>
        <rFont val="Calibri"/>
        <family val="2"/>
      </rPr>
      <t xml:space="preserve"> FUNCIONARIOS: DIANA GONZALEZ-CYNTHIA VALENCIA .  PERIODO : JULIO - NOVIEMBRE    VALOR HORA - PROMOTOR: $ 7960</t>
    </r>
  </si>
  <si>
    <t xml:space="preserve">MUNICIPIO: FLANDES. FUNCIONARIOS: DIANA GONZALEZ-CYNTHIA VALENCIA .  PERIODO: JULIO-NOVIEMBRE DE 2017.         </t>
  </si>
  <si>
    <r>
      <t xml:space="preserve">MUNICIPIO: ICONONZO. </t>
    </r>
    <r>
      <rPr>
        <b/>
        <sz val="10"/>
        <rFont val="Calibri"/>
        <family val="2"/>
      </rPr>
      <t xml:space="preserve"> FUNCIONARIOS: IVON PRADA .  PERIODO : JULIO - NOVIEMBRE    VALOR HORA - PROMOTOR: $ 7960</t>
    </r>
  </si>
  <si>
    <t xml:space="preserve">MUNICIPIO: ICOONZON.   FUNCIONARIO: IVON PRADA.  PERIODO: JULIO-NOVIEMBRE DE 2017.         </t>
  </si>
  <si>
    <r>
      <t xml:space="preserve">MUNICIPIO: MELGAR. </t>
    </r>
    <r>
      <rPr>
        <b/>
        <sz val="10"/>
        <rFont val="Calibri"/>
        <family val="2"/>
      </rPr>
      <t xml:space="preserve"> FUNCIONARIOS: ESTEBAN OVIEDO-ERIKA BURGOS-FELIPE .  PERIODO : JULIO - NOVIEMBRE    VALOR HORA - PROMOTOR: $ 7960</t>
    </r>
  </si>
  <si>
    <t xml:space="preserve">MUNICIPIO: MELGAR.   FUNCIONARIOS: ESTEBAN OVIEDO-ERIKA BURGOS-FELIPE GOMEZ.  PERIODO: JULIO-NOVIEMBRE DE 2017.         </t>
  </si>
  <si>
    <t>inscripciones U 500 R 70</t>
  </si>
  <si>
    <t>censo U 250 R 60</t>
  </si>
  <si>
    <t>Expendios U 40</t>
  </si>
  <si>
    <t>INs .Educ U 20 R 10</t>
  </si>
  <si>
    <t>Guarderias U 10</t>
  </si>
  <si>
    <r>
      <t xml:space="preserve">MUNICIPIO: NATAGAIMA. </t>
    </r>
    <r>
      <rPr>
        <b/>
        <sz val="10"/>
        <rFont val="Calibri"/>
        <family val="2"/>
      </rPr>
      <t xml:space="preserve"> FUNCIONARIOS: FICHER MAHECHA .  PERIODO : JULIO - NOVIEMBRE    VALOR HORA - PROMOTOR: $ 7960</t>
    </r>
  </si>
  <si>
    <t xml:space="preserve">MUNICIPIO: NATAGAIMA.   FUNCIONARIO: FICHER MAHECHA.  PERIODO: JULIO-NOVIEMBRE DE 2017.         </t>
  </si>
  <si>
    <r>
      <t xml:space="preserve">MUNICIPIO: PURIFICACION. </t>
    </r>
    <r>
      <rPr>
        <b/>
        <sz val="10"/>
        <rFont val="Calibri"/>
        <family val="2"/>
      </rPr>
      <t xml:space="preserve"> FUNCIONARIOS: ANGEE DIAZ .  PERIODO : JULIO - NOVIEMBRE    VALOR HORA - PROMOTOR: $ 7960</t>
    </r>
  </si>
  <si>
    <t xml:space="preserve">MUNICIPIO: PURIFICACION.   FUNCIONARIO: ANGEE DIAZ.  PERIODO: JULIO-NOVIEMBRE DE 2017.         </t>
  </si>
  <si>
    <r>
      <t xml:space="preserve">MUNICIPIO: SAN ANTONIO. </t>
    </r>
    <r>
      <rPr>
        <b/>
        <sz val="10"/>
        <rFont val="Calibri"/>
        <family val="2"/>
      </rPr>
      <t xml:space="preserve"> FUNCIONARIOS: EMERSON CARDENAS .  PERIODO : JULIO - NOVIEMBRE    VALOR HORA - PROMOTOR: $ 7960</t>
    </r>
  </si>
  <si>
    <t xml:space="preserve">MUNICIPIO: SAN ANTONIO.   FUNCIONARIO: EMERSON CARDENAS.  PERIODO: JULIO-NOVIEMBRE DE 2017.         </t>
  </si>
  <si>
    <r>
      <t xml:space="preserve">MUNICIPIO: VILLARRICA. </t>
    </r>
    <r>
      <rPr>
        <b/>
        <sz val="10"/>
        <rFont val="Calibri"/>
        <family val="2"/>
      </rPr>
      <t xml:space="preserve"> FUNCIONARIOS: JORGE ORLANDO PEREZ .  PERIODO : JULIO - NOVIEMBRE    VALOR HORA - PROMOTOR: $ 7960</t>
    </r>
  </si>
  <si>
    <t xml:space="preserve">MUNICIPIO: VILLARRICA.   FUNCIONARIO: JORGE ORLANDO PEREZ .  PERIODO: JULIO-NOVIEMBRE DE 2017.         </t>
  </si>
  <si>
    <t>PROGRAMACIÓN TÉCNICA DE ACTIVIDADES DE SANEAMIENTO AMBIENTAL 2017</t>
  </si>
  <si>
    <t>MUNICIPIO: AMBALEMA.  FUNCIONARIOS: GUSTAVO CARDOZO. PERIODO : JULIO – NOVIEMBRE.            VALOR HORA - PROMOTOR: $ 7960</t>
  </si>
  <si>
    <t>MUNICIPIO: AMBALEMA. FUNCIONARIO: GUSTAVO CARDOZO.  PERIODO: JULIO-NOVIEMBRE DE 2017.</t>
  </si>
  <si>
    <t>Nº   TOTAL  DE  ACTIVIDADES  PROGRAMADAS</t>
  </si>
  <si>
    <t>ACTIVIDADES PROGRAMADAS</t>
  </si>
  <si>
    <t>TIEMPO  TOTAL ADICIONAL   (En Horas)</t>
  </si>
  <si>
    <t>Muestreo con Equipo simplificado  Analisis fIisicoquímico  de agua ( caja negra)</t>
  </si>
  <si>
    <t>Muestreo con Equipo simplificado  Analisis bacteriológico  de agua (caja negra)</t>
  </si>
  <si>
    <t>Muestreo con Equipo simplificado  Analisis fisicoquimico y  bacteriológico  de agua ( caja negra) acueducto con planta de tratamiento.</t>
  </si>
  <si>
    <t>Muestreo con Equipo simplificado  Analisis fisicoquimico y  bacteriológico  de agua ( caja negra) acueducto sin planta de tratamiento.</t>
  </si>
  <si>
    <t>Inspección a sitios  de manejo y disposición  final   de residuos sólidos</t>
  </si>
  <si>
    <t>Vehiculos</t>
  </si>
  <si>
    <t>Inspección a ventas fijas y ambulantes de leche cruda</t>
  </si>
  <si>
    <t>Inspección   a   expendios  de  otros alimentos  de alto riesgo epidemiológico</t>
  </si>
  <si>
    <t>Vigilancia  Sanitaria  Restaurantes,   Casinos, asaderos</t>
  </si>
  <si>
    <t>Vigilancia   Sanitaria   Tiendas</t>
  </si>
  <si>
    <t>Vigilancia   y  control   de  ventas ambulantes de alimentos en prefestividades</t>
  </si>
  <si>
    <t>Vigilancia   y  control   de  ventas ambulantes de alimentos en pefestividades</t>
  </si>
  <si>
    <t>Inspecciones  a   expendios de  bebidas alcoholicas.</t>
  </si>
  <si>
    <t>Inspecciones  a   expendios de  bebidas alcoholicas en prefestividades</t>
  </si>
  <si>
    <t>Inspecciones  a   expendios de  bebidas alcoholicas en prfestividades</t>
  </si>
  <si>
    <t>Inspección   a  Guarderías,  Hogares  infantiles, ancianatos</t>
  </si>
  <si>
    <t>Inspecciones  a  Piscinas</t>
  </si>
  <si>
    <t>Toma muestras de Piscinas y remisión a Laboratorio, según lineamientos Res.</t>
  </si>
  <si>
    <t>Inspecciones  a  Cárceles, Cuarteles  y puestos de policia</t>
  </si>
  <si>
    <t>VII  PROMOCIÓN,  PREVENCIÓN  CONTROL   "ETV"</t>
  </si>
  <si>
    <t>b) Promoción Lavado y cepillado de albercas</t>
  </si>
  <si>
    <t>Control  larvario   con insumos  químicos</t>
  </si>
  <si>
    <t>Valor tiempo neto</t>
  </si>
  <si>
    <r>
      <rPr>
        <b/>
        <sz val="9"/>
        <rFont val="Calibri"/>
        <family val="2"/>
        <charset val="1"/>
      </rPr>
      <t>CONVENCIONES: M: Mensual</t>
    </r>
    <r>
      <rPr>
        <sz val="9"/>
        <rFont val="Calibri"/>
        <family val="2"/>
        <charset val="1"/>
      </rPr>
      <t>S:</t>
    </r>
    <r>
      <rPr>
        <b/>
        <sz val="9"/>
        <rFont val="Calibri"/>
        <family val="2"/>
        <charset val="1"/>
      </rPr>
      <t>Semanal</t>
    </r>
    <r>
      <rPr>
        <sz val="9"/>
        <rFont val="Calibri"/>
        <family val="2"/>
        <charset val="1"/>
      </rPr>
      <t>D:</t>
    </r>
    <r>
      <rPr>
        <b/>
        <sz val="9"/>
        <rFont val="Calibri"/>
        <family val="2"/>
        <charset val="1"/>
      </rPr>
      <t>Depende situaciòn local</t>
    </r>
    <r>
      <rPr>
        <sz val="9"/>
        <rFont val="Calibri"/>
        <family val="2"/>
        <charset val="1"/>
      </rPr>
      <t>NA:</t>
    </r>
    <r>
      <rPr>
        <b/>
        <sz val="9"/>
        <rFont val="Calibri"/>
        <family val="2"/>
        <charset val="1"/>
      </rPr>
      <t>No Aplica</t>
    </r>
    <r>
      <rPr>
        <sz val="9"/>
        <rFont val="Calibri"/>
        <family val="2"/>
        <charset val="1"/>
      </rPr>
      <t>SPL:</t>
    </r>
    <r>
      <rPr>
        <sz val="9"/>
        <rFont val="Calibri"/>
        <family val="2"/>
        <charset val="1"/>
      </rPr>
      <t>Según Programación Laboratorio</t>
    </r>
  </si>
  <si>
    <t>Valor tiempo adicional</t>
  </si>
  <si>
    <t>Valor apoyo desplazamientos  zona rural</t>
  </si>
  <si>
    <t>Valor apoyo desplazamientos  a otros municipios</t>
  </si>
  <si>
    <r>
      <rPr>
        <sz val="7"/>
        <rFont val="Calibri"/>
        <family val="2"/>
        <charset val="1"/>
      </rPr>
      <t>CONVENCIONES</t>
    </r>
    <r>
      <rPr>
        <b/>
        <sz val="7"/>
        <rFont val="Calibri"/>
        <family val="2"/>
        <charset val="1"/>
      </rPr>
      <t>:</t>
    </r>
    <r>
      <rPr>
        <sz val="7"/>
        <rFont val="Calibri"/>
        <family val="2"/>
        <charset val="1"/>
      </rPr>
      <t>M:</t>
    </r>
    <r>
      <rPr>
        <b/>
        <sz val="7"/>
        <rFont val="Calibri"/>
        <family val="2"/>
        <charset val="1"/>
      </rPr>
      <t>Mensual</t>
    </r>
    <r>
      <rPr>
        <sz val="7"/>
        <rFont val="Calibri"/>
        <family val="2"/>
        <charset val="1"/>
      </rPr>
      <t>S:</t>
    </r>
    <r>
      <rPr>
        <b/>
        <sz val="7"/>
        <rFont val="Calibri"/>
        <family val="2"/>
        <charset val="1"/>
      </rPr>
      <t>Semanal</t>
    </r>
    <r>
      <rPr>
        <sz val="7"/>
        <rFont val="Calibri"/>
        <family val="2"/>
        <charset val="1"/>
      </rPr>
      <t>D:</t>
    </r>
    <r>
      <rPr>
        <b/>
        <sz val="7"/>
        <rFont val="Calibri"/>
        <family val="2"/>
        <charset val="1"/>
      </rPr>
      <t>Depende situaciòn local</t>
    </r>
    <r>
      <rPr>
        <sz val="7"/>
        <rFont val="Calibri"/>
        <family val="2"/>
        <charset val="1"/>
      </rPr>
      <t>NA:</t>
    </r>
    <r>
      <rPr>
        <b/>
        <sz val="7"/>
        <rFont val="Calibri"/>
        <family val="2"/>
        <charset val="1"/>
      </rPr>
      <t>No Aplica</t>
    </r>
    <r>
      <rPr>
        <sz val="7"/>
        <rFont val="Calibri"/>
        <family val="2"/>
        <charset val="1"/>
      </rPr>
      <t>SPL:</t>
    </r>
    <r>
      <rPr>
        <sz val="7"/>
        <rFont val="Calibri"/>
        <family val="2"/>
        <charset val="1"/>
      </rPr>
      <t>Según Programación Laboratorio</t>
    </r>
  </si>
  <si>
    <r>
      <t xml:space="preserve">MUNICIPIO: CASABIANCA. </t>
    </r>
    <r>
      <rPr>
        <b/>
        <sz val="10"/>
        <rFont val="Calibri"/>
        <family val="2"/>
      </rPr>
      <t xml:space="preserve"> FUNCIONARIOS: DIANA MACIAS .  PERIODO : JULIO - NOVIEMBRE    VALOR HORA - PROMOTOR: $ 7960</t>
    </r>
  </si>
  <si>
    <t xml:space="preserve">MUNICIPIO: PRADO.   FUNCIONARIO: DIANA MACIAS.  PERIODO: JULIO-NOVIEMBRE DE 2017.         </t>
  </si>
  <si>
    <t>MUNICIPIO: HERVEO.  FUNCIONARIO: HENRY ALARCON . PERIODO : JULIO – NOVIEMBRE.            VALOR HORA - PROMOTOR: $ 7960</t>
  </si>
  <si>
    <t>MUNICIPIO:  HERVEO. FUNCIONARIO: HENRY ALARCON.  PERIODO: JULIO-NOVIEMBRE DE 2017.</t>
  </si>
  <si>
    <r>
      <t xml:space="preserve">MUNICIPIO: LIBANO. </t>
    </r>
    <r>
      <rPr>
        <b/>
        <sz val="10"/>
        <rFont val="Calibri"/>
        <family val="2"/>
      </rPr>
      <t xml:space="preserve"> FUNCIONARIOS: JHONATAN CASAS-JORGE MARTINEZ .  PERIODO : JULIO - NOVIEMBRE    VALOR HORA - PROMOTOR: $ 7960</t>
    </r>
  </si>
  <si>
    <t xml:space="preserve">MUNICIPIO: LIBANO.   FUNCIONARIO: JHONATAN CASAS- JORGE MARTINEZ.  PERIODO: JULIO-NOVIEMBRE DE 2017.         </t>
  </si>
  <si>
    <t>MUNICIPIO: PALOCABILDO.  FUNCIONARIO: YAIR CASTAÑO . PERIODO : JULIO – NOVIEMBRE.            VALOR HORA - PROMOTOR: $ 7960</t>
  </si>
  <si>
    <t>MUNICIPIO: PALOCABILDO. FUNCIONARIO: YAIR CASTAÑO.  PERIODO: JULIO-NOVIEMBRE DE 2017.</t>
  </si>
  <si>
    <r>
      <rPr>
        <b/>
        <sz val="9"/>
        <rFont val="Calibri"/>
        <family val="2"/>
        <charset val="1"/>
      </rPr>
      <t>CONVENCIONES: M: Mensual</t>
    </r>
    <r>
      <rPr>
        <sz val="9"/>
        <rFont val="Calibri"/>
        <family val="2"/>
        <charset val="1"/>
      </rPr>
      <t>S:</t>
    </r>
    <r>
      <rPr>
        <b/>
        <sz val="9"/>
        <rFont val="Calibri"/>
        <family val="2"/>
        <charset val="1"/>
      </rPr>
      <t>Semanal</t>
    </r>
    <r>
      <rPr>
        <sz val="9"/>
        <rFont val="Calibri"/>
        <family val="2"/>
        <charset val="1"/>
      </rPr>
      <t>D:</t>
    </r>
    <r>
      <rPr>
        <b/>
        <sz val="9"/>
        <rFont val="Calibri"/>
        <family val="2"/>
        <charset val="1"/>
      </rPr>
      <t>Depende situaciòn local</t>
    </r>
    <r>
      <rPr>
        <sz val="9"/>
        <rFont val="Calibri"/>
        <family val="2"/>
        <charset val="1"/>
      </rPr>
      <t>NA:</t>
    </r>
    <r>
      <rPr>
        <sz val="9"/>
        <rFont val="Calibri"/>
        <family val="2"/>
        <charset val="1"/>
      </rPr>
      <t>No Aplica       SPL: Según Programación Laboratorio</t>
    </r>
  </si>
  <si>
    <r>
      <rPr>
        <sz val="7"/>
        <rFont val="Calibri"/>
        <family val="2"/>
        <charset val="1"/>
      </rPr>
      <t>CONVENCIONES</t>
    </r>
    <r>
      <rPr>
        <b/>
        <sz val="7"/>
        <rFont val="Calibri"/>
        <family val="2"/>
        <charset val="1"/>
      </rPr>
      <t>:</t>
    </r>
    <r>
      <rPr>
        <sz val="7"/>
        <rFont val="Calibri"/>
        <family val="2"/>
        <charset val="1"/>
      </rPr>
      <t>M:</t>
    </r>
    <r>
      <rPr>
        <b/>
        <sz val="7"/>
        <rFont val="Calibri"/>
        <family val="2"/>
        <charset val="1"/>
      </rPr>
      <t>Mensual</t>
    </r>
    <r>
      <rPr>
        <sz val="7"/>
        <rFont val="Calibri"/>
        <family val="2"/>
        <charset val="1"/>
      </rPr>
      <t>S:</t>
    </r>
    <r>
      <rPr>
        <b/>
        <sz val="7"/>
        <rFont val="Calibri"/>
        <family val="2"/>
        <charset val="1"/>
      </rPr>
      <t>Semanal</t>
    </r>
    <r>
      <rPr>
        <sz val="7"/>
        <rFont val="Calibri"/>
        <family val="2"/>
        <charset val="1"/>
      </rPr>
      <t>D:</t>
    </r>
    <r>
      <rPr>
        <b/>
        <sz val="7"/>
        <rFont val="Calibri"/>
        <family val="2"/>
        <charset val="1"/>
      </rPr>
      <t>Depende situaciòn local</t>
    </r>
    <r>
      <rPr>
        <sz val="7"/>
        <rFont val="Calibri"/>
        <family val="2"/>
        <charset val="1"/>
      </rPr>
      <t>NA:</t>
    </r>
    <r>
      <rPr>
        <sz val="7"/>
        <rFont val="Calibri"/>
        <family val="2"/>
        <charset val="1"/>
      </rPr>
      <t>No Aplica       SPL:  Según Programación Laboratorio</t>
    </r>
  </si>
  <si>
    <t>MUNICIPIO: VILLAHERMOSA.  FUNCIONARIO: MANUEL VARON . PERIODO : JULIO – NOVIEMBRE.            VALOR HORA - PROMOTOR: $ 7960</t>
  </si>
  <si>
    <t>MUNICIPIO: VILLAHERMOSA. FUNCIONARIO: MANUEL VARON.  PERIODO: JULIO-NOVIEMBRE DE 2017.</t>
  </si>
  <si>
    <r>
      <rPr>
        <sz val="9"/>
        <rFont val="Calibri"/>
        <family val="2"/>
        <charset val="1"/>
      </rPr>
      <t>CONVENCIONES: M: Mensual</t>
    </r>
    <r>
      <rPr>
        <b/>
        <sz val="9"/>
        <rFont val="Calibri"/>
        <family val="2"/>
        <charset val="1"/>
      </rPr>
      <t>S:</t>
    </r>
    <r>
      <rPr>
        <sz val="9"/>
        <rFont val="Calibri"/>
        <family val="2"/>
        <charset val="1"/>
      </rPr>
      <t>Semanal</t>
    </r>
    <r>
      <rPr>
        <b/>
        <sz val="9"/>
        <rFont val="Calibri"/>
        <family val="2"/>
        <charset val="1"/>
      </rPr>
      <t>D:</t>
    </r>
    <r>
      <rPr>
        <sz val="9"/>
        <rFont val="Calibri"/>
        <family val="2"/>
        <charset val="1"/>
      </rPr>
      <t>Depende situaciòn local</t>
    </r>
    <r>
      <rPr>
        <b/>
        <sz val="9"/>
        <rFont val="Calibri"/>
        <family val="2"/>
        <charset val="1"/>
      </rPr>
      <t>NA:</t>
    </r>
    <r>
      <rPr>
        <sz val="9"/>
        <rFont val="Calibri"/>
        <family val="2"/>
        <charset val="1"/>
      </rPr>
      <t>No Aplica</t>
    </r>
    <r>
      <rPr>
        <sz val="9"/>
        <rFont val="Calibri"/>
        <family val="2"/>
        <charset val="1"/>
      </rPr>
      <t>SPL: Según Programación Laboratorio</t>
    </r>
  </si>
  <si>
    <r>
      <rPr>
        <b/>
        <sz val="7"/>
        <rFont val="Calibri"/>
        <family val="2"/>
        <charset val="1"/>
      </rPr>
      <t>CONVENCIONES</t>
    </r>
    <r>
      <rPr>
        <sz val="7"/>
        <rFont val="Calibri"/>
        <family val="2"/>
        <charset val="1"/>
      </rPr>
      <t>:</t>
    </r>
    <r>
      <rPr>
        <b/>
        <sz val="7"/>
        <rFont val="Calibri"/>
        <family val="2"/>
        <charset val="1"/>
      </rPr>
      <t>M:</t>
    </r>
    <r>
      <rPr>
        <sz val="7"/>
        <rFont val="Calibri"/>
        <family val="2"/>
        <charset val="1"/>
      </rPr>
      <t>Mensual</t>
    </r>
    <r>
      <rPr>
        <b/>
        <sz val="7"/>
        <rFont val="Calibri"/>
        <family val="2"/>
        <charset val="1"/>
      </rPr>
      <t>S:</t>
    </r>
    <r>
      <rPr>
        <sz val="7"/>
        <rFont val="Calibri"/>
        <family val="2"/>
        <charset val="1"/>
      </rPr>
      <t>Semanal</t>
    </r>
    <r>
      <rPr>
        <b/>
        <sz val="7"/>
        <rFont val="Calibri"/>
        <family val="2"/>
        <charset val="1"/>
      </rPr>
      <t>D:</t>
    </r>
    <r>
      <rPr>
        <sz val="7"/>
        <rFont val="Calibri"/>
        <family val="2"/>
        <charset val="1"/>
      </rPr>
      <t>Depende situaciòn local</t>
    </r>
    <r>
      <rPr>
        <b/>
        <sz val="7"/>
        <rFont val="Calibri"/>
        <family val="2"/>
        <charset val="1"/>
      </rPr>
      <t>NA:</t>
    </r>
    <r>
      <rPr>
        <sz val="7"/>
        <rFont val="Calibri"/>
        <family val="2"/>
        <charset val="1"/>
      </rPr>
      <t>No Aplica</t>
    </r>
    <r>
      <rPr>
        <sz val="7"/>
        <rFont val="Calibri"/>
        <family val="2"/>
        <charset val="1"/>
      </rPr>
      <t>SPL:  Según Programación Laboratorio</t>
    </r>
  </si>
  <si>
    <r>
      <t xml:space="preserve">MUNICIPIO: COELLO. </t>
    </r>
    <r>
      <rPr>
        <b/>
        <sz val="10"/>
        <rFont val="Calibri"/>
        <family val="2"/>
      </rPr>
      <t xml:space="preserve"> FUNCIONARIOS: EDUARDO RAMIREZ .  PERIODO : JULIO - NOVIEMBRE    VALOR HORA - PROMOTOR: $ 7960</t>
    </r>
  </si>
  <si>
    <t xml:space="preserve">MUNICIPIO: COELLO.   FUNCIONARIO: EDUARDO RAMIREZ.  PERIODO: JULIO-NOVIEMBRE DE 2017.         </t>
  </si>
  <si>
    <t>PROGRAMACION  FINANCIERA DE ACTIVIDADES DE SANEAMIENTO AMBIENTAL Y ETV  2017</t>
  </si>
  <si>
    <t xml:space="preserve"> CRONOGRAMA DE ACTIVIDADES DE SANEAMIENTO AMBIENTAL 2017</t>
  </si>
  <si>
    <r>
      <t xml:space="preserve">MUNICIPIO:  ORTEGA                           </t>
    </r>
    <r>
      <rPr>
        <b/>
        <sz val="8"/>
        <color indexed="60"/>
        <rFont val="Arial"/>
        <family val="2"/>
      </rPr>
      <t xml:space="preserve">       FUNCIONARIO: JOHANA LOZANO TAPIERO                                                       PERIODO:        AGOSTO - NOVIEMBRE  2017                                     Valor  Hora - Promotor: $ 7960</t>
    </r>
  </si>
  <si>
    <r>
      <t xml:space="preserve">MUNICIPIO:                                                       </t>
    </r>
    <r>
      <rPr>
        <b/>
        <sz val="8"/>
        <color indexed="60"/>
        <rFont val="Arial"/>
        <family val="2"/>
      </rPr>
      <t xml:space="preserve">  FUNCIONARIOS:                                                                                                                                PERIODO:    </t>
    </r>
  </si>
  <si>
    <t>TIEMPO                                                                   UNITARIO</t>
  </si>
  <si>
    <t>TIEMPO                                         ADICIONAL</t>
  </si>
  <si>
    <t>POBLACIÓN                                                TOTAL</t>
  </si>
  <si>
    <t>SUJETOS      A   ATENDER</t>
  </si>
  <si>
    <t>CONCENTRAC.</t>
  </si>
  <si>
    <t xml:space="preserve"> ACTIVIDADES</t>
  </si>
  <si>
    <t>TIEMPO NETO</t>
  </si>
  <si>
    <t>COSTO UNITARIO RECURSO HUMANO</t>
  </si>
  <si>
    <t>COSTO NETO TOTAL ACTIVIDADES</t>
  </si>
  <si>
    <t>COSTOS ADICIONALES</t>
  </si>
  <si>
    <t>COSTO  TOTAL RECURSO HUMANO</t>
  </si>
  <si>
    <t>COSTO TOTAL CAUSADO</t>
  </si>
  <si>
    <t>POBLACIÓN                                         TOTAL</t>
  </si>
  <si>
    <t>POBLACIÓN   A                     CUBRIR</t>
  </si>
  <si>
    <t>TOTAL                       ACTIVI DADES</t>
  </si>
  <si>
    <t>AVANCE  FÍSICO</t>
  </si>
  <si>
    <t>TIEMPO ADICIONAL UNITARIO</t>
  </si>
  <si>
    <t>TIEMPO ADICIONAL NETO</t>
  </si>
  <si>
    <t>Urbanas</t>
  </si>
  <si>
    <t>Rurales</t>
  </si>
  <si>
    <t xml:space="preserve">Urbanas </t>
  </si>
  <si>
    <t>Inscripccion de establecimientos de alimentos y bebidas, bebidas alcholicas, vehiculos transportadores de alimentos y bebidas</t>
  </si>
  <si>
    <r>
      <t xml:space="preserve">Inspección  a   Expendios  de   Carne   y  derivados carnicos </t>
    </r>
    <r>
      <rPr>
        <b/>
        <sz val="10"/>
        <color rgb="FFFF0000"/>
        <rFont val="Arial"/>
        <family val="2"/>
      </rPr>
      <t>(PROCEDENCIA CARNE)</t>
    </r>
  </si>
  <si>
    <t>Inspección  a   Expendios  de   Carne   y  derivados carnicos (PROCEDENCIA DE LA CARNE)</t>
  </si>
  <si>
    <r>
      <t xml:space="preserve">Inspección  a  Expendios   de   pollos </t>
    </r>
    <r>
      <rPr>
        <b/>
        <sz val="10"/>
        <color rgb="FFFF0000"/>
        <rFont val="Arial"/>
        <family val="2"/>
      </rPr>
      <t xml:space="preserve">(PROCEDENCIA POLLO) </t>
    </r>
    <r>
      <rPr>
        <sz val="10"/>
        <color theme="1"/>
        <rFont val="Arial"/>
        <family val="2"/>
      </rPr>
      <t>y  huevos</t>
    </r>
  </si>
  <si>
    <t>Inspección  a  Expendios   de   pollos  y  huevos (PROCEDENCIA DE LOS POLLOS Y HUEVOS)</t>
  </si>
  <si>
    <t>Urbanos</t>
  </si>
  <si>
    <t>Inspecciones  a  Establecimientos   escolares (HIGIENE LOCATIVA)</t>
  </si>
  <si>
    <t>Identificación  a  Salas de  Belleza y Cementerios</t>
  </si>
  <si>
    <t>Inspección   a  Guarderías,  Hogares  infantiles, ancianatos (HIGIENE LOCATIVA)</t>
  </si>
  <si>
    <r>
      <t>CONVENCIONES: M: Mensual</t>
    </r>
    <r>
      <rPr>
        <b/>
        <sz val="8"/>
        <rFont val="Arial"/>
        <family val="2"/>
      </rPr>
      <t xml:space="preserve">      S: </t>
    </r>
    <r>
      <rPr>
        <sz val="8"/>
        <rFont val="Arial"/>
        <family val="2"/>
      </rPr>
      <t>Semanal</t>
    </r>
    <r>
      <rPr>
        <b/>
        <sz val="8"/>
        <rFont val="Arial"/>
        <family val="2"/>
      </rPr>
      <t xml:space="preserve">         D: </t>
    </r>
    <r>
      <rPr>
        <sz val="8"/>
        <rFont val="Arial"/>
        <family val="2"/>
      </rPr>
      <t>Depende situaciòn local</t>
    </r>
    <r>
      <rPr>
        <b/>
        <sz val="8"/>
        <rFont val="Arial"/>
        <family val="2"/>
      </rPr>
      <t xml:space="preserve">        NA: </t>
    </r>
    <r>
      <rPr>
        <sz val="8"/>
        <rFont val="Arial"/>
        <family val="2"/>
      </rPr>
      <t>No Aplica</t>
    </r>
    <r>
      <rPr>
        <b/>
        <sz val="8"/>
        <rFont val="Arial"/>
        <family val="2"/>
      </rPr>
      <t xml:space="preserve">       SPL: </t>
    </r>
    <r>
      <rPr>
        <sz val="8"/>
        <rFont val="Arial"/>
        <family val="2"/>
      </rPr>
      <t>Según Programación Laboratorio</t>
    </r>
  </si>
  <si>
    <t>AUXILIO DESPLAZAMIENTO FUERA DE MUNICIPIO</t>
  </si>
  <si>
    <t>AUXILIO DESPLAZAMIENTO ZONA RURAL</t>
  </si>
  <si>
    <t>Papeleria</t>
  </si>
  <si>
    <t>DotacionElementos de Trabajo</t>
  </si>
  <si>
    <t>Coordinacion Operativa</t>
  </si>
  <si>
    <r>
      <t>CONVENCIONES</t>
    </r>
    <r>
      <rPr>
        <sz val="8"/>
        <rFont val="Arial"/>
        <family val="2"/>
      </rPr>
      <t xml:space="preserve">:   </t>
    </r>
    <r>
      <rPr>
        <b/>
        <sz val="8"/>
        <rFont val="Arial"/>
        <family val="2"/>
      </rPr>
      <t xml:space="preserve">M: </t>
    </r>
    <r>
      <rPr>
        <sz val="8"/>
        <rFont val="Arial"/>
        <family val="2"/>
      </rPr>
      <t xml:space="preserve"> Mensual      </t>
    </r>
    <r>
      <rPr>
        <b/>
        <sz val="8"/>
        <rFont val="Arial"/>
        <family val="2"/>
      </rPr>
      <t>S:</t>
    </r>
    <r>
      <rPr>
        <sz val="8"/>
        <rFont val="Arial"/>
        <family val="2"/>
      </rPr>
      <t xml:space="preserve"> Semanal         </t>
    </r>
    <r>
      <rPr>
        <b/>
        <sz val="8"/>
        <rFont val="Arial"/>
        <family val="2"/>
      </rPr>
      <t>D:</t>
    </r>
    <r>
      <rPr>
        <sz val="8"/>
        <rFont val="Arial"/>
        <family val="2"/>
      </rPr>
      <t xml:space="preserve">  Depende situaciòn local        </t>
    </r>
    <r>
      <rPr>
        <b/>
        <sz val="8"/>
        <rFont val="Arial"/>
        <family val="2"/>
      </rPr>
      <t xml:space="preserve">NA:  </t>
    </r>
    <r>
      <rPr>
        <sz val="8"/>
        <rFont val="Arial"/>
        <family val="2"/>
      </rPr>
      <t xml:space="preserve">No Aplica       </t>
    </r>
    <r>
      <rPr>
        <b/>
        <sz val="8"/>
        <rFont val="Arial"/>
        <family val="2"/>
      </rPr>
      <t xml:space="preserve">SPL: </t>
    </r>
    <r>
      <rPr>
        <sz val="8"/>
        <rFont val="Arial"/>
        <family val="2"/>
      </rPr>
      <t xml:space="preserve"> Según Programación Laboratorio</t>
    </r>
  </si>
  <si>
    <r>
      <t xml:space="preserve">MUNICIPIO: ALPUJARRA. </t>
    </r>
    <r>
      <rPr>
        <b/>
        <sz val="10"/>
        <rFont val="Calibri"/>
        <family val="2"/>
      </rPr>
      <t xml:space="preserve"> FUNCIONARIOS: PEDRO CHACON .  PERIODO : JULIO - NOVIEMBRE    VALOR HORA - PROMOTOR: $ 7960</t>
    </r>
  </si>
  <si>
    <t xml:space="preserve">MUNICIPIO: ALPUJARRA.   FUNCIONARIO: PEDRO CHACON.  PERIODO: JULIO-NOVIEMBRE DE 2017.         </t>
  </si>
  <si>
    <t>PROGRAMACIÓN  FINANCIERA DE ACTIVIDADES DE SANEAMIENTO AMBIENTAL Y ETV  AGOSTO-DICIEMBRE DE 2017</t>
  </si>
  <si>
    <r>
      <t xml:space="preserve">MUNICIPIO: DOLORES. </t>
    </r>
    <r>
      <rPr>
        <b/>
        <sz val="10"/>
        <rFont val="Calibri"/>
        <family val="2"/>
      </rPr>
      <t xml:space="preserve"> FUNCIONARIOS: YADIRA .  PERIODO : AGOSTO - DICIEMBRE    VALOR HORA - PROMOTOR: $ 7960</t>
    </r>
  </si>
  <si>
    <t xml:space="preserve">MUNICIPIO: DOLORES.   FUNCIONARIO: YADIRA .  PERIODO: AGOSTO-DICIEMBRE DE 2017.         </t>
  </si>
  <si>
    <r>
      <t xml:space="preserve">MUNICIPIO: GUAMO. </t>
    </r>
    <r>
      <rPr>
        <b/>
        <sz val="10"/>
        <rFont val="Calibri"/>
        <family val="2"/>
      </rPr>
      <t xml:space="preserve"> FUNCIONARIOS: CARLOS ARTURO VELASQUEZ .  PERIODO : JULIO - NOVIEMBRE    VALOR HORA - PROMOTOR: $ 7960</t>
    </r>
  </si>
  <si>
    <t xml:space="preserve">MUNICIPIO: GUAMO.   FUNCIONARIO: CARLOS ARTURO VELASQUEZ.  PERIODO: JULIO-NOVIEMBRE DE 2017.         </t>
  </si>
  <si>
    <r>
      <t xml:space="preserve">MUNICIPIO: PRADO. </t>
    </r>
    <r>
      <rPr>
        <b/>
        <sz val="10"/>
        <rFont val="Calibri"/>
        <family val="2"/>
      </rPr>
      <t xml:space="preserve"> FUNCIONARIOS: CARLOS ALBERTO FLOREZ .  PERIODO : JULIO - NOVIEMBRE    VALOR HORA - PROMOTOR: $ 7960</t>
    </r>
  </si>
  <si>
    <t xml:space="preserve">MUNICIPIO: PRADO.   FUNCIONARIO: CARLOS ALBERTO FLOREZ.  PERIODO: JULIO-NOVIEMBRE DE 2017.         </t>
  </si>
  <si>
    <r>
      <t xml:space="preserve">MUNICIPIO: SAN LUIS. </t>
    </r>
    <r>
      <rPr>
        <b/>
        <sz val="10"/>
        <rFont val="Calibri"/>
        <family val="2"/>
      </rPr>
      <t xml:space="preserve"> FUNCIONARIOS: ELIZABETH AMPUDIA.  PERIODO : JULIO - DICIEMBRE    VALOR HORA - PROMOTOR: $ 7960</t>
    </r>
  </si>
  <si>
    <t xml:space="preserve">MUNICIPIO: SAN LUIS.   FUNCIONARIO: ELIZABETH AMPUDIA  PERIODO: JULIO-DICIEMBRE DE 2017.         </t>
  </si>
  <si>
    <r>
      <t xml:space="preserve">MUNICIPIO: SUAREZ. </t>
    </r>
    <r>
      <rPr>
        <b/>
        <sz val="10"/>
        <rFont val="Calibri"/>
        <family val="2"/>
      </rPr>
      <t xml:space="preserve"> FUNCIONARIO: MARYORIE MAHECHA .  PERIODO : JULIO - NOVIEMBRE    VALOR HORA - PROMOTOR: $ 7960</t>
    </r>
  </si>
  <si>
    <r>
      <t xml:space="preserve">MUNICIPIO: ANZOATEGUI FUNCIONARIO: CARLOS IBAN FONSECA  PERIODO : JULIO  - DICIEMBRE   VALOR HORA - PROMOTOR: </t>
    </r>
    <r>
      <rPr>
        <b/>
        <sz val="10"/>
        <color indexed="10"/>
        <rFont val="Calibri"/>
        <family val="2"/>
        <scheme val="minor"/>
      </rPr>
      <t>$ 7960</t>
    </r>
  </si>
  <si>
    <t xml:space="preserve">MUNICIPIO: ANZOATEGUI   FUNCIONARIO: CARLOS IBAN FONSECA VELEZ   PERIODO: JULIO-DICIEMBRE DE 2017.         </t>
  </si>
  <si>
    <t>Urbano</t>
  </si>
  <si>
    <t>Rural</t>
  </si>
  <si>
    <t>Inspección a plantas de tratamiento de agua para Consumo humano en funcionamiento.</t>
  </si>
  <si>
    <r>
      <t xml:space="preserve">Inspección  a   Expendios  de   Carne   y  derivados carnicos </t>
    </r>
    <r>
      <rPr>
        <sz val="10"/>
        <color rgb="FFFF0000"/>
        <rFont val="Calibri"/>
        <family val="2"/>
        <scheme val="minor"/>
      </rPr>
      <t>(VERIFICAR PROCEDENCIA)</t>
    </r>
  </si>
  <si>
    <r>
      <t xml:space="preserve">Inspección  a  Expendios   de   pollos  y  huevos </t>
    </r>
    <r>
      <rPr>
        <sz val="10"/>
        <color rgb="FFFF0000"/>
        <rFont val="Calibri"/>
        <family val="2"/>
        <scheme val="minor"/>
      </rPr>
      <t>(VERIFICAR PROCEDENCIA)</t>
    </r>
  </si>
  <si>
    <r>
      <t>CONVENCIONES: M: Mensual</t>
    </r>
    <r>
      <rPr>
        <b/>
        <sz val="10"/>
        <rFont val="Calibri"/>
        <family val="2"/>
        <scheme val="minor"/>
      </rPr>
      <t xml:space="preserve">      S: </t>
    </r>
    <r>
      <rPr>
        <sz val="10"/>
        <rFont val="Calibri"/>
        <family val="2"/>
        <scheme val="minor"/>
      </rPr>
      <t>Semanal</t>
    </r>
    <r>
      <rPr>
        <b/>
        <sz val="10"/>
        <rFont val="Calibri"/>
        <family val="2"/>
        <scheme val="minor"/>
      </rPr>
      <t xml:space="preserve">         D: </t>
    </r>
    <r>
      <rPr>
        <sz val="10"/>
        <rFont val="Calibri"/>
        <family val="2"/>
        <scheme val="minor"/>
      </rPr>
      <t>Depende situaciòn local</t>
    </r>
    <r>
      <rPr>
        <b/>
        <sz val="10"/>
        <rFont val="Calibri"/>
        <family val="2"/>
        <scheme val="minor"/>
      </rPr>
      <t xml:space="preserve">        NA: </t>
    </r>
    <r>
      <rPr>
        <sz val="10"/>
        <rFont val="Calibri"/>
        <family val="2"/>
        <scheme val="minor"/>
      </rPr>
      <t>No Aplica</t>
    </r>
    <r>
      <rPr>
        <b/>
        <sz val="10"/>
        <rFont val="Calibri"/>
        <family val="2"/>
        <scheme val="minor"/>
      </rPr>
      <t xml:space="preserve">       SPL: </t>
    </r>
    <r>
      <rPr>
        <sz val="10"/>
        <rFont val="Calibri"/>
        <family val="2"/>
        <scheme val="minor"/>
      </rPr>
      <t>Según Programación Laboratorio</t>
    </r>
  </si>
  <si>
    <r>
      <t>CONVENCIONES</t>
    </r>
    <r>
      <rPr>
        <sz val="10"/>
        <rFont val="Calibri"/>
        <family val="2"/>
        <scheme val="minor"/>
      </rPr>
      <t xml:space="preserve">:   </t>
    </r>
    <r>
      <rPr>
        <b/>
        <sz val="10"/>
        <rFont val="Calibri"/>
        <family val="2"/>
        <scheme val="minor"/>
      </rPr>
      <t xml:space="preserve">M: </t>
    </r>
    <r>
      <rPr>
        <sz val="10"/>
        <rFont val="Calibri"/>
        <family val="2"/>
        <scheme val="minor"/>
      </rPr>
      <t xml:space="preserve"> Mensual      </t>
    </r>
    <r>
      <rPr>
        <b/>
        <sz val="10"/>
        <rFont val="Calibri"/>
        <family val="2"/>
        <scheme val="minor"/>
      </rPr>
      <t>S:</t>
    </r>
    <r>
      <rPr>
        <sz val="10"/>
        <rFont val="Calibri"/>
        <family val="2"/>
        <scheme val="minor"/>
      </rPr>
      <t xml:space="preserve"> Semanal         </t>
    </r>
    <r>
      <rPr>
        <b/>
        <sz val="10"/>
        <rFont val="Calibri"/>
        <family val="2"/>
        <scheme val="minor"/>
      </rPr>
      <t>D:</t>
    </r>
    <r>
      <rPr>
        <sz val="10"/>
        <rFont val="Calibri"/>
        <family val="2"/>
        <scheme val="minor"/>
      </rPr>
      <t xml:space="preserve">  Depende situaciòn local        </t>
    </r>
    <r>
      <rPr>
        <b/>
        <sz val="10"/>
        <rFont val="Calibri"/>
        <family val="2"/>
        <scheme val="minor"/>
      </rPr>
      <t xml:space="preserve">NA:  </t>
    </r>
    <r>
      <rPr>
        <sz val="10"/>
        <rFont val="Calibri"/>
        <family val="2"/>
        <scheme val="minor"/>
      </rPr>
      <t xml:space="preserve">No Aplica       </t>
    </r>
    <r>
      <rPr>
        <b/>
        <sz val="10"/>
        <rFont val="Calibri"/>
        <family val="2"/>
        <scheme val="minor"/>
      </rPr>
      <t xml:space="preserve">SPL: </t>
    </r>
    <r>
      <rPr>
        <sz val="10"/>
        <rFont val="Calibri"/>
        <family val="2"/>
        <scheme val="minor"/>
      </rPr>
      <t xml:space="preserve"> Según Programación Laboratorio</t>
    </r>
  </si>
  <si>
    <r>
      <t xml:space="preserve">MUNICIPIO: VALLE DE SAN JUAN. </t>
    </r>
    <r>
      <rPr>
        <b/>
        <sz val="10"/>
        <rFont val="Calibri"/>
        <family val="2"/>
      </rPr>
      <t xml:space="preserve"> FUNCIONARIOS: JEAN PIERRE SANCHEZ.  PERIODO : JULIO - DICIEMBRE    VALOR HORA - PROMOTOR: $ 7960</t>
    </r>
  </si>
  <si>
    <t xml:space="preserve">MUNICIPIO: VALLE DE SAN JUAN.   FUNCIONARIO: JEAN PIERRE SANCHEZ.  PERIODO: JULIO-DICIEMBRE DE 2017.         </t>
  </si>
  <si>
    <r>
      <t xml:space="preserve">MUNICIPIO: ATACO. </t>
    </r>
    <r>
      <rPr>
        <b/>
        <sz val="10"/>
        <rFont val="Calibri"/>
        <family val="2"/>
      </rPr>
      <t xml:space="preserve"> FUNCIONARIOS: YENNY ARIAS .  PERIODO : JULIO - NOVIEMBRE    VALOR HORA - PROMOTOR: $ 7960</t>
    </r>
  </si>
  <si>
    <t xml:space="preserve">MUNICIPIO: ATACO.   FUNCIONARIO: YENNY ARIAS .  PERIODO: JULIO-NOVIEMBRE DE 2017.         </t>
  </si>
  <si>
    <r>
      <t xml:space="preserve">MUNICIPIO: COYAIMA. </t>
    </r>
    <r>
      <rPr>
        <b/>
        <sz val="10"/>
        <rFont val="Calibri"/>
        <family val="2"/>
      </rPr>
      <t xml:space="preserve"> FUNCIONARIOS: JOSE PRIETO .  PERIODO : AGOSTO - NOVIEMBRE    VALOR HORA - PROMOTOR: $ 7960</t>
    </r>
  </si>
  <si>
    <t xml:space="preserve">MUNICIPIO: COYAIMA.   FUNCIONARIO: JOSE PRIETO .  PERIODO: AGOSTO-NOVIEMBRE DE 2017.         </t>
  </si>
  <si>
    <r>
      <t xml:space="preserve">MUNICIPIO: MURILLO. </t>
    </r>
    <r>
      <rPr>
        <b/>
        <sz val="10"/>
        <rFont val="Calibri"/>
        <family val="2"/>
      </rPr>
      <t xml:space="preserve"> FUNCIONARIOS: JHOANA REYES .  PERIODO : JULIO - NOVIEMBRE    VALOR HORA - PROMOTOR: $ 7960</t>
    </r>
  </si>
  <si>
    <t xml:space="preserve">MUNICIPIO: MURILLO.   FUNCIONARIO: JHOANA REYES.  PERIODO: JULIO-NOVIEMBRE DE 2017.         </t>
  </si>
  <si>
    <r>
      <t xml:space="preserve">MUNICIPIO: PLANADAS. </t>
    </r>
    <r>
      <rPr>
        <b/>
        <sz val="10"/>
        <rFont val="Calibri"/>
        <family val="2"/>
      </rPr>
      <t xml:space="preserve"> FUNCIONARIOS: LUZ MAYERLY ROJAS .  PERIODO : JULIO - NOVIEMBRE    VALOR HORA - PROMOTOR: $ 7960</t>
    </r>
  </si>
  <si>
    <t xml:space="preserve">MUNICIPIO: PLANADAS.   FUNCIONARIO: LUZ MAYERLY ROJAS.  PERIODO: JULIO-NOVIEMBRE DE 2017.         </t>
  </si>
  <si>
    <r>
      <t xml:space="preserve">MUNICIPIO: RONCESVALLES. </t>
    </r>
    <r>
      <rPr>
        <b/>
        <sz val="10"/>
        <rFont val="Calibri"/>
        <family val="2"/>
      </rPr>
      <t xml:space="preserve"> FUNCIONARIOS: EDUARDO ARRIETA .  PERIODO : JULIO - NOVIEMBRE    VALOR HORA - PROMOTOR: $ 7960</t>
    </r>
  </si>
  <si>
    <t xml:space="preserve">MUNICIPIO: RONCESVALLES.   FUNCIONARIO: EDUARDO ARRIETA.  PERIODO: JULIO-NOVIEMBRE DE 2017.         </t>
  </si>
  <si>
    <r>
      <t xml:space="preserve">MUNICIPIO: ALVARADO   FUNCIONARIOS: LINDA BEATRIZ REYES  PERIODO : AGOSTO - DICIEMBRE    VALOR HORA - PROMOTOR: </t>
    </r>
    <r>
      <rPr>
        <b/>
        <sz val="10"/>
        <color indexed="10"/>
        <rFont val="Calibri"/>
        <family val="2"/>
        <scheme val="minor"/>
      </rPr>
      <t>$ 7960</t>
    </r>
  </si>
  <si>
    <t xml:space="preserve">MUNICIPIO: ALVARADO   FUNCIONARIO: LINDA BEATRIZ REYES VARGAS  PERIODO: AGOSTO-DICIEMBRE DE 2017.         </t>
  </si>
  <si>
    <r>
      <t xml:space="preserve">MUNICIPIO: ARMERO GUAYABAL   FUNCIONARIOS: ANLLY RINCON SIERRA - CARLOS JOSE SABOGAL  PERIODO : AGOSTO - DICIEMBRE    VALOR HORA - PROMOTOR: </t>
    </r>
    <r>
      <rPr>
        <b/>
        <sz val="10"/>
        <color indexed="10"/>
        <rFont val="Calibri"/>
        <family val="2"/>
        <scheme val="minor"/>
      </rPr>
      <t>$ 7960</t>
    </r>
  </si>
  <si>
    <t xml:space="preserve">MUNICIPIO: ARMERO GUAYABAL   FUNCIONARIO: ANLLY RINCON SIERRA - CARLOS JOSE SABOGAL  PERIODO: JULIO-DICIEMBRE DE 2017.         </t>
  </si>
  <si>
    <r>
      <t xml:space="preserve">MUNICIPIO: CAJAMARCA        FUNCIONARIOS: JULIANA ANDREA DIAZ           PERIODO : AGOSTO - DICIEMBRE          VALOR HORA - PROMOTOR: </t>
    </r>
    <r>
      <rPr>
        <b/>
        <sz val="10"/>
        <color indexed="10"/>
        <rFont val="Calibri"/>
        <family val="2"/>
        <scheme val="minor"/>
      </rPr>
      <t>$ 7960</t>
    </r>
  </si>
  <si>
    <t xml:space="preserve">                MUNICIPIO:CAJAMARCA                  FUNCIONARIO: JULIANA ANDREA DIAZ CASTRO                       PERIODO: JULIO-DICIEMBRE DE 2017.         </t>
  </si>
  <si>
    <r>
      <t xml:space="preserve">MUNICIPIO: FALAN   FUNCIONARIOS: CESAR  AUGUSTO VIVIESCAS PERIODO : AGOSTO - DICIEMBRE    VALOR HORA - PROMOTOR: </t>
    </r>
    <r>
      <rPr>
        <b/>
        <sz val="10"/>
        <color indexed="10"/>
        <rFont val="Calibri"/>
        <family val="2"/>
        <scheme val="minor"/>
      </rPr>
      <t>$ 7960</t>
    </r>
  </si>
  <si>
    <t xml:space="preserve">MUNICIPIO: FALAN   FUNCIONARIOS: CESAR  AUGUSTO VIVIESCAS PERIODO : AGOSTO - DICIEMBRE </t>
  </si>
  <si>
    <r>
      <t xml:space="preserve">MUNICIPIO: FRESNO   FUNCIONARIOS: DIEGO HERICK SEPULVEDA -  PERIODO : AGOSTO - DICIEMBRE    VALOR HORA - PROMOTOR: </t>
    </r>
    <r>
      <rPr>
        <b/>
        <sz val="10"/>
        <color indexed="10"/>
        <rFont val="Calibri"/>
        <family val="2"/>
        <scheme val="minor"/>
      </rPr>
      <t>$ 7960</t>
    </r>
  </si>
  <si>
    <t xml:space="preserve">MUNICIPIO: FRESNO   FUNCIONARIOS: DIEGO HERICK SEPULVEDA -  PERIODO : AGOSTO - DICIEMBRE </t>
  </si>
  <si>
    <r>
      <t xml:space="preserve">MUNICIPIO: HONDA   FUNCIONARIOS: ADRIANA PALOMINO - ANGEE ZULEYMA RUBIO  PERIODO : AGOSTO - DICIEMBRE    VALOR HORA - PROMOTOR: </t>
    </r>
    <r>
      <rPr>
        <b/>
        <sz val="10"/>
        <color indexed="10"/>
        <rFont val="Calibri"/>
        <family val="2"/>
        <scheme val="minor"/>
      </rPr>
      <t>$ 7960</t>
    </r>
  </si>
  <si>
    <t xml:space="preserve">MUNICIPIO: xxxxxxxxxxxxxxxxxxxxx   FUNCIONARIO: xxxxxxxxxxxxxxxxxxxxxxxxxxxxxx  PERIODO: JULIO-DICIEMBRE DE 2017.         </t>
  </si>
  <si>
    <t>Inspecciones  a  Piscinas  PENDIENTE</t>
  </si>
  <si>
    <r>
      <t xml:space="preserve">MUNICIPIO: LERIDA   FUNCIONARIOS: FAIVER GUTIERREZ  PERIODO : AGOSTO - DICIEMBRE    VALOR HORA - PROMOTOR: </t>
    </r>
    <r>
      <rPr>
        <b/>
        <sz val="10"/>
        <color indexed="10"/>
        <rFont val="Calibri"/>
        <family val="2"/>
        <scheme val="minor"/>
      </rPr>
      <t>$ 7960</t>
    </r>
  </si>
  <si>
    <r>
      <t xml:space="preserve">MUNICIPIO: MARIQUITA   FUNCIONARIOS: MONICA ANDREA RODRIGUEZ  - BRAHIAN PADILLA  -  PERIODO : AGOSTO - DICIEMBRE    VALOR HORA - PROMOTOR: </t>
    </r>
    <r>
      <rPr>
        <b/>
        <sz val="10"/>
        <color indexed="10"/>
        <rFont val="Calibri"/>
        <family val="2"/>
        <scheme val="minor"/>
      </rPr>
      <t>$ 7960</t>
    </r>
  </si>
  <si>
    <t xml:space="preserve">MUNICIPIO: MARIQUITA   FUNCIONARIOS: MONICA ANDREA RODRIGUEZ  - BRAHIAN PADILLA  -  PERIODO : AGOSTO - DICIEMBRE </t>
  </si>
  <si>
    <t>Inscripcion de establecimientos de alimentos, vehiculos transportadores de alimentos, expendios de carne y vehiculos transportadores de carne</t>
  </si>
  <si>
    <r>
      <t xml:space="preserve">MUNICIPIO: PIEDRAS              FUNCIONARIOS: RAISA FERNANDA PATIÑO GUZMAN           PERIODO : AGOSTO - DICIEMBRE                VALOR HORA - PROMOTOR: </t>
    </r>
    <r>
      <rPr>
        <b/>
        <sz val="10"/>
        <color indexed="10"/>
        <rFont val="Calibri"/>
        <family val="2"/>
        <scheme val="minor"/>
      </rPr>
      <t>$ 7960</t>
    </r>
  </si>
  <si>
    <t xml:space="preserve">MUNICIPIO: PIEDRAS               FUNCIONARIO: RAISA FERNANDA PATIÑO GUZMAN               PERIODO: JULIO-DICIEMBRE DE 2017.         </t>
  </si>
  <si>
    <r>
      <t xml:space="preserve">MUNICIPIO: ROVIRA   FUNCIONARIOS: LUIS ENRIQUE QUINTERO  PERIODO : AGOSTO - DICIEMBRE    VALOR HORA - PROMOTOR: </t>
    </r>
    <r>
      <rPr>
        <b/>
        <sz val="10"/>
        <color indexed="10"/>
        <rFont val="Calibri"/>
        <family val="2"/>
        <scheme val="minor"/>
      </rPr>
      <t>$ 7960</t>
    </r>
  </si>
  <si>
    <r>
      <t xml:space="preserve">MUNICIPIO: SANTA ISABEL  FUNCIONARIOS: DIEGO HERNANDO JIMENEZ  PERIODO : AGOSTO - DICIEMBRE    VALOR HORA - PROMOTOR: </t>
    </r>
    <r>
      <rPr>
        <b/>
        <sz val="10"/>
        <color indexed="10"/>
        <rFont val="Calibri"/>
        <family val="2"/>
        <scheme val="minor"/>
      </rPr>
      <t>$ 7960</t>
    </r>
  </si>
  <si>
    <t xml:space="preserve">MUNICIPIO: SANTA ISABEL  FUNCIONARIOS: DIEGO HERNANDO JIMENEZ  PERIODO : AGOSTO - DICIEMBRE  </t>
  </si>
  <si>
    <r>
      <t xml:space="preserve">MUNICIPIO: ROVIRA   FUNCIONARIOS: NELCY SERRATO GUTIERREZ  PERIODO : AGOSTO - DICIEMBRE    VALOR HORA - PROMOTOR: </t>
    </r>
    <r>
      <rPr>
        <b/>
        <sz val="10"/>
        <color indexed="10"/>
        <rFont val="Calibri"/>
        <family val="2"/>
        <scheme val="minor"/>
      </rPr>
      <t>$ 7960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</si>
</sst>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 * #,##0_ ;_ * \-#,##0_ ;_ * &quot;-&quot;_ ;_ @_ "/>
    <numFmt numFmtId="165" formatCode="_([$€]* #,##0.00_);_([$€]* \(#,##0.00\);_([$€]* &quot;-&quot;??_);_(@_)"/>
    <numFmt numFmtId="166" formatCode="0;[Red]0"/>
    <numFmt numFmtId="167" formatCode="_ * #,##0_ ;_ * \-#,##0_ ;_ * \-_ ;_ @_ "/>
    <numFmt numFmtId="168" formatCode="_-* #,##0.00_-;\-* #,##0.00_-;_-* \-??_-;_-@_-"/>
    <numFmt numFmtId="169" formatCode="&quot;$&quot;\ #,##0.00"/>
    <numFmt numFmtId="170" formatCode="_ * #,##0.0_ ;_ * \-#,##0.0_ ;_ * &quot;-&quot;_ ;_ @_ "/>
    <numFmt numFmtId="171" formatCode="_ &quot;$&quot;\ * #,##0_ ;_ &quot;$&quot;\ * \-#,##0_ ;_ &quot;$&quot;\ * &quot;-&quot;??_ ;_ @_ "/>
    <numFmt numFmtId="172" formatCode="0.0"/>
    <numFmt numFmtId="173" formatCode="#,##0.0"/>
    <numFmt numFmtId="174" formatCode="_-&quot;$&quot;* #,##0_-;\-&quot;$&quot;* #,##0_-;_-&quot;$&quot;* &quot;-&quot;??_-;_-@_-"/>
  </numFmts>
  <fonts count="141" x14ac:knownFonts="1">
    <font>
      <sz val="10"/>
      <name val="Arial"/>
    </font>
    <font>
      <sz val="10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b/>
      <sz val="7"/>
      <name val="Calibri"/>
      <family val="2"/>
    </font>
    <font>
      <sz val="7"/>
      <name val="Calibri"/>
      <family val="2"/>
    </font>
    <font>
      <b/>
      <sz val="10"/>
      <name val="Calibri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color indexed="9"/>
      <name val="Calibri"/>
      <family val="2"/>
      <scheme val="minor"/>
    </font>
    <font>
      <sz val="7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7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6"/>
      <name val="Calibri"/>
      <family val="2"/>
      <scheme val="minor"/>
    </font>
    <font>
      <sz val="10"/>
      <color indexed="8"/>
      <name val="Calibri"/>
      <family val="2"/>
      <scheme val="minor"/>
    </font>
    <font>
      <sz val="6.5"/>
      <name val="Calibri"/>
      <family val="2"/>
      <scheme val="minor"/>
    </font>
    <font>
      <sz val="12"/>
      <name val="Calibri"/>
      <family val="2"/>
      <scheme val="minor"/>
    </font>
    <font>
      <b/>
      <sz val="6"/>
      <name val="Calibri"/>
      <family val="2"/>
      <scheme val="minor"/>
    </font>
    <font>
      <sz val="8"/>
      <color indexed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7"/>
      <name val="Calibri"/>
      <family val="2"/>
      <scheme val="minor"/>
    </font>
    <font>
      <sz val="7"/>
      <color theme="0"/>
      <name val="Calibri"/>
      <family val="2"/>
      <scheme val="minor"/>
    </font>
    <font>
      <b/>
      <u/>
      <sz val="7"/>
      <name val="Calibri"/>
      <family val="2"/>
      <scheme val="minor"/>
    </font>
    <font>
      <sz val="7"/>
      <color rgb="FF00B050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color indexed="9"/>
      <name val="Calibri"/>
      <family val="2"/>
      <scheme val="minor"/>
    </font>
    <font>
      <sz val="7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6"/>
      <color rgb="FFFF0000"/>
      <name val="Calibri"/>
      <family val="2"/>
      <scheme val="minor"/>
    </font>
    <font>
      <b/>
      <sz val="6"/>
      <color rgb="FF7030A0"/>
      <name val="Calibri"/>
      <family val="2"/>
      <scheme val="minor"/>
    </font>
    <font>
      <b/>
      <sz val="9"/>
      <color rgb="FF008000"/>
      <name val="Calibri"/>
      <family val="2"/>
      <scheme val="minor"/>
    </font>
    <font>
      <b/>
      <sz val="8"/>
      <color rgb="FF008000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sz val="9"/>
      <name val="Arial"/>
      <family val="2"/>
    </font>
    <font>
      <sz val="8"/>
      <name val="Tahoma"/>
      <family val="2"/>
    </font>
    <font>
      <sz val="9"/>
      <color indexed="8"/>
      <name val="Tahoma"/>
      <family val="2"/>
    </font>
    <font>
      <b/>
      <sz val="9"/>
      <color indexed="8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2"/>
      <color rgb="FF000000"/>
      <name val="Calibri"/>
      <family val="2"/>
    </font>
    <font>
      <sz val="10"/>
      <name val="Arial"/>
      <family val="2"/>
      <charset val="1"/>
    </font>
    <font>
      <sz val="10"/>
      <name val="Calibri"/>
      <family val="2"/>
      <charset val="1"/>
    </font>
    <font>
      <sz val="8"/>
      <name val="Calibri"/>
      <family val="2"/>
      <charset val="1"/>
    </font>
    <font>
      <sz val="7"/>
      <name val="Calibri"/>
      <family val="2"/>
      <charset val="1"/>
    </font>
    <font>
      <b/>
      <sz val="10"/>
      <name val="Calibri"/>
      <family val="2"/>
      <charset val="1"/>
    </font>
    <font>
      <b/>
      <sz val="7"/>
      <name val="Calibri"/>
      <family val="2"/>
      <charset val="1"/>
    </font>
    <font>
      <b/>
      <sz val="8"/>
      <name val="Calibri"/>
      <family val="2"/>
      <charset val="1"/>
    </font>
    <font>
      <b/>
      <sz val="8"/>
      <color rgb="FF008000"/>
      <name val="Calibri"/>
      <family val="2"/>
      <charset val="1"/>
    </font>
    <font>
      <sz val="7"/>
      <color rgb="FFFFFFFF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7"/>
      <color rgb="FFFFFFFF"/>
      <name val="Calibri"/>
      <family val="2"/>
      <charset val="1"/>
    </font>
    <font>
      <b/>
      <sz val="9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9"/>
      <color rgb="FF008000"/>
      <name val="Calibri"/>
      <family val="2"/>
      <charset val="1"/>
    </font>
    <font>
      <b/>
      <sz val="8"/>
      <color rgb="FFFF0000"/>
      <name val="Calibri"/>
      <family val="2"/>
      <charset val="1"/>
    </font>
    <font>
      <sz val="8"/>
      <name val="Arial"/>
      <family val="2"/>
      <charset val="1"/>
    </font>
    <font>
      <sz val="7"/>
      <color rgb="FF00B050"/>
      <name val="Calibri"/>
      <family val="2"/>
      <charset val="1"/>
    </font>
    <font>
      <sz val="8"/>
      <name val="Tahoma"/>
      <family val="2"/>
      <charset val="1"/>
    </font>
    <font>
      <sz val="9"/>
      <color rgb="FF000000"/>
      <name val="Tahoma"/>
      <family val="2"/>
      <charset val="1"/>
    </font>
    <font>
      <b/>
      <sz val="9"/>
      <color rgb="FF000000"/>
      <name val="Tahoma"/>
      <family val="2"/>
      <charset val="1"/>
    </font>
    <font>
      <sz val="7"/>
      <color rgb="FF000000"/>
      <name val="Calibri"/>
      <family val="2"/>
      <charset val="1"/>
    </font>
    <font>
      <sz val="6"/>
      <name val="Calibri"/>
      <family val="2"/>
      <charset val="1"/>
    </font>
    <font>
      <sz val="9"/>
      <name val="Arial"/>
      <family val="2"/>
      <charset val="1"/>
    </font>
    <font>
      <sz val="7"/>
      <color rgb="FFFF0000"/>
      <name val="Calibri"/>
      <family val="2"/>
      <charset val="1"/>
    </font>
    <font>
      <sz val="9"/>
      <name val="Tahoma"/>
      <family val="2"/>
      <charset val="1"/>
    </font>
    <font>
      <b/>
      <sz val="9"/>
      <name val="Tahoma"/>
      <family val="2"/>
      <charset val="1"/>
    </font>
    <font>
      <sz val="8"/>
      <color rgb="FFFF0000"/>
      <name val="Arial"/>
      <family val="2"/>
      <charset val="1"/>
    </font>
    <font>
      <sz val="8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b/>
      <sz val="6"/>
      <name val="Calibri"/>
      <family val="2"/>
      <charset val="1"/>
    </font>
    <font>
      <b/>
      <sz val="6"/>
      <color rgb="FFFF0000"/>
      <name val="Calibri"/>
      <family val="2"/>
      <charset val="1"/>
    </font>
    <font>
      <b/>
      <sz val="6"/>
      <color rgb="FF7030A0"/>
      <name val="Calibri"/>
      <family val="2"/>
      <charset val="1"/>
    </font>
    <font>
      <sz val="9"/>
      <name val="Calibri"/>
      <family val="2"/>
      <charset val="1"/>
    </font>
    <font>
      <b/>
      <sz val="9"/>
      <name val="Arial"/>
      <family val="2"/>
      <charset val="1"/>
    </font>
    <font>
      <sz val="9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u/>
      <sz val="7"/>
      <name val="Calibri"/>
      <family val="2"/>
      <charset val="1"/>
    </font>
    <font>
      <sz val="12"/>
      <name val="Calibri"/>
      <family val="2"/>
      <charset val="1"/>
    </font>
    <font>
      <sz val="6.5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6"/>
      <name val="Arial"/>
      <family val="2"/>
      <charset val="1"/>
    </font>
    <font>
      <sz val="7"/>
      <name val="Arial"/>
      <family val="2"/>
      <charset val="1"/>
    </font>
    <font>
      <sz val="7"/>
      <color rgb="FFFFFFFF"/>
      <name val="Arial"/>
      <family val="2"/>
      <charset val="1"/>
    </font>
    <font>
      <sz val="10"/>
      <name val="Arial"/>
    </font>
    <font>
      <sz val="10"/>
      <color rgb="FFFF0000"/>
      <name val="Arial"/>
      <family val="2"/>
    </font>
    <font>
      <b/>
      <sz val="8"/>
      <color theme="5" tint="-0.249977111117893"/>
      <name val="Arial"/>
      <family val="2"/>
    </font>
    <font>
      <b/>
      <sz val="8"/>
      <color indexed="9"/>
      <name val="Arial"/>
      <family val="2"/>
    </font>
    <font>
      <b/>
      <sz val="10"/>
      <color theme="5" tint="-0.249977111117893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indexed="6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Arial"/>
      <family val="2"/>
    </font>
    <font>
      <sz val="8"/>
      <color indexed="9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8"/>
      <name val="Arial"/>
      <family val="2"/>
    </font>
    <font>
      <sz val="10"/>
      <color theme="1"/>
      <name val="Arial"/>
      <family val="2"/>
    </font>
    <font>
      <sz val="8"/>
      <color rgb="FFFF0000"/>
      <name val="Calibri"/>
      <family val="2"/>
      <scheme val="minor"/>
    </font>
    <font>
      <sz val="8"/>
      <color theme="1"/>
      <name val="Tahoma"/>
      <family val="2"/>
    </font>
    <font>
      <b/>
      <sz val="10"/>
      <color rgb="FFFF0000"/>
      <name val="Arial"/>
      <family val="2"/>
    </font>
    <font>
      <b/>
      <i/>
      <sz val="8"/>
      <color theme="1"/>
      <name val="Arial"/>
      <family val="2"/>
    </font>
    <font>
      <sz val="8"/>
      <color indexed="8"/>
      <name val="Arial"/>
      <family val="2"/>
    </font>
    <font>
      <b/>
      <u/>
      <sz val="8"/>
      <name val="Arial"/>
      <family val="2"/>
    </font>
    <font>
      <sz val="8"/>
      <color indexed="10"/>
      <name val="Arial"/>
      <family val="2"/>
    </font>
    <font>
      <sz val="11"/>
      <name val="Arial"/>
      <family val="2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rgb="FF008000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7030A0"/>
      <name val="Calibri"/>
      <family val="2"/>
      <scheme val="minor"/>
    </font>
    <font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7030A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indexed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rgb="FFEBF1DE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DEADA"/>
      </patternFill>
    </fill>
    <fill>
      <patternFill patternType="solid">
        <fgColor rgb="FFFDEADA"/>
        <bgColor rgb="FFEBF1DE"/>
      </patternFill>
    </fill>
    <fill>
      <patternFill patternType="solid">
        <fgColor rgb="FFEBF1DE"/>
        <bgColor rgb="FFFDEADA"/>
      </patternFill>
    </fill>
    <fill>
      <patternFill patternType="solid">
        <fgColor rgb="FFDCE6F2"/>
        <bgColor rgb="FFD9D9D9"/>
      </patternFill>
    </fill>
    <fill>
      <patternFill patternType="solid">
        <fgColor rgb="FFCCC1DA"/>
        <bgColor rgb="FFD9D9D9"/>
      </patternFill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 style="thin">
        <color auto="1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5">
    <xf numFmtId="0" fontId="0" fillId="0" borderId="0"/>
    <xf numFmtId="165" fontId="1" fillId="0" borderId="0" applyFont="0" applyFill="0" applyBorder="0" applyAlignment="0" applyProtection="0"/>
    <xf numFmtId="0" fontId="52" fillId="0" borderId="0"/>
    <xf numFmtId="164" fontId="97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43" fontId="1" fillId="0" borderId="0" applyFont="0" applyFill="0" applyBorder="0" applyAlignment="0" applyProtection="0"/>
    <xf numFmtId="167" fontId="97" fillId="0" borderId="0"/>
    <xf numFmtId="164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43" fontId="1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43" fontId="97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43" fontId="97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43" fontId="97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43" fontId="97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43" fontId="97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43" fontId="97" fillId="0" borderId="0" applyFont="0" applyFill="0" applyBorder="0" applyAlignment="0" applyProtection="0"/>
    <xf numFmtId="166" fontId="97" fillId="0" borderId="0"/>
    <xf numFmtId="166" fontId="97" fillId="0" borderId="0"/>
    <xf numFmtId="166" fontId="97" fillId="0" borderId="0"/>
    <xf numFmtId="43" fontId="97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43" fontId="1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43" fontId="1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43" fontId="1" fillId="0" borderId="0" applyFont="0" applyFill="0" applyBorder="0" applyAlignment="0" applyProtection="0"/>
  </cellStyleXfs>
  <cellXfs count="1753">
    <xf numFmtId="0" fontId="0" fillId="0" borderId="0" xfId="0"/>
    <xf numFmtId="0" fontId="10" fillId="2" borderId="0" xfId="0" applyFont="1" applyFill="1"/>
    <xf numFmtId="0" fontId="10" fillId="2" borderId="0" xfId="0" applyFont="1" applyFill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/>
    </xf>
    <xf numFmtId="1" fontId="12" fillId="2" borderId="0" xfId="0" applyNumberFormat="1" applyFont="1" applyFill="1" applyBorder="1" applyAlignment="1">
      <alignment horizontal="center" vertical="center" wrapText="1"/>
    </xf>
    <xf numFmtId="1" fontId="13" fillId="2" borderId="0" xfId="0" applyNumberFormat="1" applyFont="1" applyFill="1" applyBorder="1" applyAlignment="1">
      <alignment horizontal="center" vertical="center" wrapText="1"/>
    </xf>
    <xf numFmtId="1" fontId="14" fillId="2" borderId="0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Border="1" applyAlignment="1">
      <alignment horizontal="center" vertical="center"/>
    </xf>
    <xf numFmtId="0" fontId="14" fillId="3" borderId="0" xfId="0" applyNumberFormat="1" applyFont="1" applyFill="1" applyBorder="1" applyAlignment="1">
      <alignment horizontal="center" vertical="center" wrapText="1"/>
    </xf>
    <xf numFmtId="1" fontId="14" fillId="3" borderId="0" xfId="0" applyNumberFormat="1" applyFont="1" applyFill="1" applyBorder="1" applyAlignment="1">
      <alignment horizontal="center" vertical="center" wrapText="1"/>
    </xf>
    <xf numFmtId="1" fontId="15" fillId="3" borderId="0" xfId="0" applyNumberFormat="1" applyFont="1" applyFill="1" applyBorder="1" applyAlignment="1">
      <alignment horizontal="center" vertical="center"/>
    </xf>
    <xf numFmtId="1" fontId="11" fillId="3" borderId="0" xfId="0" applyNumberFormat="1" applyFont="1" applyFill="1" applyBorder="1" applyAlignment="1">
      <alignment horizontal="center" vertical="center" wrapText="1"/>
    </xf>
    <xf numFmtId="1" fontId="11" fillId="3" borderId="0" xfId="0" applyNumberFormat="1" applyFont="1" applyFill="1" applyBorder="1" applyAlignment="1">
      <alignment horizontal="center" vertical="center" shrinkToFit="1"/>
    </xf>
    <xf numFmtId="1" fontId="14" fillId="3" borderId="0" xfId="0" applyNumberFormat="1" applyFont="1" applyFill="1" applyBorder="1" applyAlignment="1">
      <alignment horizontal="center" vertical="center"/>
    </xf>
    <xf numFmtId="0" fontId="14" fillId="3" borderId="0" xfId="0" applyNumberFormat="1" applyFont="1" applyFill="1" applyBorder="1" applyAlignment="1">
      <alignment horizontal="center" vertical="center"/>
    </xf>
    <xf numFmtId="1" fontId="16" fillId="2" borderId="0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1" fontId="14" fillId="2" borderId="0" xfId="0" applyNumberFormat="1" applyFont="1" applyFill="1" applyBorder="1" applyAlignment="1">
      <alignment horizontal="center" vertical="center" shrinkToFit="1"/>
    </xf>
    <xf numFmtId="1" fontId="11" fillId="2" borderId="0" xfId="0" applyNumberFormat="1" applyFont="1" applyFill="1" applyBorder="1" applyAlignment="1">
      <alignment horizontal="center" vertical="center"/>
    </xf>
    <xf numFmtId="1" fontId="17" fillId="2" borderId="0" xfId="0" applyNumberFormat="1" applyFont="1" applyFill="1" applyBorder="1" applyAlignment="1">
      <alignment horizontal="center" vertical="center"/>
    </xf>
    <xf numFmtId="1" fontId="17" fillId="2" borderId="0" xfId="0" applyNumberFormat="1" applyFont="1" applyFill="1" applyBorder="1" applyAlignment="1">
      <alignment horizontal="center" vertical="center" wrapText="1"/>
    </xf>
    <xf numFmtId="1" fontId="17" fillId="2" borderId="0" xfId="0" applyNumberFormat="1" applyFont="1" applyFill="1" applyBorder="1" applyAlignment="1">
      <alignment horizontal="center" vertical="center" shrinkToFit="1"/>
    </xf>
    <xf numFmtId="1" fontId="18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2" fillId="2" borderId="0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/>
    </xf>
    <xf numFmtId="2" fontId="19" fillId="2" borderId="0" xfId="0" applyNumberFormat="1" applyFont="1" applyFill="1" applyBorder="1" applyAlignment="1">
      <alignment horizontal="center" vertical="center"/>
    </xf>
    <xf numFmtId="1" fontId="24" fillId="2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0" fontId="22" fillId="2" borderId="0" xfId="0" quotePrefix="1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6" fillId="2" borderId="0" xfId="0" applyFont="1" applyFill="1"/>
    <xf numFmtId="0" fontId="16" fillId="2" borderId="0" xfId="0" applyFont="1" applyFill="1" applyBorder="1" applyAlignment="1">
      <alignment horizontal="center" vertical="center" wrapText="1"/>
    </xf>
    <xf numFmtId="2" fontId="26" fillId="2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164" fontId="27" fillId="0" borderId="0" xfId="0" applyNumberFormat="1" applyFont="1" applyFill="1" applyBorder="1" applyAlignment="1">
      <alignment horizontal="center" vertical="center"/>
    </xf>
    <xf numFmtId="1" fontId="16" fillId="3" borderId="0" xfId="0" applyNumberFormat="1" applyFont="1" applyFill="1" applyBorder="1" applyAlignment="1">
      <alignment horizontal="center" vertical="center"/>
    </xf>
    <xf numFmtId="1" fontId="26" fillId="2" borderId="0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6" fillId="2" borderId="0" xfId="0" applyFont="1" applyFill="1" applyBorder="1"/>
    <xf numFmtId="0" fontId="12" fillId="2" borderId="0" xfId="0" applyFont="1" applyFill="1" applyBorder="1" applyAlignment="1">
      <alignment horizontal="center" vertical="center"/>
    </xf>
    <xf numFmtId="2" fontId="12" fillId="2" borderId="0" xfId="0" applyNumberFormat="1" applyFont="1" applyFill="1" applyBorder="1" applyAlignment="1">
      <alignment horizontal="center" vertical="center"/>
    </xf>
    <xf numFmtId="2" fontId="12" fillId="3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center"/>
    </xf>
    <xf numFmtId="1" fontId="16" fillId="2" borderId="0" xfId="0" applyNumberFormat="1" applyFont="1" applyFill="1" applyBorder="1" applyAlignment="1">
      <alignment horizontal="center" vertical="center"/>
    </xf>
    <xf numFmtId="2" fontId="29" fillId="2" borderId="0" xfId="0" applyNumberFormat="1" applyFont="1" applyFill="1" applyBorder="1" applyAlignment="1">
      <alignment horizontal="center" vertical="center"/>
    </xf>
    <xf numFmtId="1" fontId="12" fillId="2" borderId="0" xfId="0" applyNumberFormat="1" applyFont="1" applyFill="1" applyBorder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0" fontId="26" fillId="2" borderId="0" xfId="0" applyFont="1" applyFill="1" applyBorder="1" applyAlignment="1">
      <alignment horizontal="left"/>
    </xf>
    <xf numFmtId="0" fontId="19" fillId="2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Border="1" applyAlignment="1">
      <alignment horizontal="center"/>
    </xf>
    <xf numFmtId="0" fontId="31" fillId="3" borderId="0" xfId="0" applyFont="1" applyFill="1" applyBorder="1" applyAlignment="1">
      <alignment horizontal="center" vertical="center" wrapText="1"/>
    </xf>
    <xf numFmtId="0" fontId="10" fillId="3" borderId="0" xfId="0" applyFont="1" applyFill="1"/>
    <xf numFmtId="0" fontId="12" fillId="3" borderId="0" xfId="0" applyFont="1" applyFill="1" applyBorder="1" applyAlignment="1">
      <alignment horizontal="center" vertical="center" wrapText="1"/>
    </xf>
    <xf numFmtId="0" fontId="16" fillId="3" borderId="0" xfId="0" applyFont="1" applyFill="1" applyBorder="1"/>
    <xf numFmtId="1" fontId="12" fillId="3" borderId="0" xfId="0" applyNumberFormat="1" applyFont="1" applyFill="1" applyBorder="1" applyAlignment="1">
      <alignment horizontal="center" vertical="center"/>
    </xf>
    <xf numFmtId="2" fontId="16" fillId="3" borderId="0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2" fontId="16" fillId="3" borderId="5" xfId="0" applyNumberFormat="1" applyFont="1" applyFill="1" applyBorder="1" applyAlignment="1">
      <alignment horizontal="center" vertical="center"/>
    </xf>
    <xf numFmtId="2" fontId="16" fillId="2" borderId="5" xfId="0" applyNumberFormat="1" applyFont="1" applyFill="1" applyBorder="1" applyAlignment="1">
      <alignment horizontal="center" vertical="center"/>
    </xf>
    <xf numFmtId="2" fontId="32" fillId="0" borderId="5" xfId="0" applyNumberFormat="1" applyFont="1" applyFill="1" applyBorder="1" applyAlignment="1">
      <alignment horizontal="center" vertical="center"/>
    </xf>
    <xf numFmtId="0" fontId="16" fillId="2" borderId="5" xfId="0" applyNumberFormat="1" applyFont="1" applyFill="1" applyBorder="1" applyAlignment="1">
      <alignment horizontal="center" vertical="center"/>
    </xf>
    <xf numFmtId="2" fontId="13" fillId="0" borderId="5" xfId="0" applyNumberFormat="1" applyFont="1" applyFill="1" applyBorder="1" applyAlignment="1">
      <alignment horizontal="center" vertical="center"/>
    </xf>
    <xf numFmtId="2" fontId="33" fillId="0" borderId="5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2" fontId="33" fillId="0" borderId="5" xfId="0" applyNumberFormat="1" applyFont="1" applyFill="1" applyBorder="1" applyAlignment="1">
      <alignment horizontal="center" vertical="center"/>
    </xf>
    <xf numFmtId="2" fontId="33" fillId="2" borderId="5" xfId="0" applyNumberFormat="1" applyFont="1" applyFill="1" applyBorder="1" applyAlignment="1">
      <alignment horizontal="center" vertical="center" wrapText="1"/>
    </xf>
    <xf numFmtId="2" fontId="33" fillId="3" borderId="5" xfId="0" applyNumberFormat="1" applyFont="1" applyFill="1" applyBorder="1" applyAlignment="1">
      <alignment horizontal="center" vertical="center" wrapText="1"/>
    </xf>
    <xf numFmtId="0" fontId="16" fillId="3" borderId="5" xfId="0" applyNumberFormat="1" applyFont="1" applyFill="1" applyBorder="1" applyAlignment="1">
      <alignment horizontal="center" vertical="center"/>
    </xf>
    <xf numFmtId="2" fontId="26" fillId="2" borderId="5" xfId="0" applyNumberFormat="1" applyFont="1" applyFill="1" applyBorder="1" applyAlignment="1">
      <alignment horizontal="center" vertical="center"/>
    </xf>
    <xf numFmtId="0" fontId="26" fillId="3" borderId="5" xfId="0" applyNumberFormat="1" applyFont="1" applyFill="1" applyBorder="1" applyAlignment="1">
      <alignment horizontal="center" vertical="center"/>
    </xf>
    <xf numFmtId="43" fontId="19" fillId="2" borderId="0" xfId="0" applyNumberFormat="1" applyFont="1" applyFill="1" applyBorder="1" applyAlignment="1">
      <alignment horizontal="center" vertical="center" wrapText="1"/>
    </xf>
    <xf numFmtId="1" fontId="19" fillId="2" borderId="5" xfId="0" applyNumberFormat="1" applyFont="1" applyFill="1" applyBorder="1" applyAlignment="1">
      <alignment horizontal="center" vertical="center" shrinkToFit="1"/>
    </xf>
    <xf numFmtId="1" fontId="19" fillId="2" borderId="5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shrinkToFit="1"/>
    </xf>
    <xf numFmtId="1" fontId="19" fillId="3" borderId="5" xfId="0" applyNumberFormat="1" applyFont="1" applyFill="1" applyBorder="1" applyAlignment="1">
      <alignment horizontal="center" vertical="center" wrapText="1"/>
    </xf>
    <xf numFmtId="1" fontId="19" fillId="2" borderId="5" xfId="0" applyNumberFormat="1" applyFont="1" applyFill="1" applyBorder="1" applyAlignment="1">
      <alignment horizontal="center" vertical="center"/>
    </xf>
    <xf numFmtId="0" fontId="19" fillId="2" borderId="5" xfId="0" applyNumberFormat="1" applyFont="1" applyFill="1" applyBorder="1" applyAlignment="1">
      <alignment horizontal="center" vertical="center"/>
    </xf>
    <xf numFmtId="0" fontId="19" fillId="3" borderId="5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vertical="center"/>
    </xf>
    <xf numFmtId="0" fontId="19" fillId="2" borderId="8" xfId="0" applyNumberFormat="1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2" fontId="36" fillId="0" borderId="2" xfId="0" applyNumberFormat="1" applyFont="1" applyFill="1" applyBorder="1" applyAlignment="1">
      <alignment horizontal="center" vertical="center" wrapText="1"/>
    </xf>
    <xf numFmtId="2" fontId="36" fillId="0" borderId="1" xfId="0" applyNumberFormat="1" applyFont="1" applyFill="1" applyBorder="1" applyAlignment="1">
      <alignment horizontal="center" vertical="center" wrapText="1"/>
    </xf>
    <xf numFmtId="1" fontId="19" fillId="0" borderId="5" xfId="0" applyNumberFormat="1" applyFont="1" applyFill="1" applyBorder="1" applyAlignment="1">
      <alignment horizontal="center" vertical="center" wrapText="1"/>
    </xf>
    <xf numFmtId="1" fontId="19" fillId="0" borderId="5" xfId="0" applyNumberFormat="1" applyFont="1" applyFill="1" applyBorder="1" applyAlignment="1">
      <alignment horizontal="center" vertical="center" shrinkToFit="1"/>
    </xf>
    <xf numFmtId="1" fontId="19" fillId="0" borderId="8" xfId="0" applyNumberFormat="1" applyFont="1" applyFill="1" applyBorder="1" applyAlignment="1">
      <alignment horizontal="center" vertical="center" wrapText="1"/>
    </xf>
    <xf numFmtId="1" fontId="21" fillId="0" borderId="8" xfId="0" applyNumberFormat="1" applyFont="1" applyFill="1" applyBorder="1" applyAlignment="1">
      <alignment horizontal="center" vertical="center" wrapText="1"/>
    </xf>
    <xf numFmtId="1" fontId="21" fillId="0" borderId="8" xfId="0" applyNumberFormat="1" applyFont="1" applyFill="1" applyBorder="1" applyAlignment="1">
      <alignment horizontal="center" vertical="center" shrinkToFit="1"/>
    </xf>
    <xf numFmtId="1" fontId="19" fillId="0" borderId="8" xfId="0" applyNumberFormat="1" applyFont="1" applyFill="1" applyBorder="1" applyAlignment="1">
      <alignment horizontal="center" vertical="center" shrinkToFit="1"/>
    </xf>
    <xf numFmtId="2" fontId="10" fillId="2" borderId="0" xfId="0" applyNumberFormat="1" applyFont="1" applyFill="1" applyAlignment="1">
      <alignment horizontal="center" vertical="center"/>
    </xf>
    <xf numFmtId="0" fontId="36" fillId="0" borderId="1" xfId="0" applyFont="1" applyFill="1" applyBorder="1" applyAlignment="1">
      <alignment horizontal="center" vertical="center" textRotation="90" wrapText="1"/>
    </xf>
    <xf numFmtId="0" fontId="36" fillId="0" borderId="2" xfId="0" applyFont="1" applyFill="1" applyBorder="1" applyAlignment="1">
      <alignment horizontal="center" vertical="center" textRotation="90" wrapText="1"/>
    </xf>
    <xf numFmtId="4" fontId="13" fillId="0" borderId="5" xfId="0" applyNumberFormat="1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" fontId="7" fillId="2" borderId="0" xfId="0" applyNumberFormat="1" applyFont="1" applyFill="1" applyBorder="1" applyAlignment="1">
      <alignment horizontal="center" vertical="center"/>
    </xf>
    <xf numFmtId="2" fontId="16" fillId="2" borderId="0" xfId="0" applyNumberFormat="1" applyFont="1" applyFill="1" applyAlignment="1">
      <alignment horizontal="center" vertical="center"/>
    </xf>
    <xf numFmtId="1" fontId="16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1" fontId="10" fillId="0" borderId="0" xfId="0" applyNumberFormat="1" applyFont="1" applyFill="1" applyAlignment="1">
      <alignment horizontal="center" vertical="center"/>
    </xf>
    <xf numFmtId="1" fontId="16" fillId="0" borderId="5" xfId="0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" fontId="20" fillId="2" borderId="0" xfId="0" applyNumberFormat="1" applyFont="1" applyFill="1" applyBorder="1" applyAlignment="1">
      <alignment horizontal="center" vertical="center"/>
    </xf>
    <xf numFmtId="1" fontId="25" fillId="2" borderId="0" xfId="0" applyNumberFormat="1" applyFont="1" applyFill="1" applyBorder="1" applyAlignment="1">
      <alignment horizontal="center" vertical="center"/>
    </xf>
    <xf numFmtId="1" fontId="20" fillId="0" borderId="0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1" fontId="20" fillId="2" borderId="0" xfId="0" applyNumberFormat="1" applyFont="1" applyFill="1" applyAlignment="1">
      <alignment horizontal="center" vertical="center"/>
    </xf>
    <xf numFmtId="1" fontId="25" fillId="2" borderId="0" xfId="0" applyNumberFormat="1" applyFont="1" applyFill="1" applyAlignment="1">
      <alignment horizontal="center" vertical="center"/>
    </xf>
    <xf numFmtId="1" fontId="20" fillId="0" borderId="0" xfId="0" applyNumberFormat="1" applyFont="1" applyFill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 textRotation="90" wrapText="1"/>
    </xf>
    <xf numFmtId="0" fontId="3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1" fontId="15" fillId="0" borderId="2" xfId="0" applyNumberFormat="1" applyFont="1" applyFill="1" applyBorder="1" applyAlignment="1">
      <alignment horizontal="center" vertical="center" textRotation="90" wrapText="1"/>
    </xf>
    <xf numFmtId="0" fontId="36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2" fontId="15" fillId="5" borderId="5" xfId="0" applyNumberFormat="1" applyFont="1" applyFill="1" applyBorder="1" applyAlignment="1">
      <alignment horizontal="center" vertical="center" textRotation="90" wrapText="1"/>
    </xf>
    <xf numFmtId="1" fontId="15" fillId="5" borderId="5" xfId="0" applyNumberFormat="1" applyFont="1" applyFill="1" applyBorder="1" applyAlignment="1">
      <alignment horizontal="center" vertical="center" textRotation="90" wrapText="1"/>
    </xf>
    <xf numFmtId="0" fontId="36" fillId="0" borderId="5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1" fontId="15" fillId="0" borderId="5" xfId="0" applyNumberFormat="1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/>
    </xf>
    <xf numFmtId="0" fontId="39" fillId="0" borderId="5" xfId="0" applyFont="1" applyFill="1" applyBorder="1" applyAlignment="1">
      <alignment horizontal="center" vertical="center" textRotation="90" wrapText="1"/>
    </xf>
    <xf numFmtId="2" fontId="29" fillId="0" borderId="5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35" fillId="2" borderId="0" xfId="0" applyFont="1" applyFill="1" applyAlignment="1">
      <alignment horizontal="center" vertical="center"/>
    </xf>
    <xf numFmtId="0" fontId="35" fillId="4" borderId="5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 wrapText="1"/>
    </xf>
    <xf numFmtId="0" fontId="42" fillId="0" borderId="5" xfId="0" applyFont="1" applyFill="1" applyBorder="1" applyAlignment="1">
      <alignment horizontal="justify" vertical="justify" wrapText="1"/>
    </xf>
    <xf numFmtId="0" fontId="42" fillId="0" borderId="5" xfId="0" applyFont="1" applyFill="1" applyBorder="1" applyAlignment="1">
      <alignment horizontal="left" vertical="center" wrapText="1"/>
    </xf>
    <xf numFmtId="0" fontId="42" fillId="3" borderId="5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35" fillId="4" borderId="11" xfId="0" applyFont="1" applyFill="1" applyBorder="1" applyAlignment="1">
      <alignment horizontal="center" vertical="center"/>
    </xf>
    <xf numFmtId="1" fontId="35" fillId="4" borderId="5" xfId="0" applyNumberFormat="1" applyFont="1" applyFill="1" applyBorder="1" applyAlignment="1">
      <alignment horizontal="center" vertical="center"/>
    </xf>
    <xf numFmtId="0" fontId="40" fillId="4" borderId="5" xfId="0" applyFont="1" applyFill="1" applyBorder="1" applyAlignment="1">
      <alignment horizontal="center" vertical="center"/>
    </xf>
    <xf numFmtId="2" fontId="41" fillId="6" borderId="5" xfId="0" applyNumberFormat="1" applyFont="1" applyFill="1" applyBorder="1" applyAlignment="1">
      <alignment horizontal="center" vertical="center" wrapText="1"/>
    </xf>
    <xf numFmtId="2" fontId="41" fillId="6" borderId="6" xfId="0" applyNumberFormat="1" applyFont="1" applyFill="1" applyBorder="1" applyAlignment="1">
      <alignment horizontal="center" vertical="center" wrapText="1"/>
    </xf>
    <xf numFmtId="0" fontId="41" fillId="6" borderId="6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42" fillId="0" borderId="16" xfId="0" applyFont="1" applyFill="1" applyBorder="1" applyAlignment="1">
      <alignment horizontal="center" vertical="center" wrapText="1"/>
    </xf>
    <xf numFmtId="0" fontId="35" fillId="4" borderId="2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42" fillId="3" borderId="5" xfId="0" applyFont="1" applyFill="1" applyBorder="1" applyAlignment="1">
      <alignment horizontal="justify" vertical="center"/>
    </xf>
    <xf numFmtId="0" fontId="42" fillId="0" borderId="5" xfId="0" applyFont="1" applyFill="1" applyBorder="1" applyAlignment="1">
      <alignment horizontal="justify" vertical="center" wrapText="1"/>
    </xf>
    <xf numFmtId="0" fontId="42" fillId="0" borderId="5" xfId="0" applyFont="1" applyFill="1" applyBorder="1" applyAlignment="1">
      <alignment horizontal="justify" vertical="center"/>
    </xf>
    <xf numFmtId="0" fontId="42" fillId="3" borderId="5" xfId="0" applyFont="1" applyFill="1" applyBorder="1" applyAlignment="1">
      <alignment horizontal="justify" vertical="center" wrapText="1"/>
    </xf>
    <xf numFmtId="0" fontId="11" fillId="4" borderId="5" xfId="0" applyFont="1" applyFill="1" applyBorder="1" applyAlignment="1">
      <alignment horizontal="center" vertical="center"/>
    </xf>
    <xf numFmtId="1" fontId="11" fillId="4" borderId="5" xfId="0" applyNumberFormat="1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11" fillId="0" borderId="5" xfId="0" applyFont="1" applyFill="1" applyBorder="1" applyAlignment="1">
      <alignment horizontal="justify" vertical="justify" wrapText="1"/>
    </xf>
    <xf numFmtId="0" fontId="11" fillId="0" borderId="5" xfId="0" applyFont="1" applyFill="1" applyBorder="1" applyAlignment="1">
      <alignment horizontal="left" vertical="center" wrapText="1"/>
    </xf>
    <xf numFmtId="0" fontId="35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horizontal="center" vertical="center" wrapText="1"/>
    </xf>
    <xf numFmtId="1" fontId="9" fillId="5" borderId="2" xfId="0" applyNumberFormat="1" applyFont="1" applyFill="1" applyBorder="1" applyAlignment="1">
      <alignment horizontal="center" vertical="center" wrapText="1"/>
    </xf>
    <xf numFmtId="1" fontId="9" fillId="5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1" fontId="44" fillId="3" borderId="2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1" fontId="13" fillId="0" borderId="5" xfId="0" applyNumberFormat="1" applyFont="1" applyFill="1" applyBorder="1" applyAlignment="1">
      <alignment horizontal="center" vertical="center"/>
    </xf>
    <xf numFmtId="1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9" fillId="3" borderId="0" xfId="0" applyNumberFormat="1" applyFont="1" applyFill="1" applyBorder="1" applyAlignment="1">
      <alignment horizontal="center" vertical="center" wrapText="1"/>
    </xf>
    <xf numFmtId="1" fontId="9" fillId="3" borderId="0" xfId="0" applyNumberFormat="1" applyFont="1" applyFill="1" applyBorder="1" applyAlignment="1">
      <alignment horizontal="center" vertical="center" wrapText="1"/>
    </xf>
    <xf numFmtId="1" fontId="45" fillId="3" borderId="0" xfId="0" applyNumberFormat="1" applyFont="1" applyFill="1" applyBorder="1" applyAlignment="1">
      <alignment horizontal="center" vertical="center"/>
    </xf>
    <xf numFmtId="1" fontId="23" fillId="4" borderId="5" xfId="0" applyNumberFormat="1" applyFont="1" applyFill="1" applyBorder="1" applyAlignment="1">
      <alignment horizontal="center" vertical="center" wrapText="1"/>
    </xf>
    <xf numFmtId="1" fontId="45" fillId="2" borderId="2" xfId="0" applyNumberFormat="1" applyFont="1" applyFill="1" applyBorder="1" applyAlignment="1">
      <alignment horizontal="center" vertical="center" wrapText="1"/>
    </xf>
    <xf numFmtId="1" fontId="45" fillId="2" borderId="2" xfId="0" applyNumberFormat="1" applyFont="1" applyFill="1" applyBorder="1" applyAlignment="1">
      <alignment horizontal="center" vertical="center" shrinkToFit="1"/>
    </xf>
    <xf numFmtId="1" fontId="45" fillId="5" borderId="2" xfId="0" applyNumberFormat="1" applyFont="1" applyFill="1" applyBorder="1" applyAlignment="1">
      <alignment horizontal="center" vertical="center" shrinkToFit="1"/>
    </xf>
    <xf numFmtId="1" fontId="45" fillId="3" borderId="2" xfId="0" applyNumberFormat="1" applyFont="1" applyFill="1" applyBorder="1" applyAlignment="1">
      <alignment horizontal="center" vertical="center" shrinkToFit="1"/>
    </xf>
    <xf numFmtId="1" fontId="9" fillId="2" borderId="2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1" fontId="14" fillId="2" borderId="2" xfId="0" applyNumberFormat="1" applyFont="1" applyFill="1" applyBorder="1" applyAlignment="1">
      <alignment horizontal="center" vertical="center" shrinkToFit="1"/>
    </xf>
    <xf numFmtId="0" fontId="19" fillId="2" borderId="6" xfId="0" applyNumberFormat="1" applyFont="1" applyFill="1" applyBorder="1" applyAlignment="1">
      <alignment horizontal="center" vertical="center"/>
    </xf>
    <xf numFmtId="1" fontId="19" fillId="0" borderId="7" xfId="0" applyNumberFormat="1" applyFont="1" applyFill="1" applyBorder="1" applyAlignment="1">
      <alignment horizontal="center" vertical="center" wrapText="1"/>
    </xf>
    <xf numFmtId="0" fontId="42" fillId="4" borderId="5" xfId="0" applyFont="1" applyFill="1" applyBorder="1" applyAlignment="1">
      <alignment horizontal="center" vertical="center"/>
    </xf>
    <xf numFmtId="0" fontId="19" fillId="4" borderId="5" xfId="0" applyNumberFormat="1" applyFont="1" applyFill="1" applyBorder="1" applyAlignment="1">
      <alignment horizontal="center" vertical="center"/>
    </xf>
    <xf numFmtId="1" fontId="19" fillId="4" borderId="5" xfId="0" applyNumberFormat="1" applyFont="1" applyFill="1" applyBorder="1" applyAlignment="1">
      <alignment horizontal="center" vertical="center" wrapText="1"/>
    </xf>
    <xf numFmtId="1" fontId="21" fillId="4" borderId="5" xfId="0" applyNumberFormat="1" applyFont="1" applyFill="1" applyBorder="1" applyAlignment="1">
      <alignment horizontal="center" vertical="center" wrapText="1"/>
    </xf>
    <xf numFmtId="1" fontId="21" fillId="4" borderId="5" xfId="0" applyNumberFormat="1" applyFont="1" applyFill="1" applyBorder="1" applyAlignment="1">
      <alignment horizontal="center" vertical="center" shrinkToFit="1"/>
    </xf>
    <xf numFmtId="1" fontId="19" fillId="4" borderId="5" xfId="0" applyNumberFormat="1" applyFont="1" applyFill="1" applyBorder="1" applyAlignment="1">
      <alignment horizontal="center" vertical="center"/>
    </xf>
    <xf numFmtId="1" fontId="19" fillId="4" borderId="11" xfId="0" applyNumberFormat="1" applyFont="1" applyFill="1" applyBorder="1" applyAlignment="1">
      <alignment horizontal="center" vertical="center"/>
    </xf>
    <xf numFmtId="1" fontId="45" fillId="4" borderId="2" xfId="0" applyNumberFormat="1" applyFont="1" applyFill="1" applyBorder="1" applyAlignment="1">
      <alignment horizontal="center" vertical="center"/>
    </xf>
    <xf numFmtId="1" fontId="19" fillId="4" borderId="2" xfId="0" applyNumberFormat="1" applyFont="1" applyFill="1" applyBorder="1" applyAlignment="1">
      <alignment horizontal="center" vertical="center"/>
    </xf>
    <xf numFmtId="1" fontId="32" fillId="0" borderId="5" xfId="0" applyNumberFormat="1" applyFont="1" applyFill="1" applyBorder="1" applyAlignment="1">
      <alignment horizontal="center" vertical="center"/>
    </xf>
    <xf numFmtId="1" fontId="33" fillId="0" borderId="5" xfId="0" applyNumberFormat="1" applyFont="1" applyFill="1" applyBorder="1" applyAlignment="1">
      <alignment horizontal="center" vertical="center" wrapText="1"/>
    </xf>
    <xf numFmtId="1" fontId="34" fillId="2" borderId="5" xfId="0" applyNumberFormat="1" applyFont="1" applyFill="1" applyBorder="1" applyAlignment="1">
      <alignment horizontal="center" vertical="center" wrapText="1"/>
    </xf>
    <xf numFmtId="1" fontId="37" fillId="4" borderId="5" xfId="0" applyNumberFormat="1" applyFont="1" applyFill="1" applyBorder="1" applyAlignment="1">
      <alignment horizontal="center" vertical="center" wrapText="1"/>
    </xf>
    <xf numFmtId="1" fontId="38" fillId="4" borderId="5" xfId="0" applyNumberFormat="1" applyFont="1" applyFill="1" applyBorder="1" applyAlignment="1">
      <alignment horizontal="center" vertical="center" wrapText="1"/>
    </xf>
    <xf numFmtId="0" fontId="9" fillId="4" borderId="2" xfId="0" applyNumberFormat="1" applyFont="1" applyFill="1" applyBorder="1" applyAlignment="1">
      <alignment horizontal="center" vertical="center" wrapText="1"/>
    </xf>
    <xf numFmtId="1" fontId="9" fillId="4" borderId="2" xfId="0" applyNumberFormat="1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1" fontId="9" fillId="9" borderId="2" xfId="0" applyNumberFormat="1" applyFont="1" applyFill="1" applyBorder="1" applyAlignment="1">
      <alignment horizontal="center" vertical="center" wrapText="1"/>
    </xf>
    <xf numFmtId="1" fontId="9" fillId="9" borderId="2" xfId="0" applyNumberFormat="1" applyFont="1" applyFill="1" applyBorder="1" applyAlignment="1">
      <alignment horizontal="center" vertical="center"/>
    </xf>
    <xf numFmtId="1" fontId="13" fillId="9" borderId="5" xfId="0" applyNumberFormat="1" applyFont="1" applyFill="1" applyBorder="1" applyAlignment="1">
      <alignment horizontal="center" vertical="center"/>
    </xf>
    <xf numFmtId="1" fontId="16" fillId="9" borderId="5" xfId="0" applyNumberFormat="1" applyFont="1" applyFill="1" applyBorder="1" applyAlignment="1">
      <alignment horizontal="center" vertical="center"/>
    </xf>
    <xf numFmtId="0" fontId="46" fillId="0" borderId="2" xfId="0" applyNumberFormat="1" applyFont="1" applyFill="1" applyBorder="1" applyAlignment="1">
      <alignment horizontal="center" vertical="center" wrapText="1"/>
    </xf>
    <xf numFmtId="1" fontId="47" fillId="2" borderId="2" xfId="0" applyNumberFormat="1" applyFont="1" applyFill="1" applyBorder="1" applyAlignment="1">
      <alignment horizontal="center" vertical="center" wrapText="1"/>
    </xf>
    <xf numFmtId="1" fontId="48" fillId="3" borderId="2" xfId="0" applyNumberFormat="1" applyFont="1" applyFill="1" applyBorder="1" applyAlignment="1">
      <alignment horizontal="center" vertical="center"/>
    </xf>
    <xf numFmtId="1" fontId="48" fillId="10" borderId="2" xfId="0" applyNumberFormat="1" applyFont="1" applyFill="1" applyBorder="1" applyAlignment="1">
      <alignment horizontal="center" vertical="center"/>
    </xf>
    <xf numFmtId="0" fontId="49" fillId="2" borderId="2" xfId="0" applyNumberFormat="1" applyFont="1" applyFill="1" applyBorder="1" applyAlignment="1">
      <alignment horizontal="center" vertical="center" wrapText="1"/>
    </xf>
    <xf numFmtId="1" fontId="49" fillId="2" borderId="2" xfId="0" applyNumberFormat="1" applyFont="1" applyFill="1" applyBorder="1" applyAlignment="1">
      <alignment horizontal="center" vertical="center" wrapText="1"/>
    </xf>
    <xf numFmtId="1" fontId="50" fillId="3" borderId="2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justify" vertical="justify" wrapText="1"/>
    </xf>
    <xf numFmtId="2" fontId="16" fillId="2" borderId="0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justify" vertical="center" wrapText="1"/>
    </xf>
    <xf numFmtId="0" fontId="11" fillId="0" borderId="5" xfId="0" applyFont="1" applyFill="1" applyBorder="1" applyAlignment="1">
      <alignment horizontal="justify" vertical="center"/>
    </xf>
    <xf numFmtId="0" fontId="35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19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11" fillId="0" borderId="5" xfId="0" applyFont="1" applyFill="1" applyBorder="1" applyAlignment="1">
      <alignment horizontal="justify" vertical="center" wrapText="1"/>
    </xf>
    <xf numFmtId="0" fontId="11" fillId="0" borderId="5" xfId="0" applyFont="1" applyFill="1" applyBorder="1" applyAlignment="1">
      <alignment horizontal="justify" vertical="justify" wrapText="1"/>
    </xf>
    <xf numFmtId="0" fontId="11" fillId="0" borderId="5" xfId="0" applyFont="1" applyFill="1" applyBorder="1" applyAlignment="1">
      <alignment horizontal="justify" vertical="center"/>
    </xf>
    <xf numFmtId="0" fontId="11" fillId="0" borderId="5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5" fillId="2" borderId="0" xfId="0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" fontId="9" fillId="4" borderId="2" xfId="0" applyNumberFormat="1" applyFont="1" applyFill="1" applyBorder="1" applyAlignment="1">
      <alignment horizontal="center" vertical="center"/>
    </xf>
    <xf numFmtId="0" fontId="51" fillId="0" borderId="0" xfId="0" applyFont="1" applyAlignment="1">
      <alignment vertical="center" wrapText="1"/>
    </xf>
    <xf numFmtId="0" fontId="53" fillId="11" borderId="0" xfId="2" applyFont="1" applyFill="1" applyAlignment="1">
      <alignment horizontal="center" vertical="center"/>
    </xf>
    <xf numFmtId="2" fontId="53" fillId="11" borderId="0" xfId="2" applyNumberFormat="1" applyFont="1" applyFill="1" applyAlignment="1">
      <alignment horizontal="center" vertical="center"/>
    </xf>
    <xf numFmtId="0" fontId="54" fillId="11" borderId="0" xfId="2" applyFont="1" applyFill="1" applyAlignment="1">
      <alignment horizontal="center" vertical="center"/>
    </xf>
    <xf numFmtId="1" fontId="53" fillId="11" borderId="0" xfId="2" applyNumberFormat="1" applyFont="1" applyFill="1" applyAlignment="1">
      <alignment horizontal="center" vertical="center"/>
    </xf>
    <xf numFmtId="1" fontId="53" fillId="0" borderId="0" xfId="2" applyNumberFormat="1" applyFont="1" applyAlignment="1">
      <alignment horizontal="center" vertical="center"/>
    </xf>
    <xf numFmtId="0" fontId="55" fillId="11" borderId="0" xfId="2" applyFont="1" applyFill="1" applyAlignment="1">
      <alignment horizontal="center" vertical="center"/>
    </xf>
    <xf numFmtId="0" fontId="55" fillId="11" borderId="0" xfId="2" applyFont="1" applyFill="1"/>
    <xf numFmtId="0" fontId="54" fillId="11" borderId="0" xfId="2" applyFont="1" applyFill="1"/>
    <xf numFmtId="0" fontId="57" fillId="11" borderId="0" xfId="2" applyFont="1" applyFill="1" applyAlignment="1">
      <alignment horizontal="center" vertical="center"/>
    </xf>
    <xf numFmtId="0" fontId="57" fillId="11" borderId="0" xfId="2" applyFont="1" applyFill="1" applyBorder="1" applyAlignment="1">
      <alignment horizontal="center"/>
    </xf>
    <xf numFmtId="0" fontId="55" fillId="11" borderId="0" xfId="2" applyFont="1" applyFill="1" applyBorder="1"/>
    <xf numFmtId="0" fontId="52" fillId="0" borderId="0" xfId="2"/>
    <xf numFmtId="0" fontId="52" fillId="11" borderId="0" xfId="2" applyFont="1" applyFill="1"/>
    <xf numFmtId="0" fontId="56" fillId="11" borderId="0" xfId="2" applyFont="1" applyFill="1" applyAlignment="1">
      <alignment horizontal="center" vertical="center"/>
    </xf>
    <xf numFmtId="0" fontId="58" fillId="11" borderId="0" xfId="2" applyFont="1" applyFill="1" applyAlignment="1">
      <alignment horizontal="center" vertical="center"/>
    </xf>
    <xf numFmtId="0" fontId="56" fillId="11" borderId="0" xfId="2" applyFont="1" applyFill="1" applyBorder="1" applyAlignment="1">
      <alignment horizontal="center" vertical="center"/>
    </xf>
    <xf numFmtId="0" fontId="57" fillId="11" borderId="0" xfId="2" applyFont="1" applyFill="1" applyBorder="1" applyAlignment="1">
      <alignment horizontal="left"/>
    </xf>
    <xf numFmtId="0" fontId="58" fillId="11" borderId="0" xfId="2" applyFont="1" applyFill="1" applyBorder="1" applyAlignment="1">
      <alignment horizontal="center" vertical="center"/>
    </xf>
    <xf numFmtId="0" fontId="57" fillId="11" borderId="0" xfId="2" applyFont="1" applyFill="1" applyBorder="1" applyAlignment="1">
      <alignment horizontal="center" vertical="center"/>
    </xf>
    <xf numFmtId="0" fontId="58" fillId="12" borderId="17" xfId="2" applyFont="1" applyFill="1" applyBorder="1" applyAlignment="1">
      <alignment horizontal="center" vertical="center"/>
    </xf>
    <xf numFmtId="0" fontId="58" fillId="12" borderId="18" xfId="2" applyFont="1" applyFill="1" applyBorder="1" applyAlignment="1">
      <alignment horizontal="center" vertical="center"/>
    </xf>
    <xf numFmtId="1" fontId="58" fillId="12" borderId="18" xfId="2" applyNumberFormat="1" applyFont="1" applyFill="1" applyBorder="1" applyAlignment="1">
      <alignment horizontal="center" vertical="center"/>
    </xf>
    <xf numFmtId="0" fontId="59" fillId="12" borderId="18" xfId="2" applyFont="1" applyFill="1" applyBorder="1" applyAlignment="1">
      <alignment horizontal="center" vertical="center"/>
    </xf>
    <xf numFmtId="0" fontId="60" fillId="11" borderId="0" xfId="2" applyFont="1" applyFill="1" applyBorder="1" applyAlignment="1">
      <alignment horizontal="center" vertical="center"/>
    </xf>
    <xf numFmtId="0" fontId="55" fillId="11" borderId="0" xfId="2" applyFont="1" applyFill="1" applyBorder="1" applyAlignment="1">
      <alignment horizontal="center" vertical="center"/>
    </xf>
    <xf numFmtId="0" fontId="54" fillId="12" borderId="18" xfId="2" applyFont="1" applyFill="1" applyBorder="1" applyAlignment="1">
      <alignment horizontal="center" vertical="center"/>
    </xf>
    <xf numFmtId="1" fontId="54" fillId="12" borderId="18" xfId="2" applyNumberFormat="1" applyFont="1" applyFill="1" applyBorder="1" applyAlignment="1">
      <alignment horizontal="center" vertical="center"/>
    </xf>
    <xf numFmtId="0" fontId="58" fillId="13" borderId="19" xfId="2" applyFont="1" applyFill="1" applyBorder="1" applyAlignment="1">
      <alignment horizontal="center" vertical="center" textRotation="90" wrapText="1"/>
    </xf>
    <xf numFmtId="2" fontId="58" fillId="13" borderId="18" xfId="2" applyNumberFormat="1" applyFont="1" applyFill="1" applyBorder="1" applyAlignment="1">
      <alignment horizontal="center" vertical="center" textRotation="90" wrapText="1"/>
    </xf>
    <xf numFmtId="1" fontId="58" fillId="13" borderId="18" xfId="2" applyNumberFormat="1" applyFont="1" applyFill="1" applyBorder="1" applyAlignment="1">
      <alignment horizontal="center" vertical="center" textRotation="90" wrapText="1"/>
    </xf>
    <xf numFmtId="0" fontId="58" fillId="13" borderId="18" xfId="2" applyFont="1" applyFill="1" applyBorder="1" applyAlignment="1">
      <alignment horizontal="center" vertical="center" wrapText="1"/>
    </xf>
    <xf numFmtId="0" fontId="61" fillId="13" borderId="18" xfId="2" applyFont="1" applyFill="1" applyBorder="1" applyAlignment="1">
      <alignment horizontal="center" vertical="center" textRotation="90" wrapText="1"/>
    </xf>
    <xf numFmtId="0" fontId="58" fillId="13" borderId="18" xfId="2" applyFont="1" applyFill="1" applyBorder="1" applyAlignment="1">
      <alignment horizontal="center" vertical="center" textRotation="90" wrapText="1"/>
    </xf>
    <xf numFmtId="0" fontId="58" fillId="14" borderId="18" xfId="2" applyFont="1" applyFill="1" applyBorder="1" applyAlignment="1">
      <alignment horizontal="center" vertical="center" wrapText="1"/>
    </xf>
    <xf numFmtId="0" fontId="59" fillId="15" borderId="18" xfId="2" applyFont="1" applyFill="1" applyBorder="1" applyAlignment="1">
      <alignment horizontal="center" vertical="center" wrapText="1"/>
    </xf>
    <xf numFmtId="0" fontId="62" fillId="11" borderId="0" xfId="2" applyFont="1" applyFill="1" applyBorder="1" applyAlignment="1">
      <alignment horizontal="center" vertical="center" wrapText="1"/>
    </xf>
    <xf numFmtId="0" fontId="57" fillId="11" borderId="0" xfId="2" applyFont="1" applyFill="1" applyBorder="1" applyAlignment="1">
      <alignment vertical="center"/>
    </xf>
    <xf numFmtId="0" fontId="58" fillId="13" borderId="20" xfId="2" applyFont="1" applyFill="1" applyBorder="1" applyAlignment="1">
      <alignment horizontal="center" vertical="center" textRotation="90" wrapText="1"/>
    </xf>
    <xf numFmtId="0" fontId="58" fillId="13" borderId="20" xfId="2" applyFont="1" applyFill="1" applyBorder="1" applyAlignment="1">
      <alignment horizontal="center" vertical="center" wrapText="1"/>
    </xf>
    <xf numFmtId="0" fontId="61" fillId="13" borderId="20" xfId="2" applyFont="1" applyFill="1" applyBorder="1" applyAlignment="1">
      <alignment horizontal="center" vertical="center" textRotation="90" wrapText="1"/>
    </xf>
    <xf numFmtId="1" fontId="58" fillId="13" borderId="20" xfId="2" applyNumberFormat="1" applyFont="1" applyFill="1" applyBorder="1" applyAlignment="1">
      <alignment horizontal="center" vertical="center" textRotation="90" wrapText="1"/>
    </xf>
    <xf numFmtId="0" fontId="61" fillId="14" borderId="18" xfId="2" applyFont="1" applyFill="1" applyBorder="1" applyAlignment="1">
      <alignment horizontal="center" vertical="center" wrapText="1"/>
    </xf>
    <xf numFmtId="0" fontId="58" fillId="16" borderId="18" xfId="2" applyFont="1" applyFill="1" applyBorder="1" applyAlignment="1">
      <alignment horizontal="center" vertical="center" wrapText="1"/>
    </xf>
    <xf numFmtId="0" fontId="53" fillId="11" borderId="0" xfId="2" applyFont="1" applyFill="1" applyAlignment="1">
      <alignment vertical="center"/>
    </xf>
    <xf numFmtId="0" fontId="58" fillId="14" borderId="18" xfId="2" applyFont="1" applyFill="1" applyBorder="1" applyAlignment="1">
      <alignment horizontal="center" vertical="center" textRotation="90" wrapText="1"/>
    </xf>
    <xf numFmtId="0" fontId="59" fillId="15" borderId="18" xfId="2" applyFont="1" applyFill="1" applyBorder="1" applyAlignment="1">
      <alignment horizontal="center" vertical="center" textRotation="90" wrapText="1"/>
    </xf>
    <xf numFmtId="0" fontId="60" fillId="11" borderId="0" xfId="2" applyFont="1" applyFill="1" applyBorder="1" applyAlignment="1">
      <alignment horizontal="center" vertical="center" wrapText="1"/>
    </xf>
    <xf numFmtId="2" fontId="61" fillId="14" borderId="18" xfId="2" applyNumberFormat="1" applyFont="1" applyFill="1" applyBorder="1" applyAlignment="1">
      <alignment horizontal="center" vertical="center" wrapText="1"/>
    </xf>
    <xf numFmtId="0" fontId="58" fillId="14" borderId="20" xfId="2" applyFont="1" applyFill="1" applyBorder="1" applyAlignment="1">
      <alignment horizontal="center" vertical="center" wrapText="1"/>
    </xf>
    <xf numFmtId="0" fontId="58" fillId="16" borderId="20" xfId="2" applyFont="1" applyFill="1" applyBorder="1" applyAlignment="1">
      <alignment horizontal="center" vertical="center" wrapText="1"/>
    </xf>
    <xf numFmtId="0" fontId="58" fillId="16" borderId="20" xfId="2" applyFont="1" applyFill="1" applyBorder="1" applyAlignment="1">
      <alignment horizontal="center" vertical="center"/>
    </xf>
    <xf numFmtId="2" fontId="61" fillId="14" borderId="20" xfId="2" applyNumberFormat="1" applyFont="1" applyFill="1" applyBorder="1" applyAlignment="1">
      <alignment horizontal="center" vertical="center" wrapText="1"/>
    </xf>
    <xf numFmtId="0" fontId="61" fillId="14" borderId="20" xfId="2" applyFont="1" applyFill="1" applyBorder="1" applyAlignment="1">
      <alignment horizontal="center" vertical="center" wrapText="1"/>
    </xf>
    <xf numFmtId="0" fontId="54" fillId="12" borderId="21" xfId="2" applyFont="1" applyFill="1" applyBorder="1" applyAlignment="1">
      <alignment horizontal="center" vertical="center" wrapText="1"/>
    </xf>
    <xf numFmtId="2" fontId="63" fillId="13" borderId="18" xfId="2" applyNumberFormat="1" applyFont="1" applyFill="1" applyBorder="1" applyAlignment="1">
      <alignment horizontal="center" vertical="center" textRotation="90" wrapText="1"/>
    </xf>
    <xf numFmtId="1" fontId="63" fillId="13" borderId="18" xfId="2" applyNumberFormat="1" applyFont="1" applyFill="1" applyBorder="1" applyAlignment="1">
      <alignment horizontal="center" vertical="center" textRotation="90" wrapText="1"/>
    </xf>
    <xf numFmtId="0" fontId="66" fillId="0" borderId="18" xfId="2" applyFont="1" applyBorder="1" applyAlignment="1">
      <alignment horizontal="center" vertical="center" wrapText="1"/>
    </xf>
    <xf numFmtId="0" fontId="64" fillId="0" borderId="18" xfId="2" applyFont="1" applyBorder="1" applyAlignment="1">
      <alignment horizontal="center" vertical="center" textRotation="90" wrapText="1"/>
    </xf>
    <xf numFmtId="0" fontId="63" fillId="0" borderId="18" xfId="2" applyFont="1" applyBorder="1" applyAlignment="1">
      <alignment horizontal="center" vertical="center" textRotation="90" wrapText="1"/>
    </xf>
    <xf numFmtId="1" fontId="63" fillId="0" borderId="18" xfId="2" applyNumberFormat="1" applyFont="1" applyBorder="1" applyAlignment="1">
      <alignment horizontal="center" vertical="center" textRotation="90" wrapText="1"/>
    </xf>
    <xf numFmtId="0" fontId="63" fillId="0" borderId="18" xfId="2" applyFont="1" applyBorder="1" applyAlignment="1">
      <alignment horizontal="center" vertical="center" textRotation="90"/>
    </xf>
    <xf numFmtId="0" fontId="65" fillId="0" borderId="18" xfId="2" applyFont="1" applyBorder="1" applyAlignment="1">
      <alignment horizontal="center" vertical="center" textRotation="90" wrapText="1"/>
    </xf>
    <xf numFmtId="2" fontId="60" fillId="11" borderId="0" xfId="2" applyNumberFormat="1" applyFont="1" applyFill="1" applyBorder="1" applyAlignment="1">
      <alignment horizontal="center" vertical="center"/>
    </xf>
    <xf numFmtId="0" fontId="58" fillId="12" borderId="1" xfId="2" applyFont="1" applyFill="1" applyBorder="1" applyAlignment="1">
      <alignment horizontal="center" vertical="center" wrapText="1"/>
    </xf>
    <xf numFmtId="0" fontId="66" fillId="0" borderId="22" xfId="2" applyFont="1" applyBorder="1" applyAlignment="1">
      <alignment horizontal="center" vertical="center" wrapText="1"/>
    </xf>
    <xf numFmtId="0" fontId="64" fillId="0" borderId="1" xfId="2" applyFont="1" applyBorder="1" applyAlignment="1">
      <alignment horizontal="center" vertical="center" textRotation="90" wrapText="1"/>
    </xf>
    <xf numFmtId="1" fontId="63" fillId="0" borderId="1" xfId="2" applyNumberFormat="1" applyFont="1" applyBorder="1" applyAlignment="1">
      <alignment horizontal="center" vertical="center" textRotation="90" wrapText="1"/>
    </xf>
    <xf numFmtId="2" fontId="64" fillId="0" borderId="1" xfId="2" applyNumberFormat="1" applyFont="1" applyBorder="1" applyAlignment="1">
      <alignment horizontal="center" vertical="center" wrapText="1"/>
    </xf>
    <xf numFmtId="0" fontId="64" fillId="0" borderId="1" xfId="2" applyFont="1" applyBorder="1" applyAlignment="1">
      <alignment horizontal="center" vertical="center" wrapText="1"/>
    </xf>
    <xf numFmtId="0" fontId="57" fillId="0" borderId="1" xfId="2" applyFont="1" applyBorder="1" applyAlignment="1">
      <alignment horizontal="center" vertical="center" wrapText="1"/>
    </xf>
    <xf numFmtId="0" fontId="53" fillId="11" borderId="0" xfId="2" applyFont="1" applyFill="1"/>
    <xf numFmtId="0" fontId="54" fillId="12" borderId="23" xfId="2" applyFont="1" applyFill="1" applyBorder="1" applyAlignment="1">
      <alignment horizontal="center" vertical="center" wrapText="1"/>
    </xf>
    <xf numFmtId="0" fontId="58" fillId="12" borderId="2" xfId="2" applyFont="1" applyFill="1" applyBorder="1" applyAlignment="1">
      <alignment horizontal="center" vertical="center" wrapText="1"/>
    </xf>
    <xf numFmtId="0" fontId="58" fillId="0" borderId="24" xfId="2" applyFont="1" applyBorder="1" applyAlignment="1">
      <alignment horizontal="center" vertical="center" wrapText="1"/>
    </xf>
    <xf numFmtId="0" fontId="64" fillId="0" borderId="2" xfId="2" applyFont="1" applyBorder="1" applyAlignment="1">
      <alignment horizontal="center" vertical="center" textRotation="90" wrapText="1"/>
    </xf>
    <xf numFmtId="1" fontId="63" fillId="0" borderId="2" xfId="2" applyNumberFormat="1" applyFont="1" applyBorder="1" applyAlignment="1">
      <alignment horizontal="center" vertical="center" textRotation="90" wrapText="1"/>
    </xf>
    <xf numFmtId="2" fontId="64" fillId="0" borderId="2" xfId="2" applyNumberFormat="1" applyFont="1" applyBorder="1" applyAlignment="1">
      <alignment horizontal="center" vertical="center" wrapText="1"/>
    </xf>
    <xf numFmtId="0" fontId="64" fillId="0" borderId="2" xfId="2" applyFont="1" applyBorder="1" applyAlignment="1">
      <alignment horizontal="center" vertical="center" wrapText="1"/>
    </xf>
    <xf numFmtId="0" fontId="57" fillId="0" borderId="2" xfId="2" applyFont="1" applyBorder="1" applyAlignment="1">
      <alignment horizontal="center" vertical="center" wrapText="1"/>
    </xf>
    <xf numFmtId="0" fontId="54" fillId="12" borderId="17" xfId="2" applyFont="1" applyFill="1" applyBorder="1" applyAlignment="1">
      <alignment horizontal="center" vertical="center" wrapText="1"/>
    </xf>
    <xf numFmtId="2" fontId="67" fillId="11" borderId="2" xfId="2" applyNumberFormat="1" applyFont="1" applyFill="1" applyBorder="1" applyAlignment="1">
      <alignment horizontal="center" vertical="center"/>
    </xf>
    <xf numFmtId="2" fontId="68" fillId="0" borderId="18" xfId="2" applyNumberFormat="1" applyFont="1" applyBorder="1" applyAlignment="1">
      <alignment horizontal="center" vertical="center"/>
    </xf>
    <xf numFmtId="0" fontId="55" fillId="11" borderId="18" xfId="2" applyFont="1" applyFill="1" applyBorder="1" applyAlignment="1">
      <alignment horizontal="center" vertical="center"/>
    </xf>
    <xf numFmtId="0" fontId="69" fillId="0" borderId="2" xfId="2" applyFont="1" applyBorder="1" applyAlignment="1">
      <alignment horizontal="center" vertical="center" wrapText="1"/>
    </xf>
    <xf numFmtId="1" fontId="70" fillId="11" borderId="2" xfId="2" applyNumberFormat="1" applyFont="1" applyFill="1" applyBorder="1" applyAlignment="1">
      <alignment horizontal="center" vertical="center" wrapText="1"/>
    </xf>
    <xf numFmtId="1" fontId="71" fillId="11" borderId="2" xfId="2" applyNumberFormat="1" applyFont="1" applyFill="1" applyBorder="1" applyAlignment="1">
      <alignment horizontal="center" vertical="center"/>
    </xf>
    <xf numFmtId="1" fontId="72" fillId="0" borderId="18" xfId="2" applyNumberFormat="1" applyFont="1" applyBorder="1" applyAlignment="1">
      <alignment horizontal="center" vertical="center"/>
    </xf>
    <xf numFmtId="1" fontId="55" fillId="0" borderId="18" xfId="2" applyNumberFormat="1" applyFont="1" applyBorder="1" applyAlignment="1">
      <alignment horizontal="center" vertical="center"/>
    </xf>
    <xf numFmtId="2" fontId="68" fillId="11" borderId="0" xfId="2" applyNumberFormat="1" applyFont="1" applyFill="1" applyBorder="1" applyAlignment="1">
      <alignment horizontal="center" vertical="center"/>
    </xf>
    <xf numFmtId="2" fontId="55" fillId="11" borderId="0" xfId="2" applyNumberFormat="1" applyFont="1" applyFill="1" applyBorder="1" applyAlignment="1">
      <alignment horizontal="center" vertical="center"/>
    </xf>
    <xf numFmtId="0" fontId="54" fillId="12" borderId="25" xfId="2" applyFont="1" applyFill="1" applyBorder="1" applyAlignment="1">
      <alignment horizontal="center" vertical="center" wrapText="1"/>
    </xf>
    <xf numFmtId="0" fontId="73" fillId="11" borderId="25" xfId="2" applyFont="1" applyFill="1" applyBorder="1" applyAlignment="1">
      <alignment horizontal="center" vertical="center"/>
    </xf>
    <xf numFmtId="1" fontId="73" fillId="0" borderId="25" xfId="2" applyNumberFormat="1" applyFont="1" applyBorder="1" applyAlignment="1">
      <alignment horizontal="center" vertical="center" wrapText="1"/>
    </xf>
    <xf numFmtId="1" fontId="54" fillId="0" borderId="25" xfId="2" applyNumberFormat="1" applyFont="1" applyBorder="1" applyAlignment="1">
      <alignment horizontal="center" vertical="center" wrapText="1"/>
    </xf>
    <xf numFmtId="1" fontId="54" fillId="0" borderId="25" xfId="2" applyNumberFormat="1" applyFont="1" applyBorder="1" applyAlignment="1">
      <alignment horizontal="center" vertical="center" shrinkToFit="1"/>
    </xf>
    <xf numFmtId="1" fontId="73" fillId="0" borderId="25" xfId="2" applyNumberFormat="1" applyFont="1" applyBorder="1" applyAlignment="1">
      <alignment horizontal="center" vertical="center" shrinkToFit="1"/>
    </xf>
    <xf numFmtId="1" fontId="74" fillId="11" borderId="2" xfId="2" applyNumberFormat="1" applyFont="1" applyFill="1" applyBorder="1" applyAlignment="1">
      <alignment horizontal="center" vertical="center" shrinkToFit="1"/>
    </xf>
    <xf numFmtId="1" fontId="67" fillId="11" borderId="2" xfId="2" applyNumberFormat="1" applyFont="1" applyFill="1" applyBorder="1" applyAlignment="1">
      <alignment horizontal="center" vertical="center" wrapText="1"/>
    </xf>
    <xf numFmtId="1" fontId="75" fillId="0" borderId="18" xfId="2" applyNumberFormat="1" applyFont="1" applyBorder="1" applyAlignment="1">
      <alignment horizontal="center" vertical="center"/>
    </xf>
    <xf numFmtId="1" fontId="71" fillId="12" borderId="2" xfId="2" applyNumberFormat="1" applyFont="1" applyFill="1" applyBorder="1" applyAlignment="1">
      <alignment horizontal="center" vertical="center"/>
    </xf>
    <xf numFmtId="0" fontId="54" fillId="12" borderId="18" xfId="2" applyFont="1" applyFill="1" applyBorder="1" applyAlignment="1">
      <alignment horizontal="center" vertical="center" wrapText="1"/>
    </xf>
    <xf numFmtId="0" fontId="73" fillId="11" borderId="18" xfId="2" applyFont="1" applyFill="1" applyBorder="1" applyAlignment="1">
      <alignment horizontal="center" vertical="center"/>
    </xf>
    <xf numFmtId="1" fontId="73" fillId="0" borderId="18" xfId="2" applyNumberFormat="1" applyFont="1" applyBorder="1" applyAlignment="1">
      <alignment horizontal="center" vertical="center" wrapText="1"/>
    </xf>
    <xf numFmtId="1" fontId="73" fillId="0" borderId="18" xfId="2" applyNumberFormat="1" applyFont="1" applyBorder="1" applyAlignment="1">
      <alignment horizontal="center" vertical="center" shrinkToFit="1"/>
    </xf>
    <xf numFmtId="1" fontId="72" fillId="0" borderId="18" xfId="2" applyNumberFormat="1" applyFont="1" applyBorder="1" applyAlignment="1">
      <alignment horizontal="center" vertical="center" wrapText="1"/>
    </xf>
    <xf numFmtId="1" fontId="60" fillId="11" borderId="0" xfId="2" applyNumberFormat="1" applyFont="1" applyFill="1" applyBorder="1" applyAlignment="1">
      <alignment horizontal="center" vertical="center"/>
    </xf>
    <xf numFmtId="2" fontId="72" fillId="0" borderId="18" xfId="2" applyNumberFormat="1" applyFont="1" applyBorder="1" applyAlignment="1">
      <alignment horizontal="center" vertical="center" wrapText="1"/>
    </xf>
    <xf numFmtId="2" fontId="72" fillId="0" borderId="18" xfId="2" applyNumberFormat="1" applyFont="1" applyBorder="1" applyAlignment="1">
      <alignment horizontal="center" vertical="center"/>
    </xf>
    <xf numFmtId="0" fontId="54" fillId="0" borderId="18" xfId="2" applyFont="1" applyBorder="1" applyAlignment="1">
      <alignment horizontal="justify" wrapText="1"/>
    </xf>
    <xf numFmtId="0" fontId="76" fillId="11" borderId="2" xfId="2" applyFont="1" applyFill="1" applyBorder="1" applyAlignment="1">
      <alignment horizontal="center" vertical="center" wrapText="1"/>
    </xf>
    <xf numFmtId="1" fontId="76" fillId="11" borderId="2" xfId="2" applyNumberFormat="1" applyFont="1" applyFill="1" applyBorder="1" applyAlignment="1">
      <alignment horizontal="center" vertical="center" wrapText="1"/>
    </xf>
    <xf numFmtId="1" fontId="77" fillId="11" borderId="2" xfId="2" applyNumberFormat="1" applyFont="1" applyFill="1" applyBorder="1" applyAlignment="1">
      <alignment horizontal="center" vertical="center"/>
    </xf>
    <xf numFmtId="0" fontId="54" fillId="0" borderId="18" xfId="2" applyFont="1" applyBorder="1" applyAlignment="1">
      <alignment horizontal="justify" vertical="center" wrapText="1"/>
    </xf>
    <xf numFmtId="2" fontId="75" fillId="0" borderId="18" xfId="2" applyNumberFormat="1" applyFont="1" applyBorder="1" applyAlignment="1">
      <alignment horizontal="center" vertical="center"/>
    </xf>
    <xf numFmtId="0" fontId="72" fillId="11" borderId="18" xfId="2" applyFont="1" applyFill="1" applyBorder="1" applyAlignment="1">
      <alignment horizontal="center" vertical="center"/>
    </xf>
    <xf numFmtId="4" fontId="72" fillId="0" borderId="18" xfId="2" applyNumberFormat="1" applyFont="1" applyBorder="1" applyAlignment="1">
      <alignment horizontal="center" vertical="center"/>
    </xf>
    <xf numFmtId="4" fontId="55" fillId="0" borderId="18" xfId="2" applyNumberFormat="1" applyFont="1" applyBorder="1" applyAlignment="1">
      <alignment horizontal="center" vertical="center"/>
    </xf>
    <xf numFmtId="2" fontId="72" fillId="11" borderId="18" xfId="2" applyNumberFormat="1" applyFont="1" applyFill="1" applyBorder="1" applyAlignment="1">
      <alignment horizontal="center" vertical="center" wrapText="1"/>
    </xf>
    <xf numFmtId="0" fontId="54" fillId="11" borderId="18" xfId="2" applyFont="1" applyFill="1" applyBorder="1" applyAlignment="1">
      <alignment horizontal="justify" vertical="center" wrapText="1"/>
    </xf>
    <xf numFmtId="1" fontId="73" fillId="11" borderId="18" xfId="2" applyNumberFormat="1" applyFont="1" applyFill="1" applyBorder="1" applyAlignment="1">
      <alignment horizontal="center" vertical="center" shrinkToFit="1"/>
    </xf>
    <xf numFmtId="1" fontId="73" fillId="11" borderId="18" xfId="2" applyNumberFormat="1" applyFont="1" applyFill="1" applyBorder="1" applyAlignment="1">
      <alignment horizontal="center" vertical="center" wrapText="1"/>
    </xf>
    <xf numFmtId="0" fontId="67" fillId="11" borderId="2" xfId="2" applyFont="1" applyFill="1" applyBorder="1" applyAlignment="1">
      <alignment horizontal="center" vertical="center" wrapText="1"/>
    </xf>
    <xf numFmtId="1" fontId="67" fillId="0" borderId="2" xfId="2" applyNumberFormat="1" applyFont="1" applyBorder="1" applyAlignment="1">
      <alignment horizontal="center" vertical="center"/>
    </xf>
    <xf numFmtId="2" fontId="55" fillId="11" borderId="18" xfId="2" applyNumberFormat="1" applyFont="1" applyFill="1" applyBorder="1" applyAlignment="1">
      <alignment horizontal="center" vertical="center"/>
    </xf>
    <xf numFmtId="0" fontId="66" fillId="0" borderId="18" xfId="2" applyFont="1" applyBorder="1" applyAlignment="1">
      <alignment horizontal="justify" wrapText="1"/>
    </xf>
    <xf numFmtId="0" fontId="67" fillId="13" borderId="2" xfId="2" applyFont="1" applyFill="1" applyBorder="1" applyAlignment="1">
      <alignment horizontal="center" vertical="center" wrapText="1"/>
    </xf>
    <xf numFmtId="1" fontId="67" fillId="13" borderId="2" xfId="2" applyNumberFormat="1" applyFont="1" applyFill="1" applyBorder="1" applyAlignment="1">
      <alignment horizontal="center" vertical="center" wrapText="1"/>
    </xf>
    <xf numFmtId="1" fontId="67" fillId="13" borderId="2" xfId="2" applyNumberFormat="1" applyFont="1" applyFill="1" applyBorder="1" applyAlignment="1">
      <alignment horizontal="center" vertical="center"/>
    </xf>
    <xf numFmtId="0" fontId="66" fillId="11" borderId="18" xfId="2" applyFont="1" applyFill="1" applyBorder="1" applyAlignment="1">
      <alignment horizontal="justify" vertical="center"/>
    </xf>
    <xf numFmtId="1" fontId="74" fillId="13" borderId="2" xfId="2" applyNumberFormat="1" applyFont="1" applyFill="1" applyBorder="1" applyAlignment="1">
      <alignment horizontal="center" vertical="center" shrinkToFit="1"/>
    </xf>
    <xf numFmtId="0" fontId="67" fillId="0" borderId="18" xfId="2" applyFont="1" applyBorder="1" applyAlignment="1">
      <alignment horizontal="justify" wrapText="1"/>
    </xf>
    <xf numFmtId="0" fontId="67" fillId="11" borderId="2" xfId="2" applyFont="1" applyFill="1" applyBorder="1" applyAlignment="1">
      <alignment horizontal="justify" vertical="center" wrapText="1"/>
    </xf>
    <xf numFmtId="0" fontId="67" fillId="17" borderId="2" xfId="2" applyFont="1" applyFill="1" applyBorder="1" applyAlignment="1">
      <alignment horizontal="center" vertical="center" wrapText="1"/>
    </xf>
    <xf numFmtId="1" fontId="67" fillId="17" borderId="2" xfId="2" applyNumberFormat="1" applyFont="1" applyFill="1" applyBorder="1" applyAlignment="1">
      <alignment horizontal="center" vertical="center" wrapText="1"/>
    </xf>
    <xf numFmtId="1" fontId="67" fillId="17" borderId="2" xfId="2" applyNumberFormat="1" applyFont="1" applyFill="1" applyBorder="1" applyAlignment="1">
      <alignment horizontal="center" vertical="center"/>
    </xf>
    <xf numFmtId="1" fontId="72" fillId="17" borderId="18" xfId="2" applyNumberFormat="1" applyFont="1" applyFill="1" applyBorder="1" applyAlignment="1">
      <alignment horizontal="center" vertical="center"/>
    </xf>
    <xf numFmtId="1" fontId="55" fillId="17" borderId="18" xfId="2" applyNumberFormat="1" applyFont="1" applyFill="1" applyBorder="1" applyAlignment="1">
      <alignment horizontal="center" vertical="center"/>
    </xf>
    <xf numFmtId="0" fontId="54" fillId="0" borderId="18" xfId="2" applyFont="1" applyBorder="1" applyAlignment="1">
      <alignment horizontal="justify" vertical="center"/>
    </xf>
    <xf numFmtId="1" fontId="67" fillId="11" borderId="2" xfId="2" applyNumberFormat="1" applyFont="1" applyFill="1" applyBorder="1" applyAlignment="1">
      <alignment horizontal="center" vertical="center"/>
    </xf>
    <xf numFmtId="1" fontId="74" fillId="11" borderId="2" xfId="2" applyNumberFormat="1" applyFont="1" applyFill="1" applyBorder="1" applyAlignment="1">
      <alignment horizontal="center" vertical="center" wrapText="1"/>
    </xf>
    <xf numFmtId="0" fontId="66" fillId="0" borderId="18" xfId="2" applyFont="1" applyBorder="1" applyAlignment="1">
      <alignment horizontal="justify" vertical="center" wrapText="1"/>
    </xf>
    <xf numFmtId="1" fontId="78" fillId="11" borderId="2" xfId="2" applyNumberFormat="1" applyFont="1" applyFill="1" applyBorder="1" applyAlignment="1">
      <alignment horizontal="center" vertical="center"/>
    </xf>
    <xf numFmtId="0" fontId="66" fillId="0" borderId="18" xfId="2" applyFont="1" applyBorder="1" applyAlignment="1">
      <alignment horizontal="left" vertical="center" wrapText="1"/>
    </xf>
    <xf numFmtId="0" fontId="66" fillId="0" borderId="18" xfId="2" applyFont="1" applyBorder="1" applyAlignment="1">
      <alignment horizontal="justify" vertical="center"/>
    </xf>
    <xf numFmtId="0" fontId="79" fillId="0" borderId="18" xfId="2" applyFont="1" applyBorder="1" applyAlignment="1">
      <alignment horizontal="justify" wrapText="1"/>
    </xf>
    <xf numFmtId="0" fontId="79" fillId="0" borderId="2" xfId="2" applyFont="1" applyBorder="1" applyAlignment="1">
      <alignment horizontal="justify" vertical="center" wrapText="1"/>
    </xf>
    <xf numFmtId="2" fontId="67" fillId="11" borderId="2" xfId="2" applyNumberFormat="1" applyFont="1" applyFill="1" applyBorder="1" applyAlignment="1">
      <alignment horizontal="center" vertical="center" wrapText="1"/>
    </xf>
    <xf numFmtId="0" fontId="54" fillId="0" borderId="18" xfId="2" applyFont="1" applyBorder="1" applyAlignment="1">
      <alignment horizontal="left" vertical="center" wrapText="1"/>
    </xf>
    <xf numFmtId="0" fontId="66" fillId="11" borderId="18" xfId="2" applyFont="1" applyFill="1" applyBorder="1" applyAlignment="1">
      <alignment horizontal="justify" vertical="center" wrapText="1"/>
    </xf>
    <xf numFmtId="1" fontId="73" fillId="11" borderId="18" xfId="2" applyNumberFormat="1" applyFont="1" applyFill="1" applyBorder="1" applyAlignment="1">
      <alignment horizontal="center" vertical="center"/>
    </xf>
    <xf numFmtId="1" fontId="60" fillId="11" borderId="0" xfId="2" applyNumberFormat="1" applyFont="1" applyFill="1" applyBorder="1" applyAlignment="1">
      <alignment horizontal="center" vertical="center" wrapText="1"/>
    </xf>
    <xf numFmtId="1" fontId="72" fillId="11" borderId="0" xfId="2" applyNumberFormat="1" applyFont="1" applyFill="1" applyBorder="1" applyAlignment="1">
      <alignment horizontal="center" vertical="center" wrapText="1"/>
    </xf>
    <xf numFmtId="1" fontId="67" fillId="11" borderId="4" xfId="2" applyNumberFormat="1" applyFont="1" applyFill="1" applyBorder="1" applyAlignment="1">
      <alignment horizontal="center" vertical="center"/>
    </xf>
    <xf numFmtId="0" fontId="73" fillId="11" borderId="20" xfId="2" applyFont="1" applyFill="1" applyBorder="1" applyAlignment="1">
      <alignment horizontal="center" vertical="center"/>
    </xf>
    <xf numFmtId="1" fontId="54" fillId="0" borderId="26" xfId="2" applyNumberFormat="1" applyFont="1" applyBorder="1" applyAlignment="1">
      <alignment horizontal="center" vertical="center" wrapText="1"/>
    </xf>
    <xf numFmtId="2" fontId="57" fillId="11" borderId="18" xfId="2" applyNumberFormat="1" applyFont="1" applyFill="1" applyBorder="1" applyAlignment="1">
      <alignment horizontal="center" vertical="center"/>
    </xf>
    <xf numFmtId="1" fontId="80" fillId="11" borderId="18" xfId="2" applyNumberFormat="1" applyFont="1" applyFill="1" applyBorder="1" applyAlignment="1">
      <alignment horizontal="center" vertical="center" wrapText="1"/>
    </xf>
    <xf numFmtId="0" fontId="66" fillId="11" borderId="18" xfId="2" applyFont="1" applyFill="1" applyBorder="1" applyAlignment="1">
      <alignment horizontal="center" vertical="center" wrapText="1"/>
    </xf>
    <xf numFmtId="0" fontId="57" fillId="11" borderId="18" xfId="2" applyFont="1" applyFill="1" applyBorder="1" applyAlignment="1">
      <alignment horizontal="center" vertical="center"/>
    </xf>
    <xf numFmtId="0" fontId="67" fillId="12" borderId="2" xfId="2" applyFont="1" applyFill="1" applyBorder="1" applyAlignment="1">
      <alignment horizontal="center" vertical="center" wrapText="1"/>
    </xf>
    <xf numFmtId="1" fontId="67" fillId="12" borderId="2" xfId="2" applyNumberFormat="1" applyFont="1" applyFill="1" applyBorder="1" applyAlignment="1">
      <alignment horizontal="center" vertical="center" wrapText="1"/>
    </xf>
    <xf numFmtId="1" fontId="74" fillId="12" borderId="2" xfId="2" applyNumberFormat="1" applyFont="1" applyFill="1" applyBorder="1" applyAlignment="1">
      <alignment horizontal="center" vertical="center"/>
    </xf>
    <xf numFmtId="1" fontId="81" fillId="12" borderId="18" xfId="2" applyNumberFormat="1" applyFont="1" applyFill="1" applyBorder="1" applyAlignment="1">
      <alignment horizontal="center" vertical="center" wrapText="1"/>
    </xf>
    <xf numFmtId="1" fontId="82" fillId="12" borderId="18" xfId="2" applyNumberFormat="1" applyFont="1" applyFill="1" applyBorder="1" applyAlignment="1">
      <alignment horizontal="center" vertical="center" wrapText="1"/>
    </xf>
    <xf numFmtId="1" fontId="83" fillId="12" borderId="18" xfId="2" applyNumberFormat="1" applyFont="1" applyFill="1" applyBorder="1" applyAlignment="1">
      <alignment horizontal="center" vertical="center" wrapText="1"/>
    </xf>
    <xf numFmtId="0" fontId="66" fillId="12" borderId="18" xfId="2" applyFont="1" applyFill="1" applyBorder="1" applyAlignment="1">
      <alignment horizontal="center" vertical="center"/>
    </xf>
    <xf numFmtId="0" fontId="73" fillId="12" borderId="18" xfId="2" applyFont="1" applyFill="1" applyBorder="1" applyAlignment="1">
      <alignment horizontal="center" vertical="center"/>
    </xf>
    <xf numFmtId="1" fontId="73" fillId="12" borderId="18" xfId="2" applyNumberFormat="1" applyFont="1" applyFill="1" applyBorder="1" applyAlignment="1">
      <alignment horizontal="center" vertical="center" wrapText="1"/>
    </xf>
    <xf numFmtId="1" fontId="54" fillId="12" borderId="18" xfId="2" applyNumberFormat="1" applyFont="1" applyFill="1" applyBorder="1" applyAlignment="1">
      <alignment horizontal="center" vertical="center" wrapText="1"/>
    </xf>
    <xf numFmtId="1" fontId="54" fillId="12" borderId="18" xfId="2" applyNumberFormat="1" applyFont="1" applyFill="1" applyBorder="1" applyAlignment="1">
      <alignment horizontal="center" vertical="center" shrinkToFit="1"/>
    </xf>
    <xf numFmtId="1" fontId="73" fillId="12" borderId="18" xfId="2" applyNumberFormat="1" applyFont="1" applyFill="1" applyBorder="1" applyAlignment="1">
      <alignment horizontal="center" vertical="center"/>
    </xf>
    <xf numFmtId="1" fontId="73" fillId="12" borderId="17" xfId="2" applyNumberFormat="1" applyFont="1" applyFill="1" applyBorder="1" applyAlignment="1">
      <alignment horizontal="center" vertical="center"/>
    </xf>
    <xf numFmtId="1" fontId="54" fillId="12" borderId="2" xfId="2" applyNumberFormat="1" applyFont="1" applyFill="1" applyBorder="1" applyAlignment="1">
      <alignment horizontal="center" vertical="center"/>
    </xf>
    <xf numFmtId="1" fontId="73" fillId="12" borderId="2" xfId="2" applyNumberFormat="1" applyFont="1" applyFill="1" applyBorder="1" applyAlignment="1">
      <alignment horizontal="center" vertical="center"/>
    </xf>
    <xf numFmtId="0" fontId="55" fillId="11" borderId="0" xfId="2" applyFont="1" applyFill="1" applyBorder="1" applyAlignment="1">
      <alignment horizontal="center" vertical="center" wrapText="1"/>
    </xf>
    <xf numFmtId="2" fontId="57" fillId="11" borderId="0" xfId="2" applyNumberFormat="1" applyFont="1" applyFill="1" applyBorder="1" applyAlignment="1">
      <alignment horizontal="center" vertical="center"/>
    </xf>
    <xf numFmtId="1" fontId="55" fillId="11" borderId="0" xfId="2" applyNumberFormat="1" applyFont="1" applyFill="1" applyBorder="1" applyAlignment="1">
      <alignment horizontal="center" vertical="center" wrapText="1"/>
    </xf>
    <xf numFmtId="0" fontId="58" fillId="0" borderId="0" xfId="2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/>
    </xf>
    <xf numFmtId="0" fontId="67" fillId="11" borderId="0" xfId="2" applyFont="1" applyFill="1" applyBorder="1" applyAlignment="1">
      <alignment horizontal="center" vertical="center" wrapText="1"/>
    </xf>
    <xf numFmtId="1" fontId="67" fillId="11" borderId="0" xfId="2" applyNumberFormat="1" applyFont="1" applyFill="1" applyBorder="1" applyAlignment="1">
      <alignment horizontal="center" vertical="center" wrapText="1"/>
    </xf>
    <xf numFmtId="1" fontId="74" fillId="11" borderId="0" xfId="2" applyNumberFormat="1" applyFont="1" applyFill="1" applyBorder="1" applyAlignment="1">
      <alignment horizontal="center" vertical="center"/>
    </xf>
    <xf numFmtId="1" fontId="55" fillId="0" borderId="0" xfId="2" applyNumberFormat="1" applyFont="1" applyBorder="1" applyAlignment="1">
      <alignment horizontal="center" vertical="center"/>
    </xf>
    <xf numFmtId="3" fontId="55" fillId="0" borderId="0" xfId="2" applyNumberFormat="1" applyFont="1" applyBorder="1" applyAlignment="1">
      <alignment horizontal="center" vertical="center"/>
    </xf>
    <xf numFmtId="1" fontId="55" fillId="0" borderId="0" xfId="2" applyNumberFormat="1" applyFont="1" applyBorder="1" applyAlignment="1">
      <alignment horizontal="center" vertical="center" wrapText="1"/>
    </xf>
    <xf numFmtId="167" fontId="60" fillId="0" borderId="0" xfId="2" applyNumberFormat="1" applyFont="1" applyBorder="1" applyAlignment="1">
      <alignment horizontal="center" vertical="center"/>
    </xf>
    <xf numFmtId="0" fontId="84" fillId="11" borderId="0" xfId="2" applyFont="1" applyFill="1" applyBorder="1" applyAlignment="1">
      <alignment horizontal="center" vertical="center" wrapText="1"/>
    </xf>
    <xf numFmtId="0" fontId="63" fillId="11" borderId="0" xfId="2" applyFont="1" applyFill="1" applyBorder="1" applyAlignment="1">
      <alignment horizontal="center" vertical="center"/>
    </xf>
    <xf numFmtId="0" fontId="54" fillId="11" borderId="0" xfId="2" applyFont="1" applyFill="1" applyBorder="1" applyAlignment="1">
      <alignment horizontal="center" vertical="center"/>
    </xf>
    <xf numFmtId="1" fontId="84" fillId="11" borderId="0" xfId="2" applyNumberFormat="1" applyFont="1" applyFill="1" applyBorder="1" applyAlignment="1">
      <alignment horizontal="center" vertical="center" wrapText="1"/>
    </xf>
    <xf numFmtId="1" fontId="63" fillId="11" borderId="0" xfId="2" applyNumberFormat="1" applyFont="1" applyFill="1" applyBorder="1" applyAlignment="1">
      <alignment horizontal="center" vertical="center"/>
    </xf>
    <xf numFmtId="1" fontId="54" fillId="11" borderId="0" xfId="2" applyNumberFormat="1" applyFont="1" applyFill="1" applyBorder="1" applyAlignment="1">
      <alignment horizontal="center" vertical="center" wrapText="1"/>
    </xf>
    <xf numFmtId="1" fontId="54" fillId="11" borderId="0" xfId="2" applyNumberFormat="1" applyFont="1" applyFill="1" applyBorder="1" applyAlignment="1">
      <alignment horizontal="center" vertical="center" shrinkToFit="1"/>
    </xf>
    <xf numFmtId="0" fontId="84" fillId="11" borderId="0" xfId="2" applyFont="1" applyFill="1" applyBorder="1" applyAlignment="1">
      <alignment horizontal="center" vertical="center"/>
    </xf>
    <xf numFmtId="1" fontId="84" fillId="11" borderId="0" xfId="2" applyNumberFormat="1" applyFont="1" applyFill="1" applyBorder="1" applyAlignment="1">
      <alignment horizontal="center" vertical="center"/>
    </xf>
    <xf numFmtId="0" fontId="58" fillId="11" borderId="0" xfId="2" applyFont="1" applyFill="1" applyBorder="1" applyAlignment="1">
      <alignment horizontal="center" vertical="center"/>
    </xf>
    <xf numFmtId="1" fontId="84" fillId="11" borderId="0" xfId="2" applyNumberFormat="1" applyFont="1" applyFill="1" applyBorder="1" applyAlignment="1">
      <alignment horizontal="center" vertical="center" shrinkToFit="1"/>
    </xf>
    <xf numFmtId="1" fontId="54" fillId="11" borderId="0" xfId="2" applyNumberFormat="1" applyFont="1" applyFill="1" applyBorder="1" applyAlignment="1">
      <alignment horizontal="center" vertical="center"/>
    </xf>
    <xf numFmtId="0" fontId="54" fillId="11" borderId="18" xfId="2" applyFont="1" applyFill="1" applyBorder="1" applyAlignment="1">
      <alignment horizontal="center" vertical="center"/>
    </xf>
    <xf numFmtId="167" fontId="58" fillId="11" borderId="18" xfId="2" applyNumberFormat="1" applyFont="1" applyFill="1" applyBorder="1" applyAlignment="1">
      <alignment horizontal="center" vertical="center"/>
    </xf>
    <xf numFmtId="0" fontId="85" fillId="11" borderId="0" xfId="2" applyFont="1" applyFill="1" applyBorder="1" applyAlignment="1">
      <alignment horizontal="center" vertical="center" wrapText="1"/>
    </xf>
    <xf numFmtId="1" fontId="55" fillId="11" borderId="0" xfId="2" applyNumberFormat="1" applyFont="1" applyFill="1" applyBorder="1" applyAlignment="1">
      <alignment horizontal="center" vertical="center"/>
    </xf>
    <xf numFmtId="2" fontId="55" fillId="0" borderId="0" xfId="2" applyNumberFormat="1" applyFont="1" applyBorder="1" applyAlignment="1">
      <alignment horizontal="center" vertical="center"/>
    </xf>
    <xf numFmtId="0" fontId="84" fillId="11" borderId="0" xfId="2" applyFont="1" applyFill="1" applyBorder="1" applyAlignment="1">
      <alignment horizontal="center" vertical="center" wrapText="1"/>
    </xf>
    <xf numFmtId="166" fontId="85" fillId="0" borderId="0" xfId="2" applyNumberFormat="1" applyFont="1" applyBorder="1" applyAlignment="1">
      <alignment horizontal="center" vertical="center"/>
    </xf>
    <xf numFmtId="1" fontId="84" fillId="11" borderId="2" xfId="2" applyNumberFormat="1" applyFont="1" applyFill="1" applyBorder="1" applyAlignment="1">
      <alignment horizontal="center" vertical="center" shrinkToFit="1"/>
    </xf>
    <xf numFmtId="167" fontId="55" fillId="11" borderId="0" xfId="2" applyNumberFormat="1" applyFont="1" applyFill="1" applyBorder="1" applyAlignment="1">
      <alignment horizontal="center" vertical="center"/>
    </xf>
    <xf numFmtId="1" fontId="86" fillId="11" borderId="0" xfId="2" applyNumberFormat="1" applyFont="1" applyFill="1" applyBorder="1" applyAlignment="1">
      <alignment horizontal="center" vertical="center"/>
    </xf>
    <xf numFmtId="1" fontId="86" fillId="11" borderId="0" xfId="2" applyNumberFormat="1" applyFont="1" applyFill="1" applyBorder="1" applyAlignment="1">
      <alignment horizontal="center" vertical="center" wrapText="1"/>
    </xf>
    <xf numFmtId="1" fontId="86" fillId="11" borderId="0" xfId="2" applyNumberFormat="1" applyFont="1" applyFill="1" applyBorder="1" applyAlignment="1">
      <alignment horizontal="center" vertical="center" shrinkToFit="1"/>
    </xf>
    <xf numFmtId="1" fontId="79" fillId="11" borderId="0" xfId="2" applyNumberFormat="1" applyFont="1" applyFill="1" applyBorder="1" applyAlignment="1">
      <alignment horizontal="center" vertical="center"/>
    </xf>
    <xf numFmtId="0" fontId="87" fillId="11" borderId="0" xfId="2" applyFont="1" applyFill="1" applyBorder="1" applyAlignment="1">
      <alignment horizontal="center" vertical="center"/>
    </xf>
    <xf numFmtId="1" fontId="85" fillId="11" borderId="0" xfId="2" applyNumberFormat="1" applyFont="1" applyFill="1" applyBorder="1" applyAlignment="1">
      <alignment horizontal="center" vertical="center"/>
    </xf>
    <xf numFmtId="0" fontId="58" fillId="11" borderId="18" xfId="2" applyFont="1" applyFill="1" applyBorder="1" applyAlignment="1">
      <alignment horizontal="center" vertical="center"/>
    </xf>
    <xf numFmtId="2" fontId="55" fillId="11" borderId="0" xfId="2" applyNumberFormat="1" applyFont="1" applyFill="1" applyAlignment="1">
      <alignment horizontal="center" vertical="center"/>
    </xf>
    <xf numFmtId="1" fontId="55" fillId="11" borderId="0" xfId="2" applyNumberFormat="1" applyFont="1" applyFill="1" applyAlignment="1">
      <alignment horizontal="center" vertical="center"/>
    </xf>
    <xf numFmtId="0" fontId="57" fillId="11" borderId="0" xfId="2" applyFont="1" applyFill="1" applyBorder="1" applyAlignment="1">
      <alignment horizontal="center" vertical="center"/>
    </xf>
    <xf numFmtId="1" fontId="57" fillId="11" borderId="0" xfId="2" applyNumberFormat="1" applyFont="1" applyFill="1" applyBorder="1" applyAlignment="1">
      <alignment horizontal="center" vertical="center"/>
    </xf>
    <xf numFmtId="0" fontId="85" fillId="11" borderId="0" xfId="2" applyFont="1" applyFill="1" applyBorder="1" applyAlignment="1">
      <alignment horizontal="center" vertical="center"/>
    </xf>
    <xf numFmtId="0" fontId="57" fillId="11" borderId="0" xfId="2" applyFont="1" applyFill="1" applyBorder="1" applyAlignment="1">
      <alignment horizontal="center" vertical="center" wrapText="1"/>
    </xf>
    <xf numFmtId="0" fontId="86" fillId="11" borderId="0" xfId="2" applyFont="1" applyFill="1" applyBorder="1" applyAlignment="1">
      <alignment horizontal="center" vertical="center"/>
    </xf>
    <xf numFmtId="0" fontId="88" fillId="11" borderId="0" xfId="2" applyFont="1" applyFill="1" applyBorder="1" applyAlignment="1">
      <alignment horizontal="center" vertical="center"/>
    </xf>
    <xf numFmtId="0" fontId="89" fillId="11" borderId="0" xfId="2" applyFont="1" applyFill="1" applyAlignment="1">
      <alignment horizontal="center" vertical="center"/>
    </xf>
    <xf numFmtId="0" fontId="53" fillId="11" borderId="0" xfId="2" applyFont="1" applyFill="1" applyBorder="1" applyAlignment="1">
      <alignment horizontal="center" vertical="center"/>
    </xf>
    <xf numFmtId="167" fontId="58" fillId="11" borderId="0" xfId="2" applyNumberFormat="1" applyFont="1" applyFill="1" applyBorder="1" applyAlignment="1">
      <alignment horizontal="center" vertical="center"/>
    </xf>
    <xf numFmtId="0" fontId="74" fillId="11" borderId="0" xfId="2" applyFont="1" applyFill="1" applyAlignment="1">
      <alignment horizontal="center"/>
    </xf>
    <xf numFmtId="0" fontId="84" fillId="11" borderId="0" xfId="2" applyFont="1" applyFill="1" applyAlignment="1">
      <alignment horizontal="center" vertical="center"/>
    </xf>
    <xf numFmtId="0" fontId="90" fillId="11" borderId="0" xfId="2" applyFont="1" applyFill="1" applyBorder="1" applyAlignment="1">
      <alignment horizontal="center" vertical="center" wrapText="1"/>
    </xf>
    <xf numFmtId="0" fontId="73" fillId="11" borderId="0" xfId="2" applyFont="1" applyFill="1" applyBorder="1" applyAlignment="1">
      <alignment horizontal="center" vertical="center"/>
    </xf>
    <xf numFmtId="0" fontId="54" fillId="11" borderId="0" xfId="2" applyFont="1" applyFill="1" applyBorder="1" applyAlignment="1">
      <alignment horizontal="center" vertical="center" wrapText="1"/>
    </xf>
    <xf numFmtId="0" fontId="81" fillId="11" borderId="0" xfId="2" applyFont="1" applyFill="1" applyBorder="1" applyAlignment="1">
      <alignment horizontal="center" vertical="center"/>
    </xf>
    <xf numFmtId="0" fontId="73" fillId="11" borderId="0" xfId="2" applyFont="1" applyFill="1" applyBorder="1" applyAlignment="1">
      <alignment horizontal="center" vertical="center" wrapText="1"/>
    </xf>
    <xf numFmtId="2" fontId="73" fillId="11" borderId="0" xfId="2" applyNumberFormat="1" applyFont="1" applyFill="1" applyBorder="1" applyAlignment="1">
      <alignment horizontal="center" vertical="center"/>
    </xf>
    <xf numFmtId="2" fontId="55" fillId="11" borderId="0" xfId="2" applyNumberFormat="1" applyFont="1" applyFill="1" applyBorder="1" applyAlignment="1">
      <alignment horizontal="center" vertical="center"/>
    </xf>
    <xf numFmtId="168" fontId="73" fillId="11" borderId="0" xfId="2" applyNumberFormat="1" applyFont="1" applyFill="1" applyBorder="1" applyAlignment="1">
      <alignment horizontal="center" vertical="center" wrapText="1"/>
    </xf>
    <xf numFmtId="2" fontId="54" fillId="11" borderId="0" xfId="2" applyNumberFormat="1" applyFont="1" applyFill="1" applyBorder="1" applyAlignment="1">
      <alignment horizontal="center" vertical="center"/>
    </xf>
    <xf numFmtId="2" fontId="91" fillId="11" borderId="0" xfId="2" applyNumberFormat="1" applyFont="1" applyFill="1" applyAlignment="1">
      <alignment horizontal="center"/>
    </xf>
    <xf numFmtId="0" fontId="91" fillId="11" borderId="0" xfId="2" applyFont="1" applyFill="1" applyAlignment="1">
      <alignment horizontal="center"/>
    </xf>
    <xf numFmtId="0" fontId="67" fillId="11" borderId="0" xfId="2" applyFont="1" applyFill="1" applyAlignment="1">
      <alignment horizontal="center"/>
    </xf>
    <xf numFmtId="0" fontId="52" fillId="11" borderId="0" xfId="2" applyFont="1" applyFill="1" applyAlignment="1">
      <alignment horizontal="center"/>
    </xf>
    <xf numFmtId="0" fontId="92" fillId="11" borderId="0" xfId="2" applyFont="1" applyFill="1" applyAlignment="1">
      <alignment horizontal="center"/>
    </xf>
    <xf numFmtId="1" fontId="92" fillId="11" borderId="0" xfId="2" applyNumberFormat="1" applyFont="1" applyFill="1" applyAlignment="1">
      <alignment horizontal="center"/>
    </xf>
    <xf numFmtId="1" fontId="93" fillId="11" borderId="0" xfId="2" applyNumberFormat="1" applyFont="1" applyFill="1" applyAlignment="1">
      <alignment horizontal="center"/>
    </xf>
    <xf numFmtId="1" fontId="92" fillId="0" borderId="0" xfId="2" applyNumberFormat="1" applyFont="1" applyAlignment="1">
      <alignment horizontal="center"/>
    </xf>
    <xf numFmtId="0" fontId="94" fillId="11" borderId="0" xfId="2" applyFont="1" applyFill="1" applyAlignment="1">
      <alignment horizontal="center"/>
    </xf>
    <xf numFmtId="0" fontId="95" fillId="11" borderId="0" xfId="2" applyFont="1" applyFill="1" applyAlignment="1">
      <alignment horizontal="center"/>
    </xf>
    <xf numFmtId="0" fontId="96" fillId="11" borderId="0" xfId="2" applyFont="1" applyFill="1" applyAlignment="1">
      <alignment horizontal="center"/>
    </xf>
    <xf numFmtId="0" fontId="95" fillId="11" borderId="0" xfId="2" applyFont="1" applyFill="1"/>
    <xf numFmtId="0" fontId="19" fillId="2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justify" vertical="justify" wrapText="1"/>
    </xf>
    <xf numFmtId="0" fontId="26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35" fillId="2" borderId="0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justify" vertical="center"/>
    </xf>
    <xf numFmtId="0" fontId="11" fillId="0" borderId="5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1" fontId="98" fillId="4" borderId="2" xfId="0" applyNumberFormat="1" applyFont="1" applyFill="1" applyBorder="1" applyAlignment="1">
      <alignment horizontal="center" vertical="center"/>
    </xf>
    <xf numFmtId="0" fontId="19" fillId="4" borderId="5" xfId="0" applyNumberFormat="1" applyFont="1" applyFill="1" applyBorder="1" applyAlignment="1">
      <alignment horizontal="center" vertical="center" wrapText="1"/>
    </xf>
    <xf numFmtId="1" fontId="19" fillId="4" borderId="8" xfId="0" applyNumberFormat="1" applyFont="1" applyFill="1" applyBorder="1" applyAlignment="1">
      <alignment horizontal="center" vertical="center" wrapText="1"/>
    </xf>
    <xf numFmtId="0" fontId="54" fillId="11" borderId="18" xfId="2" applyFont="1" applyFill="1" applyBorder="1" applyAlignment="1">
      <alignment horizontal="left" vertical="center"/>
    </xf>
    <xf numFmtId="0" fontId="58" fillId="11" borderId="18" xfId="2" applyFont="1" applyFill="1" applyBorder="1" applyAlignment="1">
      <alignment horizontal="left" vertical="center"/>
    </xf>
    <xf numFmtId="0" fontId="100" fillId="2" borderId="0" xfId="0" applyFont="1" applyFill="1" applyBorder="1" applyAlignment="1">
      <alignment horizontal="center"/>
    </xf>
    <xf numFmtId="0" fontId="9" fillId="2" borderId="0" xfId="0" applyFont="1" applyFill="1" applyBorder="1"/>
    <xf numFmtId="0" fontId="9" fillId="2" borderId="0" xfId="0" applyFont="1" applyFill="1"/>
    <xf numFmtId="0" fontId="99" fillId="2" borderId="0" xfId="0" applyFont="1" applyFill="1" applyAlignment="1">
      <alignment horizontal="center"/>
    </xf>
    <xf numFmtId="0" fontId="99" fillId="2" borderId="0" xfId="0" applyFont="1" applyFill="1" applyAlignment="1">
      <alignment horizontal="center" vertical="center"/>
    </xf>
    <xf numFmtId="0" fontId="101" fillId="2" borderId="0" xfId="0" applyFont="1" applyFill="1" applyAlignment="1">
      <alignment horizontal="center"/>
    </xf>
    <xf numFmtId="0" fontId="102" fillId="2" borderId="0" xfId="0" applyFont="1" applyFill="1" applyAlignment="1">
      <alignment horizontal="center"/>
    </xf>
    <xf numFmtId="0" fontId="99" fillId="2" borderId="0" xfId="0" applyFont="1" applyFill="1" applyBorder="1" applyAlignment="1">
      <alignment horizontal="center"/>
    </xf>
    <xf numFmtId="0" fontId="103" fillId="2" borderId="0" xfId="0" applyFont="1" applyFill="1" applyBorder="1" applyAlignment="1">
      <alignment horizontal="center"/>
    </xf>
    <xf numFmtId="0" fontId="100" fillId="2" borderId="0" xfId="0" applyFont="1" applyFill="1" applyBorder="1" applyAlignment="1">
      <alignment horizontal="left"/>
    </xf>
    <xf numFmtId="0" fontId="105" fillId="2" borderId="0" xfId="0" applyFont="1" applyFill="1" applyBorder="1" applyAlignment="1">
      <alignment horizontal="left"/>
    </xf>
    <xf numFmtId="0" fontId="105" fillId="2" borderId="0" xfId="0" applyFont="1" applyFill="1" applyBorder="1" applyAlignment="1">
      <alignment horizontal="left" vertical="center"/>
    </xf>
    <xf numFmtId="0" fontId="106" fillId="2" borderId="0" xfId="0" applyFont="1" applyFill="1" applyBorder="1" applyAlignment="1">
      <alignment horizontal="left"/>
    </xf>
    <xf numFmtId="0" fontId="102" fillId="2" borderId="0" xfId="0" applyFont="1" applyFill="1" applyBorder="1" applyAlignment="1">
      <alignment horizontal="left"/>
    </xf>
    <xf numFmtId="0" fontId="107" fillId="2" borderId="0" xfId="0" applyFont="1" applyFill="1" applyBorder="1" applyAlignment="1">
      <alignment horizontal="left"/>
    </xf>
    <xf numFmtId="0" fontId="103" fillId="2" borderId="0" xfId="0" applyFont="1" applyFill="1" applyBorder="1" applyAlignment="1">
      <alignment horizontal="left"/>
    </xf>
    <xf numFmtId="0" fontId="102" fillId="2" borderId="2" xfId="0" applyFont="1" applyFill="1" applyBorder="1" applyAlignment="1">
      <alignment horizontal="center" vertical="center"/>
    </xf>
    <xf numFmtId="1" fontId="102" fillId="2" borderId="2" xfId="0" applyNumberFormat="1" applyFont="1" applyFill="1" applyBorder="1" applyAlignment="1">
      <alignment horizontal="center" vertical="center"/>
    </xf>
    <xf numFmtId="0" fontId="108" fillId="2" borderId="2" xfId="0" applyFont="1" applyFill="1" applyBorder="1" applyAlignment="1">
      <alignment horizontal="center" vertical="center"/>
    </xf>
    <xf numFmtId="0" fontId="102" fillId="0" borderId="2" xfId="0" applyFont="1" applyFill="1" applyBorder="1" applyAlignment="1">
      <alignment horizontal="center" vertical="center"/>
    </xf>
    <xf numFmtId="0" fontId="10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3" fillId="2" borderId="2" xfId="0" applyFont="1" applyFill="1" applyBorder="1" applyAlignment="1">
      <alignment horizontal="center" vertical="center"/>
    </xf>
    <xf numFmtId="0" fontId="44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0" fillId="2" borderId="0" xfId="0" applyFont="1" applyFill="1" applyBorder="1" applyAlignment="1">
      <alignment horizontal="center" vertical="center" wrapText="1"/>
    </xf>
    <xf numFmtId="0" fontId="105" fillId="2" borderId="0" xfId="0" applyFont="1" applyFill="1" applyBorder="1"/>
    <xf numFmtId="0" fontId="109" fillId="2" borderId="0" xfId="0" applyFont="1" applyFill="1" applyBorder="1" applyAlignment="1">
      <alignment horizontal="center" vertical="center" wrapText="1"/>
    </xf>
    <xf numFmtId="2" fontId="107" fillId="5" borderId="2" xfId="0" applyNumberFormat="1" applyFont="1" applyFill="1" applyBorder="1" applyAlignment="1">
      <alignment horizontal="center" vertical="center" wrapText="1"/>
    </xf>
    <xf numFmtId="0" fontId="105" fillId="5" borderId="2" xfId="0" applyFont="1" applyFill="1" applyBorder="1" applyAlignment="1">
      <alignment horizontal="center" vertical="center" wrapText="1"/>
    </xf>
    <xf numFmtId="0" fontId="103" fillId="5" borderId="2" xfId="0" applyFont="1" applyFill="1" applyBorder="1" applyAlignment="1">
      <alignment horizontal="center" vertical="center" wrapText="1"/>
    </xf>
    <xf numFmtId="0" fontId="107" fillId="5" borderId="2" xfId="0" applyFont="1" applyFill="1" applyBorder="1" applyAlignment="1">
      <alignment horizontal="center" vertical="center" wrapText="1"/>
    </xf>
    <xf numFmtId="1" fontId="9" fillId="5" borderId="2" xfId="0" applyNumberFormat="1" applyFont="1" applyFill="1" applyBorder="1" applyAlignment="1">
      <alignment horizontal="center" textRotation="90" wrapText="1"/>
    </xf>
    <xf numFmtId="1" fontId="103" fillId="5" borderId="2" xfId="0" applyNumberFormat="1" applyFont="1" applyFill="1" applyBorder="1" applyAlignment="1">
      <alignment horizontal="center" textRotation="90" wrapText="1"/>
    </xf>
    <xf numFmtId="1" fontId="44" fillId="5" borderId="2" xfId="0" applyNumberFormat="1" applyFont="1" applyFill="1" applyBorder="1" applyAlignment="1">
      <alignment horizontal="center" vertical="center" wrapText="1"/>
    </xf>
    <xf numFmtId="0" fontId="110" fillId="2" borderId="2" xfId="0" applyFont="1" applyFill="1" applyBorder="1" applyAlignment="1">
      <alignment horizontal="center" vertical="center" wrapText="1"/>
    </xf>
    <xf numFmtId="2" fontId="110" fillId="2" borderId="2" xfId="0" applyNumberFormat="1" applyFont="1" applyFill="1" applyBorder="1" applyAlignment="1">
      <alignment horizontal="center" vertical="center" wrapText="1"/>
    </xf>
    <xf numFmtId="1" fontId="110" fillId="0" borderId="2" xfId="0" applyNumberFormat="1" applyFont="1" applyFill="1" applyBorder="1" applyAlignment="1">
      <alignment horizontal="center" vertical="center" wrapText="1"/>
    </xf>
    <xf numFmtId="0" fontId="108" fillId="18" borderId="2" xfId="0" applyFont="1" applyFill="1" applyBorder="1" applyAlignment="1">
      <alignment horizontal="justify" vertical="center" wrapText="1"/>
    </xf>
    <xf numFmtId="0" fontId="102" fillId="2" borderId="2" xfId="0" applyNumberFormat="1" applyFont="1" applyFill="1" applyBorder="1" applyAlignment="1">
      <alignment horizontal="justify" vertical="center" wrapText="1"/>
    </xf>
    <xf numFmtId="1" fontId="102" fillId="2" borderId="2" xfId="0" applyNumberFormat="1" applyFont="1" applyFill="1" applyBorder="1" applyAlignment="1">
      <alignment horizontal="justify" vertical="center" wrapText="1"/>
    </xf>
    <xf numFmtId="2" fontId="110" fillId="2" borderId="2" xfId="0" applyNumberFormat="1" applyFont="1" applyFill="1" applyBorder="1" applyAlignment="1">
      <alignment horizontal="center" vertical="center"/>
    </xf>
    <xf numFmtId="2" fontId="110" fillId="0" borderId="2" xfId="0" applyNumberFormat="1" applyFont="1" applyFill="1" applyBorder="1" applyAlignment="1">
      <alignment horizontal="center" vertical="center"/>
    </xf>
    <xf numFmtId="2" fontId="109" fillId="2" borderId="0" xfId="0" applyNumberFormat="1" applyFont="1" applyFill="1" applyBorder="1" applyAlignment="1">
      <alignment horizontal="center" vertical="center"/>
    </xf>
    <xf numFmtId="0" fontId="105" fillId="2" borderId="2" xfId="0" applyFont="1" applyFill="1" applyBorder="1" applyAlignment="1">
      <alignment horizontal="justify" vertical="center" wrapText="1"/>
    </xf>
    <xf numFmtId="0" fontId="105" fillId="2" borderId="2" xfId="0" applyNumberFormat="1" applyFont="1" applyFill="1" applyBorder="1" applyAlignment="1">
      <alignment horizontal="justify" vertical="center" wrapText="1"/>
    </xf>
    <xf numFmtId="0" fontId="103" fillId="2" borderId="2" xfId="0" applyNumberFormat="1" applyFont="1" applyFill="1" applyBorder="1" applyAlignment="1">
      <alignment horizontal="justify" vertical="center" wrapText="1"/>
    </xf>
    <xf numFmtId="1" fontId="109" fillId="2" borderId="2" xfId="0" applyNumberFormat="1" applyFont="1" applyFill="1" applyBorder="1" applyAlignment="1">
      <alignment horizontal="center" wrapText="1"/>
    </xf>
    <xf numFmtId="1" fontId="109" fillId="2" borderId="2" xfId="0" applyNumberFormat="1" applyFont="1" applyFill="1" applyBorder="1" applyAlignment="1">
      <alignment horizontal="center" textRotation="90" wrapText="1"/>
    </xf>
    <xf numFmtId="0" fontId="109" fillId="2" borderId="2" xfId="0" applyFont="1" applyFill="1" applyBorder="1" applyAlignment="1">
      <alignment horizontal="center" textRotation="90" wrapText="1"/>
    </xf>
    <xf numFmtId="1" fontId="9" fillId="2" borderId="2" xfId="0" applyNumberFormat="1" applyFont="1" applyFill="1" applyBorder="1" applyAlignment="1">
      <alignment horizontal="center" textRotation="90" wrapText="1"/>
    </xf>
    <xf numFmtId="1" fontId="103" fillId="2" borderId="2" xfId="0" applyNumberFormat="1" applyFont="1" applyFill="1" applyBorder="1" applyAlignment="1">
      <alignment horizontal="center" textRotation="90" wrapText="1"/>
    </xf>
    <xf numFmtId="1" fontId="44" fillId="2" borderId="2" xfId="0" applyNumberFormat="1" applyFont="1" applyFill="1" applyBorder="1" applyAlignment="1">
      <alignment horizontal="center" vertical="center" wrapText="1"/>
    </xf>
    <xf numFmtId="1" fontId="110" fillId="2" borderId="2" xfId="0" applyNumberFormat="1" applyFont="1" applyFill="1" applyBorder="1" applyAlignment="1">
      <alignment horizontal="center" vertical="center" wrapText="1"/>
    </xf>
    <xf numFmtId="0" fontId="111" fillId="5" borderId="2" xfId="0" applyFont="1" applyFill="1" applyBorder="1" applyAlignment="1">
      <alignment horizontal="justify" vertical="center" wrapText="1"/>
    </xf>
    <xf numFmtId="0" fontId="102" fillId="5" borderId="2" xfId="0" applyNumberFormat="1" applyFont="1" applyFill="1" applyBorder="1" applyAlignment="1">
      <alignment horizontal="justify" vertical="center" wrapText="1"/>
    </xf>
    <xf numFmtId="1" fontId="102" fillId="5" borderId="2" xfId="0" applyNumberFormat="1" applyFont="1" applyFill="1" applyBorder="1" applyAlignment="1">
      <alignment horizontal="justify" vertical="center" wrapText="1"/>
    </xf>
    <xf numFmtId="2" fontId="110" fillId="5" borderId="2" xfId="0" applyNumberFormat="1" applyFont="1" applyFill="1" applyBorder="1" applyAlignment="1">
      <alignment horizontal="center" vertical="center"/>
    </xf>
    <xf numFmtId="0" fontId="112" fillId="5" borderId="2" xfId="0" applyFont="1" applyFill="1" applyBorder="1" applyAlignment="1">
      <alignment horizontal="justify" vertical="center" wrapText="1"/>
    </xf>
    <xf numFmtId="0" fontId="105" fillId="5" borderId="2" xfId="0" applyNumberFormat="1" applyFont="1" applyFill="1" applyBorder="1" applyAlignment="1">
      <alignment horizontal="justify" vertical="center" wrapText="1"/>
    </xf>
    <xf numFmtId="0" fontId="103" fillId="5" borderId="2" xfId="0" applyNumberFormat="1" applyFont="1" applyFill="1" applyBorder="1" applyAlignment="1">
      <alignment horizontal="justify" vertical="center" wrapText="1"/>
    </xf>
    <xf numFmtId="1" fontId="9" fillId="5" borderId="2" xfId="0" applyNumberFormat="1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textRotation="90" wrapText="1"/>
    </xf>
    <xf numFmtId="1" fontId="9" fillId="5" borderId="2" xfId="0" applyNumberFormat="1" applyFont="1" applyFill="1" applyBorder="1" applyAlignment="1">
      <alignment horizontal="center" vertical="center" shrinkToFit="1"/>
    </xf>
    <xf numFmtId="1" fontId="103" fillId="5" borderId="2" xfId="0" applyNumberFormat="1" applyFont="1" applyFill="1" applyBorder="1" applyAlignment="1">
      <alignment horizontal="center" vertical="center" shrinkToFit="1"/>
    </xf>
    <xf numFmtId="1" fontId="110" fillId="0" borderId="2" xfId="0" applyNumberFormat="1" applyFont="1" applyFill="1" applyBorder="1" applyAlignment="1">
      <alignment horizontal="center"/>
    </xf>
    <xf numFmtId="0" fontId="110" fillId="2" borderId="2" xfId="0" applyNumberFormat="1" applyFont="1" applyFill="1" applyBorder="1" applyAlignment="1">
      <alignment horizontal="center" vertical="center"/>
    </xf>
    <xf numFmtId="0" fontId="114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" fontId="43" fillId="0" borderId="2" xfId="0" applyNumberFormat="1" applyFont="1" applyFill="1" applyBorder="1" applyAlignment="1">
      <alignment horizontal="center" vertical="center" wrapText="1"/>
    </xf>
    <xf numFmtId="1" fontId="110" fillId="0" borderId="2" xfId="0" applyNumberFormat="1" applyFont="1" applyFill="1" applyBorder="1" applyAlignment="1">
      <alignment horizontal="center" vertical="center"/>
    </xf>
    <xf numFmtId="1" fontId="110" fillId="0" borderId="2" xfId="0" applyNumberFormat="1" applyFont="1" applyFill="1" applyBorder="1" applyAlignment="1">
      <alignment horizontal="right" vertical="center"/>
    </xf>
    <xf numFmtId="4" fontId="110" fillId="0" borderId="2" xfId="0" applyNumberFormat="1" applyFont="1" applyFill="1" applyBorder="1" applyAlignment="1">
      <alignment horizontal="right" vertical="center"/>
    </xf>
    <xf numFmtId="3" fontId="110" fillId="0" borderId="2" xfId="0" applyNumberFormat="1" applyFont="1" applyFill="1" applyBorder="1" applyAlignment="1">
      <alignment horizontal="right" vertical="center"/>
    </xf>
    <xf numFmtId="3" fontId="110" fillId="2" borderId="2" xfId="0" applyNumberFormat="1" applyFont="1" applyFill="1" applyBorder="1" applyAlignment="1">
      <alignment horizontal="right" vertical="center"/>
    </xf>
    <xf numFmtId="2" fontId="109" fillId="2" borderId="0" xfId="0" applyNumberFormat="1" applyFont="1" applyFill="1" applyBorder="1" applyAlignment="1">
      <alignment horizontal="center"/>
    </xf>
    <xf numFmtId="1" fontId="109" fillId="2" borderId="0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 vertical="center"/>
    </xf>
    <xf numFmtId="1" fontId="115" fillId="2" borderId="2" xfId="0" applyNumberFormat="1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center" shrinkToFit="1"/>
    </xf>
    <xf numFmtId="1" fontId="103" fillId="2" borderId="2" xfId="0" applyNumberFormat="1" applyFont="1" applyFill="1" applyBorder="1" applyAlignment="1">
      <alignment horizontal="center" vertical="center" shrinkToFit="1"/>
    </xf>
    <xf numFmtId="1" fontId="110" fillId="19" borderId="2" xfId="0" applyNumberFormat="1" applyFont="1" applyFill="1" applyBorder="1" applyAlignment="1">
      <alignment horizontal="center" vertical="center"/>
    </xf>
    <xf numFmtId="1" fontId="110" fillId="4" borderId="2" xfId="0" applyNumberFormat="1" applyFont="1" applyFill="1" applyBorder="1" applyAlignment="1">
      <alignment horizontal="center" vertical="center"/>
    </xf>
    <xf numFmtId="0" fontId="113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114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1" fillId="5" borderId="2" xfId="0" applyFont="1" applyFill="1" applyBorder="1" applyAlignment="1">
      <alignment horizontal="justify" vertical="center"/>
    </xf>
    <xf numFmtId="0" fontId="110" fillId="5" borderId="2" xfId="0" applyNumberFormat="1" applyFont="1" applyFill="1" applyBorder="1" applyAlignment="1">
      <alignment horizontal="center" vertical="center"/>
    </xf>
    <xf numFmtId="1" fontId="110" fillId="5" borderId="2" xfId="0" applyNumberFormat="1" applyFont="1" applyFill="1" applyBorder="1" applyAlignment="1">
      <alignment horizontal="center" vertical="center" wrapText="1"/>
    </xf>
    <xf numFmtId="1" fontId="110" fillId="5" borderId="2" xfId="0" applyNumberFormat="1" applyFont="1" applyFill="1" applyBorder="1" applyAlignment="1">
      <alignment horizontal="center" vertical="center"/>
    </xf>
    <xf numFmtId="1" fontId="110" fillId="5" borderId="2" xfId="0" applyNumberFormat="1" applyFont="1" applyFill="1" applyBorder="1" applyAlignment="1">
      <alignment horizontal="right" vertical="center"/>
    </xf>
    <xf numFmtId="4" fontId="110" fillId="5" borderId="2" xfId="0" applyNumberFormat="1" applyFont="1" applyFill="1" applyBorder="1" applyAlignment="1">
      <alignment horizontal="right" vertical="center"/>
    </xf>
    <xf numFmtId="4" fontId="110" fillId="5" borderId="2" xfId="0" applyNumberFormat="1" applyFont="1" applyFill="1" applyBorder="1" applyAlignment="1">
      <alignment horizontal="center" vertical="center"/>
    </xf>
    <xf numFmtId="3" fontId="110" fillId="5" borderId="2" xfId="0" applyNumberFormat="1" applyFont="1" applyFill="1" applyBorder="1" applyAlignment="1">
      <alignment horizontal="right" vertical="center"/>
    </xf>
    <xf numFmtId="0" fontId="112" fillId="5" borderId="2" xfId="0" applyFont="1" applyFill="1" applyBorder="1" applyAlignment="1">
      <alignment horizontal="justify" vertical="center"/>
    </xf>
    <xf numFmtId="0" fontId="9" fillId="5" borderId="2" xfId="0" applyNumberFormat="1" applyFont="1" applyFill="1" applyBorder="1" applyAlignment="1">
      <alignment horizontal="center" vertical="center"/>
    </xf>
    <xf numFmtId="1" fontId="44" fillId="5" borderId="2" xfId="0" applyNumberFormat="1" applyFont="1" applyFill="1" applyBorder="1" applyAlignment="1">
      <alignment horizontal="center" vertical="center"/>
    </xf>
    <xf numFmtId="1" fontId="103" fillId="5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/>
    <xf numFmtId="0" fontId="110" fillId="20" borderId="2" xfId="0" applyFont="1" applyFill="1" applyBorder="1" applyAlignment="1">
      <alignment horizontal="center" vertical="center" wrapText="1"/>
    </xf>
    <xf numFmtId="2" fontId="110" fillId="20" borderId="2" xfId="0" applyNumberFormat="1" applyFont="1" applyFill="1" applyBorder="1" applyAlignment="1">
      <alignment horizontal="center" vertical="center"/>
    </xf>
    <xf numFmtId="1" fontId="110" fillId="20" borderId="2" xfId="0" applyNumberFormat="1" applyFont="1" applyFill="1" applyBorder="1" applyAlignment="1">
      <alignment horizontal="center" vertical="center" wrapText="1"/>
    </xf>
    <xf numFmtId="0" fontId="113" fillId="20" borderId="2" xfId="0" applyFont="1" applyFill="1" applyBorder="1" applyAlignment="1">
      <alignment horizontal="justify" vertical="center"/>
    </xf>
    <xf numFmtId="0" fontId="110" fillId="20" borderId="2" xfId="0" applyNumberFormat="1" applyFont="1" applyFill="1" applyBorder="1" applyAlignment="1">
      <alignment horizontal="center" vertical="center"/>
    </xf>
    <xf numFmtId="0" fontId="114" fillId="20" borderId="2" xfId="0" applyFont="1" applyFill="1" applyBorder="1" applyAlignment="1">
      <alignment horizontal="center" vertical="center" wrapText="1"/>
    </xf>
    <xf numFmtId="0" fontId="11" fillId="20" borderId="2" xfId="0" applyFont="1" applyFill="1" applyBorder="1" applyAlignment="1">
      <alignment horizontal="center" vertical="center" wrapText="1"/>
    </xf>
    <xf numFmtId="1" fontId="43" fillId="20" borderId="2" xfId="0" applyNumberFormat="1" applyFont="1" applyFill="1" applyBorder="1" applyAlignment="1">
      <alignment horizontal="center" vertical="center" wrapText="1"/>
    </xf>
    <xf numFmtId="1" fontId="43" fillId="20" borderId="2" xfId="0" applyNumberFormat="1" applyFont="1" applyFill="1" applyBorder="1" applyAlignment="1">
      <alignment horizontal="center" vertical="center"/>
    </xf>
    <xf numFmtId="1" fontId="110" fillId="20" borderId="2" xfId="0" applyNumberFormat="1" applyFont="1" applyFill="1" applyBorder="1" applyAlignment="1">
      <alignment horizontal="center" vertical="center"/>
    </xf>
    <xf numFmtId="1" fontId="110" fillId="20" borderId="2" xfId="0" applyNumberFormat="1" applyFont="1" applyFill="1" applyBorder="1" applyAlignment="1">
      <alignment horizontal="right" vertical="center"/>
    </xf>
    <xf numFmtId="4" fontId="110" fillId="20" borderId="2" xfId="0" applyNumberFormat="1" applyFont="1" applyFill="1" applyBorder="1" applyAlignment="1">
      <alignment horizontal="right" vertical="center"/>
    </xf>
    <xf numFmtId="3" fontId="110" fillId="20" borderId="2" xfId="0" applyNumberFormat="1" applyFont="1" applyFill="1" applyBorder="1" applyAlignment="1">
      <alignment horizontal="right" vertical="center"/>
    </xf>
    <xf numFmtId="2" fontId="109" fillId="20" borderId="0" xfId="0" applyNumberFormat="1" applyFont="1" applyFill="1" applyBorder="1" applyAlignment="1">
      <alignment horizontal="center"/>
    </xf>
    <xf numFmtId="1" fontId="109" fillId="20" borderId="0" xfId="0" applyNumberFormat="1" applyFont="1" applyFill="1" applyBorder="1" applyAlignment="1">
      <alignment horizontal="right" vertical="center"/>
    </xf>
    <xf numFmtId="2" fontId="9" fillId="20" borderId="0" xfId="0" applyNumberFormat="1" applyFont="1" applyFill="1" applyBorder="1" applyAlignment="1">
      <alignment horizontal="center"/>
    </xf>
    <xf numFmtId="0" fontId="9" fillId="20" borderId="2" xfId="0" applyFont="1" applyFill="1" applyBorder="1" applyAlignment="1">
      <alignment horizontal="center" vertical="center" wrapText="1"/>
    </xf>
    <xf numFmtId="0" fontId="110" fillId="20" borderId="2" xfId="0" applyFont="1" applyFill="1" applyBorder="1" applyAlignment="1">
      <alignment horizontal="justify" vertical="center"/>
    </xf>
    <xf numFmtId="0" fontId="9" fillId="20" borderId="2" xfId="0" applyNumberFormat="1" applyFont="1" applyFill="1" applyBorder="1" applyAlignment="1">
      <alignment horizontal="center" vertical="center"/>
    </xf>
    <xf numFmtId="0" fontId="44" fillId="20" borderId="2" xfId="0" applyNumberFormat="1" applyFont="1" applyFill="1" applyBorder="1" applyAlignment="1">
      <alignment horizontal="center" vertical="center"/>
    </xf>
    <xf numFmtId="1" fontId="115" fillId="20" borderId="2" xfId="0" applyNumberFormat="1" applyFont="1" applyFill="1" applyBorder="1" applyAlignment="1">
      <alignment horizontal="center" vertical="center" wrapText="1"/>
    </xf>
    <xf numFmtId="1" fontId="9" fillId="20" borderId="2" xfId="0" applyNumberFormat="1" applyFont="1" applyFill="1" applyBorder="1" applyAlignment="1">
      <alignment horizontal="center" vertical="center" wrapText="1"/>
    </xf>
    <xf numFmtId="1" fontId="9" fillId="20" borderId="2" xfId="0" applyNumberFormat="1" applyFont="1" applyFill="1" applyBorder="1" applyAlignment="1">
      <alignment horizontal="center" vertical="center" shrinkToFit="1"/>
    </xf>
    <xf numFmtId="1" fontId="103" fillId="20" borderId="2" xfId="0" applyNumberFormat="1" applyFont="1" applyFill="1" applyBorder="1" applyAlignment="1">
      <alignment horizontal="center" vertical="center" shrinkToFit="1"/>
    </xf>
    <xf numFmtId="1" fontId="44" fillId="20" borderId="2" xfId="0" applyNumberFormat="1" applyFont="1" applyFill="1" applyBorder="1" applyAlignment="1">
      <alignment horizontal="center" vertical="center" wrapText="1"/>
    </xf>
    <xf numFmtId="0" fontId="9" fillId="20" borderId="0" xfId="0" applyFont="1" applyFill="1"/>
    <xf numFmtId="4" fontId="110" fillId="20" borderId="2" xfId="0" applyNumberFormat="1" applyFont="1" applyFill="1" applyBorder="1" applyAlignment="1">
      <alignment horizontal="center" vertical="center"/>
    </xf>
    <xf numFmtId="0" fontId="9" fillId="20" borderId="2" xfId="0" applyFont="1" applyFill="1" applyBorder="1" applyAlignment="1">
      <alignment horizontal="justify" vertical="center"/>
    </xf>
    <xf numFmtId="1" fontId="43" fillId="3" borderId="2" xfId="0" applyNumberFormat="1" applyFont="1" applyFill="1" applyBorder="1" applyAlignment="1">
      <alignment horizontal="center" vertical="center"/>
    </xf>
    <xf numFmtId="1" fontId="44" fillId="20" borderId="2" xfId="0" applyNumberFormat="1" applyFont="1" applyFill="1" applyBorder="1" applyAlignment="1">
      <alignment horizontal="center" vertical="center" shrinkToFit="1"/>
    </xf>
    <xf numFmtId="0" fontId="113" fillId="0" borderId="2" xfId="0" applyFont="1" applyFill="1" applyBorder="1" applyAlignment="1">
      <alignment horizontal="justify" vertical="center"/>
    </xf>
    <xf numFmtId="0" fontId="9" fillId="0" borderId="2" xfId="0" applyFont="1" applyFill="1" applyBorder="1" applyAlignment="1">
      <alignment horizontal="justify" vertical="center"/>
    </xf>
    <xf numFmtId="0" fontId="114" fillId="3" borderId="2" xfId="0" applyFont="1" applyFill="1" applyBorder="1" applyAlignment="1">
      <alignment horizontal="center" vertical="center" wrapText="1"/>
    </xf>
    <xf numFmtId="0" fontId="46" fillId="2" borderId="2" xfId="0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44" fillId="5" borderId="2" xfId="0" applyFont="1" applyFill="1" applyBorder="1" applyAlignment="1">
      <alignment horizontal="center" vertical="center" wrapText="1"/>
    </xf>
    <xf numFmtId="3" fontId="43" fillId="0" borderId="2" xfId="0" applyNumberFormat="1" applyFont="1" applyFill="1" applyBorder="1" applyAlignment="1">
      <alignment horizontal="right" vertical="center"/>
    </xf>
    <xf numFmtId="0" fontId="18" fillId="20" borderId="2" xfId="0" applyNumberFormat="1" applyFont="1" applyFill="1" applyBorder="1" applyAlignment="1">
      <alignment horizontal="center" vertical="center" wrapText="1"/>
    </xf>
    <xf numFmtId="0" fontId="110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" fontId="109" fillId="0" borderId="0" xfId="0" applyNumberFormat="1" applyFont="1" applyFill="1" applyBorder="1" applyAlignment="1">
      <alignment horizontal="right" vertical="center"/>
    </xf>
    <xf numFmtId="2" fontId="9" fillId="0" borderId="0" xfId="0" applyNumberFormat="1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shrinkToFit="1"/>
    </xf>
    <xf numFmtId="1" fontId="103" fillId="0" borderId="2" xfId="0" applyNumberFormat="1" applyFont="1" applyFill="1" applyBorder="1" applyAlignment="1">
      <alignment horizontal="center" vertical="center" shrinkToFit="1"/>
    </xf>
    <xf numFmtId="1" fontId="44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114" fillId="0" borderId="2" xfId="0" applyNumberFormat="1" applyFont="1" applyFill="1" applyBorder="1" applyAlignment="1">
      <alignment horizontal="center" vertical="center" wrapText="1"/>
    </xf>
    <xf numFmtId="1" fontId="18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1" fontId="18" fillId="0" borderId="2" xfId="0" applyNumberFormat="1" applyFont="1" applyFill="1" applyBorder="1" applyAlignment="1">
      <alignment horizontal="center" vertical="center"/>
    </xf>
    <xf numFmtId="3" fontId="43" fillId="20" borderId="2" xfId="0" applyNumberFormat="1" applyFont="1" applyFill="1" applyBorder="1" applyAlignment="1">
      <alignment horizontal="right" vertical="center"/>
    </xf>
    <xf numFmtId="1" fontId="18" fillId="20" borderId="2" xfId="0" applyNumberFormat="1" applyFont="1" applyFill="1" applyBorder="1" applyAlignment="1">
      <alignment horizontal="center" vertical="center" wrapText="1"/>
    </xf>
    <xf numFmtId="1" fontId="11" fillId="20" borderId="2" xfId="0" applyNumberFormat="1" applyFont="1" applyFill="1" applyBorder="1" applyAlignment="1">
      <alignment horizontal="center" vertical="center" wrapText="1"/>
    </xf>
    <xf numFmtId="1" fontId="18" fillId="20" borderId="2" xfId="0" applyNumberFormat="1" applyFont="1" applyFill="1" applyBorder="1" applyAlignment="1">
      <alignment horizontal="center" vertical="center"/>
    </xf>
    <xf numFmtId="2" fontId="110" fillId="3" borderId="2" xfId="0" applyNumberFormat="1" applyFont="1" applyFill="1" applyBorder="1" applyAlignment="1">
      <alignment horizontal="center" vertical="center"/>
    </xf>
    <xf numFmtId="0" fontId="113" fillId="20" borderId="2" xfId="0" applyFont="1" applyFill="1" applyBorder="1" applyAlignment="1">
      <alignment horizontal="justify" vertical="center" wrapText="1"/>
    </xf>
    <xf numFmtId="0" fontId="110" fillId="20" borderId="2" xfId="0" applyFont="1" applyFill="1" applyBorder="1" applyAlignment="1">
      <alignment horizontal="justify" vertical="center" wrapText="1"/>
    </xf>
    <xf numFmtId="1" fontId="110" fillId="2" borderId="0" xfId="0" applyNumberFormat="1" applyFont="1" applyFill="1" applyAlignment="1">
      <alignment horizontal="center"/>
    </xf>
    <xf numFmtId="0" fontId="110" fillId="0" borderId="2" xfId="0" applyFont="1" applyFill="1" applyBorder="1" applyAlignment="1">
      <alignment horizontal="justify" vertical="center"/>
    </xf>
    <xf numFmtId="0" fontId="117" fillId="5" borderId="2" xfId="0" applyFont="1" applyFill="1" applyBorder="1" applyAlignment="1">
      <alignment horizontal="justify" vertical="center"/>
    </xf>
    <xf numFmtId="0" fontId="44" fillId="5" borderId="2" xfId="0" applyNumberFormat="1" applyFont="1" applyFill="1" applyBorder="1" applyAlignment="1">
      <alignment horizontal="center" vertical="center" wrapText="1"/>
    </xf>
    <xf numFmtId="0" fontId="115" fillId="2" borderId="2" xfId="0" applyNumberFormat="1" applyFont="1" applyFill="1" applyBorder="1" applyAlignment="1">
      <alignment horizontal="center" vertical="center" wrapText="1"/>
    </xf>
    <xf numFmtId="0" fontId="110" fillId="0" borderId="2" xfId="0" applyFont="1" applyFill="1" applyBorder="1" applyAlignment="1">
      <alignment horizontal="justify" vertical="center" wrapText="1"/>
    </xf>
    <xf numFmtId="0" fontId="117" fillId="5" borderId="2" xfId="0" applyFont="1" applyFill="1" applyBorder="1" applyAlignment="1">
      <alignment horizontal="justify" vertical="center" wrapText="1"/>
    </xf>
    <xf numFmtId="0" fontId="110" fillId="2" borderId="2" xfId="0" applyNumberFormat="1" applyFont="1" applyFill="1" applyBorder="1" applyAlignment="1">
      <alignment horizontal="center" vertical="center" wrapText="1"/>
    </xf>
    <xf numFmtId="1" fontId="43" fillId="0" borderId="2" xfId="0" applyNumberFormat="1" applyFont="1" applyFill="1" applyBorder="1" applyAlignment="1">
      <alignment horizontal="center" vertical="center"/>
    </xf>
    <xf numFmtId="1" fontId="44" fillId="2" borderId="2" xfId="0" applyNumberFormat="1" applyFont="1" applyFill="1" applyBorder="1" applyAlignment="1">
      <alignment horizontal="center" vertical="center"/>
    </xf>
    <xf numFmtId="1" fontId="109" fillId="2" borderId="0" xfId="0" applyNumberFormat="1" applyFont="1" applyFill="1" applyBorder="1" applyAlignment="1">
      <alignment horizontal="center" vertical="center" wrapText="1"/>
    </xf>
    <xf numFmtId="1" fontId="118" fillId="2" borderId="0" xfId="0" applyNumberFormat="1" applyFont="1" applyFill="1" applyBorder="1" applyAlignment="1">
      <alignment horizontal="center" vertical="center" wrapText="1"/>
    </xf>
    <xf numFmtId="0" fontId="103" fillId="2" borderId="2" xfId="0" applyNumberFormat="1" applyFont="1" applyFill="1" applyBorder="1" applyAlignment="1">
      <alignment horizontal="center" vertical="center"/>
    </xf>
    <xf numFmtId="0" fontId="44" fillId="2" borderId="2" xfId="0" applyNumberFormat="1" applyFont="1" applyFill="1" applyBorder="1" applyAlignment="1">
      <alignment horizontal="center" vertical="center"/>
    </xf>
    <xf numFmtId="2" fontId="102" fillId="2" borderId="2" xfId="0" applyNumberFormat="1" applyFont="1" applyFill="1" applyBorder="1" applyAlignment="1">
      <alignment horizontal="center" vertical="center"/>
    </xf>
    <xf numFmtId="0" fontId="108" fillId="5" borderId="2" xfId="0" applyFont="1" applyFill="1" applyBorder="1" applyAlignment="1">
      <alignment horizontal="justify" vertical="center"/>
    </xf>
    <xf numFmtId="0" fontId="102" fillId="5" borderId="2" xfId="0" applyNumberFormat="1" applyFont="1" applyFill="1" applyBorder="1" applyAlignment="1">
      <alignment horizontal="center" vertical="center"/>
    </xf>
    <xf numFmtId="0" fontId="110" fillId="5" borderId="2" xfId="0" applyNumberFormat="1" applyFont="1" applyFill="1" applyBorder="1" applyAlignment="1">
      <alignment horizontal="center" vertical="center" wrapText="1"/>
    </xf>
    <xf numFmtId="1" fontId="115" fillId="5" borderId="2" xfId="0" applyNumberFormat="1" applyFont="1" applyFill="1" applyBorder="1" applyAlignment="1">
      <alignment horizontal="center" vertical="center" wrapText="1"/>
    </xf>
    <xf numFmtId="3" fontId="110" fillId="5" borderId="2" xfId="0" applyNumberFormat="1" applyFont="1" applyFill="1" applyBorder="1" applyAlignment="1">
      <alignment horizontal="center" vertical="center"/>
    </xf>
    <xf numFmtId="0" fontId="105" fillId="5" borderId="2" xfId="0" applyFont="1" applyFill="1" applyBorder="1" applyAlignment="1">
      <alignment horizontal="justify" vertical="center"/>
    </xf>
    <xf numFmtId="0" fontId="9" fillId="2" borderId="0" xfId="0" applyFont="1" applyFill="1" applyBorder="1" applyAlignment="1">
      <alignment horizontal="center" vertical="center" wrapText="1"/>
    </xf>
    <xf numFmtId="2" fontId="105" fillId="2" borderId="0" xfId="0" applyNumberFormat="1" applyFont="1" applyFill="1" applyBorder="1" applyAlignment="1">
      <alignment horizontal="center" vertical="center"/>
    </xf>
    <xf numFmtId="1" fontId="9" fillId="2" borderId="0" xfId="0" applyNumberFormat="1" applyFont="1" applyFill="1" applyBorder="1" applyAlignment="1">
      <alignment horizontal="center" vertical="center" wrapText="1"/>
    </xf>
    <xf numFmtId="0" fontId="106" fillId="0" borderId="0" xfId="0" applyFont="1" applyFill="1" applyBorder="1" applyAlignment="1">
      <alignment horizontal="justify" vertical="center"/>
    </xf>
    <xf numFmtId="0" fontId="105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1" fontId="102" fillId="0" borderId="0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4" fontId="110" fillId="0" borderId="0" xfId="0" applyNumberFormat="1" applyFont="1" applyFill="1" applyBorder="1" applyAlignment="1">
      <alignment horizontal="center" vertical="center"/>
    </xf>
    <xf numFmtId="0" fontId="105" fillId="3" borderId="0" xfId="0" applyFont="1" applyFill="1" applyBorder="1" applyAlignment="1">
      <alignment horizontal="justify" vertical="center"/>
    </xf>
    <xf numFmtId="0" fontId="9" fillId="3" borderId="0" xfId="0" applyNumberFormat="1" applyFont="1" applyFill="1" applyBorder="1" applyAlignment="1">
      <alignment horizontal="center" vertical="center"/>
    </xf>
    <xf numFmtId="0" fontId="44" fillId="3" borderId="0" xfId="0" applyNumberFormat="1" applyFont="1" applyFill="1" applyBorder="1" applyAlignment="1">
      <alignment horizontal="center" vertical="center" wrapText="1"/>
    </xf>
    <xf numFmtId="1" fontId="105" fillId="3" borderId="0" xfId="0" applyNumberFormat="1" applyFont="1" applyFill="1" applyBorder="1" applyAlignment="1">
      <alignment horizontal="center" vertical="center"/>
    </xf>
    <xf numFmtId="1" fontId="9" fillId="3" borderId="0" xfId="0" applyNumberFormat="1" applyFont="1" applyFill="1" applyBorder="1" applyAlignment="1">
      <alignment horizontal="center" vertical="center" shrinkToFit="1"/>
    </xf>
    <xf numFmtId="1" fontId="9" fillId="3" borderId="0" xfId="0" applyNumberFormat="1" applyFont="1" applyFill="1" applyBorder="1" applyAlignment="1">
      <alignment horizontal="center" vertical="center"/>
    </xf>
    <xf numFmtId="0" fontId="103" fillId="3" borderId="0" xfId="0" applyNumberFormat="1" applyFont="1" applyFill="1" applyBorder="1" applyAlignment="1">
      <alignment horizontal="center" vertical="center"/>
    </xf>
    <xf numFmtId="0" fontId="44" fillId="3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justify" vertical="center"/>
    </xf>
    <xf numFmtId="1" fontId="9" fillId="2" borderId="0" xfId="0" applyNumberFormat="1" applyFont="1" applyFill="1" applyBorder="1" applyAlignment="1">
      <alignment horizontal="center" vertical="center" shrinkToFit="1"/>
    </xf>
    <xf numFmtId="1" fontId="103" fillId="2" borderId="0" xfId="0" applyNumberFormat="1" applyFont="1" applyFill="1" applyBorder="1" applyAlignment="1">
      <alignment horizontal="center" vertical="center" shrinkToFit="1"/>
    </xf>
    <xf numFmtId="1" fontId="9" fillId="2" borderId="0" xfId="0" applyNumberFormat="1" applyFont="1" applyFill="1" applyBorder="1" applyAlignment="1">
      <alignment horizontal="center" vertical="center"/>
    </xf>
    <xf numFmtId="1" fontId="44" fillId="2" borderId="0" xfId="0" applyNumberFormat="1" applyFont="1" applyFill="1" applyBorder="1" applyAlignment="1">
      <alignment horizontal="center" vertical="center"/>
    </xf>
    <xf numFmtId="1" fontId="105" fillId="2" borderId="29" xfId="0" applyNumberFormat="1" applyFont="1" applyFill="1" applyBorder="1" applyAlignment="1">
      <alignment vertical="center"/>
    </xf>
    <xf numFmtId="1" fontId="105" fillId="2" borderId="0" xfId="0" applyNumberFormat="1" applyFont="1" applyFill="1" applyBorder="1" applyAlignment="1">
      <alignment vertical="center"/>
    </xf>
    <xf numFmtId="1" fontId="9" fillId="2" borderId="0" xfId="0" applyNumberFormat="1" applyFont="1" applyFill="1" applyBorder="1" applyAlignment="1">
      <alignment horizontal="right" vertical="center"/>
    </xf>
    <xf numFmtId="1" fontId="110" fillId="2" borderId="0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right" vertical="center"/>
    </xf>
    <xf numFmtId="1" fontId="105" fillId="2" borderId="0" xfId="0" applyNumberFormat="1" applyFont="1" applyFill="1" applyBorder="1" applyAlignment="1">
      <alignment horizontal="right" vertical="center"/>
    </xf>
    <xf numFmtId="170" fontId="9" fillId="2" borderId="0" xfId="0" applyNumberFormat="1" applyFont="1" applyFill="1" applyBorder="1" applyAlignment="1">
      <alignment horizontal="right" vertical="center"/>
    </xf>
    <xf numFmtId="164" fontId="9" fillId="2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justify" vertical="center" wrapText="1"/>
    </xf>
    <xf numFmtId="1" fontId="118" fillId="2" borderId="0" xfId="0" applyNumberFormat="1" applyFont="1" applyFill="1" applyBorder="1" applyAlignment="1">
      <alignment horizontal="center" vertical="center"/>
    </xf>
    <xf numFmtId="1" fontId="118" fillId="2" borderId="0" xfId="0" applyNumberFormat="1" applyFont="1" applyFill="1" applyBorder="1" applyAlignment="1">
      <alignment horizontal="center" vertical="center" shrinkToFit="1"/>
    </xf>
    <xf numFmtId="1" fontId="103" fillId="2" borderId="0" xfId="0" applyNumberFormat="1" applyFont="1" applyFill="1" applyBorder="1" applyAlignment="1">
      <alignment horizontal="center" vertical="center"/>
    </xf>
    <xf numFmtId="1" fontId="119" fillId="0" borderId="0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2" fontId="9" fillId="2" borderId="0" xfId="0" applyNumberFormat="1" applyFont="1" applyFill="1" applyAlignment="1">
      <alignment vertical="center"/>
    </xf>
    <xf numFmtId="1" fontId="9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justify" vertical="center"/>
    </xf>
    <xf numFmtId="171" fontId="105" fillId="2" borderId="0" xfId="3" applyNumberFormat="1" applyFont="1" applyFill="1" applyBorder="1" applyAlignment="1">
      <alignment vertical="center"/>
    </xf>
    <xf numFmtId="0" fontId="105" fillId="2" borderId="0" xfId="0" applyFont="1" applyFill="1" applyBorder="1" applyAlignment="1">
      <alignment horizontal="center" vertical="center"/>
    </xf>
    <xf numFmtId="1" fontId="105" fillId="2" borderId="0" xfId="0" applyNumberFormat="1" applyFont="1" applyFill="1" applyBorder="1" applyAlignment="1">
      <alignment horizontal="center" vertical="center"/>
    </xf>
    <xf numFmtId="0" fontId="102" fillId="2" borderId="0" xfId="0" applyFont="1" applyFill="1" applyBorder="1" applyAlignment="1">
      <alignment horizontal="center" vertical="center"/>
    </xf>
    <xf numFmtId="0" fontId="105" fillId="0" borderId="0" xfId="0" applyFont="1" applyFill="1" applyBorder="1" applyAlignment="1">
      <alignment horizontal="center" vertical="center"/>
    </xf>
    <xf numFmtId="0" fontId="118" fillId="2" borderId="0" xfId="0" applyFont="1" applyFill="1" applyBorder="1"/>
    <xf numFmtId="0" fontId="118" fillId="2" borderId="0" xfId="0" applyFont="1" applyFill="1" applyBorder="1" applyAlignment="1">
      <alignment horizontal="left"/>
    </xf>
    <xf numFmtId="0" fontId="44" fillId="2" borderId="0" xfId="0" applyFont="1" applyFill="1" applyBorder="1" applyAlignment="1">
      <alignment horizontal="left"/>
    </xf>
    <xf numFmtId="0" fontId="103" fillId="2" borderId="0" xfId="0" applyFont="1" applyFill="1" applyBorder="1"/>
    <xf numFmtId="0" fontId="44" fillId="2" borderId="0" xfId="0" applyFont="1" applyFill="1" applyBorder="1"/>
    <xf numFmtId="0" fontId="119" fillId="2" borderId="0" xfId="0" applyFont="1" applyFill="1"/>
    <xf numFmtId="0" fontId="1" fillId="2" borderId="0" xfId="0" applyFont="1" applyFill="1"/>
    <xf numFmtId="1" fontId="9" fillId="2" borderId="0" xfId="0" applyNumberFormat="1" applyFont="1" applyFill="1"/>
    <xf numFmtId="1" fontId="9" fillId="2" borderId="1" xfId="0" applyNumberFormat="1" applyFont="1" applyFill="1" applyBorder="1"/>
    <xf numFmtId="0" fontId="110" fillId="2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justify"/>
    </xf>
    <xf numFmtId="0" fontId="9" fillId="2" borderId="0" xfId="0" applyFont="1" applyFill="1" applyAlignment="1"/>
    <xf numFmtId="1" fontId="9" fillId="2" borderId="0" xfId="0" applyNumberFormat="1" applyFont="1" applyFill="1" applyAlignment="1"/>
    <xf numFmtId="1" fontId="110" fillId="2" borderId="0" xfId="0" applyNumberFormat="1" applyFont="1" applyFill="1" applyAlignment="1"/>
    <xf numFmtId="0" fontId="9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justify" vertical="center"/>
    </xf>
    <xf numFmtId="1" fontId="9" fillId="2" borderId="0" xfId="0" applyNumberFormat="1" applyFont="1" applyFill="1" applyBorder="1"/>
    <xf numFmtId="1" fontId="110" fillId="0" borderId="0" xfId="0" applyNumberFormat="1" applyFont="1" applyFill="1" applyBorder="1"/>
    <xf numFmtId="0" fontId="109" fillId="2" borderId="0" xfId="0" applyFont="1" applyFill="1" applyAlignment="1">
      <alignment horizontal="center" vertical="center"/>
    </xf>
    <xf numFmtId="0" fontId="102" fillId="0" borderId="0" xfId="0" applyFont="1" applyFill="1" applyBorder="1" applyAlignment="1">
      <alignment horizontal="center" vertical="center"/>
    </xf>
    <xf numFmtId="0" fontId="105" fillId="2" borderId="0" xfId="0" applyFont="1" applyFill="1" applyBorder="1" applyAlignment="1">
      <alignment horizontal="center" vertical="center" wrapText="1"/>
    </xf>
    <xf numFmtId="0" fontId="110" fillId="0" borderId="0" xfId="0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1" fontId="120" fillId="2" borderId="0" xfId="0" applyNumberFormat="1" applyFont="1" applyFill="1" applyBorder="1" applyAlignment="1">
      <alignment horizontal="center" vertical="center"/>
    </xf>
    <xf numFmtId="2" fontId="110" fillId="0" borderId="0" xfId="0" applyNumberFormat="1" applyFont="1" applyFill="1" applyBorder="1" applyAlignment="1">
      <alignment horizontal="center" vertical="center"/>
    </xf>
    <xf numFmtId="1" fontId="118" fillId="2" borderId="0" xfId="0" applyNumberFormat="1" applyFont="1" applyFill="1" applyBorder="1"/>
    <xf numFmtId="1" fontId="120" fillId="2" borderId="0" xfId="0" applyNumberFormat="1" applyFont="1" applyFill="1" applyBorder="1"/>
    <xf numFmtId="0" fontId="9" fillId="2" borderId="0" xfId="0" quotePrefix="1" applyNumberFormat="1" applyFont="1" applyFill="1" applyBorder="1" applyAlignment="1">
      <alignment horizontal="center" vertical="center" wrapText="1"/>
    </xf>
    <xf numFmtId="0" fontId="118" fillId="2" borderId="0" xfId="0" applyFont="1" applyFill="1"/>
    <xf numFmtId="1" fontId="118" fillId="2" borderId="0" xfId="0" applyNumberFormat="1" applyFont="1" applyFill="1"/>
    <xf numFmtId="1" fontId="120" fillId="2" borderId="0" xfId="0" applyNumberFormat="1" applyFont="1" applyFill="1"/>
    <xf numFmtId="1" fontId="110" fillId="0" borderId="0" xfId="0" applyNumberFormat="1" applyFont="1" applyFill="1"/>
    <xf numFmtId="0" fontId="9" fillId="0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justify"/>
    </xf>
    <xf numFmtId="0" fontId="44" fillId="2" borderId="0" xfId="0" applyFont="1" applyFill="1"/>
    <xf numFmtId="0" fontId="103" fillId="2" borderId="0" xfId="0" applyFont="1" applyFill="1"/>
    <xf numFmtId="2" fontId="19" fillId="4" borderId="8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 wrapText="1"/>
    </xf>
    <xf numFmtId="172" fontId="10" fillId="2" borderId="0" xfId="0" applyNumberFormat="1" applyFont="1" applyFill="1" applyAlignment="1">
      <alignment horizontal="center" vertical="center" wrapText="1"/>
    </xf>
    <xf numFmtId="0" fontId="122" fillId="2" borderId="0" xfId="0" applyFont="1" applyFill="1" applyAlignment="1">
      <alignment horizontal="center" vertical="center" wrapText="1"/>
    </xf>
    <xf numFmtId="1" fontId="10" fillId="2" borderId="0" xfId="0" applyNumberFormat="1" applyFont="1" applyFill="1" applyAlignment="1">
      <alignment horizontal="center" vertical="center" wrapText="1"/>
    </xf>
    <xf numFmtId="1" fontId="10" fillId="0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wrapText="1"/>
    </xf>
    <xf numFmtId="0" fontId="30" fillId="2" borderId="0" xfId="0" applyFont="1" applyFill="1" applyAlignment="1">
      <alignment horizontal="center" vertical="center" wrapText="1"/>
    </xf>
    <xf numFmtId="0" fontId="30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wrapText="1"/>
    </xf>
    <xf numFmtId="0" fontId="30" fillId="2" borderId="0" xfId="0" applyFont="1" applyFill="1" applyAlignment="1">
      <alignment horizontal="center" vertical="center" wrapText="1"/>
    </xf>
    <xf numFmtId="2" fontId="30" fillId="2" borderId="0" xfId="0" applyNumberFormat="1" applyFont="1" applyFill="1" applyAlignment="1">
      <alignment horizontal="center" vertical="center" wrapText="1"/>
    </xf>
    <xf numFmtId="172" fontId="30" fillId="2" borderId="0" xfId="0" applyNumberFormat="1" applyFont="1" applyFill="1" applyAlignment="1">
      <alignment horizontal="center" vertical="center" wrapText="1"/>
    </xf>
    <xf numFmtId="0" fontId="123" fillId="2" borderId="0" xfId="0" applyFont="1" applyFill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left" wrapText="1"/>
    </xf>
    <xf numFmtId="2" fontId="30" fillId="2" borderId="0" xfId="0" applyNumberFormat="1" applyFont="1" applyFill="1" applyBorder="1" applyAlignment="1">
      <alignment horizontal="center" vertical="center" wrapText="1"/>
    </xf>
    <xf numFmtId="172" fontId="30" fillId="2" borderId="0" xfId="0" applyNumberFormat="1" applyFont="1" applyFill="1" applyBorder="1" applyAlignment="1">
      <alignment horizontal="center" vertical="center" wrapText="1"/>
    </xf>
    <xf numFmtId="0" fontId="123" fillId="2" borderId="0" xfId="0" applyFont="1" applyFill="1" applyBorder="1" applyAlignment="1">
      <alignment horizontal="center" vertical="center" wrapText="1"/>
    </xf>
    <xf numFmtId="0" fontId="30" fillId="4" borderId="2" xfId="0" applyFont="1" applyFill="1" applyBorder="1" applyAlignment="1">
      <alignment horizontal="center" vertical="center" wrapText="1"/>
    </xf>
    <xf numFmtId="2" fontId="30" fillId="4" borderId="2" xfId="0" applyNumberFormat="1" applyFont="1" applyFill="1" applyBorder="1" applyAlignment="1">
      <alignment horizontal="center" vertical="center" wrapText="1"/>
    </xf>
    <xf numFmtId="172" fontId="30" fillId="4" borderId="2" xfId="0" applyNumberFormat="1" applyFont="1" applyFill="1" applyBorder="1" applyAlignment="1">
      <alignment horizontal="center" vertical="center" wrapText="1"/>
    </xf>
    <xf numFmtId="0" fontId="123" fillId="4" borderId="2" xfId="0" applyFont="1" applyFill="1" applyBorder="1" applyAlignment="1">
      <alignment horizontal="center" vertical="center" wrapText="1"/>
    </xf>
    <xf numFmtId="1" fontId="30" fillId="4" borderId="2" xfId="0" applyNumberFormat="1" applyFont="1" applyFill="1" applyBorder="1" applyAlignment="1">
      <alignment horizontal="center" vertical="center" wrapText="1"/>
    </xf>
    <xf numFmtId="0" fontId="125" fillId="4" borderId="2" xfId="0" applyFont="1" applyFill="1" applyBorder="1" applyAlignment="1">
      <alignment horizontal="center" vertical="center" wrapText="1"/>
    </xf>
    <xf numFmtId="0" fontId="126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1" fontId="10" fillId="4" borderId="5" xfId="0" applyNumberFormat="1" applyFont="1" applyFill="1" applyBorder="1" applyAlignment="1">
      <alignment horizontal="center" vertical="center" wrapText="1"/>
    </xf>
    <xf numFmtId="0" fontId="128" fillId="3" borderId="0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26" fillId="3" borderId="0" xfId="0" applyFont="1" applyFill="1" applyBorder="1" applyAlignment="1">
      <alignment horizontal="center" vertical="center" wrapText="1"/>
    </xf>
    <xf numFmtId="2" fontId="127" fillId="6" borderId="5" xfId="0" applyNumberFormat="1" applyFont="1" applyFill="1" applyBorder="1" applyAlignment="1">
      <alignment horizontal="center" vertical="center" wrapText="1"/>
    </xf>
    <xf numFmtId="2" fontId="127" fillId="6" borderId="6" xfId="0" applyNumberFormat="1" applyFont="1" applyFill="1" applyBorder="1" applyAlignment="1">
      <alignment horizontal="center" vertical="center" wrapText="1"/>
    </xf>
    <xf numFmtId="0" fontId="127" fillId="6" borderId="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2" fontId="30" fillId="5" borderId="2" xfId="0" applyNumberFormat="1" applyFont="1" applyFill="1" applyBorder="1" applyAlignment="1">
      <alignment horizontal="center" vertical="center" textRotation="90" wrapText="1"/>
    </xf>
    <xf numFmtId="172" fontId="30" fillId="5" borderId="2" xfId="0" applyNumberFormat="1" applyFont="1" applyFill="1" applyBorder="1" applyAlignment="1">
      <alignment horizontal="center" vertical="center" textRotation="90" wrapText="1"/>
    </xf>
    <xf numFmtId="0" fontId="123" fillId="0" borderId="2" xfId="0" applyFont="1" applyFill="1" applyBorder="1" applyAlignment="1">
      <alignment horizontal="center" vertical="center" wrapText="1"/>
    </xf>
    <xf numFmtId="0" fontId="127" fillId="0" borderId="2" xfId="0" applyFont="1" applyFill="1" applyBorder="1" applyAlignment="1">
      <alignment horizontal="center" vertical="center" textRotation="90" wrapText="1"/>
    </xf>
    <xf numFmtId="0" fontId="30" fillId="0" borderId="2" xfId="0" applyFont="1" applyFill="1" applyBorder="1" applyAlignment="1">
      <alignment horizontal="center" vertical="center" textRotation="90" wrapText="1"/>
    </xf>
    <xf numFmtId="0" fontId="123" fillId="0" borderId="2" xfId="0" applyFont="1" applyFill="1" applyBorder="1" applyAlignment="1">
      <alignment horizontal="center" vertical="center" textRotation="90" wrapText="1"/>
    </xf>
    <xf numFmtId="1" fontId="30" fillId="0" borderId="2" xfId="0" applyNumberFormat="1" applyFont="1" applyFill="1" applyBorder="1" applyAlignment="1">
      <alignment horizontal="center" vertical="center" textRotation="90" wrapText="1"/>
    </xf>
    <xf numFmtId="3" fontId="30" fillId="0" borderId="2" xfId="0" applyNumberFormat="1" applyFont="1" applyFill="1" applyBorder="1" applyAlignment="1">
      <alignment horizontal="center" vertical="center" textRotation="90" wrapText="1"/>
    </xf>
    <xf numFmtId="3" fontId="30" fillId="0" borderId="2" xfId="0" applyNumberFormat="1" applyFont="1" applyFill="1" applyBorder="1" applyAlignment="1">
      <alignment horizontal="right" vertical="center" textRotation="90" wrapText="1"/>
    </xf>
    <xf numFmtId="3" fontId="125" fillId="0" borderId="2" xfId="0" applyNumberFormat="1" applyFont="1" applyFill="1" applyBorder="1" applyAlignment="1">
      <alignment horizontal="right" vertical="center" textRotation="90" wrapText="1"/>
    </xf>
    <xf numFmtId="2" fontId="126" fillId="3" borderId="0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wrapText="1"/>
    </xf>
    <xf numFmtId="0" fontId="30" fillId="4" borderId="1" xfId="0" applyFont="1" applyFill="1" applyBorder="1" applyAlignment="1">
      <alignment horizontal="center" vertical="center" wrapText="1"/>
    </xf>
    <xf numFmtId="0" fontId="123" fillId="0" borderId="16" xfId="0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horizontal="center" vertical="center" textRotation="90" wrapText="1"/>
    </xf>
    <xf numFmtId="1" fontId="30" fillId="0" borderId="1" xfId="0" applyNumberFormat="1" applyFont="1" applyFill="1" applyBorder="1" applyAlignment="1">
      <alignment horizontal="center" vertical="center" textRotation="90" wrapText="1"/>
    </xf>
    <xf numFmtId="2" fontId="127" fillId="0" borderId="1" xfId="0" applyNumberFormat="1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wrapText="1"/>
    </xf>
    <xf numFmtId="0" fontId="10" fillId="4" borderId="2" xfId="0" applyFont="1" applyFill="1" applyBorder="1" applyAlignment="1">
      <alignment horizontal="justify" vertical="center" wrapText="1"/>
    </xf>
    <xf numFmtId="2" fontId="30" fillId="4" borderId="2" xfId="0" applyNumberFormat="1" applyFont="1" applyFill="1" applyBorder="1" applyAlignment="1">
      <alignment horizontal="justify" vertical="center" textRotation="90" wrapText="1"/>
    </xf>
    <xf numFmtId="172" fontId="30" fillId="4" borderId="2" xfId="0" applyNumberFormat="1" applyFont="1" applyFill="1" applyBorder="1" applyAlignment="1">
      <alignment horizontal="justify" vertical="center" textRotation="90" wrapText="1"/>
    </xf>
    <xf numFmtId="0" fontId="123" fillId="4" borderId="2" xfId="0" applyFont="1" applyFill="1" applyBorder="1" applyAlignment="1">
      <alignment horizontal="justify" vertical="center" wrapText="1"/>
    </xf>
    <xf numFmtId="0" fontId="127" fillId="4" borderId="2" xfId="0" applyFont="1" applyFill="1" applyBorder="1" applyAlignment="1">
      <alignment horizontal="justify" vertical="center" textRotation="90" wrapText="1"/>
    </xf>
    <xf numFmtId="0" fontId="30" fillId="4" borderId="2" xfId="0" applyFont="1" applyFill="1" applyBorder="1" applyAlignment="1">
      <alignment horizontal="justify" vertical="center" textRotation="90" wrapText="1"/>
    </xf>
    <xf numFmtId="0" fontId="123" fillId="4" borderId="2" xfId="0" applyFont="1" applyFill="1" applyBorder="1" applyAlignment="1">
      <alignment horizontal="justify" vertical="center" textRotation="90" wrapText="1"/>
    </xf>
    <xf numFmtId="1" fontId="30" fillId="4" borderId="2" xfId="0" applyNumberFormat="1" applyFont="1" applyFill="1" applyBorder="1" applyAlignment="1">
      <alignment horizontal="justify" vertical="center" textRotation="90" wrapText="1"/>
    </xf>
    <xf numFmtId="3" fontId="30" fillId="4" borderId="2" xfId="0" applyNumberFormat="1" applyFont="1" applyFill="1" applyBorder="1" applyAlignment="1">
      <alignment horizontal="justify" vertical="center" textRotation="90" wrapText="1"/>
    </xf>
    <xf numFmtId="3" fontId="125" fillId="4" borderId="2" xfId="0" applyNumberFormat="1" applyFont="1" applyFill="1" applyBorder="1" applyAlignment="1">
      <alignment horizontal="justify" vertical="center" textRotation="90" wrapText="1"/>
    </xf>
    <xf numFmtId="2" fontId="126" fillId="4" borderId="0" xfId="0" applyNumberFormat="1" applyFont="1" applyFill="1" applyBorder="1" applyAlignment="1">
      <alignment horizontal="justify" vertical="center" wrapText="1"/>
    </xf>
    <xf numFmtId="0" fontId="10" fillId="4" borderId="0" xfId="0" applyFont="1" applyFill="1" applyBorder="1" applyAlignment="1">
      <alignment horizontal="justify" vertical="center" wrapText="1"/>
    </xf>
    <xf numFmtId="0" fontId="30" fillId="4" borderId="2" xfId="0" applyFont="1" applyFill="1" applyBorder="1" applyAlignment="1">
      <alignment horizontal="justify" vertical="center" wrapText="1"/>
    </xf>
    <xf numFmtId="0" fontId="30" fillId="4" borderId="12" xfId="0" applyFont="1" applyFill="1" applyBorder="1" applyAlignment="1">
      <alignment horizontal="justify" vertical="center" wrapText="1"/>
    </xf>
    <xf numFmtId="2" fontId="127" fillId="4" borderId="2" xfId="0" applyNumberFormat="1" applyFont="1" applyFill="1" applyBorder="1" applyAlignment="1">
      <alignment horizontal="justify" vertical="center" wrapText="1"/>
    </xf>
    <xf numFmtId="0" fontId="127" fillId="4" borderId="2" xfId="0" applyFont="1" applyFill="1" applyBorder="1" applyAlignment="1">
      <alignment horizontal="justify" vertical="center" wrapText="1"/>
    </xf>
    <xf numFmtId="0" fontId="10" fillId="4" borderId="0" xfId="0" applyFont="1" applyFill="1" applyAlignment="1">
      <alignment horizontal="justify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172" fontId="10" fillId="0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1" fontId="10" fillId="2" borderId="2" xfId="4" applyNumberFormat="1" applyFont="1" applyFill="1" applyBorder="1" applyAlignment="1">
      <alignment horizontal="center" vertical="center" wrapText="1"/>
    </xf>
    <xf numFmtId="1" fontId="122" fillId="2" borderId="2" xfId="4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1" fontId="129" fillId="0" borderId="2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20" fillId="0" borderId="2" xfId="0" applyNumberFormat="1" applyFont="1" applyFill="1" applyBorder="1" applyAlignment="1">
      <alignment horizontal="center" vertical="center" wrapText="1"/>
    </xf>
    <xf numFmtId="3" fontId="20" fillId="0" borderId="2" xfId="0" applyNumberFormat="1" applyFont="1" applyFill="1" applyBorder="1" applyAlignment="1">
      <alignment horizontal="right" vertical="center" wrapText="1"/>
    </xf>
    <xf numFmtId="3" fontId="10" fillId="0" borderId="2" xfId="0" applyNumberFormat="1" applyFont="1" applyFill="1" applyBorder="1" applyAlignment="1">
      <alignment horizontal="right" vertical="center" wrapText="1"/>
    </xf>
    <xf numFmtId="2" fontId="129" fillId="2" borderId="0" xfId="0" applyNumberFormat="1" applyFont="1" applyFill="1" applyBorder="1" applyAlignment="1">
      <alignment horizontal="center" vertical="center" wrapText="1"/>
    </xf>
    <xf numFmtId="2" fontId="10" fillId="2" borderId="0" xfId="0" applyNumberFormat="1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2" borderId="8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2" fontId="10" fillId="0" borderId="8" xfId="0" applyNumberFormat="1" applyFont="1" applyFill="1" applyBorder="1" applyAlignment="1">
      <alignment horizontal="center" vertical="center" wrapText="1"/>
    </xf>
    <xf numFmtId="1" fontId="10" fillId="0" borderId="8" xfId="0" applyNumberFormat="1" applyFont="1" applyFill="1" applyBorder="1" applyAlignment="1">
      <alignment horizontal="center" vertical="center" wrapText="1"/>
    </xf>
    <xf numFmtId="1" fontId="10" fillId="0" borderId="8" xfId="0" applyNumberFormat="1" applyFont="1" applyFill="1" applyBorder="1" applyAlignment="1">
      <alignment horizontal="center" vertical="center" wrapText="1" shrinkToFit="1"/>
    </xf>
    <xf numFmtId="1" fontId="10" fillId="23" borderId="2" xfId="4" applyNumberFormat="1" applyFont="1" applyFill="1" applyBorder="1" applyAlignment="1">
      <alignment horizontal="center" vertical="center" wrapText="1"/>
    </xf>
    <xf numFmtId="1" fontId="122" fillId="23" borderId="2" xfId="4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 shrinkToFit="1"/>
    </xf>
    <xf numFmtId="0" fontId="10" fillId="2" borderId="2" xfId="0" applyNumberFormat="1" applyFont="1" applyFill="1" applyBorder="1" applyAlignment="1">
      <alignment horizontal="left" vertical="center" wrapText="1"/>
    </xf>
    <xf numFmtId="0" fontId="122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26" fillId="2" borderId="0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10" fillId="0" borderId="5" xfId="0" applyFont="1" applyFill="1" applyBorder="1" applyAlignment="1">
      <alignment horizontal="justify" vertical="center" wrapText="1"/>
    </xf>
    <xf numFmtId="172" fontId="10" fillId="2" borderId="2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 shrinkToFit="1"/>
    </xf>
    <xf numFmtId="2" fontId="10" fillId="4" borderId="2" xfId="0" applyNumberFormat="1" applyFont="1" applyFill="1" applyBorder="1" applyAlignment="1">
      <alignment horizontal="center" vertical="center" wrapText="1"/>
    </xf>
    <xf numFmtId="172" fontId="10" fillId="4" borderId="2" xfId="0" applyNumberFormat="1" applyFont="1" applyFill="1" applyBorder="1" applyAlignment="1">
      <alignment horizontal="center" vertical="center" wrapText="1"/>
    </xf>
    <xf numFmtId="0" fontId="10" fillId="4" borderId="2" xfId="0" applyNumberFormat="1" applyFont="1" applyFill="1" applyBorder="1" applyAlignment="1">
      <alignment horizontal="center" vertical="center" wrapText="1"/>
    </xf>
    <xf numFmtId="0" fontId="122" fillId="4" borderId="2" xfId="0" applyNumberFormat="1" applyFont="1" applyFill="1" applyBorder="1" applyAlignment="1">
      <alignment horizontal="center" vertical="center" wrapText="1"/>
    </xf>
    <xf numFmtId="1" fontId="10" fillId="4" borderId="2" xfId="0" applyNumberFormat="1" applyFont="1" applyFill="1" applyBorder="1" applyAlignment="1">
      <alignment horizontal="center" vertical="center" wrapText="1"/>
    </xf>
    <xf numFmtId="3" fontId="10" fillId="4" borderId="2" xfId="0" applyNumberFormat="1" applyFont="1" applyFill="1" applyBorder="1" applyAlignment="1">
      <alignment horizontal="center" vertical="center" wrapText="1"/>
    </xf>
    <xf numFmtId="3" fontId="20" fillId="4" borderId="2" xfId="0" applyNumberFormat="1" applyFont="1" applyFill="1" applyBorder="1" applyAlignment="1">
      <alignment horizontal="center" vertical="center" wrapText="1"/>
    </xf>
    <xf numFmtId="3" fontId="20" fillId="4" borderId="2" xfId="0" applyNumberFormat="1" applyFont="1" applyFill="1" applyBorder="1" applyAlignment="1">
      <alignment horizontal="right" vertical="center" wrapText="1"/>
    </xf>
    <xf numFmtId="3" fontId="10" fillId="4" borderId="2" xfId="0" applyNumberFormat="1" applyFont="1" applyFill="1" applyBorder="1" applyAlignment="1">
      <alignment horizontal="right" vertical="center" wrapText="1"/>
    </xf>
    <xf numFmtId="3" fontId="130" fillId="4" borderId="2" xfId="0" applyNumberFormat="1" applyFont="1" applyFill="1" applyBorder="1" applyAlignment="1">
      <alignment horizontal="right" vertical="center" wrapText="1"/>
    </xf>
    <xf numFmtId="1" fontId="126" fillId="4" borderId="0" xfId="0" applyNumberFormat="1" applyFont="1" applyFill="1" applyBorder="1" applyAlignment="1">
      <alignment horizontal="center" vertical="center" wrapText="1"/>
    </xf>
    <xf numFmtId="2" fontId="10" fillId="4" borderId="0" xfId="0" applyNumberFormat="1" applyFont="1" applyFill="1" applyBorder="1" applyAlignment="1">
      <alignment horizontal="center" vertical="center" wrapText="1"/>
    </xf>
    <xf numFmtId="0" fontId="123" fillId="4" borderId="5" xfId="0" applyFont="1" applyFill="1" applyBorder="1" applyAlignment="1">
      <alignment horizontal="justify" vertical="center" wrapText="1"/>
    </xf>
    <xf numFmtId="0" fontId="10" fillId="4" borderId="5" xfId="0" applyNumberFormat="1" applyFont="1" applyFill="1" applyBorder="1" applyAlignment="1">
      <alignment horizontal="center" vertical="center" wrapText="1"/>
    </xf>
    <xf numFmtId="2" fontId="10" fillId="4" borderId="5" xfId="0" applyNumberFormat="1" applyFont="1" applyFill="1" applyBorder="1" applyAlignment="1">
      <alignment horizontal="center" vertical="center" wrapText="1"/>
    </xf>
    <xf numFmtId="1" fontId="10" fillId="4" borderId="5" xfId="0" applyNumberFormat="1" applyFont="1" applyFill="1" applyBorder="1" applyAlignment="1">
      <alignment horizontal="center" vertical="center" wrapText="1" shrinkToFit="1"/>
    </xf>
    <xf numFmtId="0" fontId="10" fillId="4" borderId="0" xfId="0" applyFont="1" applyFill="1" applyAlignment="1">
      <alignment vertical="center" wrapText="1"/>
    </xf>
    <xf numFmtId="2" fontId="10" fillId="3" borderId="2" xfId="0" applyNumberFormat="1" applyFont="1" applyFill="1" applyBorder="1" applyAlignment="1">
      <alignment horizontal="center" vertical="center" wrapText="1"/>
    </xf>
    <xf numFmtId="172" fontId="10" fillId="3" borderId="2" xfId="0" applyNumberFormat="1" applyFont="1" applyFill="1" applyBorder="1" applyAlignment="1">
      <alignment horizontal="center" vertical="center" wrapText="1"/>
    </xf>
    <xf numFmtId="0" fontId="10" fillId="23" borderId="2" xfId="0" applyNumberFormat="1" applyFont="1" applyFill="1" applyBorder="1" applyAlignment="1">
      <alignment horizontal="center" vertical="center" wrapText="1"/>
    </xf>
    <xf numFmtId="0" fontId="122" fillId="23" borderId="2" xfId="0" applyNumberFormat="1" applyFont="1" applyFill="1" applyBorder="1" applyAlignment="1">
      <alignment horizontal="center" vertical="center" wrapText="1"/>
    </xf>
    <xf numFmtId="1" fontId="10" fillId="3" borderId="2" xfId="0" applyNumberFormat="1" applyFont="1" applyFill="1" applyBorder="1" applyAlignment="1">
      <alignment horizontal="center" vertical="center" wrapText="1"/>
    </xf>
    <xf numFmtId="1" fontId="126" fillId="3" borderId="0" xfId="0" applyNumberFormat="1" applyFont="1" applyFill="1" applyBorder="1" applyAlignment="1">
      <alignment horizontal="center" vertical="center" wrapText="1"/>
    </xf>
    <xf numFmtId="2" fontId="10" fillId="3" borderId="0" xfId="0" applyNumberFormat="1" applyFont="1" applyFill="1" applyBorder="1" applyAlignment="1">
      <alignment horizontal="center" vertical="center" wrapText="1"/>
    </xf>
    <xf numFmtId="0" fontId="10" fillId="3" borderId="5" xfId="0" applyNumberFormat="1" applyFont="1" applyFill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horizontal="center" vertical="center" wrapText="1" shrinkToFit="1"/>
    </xf>
    <xf numFmtId="0" fontId="10" fillId="23" borderId="2" xfId="0" applyFont="1" applyFill="1" applyBorder="1" applyAlignment="1">
      <alignment horizontal="center" vertical="center" wrapText="1"/>
    </xf>
    <xf numFmtId="0" fontId="122" fillId="23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2" fillId="4" borderId="2" xfId="0" applyFont="1" applyFill="1" applyBorder="1" applyAlignment="1">
      <alignment horizontal="center" vertical="center" wrapText="1"/>
    </xf>
    <xf numFmtId="0" fontId="123" fillId="4" borderId="2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wrapText="1"/>
    </xf>
    <xf numFmtId="0" fontId="10" fillId="3" borderId="2" xfId="0" applyFont="1" applyFill="1" applyBorder="1" applyAlignment="1">
      <alignment horizontal="center" vertical="center" wrapText="1"/>
    </xf>
    <xf numFmtId="0" fontId="122" fillId="3" borderId="2" xfId="0" applyFont="1" applyFill="1" applyBorder="1" applyAlignment="1">
      <alignment horizontal="center" vertical="center" wrapText="1"/>
    </xf>
    <xf numFmtId="1" fontId="10" fillId="0" borderId="2" xfId="5" applyNumberFormat="1" applyFont="1" applyFill="1" applyBorder="1" applyAlignment="1">
      <alignment horizontal="center" vertical="center" wrapText="1"/>
    </xf>
    <xf numFmtId="1" fontId="122" fillId="0" borderId="2" xfId="5" applyNumberFormat="1" applyFont="1" applyFill="1" applyBorder="1" applyAlignment="1">
      <alignment horizontal="center" vertical="center" wrapText="1"/>
    </xf>
    <xf numFmtId="1" fontId="10" fillId="23" borderId="2" xfId="6" applyNumberFormat="1" applyFont="1" applyFill="1" applyBorder="1" applyAlignment="1">
      <alignment horizontal="center" vertical="center" wrapText="1"/>
    </xf>
    <xf numFmtId="1" fontId="122" fillId="23" borderId="2" xfId="6" applyNumberFormat="1" applyFont="1" applyFill="1" applyBorder="1" applyAlignment="1">
      <alignment horizontal="center" vertical="center" wrapText="1"/>
    </xf>
    <xf numFmtId="1" fontId="132" fillId="23" borderId="2" xfId="6" applyNumberFormat="1" applyFont="1" applyFill="1" applyBorder="1" applyAlignment="1">
      <alignment horizontal="center" vertical="center" wrapText="1"/>
    </xf>
    <xf numFmtId="1" fontId="133" fillId="23" borderId="2" xfId="6" applyNumberFormat="1" applyFont="1" applyFill="1" applyBorder="1" applyAlignment="1">
      <alignment horizontal="center" vertical="center" wrapText="1"/>
    </xf>
    <xf numFmtId="1" fontId="10" fillId="0" borderId="2" xfId="6" applyNumberFormat="1" applyFont="1" applyFill="1" applyBorder="1" applyAlignment="1">
      <alignment horizontal="center" vertical="center" wrapText="1"/>
    </xf>
    <xf numFmtId="1" fontId="122" fillId="0" borderId="2" xfId="6" applyNumberFormat="1" applyFont="1" applyFill="1" applyBorder="1" applyAlignment="1">
      <alignment horizontal="center" vertical="center" wrapText="1"/>
    </xf>
    <xf numFmtId="1" fontId="10" fillId="4" borderId="8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22" fillId="0" borderId="2" xfId="0" applyNumberFormat="1" applyFont="1" applyFill="1" applyBorder="1" applyAlignment="1">
      <alignment horizontal="center" vertical="center" wrapText="1"/>
    </xf>
    <xf numFmtId="0" fontId="122" fillId="2" borderId="2" xfId="0" applyNumberFormat="1" applyFont="1" applyFill="1" applyBorder="1" applyAlignment="1">
      <alignment horizontal="center" vertical="center" wrapText="1"/>
    </xf>
    <xf numFmtId="1" fontId="20" fillId="2" borderId="0" xfId="0" applyNumberFormat="1" applyFont="1" applyFill="1" applyBorder="1" applyAlignment="1">
      <alignment horizontal="center" vertical="center" wrapText="1"/>
    </xf>
    <xf numFmtId="2" fontId="30" fillId="2" borderId="2" xfId="0" applyNumberFormat="1" applyFont="1" applyFill="1" applyBorder="1" applyAlignment="1">
      <alignment horizontal="center" vertical="center" wrapText="1"/>
    </xf>
    <xf numFmtId="0" fontId="123" fillId="3" borderId="2" xfId="0" applyFont="1" applyFill="1" applyBorder="1" applyAlignment="1">
      <alignment horizontal="center" vertical="center" wrapText="1"/>
    </xf>
    <xf numFmtId="0" fontId="30" fillId="3" borderId="2" xfId="0" applyNumberFormat="1" applyFont="1" applyFill="1" applyBorder="1" applyAlignment="1">
      <alignment horizontal="center" vertical="center" wrapText="1"/>
    </xf>
    <xf numFmtId="0" fontId="123" fillId="3" borderId="2" xfId="0" applyNumberFormat="1" applyFont="1" applyFill="1" applyBorder="1" applyAlignment="1">
      <alignment horizontal="center" vertical="center" wrapText="1"/>
    </xf>
    <xf numFmtId="2" fontId="30" fillId="3" borderId="2" xfId="0" applyNumberFormat="1" applyFont="1" applyFill="1" applyBorder="1" applyAlignment="1">
      <alignment horizontal="center" vertical="center" wrapText="1"/>
    </xf>
    <xf numFmtId="3" fontId="30" fillId="3" borderId="2" xfId="0" applyNumberFormat="1" applyFont="1" applyFill="1" applyBorder="1" applyAlignment="1">
      <alignment horizontal="center" vertical="center" wrapText="1"/>
    </xf>
    <xf numFmtId="173" fontId="30" fillId="4" borderId="2" xfId="0" applyNumberFormat="1" applyFont="1" applyFill="1" applyBorder="1" applyAlignment="1">
      <alignment horizontal="center" vertical="center" wrapText="1"/>
    </xf>
    <xf numFmtId="3" fontId="30" fillId="3" borderId="2" xfId="0" applyNumberFormat="1" applyFont="1" applyFill="1" applyBorder="1" applyAlignment="1">
      <alignment horizontal="right" vertical="center" wrapText="1"/>
    </xf>
    <xf numFmtId="3" fontId="123" fillId="3" borderId="2" xfId="0" applyNumberFormat="1" applyFont="1" applyFill="1" applyBorder="1" applyAlignment="1">
      <alignment horizontal="right" vertical="center" wrapText="1"/>
    </xf>
    <xf numFmtId="3" fontId="30" fillId="4" borderId="2" xfId="0" applyNumberFormat="1" applyFont="1" applyFill="1" applyBorder="1" applyAlignment="1">
      <alignment horizontal="right" vertical="center" wrapText="1"/>
    </xf>
    <xf numFmtId="3" fontId="134" fillId="3" borderId="2" xfId="0" applyNumberFormat="1" applyFont="1" applyFill="1" applyBorder="1" applyAlignment="1">
      <alignment horizontal="right" vertical="center" wrapText="1"/>
    </xf>
    <xf numFmtId="0" fontId="123" fillId="3" borderId="5" xfId="0" applyFont="1" applyFill="1" applyBorder="1" applyAlignment="1">
      <alignment horizontal="center" vertical="center" wrapText="1"/>
    </xf>
    <xf numFmtId="172" fontId="10" fillId="2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22" fillId="0" borderId="0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1" fontId="30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164" fontId="135" fillId="0" borderId="0" xfId="0" applyNumberFormat="1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center" vertical="center" wrapText="1"/>
    </xf>
    <xf numFmtId="0" fontId="10" fillId="3" borderId="0" xfId="0" applyNumberFormat="1" applyFont="1" applyFill="1" applyBorder="1" applyAlignment="1">
      <alignment horizontal="center" vertical="center" wrapText="1"/>
    </xf>
    <xf numFmtId="1" fontId="10" fillId="3" borderId="0" xfId="0" applyNumberFormat="1" applyFont="1" applyFill="1" applyBorder="1" applyAlignment="1">
      <alignment horizontal="center" vertical="center" wrapText="1"/>
    </xf>
    <xf numFmtId="1" fontId="30" fillId="3" borderId="0" xfId="0" applyNumberFormat="1" applyFont="1" applyFill="1" applyBorder="1" applyAlignment="1">
      <alignment horizontal="center" vertical="center" wrapText="1"/>
    </xf>
    <xf numFmtId="1" fontId="10" fillId="3" borderId="0" xfId="0" applyNumberFormat="1" applyFont="1" applyFill="1" applyBorder="1" applyAlignment="1">
      <alignment horizontal="center" vertical="center" wrapText="1" shrinkToFit="1"/>
    </xf>
    <xf numFmtId="1" fontId="10" fillId="2" borderId="0" xfId="0" applyNumberFormat="1" applyFont="1" applyFill="1" applyBorder="1" applyAlignment="1">
      <alignment horizontal="center" vertical="center" wrapText="1"/>
    </xf>
    <xf numFmtId="1" fontId="10" fillId="2" borderId="0" xfId="0" applyNumberFormat="1" applyFont="1" applyFill="1" applyBorder="1" applyAlignment="1">
      <alignment horizontal="center" vertical="center" wrapText="1" shrinkToFit="1"/>
    </xf>
    <xf numFmtId="2" fontId="10" fillId="0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166" fontId="30" fillId="0" borderId="0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Border="1" applyAlignment="1">
      <alignment horizontal="center" vertical="center" wrapText="1"/>
    </xf>
    <xf numFmtId="1" fontId="20" fillId="2" borderId="0" xfId="0" applyNumberFormat="1" applyFont="1" applyFill="1" applyBorder="1" applyAlignment="1">
      <alignment horizontal="center" vertical="center" wrapText="1" shrinkToFit="1"/>
    </xf>
    <xf numFmtId="0" fontId="30" fillId="3" borderId="0" xfId="0" applyFont="1" applyFill="1" applyBorder="1" applyAlignment="1">
      <alignment horizontal="center" vertical="center" wrapText="1"/>
    </xf>
    <xf numFmtId="0" fontId="127" fillId="2" borderId="0" xfId="0" applyFont="1" applyFill="1" applyBorder="1" applyAlignment="1">
      <alignment horizontal="center" vertical="center" wrapText="1"/>
    </xf>
    <xf numFmtId="1" fontId="30" fillId="2" borderId="0" xfId="0" applyNumberFormat="1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136" fillId="2" borderId="0" xfId="0" applyFont="1" applyFill="1" applyAlignment="1">
      <alignment horizontal="center" vertical="center" wrapText="1"/>
    </xf>
    <xf numFmtId="174" fontId="14" fillId="2" borderId="0" xfId="0" applyNumberFormat="1" applyFont="1" applyFill="1" applyAlignment="1">
      <alignment horizontal="center" vertical="center" wrapText="1"/>
    </xf>
    <xf numFmtId="0" fontId="10" fillId="2" borderId="0" xfId="0" applyNumberFormat="1" applyFont="1" applyFill="1" applyBorder="1" applyAlignment="1">
      <alignment horizontal="center" vertical="center" wrapText="1"/>
    </xf>
    <xf numFmtId="0" fontId="126" fillId="2" borderId="0" xfId="0" applyFont="1" applyFill="1" applyAlignment="1">
      <alignment horizontal="center" vertical="center" wrapText="1"/>
    </xf>
    <xf numFmtId="2" fontId="126" fillId="2" borderId="0" xfId="0" applyNumberFormat="1" applyFont="1" applyFill="1" applyBorder="1" applyAlignment="1">
      <alignment horizontal="center" vertical="center" wrapText="1"/>
    </xf>
    <xf numFmtId="2" fontId="10" fillId="2" borderId="0" xfId="0" applyNumberFormat="1" applyFont="1" applyFill="1" applyBorder="1" applyAlignment="1">
      <alignment horizontal="center" vertical="center" wrapText="1"/>
    </xf>
    <xf numFmtId="43" fontId="10" fillId="2" borderId="0" xfId="0" applyNumberFormat="1" applyFont="1" applyFill="1" applyBorder="1" applyAlignment="1">
      <alignment horizontal="center" vertical="center" wrapText="1"/>
    </xf>
    <xf numFmtId="1" fontId="25" fillId="2" borderId="0" xfId="0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center" vertical="center" wrapText="1"/>
    </xf>
    <xf numFmtId="0" fontId="122" fillId="2" borderId="0" xfId="0" applyFont="1" applyFill="1" applyBorder="1" applyAlignment="1">
      <alignment horizontal="center" vertical="center" wrapText="1"/>
    </xf>
    <xf numFmtId="1" fontId="20" fillId="0" borderId="0" xfId="0" applyNumberFormat="1" applyFont="1" applyFill="1" applyBorder="1" applyAlignment="1">
      <alignment horizontal="center" vertical="center" wrapText="1"/>
    </xf>
    <xf numFmtId="0" fontId="10" fillId="2" borderId="0" xfId="0" quotePrefix="1" applyNumberFormat="1" applyFont="1" applyFill="1" applyBorder="1" applyAlignment="1">
      <alignment horizontal="center" vertical="center" wrapText="1"/>
    </xf>
    <xf numFmtId="1" fontId="20" fillId="2" borderId="0" xfId="0" applyNumberFormat="1" applyFont="1" applyFill="1" applyAlignment="1">
      <alignment horizontal="center" vertical="center" wrapText="1"/>
    </xf>
    <xf numFmtId="1" fontId="25" fillId="2" borderId="0" xfId="0" applyNumberFormat="1" applyFont="1" applyFill="1" applyAlignment="1">
      <alignment horizontal="center" vertical="center" wrapText="1"/>
    </xf>
    <xf numFmtId="1" fontId="20" fillId="0" borderId="0" xfId="0" applyNumberFormat="1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165" fontId="10" fillId="2" borderId="0" xfId="8" applyNumberFormat="1" applyFont="1" applyFill="1" applyAlignment="1">
      <alignment horizontal="center" vertical="center" wrapText="1"/>
    </xf>
    <xf numFmtId="2" fontId="10" fillId="2" borderId="0" xfId="8" applyNumberFormat="1" applyFont="1" applyFill="1" applyAlignment="1">
      <alignment horizontal="center" vertical="center" wrapText="1"/>
    </xf>
    <xf numFmtId="172" fontId="10" fillId="2" borderId="0" xfId="8" applyNumberFormat="1" applyFont="1" applyFill="1" applyAlignment="1">
      <alignment horizontal="center" vertical="center" wrapText="1"/>
    </xf>
    <xf numFmtId="165" fontId="122" fillId="2" borderId="0" xfId="8" applyNumberFormat="1" applyFont="1" applyFill="1" applyAlignment="1">
      <alignment horizontal="center" vertical="center" wrapText="1"/>
    </xf>
    <xf numFmtId="1" fontId="10" fillId="2" borderId="0" xfId="8" applyNumberFormat="1" applyFont="1" applyFill="1" applyAlignment="1">
      <alignment horizontal="center" vertical="center" wrapText="1"/>
    </xf>
    <xf numFmtId="1" fontId="10" fillId="0" borderId="0" xfId="8" applyNumberFormat="1" applyFont="1" applyFill="1" applyAlignment="1">
      <alignment horizontal="center" vertical="center" wrapText="1"/>
    </xf>
    <xf numFmtId="165" fontId="10" fillId="2" borderId="0" xfId="8" applyNumberFormat="1" applyFont="1" applyFill="1" applyAlignment="1">
      <alignment wrapText="1"/>
    </xf>
    <xf numFmtId="165" fontId="30" fillId="2" borderId="0" xfId="8" applyNumberFormat="1" applyFont="1" applyFill="1" applyAlignment="1">
      <alignment horizontal="center" vertical="center" wrapText="1"/>
    </xf>
    <xf numFmtId="165" fontId="30" fillId="2" borderId="0" xfId="8" applyNumberFormat="1" applyFont="1" applyFill="1" applyBorder="1" applyAlignment="1">
      <alignment horizontal="center" wrapText="1"/>
    </xf>
    <xf numFmtId="165" fontId="10" fillId="2" borderId="0" xfId="8" applyNumberFormat="1" applyFont="1" applyFill="1" applyBorder="1" applyAlignment="1">
      <alignment wrapText="1"/>
    </xf>
    <xf numFmtId="2" fontId="30" fillId="2" borderId="0" xfId="8" applyNumberFormat="1" applyFont="1" applyFill="1" applyAlignment="1">
      <alignment horizontal="center" vertical="center" wrapText="1"/>
    </xf>
    <xf numFmtId="172" fontId="30" fillId="2" borderId="0" xfId="8" applyNumberFormat="1" applyFont="1" applyFill="1" applyAlignment="1">
      <alignment horizontal="center" vertical="center" wrapText="1"/>
    </xf>
    <xf numFmtId="165" fontId="123" fillId="2" borderId="0" xfId="8" applyNumberFormat="1" applyFont="1" applyFill="1" applyAlignment="1">
      <alignment horizontal="center" vertical="center" wrapText="1"/>
    </xf>
    <xf numFmtId="165" fontId="30" fillId="2" borderId="0" xfId="8" applyNumberFormat="1" applyFont="1" applyFill="1" applyBorder="1" applyAlignment="1">
      <alignment horizontal="center" vertical="center" wrapText="1"/>
    </xf>
    <xf numFmtId="165" fontId="30" fillId="2" borderId="0" xfId="8" applyNumberFormat="1" applyFont="1" applyFill="1" applyBorder="1" applyAlignment="1">
      <alignment horizontal="left" wrapText="1"/>
    </xf>
    <xf numFmtId="2" fontId="30" fillId="2" borderId="0" xfId="8" applyNumberFormat="1" applyFont="1" applyFill="1" applyBorder="1" applyAlignment="1">
      <alignment horizontal="center" vertical="center" wrapText="1"/>
    </xf>
    <xf numFmtId="172" fontId="30" fillId="2" borderId="0" xfId="8" applyNumberFormat="1" applyFont="1" applyFill="1" applyBorder="1" applyAlignment="1">
      <alignment horizontal="center" vertical="center" wrapText="1"/>
    </xf>
    <xf numFmtId="165" fontId="123" fillId="2" borderId="0" xfId="8" applyNumberFormat="1" applyFont="1" applyFill="1" applyBorder="1" applyAlignment="1">
      <alignment horizontal="center" vertical="center" wrapText="1"/>
    </xf>
    <xf numFmtId="1" fontId="30" fillId="4" borderId="5" xfId="8" applyNumberFormat="1" applyFont="1" applyFill="1" applyBorder="1" applyAlignment="1">
      <alignment horizontal="center" vertical="center" wrapText="1"/>
    </xf>
    <xf numFmtId="165" fontId="126" fillId="2" borderId="0" xfId="8" applyNumberFormat="1" applyFont="1" applyFill="1" applyBorder="1" applyAlignment="1">
      <alignment horizontal="center" vertical="center" wrapText="1"/>
    </xf>
    <xf numFmtId="165" fontId="10" fillId="2" borderId="0" xfId="8" applyNumberFormat="1" applyFont="1" applyFill="1" applyBorder="1" applyAlignment="1">
      <alignment horizontal="center" vertical="center" wrapText="1"/>
    </xf>
    <xf numFmtId="165" fontId="10" fillId="4" borderId="5" xfId="8" applyNumberFormat="1" applyFont="1" applyFill="1" applyBorder="1" applyAlignment="1">
      <alignment horizontal="center" vertical="center" wrapText="1"/>
    </xf>
    <xf numFmtId="1" fontId="10" fillId="4" borderId="5" xfId="8" applyNumberFormat="1" applyFont="1" applyFill="1" applyBorder="1" applyAlignment="1">
      <alignment horizontal="center" vertical="center" wrapText="1"/>
    </xf>
    <xf numFmtId="165" fontId="128" fillId="3" borderId="0" xfId="8" applyNumberFormat="1" applyFont="1" applyFill="1" applyBorder="1" applyAlignment="1">
      <alignment horizontal="center" vertical="center" wrapText="1"/>
    </xf>
    <xf numFmtId="165" fontId="30" fillId="3" borderId="0" xfId="8" applyNumberFormat="1" applyFont="1" applyFill="1" applyBorder="1" applyAlignment="1">
      <alignment vertical="center" wrapText="1"/>
    </xf>
    <xf numFmtId="165" fontId="10" fillId="3" borderId="0" xfId="8" applyNumberFormat="1" applyFont="1" applyFill="1" applyAlignment="1">
      <alignment vertical="center" wrapText="1"/>
    </xf>
    <xf numFmtId="165" fontId="126" fillId="3" borderId="0" xfId="8" applyNumberFormat="1" applyFont="1" applyFill="1" applyBorder="1" applyAlignment="1">
      <alignment horizontal="center" vertical="center" wrapText="1"/>
    </xf>
    <xf numFmtId="2" fontId="127" fillId="6" borderId="5" xfId="8" applyNumberFormat="1" applyFont="1" applyFill="1" applyBorder="1" applyAlignment="1">
      <alignment horizontal="center" vertical="center" wrapText="1"/>
    </xf>
    <xf numFmtId="2" fontId="127" fillId="6" borderId="6" xfId="8" applyNumberFormat="1" applyFont="1" applyFill="1" applyBorder="1" applyAlignment="1">
      <alignment horizontal="center" vertical="center" wrapText="1"/>
    </xf>
    <xf numFmtId="165" fontId="127" fillId="6" borderId="6" xfId="8" applyNumberFormat="1" applyFont="1" applyFill="1" applyBorder="1" applyAlignment="1">
      <alignment horizontal="center" vertical="center" wrapText="1"/>
    </xf>
    <xf numFmtId="2" fontId="30" fillId="5" borderId="5" xfId="8" applyNumberFormat="1" applyFont="1" applyFill="1" applyBorder="1" applyAlignment="1">
      <alignment horizontal="center" vertical="center" textRotation="90" wrapText="1"/>
    </xf>
    <xf numFmtId="172" fontId="30" fillId="5" borderId="5" xfId="8" applyNumberFormat="1" applyFont="1" applyFill="1" applyBorder="1" applyAlignment="1">
      <alignment horizontal="center" vertical="center" textRotation="90" wrapText="1"/>
    </xf>
    <xf numFmtId="165" fontId="123" fillId="0" borderId="5" xfId="8" applyNumberFormat="1" applyFont="1" applyFill="1" applyBorder="1" applyAlignment="1">
      <alignment horizontal="center" vertical="center" wrapText="1"/>
    </xf>
    <xf numFmtId="165" fontId="127" fillId="0" borderId="5" xfId="8" applyNumberFormat="1" applyFont="1" applyFill="1" applyBorder="1" applyAlignment="1">
      <alignment horizontal="center" vertical="center" textRotation="90" wrapText="1"/>
    </xf>
    <xf numFmtId="165" fontId="30" fillId="0" borderId="5" xfId="8" applyNumberFormat="1" applyFont="1" applyFill="1" applyBorder="1" applyAlignment="1">
      <alignment horizontal="center" vertical="center" textRotation="90" wrapText="1"/>
    </xf>
    <xf numFmtId="165" fontId="123" fillId="0" borderId="5" xfId="8" applyNumberFormat="1" applyFont="1" applyFill="1" applyBorder="1" applyAlignment="1">
      <alignment horizontal="center" vertical="center" textRotation="90" wrapText="1"/>
    </xf>
    <xf numFmtId="1" fontId="30" fillId="0" borderId="5" xfId="8" applyNumberFormat="1" applyFont="1" applyFill="1" applyBorder="1" applyAlignment="1">
      <alignment horizontal="center" vertical="center" textRotation="90" wrapText="1"/>
    </xf>
    <xf numFmtId="3" fontId="30" fillId="0" borderId="5" xfId="8" applyNumberFormat="1" applyFont="1" applyFill="1" applyBorder="1" applyAlignment="1">
      <alignment horizontal="center" vertical="center" textRotation="90" wrapText="1"/>
    </xf>
    <xf numFmtId="3" fontId="30" fillId="0" borderId="5" xfId="8" applyNumberFormat="1" applyFont="1" applyFill="1" applyBorder="1" applyAlignment="1">
      <alignment horizontal="right" vertical="center" textRotation="90" wrapText="1"/>
    </xf>
    <xf numFmtId="3" fontId="125" fillId="0" borderId="5" xfId="8" applyNumberFormat="1" applyFont="1" applyFill="1" applyBorder="1" applyAlignment="1">
      <alignment horizontal="right" vertical="center" textRotation="90" wrapText="1"/>
    </xf>
    <xf numFmtId="2" fontId="126" fillId="3" borderId="0" xfId="8" applyNumberFormat="1" applyFont="1" applyFill="1" applyBorder="1" applyAlignment="1">
      <alignment horizontal="center" vertical="center" wrapText="1"/>
    </xf>
    <xf numFmtId="165" fontId="10" fillId="3" borderId="0" xfId="8" applyNumberFormat="1" applyFont="1" applyFill="1" applyBorder="1" applyAlignment="1">
      <alignment wrapText="1"/>
    </xf>
    <xf numFmtId="165" fontId="30" fillId="4" borderId="1" xfId="8" applyNumberFormat="1" applyFont="1" applyFill="1" applyBorder="1" applyAlignment="1">
      <alignment horizontal="center" vertical="center" wrapText="1"/>
    </xf>
    <xf numFmtId="165" fontId="123" fillId="0" borderId="16" xfId="8" applyNumberFormat="1" applyFont="1" applyFill="1" applyBorder="1" applyAlignment="1">
      <alignment horizontal="center" vertical="center" wrapText="1"/>
    </xf>
    <xf numFmtId="165" fontId="127" fillId="0" borderId="1" xfId="8" applyNumberFormat="1" applyFont="1" applyFill="1" applyBorder="1" applyAlignment="1">
      <alignment horizontal="center" vertical="center" textRotation="90" wrapText="1"/>
    </xf>
    <xf numFmtId="1" fontId="30" fillId="0" borderId="1" xfId="8" applyNumberFormat="1" applyFont="1" applyFill="1" applyBorder="1" applyAlignment="1">
      <alignment horizontal="center" vertical="center" textRotation="90" wrapText="1"/>
    </xf>
    <xf numFmtId="2" fontId="127" fillId="0" borderId="1" xfId="8" applyNumberFormat="1" applyFont="1" applyFill="1" applyBorder="1" applyAlignment="1">
      <alignment horizontal="center" vertical="center" wrapText="1"/>
    </xf>
    <xf numFmtId="165" fontId="127" fillId="0" borderId="1" xfId="8" applyNumberFormat="1" applyFont="1" applyFill="1" applyBorder="1" applyAlignment="1">
      <alignment horizontal="center" vertical="center" wrapText="1"/>
    </xf>
    <xf numFmtId="165" fontId="30" fillId="0" borderId="1" xfId="8" applyNumberFormat="1" applyFont="1" applyFill="1" applyBorder="1" applyAlignment="1">
      <alignment horizontal="center" vertical="center" wrapText="1"/>
    </xf>
    <xf numFmtId="165" fontId="10" fillId="3" borderId="0" xfId="8" applyNumberFormat="1" applyFont="1" applyFill="1" applyAlignment="1">
      <alignment wrapText="1"/>
    </xf>
    <xf numFmtId="2" fontId="30" fillId="4" borderId="5" xfId="8" applyNumberFormat="1" applyFont="1" applyFill="1" applyBorder="1" applyAlignment="1">
      <alignment horizontal="justify" vertical="center" textRotation="90" wrapText="1"/>
    </xf>
    <xf numFmtId="172" fontId="30" fillId="4" borderId="5" xfId="8" applyNumberFormat="1" applyFont="1" applyFill="1" applyBorder="1" applyAlignment="1">
      <alignment horizontal="justify" vertical="center" textRotation="90" wrapText="1"/>
    </xf>
    <xf numFmtId="165" fontId="123" fillId="4" borderId="5" xfId="8" applyNumberFormat="1" applyFont="1" applyFill="1" applyBorder="1" applyAlignment="1">
      <alignment horizontal="justify" vertical="center" wrapText="1"/>
    </xf>
    <xf numFmtId="165" fontId="127" fillId="4" borderId="5" xfId="8" applyNumberFormat="1" applyFont="1" applyFill="1" applyBorder="1" applyAlignment="1">
      <alignment horizontal="justify" vertical="center" textRotation="90" wrapText="1"/>
    </xf>
    <xf numFmtId="165" fontId="30" fillId="4" borderId="5" xfId="8" applyNumberFormat="1" applyFont="1" applyFill="1" applyBorder="1" applyAlignment="1">
      <alignment horizontal="justify" vertical="center" textRotation="90" wrapText="1"/>
    </xf>
    <xf numFmtId="165" fontId="123" fillId="4" borderId="5" xfId="8" applyNumberFormat="1" applyFont="1" applyFill="1" applyBorder="1" applyAlignment="1">
      <alignment horizontal="justify" vertical="center" textRotation="90" wrapText="1"/>
    </xf>
    <xf numFmtId="1" fontId="30" fillId="4" borderId="5" xfId="8" applyNumberFormat="1" applyFont="1" applyFill="1" applyBorder="1" applyAlignment="1">
      <alignment horizontal="justify" vertical="center" textRotation="90" wrapText="1"/>
    </xf>
    <xf numFmtId="3" fontId="30" fillId="4" borderId="5" xfId="8" applyNumberFormat="1" applyFont="1" applyFill="1" applyBorder="1" applyAlignment="1">
      <alignment horizontal="justify" vertical="center" textRotation="90" wrapText="1"/>
    </xf>
    <xf numFmtId="3" fontId="125" fillId="4" borderId="5" xfId="8" applyNumberFormat="1" applyFont="1" applyFill="1" applyBorder="1" applyAlignment="1">
      <alignment horizontal="justify" vertical="center" textRotation="90" wrapText="1"/>
    </xf>
    <xf numFmtId="2" fontId="126" fillId="4" borderId="0" xfId="8" applyNumberFormat="1" applyFont="1" applyFill="1" applyBorder="1" applyAlignment="1">
      <alignment horizontal="justify" vertical="center" wrapText="1"/>
    </xf>
    <xf numFmtId="165" fontId="10" fillId="4" borderId="0" xfId="8" applyNumberFormat="1" applyFont="1" applyFill="1" applyBorder="1" applyAlignment="1">
      <alignment horizontal="justify" vertical="center" wrapText="1"/>
    </xf>
    <xf numFmtId="165" fontId="30" fillId="4" borderId="2" xfId="8" applyNumberFormat="1" applyFont="1" applyFill="1" applyBorder="1" applyAlignment="1">
      <alignment horizontal="justify" vertical="center" wrapText="1"/>
    </xf>
    <xf numFmtId="165" fontId="30" fillId="4" borderId="12" xfId="8" applyNumberFormat="1" applyFont="1" applyFill="1" applyBorder="1" applyAlignment="1">
      <alignment horizontal="justify" vertical="center" wrapText="1"/>
    </xf>
    <xf numFmtId="165" fontId="127" fillId="4" borderId="2" xfId="8" applyNumberFormat="1" applyFont="1" applyFill="1" applyBorder="1" applyAlignment="1">
      <alignment horizontal="justify" vertical="center" textRotation="90" wrapText="1"/>
    </xf>
    <xf numFmtId="1" fontId="30" fillId="4" borderId="2" xfId="8" applyNumberFormat="1" applyFont="1" applyFill="1" applyBorder="1" applyAlignment="1">
      <alignment horizontal="justify" vertical="center" textRotation="90" wrapText="1"/>
    </xf>
    <xf numFmtId="2" fontId="127" fillId="4" borderId="2" xfId="8" applyNumberFormat="1" applyFont="1" applyFill="1" applyBorder="1" applyAlignment="1">
      <alignment horizontal="justify" vertical="center" wrapText="1"/>
    </xf>
    <xf numFmtId="165" fontId="127" fillId="4" borderId="2" xfId="8" applyNumberFormat="1" applyFont="1" applyFill="1" applyBorder="1" applyAlignment="1">
      <alignment horizontal="justify" vertical="center" wrapText="1"/>
    </xf>
    <xf numFmtId="165" fontId="10" fillId="4" borderId="0" xfId="8" applyNumberFormat="1" applyFont="1" applyFill="1" applyAlignment="1">
      <alignment horizontal="justify" vertical="center" wrapText="1"/>
    </xf>
    <xf numFmtId="2" fontId="10" fillId="2" borderId="5" xfId="8" applyNumberFormat="1" applyFont="1" applyFill="1" applyBorder="1" applyAlignment="1">
      <alignment horizontal="center" vertical="center" wrapText="1"/>
    </xf>
    <xf numFmtId="172" fontId="10" fillId="0" borderId="5" xfId="8" applyNumberFormat="1" applyFont="1" applyFill="1" applyBorder="1" applyAlignment="1">
      <alignment horizontal="center" vertical="center" wrapText="1"/>
    </xf>
    <xf numFmtId="165" fontId="10" fillId="2" borderId="5" xfId="8" applyNumberFormat="1" applyFont="1" applyFill="1" applyBorder="1" applyAlignment="1">
      <alignment horizontal="center" vertical="center" wrapText="1"/>
    </xf>
    <xf numFmtId="165" fontId="10" fillId="0" borderId="5" xfId="8" applyNumberFormat="1" applyFont="1" applyFill="1" applyBorder="1" applyAlignment="1">
      <alignment horizontal="center" vertical="center" wrapText="1"/>
    </xf>
    <xf numFmtId="165" fontId="122" fillId="0" borderId="5" xfId="8" applyNumberFormat="1" applyFont="1" applyFill="1" applyBorder="1" applyAlignment="1">
      <alignment horizontal="center" vertical="center" wrapText="1"/>
    </xf>
    <xf numFmtId="2" fontId="10" fillId="0" borderId="5" xfId="8" applyNumberFormat="1" applyFont="1" applyFill="1" applyBorder="1" applyAlignment="1">
      <alignment horizontal="center" vertical="center" wrapText="1"/>
    </xf>
    <xf numFmtId="1" fontId="129" fillId="0" borderId="5" xfId="8" applyNumberFormat="1" applyFont="1" applyFill="1" applyBorder="1" applyAlignment="1">
      <alignment horizontal="center" vertical="center" wrapText="1"/>
    </xf>
    <xf numFmtId="3" fontId="10" fillId="0" borderId="5" xfId="8" applyNumberFormat="1" applyFont="1" applyFill="1" applyBorder="1" applyAlignment="1">
      <alignment horizontal="center" vertical="center" wrapText="1"/>
    </xf>
    <xf numFmtId="3" fontId="20" fillId="0" borderId="5" xfId="8" applyNumberFormat="1" applyFont="1" applyFill="1" applyBorder="1" applyAlignment="1">
      <alignment horizontal="center" vertical="center" wrapText="1"/>
    </xf>
    <xf numFmtId="3" fontId="20" fillId="0" borderId="5" xfId="8" applyNumberFormat="1" applyFont="1" applyFill="1" applyBorder="1" applyAlignment="1">
      <alignment horizontal="right" vertical="center" wrapText="1"/>
    </xf>
    <xf numFmtId="3" fontId="10" fillId="0" borderId="5" xfId="8" applyNumberFormat="1" applyFont="1" applyFill="1" applyBorder="1" applyAlignment="1">
      <alignment horizontal="right" vertical="center" wrapText="1"/>
    </xf>
    <xf numFmtId="2" fontId="129" fillId="2" borderId="0" xfId="8" applyNumberFormat="1" applyFont="1" applyFill="1" applyBorder="1" applyAlignment="1">
      <alignment horizontal="center" vertical="center" wrapText="1"/>
    </xf>
    <xf numFmtId="2" fontId="10" fillId="2" borderId="0" xfId="8" applyNumberFormat="1" applyFont="1" applyFill="1" applyBorder="1" applyAlignment="1">
      <alignment horizontal="center" vertical="center" wrapText="1"/>
    </xf>
    <xf numFmtId="165" fontId="10" fillId="4" borderId="8" xfId="8" applyNumberFormat="1" applyFont="1" applyFill="1" applyBorder="1" applyAlignment="1">
      <alignment horizontal="center" vertical="center" wrapText="1"/>
    </xf>
    <xf numFmtId="165" fontId="10" fillId="2" borderId="8" xfId="8" applyNumberFormat="1" applyFont="1" applyFill="1" applyBorder="1" applyAlignment="1">
      <alignment horizontal="center" vertical="center" wrapText="1"/>
    </xf>
    <xf numFmtId="165" fontId="10" fillId="0" borderId="8" xfId="8" applyNumberFormat="1" applyFont="1" applyFill="1" applyBorder="1" applyAlignment="1">
      <alignment horizontal="center" vertical="center" wrapText="1"/>
    </xf>
    <xf numFmtId="2" fontId="10" fillId="0" borderId="8" xfId="8" applyNumberFormat="1" applyFont="1" applyFill="1" applyBorder="1" applyAlignment="1">
      <alignment horizontal="center" vertical="center" wrapText="1"/>
    </xf>
    <xf numFmtId="1" fontId="10" fillId="0" borderId="8" xfId="8" applyNumberFormat="1" applyFont="1" applyFill="1" applyBorder="1" applyAlignment="1">
      <alignment horizontal="center" vertical="center" wrapText="1"/>
    </xf>
    <xf numFmtId="1" fontId="10" fillId="0" borderId="8" xfId="8" applyNumberFormat="1" applyFont="1" applyFill="1" applyBorder="1" applyAlignment="1">
      <alignment horizontal="center" vertical="center" wrapText="1" shrinkToFit="1"/>
    </xf>
    <xf numFmtId="1" fontId="10" fillId="0" borderId="5" xfId="8" applyNumberFormat="1" applyFont="1" applyFill="1" applyBorder="1" applyAlignment="1">
      <alignment horizontal="center" vertical="center" wrapText="1"/>
    </xf>
    <xf numFmtId="1" fontId="10" fillId="0" borderId="5" xfId="8" applyNumberFormat="1" applyFont="1" applyFill="1" applyBorder="1" applyAlignment="1">
      <alignment horizontal="center" vertical="center" wrapText="1" shrinkToFit="1"/>
    </xf>
    <xf numFmtId="165" fontId="10" fillId="2" borderId="5" xfId="8" applyNumberFormat="1" applyFont="1" applyFill="1" applyBorder="1" applyAlignment="1">
      <alignment horizontal="left" vertical="center" wrapText="1"/>
    </xf>
    <xf numFmtId="1" fontId="126" fillId="2" borderId="0" xfId="8" applyNumberFormat="1" applyFont="1" applyFill="1" applyBorder="1" applyAlignment="1">
      <alignment horizontal="center" vertical="center" wrapText="1"/>
    </xf>
    <xf numFmtId="165" fontId="10" fillId="0" borderId="5" xfId="8" applyNumberFormat="1" applyFont="1" applyFill="1" applyBorder="1" applyAlignment="1">
      <alignment horizontal="justify" vertical="center" wrapText="1"/>
    </xf>
    <xf numFmtId="165" fontId="10" fillId="23" borderId="5" xfId="8" applyNumberFormat="1" applyFont="1" applyFill="1" applyBorder="1" applyAlignment="1">
      <alignment horizontal="center" vertical="center" wrapText="1"/>
    </xf>
    <xf numFmtId="165" fontId="122" fillId="23" borderId="5" xfId="8" applyNumberFormat="1" applyFont="1" applyFill="1" applyBorder="1" applyAlignment="1">
      <alignment horizontal="center" vertical="center" wrapText="1"/>
    </xf>
    <xf numFmtId="172" fontId="10" fillId="2" borderId="5" xfId="8" applyNumberFormat="1" applyFont="1" applyFill="1" applyBorder="1" applyAlignment="1">
      <alignment horizontal="center" vertical="center" wrapText="1"/>
    </xf>
    <xf numFmtId="165" fontId="122" fillId="2" borderId="5" xfId="8" applyNumberFormat="1" applyFont="1" applyFill="1" applyBorder="1" applyAlignment="1">
      <alignment horizontal="center" vertical="center" wrapText="1"/>
    </xf>
    <xf numFmtId="1" fontId="10" fillId="2" borderId="5" xfId="8" applyNumberFormat="1" applyFont="1" applyFill="1" applyBorder="1" applyAlignment="1">
      <alignment horizontal="center" vertical="center" wrapText="1"/>
    </xf>
    <xf numFmtId="1" fontId="10" fillId="2" borderId="5" xfId="8" applyNumberFormat="1" applyFont="1" applyFill="1" applyBorder="1" applyAlignment="1">
      <alignment horizontal="center" vertical="center" wrapText="1" shrinkToFit="1"/>
    </xf>
    <xf numFmtId="2" fontId="10" fillId="4" borderId="5" xfId="8" applyNumberFormat="1" applyFont="1" applyFill="1" applyBorder="1" applyAlignment="1">
      <alignment horizontal="center" vertical="center" wrapText="1"/>
    </xf>
    <xf numFmtId="172" fontId="10" fillId="4" borderId="5" xfId="8" applyNumberFormat="1" applyFont="1" applyFill="1" applyBorder="1" applyAlignment="1">
      <alignment horizontal="center" vertical="center" wrapText="1"/>
    </xf>
    <xf numFmtId="165" fontId="122" fillId="4" borderId="5" xfId="8" applyNumberFormat="1" applyFont="1" applyFill="1" applyBorder="1" applyAlignment="1">
      <alignment horizontal="center" vertical="center" wrapText="1"/>
    </xf>
    <xf numFmtId="3" fontId="10" fillId="4" borderId="5" xfId="8" applyNumberFormat="1" applyFont="1" applyFill="1" applyBorder="1" applyAlignment="1">
      <alignment horizontal="center" vertical="center" wrapText="1"/>
    </xf>
    <xf numFmtId="3" fontId="20" fillId="4" borderId="5" xfId="8" applyNumberFormat="1" applyFont="1" applyFill="1" applyBorder="1" applyAlignment="1">
      <alignment horizontal="center" vertical="center" wrapText="1"/>
    </xf>
    <xf numFmtId="3" fontId="20" fillId="4" borderId="5" xfId="8" applyNumberFormat="1" applyFont="1" applyFill="1" applyBorder="1" applyAlignment="1">
      <alignment horizontal="right" vertical="center" wrapText="1"/>
    </xf>
    <xf numFmtId="3" fontId="10" fillId="4" borderId="5" xfId="8" applyNumberFormat="1" applyFont="1" applyFill="1" applyBorder="1" applyAlignment="1">
      <alignment horizontal="right" vertical="center" wrapText="1"/>
    </xf>
    <xf numFmtId="3" fontId="130" fillId="4" borderId="5" xfId="8" applyNumberFormat="1" applyFont="1" applyFill="1" applyBorder="1" applyAlignment="1">
      <alignment horizontal="right" vertical="center" wrapText="1"/>
    </xf>
    <xf numFmtId="1" fontId="126" fillId="4" borderId="0" xfId="8" applyNumberFormat="1" applyFont="1" applyFill="1" applyBorder="1" applyAlignment="1">
      <alignment horizontal="center" vertical="center" wrapText="1"/>
    </xf>
    <xf numFmtId="2" fontId="10" fillId="4" borderId="0" xfId="8" applyNumberFormat="1" applyFont="1" applyFill="1" applyBorder="1" applyAlignment="1">
      <alignment horizontal="center" vertical="center" wrapText="1"/>
    </xf>
    <xf numFmtId="1" fontId="10" fillId="4" borderId="5" xfId="8" applyNumberFormat="1" applyFont="1" applyFill="1" applyBorder="1" applyAlignment="1">
      <alignment horizontal="center" vertical="center" wrapText="1" shrinkToFit="1"/>
    </xf>
    <xf numFmtId="165" fontId="10" fillId="4" borderId="0" xfId="8" applyNumberFormat="1" applyFont="1" applyFill="1" applyAlignment="1">
      <alignment vertical="center" wrapText="1"/>
    </xf>
    <xf numFmtId="2" fontId="10" fillId="3" borderId="5" xfId="8" applyNumberFormat="1" applyFont="1" applyFill="1" applyBorder="1" applyAlignment="1">
      <alignment horizontal="center" vertical="center" wrapText="1"/>
    </xf>
    <xf numFmtId="172" fontId="10" fillId="3" borderId="5" xfId="8" applyNumberFormat="1" applyFont="1" applyFill="1" applyBorder="1" applyAlignment="1">
      <alignment horizontal="center" vertical="center" wrapText="1"/>
    </xf>
    <xf numFmtId="165" fontId="10" fillId="3" borderId="5" xfId="8" applyNumberFormat="1" applyFont="1" applyFill="1" applyBorder="1" applyAlignment="1">
      <alignment horizontal="center" vertical="center" wrapText="1"/>
    </xf>
    <xf numFmtId="165" fontId="122" fillId="3" borderId="5" xfId="8" applyNumberFormat="1" applyFont="1" applyFill="1" applyBorder="1" applyAlignment="1">
      <alignment horizontal="center" vertical="center" wrapText="1"/>
    </xf>
    <xf numFmtId="1" fontId="10" fillId="3" borderId="5" xfId="8" applyNumberFormat="1" applyFont="1" applyFill="1" applyBorder="1" applyAlignment="1">
      <alignment horizontal="center" vertical="center" wrapText="1"/>
    </xf>
    <xf numFmtId="1" fontId="126" fillId="3" borderId="0" xfId="8" applyNumberFormat="1" applyFont="1" applyFill="1" applyBorder="1" applyAlignment="1">
      <alignment horizontal="center" vertical="center" wrapText="1"/>
    </xf>
    <xf numFmtId="2" fontId="10" fillId="3" borderId="0" xfId="8" applyNumberFormat="1" applyFont="1" applyFill="1" applyBorder="1" applyAlignment="1">
      <alignment horizontal="center" vertical="center" wrapText="1"/>
    </xf>
    <xf numFmtId="1" fontId="10" fillId="3" borderId="5" xfId="8" applyNumberFormat="1" applyFont="1" applyFill="1" applyBorder="1" applyAlignment="1">
      <alignment horizontal="center" vertical="center" wrapText="1" shrinkToFit="1"/>
    </xf>
    <xf numFmtId="2" fontId="10" fillId="3" borderId="8" xfId="8" applyNumberFormat="1" applyFont="1" applyFill="1" applyBorder="1" applyAlignment="1">
      <alignment horizontal="center" vertical="center" wrapText="1"/>
    </xf>
    <xf numFmtId="165" fontId="123" fillId="4" borderId="5" xfId="8" applyNumberFormat="1" applyFont="1" applyFill="1" applyBorder="1" applyAlignment="1">
      <alignment horizontal="left" vertical="center" wrapText="1"/>
    </xf>
    <xf numFmtId="165" fontId="10" fillId="4" borderId="0" xfId="8" applyNumberFormat="1" applyFont="1" applyFill="1" applyAlignment="1">
      <alignment wrapText="1"/>
    </xf>
    <xf numFmtId="165" fontId="46" fillId="2" borderId="5" xfId="8" applyNumberFormat="1" applyFont="1" applyFill="1" applyBorder="1" applyAlignment="1">
      <alignment horizontal="center" vertical="center" wrapText="1"/>
    </xf>
    <xf numFmtId="165" fontId="18" fillId="23" borderId="5" xfId="8" applyNumberFormat="1" applyFont="1" applyFill="1" applyBorder="1" applyAlignment="1">
      <alignment horizontal="center" vertical="center" wrapText="1"/>
    </xf>
    <xf numFmtId="165" fontId="10" fillId="6" borderId="5" xfId="8" applyNumberFormat="1" applyFont="1" applyFill="1" applyBorder="1" applyAlignment="1">
      <alignment horizontal="center" vertical="center" wrapText="1"/>
    </xf>
    <xf numFmtId="165" fontId="122" fillId="6" borderId="5" xfId="8" applyNumberFormat="1" applyFont="1" applyFill="1" applyBorder="1" applyAlignment="1">
      <alignment horizontal="center" vertical="center" wrapText="1"/>
    </xf>
    <xf numFmtId="1" fontId="10" fillId="4" borderId="8" xfId="8" applyNumberFormat="1" applyFont="1" applyFill="1" applyBorder="1" applyAlignment="1">
      <alignment horizontal="center" vertical="center" wrapText="1"/>
    </xf>
    <xf numFmtId="165" fontId="10" fillId="0" borderId="5" xfId="8" applyNumberFormat="1" applyFont="1" applyFill="1" applyBorder="1" applyAlignment="1">
      <alignment horizontal="left" vertical="center" wrapText="1"/>
    </xf>
    <xf numFmtId="165" fontId="123" fillId="4" borderId="5" xfId="8" applyNumberFormat="1" applyFont="1" applyFill="1" applyBorder="1" applyAlignment="1">
      <alignment horizontal="center" vertical="center" wrapText="1"/>
    </xf>
    <xf numFmtId="1" fontId="20" fillId="2" borderId="0" xfId="8" applyNumberFormat="1" applyFont="1" applyFill="1" applyBorder="1" applyAlignment="1">
      <alignment horizontal="center" vertical="center" wrapText="1"/>
    </xf>
    <xf numFmtId="2" fontId="30" fillId="2" borderId="5" xfId="8" applyNumberFormat="1" applyFont="1" applyFill="1" applyBorder="1" applyAlignment="1">
      <alignment horizontal="center" vertical="center" wrapText="1"/>
    </xf>
    <xf numFmtId="165" fontId="123" fillId="3" borderId="5" xfId="8" applyNumberFormat="1" applyFont="1" applyFill="1" applyBorder="1" applyAlignment="1">
      <alignment horizontal="center" vertical="center" wrapText="1"/>
    </xf>
    <xf numFmtId="165" fontId="30" fillId="3" borderId="5" xfId="8" applyNumberFormat="1" applyFont="1" applyFill="1" applyBorder="1" applyAlignment="1">
      <alignment horizontal="center" vertical="center" wrapText="1"/>
    </xf>
    <xf numFmtId="2" fontId="30" fillId="3" borderId="5" xfId="8" applyNumberFormat="1" applyFont="1" applyFill="1" applyBorder="1" applyAlignment="1">
      <alignment horizontal="center" vertical="center" wrapText="1"/>
    </xf>
    <xf numFmtId="3" fontId="30" fillId="3" borderId="5" xfId="8" applyNumberFormat="1" applyFont="1" applyFill="1" applyBorder="1" applyAlignment="1">
      <alignment horizontal="center" vertical="center" wrapText="1"/>
    </xf>
    <xf numFmtId="173" fontId="30" fillId="4" borderId="5" xfId="8" applyNumberFormat="1" applyFont="1" applyFill="1" applyBorder="1" applyAlignment="1">
      <alignment horizontal="center" vertical="center" wrapText="1"/>
    </xf>
    <xf numFmtId="3" fontId="30" fillId="3" borderId="5" xfId="8" applyNumberFormat="1" applyFont="1" applyFill="1" applyBorder="1" applyAlignment="1">
      <alignment horizontal="right" vertical="center" wrapText="1"/>
    </xf>
    <xf numFmtId="3" fontId="123" fillId="3" borderId="5" xfId="8" applyNumberFormat="1" applyFont="1" applyFill="1" applyBorder="1" applyAlignment="1">
      <alignment horizontal="right" vertical="center" wrapText="1"/>
    </xf>
    <xf numFmtId="3" fontId="30" fillId="4" borderId="5" xfId="8" applyNumberFormat="1" applyFont="1" applyFill="1" applyBorder="1" applyAlignment="1">
      <alignment horizontal="right" vertical="center" wrapText="1"/>
    </xf>
    <xf numFmtId="3" fontId="134" fillId="3" borderId="5" xfId="8" applyNumberFormat="1" applyFont="1" applyFill="1" applyBorder="1" applyAlignment="1">
      <alignment horizontal="right" vertical="center" wrapText="1"/>
    </xf>
    <xf numFmtId="172" fontId="10" fillId="2" borderId="0" xfId="8" applyNumberFormat="1" applyFont="1" applyFill="1" applyBorder="1" applyAlignment="1">
      <alignment horizontal="center" vertical="center" wrapText="1"/>
    </xf>
    <xf numFmtId="165" fontId="30" fillId="0" borderId="0" xfId="8" applyNumberFormat="1" applyFont="1" applyFill="1" applyBorder="1" applyAlignment="1">
      <alignment horizontal="center" vertical="center" wrapText="1"/>
    </xf>
    <xf numFmtId="165" fontId="10" fillId="0" borderId="0" xfId="8" applyNumberFormat="1" applyFont="1" applyFill="1" applyBorder="1" applyAlignment="1">
      <alignment horizontal="center" vertical="center" wrapText="1"/>
    </xf>
    <xf numFmtId="165" fontId="122" fillId="0" borderId="0" xfId="8" applyNumberFormat="1" applyFont="1" applyFill="1" applyBorder="1" applyAlignment="1">
      <alignment horizontal="center" vertical="center" wrapText="1"/>
    </xf>
    <xf numFmtId="1" fontId="10" fillId="0" borderId="0" xfId="8" applyNumberFormat="1" applyFont="1" applyFill="1" applyBorder="1" applyAlignment="1">
      <alignment horizontal="center" vertical="center" wrapText="1"/>
    </xf>
    <xf numFmtId="1" fontId="30" fillId="0" borderId="0" xfId="8" applyNumberFormat="1" applyFont="1" applyFill="1" applyBorder="1" applyAlignment="1">
      <alignment horizontal="center" vertical="center" wrapText="1"/>
    </xf>
    <xf numFmtId="3" fontId="10" fillId="0" borderId="0" xfId="8" applyNumberFormat="1" applyFont="1" applyFill="1" applyBorder="1" applyAlignment="1">
      <alignment horizontal="center" vertical="center" wrapText="1"/>
    </xf>
    <xf numFmtId="164" fontId="135" fillId="0" borderId="0" xfId="8" applyNumberFormat="1" applyFont="1" applyFill="1" applyBorder="1" applyAlignment="1">
      <alignment horizontal="center" vertical="center" wrapText="1"/>
    </xf>
    <xf numFmtId="165" fontId="30" fillId="3" borderId="0" xfId="8" applyNumberFormat="1" applyFont="1" applyFill="1" applyBorder="1" applyAlignment="1">
      <alignment horizontal="center" vertical="center" wrapText="1"/>
    </xf>
    <xf numFmtId="165" fontId="10" fillId="3" borderId="0" xfId="8" applyNumberFormat="1" applyFont="1" applyFill="1" applyBorder="1" applyAlignment="1">
      <alignment horizontal="center" vertical="center" wrapText="1"/>
    </xf>
    <xf numFmtId="1" fontId="10" fillId="3" borderId="0" xfId="8" applyNumberFormat="1" applyFont="1" applyFill="1" applyBorder="1" applyAlignment="1">
      <alignment horizontal="center" vertical="center" wrapText="1"/>
    </xf>
    <xf numFmtId="1" fontId="30" fillId="3" borderId="0" xfId="8" applyNumberFormat="1" applyFont="1" applyFill="1" applyBorder="1" applyAlignment="1">
      <alignment horizontal="center" vertical="center" wrapText="1"/>
    </xf>
    <xf numFmtId="1" fontId="10" fillId="3" borderId="0" xfId="8" applyNumberFormat="1" applyFont="1" applyFill="1" applyBorder="1" applyAlignment="1">
      <alignment horizontal="center" vertical="center" wrapText="1" shrinkToFit="1"/>
    </xf>
    <xf numFmtId="1" fontId="10" fillId="2" borderId="0" xfId="8" applyNumberFormat="1" applyFont="1" applyFill="1" applyBorder="1" applyAlignment="1">
      <alignment horizontal="center" vertical="center" wrapText="1"/>
    </xf>
    <xf numFmtId="1" fontId="10" fillId="2" borderId="0" xfId="8" applyNumberFormat="1" applyFont="1" applyFill="1" applyBorder="1" applyAlignment="1">
      <alignment horizontal="center" vertical="center" wrapText="1" shrinkToFit="1"/>
    </xf>
    <xf numFmtId="2" fontId="10" fillId="0" borderId="0" xfId="8" applyNumberFormat="1" applyFont="1" applyFill="1" applyBorder="1" applyAlignment="1">
      <alignment horizontal="center" vertical="center" wrapText="1"/>
    </xf>
    <xf numFmtId="166" fontId="30" fillId="0" borderId="0" xfId="8" applyNumberFormat="1" applyFont="1" applyFill="1" applyBorder="1" applyAlignment="1">
      <alignment horizontal="center" vertical="center" wrapText="1"/>
    </xf>
    <xf numFmtId="164" fontId="10" fillId="2" borderId="0" xfId="8" applyNumberFormat="1" applyFont="1" applyFill="1" applyBorder="1" applyAlignment="1">
      <alignment horizontal="center" vertical="center" wrapText="1"/>
    </xf>
    <xf numFmtId="1" fontId="20" fillId="2" borderId="0" xfId="8" applyNumberFormat="1" applyFont="1" applyFill="1" applyBorder="1" applyAlignment="1">
      <alignment horizontal="center" vertical="center" wrapText="1" shrinkToFit="1"/>
    </xf>
    <xf numFmtId="165" fontId="127" fillId="2" borderId="0" xfId="8" applyNumberFormat="1" applyFont="1" applyFill="1" applyBorder="1" applyAlignment="1">
      <alignment horizontal="center" vertical="center" wrapText="1"/>
    </xf>
    <xf numFmtId="1" fontId="30" fillId="2" borderId="0" xfId="8" applyNumberFormat="1" applyFont="1" applyFill="1" applyBorder="1" applyAlignment="1">
      <alignment horizontal="center" vertical="center" wrapText="1"/>
    </xf>
    <xf numFmtId="165" fontId="20" fillId="2" borderId="0" xfId="8" applyNumberFormat="1" applyFont="1" applyFill="1" applyBorder="1" applyAlignment="1">
      <alignment horizontal="center" vertical="center" wrapText="1"/>
    </xf>
    <xf numFmtId="165" fontId="126" fillId="2" borderId="0" xfId="8" applyNumberFormat="1" applyFont="1" applyFill="1" applyAlignment="1">
      <alignment horizontal="center" vertical="center" wrapText="1"/>
    </xf>
    <xf numFmtId="165" fontId="20" fillId="2" borderId="0" xfId="8" applyNumberFormat="1" applyFont="1" applyFill="1" applyAlignment="1">
      <alignment horizontal="center" vertical="center" wrapText="1"/>
    </xf>
    <xf numFmtId="2" fontId="126" fillId="2" borderId="0" xfId="8" applyNumberFormat="1" applyFont="1" applyFill="1" applyBorder="1" applyAlignment="1">
      <alignment horizontal="center" vertical="center" wrapText="1"/>
    </xf>
    <xf numFmtId="43" fontId="10" fillId="2" borderId="0" xfId="8" applyNumberFormat="1" applyFont="1" applyFill="1" applyBorder="1" applyAlignment="1">
      <alignment horizontal="center" vertical="center" wrapText="1"/>
    </xf>
    <xf numFmtId="1" fontId="25" fillId="2" borderId="0" xfId="8" applyNumberFormat="1" applyFont="1" applyFill="1" applyBorder="1" applyAlignment="1">
      <alignment horizontal="center" vertical="center" wrapText="1"/>
    </xf>
    <xf numFmtId="2" fontId="20" fillId="0" borderId="0" xfId="8" applyNumberFormat="1" applyFont="1" applyFill="1" applyBorder="1" applyAlignment="1">
      <alignment horizontal="center" vertical="center" wrapText="1"/>
    </xf>
    <xf numFmtId="165" fontId="122" fillId="2" borderId="0" xfId="8" applyNumberFormat="1" applyFont="1" applyFill="1" applyBorder="1" applyAlignment="1">
      <alignment horizontal="center" vertical="center" wrapText="1"/>
    </xf>
    <xf numFmtId="1" fontId="20" fillId="0" borderId="0" xfId="8" applyNumberFormat="1" applyFont="1" applyFill="1" applyBorder="1" applyAlignment="1">
      <alignment horizontal="center" vertical="center" wrapText="1"/>
    </xf>
    <xf numFmtId="1" fontId="20" fillId="2" borderId="0" xfId="8" applyNumberFormat="1" applyFont="1" applyFill="1" applyAlignment="1">
      <alignment horizontal="center" vertical="center" wrapText="1"/>
    </xf>
    <xf numFmtId="1" fontId="25" fillId="2" borderId="0" xfId="8" applyNumberFormat="1" applyFont="1" applyFill="1" applyAlignment="1">
      <alignment horizontal="center" vertical="center" wrapText="1"/>
    </xf>
    <xf numFmtId="1" fontId="20" fillId="0" borderId="0" xfId="8" applyNumberFormat="1" applyFont="1" applyFill="1" applyAlignment="1">
      <alignment horizontal="center" vertical="center" wrapText="1"/>
    </xf>
    <xf numFmtId="165" fontId="10" fillId="2" borderId="0" xfId="8" quotePrefix="1" applyNumberFormat="1" applyFont="1" applyFill="1" applyBorder="1" applyAlignment="1">
      <alignment horizontal="center" vertical="center" wrapText="1"/>
    </xf>
    <xf numFmtId="1" fontId="10" fillId="2" borderId="2" xfId="11" applyNumberFormat="1" applyFont="1" applyFill="1" applyBorder="1" applyAlignment="1">
      <alignment horizontal="center" vertical="center" wrapText="1"/>
    </xf>
    <xf numFmtId="1" fontId="122" fillId="2" borderId="2" xfId="11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horizontal="center" vertical="center" wrapText="1"/>
    </xf>
    <xf numFmtId="0" fontId="122" fillId="3" borderId="2" xfId="0" applyNumberFormat="1" applyFont="1" applyFill="1" applyBorder="1" applyAlignment="1">
      <alignment horizontal="center" vertical="center" wrapText="1"/>
    </xf>
    <xf numFmtId="1" fontId="10" fillId="0" borderId="2" xfId="12" applyNumberFormat="1" applyFont="1" applyFill="1" applyBorder="1" applyAlignment="1">
      <alignment horizontal="center" vertical="center" wrapText="1"/>
    </xf>
    <xf numFmtId="1" fontId="122" fillId="0" borderId="2" xfId="12" applyNumberFormat="1" applyFont="1" applyFill="1" applyBorder="1" applyAlignment="1">
      <alignment horizontal="center" vertical="center" wrapText="1"/>
    </xf>
    <xf numFmtId="1" fontId="10" fillId="0" borderId="2" xfId="13" applyNumberFormat="1" applyFont="1" applyFill="1" applyBorder="1" applyAlignment="1">
      <alignment horizontal="center" vertical="center" wrapText="1"/>
    </xf>
    <xf numFmtId="1" fontId="122" fillId="0" borderId="2" xfId="13" applyNumberFormat="1" applyFont="1" applyFill="1" applyBorder="1" applyAlignment="1">
      <alignment horizontal="center" vertical="center" wrapText="1"/>
    </xf>
    <xf numFmtId="1" fontId="10" fillId="2" borderId="2" xfId="13" applyNumberFormat="1" applyFont="1" applyFill="1" applyBorder="1" applyAlignment="1">
      <alignment horizontal="center" vertical="center" wrapText="1"/>
    </xf>
    <xf numFmtId="1" fontId="122" fillId="2" borderId="2" xfId="13" applyNumberFormat="1" applyFont="1" applyFill="1" applyBorder="1" applyAlignment="1">
      <alignment horizontal="center" vertical="center" wrapText="1"/>
    </xf>
    <xf numFmtId="1" fontId="132" fillId="2" borderId="2" xfId="13" applyNumberFormat="1" applyFont="1" applyFill="1" applyBorder="1" applyAlignment="1">
      <alignment horizontal="center" vertical="center" wrapText="1"/>
    </xf>
    <xf numFmtId="1" fontId="133" fillId="2" borderId="2" xfId="13" applyNumberFormat="1" applyFont="1" applyFill="1" applyBorder="1" applyAlignment="1">
      <alignment horizontal="center" vertical="center" wrapText="1"/>
    </xf>
    <xf numFmtId="1" fontId="30" fillId="2" borderId="0" xfId="0" applyNumberFormat="1" applyFont="1" applyFill="1" applyAlignment="1">
      <alignment horizontal="center" vertical="center" wrapText="1"/>
    </xf>
    <xf numFmtId="1" fontId="10" fillId="2" borderId="2" xfId="15" applyNumberFormat="1" applyFont="1" applyFill="1" applyBorder="1" applyAlignment="1">
      <alignment horizontal="center" vertical="center" wrapText="1"/>
    </xf>
    <xf numFmtId="1" fontId="122" fillId="2" borderId="2" xfId="15" applyNumberFormat="1" applyFont="1" applyFill="1" applyBorder="1" applyAlignment="1">
      <alignment horizontal="center" vertical="center" wrapText="1"/>
    </xf>
    <xf numFmtId="1" fontId="10" fillId="3" borderId="2" xfId="16" applyNumberFormat="1" applyFont="1" applyFill="1" applyBorder="1" applyAlignment="1">
      <alignment horizontal="center" vertical="center" wrapText="1"/>
    </xf>
    <xf numFmtId="1" fontId="122" fillId="3" borderId="2" xfId="16" applyNumberFormat="1" applyFont="1" applyFill="1" applyBorder="1" applyAlignment="1">
      <alignment horizontal="center" vertical="center" wrapText="1"/>
    </xf>
    <xf numFmtId="1" fontId="10" fillId="3" borderId="2" xfId="17" applyNumberFormat="1" applyFont="1" applyFill="1" applyBorder="1" applyAlignment="1">
      <alignment horizontal="center" vertical="center" wrapText="1"/>
    </xf>
    <xf numFmtId="1" fontId="122" fillId="3" borderId="2" xfId="17" applyNumberFormat="1" applyFont="1" applyFill="1" applyBorder="1" applyAlignment="1">
      <alignment horizontal="center" vertical="center" wrapText="1"/>
    </xf>
    <xf numFmtId="1" fontId="132" fillId="3" borderId="2" xfId="17" applyNumberFormat="1" applyFont="1" applyFill="1" applyBorder="1" applyAlignment="1">
      <alignment horizontal="center" vertical="center" wrapText="1"/>
    </xf>
    <xf numFmtId="1" fontId="133" fillId="3" borderId="2" xfId="17" applyNumberFormat="1" applyFont="1" applyFill="1" applyBorder="1" applyAlignment="1">
      <alignment horizontal="center" vertical="center" wrapText="1"/>
    </xf>
    <xf numFmtId="1" fontId="132" fillId="2" borderId="2" xfId="17" applyNumberFormat="1" applyFont="1" applyFill="1" applyBorder="1" applyAlignment="1">
      <alignment horizontal="center" vertical="center" wrapText="1"/>
    </xf>
    <xf numFmtId="1" fontId="133" fillId="2" borderId="2" xfId="17" applyNumberFormat="1" applyFont="1" applyFill="1" applyBorder="1" applyAlignment="1">
      <alignment horizontal="center" vertical="center" wrapText="1"/>
    </xf>
    <xf numFmtId="1" fontId="10" fillId="0" borderId="2" xfId="17" applyNumberFormat="1" applyFont="1" applyFill="1" applyBorder="1" applyAlignment="1">
      <alignment horizontal="center" vertical="center" wrapText="1"/>
    </xf>
    <xf numFmtId="1" fontId="122" fillId="0" borderId="2" xfId="17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horizontal="left" vertical="center" wrapText="1"/>
    </xf>
    <xf numFmtId="1" fontId="10" fillId="2" borderId="2" xfId="19" applyNumberFormat="1" applyFont="1" applyFill="1" applyBorder="1" applyAlignment="1">
      <alignment horizontal="center" vertical="center" wrapText="1"/>
    </xf>
    <xf numFmtId="1" fontId="122" fillId="2" borderId="2" xfId="19" applyNumberFormat="1" applyFont="1" applyFill="1" applyBorder="1" applyAlignment="1">
      <alignment horizontal="center" vertical="center" wrapText="1"/>
    </xf>
    <xf numFmtId="1" fontId="10" fillId="0" borderId="2" xfId="20" applyNumberFormat="1" applyFont="1" applyFill="1" applyBorder="1" applyAlignment="1">
      <alignment horizontal="center" vertical="center" wrapText="1"/>
    </xf>
    <xf numFmtId="1" fontId="122" fillId="0" borderId="2" xfId="20" applyNumberFormat="1" applyFont="1" applyFill="1" applyBorder="1" applyAlignment="1">
      <alignment horizontal="center" vertical="center" wrapText="1"/>
    </xf>
    <xf numFmtId="1" fontId="10" fillId="0" borderId="2" xfId="21" applyNumberFormat="1" applyFont="1" applyFill="1" applyBorder="1" applyAlignment="1">
      <alignment horizontal="center" vertical="center" wrapText="1"/>
    </xf>
    <xf numFmtId="1" fontId="122" fillId="0" borderId="2" xfId="21" applyNumberFormat="1" applyFont="1" applyFill="1" applyBorder="1" applyAlignment="1">
      <alignment horizontal="center" vertical="center" wrapText="1"/>
    </xf>
    <xf numFmtId="1" fontId="10" fillId="2" borderId="2" xfId="21" applyNumberFormat="1" applyFont="1" applyFill="1" applyBorder="1" applyAlignment="1">
      <alignment horizontal="center" vertical="center" wrapText="1"/>
    </xf>
    <xf numFmtId="1" fontId="122" fillId="2" borderId="2" xfId="21" applyNumberFormat="1" applyFont="1" applyFill="1" applyBorder="1" applyAlignment="1">
      <alignment horizontal="center" vertical="center" wrapText="1"/>
    </xf>
    <xf numFmtId="1" fontId="132" fillId="2" borderId="2" xfId="21" applyNumberFormat="1" applyFont="1" applyFill="1" applyBorder="1" applyAlignment="1">
      <alignment horizontal="center" vertical="center" wrapText="1"/>
    </xf>
    <xf numFmtId="1" fontId="133" fillId="2" borderId="2" xfId="21" applyNumberFormat="1" applyFont="1" applyFill="1" applyBorder="1" applyAlignment="1">
      <alignment horizontal="center" vertical="center" wrapText="1"/>
    </xf>
    <xf numFmtId="0" fontId="30" fillId="23" borderId="0" xfId="0" applyFont="1" applyFill="1" applyBorder="1" applyAlignment="1">
      <alignment horizontal="center" vertical="center" wrapText="1"/>
    </xf>
    <xf numFmtId="1" fontId="10" fillId="2" borderId="2" xfId="23" applyNumberFormat="1" applyFont="1" applyFill="1" applyBorder="1" applyAlignment="1">
      <alignment horizontal="center" vertical="center" wrapText="1"/>
    </xf>
    <xf numFmtId="1" fontId="122" fillId="2" borderId="2" xfId="23" applyNumberFormat="1" applyFont="1" applyFill="1" applyBorder="1" applyAlignment="1">
      <alignment horizontal="center" vertical="center" wrapText="1"/>
    </xf>
    <xf numFmtId="1" fontId="10" fillId="23" borderId="2" xfId="23" applyNumberFormat="1" applyFont="1" applyFill="1" applyBorder="1" applyAlignment="1">
      <alignment horizontal="center" vertical="center" wrapText="1"/>
    </xf>
    <xf numFmtId="1" fontId="122" fillId="23" borderId="2" xfId="23" applyNumberFormat="1" applyFont="1" applyFill="1" applyBorder="1" applyAlignment="1">
      <alignment horizontal="center" vertical="center" wrapText="1"/>
    </xf>
    <xf numFmtId="1" fontId="10" fillId="0" borderId="2" xfId="24" applyNumberFormat="1" applyFont="1" applyFill="1" applyBorder="1" applyAlignment="1">
      <alignment horizontal="center" vertical="center" wrapText="1"/>
    </xf>
    <xf numFmtId="1" fontId="122" fillId="0" borderId="2" xfId="24" applyNumberFormat="1" applyFont="1" applyFill="1" applyBorder="1" applyAlignment="1">
      <alignment horizontal="center" vertical="center" wrapText="1"/>
    </xf>
    <xf numFmtId="1" fontId="10" fillId="0" borderId="2" xfId="25" applyNumberFormat="1" applyFont="1" applyFill="1" applyBorder="1" applyAlignment="1">
      <alignment horizontal="center" vertical="center" wrapText="1"/>
    </xf>
    <xf numFmtId="1" fontId="122" fillId="0" borderId="2" xfId="25" applyNumberFormat="1" applyFont="1" applyFill="1" applyBorder="1" applyAlignment="1">
      <alignment horizontal="center" vertical="center" wrapText="1"/>
    </xf>
    <xf numFmtId="1" fontId="10" fillId="2" borderId="2" xfId="25" applyNumberFormat="1" applyFont="1" applyFill="1" applyBorder="1" applyAlignment="1">
      <alignment horizontal="center" vertical="center" wrapText="1"/>
    </xf>
    <xf numFmtId="1" fontId="122" fillId="2" borderId="2" xfId="25" applyNumberFormat="1" applyFont="1" applyFill="1" applyBorder="1" applyAlignment="1">
      <alignment horizontal="center" vertical="center" wrapText="1"/>
    </xf>
    <xf numFmtId="1" fontId="132" fillId="2" borderId="2" xfId="25" applyNumberFormat="1" applyFont="1" applyFill="1" applyBorder="1" applyAlignment="1">
      <alignment horizontal="center" vertical="center" wrapText="1"/>
    </xf>
    <xf numFmtId="1" fontId="133" fillId="2" borderId="2" xfId="25" applyNumberFormat="1" applyFont="1" applyFill="1" applyBorder="1" applyAlignment="1">
      <alignment horizontal="center" vertical="center" wrapText="1"/>
    </xf>
    <xf numFmtId="1" fontId="10" fillId="2" borderId="2" xfId="27" applyNumberFormat="1" applyFont="1" applyFill="1" applyBorder="1" applyAlignment="1">
      <alignment horizontal="center" vertical="center" wrapText="1"/>
    </xf>
    <xf numFmtId="1" fontId="122" fillId="2" borderId="2" xfId="27" applyNumberFormat="1" applyFont="1" applyFill="1" applyBorder="1" applyAlignment="1">
      <alignment horizontal="center" vertical="center" wrapText="1"/>
    </xf>
    <xf numFmtId="1" fontId="10" fillId="0" borderId="2" xfId="28" applyNumberFormat="1" applyFont="1" applyFill="1" applyBorder="1" applyAlignment="1">
      <alignment horizontal="center" vertical="center" wrapText="1"/>
    </xf>
    <xf numFmtId="1" fontId="122" fillId="0" borderId="2" xfId="28" applyNumberFormat="1" applyFont="1" applyFill="1" applyBorder="1" applyAlignment="1">
      <alignment horizontal="center" vertical="center" wrapText="1"/>
    </xf>
    <xf numFmtId="1" fontId="10" fillId="23" borderId="2" xfId="29" applyNumberFormat="1" applyFont="1" applyFill="1" applyBorder="1" applyAlignment="1">
      <alignment horizontal="center" vertical="center" wrapText="1"/>
    </xf>
    <xf numFmtId="1" fontId="122" fillId="23" borderId="2" xfId="29" applyNumberFormat="1" applyFont="1" applyFill="1" applyBorder="1" applyAlignment="1">
      <alignment horizontal="center" vertical="center" wrapText="1"/>
    </xf>
    <xf numFmtId="1" fontId="132" fillId="2" borderId="2" xfId="29" applyNumberFormat="1" applyFont="1" applyFill="1" applyBorder="1" applyAlignment="1">
      <alignment horizontal="center" vertical="center" wrapText="1"/>
    </xf>
    <xf numFmtId="1" fontId="133" fillId="2" borderId="2" xfId="29" applyNumberFormat="1" applyFont="1" applyFill="1" applyBorder="1" applyAlignment="1">
      <alignment horizontal="center" vertical="center" wrapText="1"/>
    </xf>
    <xf numFmtId="1" fontId="10" fillId="0" borderId="2" xfId="29" applyNumberFormat="1" applyFont="1" applyFill="1" applyBorder="1" applyAlignment="1">
      <alignment horizontal="center" vertical="center" wrapText="1"/>
    </xf>
    <xf numFmtId="1" fontId="122" fillId="0" borderId="2" xfId="29" applyNumberFormat="1" applyFont="1" applyFill="1" applyBorder="1" applyAlignment="1">
      <alignment horizontal="center" vertical="center" wrapText="1"/>
    </xf>
    <xf numFmtId="1" fontId="10" fillId="2" borderId="2" xfId="31" applyNumberFormat="1" applyFont="1" applyFill="1" applyBorder="1" applyAlignment="1">
      <alignment horizontal="center" vertical="center" wrapText="1"/>
    </xf>
    <xf numFmtId="1" fontId="122" fillId="2" borderId="2" xfId="31" applyNumberFormat="1" applyFont="1" applyFill="1" applyBorder="1" applyAlignment="1">
      <alignment horizontal="center" vertical="center" wrapText="1"/>
    </xf>
    <xf numFmtId="1" fontId="10" fillId="0" borderId="2" xfId="32" applyNumberFormat="1" applyFont="1" applyFill="1" applyBorder="1" applyAlignment="1">
      <alignment horizontal="center" vertical="center" wrapText="1"/>
    </xf>
    <xf numFmtId="1" fontId="122" fillId="0" borderId="2" xfId="32" applyNumberFormat="1" applyFont="1" applyFill="1" applyBorder="1" applyAlignment="1">
      <alignment horizontal="center" vertical="center" wrapText="1"/>
    </xf>
    <xf numFmtId="1" fontId="10" fillId="0" borderId="2" xfId="33" applyNumberFormat="1" applyFont="1" applyFill="1" applyBorder="1" applyAlignment="1">
      <alignment horizontal="center" vertical="center" wrapText="1"/>
    </xf>
    <xf numFmtId="1" fontId="122" fillId="0" borderId="2" xfId="33" applyNumberFormat="1" applyFont="1" applyFill="1" applyBorder="1" applyAlignment="1">
      <alignment horizontal="center" vertical="center" wrapText="1"/>
    </xf>
    <xf numFmtId="1" fontId="10" fillId="2" borderId="2" xfId="33" applyNumberFormat="1" applyFont="1" applyFill="1" applyBorder="1" applyAlignment="1">
      <alignment horizontal="center" vertical="center" wrapText="1"/>
    </xf>
    <xf numFmtId="1" fontId="122" fillId="2" borderId="2" xfId="33" applyNumberFormat="1" applyFont="1" applyFill="1" applyBorder="1" applyAlignment="1">
      <alignment horizontal="center" vertical="center" wrapText="1"/>
    </xf>
    <xf numFmtId="1" fontId="132" fillId="2" borderId="2" xfId="33" applyNumberFormat="1" applyFont="1" applyFill="1" applyBorder="1" applyAlignment="1">
      <alignment horizontal="center" vertical="center" wrapText="1"/>
    </xf>
    <xf numFmtId="1" fontId="133" fillId="2" borderId="2" xfId="33" applyNumberFormat="1" applyFont="1" applyFill="1" applyBorder="1" applyAlignment="1">
      <alignment horizontal="center" vertical="center" wrapText="1"/>
    </xf>
    <xf numFmtId="1" fontId="10" fillId="2" borderId="2" xfId="35" applyNumberFormat="1" applyFont="1" applyFill="1" applyBorder="1" applyAlignment="1">
      <alignment horizontal="center" vertical="center" wrapText="1"/>
    </xf>
    <xf numFmtId="1" fontId="122" fillId="2" borderId="2" xfId="35" applyNumberFormat="1" applyFont="1" applyFill="1" applyBorder="1" applyAlignment="1">
      <alignment horizontal="center" vertical="center" wrapText="1"/>
    </xf>
    <xf numFmtId="1" fontId="10" fillId="21" borderId="2" xfId="35" applyNumberFormat="1" applyFont="1" applyFill="1" applyBorder="1" applyAlignment="1">
      <alignment horizontal="center" vertical="center" wrapText="1"/>
    </xf>
    <xf numFmtId="1" fontId="122" fillId="21" borderId="2" xfId="35" applyNumberFormat="1" applyFont="1" applyFill="1" applyBorder="1" applyAlignment="1">
      <alignment horizontal="center" vertical="center" wrapText="1"/>
    </xf>
    <xf numFmtId="1" fontId="10" fillId="23" borderId="2" xfId="35" applyNumberFormat="1" applyFont="1" applyFill="1" applyBorder="1" applyAlignment="1">
      <alignment horizontal="center" vertical="center" wrapText="1"/>
    </xf>
    <xf numFmtId="1" fontId="122" fillId="23" borderId="2" xfId="35" applyNumberFormat="1" applyFont="1" applyFill="1" applyBorder="1" applyAlignment="1">
      <alignment horizontal="center" vertical="center" wrapText="1"/>
    </xf>
    <xf numFmtId="0" fontId="10" fillId="21" borderId="2" xfId="0" applyNumberFormat="1" applyFont="1" applyFill="1" applyBorder="1" applyAlignment="1">
      <alignment horizontal="center" vertical="center" wrapText="1"/>
    </xf>
    <xf numFmtId="0" fontId="122" fillId="21" borderId="2" xfId="0" applyNumberFormat="1" applyFont="1" applyFill="1" applyBorder="1" applyAlignment="1">
      <alignment horizontal="center" vertical="center" wrapText="1"/>
    </xf>
    <xf numFmtId="0" fontId="10" fillId="21" borderId="2" xfId="0" applyFont="1" applyFill="1" applyBorder="1" applyAlignment="1">
      <alignment horizontal="center" vertical="center" wrapText="1"/>
    </xf>
    <xf numFmtId="0" fontId="122" fillId="21" borderId="2" xfId="0" applyFont="1" applyFill="1" applyBorder="1" applyAlignment="1">
      <alignment horizontal="center" vertical="center" wrapText="1"/>
    </xf>
    <xf numFmtId="1" fontId="10" fillId="0" borderId="2" xfId="36" applyNumberFormat="1" applyFont="1" applyFill="1" applyBorder="1" applyAlignment="1">
      <alignment horizontal="center" vertical="center" wrapText="1"/>
    </xf>
    <xf numFmtId="1" fontId="122" fillId="0" borderId="2" xfId="36" applyNumberFormat="1" applyFont="1" applyFill="1" applyBorder="1" applyAlignment="1">
      <alignment horizontal="center" vertical="center" wrapText="1"/>
    </xf>
    <xf numFmtId="1" fontId="10" fillId="21" borderId="2" xfId="37" applyNumberFormat="1" applyFont="1" applyFill="1" applyBorder="1" applyAlignment="1">
      <alignment horizontal="center" vertical="center" wrapText="1"/>
    </xf>
    <xf numFmtId="1" fontId="122" fillId="21" borderId="2" xfId="37" applyNumberFormat="1" applyFont="1" applyFill="1" applyBorder="1" applyAlignment="1">
      <alignment horizontal="center" vertical="center" wrapText="1"/>
    </xf>
    <xf numFmtId="1" fontId="10" fillId="23" borderId="2" xfId="37" applyNumberFormat="1" applyFont="1" applyFill="1" applyBorder="1" applyAlignment="1">
      <alignment horizontal="center" vertical="center" wrapText="1"/>
    </xf>
    <xf numFmtId="1" fontId="122" fillId="23" borderId="2" xfId="37" applyNumberFormat="1" applyFont="1" applyFill="1" applyBorder="1" applyAlignment="1">
      <alignment horizontal="center" vertical="center" wrapText="1"/>
    </xf>
    <xf numFmtId="1" fontId="132" fillId="2" borderId="2" xfId="37" applyNumberFormat="1" applyFont="1" applyFill="1" applyBorder="1" applyAlignment="1">
      <alignment horizontal="center" vertical="center" wrapText="1"/>
    </xf>
    <xf numFmtId="1" fontId="133" fillId="2" borderId="2" xfId="37" applyNumberFormat="1" applyFont="1" applyFill="1" applyBorder="1" applyAlignment="1">
      <alignment horizontal="center" vertical="center" wrapText="1"/>
    </xf>
    <xf numFmtId="1" fontId="10" fillId="0" borderId="2" xfId="37" applyNumberFormat="1" applyFont="1" applyFill="1" applyBorder="1" applyAlignment="1">
      <alignment horizontal="center" vertical="center" wrapText="1"/>
    </xf>
    <xf numFmtId="1" fontId="122" fillId="0" borderId="2" xfId="37" applyNumberFormat="1" applyFont="1" applyFill="1" applyBorder="1" applyAlignment="1">
      <alignment horizontal="center" vertical="center" wrapText="1"/>
    </xf>
    <xf numFmtId="1" fontId="10" fillId="2" borderId="2" xfId="39" applyNumberFormat="1" applyFont="1" applyFill="1" applyBorder="1" applyAlignment="1">
      <alignment horizontal="center" vertical="center" wrapText="1"/>
    </xf>
    <xf numFmtId="1" fontId="122" fillId="2" borderId="2" xfId="39" applyNumberFormat="1" applyFont="1" applyFill="1" applyBorder="1" applyAlignment="1">
      <alignment horizontal="center" vertical="center" wrapText="1"/>
    </xf>
    <xf numFmtId="1" fontId="10" fillId="23" borderId="2" xfId="39" applyNumberFormat="1" applyFont="1" applyFill="1" applyBorder="1" applyAlignment="1">
      <alignment horizontal="center" vertical="center" wrapText="1"/>
    </xf>
    <xf numFmtId="1" fontId="122" fillId="23" borderId="2" xfId="39" applyNumberFormat="1" applyFont="1" applyFill="1" applyBorder="1" applyAlignment="1">
      <alignment horizontal="center" vertical="center" wrapText="1"/>
    </xf>
    <xf numFmtId="1" fontId="10" fillId="0" borderId="2" xfId="40" applyNumberFormat="1" applyFont="1" applyFill="1" applyBorder="1" applyAlignment="1">
      <alignment horizontal="center" vertical="center" wrapText="1"/>
    </xf>
    <xf numFmtId="1" fontId="122" fillId="0" borderId="2" xfId="40" applyNumberFormat="1" applyFont="1" applyFill="1" applyBorder="1" applyAlignment="1">
      <alignment horizontal="center" vertical="center" wrapText="1"/>
    </xf>
    <xf numFmtId="1" fontId="10" fillId="23" borderId="2" xfId="41" applyNumberFormat="1" applyFont="1" applyFill="1" applyBorder="1" applyAlignment="1">
      <alignment horizontal="center" vertical="center" wrapText="1"/>
    </xf>
    <xf numFmtId="1" fontId="122" fillId="23" borderId="2" xfId="41" applyNumberFormat="1" applyFont="1" applyFill="1" applyBorder="1" applyAlignment="1">
      <alignment horizontal="center" vertical="center" wrapText="1"/>
    </xf>
    <xf numFmtId="1" fontId="132" fillId="23" borderId="2" xfId="41" applyNumberFormat="1" applyFont="1" applyFill="1" applyBorder="1" applyAlignment="1">
      <alignment horizontal="center" vertical="center" wrapText="1"/>
    </xf>
    <xf numFmtId="1" fontId="133" fillId="23" borderId="2" xfId="41" applyNumberFormat="1" applyFont="1" applyFill="1" applyBorder="1" applyAlignment="1">
      <alignment horizontal="center" vertical="center" wrapText="1"/>
    </xf>
    <xf numFmtId="1" fontId="10" fillId="0" borderId="2" xfId="41" applyNumberFormat="1" applyFont="1" applyFill="1" applyBorder="1" applyAlignment="1">
      <alignment horizontal="center" vertical="center" wrapText="1"/>
    </xf>
    <xf numFmtId="1" fontId="122" fillId="0" borderId="2" xfId="41" applyNumberFormat="1" applyFont="1" applyFill="1" applyBorder="1" applyAlignment="1">
      <alignment horizontal="center" vertical="center" wrapText="1"/>
    </xf>
    <xf numFmtId="1" fontId="10" fillId="2" borderId="2" xfId="43" applyNumberFormat="1" applyFont="1" applyFill="1" applyBorder="1" applyAlignment="1">
      <alignment horizontal="center" vertical="center" wrapText="1"/>
    </xf>
    <xf numFmtId="1" fontId="122" fillId="2" borderId="2" xfId="43" applyNumberFormat="1" applyFont="1" applyFill="1" applyBorder="1" applyAlignment="1">
      <alignment horizontal="center" vertical="center" wrapText="1"/>
    </xf>
    <xf numFmtId="1" fontId="10" fillId="23" borderId="2" xfId="43" applyNumberFormat="1" applyFont="1" applyFill="1" applyBorder="1" applyAlignment="1">
      <alignment horizontal="center" vertical="center" wrapText="1"/>
    </xf>
    <xf numFmtId="1" fontId="122" fillId="23" borderId="2" xfId="43" applyNumberFormat="1" applyFont="1" applyFill="1" applyBorder="1" applyAlignment="1">
      <alignment horizontal="center" vertical="center" wrapText="1"/>
    </xf>
    <xf numFmtId="2" fontId="10" fillId="23" borderId="2" xfId="0" applyNumberFormat="1" applyFont="1" applyFill="1" applyBorder="1" applyAlignment="1">
      <alignment horizontal="center" vertical="center" wrapText="1"/>
    </xf>
    <xf numFmtId="1" fontId="10" fillId="0" borderId="2" xfId="44" applyNumberFormat="1" applyFont="1" applyFill="1" applyBorder="1" applyAlignment="1">
      <alignment horizontal="center" vertical="center" wrapText="1"/>
    </xf>
    <xf numFmtId="1" fontId="122" fillId="0" borderId="2" xfId="44" applyNumberFormat="1" applyFont="1" applyFill="1" applyBorder="1" applyAlignment="1">
      <alignment horizontal="center" vertical="center" wrapText="1"/>
    </xf>
    <xf numFmtId="1" fontId="10" fillId="23" borderId="2" xfId="45" applyNumberFormat="1" applyFont="1" applyFill="1" applyBorder="1" applyAlignment="1">
      <alignment horizontal="center" vertical="center" wrapText="1"/>
    </xf>
    <xf numFmtId="1" fontId="122" fillId="23" borderId="2" xfId="45" applyNumberFormat="1" applyFont="1" applyFill="1" applyBorder="1" applyAlignment="1">
      <alignment horizontal="center" vertical="center" wrapText="1"/>
    </xf>
    <xf numFmtId="1" fontId="132" fillId="23" borderId="2" xfId="45" applyNumberFormat="1" applyFont="1" applyFill="1" applyBorder="1" applyAlignment="1">
      <alignment horizontal="center" vertical="center" wrapText="1"/>
    </xf>
    <xf numFmtId="1" fontId="133" fillId="23" borderId="2" xfId="45" applyNumberFormat="1" applyFont="1" applyFill="1" applyBorder="1" applyAlignment="1">
      <alignment horizontal="center" vertical="center" wrapText="1"/>
    </xf>
    <xf numFmtId="1" fontId="10" fillId="0" borderId="2" xfId="45" applyNumberFormat="1" applyFont="1" applyFill="1" applyBorder="1" applyAlignment="1">
      <alignment horizontal="center" vertical="center" wrapText="1"/>
    </xf>
    <xf numFmtId="1" fontId="122" fillId="0" borderId="2" xfId="45" applyNumberFormat="1" applyFont="1" applyFill="1" applyBorder="1" applyAlignment="1">
      <alignment horizontal="center" vertical="center" wrapText="1"/>
    </xf>
    <xf numFmtId="1" fontId="10" fillId="2" borderId="2" xfId="47" applyNumberFormat="1" applyFont="1" applyFill="1" applyBorder="1" applyAlignment="1">
      <alignment horizontal="center" vertical="center" wrapText="1"/>
    </xf>
    <xf numFmtId="1" fontId="122" fillId="2" borderId="2" xfId="47" applyNumberFormat="1" applyFont="1" applyFill="1" applyBorder="1" applyAlignment="1">
      <alignment horizontal="center" vertical="center" wrapText="1"/>
    </xf>
    <xf numFmtId="1" fontId="10" fillId="23" borderId="2" xfId="47" applyNumberFormat="1" applyFont="1" applyFill="1" applyBorder="1" applyAlignment="1">
      <alignment horizontal="center" vertical="center" wrapText="1"/>
    </xf>
    <xf numFmtId="1" fontId="122" fillId="23" borderId="2" xfId="47" applyNumberFormat="1" applyFont="1" applyFill="1" applyBorder="1" applyAlignment="1">
      <alignment horizontal="center" vertical="center" wrapText="1"/>
    </xf>
    <xf numFmtId="1" fontId="10" fillId="0" borderId="2" xfId="48" applyNumberFormat="1" applyFont="1" applyFill="1" applyBorder="1" applyAlignment="1">
      <alignment horizontal="center" vertical="center" wrapText="1"/>
    </xf>
    <xf numFmtId="1" fontId="122" fillId="0" borderId="2" xfId="48" applyNumberFormat="1" applyFont="1" applyFill="1" applyBorder="1" applyAlignment="1">
      <alignment horizontal="center" vertical="center" wrapText="1"/>
    </xf>
    <xf numFmtId="1" fontId="10" fillId="23" borderId="2" xfId="49" applyNumberFormat="1" applyFont="1" applyFill="1" applyBorder="1" applyAlignment="1">
      <alignment horizontal="center" vertical="center" wrapText="1"/>
    </xf>
    <xf numFmtId="1" fontId="122" fillId="23" borderId="2" xfId="49" applyNumberFormat="1" applyFont="1" applyFill="1" applyBorder="1" applyAlignment="1">
      <alignment horizontal="center" vertical="center" wrapText="1"/>
    </xf>
    <xf numFmtId="1" fontId="132" fillId="23" borderId="2" xfId="49" applyNumberFormat="1" applyFont="1" applyFill="1" applyBorder="1" applyAlignment="1">
      <alignment horizontal="center" vertical="center" wrapText="1"/>
    </xf>
    <xf numFmtId="1" fontId="133" fillId="23" borderId="2" xfId="49" applyNumberFormat="1" applyFont="1" applyFill="1" applyBorder="1" applyAlignment="1">
      <alignment horizontal="center" vertical="center" wrapText="1"/>
    </xf>
    <xf numFmtId="1" fontId="10" fillId="0" borderId="2" xfId="49" applyNumberFormat="1" applyFont="1" applyFill="1" applyBorder="1" applyAlignment="1">
      <alignment horizontal="center" vertical="center" wrapText="1"/>
    </xf>
    <xf numFmtId="1" fontId="122" fillId="0" borderId="2" xfId="49" applyNumberFormat="1" applyFont="1" applyFill="1" applyBorder="1" applyAlignment="1">
      <alignment horizontal="center" vertical="center" wrapText="1"/>
    </xf>
    <xf numFmtId="1" fontId="10" fillId="2" borderId="2" xfId="51" applyNumberFormat="1" applyFont="1" applyFill="1" applyBorder="1" applyAlignment="1">
      <alignment horizontal="center" vertical="center" wrapText="1"/>
    </xf>
    <xf numFmtId="1" fontId="122" fillId="2" borderId="2" xfId="51" applyNumberFormat="1" applyFont="1" applyFill="1" applyBorder="1" applyAlignment="1">
      <alignment horizontal="center" vertical="center" wrapText="1"/>
    </xf>
    <xf numFmtId="1" fontId="10" fillId="23" borderId="2" xfId="51" applyNumberFormat="1" applyFont="1" applyFill="1" applyBorder="1" applyAlignment="1">
      <alignment horizontal="center" vertical="center" wrapText="1"/>
    </xf>
    <xf numFmtId="1" fontId="122" fillId="23" borderId="2" xfId="51" applyNumberFormat="1" applyFont="1" applyFill="1" applyBorder="1" applyAlignment="1">
      <alignment horizontal="center" vertical="center" wrapText="1"/>
    </xf>
    <xf numFmtId="1" fontId="10" fillId="24" borderId="2" xfId="0" applyNumberFormat="1" applyFont="1" applyFill="1" applyBorder="1" applyAlignment="1">
      <alignment horizontal="center" vertical="center" wrapText="1"/>
    </xf>
    <xf numFmtId="3" fontId="10" fillId="24" borderId="2" xfId="0" applyNumberFormat="1" applyFont="1" applyFill="1" applyBorder="1" applyAlignment="1">
      <alignment horizontal="center" vertical="center" wrapText="1"/>
    </xf>
    <xf numFmtId="1" fontId="10" fillId="0" borderId="2" xfId="52" applyNumberFormat="1" applyFont="1" applyFill="1" applyBorder="1" applyAlignment="1">
      <alignment horizontal="center" vertical="center" wrapText="1"/>
    </xf>
    <xf numFmtId="1" fontId="122" fillId="0" borderId="2" xfId="52" applyNumberFormat="1" applyFont="1" applyFill="1" applyBorder="1" applyAlignment="1">
      <alignment horizontal="center" vertical="center" wrapText="1"/>
    </xf>
    <xf numFmtId="1" fontId="10" fillId="23" borderId="2" xfId="53" applyNumberFormat="1" applyFont="1" applyFill="1" applyBorder="1" applyAlignment="1">
      <alignment horizontal="center" vertical="center" wrapText="1"/>
    </xf>
    <xf numFmtId="1" fontId="122" fillId="23" borderId="2" xfId="53" applyNumberFormat="1" applyFont="1" applyFill="1" applyBorder="1" applyAlignment="1">
      <alignment horizontal="center" vertical="center" wrapText="1"/>
    </xf>
    <xf numFmtId="1" fontId="132" fillId="23" borderId="2" xfId="53" applyNumberFormat="1" applyFont="1" applyFill="1" applyBorder="1" applyAlignment="1">
      <alignment horizontal="center" vertical="center" wrapText="1"/>
    </xf>
    <xf numFmtId="1" fontId="133" fillId="23" borderId="2" xfId="53" applyNumberFormat="1" applyFont="1" applyFill="1" applyBorder="1" applyAlignment="1">
      <alignment horizontal="center" vertical="center" wrapText="1"/>
    </xf>
    <xf numFmtId="1" fontId="10" fillId="0" borderId="2" xfId="53" applyNumberFormat="1" applyFont="1" applyFill="1" applyBorder="1" applyAlignment="1">
      <alignment horizontal="center" vertical="center" wrapText="1"/>
    </xf>
    <xf numFmtId="1" fontId="122" fillId="0" borderId="2" xfId="53" applyNumberFormat="1" applyFont="1" applyFill="1" applyBorder="1" applyAlignment="1">
      <alignment horizontal="center" vertical="center" wrapText="1"/>
    </xf>
    <xf numFmtId="1" fontId="30" fillId="2" borderId="0" xfId="8" applyNumberFormat="1" applyFont="1" applyFill="1" applyAlignment="1">
      <alignment horizontal="center" vertical="center" wrapText="1"/>
    </xf>
    <xf numFmtId="1" fontId="30" fillId="4" borderId="11" xfId="8" applyNumberFormat="1" applyFont="1" applyFill="1" applyBorder="1" applyAlignment="1">
      <alignment horizontal="center" vertical="center" wrapText="1"/>
    </xf>
    <xf numFmtId="1" fontId="10" fillId="4" borderId="11" xfId="8" applyNumberFormat="1" applyFont="1" applyFill="1" applyBorder="1" applyAlignment="1">
      <alignment horizontal="center" vertical="center" wrapText="1"/>
    </xf>
    <xf numFmtId="1" fontId="136" fillId="2" borderId="0" xfId="8" applyNumberFormat="1" applyFont="1" applyFill="1" applyAlignment="1">
      <alignment horizontal="center" vertical="center" wrapText="1"/>
    </xf>
    <xf numFmtId="1" fontId="125" fillId="4" borderId="5" xfId="8" applyNumberFormat="1" applyFont="1" applyFill="1" applyBorder="1" applyAlignment="1">
      <alignment horizontal="center" vertical="center" wrapText="1"/>
    </xf>
    <xf numFmtId="1" fontId="10" fillId="4" borderId="9" xfId="8" applyNumberFormat="1" applyFont="1" applyFill="1" applyBorder="1" applyAlignment="1">
      <alignment horizontal="center" vertical="center" wrapText="1"/>
    </xf>
    <xf numFmtId="1" fontId="10" fillId="4" borderId="10" xfId="8" applyNumberFormat="1" applyFont="1" applyFill="1" applyBorder="1" applyAlignment="1">
      <alignment horizontal="justify" vertical="center" wrapText="1"/>
    </xf>
    <xf numFmtId="2" fontId="16" fillId="4" borderId="5" xfId="0" applyNumberFormat="1" applyFont="1" applyFill="1" applyBorder="1" applyAlignment="1">
      <alignment horizontal="center" vertical="center"/>
    </xf>
    <xf numFmtId="2" fontId="33" fillId="4" borderId="5" xfId="0" applyNumberFormat="1" applyFont="1" applyFill="1" applyBorder="1" applyAlignment="1">
      <alignment horizontal="center" vertical="center" wrapText="1"/>
    </xf>
    <xf numFmtId="0" fontId="42" fillId="4" borderId="5" xfId="0" applyFont="1" applyFill="1" applyBorder="1" applyAlignment="1">
      <alignment horizontal="justify" vertical="justify" wrapText="1"/>
    </xf>
    <xf numFmtId="0" fontId="16" fillId="4" borderId="5" xfId="0" applyNumberFormat="1" applyFont="1" applyFill="1" applyBorder="1" applyAlignment="1">
      <alignment horizontal="center" vertical="center"/>
    </xf>
    <xf numFmtId="2" fontId="15" fillId="4" borderId="5" xfId="0" applyNumberFormat="1" applyFont="1" applyFill="1" applyBorder="1" applyAlignment="1">
      <alignment horizontal="center" vertical="center" textRotation="90" wrapText="1"/>
    </xf>
    <xf numFmtId="1" fontId="15" fillId="4" borderId="5" xfId="0" applyNumberFormat="1" applyFont="1" applyFill="1" applyBorder="1" applyAlignment="1">
      <alignment horizontal="center" vertical="center" textRotation="90" wrapText="1"/>
    </xf>
    <xf numFmtId="0" fontId="42" fillId="4" borderId="5" xfId="0" applyFont="1" applyFill="1" applyBorder="1" applyAlignment="1">
      <alignment horizontal="center" vertical="center" wrapText="1"/>
    </xf>
    <xf numFmtId="0" fontId="36" fillId="4" borderId="5" xfId="0" applyFont="1" applyFill="1" applyBorder="1" applyAlignment="1">
      <alignment horizontal="center" vertical="center" textRotation="90" wrapText="1"/>
    </xf>
    <xf numFmtId="0" fontId="15" fillId="4" borderId="5" xfId="0" applyFont="1" applyFill="1" applyBorder="1" applyAlignment="1">
      <alignment horizontal="center" vertical="center" textRotation="90" wrapText="1"/>
    </xf>
    <xf numFmtId="2" fontId="9" fillId="4" borderId="2" xfId="0" applyNumberFormat="1" applyFont="1" applyFill="1" applyBorder="1" applyAlignment="1">
      <alignment horizontal="center" vertical="center"/>
    </xf>
    <xf numFmtId="0" fontId="42" fillId="4" borderId="5" xfId="0" applyFont="1" applyFill="1" applyBorder="1" applyAlignment="1">
      <alignment horizontal="left" vertical="center" wrapText="1"/>
    </xf>
    <xf numFmtId="3" fontId="15" fillId="0" borderId="5" xfId="0" applyNumberFormat="1" applyFont="1" applyFill="1" applyBorder="1" applyAlignment="1">
      <alignment horizontal="center" vertical="center" textRotation="90" wrapText="1"/>
    </xf>
    <xf numFmtId="3" fontId="15" fillId="0" borderId="5" xfId="0" applyNumberFormat="1" applyFont="1" applyFill="1" applyBorder="1" applyAlignment="1">
      <alignment horizontal="center" vertical="center" textRotation="90"/>
    </xf>
    <xf numFmtId="3" fontId="39" fillId="0" borderId="5" xfId="0" applyNumberFormat="1" applyFont="1" applyFill="1" applyBorder="1" applyAlignment="1">
      <alignment horizontal="center" vertical="center" textRotation="90" wrapText="1"/>
    </xf>
    <xf numFmtId="3" fontId="15" fillId="4" borderId="5" xfId="0" applyNumberFormat="1" applyFont="1" applyFill="1" applyBorder="1" applyAlignment="1">
      <alignment horizontal="center" vertical="center" textRotation="90" wrapText="1"/>
    </xf>
    <xf numFmtId="3" fontId="15" fillId="4" borderId="5" xfId="0" applyNumberFormat="1" applyFont="1" applyFill="1" applyBorder="1" applyAlignment="1">
      <alignment horizontal="center" vertical="center" textRotation="90"/>
    </xf>
    <xf numFmtId="3" fontId="39" fillId="4" borderId="5" xfId="0" applyNumberFormat="1" applyFont="1" applyFill="1" applyBorder="1" applyAlignment="1">
      <alignment horizontal="center" vertical="center" textRotation="90" wrapText="1"/>
    </xf>
    <xf numFmtId="3" fontId="7" fillId="2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/>
    </xf>
    <xf numFmtId="3" fontId="8" fillId="2" borderId="0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center"/>
    </xf>
    <xf numFmtId="3" fontId="7" fillId="3" borderId="0" xfId="0" applyNumberFormat="1" applyFont="1" applyFill="1" applyBorder="1" applyAlignment="1">
      <alignment horizontal="center" vertical="center"/>
    </xf>
    <xf numFmtId="1" fontId="14" fillId="2" borderId="0" xfId="0" applyNumberFormat="1" applyFont="1" applyFill="1" applyAlignment="1">
      <alignment horizontal="center" vertical="center"/>
    </xf>
    <xf numFmtId="1" fontId="14" fillId="0" borderId="0" xfId="0" applyNumberFormat="1" applyFont="1" applyFill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3" fontId="15" fillId="2" borderId="0" xfId="0" applyNumberFormat="1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1" fontId="15" fillId="4" borderId="5" xfId="0" applyNumberFormat="1" applyFont="1" applyFill="1" applyBorder="1" applyAlignment="1">
      <alignment horizontal="center" vertical="center"/>
    </xf>
    <xf numFmtId="3" fontId="15" fillId="4" borderId="5" xfId="0" applyNumberFormat="1" applyFont="1" applyFill="1" applyBorder="1" applyAlignment="1">
      <alignment horizontal="center" vertical="center"/>
    </xf>
    <xf numFmtId="3" fontId="39" fillId="4" borderId="5" xfId="0" applyNumberFormat="1" applyFont="1" applyFill="1" applyBorder="1" applyAlignment="1">
      <alignment horizontal="center" vertical="center"/>
    </xf>
    <xf numFmtId="1" fontId="49" fillId="0" borderId="2" xfId="0" applyNumberFormat="1" applyFont="1" applyFill="1" applyBorder="1" applyAlignment="1">
      <alignment horizontal="center" vertical="center" wrapText="1"/>
    </xf>
    <xf numFmtId="3" fontId="49" fillId="0" borderId="2" xfId="0" applyNumberFormat="1" applyFont="1" applyFill="1" applyBorder="1" applyAlignment="1">
      <alignment horizontal="center" vertical="center" wrapText="1"/>
    </xf>
    <xf numFmtId="1" fontId="49" fillId="4" borderId="2" xfId="0" applyNumberFormat="1" applyFont="1" applyFill="1" applyBorder="1" applyAlignment="1">
      <alignment horizontal="center" vertical="center" wrapText="1"/>
    </xf>
    <xf numFmtId="1" fontId="45" fillId="4" borderId="2" xfId="0" applyNumberFormat="1" applyFont="1" applyFill="1" applyBorder="1" applyAlignment="1">
      <alignment horizontal="center" vertical="center" wrapText="1"/>
    </xf>
    <xf numFmtId="3" fontId="45" fillId="4" borderId="2" xfId="0" applyNumberFormat="1" applyFont="1" applyFill="1" applyBorder="1" applyAlignment="1">
      <alignment horizontal="center" vertical="center" wrapText="1"/>
    </xf>
    <xf numFmtId="3" fontId="45" fillId="4" borderId="2" xfId="0" applyNumberFormat="1" applyFont="1" applyFill="1" applyBorder="1" applyAlignment="1">
      <alignment horizontal="center" vertical="center"/>
    </xf>
    <xf numFmtId="1" fontId="45" fillId="3" borderId="2" xfId="0" applyNumberFormat="1" applyFont="1" applyFill="1" applyBorder="1" applyAlignment="1">
      <alignment horizontal="center" vertical="center" wrapText="1"/>
    </xf>
    <xf numFmtId="1" fontId="45" fillId="3" borderId="2" xfId="0" applyNumberFormat="1" applyFont="1" applyFill="1" applyBorder="1" applyAlignment="1">
      <alignment horizontal="center" vertical="center"/>
    </xf>
    <xf numFmtId="1" fontId="17" fillId="0" borderId="5" xfId="0" applyNumberFormat="1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center"/>
    </xf>
    <xf numFmtId="3" fontId="14" fillId="0" borderId="5" xfId="0" applyNumberFormat="1" applyFont="1" applyFill="1" applyBorder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 vertical="center"/>
    </xf>
    <xf numFmtId="0" fontId="45" fillId="4" borderId="2" xfId="0" applyNumberFormat="1" applyFont="1" applyFill="1" applyBorder="1" applyAlignment="1">
      <alignment horizontal="center" vertical="center" wrapText="1"/>
    </xf>
    <xf numFmtId="1" fontId="15" fillId="4" borderId="5" xfId="0" applyNumberFormat="1" applyFont="1" applyFill="1" applyBorder="1" applyAlignment="1">
      <alignment horizontal="center" vertical="center" wrapText="1"/>
    </xf>
    <xf numFmtId="3" fontId="15" fillId="4" borderId="5" xfId="0" applyNumberFormat="1" applyFont="1" applyFill="1" applyBorder="1" applyAlignment="1">
      <alignment horizontal="center" vertical="center" wrapText="1"/>
    </xf>
    <xf numFmtId="3" fontId="137" fillId="4" borderId="5" xfId="0" applyNumberFormat="1" applyFont="1" applyFill="1" applyBorder="1" applyAlignment="1">
      <alignment horizontal="center" vertical="center" wrapText="1"/>
    </xf>
    <xf numFmtId="3" fontId="138" fillId="4" borderId="5" xfId="0" applyNumberFormat="1" applyFont="1" applyFill="1" applyBorder="1" applyAlignment="1">
      <alignment horizontal="center" vertical="center" wrapText="1"/>
    </xf>
    <xf numFmtId="0" fontId="45" fillId="3" borderId="0" xfId="0" applyNumberFormat="1" applyFont="1" applyFill="1" applyBorder="1" applyAlignment="1">
      <alignment horizontal="center" vertical="center" wrapText="1"/>
    </xf>
    <xf numFmtId="1" fontId="45" fillId="3" borderId="0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 wrapText="1"/>
    </xf>
    <xf numFmtId="3" fontId="139" fillId="0" borderId="0" xfId="0" applyNumberFormat="1" applyFont="1" applyFill="1" applyBorder="1" applyAlignment="1">
      <alignment horizontal="center" vertical="center"/>
    </xf>
    <xf numFmtId="3" fontId="14" fillId="2" borderId="0" xfId="0" applyNumberFormat="1" applyFont="1" applyFill="1" applyBorder="1" applyAlignment="1">
      <alignment horizontal="center" vertical="center" wrapText="1"/>
    </xf>
    <xf numFmtId="1" fontId="14" fillId="2" borderId="0" xfId="0" applyNumberFormat="1" applyFont="1" applyFill="1" applyBorder="1" applyAlignment="1">
      <alignment horizontal="center" vertical="center"/>
    </xf>
    <xf numFmtId="3" fontId="14" fillId="2" borderId="0" xfId="0" applyNumberFormat="1" applyFont="1" applyFill="1" applyBorder="1" applyAlignment="1">
      <alignment horizontal="center" vertical="center"/>
    </xf>
    <xf numFmtId="3" fontId="14" fillId="3" borderId="0" xfId="0" applyNumberFormat="1" applyFont="1" applyFill="1" applyBorder="1" applyAlignment="1">
      <alignment horizontal="center" vertical="center"/>
    </xf>
    <xf numFmtId="1" fontId="15" fillId="2" borderId="0" xfId="0" applyNumberFormat="1" applyFont="1" applyFill="1" applyBorder="1" applyAlignment="1">
      <alignment horizontal="center" vertical="center"/>
    </xf>
    <xf numFmtId="3" fontId="15" fillId="2" borderId="0" xfId="0" applyNumberFormat="1" applyFont="1" applyFill="1" applyBorder="1" applyAlignment="1">
      <alignment horizontal="center" vertical="center" wrapText="1"/>
    </xf>
    <xf numFmtId="1" fontId="140" fillId="2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 vertical="center"/>
    </xf>
    <xf numFmtId="2" fontId="14" fillId="2" borderId="0" xfId="0" applyNumberFormat="1" applyFont="1" applyFill="1" applyBorder="1" applyAlignment="1">
      <alignment horizontal="center" vertical="center"/>
    </xf>
    <xf numFmtId="1" fontId="17" fillId="0" borderId="0" xfId="0" applyNumberFormat="1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1" fontId="17" fillId="2" borderId="0" xfId="0" applyNumberFormat="1" applyFont="1" applyFill="1" applyAlignment="1">
      <alignment horizontal="center" vertical="center"/>
    </xf>
    <xf numFmtId="1" fontId="140" fillId="2" borderId="0" xfId="0" applyNumberFormat="1" applyFont="1" applyFill="1" applyAlignment="1">
      <alignment horizontal="center" vertical="center"/>
    </xf>
    <xf numFmtId="1" fontId="17" fillId="0" borderId="0" xfId="0" applyNumberFormat="1" applyFont="1" applyFill="1" applyAlignment="1">
      <alignment horizontal="center" vertical="center"/>
    </xf>
    <xf numFmtId="3" fontId="14" fillId="2" borderId="0" xfId="0" quotePrefix="1" applyNumberFormat="1" applyFont="1" applyFill="1" applyBorder="1" applyAlignment="1">
      <alignment horizontal="center" vertical="center" wrapText="1"/>
    </xf>
    <xf numFmtId="164" fontId="35" fillId="3" borderId="0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3" fontId="7" fillId="3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1" fontId="35" fillId="5" borderId="5" xfId="0" applyNumberFormat="1" applyFont="1" applyFill="1" applyBorder="1" applyAlignment="1">
      <alignment horizontal="center" vertical="center" textRotation="90" wrapText="1"/>
    </xf>
    <xf numFmtId="0" fontId="41" fillId="5" borderId="5" xfId="0" applyFont="1" applyFill="1" applyBorder="1" applyAlignment="1">
      <alignment horizontal="center" vertical="center" textRotation="90" wrapText="1"/>
    </xf>
    <xf numFmtId="0" fontId="15" fillId="5" borderId="5" xfId="0" applyFont="1" applyFill="1" applyBorder="1" applyAlignment="1">
      <alignment horizontal="center" vertical="center" textRotation="90" wrapText="1"/>
    </xf>
    <xf numFmtId="0" fontId="9" fillId="0" borderId="5" xfId="0" applyFont="1" applyFill="1" applyBorder="1" applyAlignment="1">
      <alignment horizontal="justify" vertical="justify" wrapText="1"/>
    </xf>
    <xf numFmtId="0" fontId="35" fillId="3" borderId="5" xfId="0" applyFont="1" applyFill="1" applyBorder="1" applyAlignment="1">
      <alignment horizontal="center" vertical="center"/>
    </xf>
    <xf numFmtId="164" fontId="35" fillId="3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justify" vertical="justify" wrapText="1"/>
    </xf>
    <xf numFmtId="0" fontId="11" fillId="0" borderId="5" xfId="0" quotePrefix="1" applyFont="1" applyFill="1" applyBorder="1" applyAlignment="1">
      <alignment horizontal="justify" vertical="justify" wrapText="1"/>
    </xf>
    <xf numFmtId="3" fontId="7" fillId="2" borderId="0" xfId="0" applyNumberFormat="1" applyFont="1" applyFill="1" applyBorder="1" applyAlignment="1">
      <alignment horizontal="center" vertical="center" wrapText="1"/>
    </xf>
    <xf numFmtId="0" fontId="35" fillId="2" borderId="0" xfId="0" applyFont="1" applyFill="1" applyBorder="1" applyAlignment="1">
      <alignment horizontal="center" vertical="center"/>
    </xf>
    <xf numFmtId="0" fontId="11" fillId="0" borderId="5" xfId="0" quotePrefix="1" applyFont="1" applyFill="1" applyBorder="1" applyAlignment="1">
      <alignment horizontal="left" vertical="center" wrapText="1"/>
    </xf>
    <xf numFmtId="0" fontId="43" fillId="0" borderId="5" xfId="0" applyFont="1" applyFill="1" applyBorder="1" applyAlignment="1">
      <alignment horizontal="justify" vertical="justify" wrapText="1"/>
    </xf>
    <xf numFmtId="1" fontId="15" fillId="5" borderId="5" xfId="0" applyNumberFormat="1" applyFont="1" applyFill="1" applyBorder="1" applyAlignment="1">
      <alignment horizontal="center" vertical="center" textRotation="90" wrapText="1"/>
    </xf>
    <xf numFmtId="3" fontId="39" fillId="8" borderId="5" xfId="0" applyNumberFormat="1" applyFont="1" applyFill="1" applyBorder="1" applyAlignment="1">
      <alignment horizontal="center" vertical="center" wrapText="1"/>
    </xf>
    <xf numFmtId="3" fontId="15" fillId="5" borderId="5" xfId="0" applyNumberFormat="1" applyFont="1" applyFill="1" applyBorder="1" applyAlignment="1">
      <alignment horizontal="center" vertical="center" textRotation="90" wrapText="1"/>
    </xf>
    <xf numFmtId="0" fontId="30" fillId="2" borderId="0" xfId="0" quotePrefix="1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3" fontId="15" fillId="6" borderId="5" xfId="0" applyNumberFormat="1" applyFont="1" applyFill="1" applyBorder="1" applyAlignment="1">
      <alignment horizontal="center" vertical="center" wrapText="1"/>
    </xf>
    <xf numFmtId="3" fontId="39" fillId="8" borderId="5" xfId="0" applyNumberFormat="1" applyFont="1" applyFill="1" applyBorder="1" applyAlignment="1">
      <alignment horizontal="center" vertical="center" textRotation="90" wrapText="1"/>
    </xf>
    <xf numFmtId="0" fontId="35" fillId="5" borderId="5" xfId="0" applyFont="1" applyFill="1" applyBorder="1" applyAlignment="1">
      <alignment horizontal="center" vertical="center" wrapText="1"/>
    </xf>
    <xf numFmtId="3" fontId="15" fillId="6" borderId="5" xfId="0" applyNumberFormat="1" applyFont="1" applyFill="1" applyBorder="1" applyAlignment="1">
      <alignment horizontal="center" vertical="center" textRotation="90" wrapText="1"/>
    </xf>
    <xf numFmtId="0" fontId="30" fillId="2" borderId="0" xfId="0" applyFont="1" applyFill="1" applyBorder="1" applyAlignment="1">
      <alignment horizontal="center" vertical="center"/>
    </xf>
    <xf numFmtId="2" fontId="35" fillId="5" borderId="5" xfId="0" applyNumberFormat="1" applyFont="1" applyFill="1" applyBorder="1" applyAlignment="1">
      <alignment horizontal="center" vertical="center" textRotation="90" wrapText="1"/>
    </xf>
    <xf numFmtId="0" fontId="35" fillId="5" borderId="14" xfId="0" applyFont="1" applyFill="1" applyBorder="1" applyAlignment="1">
      <alignment horizontal="center" vertical="center" textRotation="90" wrapText="1"/>
    </xf>
    <xf numFmtId="0" fontId="35" fillId="5" borderId="9" xfId="0" applyFont="1" applyFill="1" applyBorder="1" applyAlignment="1">
      <alignment horizontal="center" vertical="center" textRotation="90" wrapText="1"/>
    </xf>
    <xf numFmtId="0" fontId="35" fillId="5" borderId="15" xfId="0" applyFont="1" applyFill="1" applyBorder="1" applyAlignment="1">
      <alignment horizontal="center" vertical="center" textRotation="90" wrapText="1"/>
    </xf>
    <xf numFmtId="174" fontId="123" fillId="2" borderId="0" xfId="54" applyNumberFormat="1" applyFont="1" applyFill="1" applyAlignment="1">
      <alignment horizontal="center" vertical="center" wrapText="1"/>
    </xf>
    <xf numFmtId="2" fontId="10" fillId="2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174" fontId="30" fillId="3" borderId="5" xfId="54" applyNumberFormat="1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174" fontId="30" fillId="2" borderId="0" xfId="54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justify" vertical="center" wrapText="1"/>
    </xf>
    <xf numFmtId="0" fontId="10" fillId="0" borderId="2" xfId="0" quotePrefix="1" applyFont="1" applyFill="1" applyBorder="1" applyAlignment="1">
      <alignment horizontal="left" vertical="center" wrapText="1"/>
    </xf>
    <xf numFmtId="0" fontId="10" fillId="0" borderId="5" xfId="0" quotePrefix="1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10" fillId="0" borderId="2" xfId="0" quotePrefix="1" applyFont="1" applyFill="1" applyBorder="1" applyAlignment="1">
      <alignment horizontal="justify" vertical="center" wrapText="1"/>
    </xf>
    <xf numFmtId="0" fontId="131" fillId="0" borderId="2" xfId="0" applyFont="1" applyFill="1" applyBorder="1" applyAlignment="1">
      <alignment horizontal="justify" vertical="center" wrapText="1"/>
    </xf>
    <xf numFmtId="0" fontId="131" fillId="0" borderId="4" xfId="0" applyFont="1" applyFill="1" applyBorder="1" applyAlignment="1">
      <alignment horizontal="justify" vertical="center" wrapText="1"/>
    </xf>
    <xf numFmtId="0" fontId="131" fillId="0" borderId="1" xfId="0" applyFont="1" applyFill="1" applyBorder="1" applyAlignment="1">
      <alignment horizontal="justify" vertical="center" wrapText="1"/>
    </xf>
    <xf numFmtId="0" fontId="10" fillId="2" borderId="4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2" borderId="5" xfId="0" applyFont="1" applyFill="1" applyBorder="1" applyAlignment="1">
      <alignment horizontal="justify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7" borderId="7" xfId="0" applyFont="1" applyFill="1" applyBorder="1" applyAlignment="1">
      <alignment horizontal="center" vertical="center" wrapText="1"/>
    </xf>
    <xf numFmtId="0" fontId="30" fillId="6" borderId="6" xfId="0" applyFont="1" applyFill="1" applyBorder="1" applyAlignment="1">
      <alignment horizontal="center" vertical="center" wrapText="1"/>
    </xf>
    <xf numFmtId="0" fontId="30" fillId="6" borderId="7" xfId="0" applyFont="1" applyFill="1" applyBorder="1" applyAlignment="1">
      <alignment horizontal="center" vertical="center" wrapText="1"/>
    </xf>
    <xf numFmtId="0" fontId="30" fillId="7" borderId="5" xfId="0" applyFont="1" applyFill="1" applyBorder="1" applyAlignment="1">
      <alignment horizontal="center" vertical="center" wrapText="1"/>
    </xf>
    <xf numFmtId="0" fontId="30" fillId="6" borderId="2" xfId="0" applyFont="1" applyFill="1" applyBorder="1" applyAlignment="1">
      <alignment horizontal="center" vertical="center" textRotation="90" wrapText="1"/>
    </xf>
    <xf numFmtId="0" fontId="125" fillId="8" borderId="2" xfId="0" applyFont="1" applyFill="1" applyBorder="1" applyAlignment="1">
      <alignment horizontal="center" vertical="center" textRotation="90" wrapText="1"/>
    </xf>
    <xf numFmtId="0" fontId="127" fillId="6" borderId="5" xfId="0" applyFont="1" applyFill="1" applyBorder="1" applyAlignment="1">
      <alignment horizontal="center" vertical="center" wrapText="1"/>
    </xf>
    <xf numFmtId="0" fontId="30" fillId="6" borderId="5" xfId="0" applyFont="1" applyFill="1" applyBorder="1" applyAlignment="1">
      <alignment horizontal="center" vertical="center" wrapText="1"/>
    </xf>
    <xf numFmtId="0" fontId="30" fillId="7" borderId="11" xfId="0" applyFont="1" applyFill="1" applyBorder="1" applyAlignment="1">
      <alignment horizontal="center" vertical="center" wrapText="1"/>
    </xf>
    <xf numFmtId="0" fontId="30" fillId="7" borderId="13" xfId="0" applyFont="1" applyFill="1" applyBorder="1" applyAlignment="1">
      <alignment horizontal="center" vertical="center" wrapText="1"/>
    </xf>
    <xf numFmtId="1" fontId="30" fillId="5" borderId="6" xfId="0" applyNumberFormat="1" applyFont="1" applyFill="1" applyBorder="1" applyAlignment="1">
      <alignment horizontal="center" vertical="center" textRotation="90" wrapText="1"/>
    </xf>
    <xf numFmtId="1" fontId="30" fillId="5" borderId="7" xfId="0" applyNumberFormat="1" applyFont="1" applyFill="1" applyBorder="1" applyAlignment="1">
      <alignment horizontal="center" vertical="center" textRotation="90" wrapText="1"/>
    </xf>
    <xf numFmtId="0" fontId="127" fillId="6" borderId="11" xfId="0" applyFont="1" applyFill="1" applyBorder="1" applyAlignment="1">
      <alignment horizontal="center" vertical="center" wrapText="1"/>
    </xf>
    <xf numFmtId="0" fontId="127" fillId="6" borderId="12" xfId="0" applyFont="1" applyFill="1" applyBorder="1" applyAlignment="1">
      <alignment horizontal="center" vertical="center" wrapText="1"/>
    </xf>
    <xf numFmtId="0" fontId="127" fillId="6" borderId="13" xfId="0" applyFont="1" applyFill="1" applyBorder="1" applyAlignment="1">
      <alignment horizontal="center" vertical="center" wrapText="1"/>
    </xf>
    <xf numFmtId="0" fontId="125" fillId="8" borderId="2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textRotation="90" wrapText="1"/>
    </xf>
    <xf numFmtId="0" fontId="30" fillId="5" borderId="7" xfId="0" applyFont="1" applyFill="1" applyBorder="1" applyAlignment="1">
      <alignment horizontal="center" vertical="center" textRotation="90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127" fillId="5" borderId="6" xfId="0" applyFont="1" applyFill="1" applyBorder="1" applyAlignment="1">
      <alignment horizontal="center" vertical="center" textRotation="90" wrapText="1"/>
    </xf>
    <xf numFmtId="0" fontId="127" fillId="5" borderId="7" xfId="0" applyFont="1" applyFill="1" applyBorder="1" applyAlignment="1">
      <alignment horizontal="center" vertical="center" textRotation="90" wrapText="1"/>
    </xf>
    <xf numFmtId="1" fontId="30" fillId="5" borderId="2" xfId="0" applyNumberFormat="1" applyFont="1" applyFill="1" applyBorder="1" applyAlignment="1">
      <alignment horizontal="center" vertical="center" textRotation="90" wrapText="1"/>
    </xf>
    <xf numFmtId="0" fontId="30" fillId="5" borderId="2" xfId="0" applyFont="1" applyFill="1" applyBorder="1" applyAlignment="1">
      <alignment horizontal="center" vertical="center" textRotation="90" wrapText="1"/>
    </xf>
    <xf numFmtId="0" fontId="30" fillId="6" borderId="2" xfId="0" applyFont="1" applyFill="1" applyBorder="1" applyAlignment="1">
      <alignment horizontal="center" vertical="center" wrapText="1"/>
    </xf>
    <xf numFmtId="2" fontId="30" fillId="5" borderId="2" xfId="0" applyNumberFormat="1" applyFont="1" applyFill="1" applyBorder="1" applyAlignment="1">
      <alignment horizontal="center" vertical="center" textRotation="90" wrapText="1"/>
    </xf>
    <xf numFmtId="172" fontId="30" fillId="5" borderId="2" xfId="0" applyNumberFormat="1" applyFont="1" applyFill="1" applyBorder="1" applyAlignment="1">
      <alignment horizontal="center" vertical="center" textRotation="90" wrapText="1"/>
    </xf>
    <xf numFmtId="0" fontId="30" fillId="5" borderId="2" xfId="0" applyFont="1" applyFill="1" applyBorder="1" applyAlignment="1">
      <alignment horizontal="center" vertical="center" wrapText="1"/>
    </xf>
    <xf numFmtId="0" fontId="127" fillId="5" borderId="2" xfId="0" applyFont="1" applyFill="1" applyBorder="1" applyAlignment="1">
      <alignment horizontal="center" vertical="center" textRotation="90" wrapText="1"/>
    </xf>
    <xf numFmtId="0" fontId="123" fillId="5" borderId="2" xfId="0" applyFont="1" applyFill="1" applyBorder="1" applyAlignment="1">
      <alignment horizontal="center" vertical="center" textRotation="90" wrapText="1"/>
    </xf>
    <xf numFmtId="0" fontId="30" fillId="2" borderId="0" xfId="0" quotePrefix="1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174" fontId="30" fillId="2" borderId="0" xfId="50" applyNumberFormat="1" applyFont="1" applyFill="1" applyBorder="1" applyAlignment="1">
      <alignment horizontal="center" vertical="center" wrapText="1"/>
    </xf>
    <xf numFmtId="174" fontId="123" fillId="2" borderId="0" xfId="50" applyNumberFormat="1" applyFont="1" applyFill="1" applyAlignment="1">
      <alignment horizontal="center" vertical="center" wrapText="1"/>
    </xf>
    <xf numFmtId="174" fontId="30" fillId="3" borderId="5" xfId="50" applyNumberFormat="1" applyFont="1" applyFill="1" applyBorder="1" applyAlignment="1">
      <alignment horizontal="center" vertical="center" wrapText="1"/>
    </xf>
    <xf numFmtId="174" fontId="123" fillId="2" borderId="0" xfId="46" applyNumberFormat="1" applyFont="1" applyFill="1" applyAlignment="1">
      <alignment horizontal="center" vertical="center" wrapText="1"/>
    </xf>
    <xf numFmtId="174" fontId="30" fillId="3" borderId="5" xfId="46" applyNumberFormat="1" applyFont="1" applyFill="1" applyBorder="1" applyAlignment="1">
      <alignment horizontal="center" vertical="center" wrapText="1"/>
    </xf>
    <xf numFmtId="174" fontId="30" fillId="2" borderId="0" xfId="46" applyNumberFormat="1" applyFont="1" applyFill="1" applyBorder="1" applyAlignment="1">
      <alignment horizontal="center" vertical="center" wrapText="1"/>
    </xf>
    <xf numFmtId="174" fontId="123" fillId="2" borderId="0" xfId="42" applyNumberFormat="1" applyFont="1" applyFill="1" applyAlignment="1">
      <alignment horizontal="center" vertical="center" wrapText="1"/>
    </xf>
    <xf numFmtId="174" fontId="30" fillId="3" borderId="5" xfId="42" applyNumberFormat="1" applyFont="1" applyFill="1" applyBorder="1" applyAlignment="1">
      <alignment horizontal="center" vertical="center" wrapText="1"/>
    </xf>
    <xf numFmtId="174" fontId="30" fillId="2" borderId="0" xfId="42" applyNumberFormat="1" applyFont="1" applyFill="1" applyBorder="1" applyAlignment="1">
      <alignment horizontal="center" vertical="center" wrapText="1"/>
    </xf>
    <xf numFmtId="174" fontId="30" fillId="2" borderId="0" xfId="38" applyNumberFormat="1" applyFont="1" applyFill="1" applyBorder="1" applyAlignment="1">
      <alignment horizontal="center" vertical="center" wrapText="1"/>
    </xf>
    <xf numFmtId="174" fontId="10" fillId="2" borderId="0" xfId="38" applyNumberFormat="1" applyFont="1" applyFill="1" applyBorder="1" applyAlignment="1">
      <alignment horizontal="center" vertical="center" wrapText="1"/>
    </xf>
    <xf numFmtId="164" fontId="30" fillId="3" borderId="5" xfId="0" applyNumberFormat="1" applyFont="1" applyFill="1" applyBorder="1" applyAlignment="1">
      <alignment horizontal="center" vertical="center" wrapText="1"/>
    </xf>
    <xf numFmtId="174" fontId="30" fillId="2" borderId="0" xfId="34" applyNumberFormat="1" applyFont="1" applyFill="1" applyBorder="1" applyAlignment="1">
      <alignment horizontal="center" vertical="center" wrapText="1"/>
    </xf>
    <xf numFmtId="44" fontId="10" fillId="2" borderId="0" xfId="34" applyNumberFormat="1" applyFont="1" applyFill="1" applyAlignment="1">
      <alignment horizontal="center" vertical="center" wrapText="1"/>
    </xf>
    <xf numFmtId="1" fontId="10" fillId="2" borderId="0" xfId="0" applyNumberFormat="1" applyFont="1" applyFill="1" applyAlignment="1">
      <alignment horizontal="center" vertical="center" wrapText="1"/>
    </xf>
    <xf numFmtId="174" fontId="30" fillId="2" borderId="0" xfId="30" applyNumberFormat="1" applyFont="1" applyFill="1" applyBorder="1" applyAlignment="1">
      <alignment horizontal="center" vertical="center" wrapText="1"/>
    </xf>
    <xf numFmtId="174" fontId="30" fillId="2" borderId="0" xfId="26" applyNumberFormat="1" applyFont="1" applyFill="1" applyBorder="1" applyAlignment="1">
      <alignment horizontal="center" vertical="center" wrapText="1"/>
    </xf>
    <xf numFmtId="174" fontId="10" fillId="2" borderId="0" xfId="26" applyNumberFormat="1" applyFont="1" applyFill="1" applyBorder="1" applyAlignment="1">
      <alignment horizontal="center" vertical="center" wrapText="1"/>
    </xf>
    <xf numFmtId="1" fontId="30" fillId="2" borderId="0" xfId="0" applyNumberFormat="1" applyFont="1" applyFill="1" applyBorder="1" applyAlignment="1">
      <alignment horizontal="center" vertical="center" wrapText="1"/>
    </xf>
    <xf numFmtId="44" fontId="122" fillId="2" borderId="0" xfId="22" applyNumberFormat="1" applyFont="1" applyFill="1" applyAlignment="1">
      <alignment horizontal="center" vertical="center" wrapText="1"/>
    </xf>
    <xf numFmtId="174" fontId="30" fillId="2" borderId="0" xfId="22" applyNumberFormat="1" applyFont="1" applyFill="1" applyBorder="1" applyAlignment="1">
      <alignment horizontal="center" vertical="center" wrapText="1"/>
    </xf>
    <xf numFmtId="44" fontId="10" fillId="2" borderId="0" xfId="18" applyNumberFormat="1" applyFont="1" applyFill="1" applyAlignment="1">
      <alignment horizontal="center" vertical="center" wrapText="1"/>
    </xf>
    <xf numFmtId="1" fontId="30" fillId="3" borderId="5" xfId="0" applyNumberFormat="1" applyFont="1" applyFill="1" applyBorder="1" applyAlignment="1">
      <alignment horizontal="center" vertical="center" wrapText="1"/>
    </xf>
    <xf numFmtId="174" fontId="30" fillId="2" borderId="0" xfId="18" applyNumberFormat="1" applyFont="1" applyFill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horizontal="left" vertical="center" wrapText="1"/>
    </xf>
    <xf numFmtId="1" fontId="30" fillId="2" borderId="0" xfId="0" quotePrefix="1" applyNumberFormat="1" applyFont="1" applyFill="1" applyAlignment="1">
      <alignment horizontal="center" vertical="center" wrapText="1"/>
    </xf>
    <xf numFmtId="1" fontId="30" fillId="2" borderId="0" xfId="0" applyNumberFormat="1" applyFont="1" applyFill="1" applyAlignment="1">
      <alignment horizontal="center" vertical="center" wrapText="1"/>
    </xf>
    <xf numFmtId="1" fontId="122" fillId="2" borderId="0" xfId="0" applyNumberFormat="1" applyFont="1" applyFill="1" applyAlignment="1">
      <alignment horizontal="center" vertical="center" wrapText="1"/>
    </xf>
    <xf numFmtId="174" fontId="30" fillId="2" borderId="0" xfId="14" applyNumberFormat="1" applyFont="1" applyFill="1" applyBorder="1" applyAlignment="1">
      <alignment horizontal="center" vertical="center" wrapText="1"/>
    </xf>
    <xf numFmtId="42" fontId="122" fillId="2" borderId="0" xfId="10" applyNumberFormat="1" applyFont="1" applyFill="1" applyAlignment="1">
      <alignment horizontal="center" vertical="center" wrapText="1"/>
    </xf>
    <xf numFmtId="2" fontId="10" fillId="2" borderId="0" xfId="8" applyNumberFormat="1" applyFont="1" applyFill="1" applyBorder="1" applyAlignment="1">
      <alignment horizontal="center" vertical="center" wrapText="1"/>
    </xf>
    <xf numFmtId="165" fontId="10" fillId="2" borderId="0" xfId="8" applyNumberFormat="1" applyFont="1" applyFill="1" applyBorder="1" applyAlignment="1">
      <alignment horizontal="center" vertical="center" wrapText="1"/>
    </xf>
    <xf numFmtId="165" fontId="30" fillId="3" borderId="0" xfId="8" applyNumberFormat="1" applyFont="1" applyFill="1" applyBorder="1" applyAlignment="1">
      <alignment horizontal="center" vertical="center" wrapText="1"/>
    </xf>
    <xf numFmtId="1" fontId="30" fillId="3" borderId="5" xfId="8" applyNumberFormat="1" applyFont="1" applyFill="1" applyBorder="1" applyAlignment="1">
      <alignment horizontal="center" vertical="center" wrapText="1"/>
    </xf>
    <xf numFmtId="165" fontId="30" fillId="3" borderId="5" xfId="8" applyNumberFormat="1" applyFont="1" applyFill="1" applyBorder="1" applyAlignment="1">
      <alignment horizontal="center" vertical="center" wrapText="1"/>
    </xf>
    <xf numFmtId="164" fontId="30" fillId="3" borderId="5" xfId="8" applyNumberFormat="1" applyFont="1" applyFill="1" applyBorder="1" applyAlignment="1">
      <alignment horizontal="center" vertical="center" wrapText="1"/>
    </xf>
    <xf numFmtId="165" fontId="30" fillId="2" borderId="0" xfId="8" applyNumberFormat="1" applyFont="1" applyFill="1" applyBorder="1" applyAlignment="1">
      <alignment horizontal="center" vertical="center" wrapText="1"/>
    </xf>
    <xf numFmtId="174" fontId="30" fillId="2" borderId="0" xfId="9" applyNumberFormat="1" applyFont="1" applyFill="1" applyBorder="1" applyAlignment="1">
      <alignment horizontal="center" vertical="center" wrapText="1"/>
    </xf>
    <xf numFmtId="1" fontId="10" fillId="3" borderId="5" xfId="8" applyNumberFormat="1" applyFont="1" applyFill="1" applyBorder="1" applyAlignment="1">
      <alignment horizontal="left" vertical="center" wrapText="1"/>
    </xf>
    <xf numFmtId="165" fontId="10" fillId="3" borderId="5" xfId="8" applyNumberFormat="1" applyFont="1" applyFill="1" applyBorder="1" applyAlignment="1">
      <alignment horizontal="left" vertical="center" wrapText="1"/>
    </xf>
    <xf numFmtId="165" fontId="10" fillId="0" borderId="5" xfId="8" applyNumberFormat="1" applyFont="1" applyFill="1" applyBorder="1" applyAlignment="1">
      <alignment horizontal="left" vertical="center" wrapText="1"/>
    </xf>
    <xf numFmtId="165" fontId="10" fillId="0" borderId="5" xfId="8" applyNumberFormat="1" applyFont="1" applyFill="1" applyBorder="1" applyAlignment="1">
      <alignment horizontal="justify" vertical="center" wrapText="1"/>
    </xf>
    <xf numFmtId="1" fontId="30" fillId="2" borderId="0" xfId="8" applyNumberFormat="1" applyFont="1" applyFill="1" applyBorder="1" applyAlignment="1">
      <alignment horizontal="center" vertical="center" wrapText="1"/>
    </xf>
    <xf numFmtId="165" fontId="10" fillId="0" borderId="5" xfId="8" quotePrefix="1" applyNumberFormat="1" applyFont="1" applyFill="1" applyBorder="1" applyAlignment="1">
      <alignment horizontal="left" vertical="center" wrapText="1"/>
    </xf>
    <xf numFmtId="165" fontId="10" fillId="0" borderId="5" xfId="8" quotePrefix="1" applyNumberFormat="1" applyFont="1" applyFill="1" applyBorder="1" applyAlignment="1">
      <alignment horizontal="justify" vertical="center" wrapText="1"/>
    </xf>
    <xf numFmtId="165" fontId="10" fillId="3" borderId="5" xfId="8" quotePrefix="1" applyNumberFormat="1" applyFont="1" applyFill="1" applyBorder="1" applyAlignment="1">
      <alignment horizontal="justify" vertical="center" wrapText="1"/>
    </xf>
    <xf numFmtId="165" fontId="131" fillId="0" borderId="5" xfId="8" applyNumberFormat="1" applyFont="1" applyFill="1" applyBorder="1" applyAlignment="1">
      <alignment horizontal="justify" vertical="center" wrapText="1"/>
    </xf>
    <xf numFmtId="165" fontId="131" fillId="0" borderId="4" xfId="8" applyNumberFormat="1" applyFont="1" applyFill="1" applyBorder="1" applyAlignment="1">
      <alignment horizontal="justify" vertical="center" wrapText="1"/>
    </xf>
    <xf numFmtId="165" fontId="131" fillId="0" borderId="1" xfId="8" applyNumberFormat="1" applyFont="1" applyFill="1" applyBorder="1" applyAlignment="1">
      <alignment horizontal="justify" vertical="center" wrapText="1"/>
    </xf>
    <xf numFmtId="165" fontId="10" fillId="2" borderId="4" xfId="8" applyNumberFormat="1" applyFont="1" applyFill="1" applyBorder="1" applyAlignment="1">
      <alignment horizontal="justify" vertical="center" wrapText="1"/>
    </xf>
    <xf numFmtId="165" fontId="10" fillId="2" borderId="1" xfId="8" applyNumberFormat="1" applyFont="1" applyFill="1" applyBorder="1" applyAlignment="1">
      <alignment horizontal="justify" vertical="center" wrapText="1"/>
    </xf>
    <xf numFmtId="165" fontId="10" fillId="2" borderId="5" xfId="8" applyNumberFormat="1" applyFont="1" applyFill="1" applyBorder="1" applyAlignment="1">
      <alignment horizontal="justify" vertical="center" wrapText="1"/>
    </xf>
    <xf numFmtId="165" fontId="30" fillId="7" borderId="6" xfId="8" applyNumberFormat="1" applyFont="1" applyFill="1" applyBorder="1" applyAlignment="1">
      <alignment horizontal="center" vertical="center" wrapText="1"/>
    </xf>
    <xf numFmtId="165" fontId="30" fillId="7" borderId="7" xfId="8" applyNumberFormat="1" applyFont="1" applyFill="1" applyBorder="1" applyAlignment="1">
      <alignment horizontal="center" vertical="center" wrapText="1"/>
    </xf>
    <xf numFmtId="165" fontId="30" fillId="6" borderId="6" xfId="8" applyNumberFormat="1" applyFont="1" applyFill="1" applyBorder="1" applyAlignment="1">
      <alignment horizontal="center" vertical="center" wrapText="1"/>
    </xf>
    <xf numFmtId="165" fontId="30" fillId="6" borderId="7" xfId="8" applyNumberFormat="1" applyFont="1" applyFill="1" applyBorder="1" applyAlignment="1">
      <alignment horizontal="center" vertical="center" wrapText="1"/>
    </xf>
    <xf numFmtId="165" fontId="30" fillId="7" borderId="5" xfId="8" applyNumberFormat="1" applyFont="1" applyFill="1" applyBorder="1" applyAlignment="1">
      <alignment horizontal="center" vertical="center" wrapText="1"/>
    </xf>
    <xf numFmtId="165" fontId="30" fillId="6" borderId="5" xfId="8" applyNumberFormat="1" applyFont="1" applyFill="1" applyBorder="1" applyAlignment="1">
      <alignment horizontal="center" vertical="center" textRotation="90" wrapText="1"/>
    </xf>
    <xf numFmtId="165" fontId="125" fillId="8" borderId="5" xfId="8" applyNumberFormat="1" applyFont="1" applyFill="1" applyBorder="1" applyAlignment="1">
      <alignment horizontal="center" vertical="center" textRotation="90" wrapText="1"/>
    </xf>
    <xf numFmtId="165" fontId="127" fillId="6" borderId="5" xfId="8" applyNumberFormat="1" applyFont="1" applyFill="1" applyBorder="1" applyAlignment="1">
      <alignment horizontal="center" vertical="center" wrapText="1"/>
    </xf>
    <xf numFmtId="165" fontId="30" fillId="6" borderId="5" xfId="8" applyNumberFormat="1" applyFont="1" applyFill="1" applyBorder="1" applyAlignment="1">
      <alignment horizontal="center" vertical="center" wrapText="1"/>
    </xf>
    <xf numFmtId="1" fontId="30" fillId="5" borderId="6" xfId="8" applyNumberFormat="1" applyFont="1" applyFill="1" applyBorder="1" applyAlignment="1">
      <alignment horizontal="center" vertical="center" textRotation="90" wrapText="1"/>
    </xf>
    <xf numFmtId="1" fontId="30" fillId="5" borderId="7" xfId="8" applyNumberFormat="1" applyFont="1" applyFill="1" applyBorder="1" applyAlignment="1">
      <alignment horizontal="center" vertical="center" textRotation="90" wrapText="1"/>
    </xf>
    <xf numFmtId="165" fontId="127" fillId="6" borderId="11" xfId="8" applyNumberFormat="1" applyFont="1" applyFill="1" applyBorder="1" applyAlignment="1">
      <alignment horizontal="center" vertical="center" wrapText="1"/>
    </xf>
    <xf numFmtId="165" fontId="127" fillId="6" borderId="12" xfId="8" applyNumberFormat="1" applyFont="1" applyFill="1" applyBorder="1" applyAlignment="1">
      <alignment horizontal="center" vertical="center" wrapText="1"/>
    </xf>
    <xf numFmtId="165" fontId="127" fillId="6" borderId="13" xfId="8" applyNumberFormat="1" applyFont="1" applyFill="1" applyBorder="1" applyAlignment="1">
      <alignment horizontal="center" vertical="center" wrapText="1"/>
    </xf>
    <xf numFmtId="165" fontId="125" fillId="8" borderId="5" xfId="8" applyNumberFormat="1" applyFont="1" applyFill="1" applyBorder="1" applyAlignment="1">
      <alignment horizontal="center" vertical="center" wrapText="1"/>
    </xf>
    <xf numFmtId="165" fontId="30" fillId="5" borderId="6" xfId="8" applyNumberFormat="1" applyFont="1" applyFill="1" applyBorder="1" applyAlignment="1">
      <alignment horizontal="center" vertical="center" textRotation="90" wrapText="1"/>
    </xf>
    <xf numFmtId="165" fontId="30" fillId="5" borderId="7" xfId="8" applyNumberFormat="1" applyFont="1" applyFill="1" applyBorder="1" applyAlignment="1">
      <alignment horizontal="center" vertical="center" textRotation="90" wrapText="1"/>
    </xf>
    <xf numFmtId="165" fontId="30" fillId="5" borderId="5" xfId="8" applyNumberFormat="1" applyFont="1" applyFill="1" applyBorder="1" applyAlignment="1">
      <alignment horizontal="center" vertical="center" wrapText="1"/>
    </xf>
    <xf numFmtId="165" fontId="30" fillId="5" borderId="6" xfId="8" applyNumberFormat="1" applyFont="1" applyFill="1" applyBorder="1" applyAlignment="1">
      <alignment horizontal="center" vertical="center" wrapText="1"/>
    </xf>
    <xf numFmtId="165" fontId="127" fillId="5" borderId="6" xfId="8" applyNumberFormat="1" applyFont="1" applyFill="1" applyBorder="1" applyAlignment="1">
      <alignment horizontal="center" vertical="center" textRotation="90" wrapText="1"/>
    </xf>
    <xf numFmtId="165" fontId="127" fillId="5" borderId="7" xfId="8" applyNumberFormat="1" applyFont="1" applyFill="1" applyBorder="1" applyAlignment="1">
      <alignment horizontal="center" vertical="center" textRotation="90" wrapText="1"/>
    </xf>
    <xf numFmtId="1" fontId="30" fillId="5" borderId="5" xfId="8" applyNumberFormat="1" applyFont="1" applyFill="1" applyBorder="1" applyAlignment="1">
      <alignment horizontal="center" vertical="center" textRotation="90" wrapText="1"/>
    </xf>
    <xf numFmtId="165" fontId="30" fillId="5" borderId="5" xfId="8" applyNumberFormat="1" applyFont="1" applyFill="1" applyBorder="1" applyAlignment="1">
      <alignment horizontal="center" vertical="center" textRotation="90" wrapText="1"/>
    </xf>
    <xf numFmtId="1" fontId="30" fillId="5" borderId="14" xfId="8" applyNumberFormat="1" applyFont="1" applyFill="1" applyBorder="1" applyAlignment="1">
      <alignment horizontal="center" vertical="center" textRotation="90" wrapText="1"/>
    </xf>
    <xf numFmtId="1" fontId="30" fillId="5" borderId="9" xfId="8" applyNumberFormat="1" applyFont="1" applyFill="1" applyBorder="1" applyAlignment="1">
      <alignment horizontal="center" vertical="center" textRotation="90" wrapText="1"/>
    </xf>
    <xf numFmtId="1" fontId="30" fillId="5" borderId="15" xfId="8" applyNumberFormat="1" applyFont="1" applyFill="1" applyBorder="1" applyAlignment="1">
      <alignment horizontal="center" vertical="center" textRotation="90" wrapText="1"/>
    </xf>
    <xf numFmtId="2" fontId="30" fillId="5" borderId="5" xfId="8" applyNumberFormat="1" applyFont="1" applyFill="1" applyBorder="1" applyAlignment="1">
      <alignment horizontal="center" vertical="center" textRotation="90" wrapText="1"/>
    </xf>
    <xf numFmtId="172" fontId="30" fillId="5" borderId="5" xfId="8" applyNumberFormat="1" applyFont="1" applyFill="1" applyBorder="1" applyAlignment="1">
      <alignment horizontal="center" vertical="center" textRotation="90" wrapText="1"/>
    </xf>
    <xf numFmtId="165" fontId="127" fillId="5" borderId="5" xfId="8" applyNumberFormat="1" applyFont="1" applyFill="1" applyBorder="1" applyAlignment="1">
      <alignment horizontal="center" vertical="center" textRotation="90" wrapText="1"/>
    </xf>
    <xf numFmtId="1" fontId="30" fillId="2" borderId="0" xfId="8" quotePrefix="1" applyNumberFormat="1" applyFont="1" applyFill="1" applyAlignment="1">
      <alignment horizontal="center" vertical="center" wrapText="1"/>
    </xf>
    <xf numFmtId="165" fontId="30" fillId="2" borderId="0" xfId="8" quotePrefix="1" applyNumberFormat="1" applyFont="1" applyFill="1" applyAlignment="1">
      <alignment horizontal="center" vertical="center" wrapText="1"/>
    </xf>
    <xf numFmtId="1" fontId="30" fillId="2" borderId="0" xfId="8" applyNumberFormat="1" applyFont="1" applyFill="1" applyAlignment="1">
      <alignment horizontal="center" vertical="center" wrapText="1"/>
    </xf>
    <xf numFmtId="165" fontId="30" fillId="2" borderId="0" xfId="8" applyNumberFormat="1" applyFont="1" applyFill="1" applyAlignment="1">
      <alignment horizontal="center" vertical="center" wrapText="1"/>
    </xf>
    <xf numFmtId="2" fontId="16" fillId="2" borderId="0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justify" vertical="center"/>
    </xf>
    <xf numFmtId="0" fontId="11" fillId="0" borderId="5" xfId="0" applyFont="1" applyFill="1" applyBorder="1" applyAlignment="1">
      <alignment horizontal="justify" vertical="center" wrapText="1"/>
    </xf>
    <xf numFmtId="0" fontId="11" fillId="0" borderId="5" xfId="0" quotePrefix="1" applyFont="1" applyFill="1" applyBorder="1" applyAlignment="1">
      <alignment horizontal="justify" vertical="center" wrapText="1"/>
    </xf>
    <xf numFmtId="0" fontId="43" fillId="0" borderId="4" xfId="0" applyFont="1" applyFill="1" applyBorder="1" applyAlignment="1">
      <alignment horizontal="justify" vertical="center" wrapText="1"/>
    </xf>
    <xf numFmtId="0" fontId="43" fillId="0" borderId="1" xfId="0" applyFont="1" applyFill="1" applyBorder="1" applyAlignment="1">
      <alignment horizontal="justify" vertical="center" wrapText="1"/>
    </xf>
    <xf numFmtId="0" fontId="9" fillId="2" borderId="4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11" fillId="2" borderId="5" xfId="0" applyFont="1" applyFill="1" applyBorder="1" applyAlignment="1">
      <alignment horizontal="justify" vertical="center" wrapText="1"/>
    </xf>
    <xf numFmtId="0" fontId="35" fillId="7" borderId="6" xfId="0" applyFont="1" applyFill="1" applyBorder="1" applyAlignment="1">
      <alignment horizontal="center" vertical="center" wrapText="1"/>
    </xf>
    <xf numFmtId="0" fontId="35" fillId="7" borderId="7" xfId="0" applyFont="1" applyFill="1" applyBorder="1" applyAlignment="1">
      <alignment horizontal="center" vertical="center" wrapText="1"/>
    </xf>
    <xf numFmtId="0" fontId="35" fillId="6" borderId="6" xfId="0" applyFont="1" applyFill="1" applyBorder="1" applyAlignment="1">
      <alignment horizontal="center" vertical="center" wrapText="1"/>
    </xf>
    <xf numFmtId="0" fontId="35" fillId="6" borderId="7" xfId="0" applyFont="1" applyFill="1" applyBorder="1" applyAlignment="1">
      <alignment horizontal="center" vertical="center" wrapText="1"/>
    </xf>
    <xf numFmtId="0" fontId="35" fillId="7" borderId="6" xfId="0" applyFont="1" applyFill="1" applyBorder="1" applyAlignment="1">
      <alignment horizontal="center" vertical="center"/>
    </xf>
    <xf numFmtId="0" fontId="35" fillId="7" borderId="7" xfId="0" applyFont="1" applyFill="1" applyBorder="1" applyAlignment="1">
      <alignment horizontal="center" vertical="center"/>
    </xf>
    <xf numFmtId="0" fontId="35" fillId="7" borderId="5" xfId="0" applyFont="1" applyFill="1" applyBorder="1" applyAlignment="1">
      <alignment horizontal="center" vertical="center" wrapText="1"/>
    </xf>
    <xf numFmtId="0" fontId="35" fillId="6" borderId="5" xfId="0" applyFont="1" applyFill="1" applyBorder="1" applyAlignment="1">
      <alignment horizontal="center" vertical="center" textRotation="90" wrapText="1"/>
    </xf>
    <xf numFmtId="0" fontId="40" fillId="8" borderId="5" xfId="0" applyFont="1" applyFill="1" applyBorder="1" applyAlignment="1">
      <alignment horizontal="center" vertical="center" textRotation="90" wrapText="1"/>
    </xf>
    <xf numFmtId="0" fontId="41" fillId="6" borderId="5" xfId="0" applyFont="1" applyFill="1" applyBorder="1" applyAlignment="1">
      <alignment horizontal="center" vertical="center" wrapText="1"/>
    </xf>
    <xf numFmtId="0" fontId="35" fillId="6" borderId="5" xfId="0" applyFont="1" applyFill="1" applyBorder="1" applyAlignment="1">
      <alignment horizontal="center" vertical="center" wrapText="1"/>
    </xf>
    <xf numFmtId="1" fontId="35" fillId="5" borderId="6" xfId="0" applyNumberFormat="1" applyFont="1" applyFill="1" applyBorder="1" applyAlignment="1">
      <alignment horizontal="center" vertical="center" textRotation="90" wrapText="1"/>
    </xf>
    <xf numFmtId="1" fontId="35" fillId="5" borderId="7" xfId="0" applyNumberFormat="1" applyFont="1" applyFill="1" applyBorder="1" applyAlignment="1">
      <alignment horizontal="center" vertical="center" textRotation="90" wrapText="1"/>
    </xf>
    <xf numFmtId="0" fontId="41" fillId="6" borderId="1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center" vertical="center" wrapText="1"/>
    </xf>
    <xf numFmtId="0" fontId="40" fillId="8" borderId="5" xfId="0" applyFont="1" applyFill="1" applyBorder="1" applyAlignment="1">
      <alignment horizontal="center" vertical="center" wrapText="1"/>
    </xf>
    <xf numFmtId="0" fontId="35" fillId="5" borderId="6" xfId="0" applyFont="1" applyFill="1" applyBorder="1" applyAlignment="1">
      <alignment horizontal="center" vertical="center" textRotation="90" wrapText="1"/>
    </xf>
    <xf numFmtId="0" fontId="35" fillId="5" borderId="7" xfId="0" applyFont="1" applyFill="1" applyBorder="1" applyAlignment="1">
      <alignment horizontal="center" vertical="center" textRotation="90" wrapText="1"/>
    </xf>
    <xf numFmtId="0" fontId="35" fillId="5" borderId="6" xfId="0" applyFont="1" applyFill="1" applyBorder="1" applyAlignment="1">
      <alignment horizontal="center" vertical="center" wrapText="1"/>
    </xf>
    <xf numFmtId="0" fontId="41" fillId="5" borderId="6" xfId="0" applyFont="1" applyFill="1" applyBorder="1" applyAlignment="1">
      <alignment horizontal="center" vertical="center" textRotation="90" wrapText="1"/>
    </xf>
    <xf numFmtId="0" fontId="41" fillId="5" borderId="7" xfId="0" applyFont="1" applyFill="1" applyBorder="1" applyAlignment="1">
      <alignment horizontal="center" vertical="center" textRotation="90" wrapText="1"/>
    </xf>
    <xf numFmtId="0" fontId="35" fillId="5" borderId="5" xfId="0" applyFont="1" applyFill="1" applyBorder="1" applyAlignment="1">
      <alignment horizontal="center" vertical="center" textRotation="90" wrapText="1"/>
    </xf>
    <xf numFmtId="167" fontId="58" fillId="11" borderId="0" xfId="2" applyNumberFormat="1" applyFont="1" applyFill="1" applyBorder="1" applyAlignment="1">
      <alignment horizontal="center" vertical="center"/>
    </xf>
    <xf numFmtId="2" fontId="55" fillId="11" borderId="0" xfId="2" applyNumberFormat="1" applyFont="1" applyFill="1" applyBorder="1" applyAlignment="1">
      <alignment horizontal="center" vertical="center"/>
    </xf>
    <xf numFmtId="0" fontId="85" fillId="11" borderId="0" xfId="2" applyFont="1" applyFill="1" applyBorder="1" applyAlignment="1">
      <alignment horizontal="center" vertical="center"/>
    </xf>
    <xf numFmtId="0" fontId="58" fillId="11" borderId="18" xfId="2" applyFont="1" applyFill="1" applyBorder="1" applyAlignment="1">
      <alignment horizontal="center" vertical="center"/>
    </xf>
    <xf numFmtId="167" fontId="58" fillId="11" borderId="18" xfId="2" applyNumberFormat="1" applyFont="1" applyFill="1" applyBorder="1" applyAlignment="1">
      <alignment horizontal="center" vertical="center"/>
    </xf>
    <xf numFmtId="0" fontId="85" fillId="11" borderId="0" xfId="2" applyFont="1" applyFill="1" applyBorder="1" applyAlignment="1">
      <alignment horizontal="center" vertical="center" wrapText="1"/>
    </xf>
    <xf numFmtId="0" fontId="57" fillId="11" borderId="0" xfId="2" applyFont="1" applyFill="1" applyBorder="1" applyAlignment="1">
      <alignment horizontal="center" vertical="center"/>
    </xf>
    <xf numFmtId="0" fontId="54" fillId="11" borderId="18" xfId="2" applyFont="1" applyFill="1" applyBorder="1" applyAlignment="1">
      <alignment horizontal="center" vertical="center"/>
    </xf>
    <xf numFmtId="0" fontId="84" fillId="11" borderId="0" xfId="2" applyFont="1" applyFill="1" applyBorder="1" applyAlignment="1">
      <alignment horizontal="center" vertical="center" wrapText="1"/>
    </xf>
    <xf numFmtId="0" fontId="54" fillId="0" borderId="18" xfId="2" applyFont="1" applyBorder="1" applyAlignment="1">
      <alignment horizontal="left" vertical="center" wrapText="1"/>
    </xf>
    <xf numFmtId="0" fontId="54" fillId="0" borderId="18" xfId="2" applyFont="1" applyBorder="1" applyAlignment="1">
      <alignment horizontal="justify" vertical="center"/>
    </xf>
    <xf numFmtId="0" fontId="58" fillId="11" borderId="0" xfId="2" applyFont="1" applyFill="1" applyBorder="1" applyAlignment="1">
      <alignment horizontal="center" vertical="center"/>
    </xf>
    <xf numFmtId="0" fontId="54" fillId="0" borderId="18" xfId="2" applyFont="1" applyBorder="1" applyAlignment="1">
      <alignment horizontal="justify" vertical="center" wrapText="1"/>
    </xf>
    <xf numFmtId="0" fontId="54" fillId="0" borderId="18" xfId="2" applyFont="1" applyBorder="1" applyAlignment="1">
      <alignment horizontal="justify" wrapText="1"/>
    </xf>
    <xf numFmtId="0" fontId="79" fillId="0" borderId="18" xfId="2" applyFont="1" applyBorder="1" applyAlignment="1">
      <alignment horizontal="justify" wrapText="1"/>
    </xf>
    <xf numFmtId="0" fontId="79" fillId="0" borderId="2" xfId="2" applyFont="1" applyBorder="1" applyAlignment="1">
      <alignment horizontal="justify" vertical="center" wrapText="1"/>
    </xf>
    <xf numFmtId="0" fontId="58" fillId="16" borderId="20" xfId="2" applyFont="1" applyFill="1" applyBorder="1" applyAlignment="1">
      <alignment horizontal="center" vertical="center" wrapText="1"/>
    </xf>
    <xf numFmtId="0" fontId="67" fillId="0" borderId="18" xfId="2" applyFont="1" applyBorder="1" applyAlignment="1">
      <alignment horizontal="justify" wrapText="1"/>
    </xf>
    <xf numFmtId="0" fontId="67" fillId="11" borderId="2" xfId="2" applyFont="1" applyFill="1" applyBorder="1" applyAlignment="1">
      <alignment horizontal="justify" vertical="center" wrapText="1"/>
    </xf>
    <xf numFmtId="0" fontId="58" fillId="14" borderId="20" xfId="2" applyFont="1" applyFill="1" applyBorder="1" applyAlignment="1">
      <alignment horizontal="center" vertical="center" wrapText="1"/>
    </xf>
    <xf numFmtId="0" fontId="54" fillId="11" borderId="18" xfId="2" applyFont="1" applyFill="1" applyBorder="1" applyAlignment="1">
      <alignment horizontal="justify" vertical="center" wrapText="1"/>
    </xf>
    <xf numFmtId="0" fontId="58" fillId="14" borderId="18" xfId="2" applyFont="1" applyFill="1" applyBorder="1" applyAlignment="1">
      <alignment horizontal="center" vertical="center" wrapText="1"/>
    </xf>
    <xf numFmtId="0" fontId="58" fillId="16" borderId="20" xfId="2" applyFont="1" applyFill="1" applyBorder="1" applyAlignment="1">
      <alignment horizontal="center" vertical="center"/>
    </xf>
    <xf numFmtId="0" fontId="58" fillId="13" borderId="18" xfId="2" applyFont="1" applyFill="1" applyBorder="1" applyAlignment="1">
      <alignment horizontal="center" vertical="center" textRotation="90" wrapText="1"/>
    </xf>
    <xf numFmtId="0" fontId="58" fillId="16" borderId="18" xfId="2" applyFont="1" applyFill="1" applyBorder="1" applyAlignment="1">
      <alignment horizontal="center" vertical="center" wrapText="1"/>
    </xf>
    <xf numFmtId="0" fontId="58" fillId="14" borderId="18" xfId="2" applyFont="1" applyFill="1" applyBorder="1" applyAlignment="1">
      <alignment horizontal="center" vertical="center" textRotation="90" wrapText="1"/>
    </xf>
    <xf numFmtId="0" fontId="59" fillId="15" borderId="18" xfId="2" applyFont="1" applyFill="1" applyBorder="1" applyAlignment="1">
      <alignment horizontal="center" vertical="center" textRotation="90" wrapText="1"/>
    </xf>
    <xf numFmtId="0" fontId="61" fillId="14" borderId="18" xfId="2" applyFont="1" applyFill="1" applyBorder="1" applyAlignment="1">
      <alignment horizontal="center" vertical="center" wrapText="1"/>
    </xf>
    <xf numFmtId="1" fontId="58" fillId="13" borderId="20" xfId="2" applyNumberFormat="1" applyFont="1" applyFill="1" applyBorder="1" applyAlignment="1">
      <alignment horizontal="center" vertical="center" textRotation="90" wrapText="1"/>
    </xf>
    <xf numFmtId="0" fontId="56" fillId="11" borderId="0" xfId="2" applyFont="1" applyFill="1" applyBorder="1" applyAlignment="1">
      <alignment horizontal="center" vertical="center"/>
    </xf>
    <xf numFmtId="0" fontId="58" fillId="13" borderId="19" xfId="2" applyFont="1" applyFill="1" applyBorder="1" applyAlignment="1">
      <alignment horizontal="center" vertical="center" textRotation="90" wrapText="1"/>
    </xf>
    <xf numFmtId="2" fontId="58" fillId="13" borderId="18" xfId="2" applyNumberFormat="1" applyFont="1" applyFill="1" applyBorder="1" applyAlignment="1">
      <alignment horizontal="center" vertical="center" textRotation="90" wrapText="1"/>
    </xf>
    <xf numFmtId="1" fontId="58" fillId="13" borderId="18" xfId="2" applyNumberFormat="1" applyFont="1" applyFill="1" applyBorder="1" applyAlignment="1">
      <alignment horizontal="center" vertical="center" textRotation="90" wrapText="1"/>
    </xf>
    <xf numFmtId="0" fontId="58" fillId="13" borderId="18" xfId="2" applyFont="1" applyFill="1" applyBorder="1" applyAlignment="1">
      <alignment horizontal="center" vertical="center" wrapText="1"/>
    </xf>
    <xf numFmtId="0" fontId="61" fillId="13" borderId="18" xfId="2" applyFont="1" applyFill="1" applyBorder="1" applyAlignment="1">
      <alignment horizontal="center" vertical="center" textRotation="90" wrapText="1"/>
    </xf>
    <xf numFmtId="0" fontId="59" fillId="15" borderId="18" xfId="2" applyFont="1" applyFill="1" applyBorder="1" applyAlignment="1">
      <alignment horizontal="center" vertical="center" wrapText="1"/>
    </xf>
    <xf numFmtId="0" fontId="58" fillId="13" borderId="20" xfId="2" applyFont="1" applyFill="1" applyBorder="1" applyAlignment="1">
      <alignment horizontal="center" vertical="center" textRotation="90" wrapText="1"/>
    </xf>
    <xf numFmtId="0" fontId="58" fillId="13" borderId="20" xfId="2" applyFont="1" applyFill="1" applyBorder="1" applyAlignment="1">
      <alignment horizontal="center" vertical="center" wrapText="1"/>
    </xf>
    <xf numFmtId="0" fontId="61" fillId="13" borderId="20" xfId="2" applyFont="1" applyFill="1" applyBorder="1" applyAlignment="1">
      <alignment horizontal="center" vertical="center" textRotation="90" wrapText="1"/>
    </xf>
    <xf numFmtId="174" fontId="30" fillId="3" borderId="5" xfId="7" applyNumberFormat="1" applyFont="1" applyFill="1" applyBorder="1" applyAlignment="1">
      <alignment horizontal="center" vertical="center" wrapText="1"/>
    </xf>
    <xf numFmtId="174" fontId="123" fillId="2" borderId="0" xfId="7" applyNumberFormat="1" applyFont="1" applyFill="1" applyAlignment="1">
      <alignment horizontal="center" vertical="center" wrapText="1"/>
    </xf>
    <xf numFmtId="174" fontId="30" fillId="2" borderId="0" xfId="7" applyNumberFormat="1" applyFont="1" applyFill="1" applyBorder="1" applyAlignment="1">
      <alignment horizontal="center" vertical="center" wrapText="1"/>
    </xf>
    <xf numFmtId="0" fontId="99" fillId="2" borderId="0" xfId="0" quotePrefix="1" applyFont="1" applyFill="1" applyAlignment="1">
      <alignment horizontal="center"/>
    </xf>
    <xf numFmtId="0" fontId="99" fillId="2" borderId="0" xfId="0" applyFont="1" applyFill="1" applyAlignment="1">
      <alignment horizontal="center"/>
    </xf>
    <xf numFmtId="0" fontId="99" fillId="2" borderId="0" xfId="0" applyFont="1" applyFill="1" applyBorder="1" applyAlignment="1">
      <alignment horizontal="center"/>
    </xf>
    <xf numFmtId="0" fontId="99" fillId="2" borderId="0" xfId="0" applyFont="1" applyFill="1" applyBorder="1" applyAlignment="1">
      <alignment horizontal="left"/>
    </xf>
    <xf numFmtId="0" fontId="102" fillId="5" borderId="2" xfId="0" applyFont="1" applyFill="1" applyBorder="1" applyAlignment="1">
      <alignment horizontal="center" vertical="center" textRotation="90" wrapText="1"/>
    </xf>
    <xf numFmtId="2" fontId="102" fillId="5" borderId="4" xfId="0" applyNumberFormat="1" applyFont="1" applyFill="1" applyBorder="1" applyAlignment="1">
      <alignment horizontal="center" vertical="center" textRotation="90" wrapText="1"/>
    </xf>
    <xf numFmtId="2" fontId="102" fillId="5" borderId="28" xfId="0" applyNumberFormat="1" applyFont="1" applyFill="1" applyBorder="1" applyAlignment="1">
      <alignment horizontal="center" vertical="center" textRotation="90" wrapText="1"/>
    </xf>
    <xf numFmtId="2" fontId="102" fillId="5" borderId="1" xfId="0" applyNumberFormat="1" applyFont="1" applyFill="1" applyBorder="1" applyAlignment="1">
      <alignment horizontal="center" vertical="center" textRotation="90" wrapText="1"/>
    </xf>
    <xf numFmtId="1" fontId="102" fillId="5" borderId="4" xfId="0" applyNumberFormat="1" applyFont="1" applyFill="1" applyBorder="1" applyAlignment="1">
      <alignment horizontal="center" vertical="center" textRotation="90" wrapText="1"/>
    </xf>
    <xf numFmtId="1" fontId="102" fillId="5" borderId="28" xfId="0" applyNumberFormat="1" applyFont="1" applyFill="1" applyBorder="1" applyAlignment="1">
      <alignment horizontal="center" vertical="center" textRotation="90" wrapText="1"/>
    </xf>
    <xf numFmtId="1" fontId="102" fillId="5" borderId="1" xfId="0" applyNumberFormat="1" applyFont="1" applyFill="1" applyBorder="1" applyAlignment="1">
      <alignment horizontal="center" vertical="center" textRotation="90" wrapText="1"/>
    </xf>
    <xf numFmtId="0" fontId="108" fillId="5" borderId="2" xfId="0" applyFont="1" applyFill="1" applyBorder="1" applyAlignment="1">
      <alignment horizontal="center" vertical="center" wrapText="1"/>
    </xf>
    <xf numFmtId="0" fontId="110" fillId="5" borderId="2" xfId="0" applyFont="1" applyFill="1" applyBorder="1" applyAlignment="1">
      <alignment horizontal="center" vertical="center" textRotation="90"/>
    </xf>
    <xf numFmtId="0" fontId="102" fillId="5" borderId="4" xfId="0" applyFont="1" applyFill="1" applyBorder="1" applyAlignment="1">
      <alignment horizontal="center" vertical="center" textRotation="90" wrapText="1"/>
    </xf>
    <xf numFmtId="0" fontId="102" fillId="5" borderId="28" xfId="0" applyFont="1" applyFill="1" applyBorder="1" applyAlignment="1">
      <alignment horizontal="center" vertical="center" textRotation="90" wrapText="1"/>
    </xf>
    <xf numFmtId="0" fontId="102" fillId="5" borderId="1" xfId="0" applyFont="1" applyFill="1" applyBorder="1" applyAlignment="1">
      <alignment horizontal="center" vertical="center" textRotation="90" wrapText="1"/>
    </xf>
    <xf numFmtId="1" fontId="102" fillId="5" borderId="2" xfId="0" applyNumberFormat="1" applyFont="1" applyFill="1" applyBorder="1" applyAlignment="1">
      <alignment horizontal="center" vertical="center" textRotation="90" wrapText="1"/>
    </xf>
    <xf numFmtId="0" fontId="105" fillId="5" borderId="3" xfId="0" applyFont="1" applyFill="1" applyBorder="1" applyAlignment="1">
      <alignment horizontal="center" vertical="center" wrapText="1"/>
    </xf>
    <xf numFmtId="0" fontId="105" fillId="5" borderId="27" xfId="0" applyFont="1" applyFill="1" applyBorder="1" applyAlignment="1">
      <alignment horizontal="center" vertical="center" wrapText="1"/>
    </xf>
    <xf numFmtId="0" fontId="102" fillId="5" borderId="2" xfId="0" applyFont="1" applyFill="1" applyBorder="1" applyAlignment="1">
      <alignment horizontal="center" vertical="center" textRotation="90"/>
    </xf>
    <xf numFmtId="0" fontId="107" fillId="5" borderId="2" xfId="0" applyFont="1" applyFill="1" applyBorder="1" applyAlignment="1">
      <alignment horizontal="center" vertical="center" wrapText="1"/>
    </xf>
    <xf numFmtId="1" fontId="105" fillId="5" borderId="2" xfId="0" applyNumberFormat="1" applyFont="1" applyFill="1" applyBorder="1" applyAlignment="1">
      <alignment horizontal="center" vertical="center" textRotation="90" wrapText="1"/>
    </xf>
    <xf numFmtId="1" fontId="105" fillId="5" borderId="4" xfId="0" applyNumberFormat="1" applyFont="1" applyFill="1" applyBorder="1" applyAlignment="1">
      <alignment horizontal="center" textRotation="90" wrapText="1"/>
    </xf>
    <xf numFmtId="1" fontId="105" fillId="5" borderId="28" xfId="0" applyNumberFormat="1" applyFont="1" applyFill="1" applyBorder="1" applyAlignment="1">
      <alignment horizontal="center" textRotation="90" wrapText="1"/>
    </xf>
    <xf numFmtId="1" fontId="105" fillId="5" borderId="1" xfId="0" applyNumberFormat="1" applyFont="1" applyFill="1" applyBorder="1" applyAlignment="1">
      <alignment horizontal="center" textRotation="90" wrapText="1"/>
    </xf>
    <xf numFmtId="0" fontId="107" fillId="5" borderId="2" xfId="0" quotePrefix="1" applyFont="1" applyFill="1" applyBorder="1" applyAlignment="1">
      <alignment horizontal="center" vertical="center" textRotation="90" wrapText="1"/>
    </xf>
    <xf numFmtId="0" fontId="107" fillId="5" borderId="2" xfId="0" applyFont="1" applyFill="1" applyBorder="1" applyAlignment="1">
      <alignment horizontal="center" vertical="center" textRotation="90" wrapText="1"/>
    </xf>
    <xf numFmtId="0" fontId="105" fillId="5" borderId="2" xfId="0" applyFont="1" applyFill="1" applyBorder="1" applyAlignment="1">
      <alignment horizontal="center" vertical="center" wrapText="1"/>
    </xf>
    <xf numFmtId="0" fontId="110" fillId="5" borderId="2" xfId="0" applyFont="1" applyFill="1" applyBorder="1" applyAlignment="1">
      <alignment textRotation="90"/>
    </xf>
    <xf numFmtId="0" fontId="110" fillId="5" borderId="2" xfId="0" applyFont="1" applyFill="1" applyBorder="1" applyAlignment="1">
      <alignment horizontal="center" vertical="center" textRotation="90" wrapText="1"/>
    </xf>
    <xf numFmtId="0" fontId="105" fillId="5" borderId="2" xfId="0" applyFont="1" applyFill="1" applyBorder="1" applyAlignment="1">
      <alignment horizontal="center" vertical="center" textRotation="90" wrapText="1"/>
    </xf>
    <xf numFmtId="0" fontId="105" fillId="5" borderId="2" xfId="0" applyFont="1" applyFill="1" applyBorder="1" applyAlignment="1">
      <alignment horizontal="justify" vertical="center" wrapText="1"/>
    </xf>
    <xf numFmtId="1" fontId="105" fillId="5" borderId="4" xfId="0" applyNumberFormat="1" applyFont="1" applyFill="1" applyBorder="1" applyAlignment="1">
      <alignment horizontal="center" vertical="center" textRotation="90" wrapText="1"/>
    </xf>
    <xf numFmtId="0" fontId="9" fillId="0" borderId="28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2" fillId="5" borderId="2" xfId="0" applyFont="1" applyFill="1" applyBorder="1" applyAlignment="1">
      <alignment horizontal="center" vertical="center"/>
    </xf>
    <xf numFmtId="0" fontId="113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113" fillId="0" borderId="2" xfId="0" applyFont="1" applyFill="1" applyBorder="1" applyAlignment="1">
      <alignment horizontal="justify" vertical="center"/>
    </xf>
    <xf numFmtId="0" fontId="9" fillId="0" borderId="2" xfId="0" applyFont="1" applyFill="1" applyBorder="1" applyAlignment="1">
      <alignment horizontal="justify" vertical="center"/>
    </xf>
    <xf numFmtId="1" fontId="110" fillId="5" borderId="2" xfId="0" applyNumberFormat="1" applyFont="1" applyFill="1" applyBorder="1" applyAlignment="1">
      <alignment horizontal="center" vertical="center" textRotation="90" wrapText="1"/>
    </xf>
    <xf numFmtId="0" fontId="113" fillId="0" borderId="2" xfId="0" quotePrefix="1" applyFont="1" applyFill="1" applyBorder="1" applyAlignment="1">
      <alignment horizontal="justify" vertical="center" wrapText="1"/>
    </xf>
    <xf numFmtId="0" fontId="9" fillId="0" borderId="2" xfId="0" quotePrefix="1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13" fillId="2" borderId="2" xfId="0" applyFont="1" applyFill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113" fillId="20" borderId="2" xfId="0" quotePrefix="1" applyFont="1" applyFill="1" applyBorder="1" applyAlignment="1">
      <alignment horizontal="justify" vertical="center" wrapText="1"/>
    </xf>
    <xf numFmtId="0" fontId="9" fillId="20" borderId="2" xfId="0" quotePrefix="1" applyFont="1" applyFill="1" applyBorder="1" applyAlignment="1">
      <alignment horizontal="justify" vertical="center" wrapText="1"/>
    </xf>
    <xf numFmtId="0" fontId="113" fillId="20" borderId="2" xfId="0" applyFont="1" applyFill="1" applyBorder="1" applyAlignment="1">
      <alignment horizontal="justify" vertical="center" wrapText="1"/>
    </xf>
    <xf numFmtId="0" fontId="9" fillId="20" borderId="2" xfId="0" applyFont="1" applyFill="1" applyBorder="1" applyAlignment="1">
      <alignment horizontal="justify" vertical="center" wrapText="1"/>
    </xf>
    <xf numFmtId="0" fontId="113" fillId="20" borderId="2" xfId="0" applyFont="1" applyFill="1" applyBorder="1" applyAlignment="1">
      <alignment horizontal="justify" vertical="center"/>
    </xf>
    <xf numFmtId="0" fontId="9" fillId="20" borderId="2" xfId="0" applyFont="1" applyFill="1" applyBorder="1" applyAlignment="1">
      <alignment horizontal="justify" vertical="center"/>
    </xf>
    <xf numFmtId="0" fontId="113" fillId="2" borderId="2" xfId="0" quotePrefix="1" applyFont="1" applyFill="1" applyBorder="1" applyAlignment="1">
      <alignment horizontal="justify" vertical="center" wrapText="1"/>
    </xf>
    <xf numFmtId="0" fontId="9" fillId="2" borderId="2" xfId="0" quotePrefix="1" applyFont="1" applyFill="1" applyBorder="1" applyAlignment="1">
      <alignment horizontal="justify" vertical="center" wrapText="1"/>
    </xf>
    <xf numFmtId="0" fontId="113" fillId="0" borderId="4" xfId="0" applyFont="1" applyFill="1" applyBorder="1" applyAlignment="1">
      <alignment horizontal="justify" vertical="center" wrapText="1"/>
    </xf>
    <xf numFmtId="0" fontId="111" fillId="0" borderId="1" xfId="0" applyFont="1" applyFill="1" applyBorder="1" applyAlignment="1">
      <alignment horizontal="justify" vertical="center" wrapText="1"/>
    </xf>
    <xf numFmtId="0" fontId="110" fillId="0" borderId="4" xfId="0" applyFont="1" applyFill="1" applyBorder="1" applyAlignment="1">
      <alignment horizontal="justify" vertical="center" wrapText="1"/>
    </xf>
    <xf numFmtId="0" fontId="117" fillId="0" borderId="1" xfId="0" applyFont="1" applyFill="1" applyBorder="1" applyAlignment="1">
      <alignment horizontal="justify" vertical="center" wrapText="1"/>
    </xf>
    <xf numFmtId="0" fontId="110" fillId="0" borderId="2" xfId="0" applyFont="1" applyFill="1" applyBorder="1" applyAlignment="1">
      <alignment horizontal="justify" vertical="center" wrapText="1"/>
    </xf>
    <xf numFmtId="0" fontId="110" fillId="0" borderId="2" xfId="0" quotePrefix="1" applyFont="1" applyFill="1" applyBorder="1" applyAlignment="1">
      <alignment horizontal="justify" vertical="center" wrapText="1"/>
    </xf>
    <xf numFmtId="0" fontId="110" fillId="0" borderId="2" xfId="0" applyFont="1" applyFill="1" applyBorder="1" applyAlignment="1">
      <alignment horizontal="justify" vertical="center"/>
    </xf>
    <xf numFmtId="0" fontId="110" fillId="20" borderId="2" xfId="0" applyFont="1" applyFill="1" applyBorder="1" applyAlignment="1">
      <alignment horizontal="justify" vertical="center"/>
    </xf>
    <xf numFmtId="0" fontId="110" fillId="2" borderId="2" xfId="0" applyFont="1" applyFill="1" applyBorder="1" applyAlignment="1">
      <alignment horizontal="justify" vertical="center" wrapText="1"/>
    </xf>
    <xf numFmtId="0" fontId="113" fillId="2" borderId="4" xfId="0" applyFont="1" applyFill="1" applyBorder="1" applyAlignment="1">
      <alignment horizontal="justify" vertical="center" wrapText="1"/>
    </xf>
    <xf numFmtId="0" fontId="113" fillId="2" borderId="1" xfId="0" applyFont="1" applyFill="1" applyBorder="1" applyAlignment="1">
      <alignment horizontal="justify" vertical="center" wrapText="1"/>
    </xf>
    <xf numFmtId="0" fontId="110" fillId="2" borderId="4" xfId="0" applyFont="1" applyFill="1" applyBorder="1" applyAlignment="1">
      <alignment horizontal="justify" vertical="center" wrapText="1"/>
    </xf>
    <xf numFmtId="0" fontId="110" fillId="2" borderId="1" xfId="0" applyFont="1" applyFill="1" applyBorder="1" applyAlignment="1">
      <alignment horizontal="justify" vertical="center" wrapText="1"/>
    </xf>
    <xf numFmtId="0" fontId="110" fillId="2" borderId="2" xfId="0" quotePrefix="1" applyFont="1" applyFill="1" applyBorder="1" applyAlignment="1">
      <alignment horizontal="justify" vertical="center" wrapText="1"/>
    </xf>
    <xf numFmtId="0" fontId="113" fillId="2" borderId="2" xfId="0" applyFont="1" applyFill="1" applyBorder="1" applyAlignment="1">
      <alignment horizontal="justify" vertical="center"/>
    </xf>
    <xf numFmtId="0" fontId="110" fillId="2" borderId="2" xfId="0" applyFont="1" applyFill="1" applyBorder="1" applyAlignment="1">
      <alignment horizontal="justify" vertical="center"/>
    </xf>
    <xf numFmtId="0" fontId="9" fillId="22" borderId="2" xfId="0" applyFont="1" applyFill="1" applyBorder="1" applyAlignment="1">
      <alignment horizontal="left" vertical="center"/>
    </xf>
    <xf numFmtId="169" fontId="9" fillId="22" borderId="2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justify" vertical="center" wrapText="1"/>
    </xf>
    <xf numFmtId="169" fontId="9" fillId="21" borderId="2" xfId="0" applyNumberFormat="1" applyFont="1" applyFill="1" applyBorder="1" applyAlignment="1">
      <alignment horizontal="right" vertical="center"/>
    </xf>
    <xf numFmtId="0" fontId="9" fillId="22" borderId="4" xfId="0" applyFont="1" applyFill="1" applyBorder="1" applyAlignment="1">
      <alignment horizontal="left" vertical="center"/>
    </xf>
    <xf numFmtId="169" fontId="9" fillId="4" borderId="4" xfId="0" applyNumberFormat="1" applyFont="1" applyFill="1" applyBorder="1" applyAlignment="1">
      <alignment horizontal="right" vertical="center"/>
    </xf>
    <xf numFmtId="0" fontId="105" fillId="2" borderId="0" xfId="0" applyFont="1" applyFill="1" applyBorder="1" applyAlignment="1">
      <alignment horizontal="left"/>
    </xf>
    <xf numFmtId="169" fontId="9" fillId="22" borderId="2" xfId="0" applyNumberFormat="1" applyFont="1" applyFill="1" applyBorder="1" applyAlignment="1">
      <alignment vertical="center"/>
    </xf>
    <xf numFmtId="0" fontId="105" fillId="22" borderId="1" xfId="0" applyFont="1" applyFill="1" applyBorder="1" applyAlignment="1">
      <alignment horizontal="left" vertical="center"/>
    </xf>
    <xf numFmtId="169" fontId="9" fillId="22" borderId="1" xfId="0" applyNumberFormat="1" applyFont="1" applyFill="1" applyBorder="1" applyAlignment="1">
      <alignment horizontal="right" vertical="center"/>
    </xf>
    <xf numFmtId="169" fontId="105" fillId="2" borderId="33" xfId="3" applyNumberFormat="1" applyFont="1" applyFill="1" applyBorder="1" applyAlignment="1">
      <alignment horizontal="center" vertical="center"/>
    </xf>
    <xf numFmtId="0" fontId="105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1" fontId="9" fillId="2" borderId="0" xfId="0" applyNumberFormat="1" applyFont="1" applyFill="1" applyBorder="1" applyAlignment="1">
      <alignment horizontal="center" vertical="center"/>
    </xf>
    <xf numFmtId="169" fontId="9" fillId="22" borderId="4" xfId="0" applyNumberFormat="1" applyFont="1" applyFill="1" applyBorder="1" applyAlignment="1">
      <alignment horizontal="right" vertical="center"/>
    </xf>
    <xf numFmtId="0" fontId="9" fillId="22" borderId="30" xfId="0" applyFont="1" applyFill="1" applyBorder="1" applyAlignment="1">
      <alignment horizontal="left" vertical="center"/>
    </xf>
    <xf numFmtId="0" fontId="9" fillId="22" borderId="31" xfId="0" applyFont="1" applyFill="1" applyBorder="1" applyAlignment="1">
      <alignment horizontal="left" vertical="center"/>
    </xf>
    <xf numFmtId="169" fontId="9" fillId="22" borderId="31" xfId="0" applyNumberFormat="1" applyFont="1" applyFill="1" applyBorder="1" applyAlignment="1">
      <alignment horizontal="right" vertical="center"/>
    </xf>
    <xf numFmtId="169" fontId="9" fillId="22" borderId="32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center" vertical="center"/>
    </xf>
    <xf numFmtId="1" fontId="9" fillId="2" borderId="0" xfId="0" applyNumberFormat="1" applyFont="1" applyFill="1" applyBorder="1" applyAlignment="1">
      <alignment horizontal="center" vertical="center" wrapText="1"/>
    </xf>
    <xf numFmtId="1" fontId="9" fillId="2" borderId="0" xfId="0" applyNumberFormat="1" applyFont="1" applyFill="1" applyBorder="1" applyAlignment="1">
      <alignment horizontal="left" vertical="center" wrapText="1"/>
    </xf>
    <xf numFmtId="1" fontId="9" fillId="2" borderId="0" xfId="0" applyNumberFormat="1" applyFont="1" applyFill="1" applyBorder="1" applyAlignment="1">
      <alignment horizontal="justify" vertical="center" wrapText="1"/>
    </xf>
    <xf numFmtId="164" fontId="121" fillId="3" borderId="0" xfId="0" applyNumberFormat="1" applyFont="1" applyFill="1" applyBorder="1" applyAlignment="1">
      <alignment horizontal="right" vertical="center"/>
    </xf>
    <xf numFmtId="0" fontId="35" fillId="4" borderId="5" xfId="0" applyFont="1" applyFill="1" applyBorder="1" applyAlignment="1">
      <alignment horizontal="center" vertical="center" wrapText="1"/>
    </xf>
  </cellXfs>
  <cellStyles count="55">
    <cellStyle name="Euro" xfId="1"/>
    <cellStyle name="Moneda [0] 2" xfId="10"/>
    <cellStyle name="Moneda 10" xfId="34"/>
    <cellStyle name="Moneda 11" xfId="38"/>
    <cellStyle name="Moneda 12" xfId="42"/>
    <cellStyle name="Moneda 13" xfId="46"/>
    <cellStyle name="Moneda 14" xfId="50"/>
    <cellStyle name="Moneda 15" xfId="54"/>
    <cellStyle name="Moneda 2" xfId="3"/>
    <cellStyle name="Moneda 3" xfId="7"/>
    <cellStyle name="Moneda 4" xfId="9"/>
    <cellStyle name="Moneda 5" xfId="14"/>
    <cellStyle name="Moneda 6" xfId="18"/>
    <cellStyle name="Moneda 7" xfId="22"/>
    <cellStyle name="Moneda 8" xfId="26"/>
    <cellStyle name="Moneda 9" xfId="30"/>
    <cellStyle name="Normal" xfId="0" builtinId="0"/>
    <cellStyle name="Normal 2" xfId="2"/>
    <cellStyle name="Normal 3" xfId="4"/>
    <cellStyle name="Normal 3 10" xfId="43"/>
    <cellStyle name="Normal 3 11" xfId="47"/>
    <cellStyle name="Normal 3 12" xfId="51"/>
    <cellStyle name="Normal 3 2" xfId="11"/>
    <cellStyle name="Normal 3 3" xfId="15"/>
    <cellStyle name="Normal 3 4" xfId="19"/>
    <cellStyle name="Normal 3 5" xfId="23"/>
    <cellStyle name="Normal 3 6" xfId="27"/>
    <cellStyle name="Normal 3 7" xfId="31"/>
    <cellStyle name="Normal 3 8" xfId="35"/>
    <cellStyle name="Normal 3 9" xfId="39"/>
    <cellStyle name="Normal 4" xfId="5"/>
    <cellStyle name="Normal 4 10" xfId="44"/>
    <cellStyle name="Normal 4 11" xfId="48"/>
    <cellStyle name="Normal 4 12" xfId="52"/>
    <cellStyle name="Normal 4 2" xfId="12"/>
    <cellStyle name="Normal 4 3" xfId="16"/>
    <cellStyle name="Normal 4 4" xfId="20"/>
    <cellStyle name="Normal 4 5" xfId="24"/>
    <cellStyle name="Normal 4 6" xfId="28"/>
    <cellStyle name="Normal 4 7" xfId="32"/>
    <cellStyle name="Normal 4 8" xfId="36"/>
    <cellStyle name="Normal 4 9" xfId="40"/>
    <cellStyle name="Normal 5" xfId="6"/>
    <cellStyle name="Normal 5 10" xfId="45"/>
    <cellStyle name="Normal 5 11" xfId="49"/>
    <cellStyle name="Normal 5 12" xfId="53"/>
    <cellStyle name="Normal 5 2" xfId="13"/>
    <cellStyle name="Normal 5 3" xfId="17"/>
    <cellStyle name="Normal 5 4" xfId="21"/>
    <cellStyle name="Normal 5 5" xfId="25"/>
    <cellStyle name="Normal 5 6" xfId="29"/>
    <cellStyle name="Normal 5 7" xfId="33"/>
    <cellStyle name="Normal 5 8" xfId="37"/>
    <cellStyle name="Normal 5 9" xfId="41"/>
    <cellStyle name="Normal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923925" y="4629150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3EA1B01F-F727-4300-BD21-CB1A6A067358}"/>
            </a:ext>
          </a:extLst>
        </xdr:cNvPr>
        <xdr:cNvSpPr txBox="1"/>
      </xdr:nvSpPr>
      <xdr:spPr>
        <a:xfrm>
          <a:off x="1139190" y="253936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3EA1B01F-F727-4300-BD21-CB1A6A067358}"/>
            </a:ext>
          </a:extLst>
        </xdr:cNvPr>
        <xdr:cNvSpPr txBox="1"/>
      </xdr:nvSpPr>
      <xdr:spPr>
        <a:xfrm>
          <a:off x="1398270" y="286702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3EA1B01F-F727-4300-BD21-CB1A6A067358}"/>
            </a:ext>
          </a:extLst>
        </xdr:cNvPr>
        <xdr:cNvSpPr txBox="1"/>
      </xdr:nvSpPr>
      <xdr:spPr>
        <a:xfrm>
          <a:off x="1139190" y="185356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3EA1B01F-F727-4300-BD21-CB1A6A067358}"/>
            </a:ext>
          </a:extLst>
        </xdr:cNvPr>
        <xdr:cNvSpPr txBox="1"/>
      </xdr:nvSpPr>
      <xdr:spPr>
        <a:xfrm>
          <a:off x="1139190" y="400240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122760</xdr:colOff>
      <xdr:row>14</xdr:row>
      <xdr:rowOff>38880</xdr:rowOff>
    </xdr:from>
    <xdr:to>
      <xdr:col>3</xdr:col>
      <xdr:colOff>187920</xdr:colOff>
      <xdr:row>15</xdr:row>
      <xdr:rowOff>102960</xdr:rowOff>
    </xdr:to>
    <xdr:sp macro="" textlink="">
      <xdr:nvSpPr>
        <xdr:cNvPr id="2" name="CustomShape 1"/>
        <xdr:cNvSpPr/>
      </xdr:nvSpPr>
      <xdr:spPr>
        <a:xfrm>
          <a:off x="1128600" y="4290840"/>
          <a:ext cx="65160" cy="262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3EA1B01F-F727-4300-BD21-CB1A6A067358}"/>
            </a:ext>
          </a:extLst>
        </xdr:cNvPr>
        <xdr:cNvSpPr txBox="1"/>
      </xdr:nvSpPr>
      <xdr:spPr>
        <a:xfrm>
          <a:off x="1139190" y="400240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3EA1B01F-F727-4300-BD21-CB1A6A067358}"/>
            </a:ext>
          </a:extLst>
        </xdr:cNvPr>
        <xdr:cNvSpPr txBox="1"/>
      </xdr:nvSpPr>
      <xdr:spPr>
        <a:xfrm>
          <a:off x="1139190" y="400240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3EA1B01F-F727-4300-BD21-CB1A6A067358}"/>
            </a:ext>
          </a:extLst>
        </xdr:cNvPr>
        <xdr:cNvSpPr txBox="1"/>
      </xdr:nvSpPr>
      <xdr:spPr>
        <a:xfrm>
          <a:off x="1139190" y="400240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7B5398F-F0B4-4F85-BDD6-DE698CC48569}"/>
            </a:ext>
          </a:extLst>
        </xdr:cNvPr>
        <xdr:cNvSpPr txBox="1"/>
      </xdr:nvSpPr>
      <xdr:spPr>
        <a:xfrm>
          <a:off x="1123950" y="429958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3EA1B01F-F727-4300-BD21-CB1A6A067358}"/>
            </a:ext>
          </a:extLst>
        </xdr:cNvPr>
        <xdr:cNvSpPr txBox="1"/>
      </xdr:nvSpPr>
      <xdr:spPr>
        <a:xfrm>
          <a:off x="1139190" y="298132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3EA1B01F-F727-4300-BD21-CB1A6A067358}"/>
            </a:ext>
          </a:extLst>
        </xdr:cNvPr>
        <xdr:cNvSpPr txBox="1"/>
      </xdr:nvSpPr>
      <xdr:spPr>
        <a:xfrm>
          <a:off x="1139190" y="318706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3EA1B01F-F727-4300-BD21-CB1A6A067358}"/>
            </a:ext>
          </a:extLst>
        </xdr:cNvPr>
        <xdr:cNvSpPr txBox="1"/>
      </xdr:nvSpPr>
      <xdr:spPr>
        <a:xfrm>
          <a:off x="1139190" y="400240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3EA1B01F-F727-4300-BD21-CB1A6A067358}"/>
            </a:ext>
          </a:extLst>
        </xdr:cNvPr>
        <xdr:cNvSpPr txBox="1"/>
      </xdr:nvSpPr>
      <xdr:spPr>
        <a:xfrm>
          <a:off x="1139190" y="400240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14</xdr:row>
      <xdr:rowOff>47625</xdr:rowOff>
    </xdr:from>
    <xdr:ext cx="65668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3EA1B01F-F727-4300-BD21-CB1A6A067358}"/>
            </a:ext>
          </a:extLst>
        </xdr:cNvPr>
        <xdr:cNvSpPr txBox="1"/>
      </xdr:nvSpPr>
      <xdr:spPr>
        <a:xfrm>
          <a:off x="1139190" y="1945005"/>
          <a:ext cx="6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2"/>
  <sheetViews>
    <sheetView showGridLines="0" tabSelected="1" zoomScale="120" zoomScaleNormal="120" workbookViewId="0">
      <pane ySplit="11" topLeftCell="A114" activePane="bottomLeft" state="frozen"/>
      <selection pane="bottomLeft" activeCell="H130" sqref="H130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5.85546875" style="109" customWidth="1"/>
    <col min="7" max="7" width="7.140625" style="1402" customWidth="1"/>
    <col min="8" max="8" width="9.5703125" style="1403" customWidth="1"/>
    <col min="9" max="9" width="5.7109375" style="1404" customWidth="1"/>
    <col min="10" max="10" width="5.7109375" style="1405" customWidth="1"/>
    <col min="11" max="11" width="7.7109375" style="109" customWidth="1"/>
    <col min="12" max="12" width="9.28515625" style="1360" customWidth="1"/>
    <col min="13" max="13" width="10.28515625" style="1360" customWidth="1"/>
    <col min="14" max="16" width="8.5703125" style="1360" customWidth="1"/>
    <col min="17" max="17" width="10.140625" style="1360" customWidth="1"/>
    <col min="18" max="18" width="7" style="42" customWidth="1"/>
    <col min="19" max="37" width="2.42578125" style="1" customWidth="1"/>
    <col min="38" max="16384" width="11.42578125" style="1"/>
  </cols>
  <sheetData>
    <row r="1" spans="1:18" s="31" customFormat="1" x14ac:dyDescent="0.2">
      <c r="A1" s="2"/>
      <c r="B1" s="97"/>
      <c r="C1" s="2"/>
      <c r="D1" s="144"/>
      <c r="E1" s="2"/>
      <c r="F1" s="109"/>
      <c r="G1" s="109"/>
      <c r="H1" s="1358"/>
      <c r="I1" s="1358"/>
      <c r="J1" s="1359"/>
      <c r="K1" s="109"/>
      <c r="L1" s="1360"/>
      <c r="M1" s="1360"/>
      <c r="N1" s="1360"/>
      <c r="O1" s="1360"/>
      <c r="P1" s="1360"/>
      <c r="Q1" s="1360"/>
      <c r="R1" s="41"/>
    </row>
    <row r="2" spans="1:18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1361"/>
      <c r="Q2" s="1361"/>
      <c r="R2" s="56"/>
    </row>
    <row r="3" spans="1:18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1361"/>
      <c r="Q3" s="1361"/>
      <c r="R3" s="56"/>
    </row>
    <row r="4" spans="1:18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1361"/>
      <c r="Q4" s="1361"/>
      <c r="R4" s="56"/>
    </row>
    <row r="5" spans="1:18" s="31" customFormat="1" ht="9" customHeight="1" x14ac:dyDescent="0.2">
      <c r="A5" s="169"/>
      <c r="B5" s="169"/>
      <c r="C5" s="169"/>
      <c r="D5" s="145"/>
      <c r="E5" s="169"/>
      <c r="F5" s="1362"/>
      <c r="G5" s="1362"/>
      <c r="H5" s="1362"/>
      <c r="I5" s="1362"/>
      <c r="J5" s="1362"/>
      <c r="K5" s="1362"/>
      <c r="L5" s="1361"/>
      <c r="M5" s="1361"/>
      <c r="N5" s="1361"/>
      <c r="O5" s="1361"/>
      <c r="P5" s="1361"/>
      <c r="Q5" s="1361"/>
      <c r="R5" s="56"/>
    </row>
    <row r="6" spans="1:18" s="31" customFormat="1" ht="12" customHeight="1" x14ac:dyDescent="0.2">
      <c r="A6" s="1435"/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</row>
    <row r="7" spans="1:18" s="31" customFormat="1" ht="12" customHeight="1" x14ac:dyDescent="0.2">
      <c r="A7" s="168"/>
      <c r="B7" s="168"/>
      <c r="C7" s="168"/>
      <c r="D7" s="172"/>
      <c r="E7" s="168"/>
      <c r="F7" s="1363"/>
      <c r="G7" s="1363"/>
      <c r="H7" s="1363"/>
      <c r="I7" s="1363"/>
      <c r="J7" s="1363"/>
      <c r="K7" s="1363"/>
      <c r="L7" s="1364"/>
      <c r="M7" s="1364"/>
      <c r="N7" s="1364"/>
      <c r="O7" s="1364"/>
      <c r="P7" s="1364"/>
      <c r="Q7" s="1364"/>
      <c r="R7" s="52"/>
    </row>
    <row r="8" spans="1:18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365">
        <v>6</v>
      </c>
      <c r="G8" s="1365">
        <v>7</v>
      </c>
      <c r="H8" s="1366">
        <v>8</v>
      </c>
      <c r="I8" s="1366">
        <v>9</v>
      </c>
      <c r="J8" s="1365">
        <v>10</v>
      </c>
      <c r="K8" s="1365">
        <v>11</v>
      </c>
      <c r="L8" s="1367">
        <v>12</v>
      </c>
      <c r="M8" s="1367">
        <v>13</v>
      </c>
      <c r="N8" s="1367">
        <v>14</v>
      </c>
      <c r="O8" s="1367">
        <v>15</v>
      </c>
      <c r="P8" s="1368">
        <v>16</v>
      </c>
      <c r="Q8" s="1368">
        <v>17</v>
      </c>
      <c r="R8" s="44"/>
    </row>
    <row r="9" spans="1:18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415" t="s">
        <v>9</v>
      </c>
      <c r="G9" s="1415" t="s">
        <v>10</v>
      </c>
      <c r="H9" s="1426" t="s">
        <v>11</v>
      </c>
      <c r="I9" s="1426" t="s">
        <v>12</v>
      </c>
      <c r="J9" s="1426" t="s">
        <v>13</v>
      </c>
      <c r="K9" s="1415" t="s">
        <v>14</v>
      </c>
      <c r="L9" s="1428" t="s">
        <v>15</v>
      </c>
      <c r="M9" s="1428" t="s">
        <v>16</v>
      </c>
      <c r="N9" s="1431" t="s">
        <v>17</v>
      </c>
      <c r="O9" s="1431"/>
      <c r="P9" s="1427" t="s">
        <v>18</v>
      </c>
      <c r="Q9" s="1427"/>
      <c r="R9" s="57"/>
    </row>
    <row r="10" spans="1:18" s="63" customFormat="1" ht="33" customHeight="1" x14ac:dyDescent="0.2">
      <c r="A10" s="1438"/>
      <c r="B10" s="1436"/>
      <c r="C10" s="1413"/>
      <c r="D10" s="1433"/>
      <c r="E10" s="1414"/>
      <c r="F10" s="1415"/>
      <c r="G10" s="1415"/>
      <c r="H10" s="1426"/>
      <c r="I10" s="1426"/>
      <c r="J10" s="1426"/>
      <c r="K10" s="1415"/>
      <c r="L10" s="1428"/>
      <c r="M10" s="1428"/>
      <c r="N10" s="1434" t="s">
        <v>37</v>
      </c>
      <c r="O10" s="1434" t="s">
        <v>38</v>
      </c>
      <c r="P10" s="1432" t="s">
        <v>39</v>
      </c>
      <c r="Q10" s="1432" t="s">
        <v>40</v>
      </c>
      <c r="R10" s="59"/>
    </row>
    <row r="11" spans="1:18" s="63" customFormat="1" ht="94.5" customHeight="1" x14ac:dyDescent="0.2">
      <c r="A11" s="1439"/>
      <c r="B11" s="1436"/>
      <c r="C11" s="1413"/>
      <c r="D11" s="1433"/>
      <c r="E11" s="1414"/>
      <c r="F11" s="1415"/>
      <c r="G11" s="1415"/>
      <c r="H11" s="1426"/>
      <c r="I11" s="1426"/>
      <c r="J11" s="1426"/>
      <c r="K11" s="1415"/>
      <c r="L11" s="1428"/>
      <c r="M11" s="1428"/>
      <c r="N11" s="1434"/>
      <c r="O11" s="1434"/>
      <c r="P11" s="1432"/>
      <c r="Q11" s="1432"/>
      <c r="R11" s="59"/>
    </row>
    <row r="12" spans="1:18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47"/>
      <c r="M12" s="1347"/>
      <c r="N12" s="1347"/>
      <c r="O12" s="1348"/>
      <c r="P12" s="1349"/>
      <c r="Q12" s="1349"/>
      <c r="R12" s="46"/>
    </row>
    <row r="13" spans="1:18" s="58" customFormat="1" ht="38.25" customHeight="1" x14ac:dyDescent="0.2">
      <c r="A13" s="134">
        <v>2</v>
      </c>
      <c r="B13" s="1340"/>
      <c r="C13" s="1341"/>
      <c r="D13" s="1342" t="s">
        <v>47</v>
      </c>
      <c r="E13" s="1343"/>
      <c r="F13" s="1344"/>
      <c r="G13" s="1344"/>
      <c r="H13" s="1341"/>
      <c r="I13" s="1341"/>
      <c r="J13" s="1341"/>
      <c r="K13" s="1344"/>
      <c r="L13" s="1350"/>
      <c r="M13" s="1350"/>
      <c r="N13" s="1350"/>
      <c r="O13" s="1351"/>
      <c r="P13" s="1352"/>
      <c r="Q13" s="1352"/>
      <c r="R13" s="46"/>
    </row>
    <row r="14" spans="1:18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1369">
        <f>+'VENADILLO 2017'!F14+'SANTA ISABEL 2017'!F14+'SANTA ISABEL 2017'!F14+'ROVIRA 2017'!F14+'PIEDRAS 2017'!F14+'MARIQUITA 2017'!F14+'LERIDA 2017'!F14+'HONDA 2017'!F14+'FRESNO 2017'!F14+'FALAN 2017'!F14+'CAJAMARCA 2017'!F14+'ARMERO 2017'!F14+'ALVARADO 2017'!F14+RONCESVALLES2017!F14+PLANADAS2017!F14+PROGRAMACIÒNMURILLO2017!F14+COYAIMA2017!F14+ATACO2017!F14+'CARMEN DE APICALA'!F14+CHAPARRAL!F14+CUNDAY!F14+ESPINAL!F14+FLANDES!F14+ICONONZO!F14+MELGAR!F14+NATAGAIMA!F14+PURIFICACION!F14+'SAN ANTONIO'!F14+VILLARRICA!F14+AMBALEMA!F14+CASABIANCA!F14+HERVEO!F14+LIBANO!F14+ANZOATEGUI!F14+PALOCABILDO!F14+COELLO!F14+ORTEGA!F14+ALPUJARRA!F14+DOLORES!F14+GUAMO!F14+PRADO!F14+'SAN LUIS'!F14+SUAREZ!F14+'VALLE DE SAN JUAN'!F14+VILLAHERMOSA!F14</f>
        <v>48</v>
      </c>
      <c r="G14" s="1369">
        <f>+'VENADILLO 2017'!G14+'SANTA ISABEL 2017'!G14+'SANTA ISABEL 2017'!G14+'ROVIRA 2017'!G14+'PIEDRAS 2017'!G14+'MARIQUITA 2017'!G14+'LERIDA 2017'!G14+'HONDA 2017'!G14+'FRESNO 2017'!G14+'FALAN 2017'!G14+'CAJAMARCA 2017'!G14+'ARMERO 2017'!G14+'ALVARADO 2017'!G14+RONCESVALLES2017!G14+PLANADAS2017!G14+PROGRAMACIÒNMURILLO2017!G14+COYAIMA2017!G14+ATACO2017!G14+'CARMEN DE APICALA'!G14+CHAPARRAL!G14+CUNDAY!G14+ESPINAL!G14+FLANDES!G14+ICONONZO!G14+MELGAR!G14+NATAGAIMA!G14+PURIFICACION!G14+'SAN ANTONIO'!G14+VILLARRICA!G14+AMBALEMA!G14+CASABIANCA!G14+HERVEO!G14+LIBANO!G14+ANZOATEGUI!G14+PALOCABILDO!G14+COELLO!G14+ORTEGA!G14+ALPUJARRA!G14+DOLORES!G14+GUAMO!G14+PRADO!G14+'SAN LUIS'!G14+SUAREZ!G14+'VALLE DE SAN JUAN'!G14+VILLAHERMOSA!G14</f>
        <v>48</v>
      </c>
      <c r="H14" s="224">
        <f>G14*100/F14</f>
        <v>100</v>
      </c>
      <c r="I14" s="1369">
        <f>+'VENADILLO 2017'!I14+'SANTA ISABEL 2017'!I14+'SANTA ISABEL 2017'!I14+'ROVIRA 2017'!I14+'PIEDRAS 2017'!I14+'MARIQUITA 2017'!I14+'LERIDA 2017'!I14+'HONDA 2017'!I14+'FRESNO 2017'!I14+'FALAN 2017'!I14+'CAJAMARCA 2017'!I14+'ARMERO 2017'!I14+'ALVARADO 2017'!I14+RONCESVALLES2017!I14+PLANADAS2017!I14+PROGRAMACIÒNMURILLO2017!I14+COYAIMA2017!I14+ATACO2017!I14+'CARMEN DE APICALA'!I14+CHAPARRAL!I14+CUNDAY!I14+ESPINAL!I14+FLANDES!I14+ICONONZO!I14+MELGAR!I14+NATAGAIMA!I14+PURIFICACION!I14+'SAN ANTONIO'!I14+VILLARRICA!I14+AMBALEMA!I14+CASABIANCA!I14+HERVEO!I14+LIBANO!I14+ANZOATEGUI!I14+PALOCABILDO!I14+COELLO!I14+ORTEGA!I14+ALPUJARRA!I14+DOLORES!I14+GUAMO!I14+PRADO!I14+'SAN LUIS'!I14+SUAREZ!I14+'VALLE DE SAN JUAN'!I14+VILLAHERMOSA!I14</f>
        <v>83</v>
      </c>
      <c r="J14" s="1369">
        <f>+'VENADILLO 2017'!J14+'SANTA ISABEL 2017'!J14+'SANTA ISABEL 2017'!J14+'ROVIRA 2017'!J14+'PIEDRAS 2017'!J14+'MARIQUITA 2017'!J14+'LERIDA 2017'!J14+'HONDA 2017'!J14+'FRESNO 2017'!J14+'FALAN 2017'!J14+'CAJAMARCA 2017'!J14+'ARMERO 2017'!J14+'ALVARADO 2017'!J14+RONCESVALLES2017!J14+PLANADAS2017!J14+PROGRAMACIÒNMURILLO2017!J14+COYAIMA2017!J14+ATACO2017!J14+'CARMEN DE APICALA'!J14+CHAPARRAL!J14+CUNDAY!J14+ESPINAL!J14+FLANDES!J14+ICONONZO!J14+MELGAR!J14+NATAGAIMA!J14+PURIFICACION!J14+'SAN ANTONIO'!J14+VILLARRICA!J14+AMBALEMA!J14+CASABIANCA!J14+HERVEO!J14+LIBANO!J14+ANZOATEGUI!J14+PALOCABILDO!J14+COELLO!J14+ORTEGA!J14+ALPUJARRA!J14+DOLORES!J14+GUAMO!J14+PRADO!J14+'SAN LUIS'!J14+SUAREZ!J14+'VALLE DE SAN JUAN'!J14+VILLAHERMOSA!J14</f>
        <v>86</v>
      </c>
      <c r="K14" s="1369">
        <f>+'VENADILLO 2017'!K14+'SANTA ISABEL 2017'!K14+'SANTA ISABEL 2017'!K14+'ROVIRA 2017'!K14+'PIEDRAS 2017'!K14+'MARIQUITA 2017'!K14+'LERIDA 2017'!K14+'HONDA 2017'!K14+'FRESNO 2017'!K14+'FALAN 2017'!K14+'CAJAMARCA 2017'!K14+'ARMERO 2017'!K14+'ALVARADO 2017'!K14+RONCESVALLES2017!K14+PLANADAS2017!K14+PROGRAMACIÒNMURILLO2017!K14+COYAIMA2017!K14+ATACO2017!K14+'CARMEN DE APICALA'!K14+CHAPARRAL!K14+CUNDAY!K14+ESPINAL!K14+FLANDES!K14+ICONONZO!K14+MELGAR!K14+NATAGAIMA!K14+PURIFICACION!K14+'SAN ANTONIO'!K14+VILLARRICA!K14+AMBALEMA!K14+CASABIANCA!K14+HERVEO!K14+LIBANO!K14+ANZOATEGUI!K14+PALOCABILDO!K14+COELLO!K14+ORTEGA!K14+ALPUJARRA!K14+DOLORES!K14+GUAMO!K14+PRADO!K14+'SAN LUIS'!K14+SUAREZ!K14+'VALLE DE SAN JUAN'!K14+VILLAHERMOSA!K14</f>
        <v>688</v>
      </c>
      <c r="L14" s="1370">
        <f>+'VENADILLO 2017'!L14+'SANTA ISABEL 2017'!L14+'SANTA ISABEL 2017'!L14+'ROVIRA 2017'!L14+'PIEDRAS 2017'!L14+'MARIQUITA 2017'!L14+'LERIDA 2017'!L14+'HONDA 2017'!L14+'FRESNO 2017'!L14+'FALAN 2017'!L14+'CAJAMARCA 2017'!L14+'ARMERO 2017'!L14+'ALVARADO 2017'!L14+RONCESVALLES2017!L14+PLANADAS2017!L14+PROGRAMACIÒNMURILLO2017!L14+COYAIMA2017!L14+ATACO2017!L14+'CARMEN DE APICALA'!L14+CHAPARRAL!L14+CUNDAY!L14+ESPINAL!L14+FLANDES!L14+ICONONZO!L14+MELGAR!L14+NATAGAIMA!L14+PURIFICACION!L14+'SAN ANTONIO'!L14+VILLARRICA!L14+AMBALEMA!L14+CASABIANCA!L14+HERVEO!L14+LIBANO!L14+ANZOATEGUI!L14+PALOCABILDO!L14+COELLO!L14+ORTEGA!L14+ALPUJARRA!L14+DOLORES!L14+GUAMO!L14+PRADO!L14+'SAN LUIS'!L14+SUAREZ!L14+'VALLE DE SAN JUAN'!L14+VILLAHERMOSA!L14</f>
        <v>2865600</v>
      </c>
      <c r="M14" s="1370">
        <f>+'VENADILLO 2017'!M14+'SANTA ISABEL 2017'!M14+'SANTA ISABEL 2017'!M14+'ROVIRA 2017'!M14+'PIEDRAS 2017'!M14+'MARIQUITA 2017'!M14+'LERIDA 2017'!M14+'HONDA 2017'!M14+'FRESNO 2017'!M14+'FALAN 2017'!M14+'CAJAMARCA 2017'!M14+'ARMERO 2017'!M14+'ALVARADO 2017'!M14+RONCESVALLES2017!M14+PLANADAS2017!M14+PROGRAMACIÒNMURILLO2017!M14+COYAIMA2017!M14+ATACO2017!M14+'CARMEN DE APICALA'!M14+CHAPARRAL!M14+CUNDAY!M14+ESPINAL!M14+FLANDES!M14+ICONONZO!M14+MELGAR!M14+NATAGAIMA!M14+PURIFICACION!M14+'SAN ANTONIO'!M14+VILLARRICA!M14+AMBALEMA!M14+CASABIANCA!M14+HERVEO!M14+LIBANO!M14+ANZOATEGUI!M14+PALOCABILDO!M14+COELLO!M14+ORTEGA!M14+ALPUJARRA!M14+DOLORES!M14+GUAMO!M14+PRADO!M14+'SAN LUIS'!M14+SUAREZ!M14+'VALLE DE SAN JUAN'!M14+VILLAHERMOSA!M14</f>
        <v>5476480</v>
      </c>
      <c r="N14" s="1370">
        <f>+'VENADILLO 2017'!N14+'SANTA ISABEL 2017'!N14+'SANTA ISABEL 2017'!N14+'ROVIRA 2017'!N14+'PIEDRAS 2017'!N14+'MARIQUITA 2017'!N14+'LERIDA 2017'!N14+'HONDA 2017'!N14+'FRESNO 2017'!N14+'FALAN 2017'!N14+'CAJAMARCA 2017'!N14+'ARMERO 2017'!N14+'ALVARADO 2017'!N14+RONCESVALLES2017!N14+PLANADAS2017!N14+PROGRAMACIÒNMURILLO2017!N14+COYAIMA2017!N14+ATACO2017!N14+'CARMEN DE APICALA'!N14+CHAPARRAL!N14+CUNDAY!N14+ESPINAL!N14+FLANDES!N14+ICONONZO!N14+MELGAR!N14+NATAGAIMA!N14+PURIFICACION!N14+'SAN ANTONIO'!N14+VILLARRICA!N14+AMBALEMA!N14+CASABIANCA!N14+HERVEO!N14+LIBANO!N14+ANZOATEGUI!N14+PALOCABILDO!N14+COELLO!N14+ORTEGA!N14+ALPUJARRA!N14+DOLORES!N14+GUAMO!N14+PRADO!N14+'SAN LUIS'!N14+SUAREZ!N14+'VALLE DE SAN JUAN'!N14+VILLAHERMOSA!N14</f>
        <v>0</v>
      </c>
      <c r="O14" s="1370">
        <f>+'VENADILLO 2017'!O14+'SANTA ISABEL 2017'!O14+'SANTA ISABEL 2017'!O14+'ROVIRA 2017'!O14+'PIEDRAS 2017'!O14+'MARIQUITA 2017'!O14+'LERIDA 2017'!O14+'HONDA 2017'!O14+'FRESNO 2017'!O14+'FALAN 2017'!O14+'CAJAMARCA 2017'!O14+'ARMERO 2017'!O14+'ALVARADO 2017'!O14+RONCESVALLES2017!O14+PLANADAS2017!O14+PROGRAMACIÒNMURILLO2017!O14+COYAIMA2017!O14+ATACO2017!O14+'CARMEN DE APICALA'!O14+CHAPARRAL!O14+CUNDAY!O14+ESPINAL!O14+FLANDES!O14+ICONONZO!O14+MELGAR!O14+NATAGAIMA!O14+PURIFICACION!O14+'SAN ANTONIO'!O14+VILLARRICA!O14+AMBALEMA!O14+CASABIANCA!O14+HERVEO!O14+LIBANO!O14+ANZOATEGUI!O14+PALOCABILDO!O14+COELLO!O14+ORTEGA!O14+ALPUJARRA!O14+DOLORES!O14+GUAMO!O14+PRADO!O14+'SAN LUIS'!O14+SUAREZ!O14+'VALLE DE SAN JUAN'!O14+VILLAHERMOSA!O14</f>
        <v>0</v>
      </c>
      <c r="P14" s="1370">
        <f>+'VENADILLO 2017'!P14+'SANTA ISABEL 2017'!P14+'SANTA ISABEL 2017'!P14+'ROVIRA 2017'!P14+'PIEDRAS 2017'!P14+'MARIQUITA 2017'!P14+'LERIDA 2017'!P14+'HONDA 2017'!P14+'FRESNO 2017'!P14+'FALAN 2017'!P14+'CAJAMARCA 2017'!P14+'ARMERO 2017'!P14+'ALVARADO 2017'!P14+RONCESVALLES2017!P14+PLANADAS2017!P14+PROGRAMACIÒNMURILLO2017!P14+COYAIMA2017!P14+ATACO2017!P14+'CARMEN DE APICALA'!P14+CHAPARRAL!P14+CUNDAY!P14+ESPINAL!P14+FLANDES!P14+ICONONZO!P14+MELGAR!P14+NATAGAIMA!P14+PURIFICACION!P14+'SAN ANTONIO'!P14+VILLARRICA!P14+AMBALEMA!P14+CASABIANCA!P14+HERVEO!P14+LIBANO!P14+ANZOATEGUI!P14+PALOCABILDO!P14+COELLO!P14+ORTEGA!P14+ALPUJARRA!P14+DOLORES!P14+GUAMO!P14+PRADO!P14+'SAN LUIS'!P14+SUAREZ!P14+'VALLE DE SAN JUAN'!P14+VILLAHERMOSA!P14</f>
        <v>656</v>
      </c>
      <c r="Q14" s="1370">
        <f>+'VENADILLO 2017'!Q14+'SANTA ISABEL 2017'!Q14+'SANTA ISABEL 2017'!Q14+'ROVIRA 2017'!Q14+'PIEDRAS 2017'!Q14+'MARIQUITA 2017'!Q14+'LERIDA 2017'!Q14+'HONDA 2017'!Q14+'FRESNO 2017'!Q14+'FALAN 2017'!Q14+'CAJAMARCA 2017'!Q14+'ARMERO 2017'!Q14+'ALVARADO 2017'!Q14+RONCESVALLES2017!Q14+PLANADAS2017!Q14+PROGRAMACIÒNMURILLO2017!Q14+COYAIMA2017!Q14+ATACO2017!Q14+'CARMEN DE APICALA'!Q14+CHAPARRAL!Q14+CUNDAY!Q14+ESPINAL!Q14+FLANDES!Q14+ICONONZO!Q14+MELGAR!Q14+NATAGAIMA!Q14+PURIFICACION!Q14+'SAN ANTONIO'!Q14+VILLARRICA!Q14+AMBALEMA!Q14+CASABIANCA!Q14+HERVEO!Q14+LIBANO!Q14+ANZOATEGUI!Q14+PALOCABILDO!Q14+COELLO!Q14+ORTEGA!Q14+ALPUJARRA!Q14+DOLORES!Q14+GUAMO!Q14+PRADO!Q14+'SAN LUIS'!Q14+SUAREZ!Q14+'VALLE DE SAN JUAN'!Q14+VILLAHERMOSA!Q14</f>
        <v>5476912</v>
      </c>
      <c r="R14" s="49"/>
    </row>
    <row r="15" spans="1:18" ht="15.75" customHeight="1" x14ac:dyDescent="0.2">
      <c r="A15" s="135">
        <v>4</v>
      </c>
      <c r="B15" s="215">
        <v>4</v>
      </c>
      <c r="C15" s="208">
        <v>2</v>
      </c>
      <c r="D15" s="1420"/>
      <c r="E15" s="67" t="s">
        <v>50</v>
      </c>
      <c r="F15" s="1369">
        <f>+'VENADILLO 2017'!F15+'SANTA ISABEL 2017'!F15+'SANTA ISABEL 2017'!F15+'ROVIRA 2017'!F15+'PIEDRAS 2017'!F15+'MARIQUITA 2017'!F15+'LERIDA 2017'!F15+'HONDA 2017'!F15+'FRESNO 2017'!F15+'FALAN 2017'!F15+'CAJAMARCA 2017'!F15+'ARMERO 2017'!F15+'ALVARADO 2017'!F15+RONCESVALLES2017!F15+PLANADAS2017!F15+PROGRAMACIÒNMURILLO2017!F15+COYAIMA2017!F15+ATACO2017!F15+'CARMEN DE APICALA'!F15+CHAPARRAL!F15+CUNDAY!F15+ESPINAL!F15+FLANDES!F15+ICONONZO!F15+MELGAR!F15+NATAGAIMA!F15+PURIFICACION!F15+'SAN ANTONIO'!F15+VILLARRICA!F15+AMBALEMA!F15+CASABIANCA!F15+HERVEO!F15+LIBANO!F15+ANZOATEGUI!F15+PALOCABILDO!F15+COELLO!F15+ORTEGA!F15+ALPUJARRA!F15+DOLORES!F15+GUAMO!F15+PRADO!F15+'SAN LUIS'!F15+SUAREZ!F15+'VALLE DE SAN JUAN'!F15+VILLAHERMOSA!F15</f>
        <v>589</v>
      </c>
      <c r="G15" s="1369">
        <f>+'VENADILLO 2017'!G15+'SANTA ISABEL 2017'!G15+'SANTA ISABEL 2017'!G15+'ROVIRA 2017'!G15+'PIEDRAS 2017'!G15+'MARIQUITA 2017'!G15+'LERIDA 2017'!G15+'HONDA 2017'!G15+'FRESNO 2017'!G15+'FALAN 2017'!G15+'CAJAMARCA 2017'!G15+'ARMERO 2017'!G15+'ALVARADO 2017'!G15+RONCESVALLES2017!G15+PLANADAS2017!G15+PROGRAMACIÒNMURILLO2017!G15+COYAIMA2017!G15+ATACO2017!G15+'CARMEN DE APICALA'!G15+CHAPARRAL!G15+CUNDAY!G15+ESPINAL!G15+FLANDES!G15+ICONONZO!G15+MELGAR!G15+NATAGAIMA!G15+PURIFICACION!G15+'SAN ANTONIO'!G15+VILLARRICA!G15+AMBALEMA!G15+CASABIANCA!G15+HERVEO!G15+LIBANO!G15+ANZOATEGUI!G15+PALOCABILDO!G15+COELLO!G15+ORTEGA!G15+ALPUJARRA!G15+DOLORES!G15+GUAMO!G15+PRADO!G15+'SAN LUIS'!G15+SUAREZ!G15+'VALLE DE SAN JUAN'!G15+VILLAHERMOSA!G15</f>
        <v>210</v>
      </c>
      <c r="H15" s="224">
        <f t="shared" ref="H15:H33" si="0">G15*100/F15</f>
        <v>35.653650254668932</v>
      </c>
      <c r="I15" s="1369">
        <f>+'VENADILLO 2017'!I15+'SANTA ISABEL 2017'!I15+'SANTA ISABEL 2017'!I15+'ROVIRA 2017'!I15+'PIEDRAS 2017'!I15+'MARIQUITA 2017'!I15+'LERIDA 2017'!I15+'HONDA 2017'!I15+'FRESNO 2017'!I15+'FALAN 2017'!I15+'CAJAMARCA 2017'!I15+'ARMERO 2017'!I15+'ALVARADO 2017'!I15+RONCESVALLES2017!I15+PLANADAS2017!I15+PROGRAMACIÒNMURILLO2017!I15+COYAIMA2017!I15+ATACO2017!I15+'CARMEN DE APICALA'!I15+CHAPARRAL!I15+CUNDAY!I15+ESPINAL!I15+FLANDES!I15+ICONONZO!I15+MELGAR!I15+NATAGAIMA!I15+PURIFICACION!I15+'SAN ANTONIO'!I15+VILLARRICA!I15+AMBALEMA!I15+CASABIANCA!I15+HERVEO!I15+LIBANO!I15+ANZOATEGUI!I15+PALOCABILDO!I15+COELLO!I15+ORTEGA!I15+ALPUJARRA!I15+DOLORES!I15+GUAMO!I15+PRADO!I15+'SAN LUIS'!I15+SUAREZ!I15+'VALLE DE SAN JUAN'!I15+VILLAHERMOSA!I15</f>
        <v>54</v>
      </c>
      <c r="J15" s="1369">
        <f>+'VENADILLO 2017'!J15+'SANTA ISABEL 2017'!J15+'SANTA ISABEL 2017'!J15+'ROVIRA 2017'!J15+'PIEDRAS 2017'!J15+'MARIQUITA 2017'!J15+'LERIDA 2017'!J15+'HONDA 2017'!J15+'FRESNO 2017'!J15+'FALAN 2017'!J15+'CAJAMARCA 2017'!J15+'ARMERO 2017'!J15+'ALVARADO 2017'!J15+RONCESVALLES2017!J15+PLANADAS2017!J15+PROGRAMACIÒNMURILLO2017!J15+COYAIMA2017!J15+ATACO2017!J15+'CARMEN DE APICALA'!J15+CHAPARRAL!J15+CUNDAY!J15+ESPINAL!J15+FLANDES!J15+ICONONZO!J15+MELGAR!J15+NATAGAIMA!J15+PURIFICACION!J15+'SAN ANTONIO'!J15+VILLARRICA!J15+AMBALEMA!J15+CASABIANCA!J15+HERVEO!J15+LIBANO!J15+ANZOATEGUI!J15+PALOCABILDO!J15+COELLO!J15+ORTEGA!J15+ALPUJARRA!J15+DOLORES!J15+GUAMO!J15+PRADO!J15+'SAN LUIS'!J15+SUAREZ!J15+'VALLE DE SAN JUAN'!J15+VILLAHERMOSA!J15</f>
        <v>236</v>
      </c>
      <c r="K15" s="1369">
        <f>+'VENADILLO 2017'!K15+'SANTA ISABEL 2017'!K15+'SANTA ISABEL 2017'!K15+'ROVIRA 2017'!K15+'PIEDRAS 2017'!K15+'MARIQUITA 2017'!K15+'LERIDA 2017'!K15+'HONDA 2017'!K15+'FRESNO 2017'!K15+'FALAN 2017'!K15+'CAJAMARCA 2017'!K15+'ARMERO 2017'!K15+'ALVARADO 2017'!K15+RONCESVALLES2017!K15+PLANADAS2017!K15+PROGRAMACIÒNMURILLO2017!K15+COYAIMA2017!K15+ATACO2017!K15+'CARMEN DE APICALA'!K15+CHAPARRAL!K15+CUNDAY!K15+ESPINAL!K15+FLANDES!K15+ICONONZO!K15+MELGAR!K15+NATAGAIMA!K15+PURIFICACION!K15+'SAN ANTONIO'!K15+VILLARRICA!K15+AMBALEMA!K15+CASABIANCA!K15+HERVEO!K15+LIBANO!K15+ANZOATEGUI!K15+PALOCABILDO!K15+COELLO!K15+ORTEGA!K15+ALPUJARRA!K15+DOLORES!K15+GUAMO!K15+PRADO!K15+'SAN LUIS'!K15+SUAREZ!K15+'VALLE DE SAN JUAN'!K15+VILLAHERMOSA!K15</f>
        <v>944</v>
      </c>
      <c r="L15" s="1370">
        <f>+'VENADILLO 2017'!L15+'SANTA ISABEL 2017'!L15+'SANTA ISABEL 2017'!L15+'ROVIRA 2017'!L15+'PIEDRAS 2017'!L15+'MARIQUITA 2017'!L15+'LERIDA 2017'!L15+'HONDA 2017'!L15+'FRESNO 2017'!L15+'FALAN 2017'!L15+'CAJAMARCA 2017'!L15+'ARMERO 2017'!L15+'ALVARADO 2017'!L15+RONCESVALLES2017!L15+PLANADAS2017!L15+PROGRAMACIÒNMURILLO2017!L15+COYAIMA2017!L15+ATACO2017!L15+'CARMEN DE APICALA'!L15+CHAPARRAL!L15+CUNDAY!L15+ESPINAL!L15+FLANDES!L15+ICONONZO!L15+MELGAR!L15+NATAGAIMA!L15+PURIFICACION!L15+'SAN ANTONIO'!L15+VILLARRICA!L15+AMBALEMA!L15+CASABIANCA!L15+HERVEO!L15+LIBANO!L15+ANZOATEGUI!L15+PALOCABILDO!L15+COELLO!L15+ORTEGA!L15+ALPUJARRA!L15+DOLORES!L15+GUAMO!L15+PRADO!L15+'SAN LUIS'!L15+SUAREZ!L15+'VALLE DE SAN JUAN'!L15+VILLAHERMOSA!L15</f>
        <v>1432800</v>
      </c>
      <c r="M15" s="1370">
        <f>+'VENADILLO 2017'!M15+'SANTA ISABEL 2017'!M15+'SANTA ISABEL 2017'!M15+'ROVIRA 2017'!M15+'PIEDRAS 2017'!M15+'MARIQUITA 2017'!M15+'LERIDA 2017'!M15+'HONDA 2017'!M15+'FRESNO 2017'!M15+'FALAN 2017'!M15+'CAJAMARCA 2017'!M15+'ARMERO 2017'!M15+'ALVARADO 2017'!M15+RONCESVALLES2017!M15+PLANADAS2017!M15+PROGRAMACIÒNMURILLO2017!M15+COYAIMA2017!M15+ATACO2017!M15+'CARMEN DE APICALA'!M15+CHAPARRAL!M15+CUNDAY!M15+ESPINAL!M15+FLANDES!M15+ICONONZO!M15+MELGAR!M15+NATAGAIMA!M15+PURIFICACION!M15+'SAN ANTONIO'!M15+VILLARRICA!M15+AMBALEMA!M15+CASABIANCA!M15+HERVEO!M15+LIBANO!M15+ANZOATEGUI!M15+PALOCABILDO!M15+COELLO!M15+ORTEGA!M15+ALPUJARRA!M15+DOLORES!M15+GUAMO!M15+PRADO!M15+'SAN LUIS'!M15+SUAREZ!M15+'VALLE DE SAN JUAN'!M15+VILLAHERMOSA!M15</f>
        <v>7514240</v>
      </c>
      <c r="N15" s="1370">
        <f>+'VENADILLO 2017'!N15+'SANTA ISABEL 2017'!N15+'SANTA ISABEL 2017'!N15+'ROVIRA 2017'!N15+'PIEDRAS 2017'!N15+'MARIQUITA 2017'!N15+'LERIDA 2017'!N15+'HONDA 2017'!N15+'FRESNO 2017'!N15+'FALAN 2017'!N15+'CAJAMARCA 2017'!N15+'ARMERO 2017'!N15+'ALVARADO 2017'!N15+RONCESVALLES2017!N15+PLANADAS2017!N15+PROGRAMACIÒNMURILLO2017!N15+COYAIMA2017!N15+ATACO2017!N15+'CARMEN DE APICALA'!N15+CHAPARRAL!N15+CUNDAY!N15+ESPINAL!N15+FLANDES!N15+ICONONZO!N15+MELGAR!N15+NATAGAIMA!N15+PURIFICACION!N15+'SAN ANTONIO'!N15+VILLARRICA!N15+AMBALEMA!N15+CASABIANCA!N15+HERVEO!N15+LIBANO!N15+ANZOATEGUI!N15+PALOCABILDO!N15+COELLO!N15+ORTEGA!N15+ALPUJARRA!N15+DOLORES!N15+GUAMO!N15+PRADO!N15+'SAN LUIS'!N15+SUAREZ!N15+'VALLE DE SAN JUAN'!N15+VILLAHERMOSA!N15</f>
        <v>32455</v>
      </c>
      <c r="O15" s="1370">
        <f>+'VENADILLO 2017'!O15+'SANTA ISABEL 2017'!O15+'SANTA ISABEL 2017'!O15+'ROVIRA 2017'!O15+'PIEDRAS 2017'!O15+'MARIQUITA 2017'!O15+'LERIDA 2017'!O15+'HONDA 2017'!O15+'FRESNO 2017'!O15+'FALAN 2017'!O15+'CAJAMARCA 2017'!O15+'ARMERO 2017'!O15+'ALVARADO 2017'!O15+RONCESVALLES2017!O15+PLANADAS2017!O15+PROGRAMACIÒNMURILLO2017!O15+COYAIMA2017!O15+ATACO2017!O15+'CARMEN DE APICALA'!O15+CHAPARRAL!O15+CUNDAY!O15+ESPINAL!O15+FLANDES!O15+ICONONZO!O15+MELGAR!O15+NATAGAIMA!O15+PURIFICACION!O15+'SAN ANTONIO'!O15+VILLARRICA!O15+AMBALEMA!O15+CASABIANCA!O15+HERVEO!O15+LIBANO!O15+ANZOATEGUI!O15+PALOCABILDO!O15+COELLO!O15+ORTEGA!O15+ALPUJARRA!O15+DOLORES!O15+GUAMO!O15+PRADO!O15+'SAN LUIS'!O15+SUAREZ!O15+'VALLE DE SAN JUAN'!O15+VILLAHERMOSA!O15</f>
        <v>5213800</v>
      </c>
      <c r="P15" s="1370">
        <f>+'VENADILLO 2017'!P15+'SANTA ISABEL 2017'!P15+'SANTA ISABEL 2017'!P15+'ROVIRA 2017'!P15+'PIEDRAS 2017'!P15+'MARIQUITA 2017'!P15+'LERIDA 2017'!P15+'HONDA 2017'!P15+'FRESNO 2017'!P15+'FALAN 2017'!P15+'CAJAMARCA 2017'!P15+'ARMERO 2017'!P15+'ALVARADO 2017'!P15+RONCESVALLES2017!P15+PLANADAS2017!P15+PROGRAMACIÒNMURILLO2017!P15+COYAIMA2017!P15+ATACO2017!P15+'CARMEN DE APICALA'!P15+CHAPARRAL!P15+CUNDAY!P15+ESPINAL!P15+FLANDES!P15+ICONONZO!P15+MELGAR!P15+NATAGAIMA!P15+PURIFICACION!P15+'SAN ANTONIO'!P15+VILLARRICA!P15+AMBALEMA!P15+CASABIANCA!P15+HERVEO!P15+LIBANO!P15+ANZOATEGUI!P15+PALOCABILDO!P15+COELLO!P15+ORTEGA!P15+ALPUJARRA!P15+DOLORES!P15+GUAMO!P15+PRADO!P15+'SAN LUIS'!P15+SUAREZ!P15+'VALLE DE SAN JUAN'!P15+VILLAHERMOSA!P15</f>
        <v>351759</v>
      </c>
      <c r="Q15" s="1370">
        <f>+'VENADILLO 2017'!Q15+'SANTA ISABEL 2017'!Q15+'SANTA ISABEL 2017'!Q15+'ROVIRA 2017'!Q15+'PIEDRAS 2017'!Q15+'MARIQUITA 2017'!Q15+'LERIDA 2017'!Q15+'HONDA 2017'!Q15+'FRESNO 2017'!Q15+'FALAN 2017'!Q15+'CAJAMARCA 2017'!Q15+'ARMERO 2017'!Q15+'ALVARADO 2017'!Q15+RONCESVALLES2017!Q15+PLANADAS2017!Q15+PROGRAMACIÒNMURILLO2017!Q15+COYAIMA2017!Q15+ATACO2017!Q15+'CARMEN DE APICALA'!Q15+CHAPARRAL!Q15+CUNDAY!Q15+ESPINAL!Q15+FLANDES!Q15+ICONONZO!Q15+MELGAR!Q15+NATAGAIMA!Q15+PURIFICACION!Q15+'SAN ANTONIO'!Q15+VILLARRICA!Q15+AMBALEMA!Q15+CASABIANCA!Q15+HERVEO!Q15+LIBANO!Q15+ANZOATEGUI!Q15+PALOCABILDO!Q15+COELLO!Q15+ORTEGA!Q15+ALPUJARRA!Q15+DOLORES!Q15+GUAMO!Q15+PRADO!Q15+'SAN LUIS'!Q15+SUAREZ!Q15+'VALLE DE SAN JUAN'!Q15+VILLAHERMOSA!Q15</f>
        <v>9536913</v>
      </c>
      <c r="R15" s="49"/>
    </row>
    <row r="16" spans="1:18" ht="11.25" customHeight="1" x14ac:dyDescent="0.2">
      <c r="A16" s="135">
        <v>5</v>
      </c>
      <c r="B16" s="215">
        <v>8</v>
      </c>
      <c r="C16" s="209"/>
      <c r="D16" s="1420" t="s">
        <v>51</v>
      </c>
      <c r="E16" s="67" t="s">
        <v>49</v>
      </c>
      <c r="F16" s="1369">
        <f>+'VENADILLO 2017'!F16+'SANTA ISABEL 2017'!F16+'SANTA ISABEL 2017'!F16+'ROVIRA 2017'!F16+'PIEDRAS 2017'!F16+'MARIQUITA 2017'!F16+'LERIDA 2017'!F16+'HONDA 2017'!F16+'FRESNO 2017'!F16+'FALAN 2017'!F16+'CAJAMARCA 2017'!F16+'ARMERO 2017'!F16+'ALVARADO 2017'!F16+RONCESVALLES2017!F16+PLANADAS2017!F16+PROGRAMACIÒNMURILLO2017!F16+COYAIMA2017!F16+ATACO2017!F16+'CARMEN DE APICALA'!F16+CHAPARRAL!F16+CUNDAY!F16+ESPINAL!F16+FLANDES!F16+ICONONZO!F16+MELGAR!F16+NATAGAIMA!F16+PURIFICACION!F16+'SAN ANTONIO'!F16+VILLARRICA!F16+AMBALEMA!F16+CASABIANCA!F16+HERVEO!F16+LIBANO!F16+ANZOATEGUI!F16+PALOCABILDO!F16+COELLO!F16+ORTEGA!F16+ALPUJARRA!F16+DOLORES!F16+GUAMO!F16+PRADO!F16+'SAN LUIS'!F16+SUAREZ!F16+'VALLE DE SAN JUAN'!F16+VILLAHERMOSA!F16</f>
        <v>55</v>
      </c>
      <c r="G16" s="1369">
        <f>+'VENADILLO 2017'!G16+'SANTA ISABEL 2017'!G16+'SANTA ISABEL 2017'!G16+'ROVIRA 2017'!G16+'PIEDRAS 2017'!G16+'MARIQUITA 2017'!G16+'LERIDA 2017'!G16+'HONDA 2017'!G16+'FRESNO 2017'!G16+'FALAN 2017'!G16+'CAJAMARCA 2017'!G16+'ARMERO 2017'!G16+'ALVARADO 2017'!G16+RONCESVALLES2017!G16+PLANADAS2017!G16+PROGRAMACIÒNMURILLO2017!G16+COYAIMA2017!G16+ATACO2017!G16+'CARMEN DE APICALA'!G16+CHAPARRAL!G16+CUNDAY!G16+ESPINAL!G16+FLANDES!G16+ICONONZO!G16+MELGAR!G16+NATAGAIMA!G16+PURIFICACION!G16+'SAN ANTONIO'!G16+VILLARRICA!G16+AMBALEMA!G16+CASABIANCA!G16+HERVEO!G16+LIBANO!G16+ANZOATEGUI!G16+PALOCABILDO!G16+COELLO!G16+ORTEGA!G16+ALPUJARRA!G16+DOLORES!G16+GUAMO!G16+PRADO!G16+'SAN LUIS'!G16+SUAREZ!G16+'VALLE DE SAN JUAN'!G16+VILLAHERMOSA!G16</f>
        <v>49</v>
      </c>
      <c r="H16" s="224">
        <f t="shared" si="0"/>
        <v>89.090909090909093</v>
      </c>
      <c r="I16" s="1369">
        <f>+'VENADILLO 2017'!I16+'SANTA ISABEL 2017'!I16+'SANTA ISABEL 2017'!I16+'ROVIRA 2017'!I16+'PIEDRAS 2017'!I16+'MARIQUITA 2017'!I16+'LERIDA 2017'!I16+'HONDA 2017'!I16+'FRESNO 2017'!I16+'FALAN 2017'!I16+'CAJAMARCA 2017'!I16+'ARMERO 2017'!I16+'ALVARADO 2017'!I16+RONCESVALLES2017!I16+PLANADAS2017!I16+PROGRAMACIÒNMURILLO2017!I16+COYAIMA2017!I16+ATACO2017!I16+'CARMEN DE APICALA'!I16+CHAPARRAL!I16+CUNDAY!I16+ESPINAL!I16+FLANDES!I16+ICONONZO!I16+MELGAR!I16+NATAGAIMA!I16+PURIFICACION!I16+'SAN ANTONIO'!I16+VILLARRICA!I16+AMBALEMA!I16+CASABIANCA!I16+HERVEO!I16+LIBANO!I16+ANZOATEGUI!I16+PALOCABILDO!I16+COELLO!I16+ORTEGA!I16+ALPUJARRA!I16+DOLORES!I16+GUAMO!I16+PRADO!I16+'SAN LUIS'!I16+SUAREZ!I16+'VALLE DE SAN JUAN'!I16+VILLAHERMOSA!I16</f>
        <v>187</v>
      </c>
      <c r="J16" s="1369">
        <f>+'VENADILLO 2017'!J16+'SANTA ISABEL 2017'!J16+'SANTA ISABEL 2017'!J16+'ROVIRA 2017'!J16+'PIEDRAS 2017'!J16+'MARIQUITA 2017'!J16+'LERIDA 2017'!J16+'HONDA 2017'!J16+'FRESNO 2017'!J16+'FALAN 2017'!J16+'CAJAMARCA 2017'!J16+'ARMERO 2017'!J16+'ALVARADO 2017'!J16+RONCESVALLES2017!J16+PLANADAS2017!J16+PROGRAMACIÒNMURILLO2017!J16+COYAIMA2017!J16+ATACO2017!J16+'CARMEN DE APICALA'!J16+CHAPARRAL!J16+CUNDAY!J16+ESPINAL!J16+FLANDES!J16+ICONONZO!J16+MELGAR!J16+NATAGAIMA!J16+PURIFICACION!J16+'SAN ANTONIO'!J16+VILLARRICA!J16+AMBALEMA!J16+CASABIANCA!J16+HERVEO!J16+LIBANO!J16+ANZOATEGUI!J16+PALOCABILDO!J16+COELLO!J16+ORTEGA!J16+ALPUJARRA!J16+DOLORES!J16+GUAMO!J16+PRADO!J16+'SAN LUIS'!J16+SUAREZ!J16+'VALLE DE SAN JUAN'!J16+VILLAHERMOSA!J16</f>
        <v>191</v>
      </c>
      <c r="K16" s="1369">
        <f>+'VENADILLO 2017'!K16+'SANTA ISABEL 2017'!K16+'SANTA ISABEL 2017'!K16+'ROVIRA 2017'!K16+'PIEDRAS 2017'!K16+'MARIQUITA 2017'!K16+'LERIDA 2017'!K16+'HONDA 2017'!K16+'FRESNO 2017'!K16+'FALAN 2017'!K16+'CAJAMARCA 2017'!K16+'ARMERO 2017'!K16+'ALVARADO 2017'!K16+RONCESVALLES2017!K16+PLANADAS2017!K16+PROGRAMACIÒNMURILLO2017!K16+COYAIMA2017!K16+ATACO2017!K16+'CARMEN DE APICALA'!K16+CHAPARRAL!K16+CUNDAY!K16+ESPINAL!K16+FLANDES!K16+ICONONZO!K16+MELGAR!K16+NATAGAIMA!K16+PURIFICACION!K16+'SAN ANTONIO'!K16+VILLARRICA!K16+AMBALEMA!K16+CASABIANCA!K16+HERVEO!K16+LIBANO!K16+ANZOATEGUI!K16+PALOCABILDO!K16+COELLO!K16+ORTEGA!K16+ALPUJARRA!K16+DOLORES!K16+GUAMO!K16+PRADO!K16+'SAN LUIS'!K16+SUAREZ!K16+'VALLE DE SAN JUAN'!K16+VILLAHERMOSA!K16</f>
        <v>1528</v>
      </c>
      <c r="L16" s="1370">
        <f>+'VENADILLO 2017'!L16+'SANTA ISABEL 2017'!L16+'SANTA ISABEL 2017'!L16+'ROVIRA 2017'!L16+'PIEDRAS 2017'!L16+'MARIQUITA 2017'!L16+'LERIDA 2017'!L16+'HONDA 2017'!L16+'FRESNO 2017'!L16+'FALAN 2017'!L16+'CAJAMARCA 2017'!L16+'ARMERO 2017'!L16+'ALVARADO 2017'!L16+RONCESVALLES2017!L16+PLANADAS2017!L16+PROGRAMACIÒNMURILLO2017!L16+COYAIMA2017!L16+ATACO2017!L16+'CARMEN DE APICALA'!L16+CHAPARRAL!L16+CUNDAY!L16+ESPINAL!L16+FLANDES!L16+ICONONZO!L16+MELGAR!L16+NATAGAIMA!L16+PURIFICACION!L16+'SAN ANTONIO'!L16+VILLARRICA!L16+AMBALEMA!L16+CASABIANCA!L16+HERVEO!L16+LIBANO!L16+ANZOATEGUI!L16+PALOCABILDO!L16+COELLO!L16+ORTEGA!L16+ALPUJARRA!L16+DOLORES!L16+GUAMO!L16+PRADO!L16+'SAN LUIS'!L16+SUAREZ!L16+'VALLE DE SAN JUAN'!L16+VILLAHERMOSA!L16</f>
        <v>2865600</v>
      </c>
      <c r="M16" s="1370">
        <f>+'VENADILLO 2017'!M16+'SANTA ISABEL 2017'!M16+'SANTA ISABEL 2017'!M16+'ROVIRA 2017'!M16+'PIEDRAS 2017'!M16+'MARIQUITA 2017'!M16+'LERIDA 2017'!M16+'HONDA 2017'!M16+'FRESNO 2017'!M16+'FALAN 2017'!M16+'CAJAMARCA 2017'!M16+'ARMERO 2017'!M16+'ALVARADO 2017'!M16+RONCESVALLES2017!M16+PLANADAS2017!M16+PROGRAMACIÒNMURILLO2017!M16+COYAIMA2017!M16+ATACO2017!M16+'CARMEN DE APICALA'!M16+CHAPARRAL!M16+CUNDAY!M16+ESPINAL!M16+FLANDES!M16+ICONONZO!M16+MELGAR!M16+NATAGAIMA!M16+PURIFICACION!M16+'SAN ANTONIO'!M16+VILLARRICA!M16+AMBALEMA!M16+CASABIANCA!M16+HERVEO!M16+LIBANO!M16+ANZOATEGUI!M16+PALOCABILDO!M16+COELLO!M16+ORTEGA!M16+ALPUJARRA!M16+DOLORES!M16+GUAMO!M16+PRADO!M16+'SAN LUIS'!M16+SUAREZ!M16+'VALLE DE SAN JUAN'!M16+VILLAHERMOSA!M16</f>
        <v>12162880</v>
      </c>
      <c r="N16" s="1370">
        <f>+'VENADILLO 2017'!N16+'SANTA ISABEL 2017'!N16+'SANTA ISABEL 2017'!N16+'ROVIRA 2017'!N16+'PIEDRAS 2017'!N16+'MARIQUITA 2017'!N16+'LERIDA 2017'!N16+'HONDA 2017'!N16+'FRESNO 2017'!N16+'FALAN 2017'!N16+'CAJAMARCA 2017'!N16+'ARMERO 2017'!N16+'ALVARADO 2017'!N16+RONCESVALLES2017!N16+PLANADAS2017!N16+PROGRAMACIÒNMURILLO2017!N16+COYAIMA2017!N16+ATACO2017!N16+'CARMEN DE APICALA'!N16+CHAPARRAL!N16+CUNDAY!N16+ESPINAL!N16+FLANDES!N16+ICONONZO!N16+MELGAR!N16+NATAGAIMA!N16+PURIFICACION!N16+'SAN ANTONIO'!N16+VILLARRICA!N16+AMBALEMA!N16+CASABIANCA!N16+HERVEO!N16+LIBANO!N16+ANZOATEGUI!N16+PALOCABILDO!N16+COELLO!N16+ORTEGA!N16+ALPUJARRA!N16+DOLORES!N16+GUAMO!N16+PRADO!N16+'SAN LUIS'!N16+SUAREZ!N16+'VALLE DE SAN JUAN'!N16+VILLAHERMOSA!N16</f>
        <v>421</v>
      </c>
      <c r="O16" s="1370">
        <f>+'VENADILLO 2017'!O16+'SANTA ISABEL 2017'!O16+'SANTA ISABEL 2017'!O16+'ROVIRA 2017'!O16+'PIEDRAS 2017'!O16+'MARIQUITA 2017'!O16+'LERIDA 2017'!O16+'HONDA 2017'!O16+'FRESNO 2017'!O16+'FALAN 2017'!O16+'CAJAMARCA 2017'!O16+'ARMERO 2017'!O16+'ALVARADO 2017'!O16+RONCESVALLES2017!O16+PLANADAS2017!O16+PROGRAMACIÒNMURILLO2017!O16+COYAIMA2017!O16+ATACO2017!O16+'CARMEN DE APICALA'!O16+CHAPARRAL!O16+CUNDAY!O16+ESPINAL!O16+FLANDES!O16+ICONONZO!O16+MELGAR!O16+NATAGAIMA!O16+PURIFICACION!O16+'SAN ANTONIO'!O16+VILLARRICA!O16+AMBALEMA!O16+CASABIANCA!O16+HERVEO!O16+LIBANO!O16+ANZOATEGUI!O16+PALOCABILDO!O16+COELLO!O16+ORTEGA!O16+ALPUJARRA!O16+DOLORES!O16+GUAMO!O16+PRADO!O16+'SAN LUIS'!O16+SUAREZ!O16+'VALLE DE SAN JUAN'!O16+VILLAHERMOSA!O16</f>
        <v>3351160</v>
      </c>
      <c r="P16" s="1370">
        <f>+'VENADILLO 2017'!P16+'SANTA ISABEL 2017'!P16+'SANTA ISABEL 2017'!P16+'ROVIRA 2017'!P16+'PIEDRAS 2017'!P16+'MARIQUITA 2017'!P16+'LERIDA 2017'!P16+'HONDA 2017'!P16+'FRESNO 2017'!P16+'FALAN 2017'!P16+'CAJAMARCA 2017'!P16+'ARMERO 2017'!P16+'ALVARADO 2017'!P16+RONCESVALLES2017!P16+PLANADAS2017!P16+PROGRAMACIÒNMURILLO2017!P16+COYAIMA2017!P16+ATACO2017!P16+'CARMEN DE APICALA'!P16+CHAPARRAL!P16+CUNDAY!P16+ESPINAL!P16+FLANDES!P16+ICONONZO!P16+MELGAR!P16+NATAGAIMA!P16+PURIFICACION!P16+'SAN ANTONIO'!P16+VILLARRICA!P16+AMBALEMA!P16+CASABIANCA!P16+HERVEO!P16+LIBANO!P16+ANZOATEGUI!P16+PALOCABILDO!P16+COELLO!P16+ORTEGA!P16+ALPUJARRA!P16+DOLORES!P16+GUAMO!P16+PRADO!P16+'SAN LUIS'!P16+SUAREZ!P16+'VALLE DE SAN JUAN'!P16+VILLAHERMOSA!P16</f>
        <v>1917</v>
      </c>
      <c r="Q16" s="1370">
        <f>+'VENADILLO 2017'!Q16+'SANTA ISABEL 2017'!Q16+'SANTA ISABEL 2017'!Q16+'ROVIRA 2017'!Q16+'PIEDRAS 2017'!Q16+'MARIQUITA 2017'!Q16+'LERIDA 2017'!Q16+'HONDA 2017'!Q16+'FRESNO 2017'!Q16+'FALAN 2017'!Q16+'CAJAMARCA 2017'!Q16+'ARMERO 2017'!Q16+'ALVARADO 2017'!Q16+RONCESVALLES2017!Q16+PLANADAS2017!Q16+PROGRAMACIÒNMURILLO2017!Q16+COYAIMA2017!Q16+ATACO2017!Q16+'CARMEN DE APICALA'!Q16+CHAPARRAL!Q16+CUNDAY!Q16+ESPINAL!Q16+FLANDES!Q16+ICONONZO!Q16+MELGAR!Q16+NATAGAIMA!Q16+PURIFICACION!Q16+'SAN ANTONIO'!Q16+VILLARRICA!Q16+AMBALEMA!Q16+CASABIANCA!Q16+HERVEO!Q16+LIBANO!Q16+ANZOATEGUI!Q16+PALOCABILDO!Q16+COELLO!Q16+ORTEGA!Q16+ALPUJARRA!Q16+DOLORES!Q16+GUAMO!Q16+PRADO!Q16+'SAN LUIS'!Q16+SUAREZ!Q16+'VALLE DE SAN JUAN'!Q16+VILLAHERMOSA!Q16</f>
        <v>12164293</v>
      </c>
      <c r="R16" s="50"/>
    </row>
    <row r="17" spans="1:18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1369">
        <f>+'VENADILLO 2017'!F17+'SANTA ISABEL 2017'!F17+'SANTA ISABEL 2017'!F17+'ROVIRA 2017'!F17+'PIEDRAS 2017'!F17+'MARIQUITA 2017'!F17+'LERIDA 2017'!F17+'HONDA 2017'!F17+'FRESNO 2017'!F17+'FALAN 2017'!F17+'CAJAMARCA 2017'!F17+'ARMERO 2017'!F17+'ALVARADO 2017'!F17+RONCESVALLES2017!F17+PLANADAS2017!F17+PROGRAMACIÒNMURILLO2017!F17+COYAIMA2017!F17+ATACO2017!F17+'CARMEN DE APICALA'!F17+CHAPARRAL!F17+CUNDAY!F17+ESPINAL!F17+FLANDES!F17+ICONONZO!F17+MELGAR!F17+NATAGAIMA!F17+PURIFICACION!F17+'SAN ANTONIO'!F17+VILLARRICA!F17+AMBALEMA!F17+CASABIANCA!F17+HERVEO!F17+LIBANO!F17+ANZOATEGUI!F17+PALOCABILDO!F17+COELLO!F17+ORTEGA!F17+ALPUJARRA!F17+DOLORES!F17+GUAMO!F17+PRADO!F17+'SAN LUIS'!F17+SUAREZ!F17+'VALLE DE SAN JUAN'!F17+VILLAHERMOSA!F17</f>
        <v>569</v>
      </c>
      <c r="G17" s="1369">
        <f>+'VENADILLO 2017'!G17+'SANTA ISABEL 2017'!G17+'SANTA ISABEL 2017'!G17+'ROVIRA 2017'!G17+'PIEDRAS 2017'!G17+'MARIQUITA 2017'!G17+'LERIDA 2017'!G17+'HONDA 2017'!G17+'FRESNO 2017'!G17+'FALAN 2017'!G17+'CAJAMARCA 2017'!G17+'ARMERO 2017'!G17+'ALVARADO 2017'!G17+RONCESVALLES2017!G17+PLANADAS2017!G17+PROGRAMACIÒNMURILLO2017!G17+COYAIMA2017!G17+ATACO2017!G17+'CARMEN DE APICALA'!G17+CHAPARRAL!G17+CUNDAY!G17+ESPINAL!G17+FLANDES!G17+ICONONZO!G17+MELGAR!G17+NATAGAIMA!G17+PURIFICACION!G17+'SAN ANTONIO'!G17+VILLARRICA!G17+AMBALEMA!G17+CASABIANCA!G17+HERVEO!G17+LIBANO!G17+ANZOATEGUI!G17+PALOCABILDO!G17+COELLO!G17+ORTEGA!G17+ALPUJARRA!G17+DOLORES!G17+GUAMO!G17+PRADO!G17+'SAN LUIS'!G17+SUAREZ!G17+'VALLE DE SAN JUAN'!G17+VILLAHERMOSA!G17</f>
        <v>100</v>
      </c>
      <c r="H17" s="224">
        <f t="shared" si="0"/>
        <v>17.574692442882249</v>
      </c>
      <c r="I17" s="1369">
        <f>+'VENADILLO 2017'!I17+'SANTA ISABEL 2017'!I17+'SANTA ISABEL 2017'!I17+'ROVIRA 2017'!I17+'PIEDRAS 2017'!I17+'MARIQUITA 2017'!I17+'LERIDA 2017'!I17+'HONDA 2017'!I17+'FRESNO 2017'!I17+'FALAN 2017'!I17+'CAJAMARCA 2017'!I17+'ARMERO 2017'!I17+'ALVARADO 2017'!I17+RONCESVALLES2017!I17+PLANADAS2017!I17+PROGRAMACIÒNMURILLO2017!I17+COYAIMA2017!I17+ATACO2017!I17+'CARMEN DE APICALA'!I17+CHAPARRAL!I17+CUNDAY!I17+ESPINAL!I17+FLANDES!I17+ICONONZO!I17+MELGAR!I17+NATAGAIMA!I17+PURIFICACION!I17+'SAN ANTONIO'!I17+VILLARRICA!I17+AMBALEMA!I17+CASABIANCA!I17+HERVEO!I17+LIBANO!I17+ANZOATEGUI!I17+PALOCABILDO!I17+COELLO!I17+ORTEGA!I17+ALPUJARRA!I17+DOLORES!I17+GUAMO!I17+PRADO!I17+'SAN LUIS'!I17+SUAREZ!I17+'VALLE DE SAN JUAN'!I17+VILLAHERMOSA!I17</f>
        <v>103</v>
      </c>
      <c r="J17" s="1369">
        <f>+'VENADILLO 2017'!J17+'SANTA ISABEL 2017'!J17+'SANTA ISABEL 2017'!J17+'ROVIRA 2017'!J17+'PIEDRAS 2017'!J17+'MARIQUITA 2017'!J17+'LERIDA 2017'!J17+'HONDA 2017'!J17+'FRESNO 2017'!J17+'FALAN 2017'!J17+'CAJAMARCA 2017'!J17+'ARMERO 2017'!J17+'ALVARADO 2017'!J17+RONCESVALLES2017!J17+PLANADAS2017!J17+PROGRAMACIÒNMURILLO2017!J17+COYAIMA2017!J17+ATACO2017!J17+'CARMEN DE APICALA'!J17+CHAPARRAL!J17+CUNDAY!J17+ESPINAL!J17+FLANDES!J17+ICONONZO!J17+MELGAR!J17+NATAGAIMA!J17+PURIFICACION!J17+'SAN ANTONIO'!J17+VILLARRICA!J17+AMBALEMA!J17+CASABIANCA!J17+HERVEO!J17+LIBANO!J17+ANZOATEGUI!J17+PALOCABILDO!J17+COELLO!J17+ORTEGA!J17+ALPUJARRA!J17+DOLORES!J17+GUAMO!J17+PRADO!J17+'SAN LUIS'!J17+SUAREZ!J17+'VALLE DE SAN JUAN'!J17+VILLAHERMOSA!J17</f>
        <v>175</v>
      </c>
      <c r="K17" s="1369">
        <f>+'VENADILLO 2017'!K17+'SANTA ISABEL 2017'!K17+'SANTA ISABEL 2017'!K17+'ROVIRA 2017'!K17+'PIEDRAS 2017'!K17+'MARIQUITA 2017'!K17+'LERIDA 2017'!K17+'HONDA 2017'!K17+'FRESNO 2017'!K17+'FALAN 2017'!K17+'CAJAMARCA 2017'!K17+'ARMERO 2017'!K17+'ALVARADO 2017'!K17+RONCESVALLES2017!K17+PLANADAS2017!K17+PROGRAMACIÒNMURILLO2017!K17+COYAIMA2017!K17+ATACO2017!K17+'CARMEN DE APICALA'!K17+CHAPARRAL!K17+CUNDAY!K17+ESPINAL!K17+FLANDES!K17+ICONONZO!K17+MELGAR!K17+NATAGAIMA!K17+PURIFICACION!K17+'SAN ANTONIO'!K17+VILLARRICA!K17+AMBALEMA!K17+CASABIANCA!K17+HERVEO!K17+LIBANO!K17+ANZOATEGUI!K17+PALOCABILDO!K17+COELLO!K17+ORTEGA!K17+ALPUJARRA!K17+DOLORES!K17+GUAMO!K17+PRADO!K17+'SAN LUIS'!K17+SUAREZ!K17+'VALLE DE SAN JUAN'!K17+VILLAHERMOSA!K17</f>
        <v>606</v>
      </c>
      <c r="L17" s="1370">
        <f>+'VENADILLO 2017'!L17+'SANTA ISABEL 2017'!L17+'SANTA ISABEL 2017'!L17+'ROVIRA 2017'!L17+'PIEDRAS 2017'!L17+'MARIQUITA 2017'!L17+'LERIDA 2017'!L17+'HONDA 2017'!L17+'FRESNO 2017'!L17+'FALAN 2017'!L17+'CAJAMARCA 2017'!L17+'ARMERO 2017'!L17+'ALVARADO 2017'!L17+RONCESVALLES2017!L17+PLANADAS2017!L17+PROGRAMACIÒNMURILLO2017!L17+COYAIMA2017!L17+ATACO2017!L17+'CARMEN DE APICALA'!L17+CHAPARRAL!L17+CUNDAY!L17+ESPINAL!L17+FLANDES!L17+ICONONZO!L17+MELGAR!L17+NATAGAIMA!L17+PURIFICACION!L17+'SAN ANTONIO'!L17+VILLARRICA!L17+AMBALEMA!L17+CASABIANCA!L17+HERVEO!L17+LIBANO!L17+ANZOATEGUI!L17+PALOCABILDO!L17+COELLO!L17+ORTEGA!L17+ALPUJARRA!L17+DOLORES!L17+GUAMO!L17+PRADO!L17+'SAN LUIS'!L17+SUAREZ!L17+'VALLE DE SAN JUAN'!L17+VILLAHERMOSA!L17</f>
        <v>1209920</v>
      </c>
      <c r="M17" s="1370">
        <f>+'VENADILLO 2017'!M17+'SANTA ISABEL 2017'!M17+'SANTA ISABEL 2017'!M17+'ROVIRA 2017'!M17+'PIEDRAS 2017'!M17+'MARIQUITA 2017'!M17+'LERIDA 2017'!M17+'HONDA 2017'!M17+'FRESNO 2017'!M17+'FALAN 2017'!M17+'CAJAMARCA 2017'!M17+'ARMERO 2017'!M17+'ALVARADO 2017'!M17+RONCESVALLES2017!M17+PLANADAS2017!M17+PROGRAMACIÒNMURILLO2017!M17+COYAIMA2017!M17+ATACO2017!M17+'CARMEN DE APICALA'!M17+CHAPARRAL!M17+CUNDAY!M17+ESPINAL!M17+FLANDES!M17+ICONONZO!M17+MELGAR!M17+NATAGAIMA!M17+PURIFICACION!M17+'SAN ANTONIO'!M17+VILLARRICA!M17+AMBALEMA!M17+CASABIANCA!M17+HERVEO!M17+LIBANO!M17+ANZOATEGUI!M17+PALOCABILDO!M17+COELLO!M17+ORTEGA!M17+ALPUJARRA!M17+DOLORES!M17+GUAMO!M17+PRADO!M17+'SAN LUIS'!M17+SUAREZ!M17+'VALLE DE SAN JUAN'!M17+VILLAHERMOSA!M17</f>
        <v>4823760</v>
      </c>
      <c r="N17" s="1370">
        <f>+'VENADILLO 2017'!N17+'SANTA ISABEL 2017'!N17+'SANTA ISABEL 2017'!N17+'ROVIRA 2017'!N17+'PIEDRAS 2017'!N17+'MARIQUITA 2017'!N17+'LERIDA 2017'!N17+'HONDA 2017'!N17+'FRESNO 2017'!N17+'FALAN 2017'!N17+'CAJAMARCA 2017'!N17+'ARMERO 2017'!N17+'ALVARADO 2017'!N17+RONCESVALLES2017!N17+PLANADAS2017!N17+PROGRAMACIÒNMURILLO2017!N17+COYAIMA2017!N17+ATACO2017!N17+'CARMEN DE APICALA'!N17+CHAPARRAL!N17+CUNDAY!N17+ESPINAL!N17+FLANDES!N17+ICONONZO!N17+MELGAR!N17+NATAGAIMA!N17+PURIFICACION!N17+'SAN ANTONIO'!N17+VILLARRICA!N17+AMBALEMA!N17+CASABIANCA!N17+HERVEO!N17+LIBANO!N17+ANZOATEGUI!N17+PALOCABILDO!N17+COELLO!N17+ORTEGA!N17+ALPUJARRA!N17+DOLORES!N17+GUAMO!N17+PRADO!N17+'SAN LUIS'!N17+SUAREZ!N17+'VALLE DE SAN JUAN'!N17+VILLAHERMOSA!N17</f>
        <v>47852.3</v>
      </c>
      <c r="O17" s="1370">
        <f>+'VENADILLO 2017'!O17+'SANTA ISABEL 2017'!O17+'SANTA ISABEL 2017'!O17+'ROVIRA 2017'!O17+'PIEDRAS 2017'!O17+'MARIQUITA 2017'!O17+'LERIDA 2017'!O17+'HONDA 2017'!O17+'FRESNO 2017'!O17+'FALAN 2017'!O17+'CAJAMARCA 2017'!O17+'ARMERO 2017'!O17+'ALVARADO 2017'!O17+RONCESVALLES2017!O17+PLANADAS2017!O17+PROGRAMACIÒNMURILLO2017!O17+COYAIMA2017!O17+ATACO2017!O17+'CARMEN DE APICALA'!O17+CHAPARRAL!O17+CUNDAY!O17+ESPINAL!O17+FLANDES!O17+ICONONZO!O17+MELGAR!O17+NATAGAIMA!O17+PURIFICACION!O17+'SAN ANTONIO'!O17+VILLARRICA!O17+AMBALEMA!O17+CASABIANCA!O17+HERVEO!O17+LIBANO!O17+ANZOATEGUI!O17+PALOCABILDO!O17+COELLO!O17+ORTEGA!O17+ALPUJARRA!O17+DOLORES!O17+GUAMO!O17+PRADO!O17+'SAN LUIS'!O17+SUAREZ!O17+'VALLE DE SAN JUAN'!O17+VILLAHERMOSA!O17</f>
        <v>877988</v>
      </c>
      <c r="P17" s="1370">
        <f>+'VENADILLO 2017'!P17+'SANTA ISABEL 2017'!P17+'SANTA ISABEL 2017'!P17+'ROVIRA 2017'!P17+'PIEDRAS 2017'!P17+'MARIQUITA 2017'!P17+'LERIDA 2017'!P17+'HONDA 2017'!P17+'FRESNO 2017'!P17+'FALAN 2017'!P17+'CAJAMARCA 2017'!P17+'ARMERO 2017'!P17+'ALVARADO 2017'!P17+RONCESVALLES2017!P17+PLANADAS2017!P17+PROGRAMACIÒNMURILLO2017!P17+COYAIMA2017!P17+ATACO2017!P17+'CARMEN DE APICALA'!P17+CHAPARRAL!P17+CUNDAY!P17+ESPINAL!P17+FLANDES!P17+ICONONZO!P17+MELGAR!P17+NATAGAIMA!P17+PURIFICACION!P17+'SAN ANTONIO'!P17+VILLARRICA!P17+AMBALEMA!P17+CASABIANCA!P17+HERVEO!P17+LIBANO!P17+ANZOATEGUI!P17+PALOCABILDO!P17+COELLO!P17+ORTEGA!P17+ALPUJARRA!P17+DOLORES!P17+GUAMO!P17+PRADO!P17+'SAN LUIS'!P17+SUAREZ!P17+'VALLE DE SAN JUAN'!P17+VILLAHERMOSA!P17</f>
        <v>191732.3</v>
      </c>
      <c r="Q17" s="1370">
        <f>+'VENADILLO 2017'!Q17+'SANTA ISABEL 2017'!Q17+'SANTA ISABEL 2017'!Q17+'ROVIRA 2017'!Q17+'PIEDRAS 2017'!Q17+'MARIQUITA 2017'!Q17+'LERIDA 2017'!Q17+'HONDA 2017'!Q17+'FRESNO 2017'!Q17+'FALAN 2017'!Q17+'CAJAMARCA 2017'!Q17+'ARMERO 2017'!Q17+'ALVARADO 2017'!Q17+RONCESVALLES2017!Q17+PLANADAS2017!Q17+PROGRAMACIÒNMURILLO2017!Q17+COYAIMA2017!Q17+ATACO2017!Q17+'CARMEN DE APICALA'!Q17+CHAPARRAL!Q17+CUNDAY!Q17+ESPINAL!Q17+FLANDES!Q17+ICONONZO!Q17+MELGAR!Q17+NATAGAIMA!Q17+PURIFICACION!Q17+'SAN ANTONIO'!Q17+VILLARRICA!Q17+AMBALEMA!Q17+CASABIANCA!Q17+HERVEO!Q17+LIBANO!Q17+ANZOATEGUI!Q17+PALOCABILDO!Q17+COELLO!Q17+ORTEGA!Q17+ALPUJARRA!Q17+DOLORES!Q17+GUAMO!Q17+PRADO!Q17+'SAN LUIS'!Q17+SUAREZ!Q17+'VALLE DE SAN JUAN'!Q17+VILLAHERMOSA!Q17</f>
        <v>5574900</v>
      </c>
      <c r="R17" s="50"/>
    </row>
    <row r="18" spans="1:18" ht="34.5" customHeight="1" x14ac:dyDescent="0.2">
      <c r="A18" s="135">
        <v>7</v>
      </c>
      <c r="B18" s="215">
        <v>0.6</v>
      </c>
      <c r="C18" s="71"/>
      <c r="D18" s="170" t="s">
        <v>52</v>
      </c>
      <c r="E18" s="67" t="s">
        <v>49</v>
      </c>
      <c r="F18" s="1369">
        <f>+'VENADILLO 2017'!F18+'SANTA ISABEL 2017'!F18+'SANTA ISABEL 2017'!F18+'ROVIRA 2017'!F18+'PIEDRAS 2017'!F18+'MARIQUITA 2017'!F18+'LERIDA 2017'!F18+'HONDA 2017'!F18+'FRESNO 2017'!F18+'FALAN 2017'!F18+'CAJAMARCA 2017'!F18+'ARMERO 2017'!F18+'ALVARADO 2017'!F18+RONCESVALLES2017!F18+PLANADAS2017!F18+PROGRAMACIÒNMURILLO2017!F18+COYAIMA2017!F18+ATACO2017!F18+'CARMEN DE APICALA'!F18+CHAPARRAL!F18+CUNDAY!F18+ESPINAL!F18+FLANDES!F18+ICONONZO!F18+MELGAR!F18+NATAGAIMA!F18+PURIFICACION!F18+'SAN ANTONIO'!F18+VILLARRICA!F18+AMBALEMA!F18+CASABIANCA!F18+HERVEO!F18+LIBANO!F18+ANZOATEGUI!F18+PALOCABILDO!F18+COELLO!F18+ORTEGA!F18+ALPUJARRA!F18+DOLORES!F18+GUAMO!F18+PRADO!F18+'SAN LUIS'!F18+SUAREZ!F18+'VALLE DE SAN JUAN'!F18+VILLAHERMOSA!F18</f>
        <v>9</v>
      </c>
      <c r="G18" s="1369">
        <f>+'VENADILLO 2017'!G18+'SANTA ISABEL 2017'!G18+'SANTA ISABEL 2017'!G18+'ROVIRA 2017'!G18+'PIEDRAS 2017'!G18+'MARIQUITA 2017'!G18+'LERIDA 2017'!G18+'HONDA 2017'!G18+'FRESNO 2017'!G18+'FALAN 2017'!G18+'CAJAMARCA 2017'!G18+'ARMERO 2017'!G18+'ALVARADO 2017'!G18+RONCESVALLES2017!G18+PLANADAS2017!G18+PROGRAMACIÒNMURILLO2017!G18+COYAIMA2017!G18+ATACO2017!G18+'CARMEN DE APICALA'!G18+CHAPARRAL!G18+CUNDAY!G18+ESPINAL!G18+FLANDES!G18+ICONONZO!G18+MELGAR!G18+NATAGAIMA!G18+PURIFICACION!G18+'SAN ANTONIO'!G18+VILLARRICA!G18+AMBALEMA!G18+CASABIANCA!G18+HERVEO!G18+LIBANO!G18+ANZOATEGUI!G18+PALOCABILDO!G18+COELLO!G18+ORTEGA!G18+ALPUJARRA!G18+DOLORES!G18+GUAMO!G18+PRADO!G18+'SAN LUIS'!G18+SUAREZ!G18+'VALLE DE SAN JUAN'!G18+VILLAHERMOSA!G18</f>
        <v>7</v>
      </c>
      <c r="H18" s="224">
        <f t="shared" si="0"/>
        <v>77.777777777777771</v>
      </c>
      <c r="I18" s="1369">
        <f>+'VENADILLO 2017'!I18+'SANTA ISABEL 2017'!I18+'SANTA ISABEL 2017'!I18+'ROVIRA 2017'!I18+'PIEDRAS 2017'!I18+'MARIQUITA 2017'!I18+'LERIDA 2017'!I18+'HONDA 2017'!I18+'FRESNO 2017'!I18+'FALAN 2017'!I18+'CAJAMARCA 2017'!I18+'ARMERO 2017'!I18+'ALVARADO 2017'!I18+RONCESVALLES2017!I18+PLANADAS2017!I18+PROGRAMACIÒNMURILLO2017!I18+COYAIMA2017!I18+ATACO2017!I18+'CARMEN DE APICALA'!I18+CHAPARRAL!I18+CUNDAY!I18+ESPINAL!I18+FLANDES!I18+ICONONZO!I18+MELGAR!I18+NATAGAIMA!I18+PURIFICACION!I18+'SAN ANTONIO'!I18+VILLARRICA!I18+AMBALEMA!I18+CASABIANCA!I18+HERVEO!I18+LIBANO!I18+ANZOATEGUI!I18+PALOCABILDO!I18+COELLO!I18+ORTEGA!I18+ALPUJARRA!I18+DOLORES!I18+GUAMO!I18+PRADO!I18+'SAN LUIS'!I18+SUAREZ!I18+'VALLE DE SAN JUAN'!I18+VILLAHERMOSA!I18</f>
        <v>204</v>
      </c>
      <c r="J18" s="1369">
        <f>+'VENADILLO 2017'!J18+'SANTA ISABEL 2017'!J18+'SANTA ISABEL 2017'!J18+'ROVIRA 2017'!J18+'PIEDRAS 2017'!J18+'MARIQUITA 2017'!J18+'LERIDA 2017'!J18+'HONDA 2017'!J18+'FRESNO 2017'!J18+'FALAN 2017'!J18+'CAJAMARCA 2017'!J18+'ARMERO 2017'!J18+'ALVARADO 2017'!J18+RONCESVALLES2017!J18+PLANADAS2017!J18+PROGRAMACIÒNMURILLO2017!J18+COYAIMA2017!J18+ATACO2017!J18+'CARMEN DE APICALA'!J18+CHAPARRAL!J18+CUNDAY!J18+ESPINAL!J18+FLANDES!J18+ICONONZO!J18+MELGAR!J18+NATAGAIMA!J18+PURIFICACION!J18+'SAN ANTONIO'!J18+VILLARRICA!J18+AMBALEMA!J18+CASABIANCA!J18+HERVEO!J18+LIBANO!J18+ANZOATEGUI!J18+PALOCABILDO!J18+COELLO!J18+ORTEGA!J18+ALPUJARRA!J18+DOLORES!J18+GUAMO!J18+PRADO!J18+'SAN LUIS'!J18+SUAREZ!J18+'VALLE DE SAN JUAN'!J18+VILLAHERMOSA!J18</f>
        <v>204</v>
      </c>
      <c r="K18" s="1369">
        <f>+'VENADILLO 2017'!K18+'SANTA ISABEL 2017'!K18+'SANTA ISABEL 2017'!K18+'ROVIRA 2017'!K18+'PIEDRAS 2017'!K18+'MARIQUITA 2017'!K18+'LERIDA 2017'!K18+'HONDA 2017'!K18+'FRESNO 2017'!K18+'FALAN 2017'!K18+'CAJAMARCA 2017'!K18+'ARMERO 2017'!K18+'ALVARADO 2017'!K18+RONCESVALLES2017!K18+PLANADAS2017!K18+PROGRAMACIÒNMURILLO2017!K18+COYAIMA2017!K18+ATACO2017!K18+'CARMEN DE APICALA'!K18+CHAPARRAL!K18+CUNDAY!K18+ESPINAL!K18+FLANDES!K18+ICONONZO!K18+MELGAR!K18+NATAGAIMA!K18+PURIFICACION!K18+'SAN ANTONIO'!K18+VILLARRICA!K18+AMBALEMA!K18+CASABIANCA!K18+HERVEO!K18+LIBANO!K18+ANZOATEGUI!K18+PALOCABILDO!K18+COELLO!K18+ORTEGA!K18+ALPUJARRA!K18+DOLORES!K18+GUAMO!K18+PRADO!K18+'SAN LUIS'!K18+SUAREZ!K18+'VALLE DE SAN JUAN'!K18+VILLAHERMOSA!K18</f>
        <v>122.39999999999999</v>
      </c>
      <c r="L18" s="1370">
        <f>+'VENADILLO 2017'!L18+'SANTA ISABEL 2017'!L18+'SANTA ISABEL 2017'!L18+'ROVIRA 2017'!L18+'PIEDRAS 2017'!L18+'MARIQUITA 2017'!L18+'LERIDA 2017'!L18+'HONDA 2017'!L18+'FRESNO 2017'!L18+'FALAN 2017'!L18+'CAJAMARCA 2017'!L18+'ARMERO 2017'!L18+'ALVARADO 2017'!L18+RONCESVALLES2017!L18+PLANADAS2017!L18+PROGRAMACIÒNMURILLO2017!L18+COYAIMA2017!L18+ATACO2017!L18+'CARMEN DE APICALA'!L18+CHAPARRAL!L18+CUNDAY!L18+ESPINAL!L18+FLANDES!L18+ICONONZO!L18+MELGAR!L18+NATAGAIMA!L18+PURIFICACION!L18+'SAN ANTONIO'!L18+VILLARRICA!L18+AMBALEMA!L18+CASABIANCA!L18+HERVEO!L18+LIBANO!L18+ANZOATEGUI!L18+PALOCABILDO!L18+COELLO!L18+ORTEGA!L18+ALPUJARRA!L18+DOLORES!L18+GUAMO!L18+PRADO!L18+'SAN LUIS'!L18+SUAREZ!L18+'VALLE DE SAN JUAN'!L18+VILLAHERMOSA!L18</f>
        <v>71640</v>
      </c>
      <c r="M18" s="1370">
        <f>+'VENADILLO 2017'!M18+'SANTA ISABEL 2017'!M18+'SANTA ISABEL 2017'!M18+'ROVIRA 2017'!M18+'PIEDRAS 2017'!M18+'MARIQUITA 2017'!M18+'LERIDA 2017'!M18+'HONDA 2017'!M18+'FRESNO 2017'!M18+'FALAN 2017'!M18+'CAJAMARCA 2017'!M18+'ARMERO 2017'!M18+'ALVARADO 2017'!M18+RONCESVALLES2017!M18+PLANADAS2017!M18+PROGRAMACIÒNMURILLO2017!M18+COYAIMA2017!M18+ATACO2017!M18+'CARMEN DE APICALA'!M18+CHAPARRAL!M18+CUNDAY!M18+ESPINAL!M18+FLANDES!M18+ICONONZO!M18+MELGAR!M18+NATAGAIMA!M18+PURIFICACION!M18+'SAN ANTONIO'!M18+VILLARRICA!M18+AMBALEMA!M18+CASABIANCA!M18+HERVEO!M18+LIBANO!M18+ANZOATEGUI!M18+PALOCABILDO!M18+COELLO!M18+ORTEGA!M18+ALPUJARRA!M18+DOLORES!M18+GUAMO!M18+PRADO!M18+'SAN LUIS'!M18+SUAREZ!M18+'VALLE DE SAN JUAN'!M18+VILLAHERMOSA!M18</f>
        <v>974304</v>
      </c>
      <c r="N18" s="1370">
        <f>+'VENADILLO 2017'!N18+'SANTA ISABEL 2017'!N18+'SANTA ISABEL 2017'!N18+'ROVIRA 2017'!N18+'PIEDRAS 2017'!N18+'MARIQUITA 2017'!N18+'LERIDA 2017'!N18+'HONDA 2017'!N18+'FRESNO 2017'!N18+'FALAN 2017'!N18+'CAJAMARCA 2017'!N18+'ARMERO 2017'!N18+'ALVARADO 2017'!N18+RONCESVALLES2017!N18+PLANADAS2017!N18+PROGRAMACIÒNMURILLO2017!N18+COYAIMA2017!N18+ATACO2017!N18+'CARMEN DE APICALA'!N18+CHAPARRAL!N18+CUNDAY!N18+ESPINAL!N18+FLANDES!N18+ICONONZO!N18+MELGAR!N18+NATAGAIMA!N18+PURIFICACION!N18+'SAN ANTONIO'!N18+VILLARRICA!N18+AMBALEMA!N18+CASABIANCA!N18+HERVEO!N18+LIBANO!N18+ANZOATEGUI!N18+PALOCABILDO!N18+COELLO!N18+ORTEGA!N18+ALPUJARRA!N18+DOLORES!N18+GUAMO!N18+PRADO!N18+'SAN LUIS'!N18+SUAREZ!N18+'VALLE DE SAN JUAN'!N18+VILLAHERMOSA!N18</f>
        <v>0</v>
      </c>
      <c r="O18" s="1370">
        <f>+'VENADILLO 2017'!O18+'SANTA ISABEL 2017'!O18+'SANTA ISABEL 2017'!O18+'ROVIRA 2017'!O18+'PIEDRAS 2017'!O18+'MARIQUITA 2017'!O18+'LERIDA 2017'!O18+'HONDA 2017'!O18+'FRESNO 2017'!O18+'FALAN 2017'!O18+'CAJAMARCA 2017'!O18+'ARMERO 2017'!O18+'ALVARADO 2017'!O18+RONCESVALLES2017!O18+PLANADAS2017!O18+PROGRAMACIÒNMURILLO2017!O18+COYAIMA2017!O18+ATACO2017!O18+'CARMEN DE APICALA'!O18+CHAPARRAL!O18+CUNDAY!O18+ESPINAL!O18+FLANDES!O18+ICONONZO!O18+MELGAR!O18+NATAGAIMA!O18+PURIFICACION!O18+'SAN ANTONIO'!O18+VILLARRICA!O18+AMBALEMA!O18+CASABIANCA!O18+HERVEO!O18+LIBANO!O18+ANZOATEGUI!O18+PALOCABILDO!O18+COELLO!O18+ORTEGA!O18+ALPUJARRA!O18+DOLORES!O18+GUAMO!O18+PRADO!O18+'SAN LUIS'!O18+SUAREZ!O18+'VALLE DE SAN JUAN'!O18+VILLAHERMOSA!O18</f>
        <v>0</v>
      </c>
      <c r="P18" s="1370">
        <f>+'VENADILLO 2017'!P18+'SANTA ISABEL 2017'!P18+'SANTA ISABEL 2017'!P18+'ROVIRA 2017'!P18+'PIEDRAS 2017'!P18+'MARIQUITA 2017'!P18+'LERIDA 2017'!P18+'HONDA 2017'!P18+'FRESNO 2017'!P18+'FALAN 2017'!P18+'CAJAMARCA 2017'!P18+'ARMERO 2017'!P18+'ALVARADO 2017'!P18+RONCESVALLES2017!P18+PLANADAS2017!P18+PROGRAMACIÒNMURILLO2017!P18+COYAIMA2017!P18+ATACO2017!P18+'CARMEN DE APICALA'!P18+CHAPARRAL!P18+CUNDAY!P18+ESPINAL!P18+FLANDES!P18+ICONONZO!P18+MELGAR!P18+NATAGAIMA!P18+PURIFICACION!P18+'SAN ANTONIO'!P18+VILLARRICA!P18+AMBALEMA!P18+CASABIANCA!P18+HERVEO!P18+LIBANO!P18+ANZOATEGUI!P18+PALOCABILDO!P18+COELLO!P18+ORTEGA!P18+ALPUJARRA!P18+DOLORES!P18+GUAMO!P18+PRADO!P18+'SAN LUIS'!P18+SUAREZ!P18+'VALLE DE SAN JUAN'!P18+VILLAHERMOSA!P18</f>
        <v>122.39999999999999</v>
      </c>
      <c r="Q18" s="1370">
        <f>+'VENADILLO 2017'!Q18+'SANTA ISABEL 2017'!Q18+'SANTA ISABEL 2017'!Q18+'ROVIRA 2017'!Q18+'PIEDRAS 2017'!Q18+'MARIQUITA 2017'!Q18+'LERIDA 2017'!Q18+'HONDA 2017'!Q18+'FRESNO 2017'!Q18+'FALAN 2017'!Q18+'CAJAMARCA 2017'!Q18+'ARMERO 2017'!Q18+'ALVARADO 2017'!Q18+RONCESVALLES2017!Q18+PLANADAS2017!Q18+PROGRAMACIÒNMURILLO2017!Q18+COYAIMA2017!Q18+ATACO2017!Q18+'CARMEN DE APICALA'!Q18+CHAPARRAL!Q18+CUNDAY!Q18+ESPINAL!Q18+FLANDES!Q18+ICONONZO!Q18+MELGAR!Q18+NATAGAIMA!Q18+PURIFICACION!Q18+'SAN ANTONIO'!Q18+VILLARRICA!Q18+AMBALEMA!Q18+CASABIANCA!Q18+HERVEO!Q18+LIBANO!Q18+ANZOATEGUI!Q18+PALOCABILDO!Q18+COELLO!Q18+ORTEGA!Q18+ALPUJARRA!Q18+DOLORES!Q18+GUAMO!Q18+PRADO!Q18+'SAN LUIS'!Q18+SUAREZ!Q18+'VALLE DE SAN JUAN'!Q18+VILLAHERMOSA!Q18</f>
        <v>974304</v>
      </c>
      <c r="R18" s="50"/>
    </row>
    <row r="19" spans="1:18" ht="34.5" customHeight="1" x14ac:dyDescent="0.2">
      <c r="A19" s="135">
        <v>8</v>
      </c>
      <c r="B19" s="215">
        <v>0.84</v>
      </c>
      <c r="C19" s="66"/>
      <c r="D19" s="170" t="s">
        <v>53</v>
      </c>
      <c r="E19" s="67" t="s">
        <v>49</v>
      </c>
      <c r="F19" s="1369">
        <f>+'VENADILLO 2017'!F19+'SANTA ISABEL 2017'!F19+'SANTA ISABEL 2017'!F19+'ROVIRA 2017'!F19+'PIEDRAS 2017'!F19+'MARIQUITA 2017'!F19+'LERIDA 2017'!F19+'HONDA 2017'!F19+'FRESNO 2017'!F19+'FALAN 2017'!F19+'CAJAMARCA 2017'!F19+'ARMERO 2017'!F19+'ALVARADO 2017'!F19+RONCESVALLES2017!F19+PLANADAS2017!F19+PROGRAMACIÒNMURILLO2017!F19+COYAIMA2017!F19+ATACO2017!F19+'CARMEN DE APICALA'!F19+CHAPARRAL!F19+CUNDAY!F19+ESPINAL!F19+FLANDES!F19+ICONONZO!F19+MELGAR!F19+NATAGAIMA!F19+PURIFICACION!F19+'SAN ANTONIO'!F19+VILLARRICA!F19+AMBALEMA!F19+CASABIANCA!F19+HERVEO!F19+LIBANO!F19+ANZOATEGUI!F19+PALOCABILDO!F19+COELLO!F19+ORTEGA!F19+ALPUJARRA!F19+DOLORES!F19+GUAMO!F19+PRADO!F19+'SAN LUIS'!F19+SUAREZ!F19+'VALLE DE SAN JUAN'!F19+VILLAHERMOSA!F19</f>
        <v>21</v>
      </c>
      <c r="G19" s="1369">
        <f>+'VENADILLO 2017'!G19+'SANTA ISABEL 2017'!G19+'SANTA ISABEL 2017'!G19+'ROVIRA 2017'!G19+'PIEDRAS 2017'!G19+'MARIQUITA 2017'!G19+'LERIDA 2017'!G19+'HONDA 2017'!G19+'FRESNO 2017'!G19+'FALAN 2017'!G19+'CAJAMARCA 2017'!G19+'ARMERO 2017'!G19+'ALVARADO 2017'!G19+RONCESVALLES2017!G19+PLANADAS2017!G19+PROGRAMACIÒNMURILLO2017!G19+COYAIMA2017!G19+ATACO2017!G19+'CARMEN DE APICALA'!G19+CHAPARRAL!G19+CUNDAY!G19+ESPINAL!G19+FLANDES!G19+ICONONZO!G19+MELGAR!G19+NATAGAIMA!G19+PURIFICACION!G19+'SAN ANTONIO'!G19+VILLARRICA!G19+AMBALEMA!G19+CASABIANCA!G19+HERVEO!G19+LIBANO!G19+ANZOATEGUI!G19+PALOCABILDO!G19+COELLO!G19+ORTEGA!G19+ALPUJARRA!G19+DOLORES!G19+GUAMO!G19+PRADO!G19+'SAN LUIS'!G19+SUAREZ!G19+'VALLE DE SAN JUAN'!G19+VILLAHERMOSA!G19</f>
        <v>4</v>
      </c>
      <c r="H19" s="224">
        <f t="shared" si="0"/>
        <v>19.047619047619047</v>
      </c>
      <c r="I19" s="1369">
        <f>+'VENADILLO 2017'!I19+'SANTA ISABEL 2017'!I19+'SANTA ISABEL 2017'!I19+'ROVIRA 2017'!I19+'PIEDRAS 2017'!I19+'MARIQUITA 2017'!I19+'LERIDA 2017'!I19+'HONDA 2017'!I19+'FRESNO 2017'!I19+'FALAN 2017'!I19+'CAJAMARCA 2017'!I19+'ARMERO 2017'!I19+'ALVARADO 2017'!I19+RONCESVALLES2017!I19+PLANADAS2017!I19+PROGRAMACIÒNMURILLO2017!I19+COYAIMA2017!I19+ATACO2017!I19+'CARMEN DE APICALA'!I19+CHAPARRAL!I19+CUNDAY!I19+ESPINAL!I19+FLANDES!I19+ICONONZO!I19+MELGAR!I19+NATAGAIMA!I19+PURIFICACION!I19+'SAN ANTONIO'!I19+VILLARRICA!I19+AMBALEMA!I19+CASABIANCA!I19+HERVEO!I19+LIBANO!I19+ANZOATEGUI!I19+PALOCABILDO!I19+COELLO!I19+ORTEGA!I19+ALPUJARRA!I19+DOLORES!I19+GUAMO!I19+PRADO!I19+'SAN LUIS'!I19+SUAREZ!I19+'VALLE DE SAN JUAN'!I19+VILLAHERMOSA!I19</f>
        <v>5</v>
      </c>
      <c r="J19" s="1369">
        <f>+'VENADILLO 2017'!J19+'SANTA ISABEL 2017'!J19+'SANTA ISABEL 2017'!J19+'ROVIRA 2017'!J19+'PIEDRAS 2017'!J19+'MARIQUITA 2017'!J19+'LERIDA 2017'!J19+'HONDA 2017'!J19+'FRESNO 2017'!J19+'FALAN 2017'!J19+'CAJAMARCA 2017'!J19+'ARMERO 2017'!J19+'ALVARADO 2017'!J19+RONCESVALLES2017!J19+PLANADAS2017!J19+PROGRAMACIÒNMURILLO2017!J19+COYAIMA2017!J19+ATACO2017!J19+'CARMEN DE APICALA'!J19+CHAPARRAL!J19+CUNDAY!J19+ESPINAL!J19+FLANDES!J19+ICONONZO!J19+MELGAR!J19+NATAGAIMA!J19+PURIFICACION!J19+'SAN ANTONIO'!J19+VILLARRICA!J19+AMBALEMA!J19+CASABIANCA!J19+HERVEO!J19+LIBANO!J19+ANZOATEGUI!J19+PALOCABILDO!J19+COELLO!J19+ORTEGA!J19+ALPUJARRA!J19+DOLORES!J19+GUAMO!J19+PRADO!J19+'SAN LUIS'!J19+SUAREZ!J19+'VALLE DE SAN JUAN'!J19+VILLAHERMOSA!J19</f>
        <v>20</v>
      </c>
      <c r="K19" s="1369">
        <f>+'VENADILLO 2017'!K19+'SANTA ISABEL 2017'!K19+'SANTA ISABEL 2017'!K19+'ROVIRA 2017'!K19+'PIEDRAS 2017'!K19+'MARIQUITA 2017'!K19+'LERIDA 2017'!K19+'HONDA 2017'!K19+'FRESNO 2017'!K19+'FALAN 2017'!K19+'CAJAMARCA 2017'!K19+'ARMERO 2017'!K19+'ALVARADO 2017'!K19+RONCESVALLES2017!K19+PLANADAS2017!K19+PROGRAMACIÒNMURILLO2017!K19+COYAIMA2017!K19+ATACO2017!K19+'CARMEN DE APICALA'!K19+CHAPARRAL!K19+CUNDAY!K19+ESPINAL!K19+FLANDES!K19+ICONONZO!K19+MELGAR!K19+NATAGAIMA!K19+PURIFICACION!K19+'SAN ANTONIO'!K19+VILLARRICA!K19+AMBALEMA!K19+CASABIANCA!K19+HERVEO!K19+LIBANO!K19+ANZOATEGUI!K19+PALOCABILDO!K19+COELLO!K19+ORTEGA!K19+ALPUJARRA!K19+DOLORES!K19+GUAMO!K19+PRADO!K19+'SAN LUIS'!K19+SUAREZ!K19+'VALLE DE SAN JUAN'!K19+VILLAHERMOSA!K19</f>
        <v>16.8</v>
      </c>
      <c r="L19" s="1370">
        <f>+'VENADILLO 2017'!L19+'SANTA ISABEL 2017'!L19+'SANTA ISABEL 2017'!L19+'ROVIRA 2017'!L19+'PIEDRAS 2017'!L19+'MARIQUITA 2017'!L19+'LERIDA 2017'!L19+'HONDA 2017'!L19+'FRESNO 2017'!L19+'FALAN 2017'!L19+'CAJAMARCA 2017'!L19+'ARMERO 2017'!L19+'ALVARADO 2017'!L19+RONCESVALLES2017!L19+PLANADAS2017!L19+PROGRAMACIÒNMURILLO2017!L19+COYAIMA2017!L19+ATACO2017!L19+'CARMEN DE APICALA'!L19+CHAPARRAL!L19+CUNDAY!L19+ESPINAL!L19+FLANDES!L19+ICONONZO!L19+MELGAR!L19+NATAGAIMA!L19+PURIFICACION!L19+'SAN ANTONIO'!L19+VILLARRICA!L19+AMBALEMA!L19+CASABIANCA!L19+HERVEO!L19+LIBANO!L19+ANZOATEGUI!L19+PALOCABILDO!L19+COELLO!L19+ORTEGA!L19+ALPUJARRA!L19+DOLORES!L19+GUAMO!L19+PRADO!L19+'SAN LUIS'!L19+SUAREZ!L19+'VALLE DE SAN JUAN'!L19+VILLAHERMOSA!L19</f>
        <v>93609.599999999977</v>
      </c>
      <c r="M19" s="1370">
        <f>+'VENADILLO 2017'!M19+'SANTA ISABEL 2017'!M19+'SANTA ISABEL 2017'!M19+'ROVIRA 2017'!M19+'PIEDRAS 2017'!M19+'MARIQUITA 2017'!M19+'LERIDA 2017'!M19+'HONDA 2017'!M19+'FRESNO 2017'!M19+'FALAN 2017'!M19+'CAJAMARCA 2017'!M19+'ARMERO 2017'!M19+'ALVARADO 2017'!M19+RONCESVALLES2017!M19+PLANADAS2017!M19+PROGRAMACIÒNMURILLO2017!M19+COYAIMA2017!M19+ATACO2017!M19+'CARMEN DE APICALA'!M19+CHAPARRAL!M19+CUNDAY!M19+ESPINAL!M19+FLANDES!M19+ICONONZO!M19+MELGAR!M19+NATAGAIMA!M19+PURIFICACION!M19+'SAN ANTONIO'!M19+VILLARRICA!M19+AMBALEMA!M19+CASABIANCA!M19+HERVEO!M19+LIBANO!M19+ANZOATEGUI!M19+PALOCABILDO!M19+COELLO!M19+ORTEGA!M19+ALPUJARRA!M19+DOLORES!M19+GUAMO!M19+PRADO!M19+'SAN LUIS'!M19+SUAREZ!M19+'VALLE DE SAN JUAN'!M19+VILLAHERMOSA!M19</f>
        <v>133728</v>
      </c>
      <c r="N19" s="1370">
        <f>+'VENADILLO 2017'!N19+'SANTA ISABEL 2017'!N19+'SANTA ISABEL 2017'!N19+'ROVIRA 2017'!N19+'PIEDRAS 2017'!N19+'MARIQUITA 2017'!N19+'LERIDA 2017'!N19+'HONDA 2017'!N19+'FRESNO 2017'!N19+'FALAN 2017'!N19+'CAJAMARCA 2017'!N19+'ARMERO 2017'!N19+'ALVARADO 2017'!N19+RONCESVALLES2017!N19+PLANADAS2017!N19+PROGRAMACIÒNMURILLO2017!N19+COYAIMA2017!N19+ATACO2017!N19+'CARMEN DE APICALA'!N19+CHAPARRAL!N19+CUNDAY!N19+ESPINAL!N19+FLANDES!N19+ICONONZO!N19+MELGAR!N19+NATAGAIMA!N19+PURIFICACION!N19+'SAN ANTONIO'!N19+VILLARRICA!N19+AMBALEMA!N19+CASABIANCA!N19+HERVEO!N19+LIBANO!N19+ANZOATEGUI!N19+PALOCABILDO!N19+COELLO!N19+ORTEGA!N19+ALPUJARRA!N19+DOLORES!N19+GUAMO!N19+PRADO!N19+'SAN LUIS'!N19+SUAREZ!N19+'VALLE DE SAN JUAN'!N19+VILLAHERMOSA!N19</f>
        <v>20</v>
      </c>
      <c r="O19" s="1370">
        <f>+'VENADILLO 2017'!O19+'SANTA ISABEL 2017'!O19+'SANTA ISABEL 2017'!O19+'ROVIRA 2017'!O19+'PIEDRAS 2017'!O19+'MARIQUITA 2017'!O19+'LERIDA 2017'!O19+'HONDA 2017'!O19+'FRESNO 2017'!O19+'FALAN 2017'!O19+'CAJAMARCA 2017'!O19+'ARMERO 2017'!O19+'ALVARADO 2017'!O19+RONCESVALLES2017!O19+PLANADAS2017!O19+PROGRAMACIÒNMURILLO2017!O19+COYAIMA2017!O19+ATACO2017!O19+'CARMEN DE APICALA'!O19+CHAPARRAL!O19+CUNDAY!O19+ESPINAL!O19+FLANDES!O19+ICONONZO!O19+MELGAR!O19+NATAGAIMA!O19+PURIFICACION!O19+'SAN ANTONIO'!O19+VILLARRICA!O19+AMBALEMA!O19+CASABIANCA!O19+HERVEO!O19+LIBANO!O19+ANZOATEGUI!O19+PALOCABILDO!O19+COELLO!O19+ORTEGA!O19+ALPUJARRA!O19+DOLORES!O19+GUAMO!O19+PRADO!O19+'SAN LUIS'!O19+SUAREZ!O19+'VALLE DE SAN JUAN'!O19+VILLAHERMOSA!O19</f>
        <v>159200</v>
      </c>
      <c r="P19" s="1370">
        <f>+'VENADILLO 2017'!P19+'SANTA ISABEL 2017'!P19+'SANTA ISABEL 2017'!P19+'ROVIRA 2017'!P19+'PIEDRAS 2017'!P19+'MARIQUITA 2017'!P19+'LERIDA 2017'!P19+'HONDA 2017'!P19+'FRESNO 2017'!P19+'FALAN 2017'!P19+'CAJAMARCA 2017'!P19+'ARMERO 2017'!P19+'ALVARADO 2017'!P19+RONCESVALLES2017!P19+PLANADAS2017!P19+PROGRAMACIÒNMURILLO2017!P19+COYAIMA2017!P19+ATACO2017!P19+'CARMEN DE APICALA'!P19+CHAPARRAL!P19+CUNDAY!P19+ESPINAL!P19+FLANDES!P19+ICONONZO!P19+MELGAR!P19+NATAGAIMA!P19+PURIFICACION!P19+'SAN ANTONIO'!P19+VILLARRICA!P19+AMBALEMA!P19+CASABIANCA!P19+HERVEO!P19+LIBANO!P19+ANZOATEGUI!P19+PALOCABILDO!P19+COELLO!P19+ORTEGA!P19+ALPUJARRA!P19+DOLORES!P19+GUAMO!P19+PRADO!P19+'SAN LUIS'!P19+SUAREZ!P19+'VALLE DE SAN JUAN'!P19+VILLAHERMOSA!P19</f>
        <v>36.799999999999997</v>
      </c>
      <c r="Q19" s="1370">
        <f>+'VENADILLO 2017'!Q19+'SANTA ISABEL 2017'!Q19+'SANTA ISABEL 2017'!Q19+'ROVIRA 2017'!Q19+'PIEDRAS 2017'!Q19+'MARIQUITA 2017'!Q19+'LERIDA 2017'!Q19+'HONDA 2017'!Q19+'FRESNO 2017'!Q19+'FALAN 2017'!Q19+'CAJAMARCA 2017'!Q19+'ARMERO 2017'!Q19+'ALVARADO 2017'!Q19+RONCESVALLES2017!Q19+PLANADAS2017!Q19+PROGRAMACIÒNMURILLO2017!Q19+COYAIMA2017!Q19+ATACO2017!Q19+'CARMEN DE APICALA'!Q19+CHAPARRAL!Q19+CUNDAY!Q19+ESPINAL!Q19+FLANDES!Q19+ICONONZO!Q19+MELGAR!Q19+NATAGAIMA!Q19+PURIFICACION!Q19+'SAN ANTONIO'!Q19+VILLARRICA!Q19+AMBALEMA!Q19+CASABIANCA!Q19+HERVEO!Q19+LIBANO!Q19+ANZOATEGUI!Q19+PALOCABILDO!Q19+COELLO!Q19+ORTEGA!Q19+ALPUJARRA!Q19+DOLORES!Q19+GUAMO!Q19+PRADO!Q19+'SAN LUIS'!Q19+SUAREZ!Q19+'VALLE DE SAN JUAN'!Q19+VILLAHERMOSA!Q19</f>
        <v>292928</v>
      </c>
      <c r="R19" s="50"/>
    </row>
    <row r="20" spans="1:18" ht="48" customHeight="1" x14ac:dyDescent="0.2">
      <c r="A20" s="135">
        <v>9</v>
      </c>
      <c r="B20" s="215">
        <v>1.5</v>
      </c>
      <c r="C20" s="101"/>
      <c r="D20" s="170" t="s">
        <v>54</v>
      </c>
      <c r="E20" s="67" t="s">
        <v>50</v>
      </c>
      <c r="F20" s="1369">
        <f>+'VENADILLO 2017'!F20+'SANTA ISABEL 2017'!F20+'SANTA ISABEL 2017'!F20+'ROVIRA 2017'!F20+'PIEDRAS 2017'!F20+'MARIQUITA 2017'!F20+'LERIDA 2017'!F20+'HONDA 2017'!F20+'FRESNO 2017'!F20+'FALAN 2017'!F20+'CAJAMARCA 2017'!F20+'ARMERO 2017'!F20+'ALVARADO 2017'!F20+RONCESVALLES2017!F20+PLANADAS2017!F20+PROGRAMACIÒNMURILLO2017!F20+COYAIMA2017!F20+ATACO2017!F20+'CARMEN DE APICALA'!F20+CHAPARRAL!F20+CUNDAY!F20+ESPINAL!F20+FLANDES!F20+ICONONZO!F20+MELGAR!F20+NATAGAIMA!F20+PURIFICACION!F20+'SAN ANTONIO'!F20+VILLARRICA!F20+AMBALEMA!F20+CASABIANCA!F20+HERVEO!F20+LIBANO!F20+ANZOATEGUI!F20+PALOCABILDO!F20+COELLO!F20+ORTEGA!F20+ALPUJARRA!F20+DOLORES!F20+GUAMO!F20+PRADO!F20+'SAN LUIS'!F20+SUAREZ!F20+'VALLE DE SAN JUAN'!F20+VILLAHERMOSA!F20</f>
        <v>2</v>
      </c>
      <c r="G20" s="1369">
        <f>+'VENADILLO 2017'!G20+'SANTA ISABEL 2017'!G20+'SANTA ISABEL 2017'!G20+'ROVIRA 2017'!G20+'PIEDRAS 2017'!G20+'MARIQUITA 2017'!G20+'LERIDA 2017'!G20+'HONDA 2017'!G20+'FRESNO 2017'!G20+'FALAN 2017'!G20+'CAJAMARCA 2017'!G20+'ARMERO 2017'!G20+'ALVARADO 2017'!G20+RONCESVALLES2017!G20+PLANADAS2017!G20+PROGRAMACIÒNMURILLO2017!G20+COYAIMA2017!G20+ATACO2017!G20+'CARMEN DE APICALA'!G20+CHAPARRAL!G20+CUNDAY!G20+ESPINAL!G20+FLANDES!G20+ICONONZO!G20+MELGAR!G20+NATAGAIMA!G20+PURIFICACION!G20+'SAN ANTONIO'!G20+VILLARRICA!G20+AMBALEMA!G20+CASABIANCA!G20+HERVEO!G20+LIBANO!G20+ANZOATEGUI!G20+PALOCABILDO!G20+COELLO!G20+ORTEGA!G20+ALPUJARRA!G20+DOLORES!G20+GUAMO!G20+PRADO!G20+'SAN LUIS'!G20+SUAREZ!G20+'VALLE DE SAN JUAN'!G20+VILLAHERMOSA!G20</f>
        <v>1</v>
      </c>
      <c r="H20" s="224">
        <f t="shared" si="0"/>
        <v>50</v>
      </c>
      <c r="I20" s="1369">
        <f>+'VENADILLO 2017'!I20+'SANTA ISABEL 2017'!I20+'SANTA ISABEL 2017'!I20+'ROVIRA 2017'!I20+'PIEDRAS 2017'!I20+'MARIQUITA 2017'!I20+'LERIDA 2017'!I20+'HONDA 2017'!I20+'FRESNO 2017'!I20+'FALAN 2017'!I20+'CAJAMARCA 2017'!I20+'ARMERO 2017'!I20+'ALVARADO 2017'!I20+RONCESVALLES2017!I20+PLANADAS2017!I20+PROGRAMACIÒNMURILLO2017!I20+COYAIMA2017!I20+ATACO2017!I20+'CARMEN DE APICALA'!I20+CHAPARRAL!I20+CUNDAY!I20+ESPINAL!I20+FLANDES!I20+ICONONZO!I20+MELGAR!I20+NATAGAIMA!I20+PURIFICACION!I20+'SAN ANTONIO'!I20+VILLARRICA!I20+AMBALEMA!I20+CASABIANCA!I20+HERVEO!I20+LIBANO!I20+ANZOATEGUI!I20+PALOCABILDO!I20+COELLO!I20+ORTEGA!I20+ALPUJARRA!I20+DOLORES!I20+GUAMO!I20+PRADO!I20+'SAN LUIS'!I20+SUAREZ!I20+'VALLE DE SAN JUAN'!I20+VILLAHERMOSA!I20</f>
        <v>20</v>
      </c>
      <c r="J20" s="1369">
        <f>+'VENADILLO 2017'!J20+'SANTA ISABEL 2017'!J20+'SANTA ISABEL 2017'!J20+'ROVIRA 2017'!J20+'PIEDRAS 2017'!J20+'MARIQUITA 2017'!J20+'LERIDA 2017'!J20+'HONDA 2017'!J20+'FRESNO 2017'!J20+'FALAN 2017'!J20+'CAJAMARCA 2017'!J20+'ARMERO 2017'!J20+'ALVARADO 2017'!J20+RONCESVALLES2017!J20+PLANADAS2017!J20+PROGRAMACIÒNMURILLO2017!J20+COYAIMA2017!J20+ATACO2017!J20+'CARMEN DE APICALA'!J20+CHAPARRAL!J20+CUNDAY!J20+ESPINAL!J20+FLANDES!J20+ICONONZO!J20+MELGAR!J20+NATAGAIMA!J20+PURIFICACION!J20+'SAN ANTONIO'!J20+VILLARRICA!J20+AMBALEMA!J20+CASABIANCA!J20+HERVEO!J20+LIBANO!J20+ANZOATEGUI!J20+PALOCABILDO!J20+COELLO!J20+ORTEGA!J20+ALPUJARRA!J20+DOLORES!J20+GUAMO!J20+PRADO!J20+'SAN LUIS'!J20+SUAREZ!J20+'VALLE DE SAN JUAN'!J20+VILLAHERMOSA!J20</f>
        <v>20</v>
      </c>
      <c r="K20" s="1369">
        <f>+'VENADILLO 2017'!K20+'SANTA ISABEL 2017'!K20+'SANTA ISABEL 2017'!K20+'ROVIRA 2017'!K20+'PIEDRAS 2017'!K20+'MARIQUITA 2017'!K20+'LERIDA 2017'!K20+'HONDA 2017'!K20+'FRESNO 2017'!K20+'FALAN 2017'!K20+'CAJAMARCA 2017'!K20+'ARMERO 2017'!K20+'ALVARADO 2017'!K20+RONCESVALLES2017!K20+PLANADAS2017!K20+PROGRAMACIÒNMURILLO2017!K20+COYAIMA2017!K20+ATACO2017!K20+'CARMEN DE APICALA'!K20+CHAPARRAL!K20+CUNDAY!K20+ESPINAL!K20+FLANDES!K20+ICONONZO!K20+MELGAR!K20+NATAGAIMA!K20+PURIFICACION!K20+'SAN ANTONIO'!K20+VILLARRICA!K20+AMBALEMA!K20+CASABIANCA!K20+HERVEO!K20+LIBANO!K20+ANZOATEGUI!K20+PALOCABILDO!K20+COELLO!K20+ORTEGA!K20+ALPUJARRA!K20+DOLORES!K20+GUAMO!K20+PRADO!K20+'SAN LUIS'!K20+SUAREZ!K20+'VALLE DE SAN JUAN'!K20+VILLAHERMOSA!K20</f>
        <v>30</v>
      </c>
      <c r="L20" s="1370">
        <f>+'VENADILLO 2017'!L20+'SANTA ISABEL 2017'!L20+'SANTA ISABEL 2017'!L20+'ROVIRA 2017'!L20+'PIEDRAS 2017'!L20+'MARIQUITA 2017'!L20+'LERIDA 2017'!L20+'HONDA 2017'!L20+'FRESNO 2017'!L20+'FALAN 2017'!L20+'CAJAMARCA 2017'!L20+'ARMERO 2017'!L20+'ALVARADO 2017'!L20+RONCESVALLES2017!L20+PLANADAS2017!L20+PROGRAMACIÒNMURILLO2017!L20+COYAIMA2017!L20+ATACO2017!L20+'CARMEN DE APICALA'!L20+CHAPARRAL!L20+CUNDAY!L20+ESPINAL!L20+FLANDES!L20+ICONONZO!L20+MELGAR!L20+NATAGAIMA!L20+PURIFICACION!L20+'SAN ANTONIO'!L20+VILLARRICA!L20+AMBALEMA!L20+CASABIANCA!L20+HERVEO!L20+LIBANO!L20+ANZOATEGUI!L20+PALOCABILDO!L20+COELLO!L20+ORTEGA!L20+ALPUJARRA!L20+DOLORES!L20+GUAMO!L20+PRADO!L20+'SAN LUIS'!L20+SUAREZ!L20+'VALLE DE SAN JUAN'!L20+VILLAHERMOSA!L20</f>
        <v>167160</v>
      </c>
      <c r="M20" s="1370">
        <f>+'VENADILLO 2017'!M20+'SANTA ISABEL 2017'!M20+'SANTA ISABEL 2017'!M20+'ROVIRA 2017'!M20+'PIEDRAS 2017'!M20+'MARIQUITA 2017'!M20+'LERIDA 2017'!M20+'HONDA 2017'!M20+'FRESNO 2017'!M20+'FALAN 2017'!M20+'CAJAMARCA 2017'!M20+'ARMERO 2017'!M20+'ALVARADO 2017'!M20+RONCESVALLES2017!M20+PLANADAS2017!M20+PROGRAMACIÒNMURILLO2017!M20+COYAIMA2017!M20+ATACO2017!M20+'CARMEN DE APICALA'!M20+CHAPARRAL!M20+CUNDAY!M20+ESPINAL!M20+FLANDES!M20+ICONONZO!M20+MELGAR!M20+NATAGAIMA!M20+PURIFICACION!M20+'SAN ANTONIO'!M20+VILLARRICA!M20+AMBALEMA!M20+CASABIANCA!M20+HERVEO!M20+LIBANO!M20+ANZOATEGUI!M20+PALOCABILDO!M20+COELLO!M20+ORTEGA!M20+ALPUJARRA!M20+DOLORES!M20+GUAMO!M20+PRADO!M20+'SAN LUIS'!M20+SUAREZ!M20+'VALLE DE SAN JUAN'!M20+VILLAHERMOSA!M20</f>
        <v>238800</v>
      </c>
      <c r="N20" s="1370">
        <f>+'VENADILLO 2017'!N20+'SANTA ISABEL 2017'!N20+'SANTA ISABEL 2017'!N20+'ROVIRA 2017'!N20+'PIEDRAS 2017'!N20+'MARIQUITA 2017'!N20+'LERIDA 2017'!N20+'HONDA 2017'!N20+'FRESNO 2017'!N20+'FALAN 2017'!N20+'CAJAMARCA 2017'!N20+'ARMERO 2017'!N20+'ALVARADO 2017'!N20+RONCESVALLES2017!N20+PLANADAS2017!N20+PROGRAMACIÒNMURILLO2017!N20+COYAIMA2017!N20+ATACO2017!N20+'CARMEN DE APICALA'!N20+CHAPARRAL!N20+CUNDAY!N20+ESPINAL!N20+FLANDES!N20+ICONONZO!N20+MELGAR!N20+NATAGAIMA!N20+PURIFICACION!N20+'SAN ANTONIO'!N20+VILLARRICA!N20+AMBALEMA!N20+CASABIANCA!N20+HERVEO!N20+LIBANO!N20+ANZOATEGUI!N20+PALOCABILDO!N20+COELLO!N20+ORTEGA!N20+ALPUJARRA!N20+DOLORES!N20+GUAMO!N20+PRADO!N20+'SAN LUIS'!N20+SUAREZ!N20+'VALLE DE SAN JUAN'!N20+VILLAHERMOSA!N20</f>
        <v>0</v>
      </c>
      <c r="O20" s="1370">
        <f>+'VENADILLO 2017'!O20+'SANTA ISABEL 2017'!O20+'SANTA ISABEL 2017'!O20+'ROVIRA 2017'!O20+'PIEDRAS 2017'!O20+'MARIQUITA 2017'!O20+'LERIDA 2017'!O20+'HONDA 2017'!O20+'FRESNO 2017'!O20+'FALAN 2017'!O20+'CAJAMARCA 2017'!O20+'ARMERO 2017'!O20+'ALVARADO 2017'!O20+RONCESVALLES2017!O20+PLANADAS2017!O20+PROGRAMACIÒNMURILLO2017!O20+COYAIMA2017!O20+ATACO2017!O20+'CARMEN DE APICALA'!O20+CHAPARRAL!O20+CUNDAY!O20+ESPINAL!O20+FLANDES!O20+ICONONZO!O20+MELGAR!O20+NATAGAIMA!O20+PURIFICACION!O20+'SAN ANTONIO'!O20+VILLARRICA!O20+AMBALEMA!O20+CASABIANCA!O20+HERVEO!O20+LIBANO!O20+ANZOATEGUI!O20+PALOCABILDO!O20+COELLO!O20+ORTEGA!O20+ALPUJARRA!O20+DOLORES!O20+GUAMO!O20+PRADO!O20+'SAN LUIS'!O20+SUAREZ!O20+'VALLE DE SAN JUAN'!O20+VILLAHERMOSA!O20</f>
        <v>0</v>
      </c>
      <c r="P20" s="1370">
        <f>+'VENADILLO 2017'!P20+'SANTA ISABEL 2017'!P20+'SANTA ISABEL 2017'!P20+'ROVIRA 2017'!P20+'PIEDRAS 2017'!P20+'MARIQUITA 2017'!P20+'LERIDA 2017'!P20+'HONDA 2017'!P20+'FRESNO 2017'!P20+'FALAN 2017'!P20+'CAJAMARCA 2017'!P20+'ARMERO 2017'!P20+'ALVARADO 2017'!P20+RONCESVALLES2017!P20+PLANADAS2017!P20+PROGRAMACIÒNMURILLO2017!P20+COYAIMA2017!P20+ATACO2017!P20+'CARMEN DE APICALA'!P20+CHAPARRAL!P20+CUNDAY!P20+ESPINAL!P20+FLANDES!P20+ICONONZO!P20+MELGAR!P20+NATAGAIMA!P20+PURIFICACION!P20+'SAN ANTONIO'!P20+VILLARRICA!P20+AMBALEMA!P20+CASABIANCA!P20+HERVEO!P20+LIBANO!P20+ANZOATEGUI!P20+PALOCABILDO!P20+COELLO!P20+ORTEGA!P20+ALPUJARRA!P20+DOLORES!P20+GUAMO!P20+PRADO!P20+'SAN LUIS'!P20+SUAREZ!P20+'VALLE DE SAN JUAN'!P20+VILLAHERMOSA!P20</f>
        <v>30</v>
      </c>
      <c r="Q20" s="1370">
        <f>+'VENADILLO 2017'!Q20+'SANTA ISABEL 2017'!Q20+'SANTA ISABEL 2017'!Q20+'ROVIRA 2017'!Q20+'PIEDRAS 2017'!Q20+'MARIQUITA 2017'!Q20+'LERIDA 2017'!Q20+'HONDA 2017'!Q20+'FRESNO 2017'!Q20+'FALAN 2017'!Q20+'CAJAMARCA 2017'!Q20+'ARMERO 2017'!Q20+'ALVARADO 2017'!Q20+RONCESVALLES2017!Q20+PLANADAS2017!Q20+PROGRAMACIÒNMURILLO2017!Q20+COYAIMA2017!Q20+ATACO2017!Q20+'CARMEN DE APICALA'!Q20+CHAPARRAL!Q20+CUNDAY!Q20+ESPINAL!Q20+FLANDES!Q20+ICONONZO!Q20+MELGAR!Q20+NATAGAIMA!Q20+PURIFICACION!Q20+'SAN ANTONIO'!Q20+VILLARRICA!Q20+AMBALEMA!Q20+CASABIANCA!Q20+HERVEO!Q20+LIBANO!Q20+ANZOATEGUI!Q20+PALOCABILDO!Q20+COELLO!Q20+ORTEGA!Q20+ALPUJARRA!Q20+DOLORES!Q20+GUAMO!Q20+PRADO!Q20+'SAN LUIS'!Q20+SUAREZ!Q20+'VALLE DE SAN JUAN'!Q20+VILLAHERMOSA!Q20</f>
        <v>238800</v>
      </c>
      <c r="R20" s="50"/>
    </row>
    <row r="21" spans="1:18" ht="48" customHeight="1" x14ac:dyDescent="0.2">
      <c r="A21" s="135">
        <v>10</v>
      </c>
      <c r="B21" s="215">
        <v>1</v>
      </c>
      <c r="C21" s="102"/>
      <c r="D21" s="170" t="s">
        <v>55</v>
      </c>
      <c r="E21" s="67" t="s">
        <v>50</v>
      </c>
      <c r="F21" s="1369">
        <f>+'VENADILLO 2017'!F21+'SANTA ISABEL 2017'!F21+'SANTA ISABEL 2017'!F21+'ROVIRA 2017'!F21+'PIEDRAS 2017'!F21+'MARIQUITA 2017'!F21+'LERIDA 2017'!F21+'HONDA 2017'!F21+'FRESNO 2017'!F21+'FALAN 2017'!F21+'CAJAMARCA 2017'!F21+'ARMERO 2017'!F21+'ALVARADO 2017'!F21+RONCESVALLES2017!F21+PLANADAS2017!F21+PROGRAMACIÒNMURILLO2017!F21+COYAIMA2017!F21+ATACO2017!F21+'CARMEN DE APICALA'!F21+CHAPARRAL!F21+CUNDAY!F21+ESPINAL!F21+FLANDES!F21+ICONONZO!F21+MELGAR!F21+NATAGAIMA!F21+PURIFICACION!F21+'SAN ANTONIO'!F21+VILLARRICA!F21+AMBALEMA!F21+CASABIANCA!F21+HERVEO!F21+LIBANO!F21+ANZOATEGUI!F21+PALOCABILDO!F21+COELLO!F21+ORTEGA!F21+ALPUJARRA!F21+DOLORES!F21+GUAMO!F21+PRADO!F21+'SAN LUIS'!F21+SUAREZ!F21+'VALLE DE SAN JUAN'!F21+VILLAHERMOSA!F21</f>
        <v>71</v>
      </c>
      <c r="G21" s="1369">
        <f>+'VENADILLO 2017'!G21+'SANTA ISABEL 2017'!G21+'SANTA ISABEL 2017'!G21+'ROVIRA 2017'!G21+'PIEDRAS 2017'!G21+'MARIQUITA 2017'!G21+'LERIDA 2017'!G21+'HONDA 2017'!G21+'FRESNO 2017'!G21+'FALAN 2017'!G21+'CAJAMARCA 2017'!G21+'ARMERO 2017'!G21+'ALVARADO 2017'!G21+RONCESVALLES2017!G21+PLANADAS2017!G21+PROGRAMACIÒNMURILLO2017!G21+COYAIMA2017!G21+ATACO2017!G21+'CARMEN DE APICALA'!G21+CHAPARRAL!G21+CUNDAY!G21+ESPINAL!G21+FLANDES!G21+ICONONZO!G21+MELGAR!G21+NATAGAIMA!G21+PURIFICACION!G21+'SAN ANTONIO'!G21+VILLARRICA!G21+AMBALEMA!G21+CASABIANCA!G21+HERVEO!G21+LIBANO!G21+ANZOATEGUI!G21+PALOCABILDO!G21+COELLO!G21+ORTEGA!G21+ALPUJARRA!G21+DOLORES!G21+GUAMO!G21+PRADO!G21+'SAN LUIS'!G21+SUAREZ!G21+'VALLE DE SAN JUAN'!G21+VILLAHERMOSA!G21</f>
        <v>5</v>
      </c>
      <c r="H21" s="224">
        <f t="shared" si="0"/>
        <v>7.042253521126761</v>
      </c>
      <c r="I21" s="1369">
        <f>+'VENADILLO 2017'!I21+'SANTA ISABEL 2017'!I21+'SANTA ISABEL 2017'!I21+'ROVIRA 2017'!I21+'PIEDRAS 2017'!I21+'MARIQUITA 2017'!I21+'LERIDA 2017'!I21+'HONDA 2017'!I21+'FRESNO 2017'!I21+'FALAN 2017'!I21+'CAJAMARCA 2017'!I21+'ARMERO 2017'!I21+'ALVARADO 2017'!I21+RONCESVALLES2017!I21+PLANADAS2017!I21+PROGRAMACIÒNMURILLO2017!I21+COYAIMA2017!I21+ATACO2017!I21+'CARMEN DE APICALA'!I21+CHAPARRAL!I21+CUNDAY!I21+ESPINAL!I21+FLANDES!I21+ICONONZO!I21+MELGAR!I21+NATAGAIMA!I21+PURIFICACION!I21+'SAN ANTONIO'!I21+VILLARRICA!I21+AMBALEMA!I21+CASABIANCA!I21+HERVEO!I21+LIBANO!I21+ANZOATEGUI!I21+PALOCABILDO!I21+COELLO!I21+ORTEGA!I21+ALPUJARRA!I21+DOLORES!I21+GUAMO!I21+PRADO!I21+'SAN LUIS'!I21+SUAREZ!I21+'VALLE DE SAN JUAN'!I21+VILLAHERMOSA!I21</f>
        <v>37</v>
      </c>
      <c r="J21" s="1369">
        <f>+'VENADILLO 2017'!J21+'SANTA ISABEL 2017'!J21+'SANTA ISABEL 2017'!J21+'ROVIRA 2017'!J21+'PIEDRAS 2017'!J21+'MARIQUITA 2017'!J21+'LERIDA 2017'!J21+'HONDA 2017'!J21+'FRESNO 2017'!J21+'FALAN 2017'!J21+'CAJAMARCA 2017'!J21+'ARMERO 2017'!J21+'ALVARADO 2017'!J21+RONCESVALLES2017!J21+PLANADAS2017!J21+PROGRAMACIÒNMURILLO2017!J21+COYAIMA2017!J21+ATACO2017!J21+'CARMEN DE APICALA'!J21+CHAPARRAL!J21+CUNDAY!J21+ESPINAL!J21+FLANDES!J21+ICONONZO!J21+MELGAR!J21+NATAGAIMA!J21+PURIFICACION!J21+'SAN ANTONIO'!J21+VILLARRICA!J21+AMBALEMA!J21+CASABIANCA!J21+HERVEO!J21+LIBANO!J21+ANZOATEGUI!J21+PALOCABILDO!J21+COELLO!J21+ORTEGA!J21+ALPUJARRA!J21+DOLORES!J21+GUAMO!J21+PRADO!J21+'SAN LUIS'!J21+SUAREZ!J21+'VALLE DE SAN JUAN'!J21+VILLAHERMOSA!J21</f>
        <v>52</v>
      </c>
      <c r="K21" s="1369">
        <f>+'VENADILLO 2017'!K21+'SANTA ISABEL 2017'!K21+'SANTA ISABEL 2017'!K21+'ROVIRA 2017'!K21+'PIEDRAS 2017'!K21+'MARIQUITA 2017'!K21+'LERIDA 2017'!K21+'HONDA 2017'!K21+'FRESNO 2017'!K21+'FALAN 2017'!K21+'CAJAMARCA 2017'!K21+'ARMERO 2017'!K21+'ALVARADO 2017'!K21+RONCESVALLES2017!K21+PLANADAS2017!K21+PROGRAMACIÒNMURILLO2017!K21+COYAIMA2017!K21+ATACO2017!K21+'CARMEN DE APICALA'!K21+CHAPARRAL!K21+CUNDAY!K21+ESPINAL!K21+FLANDES!K21+ICONONZO!K21+MELGAR!K21+NATAGAIMA!K21+PURIFICACION!K21+'SAN ANTONIO'!K21+VILLARRICA!K21+AMBALEMA!K21+CASABIANCA!K21+HERVEO!K21+LIBANO!K21+ANZOATEGUI!K21+PALOCABILDO!K21+COELLO!K21+ORTEGA!K21+ALPUJARRA!K21+DOLORES!K21+GUAMO!K21+PRADO!K21+'SAN LUIS'!K21+SUAREZ!K21+'VALLE DE SAN JUAN'!K21+VILLAHERMOSA!K21</f>
        <v>39.200000000000003</v>
      </c>
      <c r="L21" s="1370">
        <f>+'VENADILLO 2017'!L21+'SANTA ISABEL 2017'!L21+'SANTA ISABEL 2017'!L21+'ROVIRA 2017'!L21+'PIEDRAS 2017'!L21+'MARIQUITA 2017'!L21+'LERIDA 2017'!L21+'HONDA 2017'!L21+'FRESNO 2017'!L21+'FALAN 2017'!L21+'CAJAMARCA 2017'!L21+'ARMERO 2017'!L21+'ALVARADO 2017'!L21+RONCESVALLES2017!L21+PLANADAS2017!L21+PROGRAMACIÒNMURILLO2017!L21+COYAIMA2017!L21+ATACO2017!L21+'CARMEN DE APICALA'!L21+CHAPARRAL!L21+CUNDAY!L21+ESPINAL!L21+FLANDES!L21+ICONONZO!L21+MELGAR!L21+NATAGAIMA!L21+PURIFICACION!L21+'SAN ANTONIO'!L21+VILLARRICA!L21+AMBALEMA!L21+CASABIANCA!L21+HERVEO!L21+LIBANO!L21+ANZOATEGUI!L21+PALOCABILDO!L21+COELLO!L21+ORTEGA!L21+ALPUJARRA!L21+DOLORES!L21+GUAMO!L21+PRADO!L21+'SAN LUIS'!L21+SUAREZ!L21+'VALLE DE SAN JUAN'!L21+VILLAHERMOSA!L21</f>
        <v>116216</v>
      </c>
      <c r="M21" s="1370">
        <f>+'VENADILLO 2017'!M21+'SANTA ISABEL 2017'!M21+'SANTA ISABEL 2017'!M21+'ROVIRA 2017'!M21+'PIEDRAS 2017'!M21+'MARIQUITA 2017'!M21+'LERIDA 2017'!M21+'HONDA 2017'!M21+'FRESNO 2017'!M21+'FALAN 2017'!M21+'CAJAMARCA 2017'!M21+'ARMERO 2017'!M21+'ALVARADO 2017'!M21+RONCESVALLES2017!M21+PLANADAS2017!M21+PROGRAMACIÒNMURILLO2017!M21+COYAIMA2017!M21+ATACO2017!M21+'CARMEN DE APICALA'!M21+CHAPARRAL!M21+CUNDAY!M21+ESPINAL!M21+FLANDES!M21+ICONONZO!M21+MELGAR!M21+NATAGAIMA!M21+PURIFICACION!M21+'SAN ANTONIO'!M21+VILLARRICA!M21+AMBALEMA!M21+CASABIANCA!M21+HERVEO!M21+LIBANO!M21+ANZOATEGUI!M21+PALOCABILDO!M21+COELLO!M21+ORTEGA!M21+ALPUJARRA!M21+DOLORES!M21+GUAMO!M21+PRADO!M21+'SAN LUIS'!M21+SUAREZ!M21+'VALLE DE SAN JUAN'!M21+VILLAHERMOSA!M21</f>
        <v>312032</v>
      </c>
      <c r="N21" s="1370">
        <f>+'VENADILLO 2017'!N21+'SANTA ISABEL 2017'!N21+'SANTA ISABEL 2017'!N21+'ROVIRA 2017'!N21+'PIEDRAS 2017'!N21+'MARIQUITA 2017'!N21+'LERIDA 2017'!N21+'HONDA 2017'!N21+'FRESNO 2017'!N21+'FALAN 2017'!N21+'CAJAMARCA 2017'!N21+'ARMERO 2017'!N21+'ALVARADO 2017'!N21+RONCESVALLES2017!N21+PLANADAS2017!N21+PROGRAMACIÒNMURILLO2017!N21+COYAIMA2017!N21+ATACO2017!N21+'CARMEN DE APICALA'!N21+CHAPARRAL!N21+CUNDAY!N21+ESPINAL!N21+FLANDES!N21+ICONONZO!N21+MELGAR!N21+NATAGAIMA!N21+PURIFICACION!N21+'SAN ANTONIO'!N21+VILLARRICA!N21+AMBALEMA!N21+CASABIANCA!N21+HERVEO!N21+LIBANO!N21+ANZOATEGUI!N21+PALOCABILDO!N21+COELLO!N21+ORTEGA!N21+ALPUJARRA!N21+DOLORES!N21+GUAMO!N21+PRADO!N21+'SAN LUIS'!N21+SUAREZ!N21+'VALLE DE SAN JUAN'!N21+VILLAHERMOSA!N21</f>
        <v>84</v>
      </c>
      <c r="O21" s="1370">
        <f>+'VENADILLO 2017'!O21+'SANTA ISABEL 2017'!O21+'SANTA ISABEL 2017'!O21+'ROVIRA 2017'!O21+'PIEDRAS 2017'!O21+'MARIQUITA 2017'!O21+'LERIDA 2017'!O21+'HONDA 2017'!O21+'FRESNO 2017'!O21+'FALAN 2017'!O21+'CAJAMARCA 2017'!O21+'ARMERO 2017'!O21+'ALVARADO 2017'!O21+RONCESVALLES2017!O21+PLANADAS2017!O21+PROGRAMACIÒNMURILLO2017!O21+COYAIMA2017!O21+ATACO2017!O21+'CARMEN DE APICALA'!O21+CHAPARRAL!O21+CUNDAY!O21+ESPINAL!O21+FLANDES!O21+ICONONZO!O21+MELGAR!O21+NATAGAIMA!O21+PURIFICACION!O21+'SAN ANTONIO'!O21+VILLARRICA!O21+AMBALEMA!O21+CASABIANCA!O21+HERVEO!O21+LIBANO!O21+ANZOATEGUI!O21+PALOCABILDO!O21+COELLO!O21+ORTEGA!O21+ALPUJARRA!O21+DOLORES!O21+GUAMO!O21+PRADO!O21+'SAN LUIS'!O21+SUAREZ!O21+'VALLE DE SAN JUAN'!O21+VILLAHERMOSA!O21</f>
        <v>668640</v>
      </c>
      <c r="P21" s="1370">
        <f>+'VENADILLO 2017'!P21+'SANTA ISABEL 2017'!P21+'SANTA ISABEL 2017'!P21+'ROVIRA 2017'!P21+'PIEDRAS 2017'!P21+'MARIQUITA 2017'!P21+'LERIDA 2017'!P21+'HONDA 2017'!P21+'FRESNO 2017'!P21+'FALAN 2017'!P21+'CAJAMARCA 2017'!P21+'ARMERO 2017'!P21+'ALVARADO 2017'!P21+RONCESVALLES2017!P21+PLANADAS2017!P21+PROGRAMACIÒNMURILLO2017!P21+COYAIMA2017!P21+ATACO2017!P21+'CARMEN DE APICALA'!P21+CHAPARRAL!P21+CUNDAY!P21+ESPINAL!P21+FLANDES!P21+ICONONZO!P21+MELGAR!P21+NATAGAIMA!P21+PURIFICACION!P21+'SAN ANTONIO'!P21+VILLARRICA!P21+AMBALEMA!P21+CASABIANCA!P21+HERVEO!P21+LIBANO!P21+ANZOATEGUI!P21+PALOCABILDO!P21+COELLO!P21+ORTEGA!P21+ALPUJARRA!P21+DOLORES!P21+GUAMO!P21+PRADO!P21+'SAN LUIS'!P21+SUAREZ!P21+'VALLE DE SAN JUAN'!P21+VILLAHERMOSA!P21</f>
        <v>123.2</v>
      </c>
      <c r="Q21" s="1370">
        <f>+'VENADILLO 2017'!Q21+'SANTA ISABEL 2017'!Q21+'SANTA ISABEL 2017'!Q21+'ROVIRA 2017'!Q21+'PIEDRAS 2017'!Q21+'MARIQUITA 2017'!Q21+'LERIDA 2017'!Q21+'HONDA 2017'!Q21+'FRESNO 2017'!Q21+'FALAN 2017'!Q21+'CAJAMARCA 2017'!Q21+'ARMERO 2017'!Q21+'ALVARADO 2017'!Q21+RONCESVALLES2017!Q21+PLANADAS2017!Q21+PROGRAMACIÒNMURILLO2017!Q21+COYAIMA2017!Q21+ATACO2017!Q21+'CARMEN DE APICALA'!Q21+CHAPARRAL!Q21+CUNDAY!Q21+ESPINAL!Q21+FLANDES!Q21+ICONONZO!Q21+MELGAR!Q21+NATAGAIMA!Q21+PURIFICACION!Q21+'SAN ANTONIO'!Q21+VILLARRICA!Q21+AMBALEMA!Q21+CASABIANCA!Q21+HERVEO!Q21+LIBANO!Q21+ANZOATEGUI!Q21+PALOCABILDO!Q21+COELLO!Q21+ORTEGA!Q21+ALPUJARRA!Q21+DOLORES!Q21+GUAMO!Q21+PRADO!Q21+'SAN LUIS'!Q21+SUAREZ!Q21+'VALLE DE SAN JUAN'!Q21+VILLAHERMOSA!Q21</f>
        <v>980672</v>
      </c>
      <c r="R21" s="50"/>
    </row>
    <row r="22" spans="1:18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1369">
        <f>+'VENADILLO 2017'!F22+'SANTA ISABEL 2017'!F22+'SANTA ISABEL 2017'!F22+'ROVIRA 2017'!F22+'PIEDRAS 2017'!F22+'MARIQUITA 2017'!F22+'LERIDA 2017'!F22+'HONDA 2017'!F22+'FRESNO 2017'!F22+'FALAN 2017'!F22+'CAJAMARCA 2017'!F22+'ARMERO 2017'!F22+'ALVARADO 2017'!F22+RONCESVALLES2017!F22+PLANADAS2017!F22+PROGRAMACIÒNMURILLO2017!F22+COYAIMA2017!F22+ATACO2017!F22+'CARMEN DE APICALA'!F22+CHAPARRAL!F22+CUNDAY!F22+ESPINAL!F22+FLANDES!F22+ICONONZO!F22+MELGAR!F22+NATAGAIMA!F22+PURIFICACION!F22+'SAN ANTONIO'!F22+VILLARRICA!F22+AMBALEMA!F22+CASABIANCA!F22+HERVEO!F22+LIBANO!F22+ANZOATEGUI!F22+PALOCABILDO!F22+COELLO!F22+ORTEGA!F22+ALPUJARRA!F22+DOLORES!F22+GUAMO!F22+PRADO!F22+'SAN LUIS'!F22+SUAREZ!F22+'VALLE DE SAN JUAN'!F22+VILLAHERMOSA!F22</f>
        <v>24</v>
      </c>
      <c r="G22" s="1369">
        <f>+'VENADILLO 2017'!G22+'SANTA ISABEL 2017'!G22+'SANTA ISABEL 2017'!G22+'ROVIRA 2017'!G22+'PIEDRAS 2017'!G22+'MARIQUITA 2017'!G22+'LERIDA 2017'!G22+'HONDA 2017'!G22+'FRESNO 2017'!G22+'FALAN 2017'!G22+'CAJAMARCA 2017'!G22+'ARMERO 2017'!G22+'ALVARADO 2017'!G22+RONCESVALLES2017!G22+PLANADAS2017!G22+PROGRAMACIÒNMURILLO2017!G22+COYAIMA2017!G22+ATACO2017!G22+'CARMEN DE APICALA'!G22+CHAPARRAL!G22+CUNDAY!G22+ESPINAL!G22+FLANDES!G22+ICONONZO!G22+MELGAR!G22+NATAGAIMA!G22+PURIFICACION!G22+'SAN ANTONIO'!G22+VILLARRICA!G22+AMBALEMA!G22+CASABIANCA!G22+HERVEO!G22+LIBANO!G22+ANZOATEGUI!G22+PALOCABILDO!G22+COELLO!G22+ORTEGA!G22+ALPUJARRA!G22+DOLORES!G22+GUAMO!G22+PRADO!G22+'SAN LUIS'!G22+SUAREZ!G22+'VALLE DE SAN JUAN'!G22+VILLAHERMOSA!G22</f>
        <v>24</v>
      </c>
      <c r="H22" s="224">
        <f t="shared" si="0"/>
        <v>100</v>
      </c>
      <c r="I22" s="1369">
        <f>+'VENADILLO 2017'!I22+'SANTA ISABEL 2017'!I22+'SANTA ISABEL 2017'!I22+'ROVIRA 2017'!I22+'PIEDRAS 2017'!I22+'MARIQUITA 2017'!I22+'LERIDA 2017'!I22+'HONDA 2017'!I22+'FRESNO 2017'!I22+'FALAN 2017'!I22+'CAJAMARCA 2017'!I22+'ARMERO 2017'!I22+'ALVARADO 2017'!I22+RONCESVALLES2017!I22+PLANADAS2017!I22+PROGRAMACIÒNMURILLO2017!I22+COYAIMA2017!I22+ATACO2017!I22+'CARMEN DE APICALA'!I22+CHAPARRAL!I22+CUNDAY!I22+ESPINAL!I22+FLANDES!I22+ICONONZO!I22+MELGAR!I22+NATAGAIMA!I22+PURIFICACION!I22+'SAN ANTONIO'!I22+VILLARRICA!I22+AMBALEMA!I22+CASABIANCA!I22+HERVEO!I22+LIBANO!I22+ANZOATEGUI!I22+PALOCABILDO!I22+COELLO!I22+ORTEGA!I22+ALPUJARRA!I22+DOLORES!I22+GUAMO!I22+PRADO!I22+'SAN LUIS'!I22+SUAREZ!I22+'VALLE DE SAN JUAN'!I22+VILLAHERMOSA!I22</f>
        <v>38</v>
      </c>
      <c r="J22" s="1369">
        <f>+'VENADILLO 2017'!J22+'SANTA ISABEL 2017'!J22+'SANTA ISABEL 2017'!J22+'ROVIRA 2017'!J22+'PIEDRAS 2017'!J22+'MARIQUITA 2017'!J22+'LERIDA 2017'!J22+'HONDA 2017'!J22+'FRESNO 2017'!J22+'FALAN 2017'!J22+'CAJAMARCA 2017'!J22+'ARMERO 2017'!J22+'ALVARADO 2017'!J22+RONCESVALLES2017!J22+PLANADAS2017!J22+PROGRAMACIÒNMURILLO2017!J22+COYAIMA2017!J22+ATACO2017!J22+'CARMEN DE APICALA'!J22+CHAPARRAL!J22+CUNDAY!J22+ESPINAL!J22+FLANDES!J22+ICONONZO!J22+MELGAR!J22+NATAGAIMA!J22+PURIFICACION!J22+'SAN ANTONIO'!J22+VILLARRICA!J22+AMBALEMA!J22+CASABIANCA!J22+HERVEO!J22+LIBANO!J22+ANZOATEGUI!J22+PALOCABILDO!J22+COELLO!J22+ORTEGA!J22+ALPUJARRA!J22+DOLORES!J22+GUAMO!J22+PRADO!J22+'SAN LUIS'!J22+SUAREZ!J22+'VALLE DE SAN JUAN'!J22+VILLAHERMOSA!J22</f>
        <v>38</v>
      </c>
      <c r="K22" s="1369">
        <f>+'VENADILLO 2017'!K22+'SANTA ISABEL 2017'!K22+'SANTA ISABEL 2017'!K22+'ROVIRA 2017'!K22+'PIEDRAS 2017'!K22+'MARIQUITA 2017'!K22+'LERIDA 2017'!K22+'HONDA 2017'!K22+'FRESNO 2017'!K22+'FALAN 2017'!K22+'CAJAMARCA 2017'!K22+'ARMERO 2017'!K22+'ALVARADO 2017'!K22+RONCESVALLES2017!K22+PLANADAS2017!K22+PROGRAMACIÒNMURILLO2017!K22+COYAIMA2017!K22+ATACO2017!K22+'CARMEN DE APICALA'!K22+CHAPARRAL!K22+CUNDAY!K22+ESPINAL!K22+FLANDES!K22+ICONONZO!K22+MELGAR!K22+NATAGAIMA!K22+PURIFICACION!K22+'SAN ANTONIO'!K22+VILLARRICA!K22+AMBALEMA!K22+CASABIANCA!K22+HERVEO!K22+LIBANO!K22+ANZOATEGUI!K22+PALOCABILDO!K22+COELLO!K22+ORTEGA!K22+ALPUJARRA!K22+DOLORES!K22+GUAMO!K22+PRADO!K22+'SAN LUIS'!K22+SUAREZ!K22+'VALLE DE SAN JUAN'!K22+VILLAHERMOSA!K22</f>
        <v>80</v>
      </c>
      <c r="L22" s="1370">
        <f>+'VENADILLO 2017'!L22+'SANTA ISABEL 2017'!L22+'SANTA ISABEL 2017'!L22+'ROVIRA 2017'!L22+'PIEDRAS 2017'!L22+'MARIQUITA 2017'!L22+'LERIDA 2017'!L22+'HONDA 2017'!L22+'FRESNO 2017'!L22+'FALAN 2017'!L22+'CAJAMARCA 2017'!L22+'ARMERO 2017'!L22+'ALVARADO 2017'!L22+RONCESVALLES2017!L22+PLANADAS2017!L22+PROGRAMACIÒNMURILLO2017!L22+COYAIMA2017!L22+ATACO2017!L22+'CARMEN DE APICALA'!L22+CHAPARRAL!L22+CUNDAY!L22+ESPINAL!L22+FLANDES!L22+ICONONZO!L22+MELGAR!L22+NATAGAIMA!L22+PURIFICACION!L22+'SAN ANTONIO'!L22+VILLARRICA!L22+AMBALEMA!L22+CASABIANCA!L22+HERVEO!L22+LIBANO!L22+ANZOATEGUI!L22+PALOCABILDO!L22+COELLO!L22+ORTEGA!L22+ALPUJARRA!L22+DOLORES!L22+GUAMO!L22+PRADO!L22+'SAN LUIS'!L22+SUAREZ!L22+'VALLE DE SAN JUAN'!L22+VILLAHERMOSA!L22</f>
        <v>573120</v>
      </c>
      <c r="M22" s="1370">
        <f>+'VENADILLO 2017'!M22+'SANTA ISABEL 2017'!M22+'SANTA ISABEL 2017'!M22+'ROVIRA 2017'!M22+'PIEDRAS 2017'!M22+'MARIQUITA 2017'!M22+'LERIDA 2017'!M22+'HONDA 2017'!M22+'FRESNO 2017'!M22+'FALAN 2017'!M22+'CAJAMARCA 2017'!M22+'ARMERO 2017'!M22+'ALVARADO 2017'!M22+RONCESVALLES2017!M22+PLANADAS2017!M22+PROGRAMACIÒNMURILLO2017!M22+COYAIMA2017!M22+ATACO2017!M22+'CARMEN DE APICALA'!M22+CHAPARRAL!M22+CUNDAY!M22+ESPINAL!M22+FLANDES!M22+ICONONZO!M22+MELGAR!M22+NATAGAIMA!M22+PURIFICACION!M22+'SAN ANTONIO'!M22+VILLARRICA!M22+AMBALEMA!M22+CASABIANCA!M22+HERVEO!M22+LIBANO!M22+ANZOATEGUI!M22+PALOCABILDO!M22+COELLO!M22+ORTEGA!M22+ALPUJARRA!M22+DOLORES!M22+GUAMO!M22+PRADO!M22+'SAN LUIS'!M22+SUAREZ!M22+'VALLE DE SAN JUAN'!M22+VILLAHERMOSA!M22</f>
        <v>636800</v>
      </c>
      <c r="N22" s="1370">
        <f>+'VENADILLO 2017'!N22+'SANTA ISABEL 2017'!N22+'SANTA ISABEL 2017'!N22+'ROVIRA 2017'!N22+'PIEDRAS 2017'!N22+'MARIQUITA 2017'!N22+'LERIDA 2017'!N22+'HONDA 2017'!N22+'FRESNO 2017'!N22+'FALAN 2017'!N22+'CAJAMARCA 2017'!N22+'ARMERO 2017'!N22+'ALVARADO 2017'!N22+RONCESVALLES2017!N22+PLANADAS2017!N22+PROGRAMACIÒNMURILLO2017!N22+COYAIMA2017!N22+ATACO2017!N22+'CARMEN DE APICALA'!N22+CHAPARRAL!N22+CUNDAY!N22+ESPINAL!N22+FLANDES!N22+ICONONZO!N22+MELGAR!N22+NATAGAIMA!N22+PURIFICACION!N22+'SAN ANTONIO'!N22+VILLARRICA!N22+AMBALEMA!N22+CASABIANCA!N22+HERVEO!N22+LIBANO!N22+ANZOATEGUI!N22+PALOCABILDO!N22+COELLO!N22+ORTEGA!N22+ALPUJARRA!N22+DOLORES!N22+GUAMO!N22+PRADO!N22+'SAN LUIS'!N22+SUAREZ!N22+'VALLE DE SAN JUAN'!N22+VILLAHERMOSA!N22</f>
        <v>2</v>
      </c>
      <c r="O22" s="1370">
        <f>+'VENADILLO 2017'!O22+'SANTA ISABEL 2017'!O22+'SANTA ISABEL 2017'!O22+'ROVIRA 2017'!O22+'PIEDRAS 2017'!O22+'MARIQUITA 2017'!O22+'LERIDA 2017'!O22+'HONDA 2017'!O22+'FRESNO 2017'!O22+'FALAN 2017'!O22+'CAJAMARCA 2017'!O22+'ARMERO 2017'!O22+'ALVARADO 2017'!O22+RONCESVALLES2017!O22+PLANADAS2017!O22+PROGRAMACIÒNMURILLO2017!O22+COYAIMA2017!O22+ATACO2017!O22+'CARMEN DE APICALA'!O22+CHAPARRAL!O22+CUNDAY!O22+ESPINAL!O22+FLANDES!O22+ICONONZO!O22+MELGAR!O22+NATAGAIMA!O22+PURIFICACION!O22+'SAN ANTONIO'!O22+VILLARRICA!O22+AMBALEMA!O22+CASABIANCA!O22+HERVEO!O22+LIBANO!O22+ANZOATEGUI!O22+PALOCABILDO!O22+COELLO!O22+ORTEGA!O22+ALPUJARRA!O22+DOLORES!O22+GUAMO!O22+PRADO!O22+'SAN LUIS'!O22+SUAREZ!O22+'VALLE DE SAN JUAN'!O22+VILLAHERMOSA!O22</f>
        <v>15920</v>
      </c>
      <c r="P22" s="1370">
        <f>+'VENADILLO 2017'!P22+'SANTA ISABEL 2017'!P22+'SANTA ISABEL 2017'!P22+'ROVIRA 2017'!P22+'PIEDRAS 2017'!P22+'MARIQUITA 2017'!P22+'LERIDA 2017'!P22+'HONDA 2017'!P22+'FRESNO 2017'!P22+'FALAN 2017'!P22+'CAJAMARCA 2017'!P22+'ARMERO 2017'!P22+'ALVARADO 2017'!P22+RONCESVALLES2017!P22+PLANADAS2017!P22+PROGRAMACIÒNMURILLO2017!P22+COYAIMA2017!P22+ATACO2017!P22+'CARMEN DE APICALA'!P22+CHAPARRAL!P22+CUNDAY!P22+ESPINAL!P22+FLANDES!P22+ICONONZO!P22+MELGAR!P22+NATAGAIMA!P22+PURIFICACION!P22+'SAN ANTONIO'!P22+VILLARRICA!P22+AMBALEMA!P22+CASABIANCA!P22+HERVEO!P22+LIBANO!P22+ANZOATEGUI!P22+PALOCABILDO!P22+COELLO!P22+ORTEGA!P22+ALPUJARRA!P22+DOLORES!P22+GUAMO!P22+PRADO!P22+'SAN LUIS'!P22+SUAREZ!P22+'VALLE DE SAN JUAN'!P22+VILLAHERMOSA!P22</f>
        <v>66</v>
      </c>
      <c r="Q22" s="1370">
        <f>+'VENADILLO 2017'!Q22+'SANTA ISABEL 2017'!Q22+'SANTA ISABEL 2017'!Q22+'ROVIRA 2017'!Q22+'PIEDRAS 2017'!Q22+'MARIQUITA 2017'!Q22+'LERIDA 2017'!Q22+'HONDA 2017'!Q22+'FRESNO 2017'!Q22+'FALAN 2017'!Q22+'CAJAMARCA 2017'!Q22+'ARMERO 2017'!Q22+'ALVARADO 2017'!Q22+RONCESVALLES2017!Q22+PLANADAS2017!Q22+PROGRAMACIÒNMURILLO2017!Q22+COYAIMA2017!Q22+ATACO2017!Q22+'CARMEN DE APICALA'!Q22+CHAPARRAL!Q22+CUNDAY!Q22+ESPINAL!Q22+FLANDES!Q22+ICONONZO!Q22+MELGAR!Q22+NATAGAIMA!Q22+PURIFICACION!Q22+'SAN ANTONIO'!Q22+VILLARRICA!Q22+AMBALEMA!Q22+CASABIANCA!Q22+HERVEO!Q22+LIBANO!Q22+ANZOATEGUI!Q22+PALOCABILDO!Q22+COELLO!Q22+ORTEGA!Q22+ALPUJARRA!Q22+DOLORES!Q22+GUAMO!Q22+PRADO!Q22+'SAN LUIS'!Q22+SUAREZ!Q22+'VALLE DE SAN JUAN'!Q22+VILLAHERMOSA!Q22</f>
        <v>652744</v>
      </c>
      <c r="R22" s="50"/>
    </row>
    <row r="23" spans="1:18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1369">
        <f>+'VENADILLO 2017'!F23+'SANTA ISABEL 2017'!F23+'SANTA ISABEL 2017'!F23+'ROVIRA 2017'!F23+'PIEDRAS 2017'!F23+'MARIQUITA 2017'!F23+'LERIDA 2017'!F23+'HONDA 2017'!F23+'FRESNO 2017'!F23+'FALAN 2017'!F23+'CAJAMARCA 2017'!F23+'ARMERO 2017'!F23+'ALVARADO 2017'!F23+RONCESVALLES2017!F23+PLANADAS2017!F23+PROGRAMACIÒNMURILLO2017!F23+COYAIMA2017!F23+ATACO2017!F23+'CARMEN DE APICALA'!F23+CHAPARRAL!F23+CUNDAY!F23+ESPINAL!F23+FLANDES!F23+ICONONZO!F23+MELGAR!F23+NATAGAIMA!F23+PURIFICACION!F23+'SAN ANTONIO'!F23+VILLARRICA!F23+AMBALEMA!F23+CASABIANCA!F23+HERVEO!F23+LIBANO!F23+ANZOATEGUI!F23+PALOCABILDO!F23+COELLO!F23+ORTEGA!F23+ALPUJARRA!F23+DOLORES!F23+GUAMO!F23+PRADO!F23+'SAN LUIS'!F23+SUAREZ!F23+'VALLE DE SAN JUAN'!F23+VILLAHERMOSA!F23</f>
        <v>148</v>
      </c>
      <c r="G23" s="1369">
        <f>+'VENADILLO 2017'!G23+'SANTA ISABEL 2017'!G23+'SANTA ISABEL 2017'!G23+'ROVIRA 2017'!G23+'PIEDRAS 2017'!G23+'MARIQUITA 2017'!G23+'LERIDA 2017'!G23+'HONDA 2017'!G23+'FRESNO 2017'!G23+'FALAN 2017'!G23+'CAJAMARCA 2017'!G23+'ARMERO 2017'!G23+'ALVARADO 2017'!G23+RONCESVALLES2017!G23+PLANADAS2017!G23+PROGRAMACIÒNMURILLO2017!G23+COYAIMA2017!G23+ATACO2017!G23+'CARMEN DE APICALA'!G23+CHAPARRAL!G23+CUNDAY!G23+ESPINAL!G23+FLANDES!G23+ICONONZO!G23+MELGAR!G23+NATAGAIMA!G23+PURIFICACION!G23+'SAN ANTONIO'!G23+VILLARRICA!G23+AMBALEMA!G23+CASABIANCA!G23+HERVEO!G23+LIBANO!G23+ANZOATEGUI!G23+PALOCABILDO!G23+COELLO!G23+ORTEGA!G23+ALPUJARRA!G23+DOLORES!G23+GUAMO!G23+PRADO!G23+'SAN LUIS'!G23+SUAREZ!G23+'VALLE DE SAN JUAN'!G23+VILLAHERMOSA!G23</f>
        <v>25</v>
      </c>
      <c r="H23" s="224">
        <f t="shared" si="0"/>
        <v>16.891891891891891</v>
      </c>
      <c r="I23" s="1369">
        <f>+'VENADILLO 2017'!I23+'SANTA ISABEL 2017'!I23+'SANTA ISABEL 2017'!I23+'ROVIRA 2017'!I23+'PIEDRAS 2017'!I23+'MARIQUITA 2017'!I23+'LERIDA 2017'!I23+'HONDA 2017'!I23+'FRESNO 2017'!I23+'FALAN 2017'!I23+'CAJAMARCA 2017'!I23+'ARMERO 2017'!I23+'ALVARADO 2017'!I23+RONCESVALLES2017!I23+PLANADAS2017!I23+PROGRAMACIÒNMURILLO2017!I23+COYAIMA2017!I23+ATACO2017!I23+'CARMEN DE APICALA'!I23+CHAPARRAL!I23+CUNDAY!I23+ESPINAL!I23+FLANDES!I23+ICONONZO!I23+MELGAR!I23+NATAGAIMA!I23+PURIFICACION!I23+'SAN ANTONIO'!I23+VILLARRICA!I23+AMBALEMA!I23+CASABIANCA!I23+HERVEO!I23+LIBANO!I23+ANZOATEGUI!I23+PALOCABILDO!I23+COELLO!I23+ORTEGA!I23+ALPUJARRA!I23+DOLORES!I23+GUAMO!I23+PRADO!I23+'SAN LUIS'!I23+SUAREZ!I23+'VALLE DE SAN JUAN'!I23+VILLAHERMOSA!I23</f>
        <v>25</v>
      </c>
      <c r="J23" s="1369">
        <f>+'VENADILLO 2017'!J23+'SANTA ISABEL 2017'!J23+'SANTA ISABEL 2017'!J23+'ROVIRA 2017'!J23+'PIEDRAS 2017'!J23+'MARIQUITA 2017'!J23+'LERIDA 2017'!J23+'HONDA 2017'!J23+'FRESNO 2017'!J23+'FALAN 2017'!J23+'CAJAMARCA 2017'!J23+'ARMERO 2017'!J23+'ALVARADO 2017'!J23+RONCESVALLES2017!J23+PLANADAS2017!J23+PROGRAMACIÒNMURILLO2017!J23+COYAIMA2017!J23+ATACO2017!J23+'CARMEN DE APICALA'!J23+CHAPARRAL!J23+CUNDAY!J23+ESPINAL!J23+FLANDES!J23+ICONONZO!J23+MELGAR!J23+NATAGAIMA!J23+PURIFICACION!J23+'SAN ANTONIO'!J23+VILLARRICA!J23+AMBALEMA!J23+CASABIANCA!J23+HERVEO!J23+LIBANO!J23+ANZOATEGUI!J23+PALOCABILDO!J23+COELLO!J23+ORTEGA!J23+ALPUJARRA!J23+DOLORES!J23+GUAMO!J23+PRADO!J23+'SAN LUIS'!J23+SUAREZ!J23+'VALLE DE SAN JUAN'!J23+VILLAHERMOSA!J23</f>
        <v>28</v>
      </c>
      <c r="K23" s="1369">
        <f>+'VENADILLO 2017'!K23+'SANTA ISABEL 2017'!K23+'SANTA ISABEL 2017'!K23+'ROVIRA 2017'!K23+'PIEDRAS 2017'!K23+'MARIQUITA 2017'!K23+'LERIDA 2017'!K23+'HONDA 2017'!K23+'FRESNO 2017'!K23+'FALAN 2017'!K23+'CAJAMARCA 2017'!K23+'ARMERO 2017'!K23+'ALVARADO 2017'!K23+RONCESVALLES2017!K23+PLANADAS2017!K23+PROGRAMACIÒNMURILLO2017!K23+COYAIMA2017!K23+ATACO2017!K23+'CARMEN DE APICALA'!K23+CHAPARRAL!K23+CUNDAY!K23+ESPINAL!K23+FLANDES!K23+ICONONZO!K23+MELGAR!K23+NATAGAIMA!K23+PURIFICACION!K23+'SAN ANTONIO'!K23+VILLARRICA!K23+AMBALEMA!K23+CASABIANCA!K23+HERVEO!K23+LIBANO!K23+ANZOATEGUI!K23+PALOCABILDO!K23+COELLO!K23+ORTEGA!K23+ALPUJARRA!K23+DOLORES!K23+GUAMO!K23+PRADO!K23+'SAN LUIS'!K23+SUAREZ!K23+'VALLE DE SAN JUAN'!K23+VILLAHERMOSA!K23</f>
        <v>34</v>
      </c>
      <c r="L23" s="1370">
        <f>+'VENADILLO 2017'!L23+'SANTA ISABEL 2017'!L23+'SANTA ISABEL 2017'!L23+'ROVIRA 2017'!L23+'PIEDRAS 2017'!L23+'MARIQUITA 2017'!L23+'LERIDA 2017'!L23+'HONDA 2017'!L23+'FRESNO 2017'!L23+'FALAN 2017'!L23+'CAJAMARCA 2017'!L23+'ARMERO 2017'!L23+'ALVARADO 2017'!L23+RONCESVALLES2017!L23+PLANADAS2017!L23+PROGRAMACIÒNMURILLO2017!L23+COYAIMA2017!L23+ATACO2017!L23+'CARMEN DE APICALA'!L23+CHAPARRAL!L23+CUNDAY!L23+ESPINAL!L23+FLANDES!L23+ICONONZO!L23+MELGAR!L23+NATAGAIMA!L23+PURIFICACION!L23+'SAN ANTONIO'!L23+VILLARRICA!L23+AMBALEMA!L23+CASABIANCA!L23+HERVEO!L23+LIBANO!L23+ANZOATEGUI!L23+PALOCABILDO!L23+COELLO!L23+ORTEGA!L23+ALPUJARRA!L23+DOLORES!L23+GUAMO!L23+PRADO!L23+'SAN LUIS'!L23+SUAREZ!L23+'VALLE DE SAN JUAN'!L23+VILLAHERMOSA!L23</f>
        <v>517400</v>
      </c>
      <c r="M23" s="1370">
        <f>+'VENADILLO 2017'!M23+'SANTA ISABEL 2017'!M23+'SANTA ISABEL 2017'!M23+'ROVIRA 2017'!M23+'PIEDRAS 2017'!M23+'MARIQUITA 2017'!M23+'LERIDA 2017'!M23+'HONDA 2017'!M23+'FRESNO 2017'!M23+'FALAN 2017'!M23+'CAJAMARCA 2017'!M23+'ARMERO 2017'!M23+'ALVARADO 2017'!M23+RONCESVALLES2017!M23+PLANADAS2017!M23+PROGRAMACIÒNMURILLO2017!M23+COYAIMA2017!M23+ATACO2017!M23+'CARMEN DE APICALA'!M23+CHAPARRAL!M23+CUNDAY!M23+ESPINAL!M23+FLANDES!M23+ICONONZO!M23+MELGAR!M23+NATAGAIMA!M23+PURIFICACION!M23+'SAN ANTONIO'!M23+VILLARRICA!M23+AMBALEMA!M23+CASABIANCA!M23+HERVEO!M23+LIBANO!M23+ANZOATEGUI!M23+PALOCABILDO!M23+COELLO!M23+ORTEGA!M23+ALPUJARRA!M23+DOLORES!M23+GUAMO!M23+PRADO!M23+'SAN LUIS'!M23+SUAREZ!M23+'VALLE DE SAN JUAN'!M23+VILLAHERMOSA!M23</f>
        <v>270640</v>
      </c>
      <c r="N23" s="1370">
        <f>+'VENADILLO 2017'!N23+'SANTA ISABEL 2017'!N23+'SANTA ISABEL 2017'!N23+'ROVIRA 2017'!N23+'PIEDRAS 2017'!N23+'MARIQUITA 2017'!N23+'LERIDA 2017'!N23+'HONDA 2017'!N23+'FRESNO 2017'!N23+'FALAN 2017'!N23+'CAJAMARCA 2017'!N23+'ARMERO 2017'!N23+'ALVARADO 2017'!N23+RONCESVALLES2017!N23+PLANADAS2017!N23+PROGRAMACIÒNMURILLO2017!N23+COYAIMA2017!N23+ATACO2017!N23+'CARMEN DE APICALA'!N23+CHAPARRAL!N23+CUNDAY!N23+ESPINAL!N23+FLANDES!N23+ICONONZO!N23+MELGAR!N23+NATAGAIMA!N23+PURIFICACION!N23+'SAN ANTONIO'!N23+VILLARRICA!N23+AMBALEMA!N23+CASABIANCA!N23+HERVEO!N23+LIBANO!N23+ANZOATEGUI!N23+PALOCABILDO!N23+COELLO!N23+ORTEGA!N23+ALPUJARRA!N23+DOLORES!N23+GUAMO!N23+PRADO!N23+'SAN LUIS'!N23+SUAREZ!N23+'VALLE DE SAN JUAN'!N23+VILLAHERMOSA!N23</f>
        <v>9.5399999999999991</v>
      </c>
      <c r="O23" s="1370">
        <f>+'VENADILLO 2017'!O23+'SANTA ISABEL 2017'!O23+'SANTA ISABEL 2017'!O23+'ROVIRA 2017'!O23+'PIEDRAS 2017'!O23+'MARIQUITA 2017'!O23+'LERIDA 2017'!O23+'HONDA 2017'!O23+'FRESNO 2017'!O23+'FALAN 2017'!O23+'CAJAMARCA 2017'!O23+'ARMERO 2017'!O23+'ALVARADO 2017'!O23+RONCESVALLES2017!O23+PLANADAS2017!O23+PROGRAMACIÒNMURILLO2017!O23+COYAIMA2017!O23+ATACO2017!O23+'CARMEN DE APICALA'!O23+CHAPARRAL!O23+CUNDAY!O23+ESPINAL!O23+FLANDES!O23+ICONONZO!O23+MELGAR!O23+NATAGAIMA!O23+PURIFICACION!O23+'SAN ANTONIO'!O23+VILLARRICA!O23+AMBALEMA!O23+CASABIANCA!O23+HERVEO!O23+LIBANO!O23+ANZOATEGUI!O23+PALOCABILDO!O23+COELLO!O23+ORTEGA!O23+ALPUJARRA!O23+DOLORES!O23+GUAMO!O23+PRADO!O23+'SAN LUIS'!O23+SUAREZ!O23+'VALLE DE SAN JUAN'!O23+VILLAHERMOSA!O23</f>
        <v>75938.399999999994</v>
      </c>
      <c r="P23" s="1370">
        <f>+'VENADILLO 2017'!P23+'SANTA ISABEL 2017'!P23+'SANTA ISABEL 2017'!P23+'ROVIRA 2017'!P23+'PIEDRAS 2017'!P23+'MARIQUITA 2017'!P23+'LERIDA 2017'!P23+'HONDA 2017'!P23+'FRESNO 2017'!P23+'FALAN 2017'!P23+'CAJAMARCA 2017'!P23+'ARMERO 2017'!P23+'ALVARADO 2017'!P23+RONCESVALLES2017!P23+PLANADAS2017!P23+PROGRAMACIÒNMURILLO2017!P23+COYAIMA2017!P23+ATACO2017!P23+'CARMEN DE APICALA'!P23+CHAPARRAL!P23+CUNDAY!P23+ESPINAL!P23+FLANDES!P23+ICONONZO!P23+MELGAR!P23+NATAGAIMA!P23+PURIFICACION!P23+'SAN ANTONIO'!P23+VILLARRICA!P23+AMBALEMA!P23+CASABIANCA!P23+HERVEO!P23+LIBANO!P23+ANZOATEGUI!P23+PALOCABILDO!P23+COELLO!P23+ORTEGA!P23+ALPUJARRA!P23+DOLORES!P23+GUAMO!P23+PRADO!P23+'SAN LUIS'!P23+SUAREZ!P23+'VALLE DE SAN JUAN'!P23+VILLAHERMOSA!P23</f>
        <v>43.54</v>
      </c>
      <c r="Q23" s="1370">
        <f>+'VENADILLO 2017'!Q23+'SANTA ISABEL 2017'!Q23+'SANTA ISABEL 2017'!Q23+'ROVIRA 2017'!Q23+'PIEDRAS 2017'!Q23+'MARIQUITA 2017'!Q23+'LERIDA 2017'!Q23+'HONDA 2017'!Q23+'FRESNO 2017'!Q23+'FALAN 2017'!Q23+'CAJAMARCA 2017'!Q23+'ARMERO 2017'!Q23+'ALVARADO 2017'!Q23+RONCESVALLES2017!Q23+PLANADAS2017!Q23+PROGRAMACIÒNMURILLO2017!Q23+COYAIMA2017!Q23+ATACO2017!Q23+'CARMEN DE APICALA'!Q23+CHAPARRAL!Q23+CUNDAY!Q23+ESPINAL!Q23+FLANDES!Q23+ICONONZO!Q23+MELGAR!Q23+NATAGAIMA!Q23+PURIFICACION!Q23+'SAN ANTONIO'!Q23+VILLARRICA!Q23+AMBALEMA!Q23+CASABIANCA!Q23+HERVEO!Q23+LIBANO!Q23+ANZOATEGUI!Q23+PALOCABILDO!Q23+COELLO!Q23+ORTEGA!Q23+ALPUJARRA!Q23+DOLORES!Q23+GUAMO!Q23+PRADO!Q23+'SAN LUIS'!Q23+SUAREZ!Q23+'VALLE DE SAN JUAN'!Q23+VILLAHERMOSA!Q23</f>
        <v>346588.4</v>
      </c>
      <c r="R23" s="50"/>
    </row>
    <row r="24" spans="1:18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1369">
        <f>+'VENADILLO 2017'!F24+'SANTA ISABEL 2017'!F24+'SANTA ISABEL 2017'!F24+'ROVIRA 2017'!F24+'PIEDRAS 2017'!F24+'MARIQUITA 2017'!F24+'LERIDA 2017'!F24+'HONDA 2017'!F24+'FRESNO 2017'!F24+'FALAN 2017'!F24+'CAJAMARCA 2017'!F24+'ARMERO 2017'!F24+'ALVARADO 2017'!F24+RONCESVALLES2017!F24+PLANADAS2017!F24+PROGRAMACIÒNMURILLO2017!F24+COYAIMA2017!F24+ATACO2017!F24+'CARMEN DE APICALA'!F24+CHAPARRAL!F24+CUNDAY!F24+ESPINAL!F24+FLANDES!F24+ICONONZO!F24+MELGAR!F24+NATAGAIMA!F24+PURIFICACION!F24+'SAN ANTONIO'!F24+VILLARRICA!F24+AMBALEMA!F24+CASABIANCA!F24+HERVEO!F24+LIBANO!F24+ANZOATEGUI!F24+PALOCABILDO!F24+COELLO!F24+ORTEGA!F24+ALPUJARRA!F24+DOLORES!F24+GUAMO!F24+PRADO!F24+'SAN LUIS'!F24+SUAREZ!F24+'VALLE DE SAN JUAN'!F24+VILLAHERMOSA!F24</f>
        <v>42</v>
      </c>
      <c r="G24" s="1369">
        <f>+'VENADILLO 2017'!G24+'SANTA ISABEL 2017'!G24+'SANTA ISABEL 2017'!G24+'ROVIRA 2017'!G24+'PIEDRAS 2017'!G24+'MARIQUITA 2017'!G24+'LERIDA 2017'!G24+'HONDA 2017'!G24+'FRESNO 2017'!G24+'FALAN 2017'!G24+'CAJAMARCA 2017'!G24+'ARMERO 2017'!G24+'ALVARADO 2017'!G24+RONCESVALLES2017!G24+PLANADAS2017!G24+PROGRAMACIÒNMURILLO2017!G24+COYAIMA2017!G24+ATACO2017!G24+'CARMEN DE APICALA'!G24+CHAPARRAL!G24+CUNDAY!G24+ESPINAL!G24+FLANDES!G24+ICONONZO!G24+MELGAR!G24+NATAGAIMA!G24+PURIFICACION!G24+'SAN ANTONIO'!G24+VILLARRICA!G24+AMBALEMA!G24+CASABIANCA!G24+HERVEO!G24+LIBANO!G24+ANZOATEGUI!G24+PALOCABILDO!G24+COELLO!G24+ORTEGA!G24+ALPUJARRA!G24+DOLORES!G24+GUAMO!G24+PRADO!G24+'SAN LUIS'!G24+SUAREZ!G24+'VALLE DE SAN JUAN'!G24+VILLAHERMOSA!G24</f>
        <v>42</v>
      </c>
      <c r="H24" s="224">
        <f t="shared" si="0"/>
        <v>100</v>
      </c>
      <c r="I24" s="1369">
        <f>+'VENADILLO 2017'!I24+'SANTA ISABEL 2017'!I24+'SANTA ISABEL 2017'!I24+'ROVIRA 2017'!I24+'PIEDRAS 2017'!I24+'MARIQUITA 2017'!I24+'LERIDA 2017'!I24+'HONDA 2017'!I24+'FRESNO 2017'!I24+'FALAN 2017'!I24+'CAJAMARCA 2017'!I24+'ARMERO 2017'!I24+'ALVARADO 2017'!I24+RONCESVALLES2017!I24+PLANADAS2017!I24+PROGRAMACIÒNMURILLO2017!I24+COYAIMA2017!I24+ATACO2017!I24+'CARMEN DE APICALA'!I24+CHAPARRAL!I24+CUNDAY!I24+ESPINAL!I24+FLANDES!I24+ICONONZO!I24+MELGAR!I24+NATAGAIMA!I24+PURIFICACION!I24+'SAN ANTONIO'!I24+VILLARRICA!I24+AMBALEMA!I24+CASABIANCA!I24+HERVEO!I24+LIBANO!I24+ANZOATEGUI!I24+PALOCABILDO!I24+COELLO!I24+ORTEGA!I24+ALPUJARRA!I24+DOLORES!I24+GUAMO!I24+PRADO!I24+'SAN LUIS'!I24+SUAREZ!I24+'VALLE DE SAN JUAN'!I24+VILLAHERMOSA!I24</f>
        <v>168</v>
      </c>
      <c r="J24" s="1369">
        <f>+'VENADILLO 2017'!J24+'SANTA ISABEL 2017'!J24+'SANTA ISABEL 2017'!J24+'ROVIRA 2017'!J24+'PIEDRAS 2017'!J24+'MARIQUITA 2017'!J24+'LERIDA 2017'!J24+'HONDA 2017'!J24+'FRESNO 2017'!J24+'FALAN 2017'!J24+'CAJAMARCA 2017'!J24+'ARMERO 2017'!J24+'ALVARADO 2017'!J24+RONCESVALLES2017!J24+PLANADAS2017!J24+PROGRAMACIÒNMURILLO2017!J24+COYAIMA2017!J24+ATACO2017!J24+'CARMEN DE APICALA'!J24+CHAPARRAL!J24+CUNDAY!J24+ESPINAL!J24+FLANDES!J24+ICONONZO!J24+MELGAR!J24+NATAGAIMA!J24+PURIFICACION!J24+'SAN ANTONIO'!J24+VILLARRICA!J24+AMBALEMA!J24+CASABIANCA!J24+HERVEO!J24+LIBANO!J24+ANZOATEGUI!J24+PALOCABILDO!J24+COELLO!J24+ORTEGA!J24+ALPUJARRA!J24+DOLORES!J24+GUAMO!J24+PRADO!J24+'SAN LUIS'!J24+SUAREZ!J24+'VALLE DE SAN JUAN'!J24+VILLAHERMOSA!J24</f>
        <v>168</v>
      </c>
      <c r="K24" s="1369">
        <f>+'VENADILLO 2017'!K24+'SANTA ISABEL 2017'!K24+'SANTA ISABEL 2017'!K24+'ROVIRA 2017'!K24+'PIEDRAS 2017'!K24+'MARIQUITA 2017'!K24+'LERIDA 2017'!K24+'HONDA 2017'!K24+'FRESNO 2017'!K24+'FALAN 2017'!K24+'CAJAMARCA 2017'!K24+'ARMERO 2017'!K24+'ALVARADO 2017'!K24+RONCESVALLES2017!K24+PLANADAS2017!K24+PROGRAMACIÒNMURILLO2017!K24+COYAIMA2017!K24+ATACO2017!K24+'CARMEN DE APICALA'!K24+CHAPARRAL!K24+CUNDAY!K24+ESPINAL!K24+FLANDES!K24+ICONONZO!K24+MELGAR!K24+NATAGAIMA!K24+PURIFICACION!K24+'SAN ANTONIO'!K24+VILLARRICA!K24+AMBALEMA!K24+CASABIANCA!K24+HERVEO!K24+LIBANO!K24+ANZOATEGUI!K24+PALOCABILDO!K24+COELLO!K24+ORTEGA!K24+ALPUJARRA!K24+DOLORES!K24+GUAMO!K24+PRADO!K24+'SAN LUIS'!K24+SUAREZ!K24+'VALLE DE SAN JUAN'!K24+VILLAHERMOSA!K24</f>
        <v>378</v>
      </c>
      <c r="L24" s="1370">
        <f>+'VENADILLO 2017'!L24+'SANTA ISABEL 2017'!L24+'SANTA ISABEL 2017'!L24+'ROVIRA 2017'!L24+'PIEDRAS 2017'!L24+'MARIQUITA 2017'!L24+'LERIDA 2017'!L24+'HONDA 2017'!L24+'FRESNO 2017'!L24+'FALAN 2017'!L24+'CAJAMARCA 2017'!L24+'ARMERO 2017'!L24+'ALVARADO 2017'!L24+RONCESVALLES2017!L24+PLANADAS2017!L24+PROGRAMACIÒNMURILLO2017!L24+COYAIMA2017!L24+ATACO2017!L24+'CARMEN DE APICALA'!L24+CHAPARRAL!L24+CUNDAY!L24+ESPINAL!L24+FLANDES!L24+ICONONZO!L24+MELGAR!L24+NATAGAIMA!L24+PURIFICACION!L24+'SAN ANTONIO'!L24+VILLARRICA!L24+AMBALEMA!L24+CASABIANCA!L24+HERVEO!L24+LIBANO!L24+ANZOATEGUI!L24+PALOCABILDO!L24+COELLO!L24+ORTEGA!L24+ALPUJARRA!L24+DOLORES!L24+GUAMO!L24+PRADO!L24+'SAN LUIS'!L24+SUAREZ!L24+'VALLE DE SAN JUAN'!L24+VILLAHERMOSA!L24</f>
        <v>859680</v>
      </c>
      <c r="M24" s="1370">
        <f>+'VENADILLO 2017'!M24+'SANTA ISABEL 2017'!M24+'SANTA ISABEL 2017'!M24+'ROVIRA 2017'!M24+'PIEDRAS 2017'!M24+'MARIQUITA 2017'!M24+'LERIDA 2017'!M24+'HONDA 2017'!M24+'FRESNO 2017'!M24+'FALAN 2017'!M24+'CAJAMARCA 2017'!M24+'ARMERO 2017'!M24+'ALVARADO 2017'!M24+RONCESVALLES2017!M24+PLANADAS2017!M24+PROGRAMACIÒNMURILLO2017!M24+COYAIMA2017!M24+ATACO2017!M24+'CARMEN DE APICALA'!M24+CHAPARRAL!M24+CUNDAY!M24+ESPINAL!M24+FLANDES!M24+ICONONZO!M24+MELGAR!M24+NATAGAIMA!M24+PURIFICACION!M24+'SAN ANTONIO'!M24+VILLARRICA!M24+AMBALEMA!M24+CASABIANCA!M24+HERVEO!M24+LIBANO!M24+ANZOATEGUI!M24+PALOCABILDO!M24+COELLO!M24+ORTEGA!M24+ALPUJARRA!M24+DOLORES!M24+GUAMO!M24+PRADO!M24+'SAN LUIS'!M24+SUAREZ!M24+'VALLE DE SAN JUAN'!M24+VILLAHERMOSA!M24</f>
        <v>3008880</v>
      </c>
      <c r="N24" s="1370">
        <f>+'VENADILLO 2017'!N24+'SANTA ISABEL 2017'!N24+'SANTA ISABEL 2017'!N24+'ROVIRA 2017'!N24+'PIEDRAS 2017'!N24+'MARIQUITA 2017'!N24+'LERIDA 2017'!N24+'HONDA 2017'!N24+'FRESNO 2017'!N24+'FALAN 2017'!N24+'CAJAMARCA 2017'!N24+'ARMERO 2017'!N24+'ALVARADO 2017'!N24+RONCESVALLES2017!N24+PLANADAS2017!N24+PROGRAMACIÒNMURILLO2017!N24+COYAIMA2017!N24+ATACO2017!N24+'CARMEN DE APICALA'!N24+CHAPARRAL!N24+CUNDAY!N24+ESPINAL!N24+FLANDES!N24+ICONONZO!N24+MELGAR!N24+NATAGAIMA!N24+PURIFICACION!N24+'SAN ANTONIO'!N24+VILLARRICA!N24+AMBALEMA!N24+CASABIANCA!N24+HERVEO!N24+LIBANO!N24+ANZOATEGUI!N24+PALOCABILDO!N24+COELLO!N24+ORTEGA!N24+ALPUJARRA!N24+DOLORES!N24+GUAMO!N24+PRADO!N24+'SAN LUIS'!N24+SUAREZ!N24+'VALLE DE SAN JUAN'!N24+VILLAHERMOSA!N24</f>
        <v>0</v>
      </c>
      <c r="O24" s="1370">
        <f>+'VENADILLO 2017'!O24+'SANTA ISABEL 2017'!O24+'SANTA ISABEL 2017'!O24+'ROVIRA 2017'!O24+'PIEDRAS 2017'!O24+'MARIQUITA 2017'!O24+'LERIDA 2017'!O24+'HONDA 2017'!O24+'FRESNO 2017'!O24+'FALAN 2017'!O24+'CAJAMARCA 2017'!O24+'ARMERO 2017'!O24+'ALVARADO 2017'!O24+RONCESVALLES2017!O24+PLANADAS2017!O24+PROGRAMACIÒNMURILLO2017!O24+COYAIMA2017!O24+ATACO2017!O24+'CARMEN DE APICALA'!O24+CHAPARRAL!O24+CUNDAY!O24+ESPINAL!O24+FLANDES!O24+ICONONZO!O24+MELGAR!O24+NATAGAIMA!O24+PURIFICACION!O24+'SAN ANTONIO'!O24+VILLARRICA!O24+AMBALEMA!O24+CASABIANCA!O24+HERVEO!O24+LIBANO!O24+ANZOATEGUI!O24+PALOCABILDO!O24+COELLO!O24+ORTEGA!O24+ALPUJARRA!O24+DOLORES!O24+GUAMO!O24+PRADO!O24+'SAN LUIS'!O24+SUAREZ!O24+'VALLE DE SAN JUAN'!O24+VILLAHERMOSA!O24</f>
        <v>0</v>
      </c>
      <c r="P24" s="1370">
        <f>+'VENADILLO 2017'!P24+'SANTA ISABEL 2017'!P24+'SANTA ISABEL 2017'!P24+'ROVIRA 2017'!P24+'PIEDRAS 2017'!P24+'MARIQUITA 2017'!P24+'LERIDA 2017'!P24+'HONDA 2017'!P24+'FRESNO 2017'!P24+'FALAN 2017'!P24+'CAJAMARCA 2017'!P24+'ARMERO 2017'!P24+'ALVARADO 2017'!P24+RONCESVALLES2017!P24+PLANADAS2017!P24+PROGRAMACIÒNMURILLO2017!P24+COYAIMA2017!P24+ATACO2017!P24+'CARMEN DE APICALA'!P24+CHAPARRAL!P24+CUNDAY!P24+ESPINAL!P24+FLANDES!P24+ICONONZO!P24+MELGAR!P24+NATAGAIMA!P24+PURIFICACION!P24+'SAN ANTONIO'!P24+VILLARRICA!P24+AMBALEMA!P24+CASABIANCA!P24+HERVEO!P24+LIBANO!P24+ANZOATEGUI!P24+PALOCABILDO!P24+COELLO!P24+ORTEGA!P24+ALPUJARRA!P24+DOLORES!P24+GUAMO!P24+PRADO!P24+'SAN LUIS'!P24+SUAREZ!P24+'VALLE DE SAN JUAN'!P24+VILLAHERMOSA!P24</f>
        <v>374</v>
      </c>
      <c r="Q24" s="1370">
        <f>+'VENADILLO 2017'!Q24+'SANTA ISABEL 2017'!Q24+'SANTA ISABEL 2017'!Q24+'ROVIRA 2017'!Q24+'PIEDRAS 2017'!Q24+'MARIQUITA 2017'!Q24+'LERIDA 2017'!Q24+'HONDA 2017'!Q24+'FRESNO 2017'!Q24+'FALAN 2017'!Q24+'CAJAMARCA 2017'!Q24+'ARMERO 2017'!Q24+'ALVARADO 2017'!Q24+RONCESVALLES2017!Q24+PLANADAS2017!Q24+PROGRAMACIÒNMURILLO2017!Q24+COYAIMA2017!Q24+ATACO2017!Q24+'CARMEN DE APICALA'!Q24+CHAPARRAL!Q24+CUNDAY!Q24+ESPINAL!Q24+FLANDES!Q24+ICONONZO!Q24+MELGAR!Q24+NATAGAIMA!Q24+PURIFICACION!Q24+'SAN ANTONIO'!Q24+VILLARRICA!Q24+AMBALEMA!Q24+CASABIANCA!Q24+HERVEO!Q24+LIBANO!Q24+ANZOATEGUI!Q24+PALOCABILDO!Q24+COELLO!Q24+ORTEGA!Q24+ALPUJARRA!Q24+DOLORES!Q24+GUAMO!Q24+PRADO!Q24+'SAN LUIS'!Q24+SUAREZ!Q24+'VALLE DE SAN JUAN'!Q24+VILLAHERMOSA!Q24</f>
        <v>3009179</v>
      </c>
      <c r="R24" s="50"/>
    </row>
    <row r="25" spans="1:18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1369">
        <f>+'VENADILLO 2017'!F25+'SANTA ISABEL 2017'!F25+'SANTA ISABEL 2017'!F25+'ROVIRA 2017'!F25+'PIEDRAS 2017'!F25+'MARIQUITA 2017'!F25+'LERIDA 2017'!F25+'HONDA 2017'!F25+'FRESNO 2017'!F25+'FALAN 2017'!F25+'CAJAMARCA 2017'!F25+'ARMERO 2017'!F25+'ALVARADO 2017'!F25+RONCESVALLES2017!F25+PLANADAS2017!F25+PROGRAMACIÒNMURILLO2017!F25+COYAIMA2017!F25+ATACO2017!F25+'CARMEN DE APICALA'!F25+CHAPARRAL!F25+CUNDAY!F25+ESPINAL!F25+FLANDES!F25+ICONONZO!F25+MELGAR!F25+NATAGAIMA!F25+PURIFICACION!F25+'SAN ANTONIO'!F25+VILLARRICA!F25+AMBALEMA!F25+CASABIANCA!F25+HERVEO!F25+LIBANO!F25+ANZOATEGUI!F25+PALOCABILDO!F25+COELLO!F25+ORTEGA!F25+ALPUJARRA!F25+DOLORES!F25+GUAMO!F25+PRADO!F25+'SAN LUIS'!F25+SUAREZ!F25+'VALLE DE SAN JUAN'!F25+VILLAHERMOSA!F25</f>
        <v>482</v>
      </c>
      <c r="G25" s="1369">
        <f>+'VENADILLO 2017'!G25+'SANTA ISABEL 2017'!G25+'SANTA ISABEL 2017'!G25+'ROVIRA 2017'!G25+'PIEDRAS 2017'!G25+'MARIQUITA 2017'!G25+'LERIDA 2017'!G25+'HONDA 2017'!G25+'FRESNO 2017'!G25+'FALAN 2017'!G25+'CAJAMARCA 2017'!G25+'ARMERO 2017'!G25+'ALVARADO 2017'!G25+RONCESVALLES2017!G25+PLANADAS2017!G25+PROGRAMACIÒNMURILLO2017!G25+COYAIMA2017!G25+ATACO2017!G25+'CARMEN DE APICALA'!G25+CHAPARRAL!G25+CUNDAY!G25+ESPINAL!G25+FLANDES!G25+ICONONZO!G25+MELGAR!G25+NATAGAIMA!G25+PURIFICACION!G25+'SAN ANTONIO'!G25+VILLARRICA!G25+AMBALEMA!G25+CASABIANCA!G25+HERVEO!G25+LIBANO!G25+ANZOATEGUI!G25+PALOCABILDO!G25+COELLO!G25+ORTEGA!G25+ALPUJARRA!G25+DOLORES!G25+GUAMO!G25+PRADO!G25+'SAN LUIS'!G25+SUAREZ!G25+'VALLE DE SAN JUAN'!G25+VILLAHERMOSA!G25</f>
        <v>86</v>
      </c>
      <c r="H25" s="224">
        <f t="shared" si="0"/>
        <v>17.842323651452283</v>
      </c>
      <c r="I25" s="1369">
        <f>+'VENADILLO 2017'!I25+'SANTA ISABEL 2017'!I25+'SANTA ISABEL 2017'!I25+'ROVIRA 2017'!I25+'PIEDRAS 2017'!I25+'MARIQUITA 2017'!I25+'LERIDA 2017'!I25+'HONDA 2017'!I25+'FRESNO 2017'!I25+'FALAN 2017'!I25+'CAJAMARCA 2017'!I25+'ARMERO 2017'!I25+'ALVARADO 2017'!I25+RONCESVALLES2017!I25+PLANADAS2017!I25+PROGRAMACIÒNMURILLO2017!I25+COYAIMA2017!I25+ATACO2017!I25+'CARMEN DE APICALA'!I25+CHAPARRAL!I25+CUNDAY!I25+ESPINAL!I25+FLANDES!I25+ICONONZO!I25+MELGAR!I25+NATAGAIMA!I25+PURIFICACION!I25+'SAN ANTONIO'!I25+VILLARRICA!I25+AMBALEMA!I25+CASABIANCA!I25+HERVEO!I25+LIBANO!I25+ANZOATEGUI!I25+PALOCABILDO!I25+COELLO!I25+ORTEGA!I25+ALPUJARRA!I25+DOLORES!I25+GUAMO!I25+PRADO!I25+'SAN LUIS'!I25+SUAREZ!I25+'VALLE DE SAN JUAN'!I25+VILLAHERMOSA!I25</f>
        <v>100</v>
      </c>
      <c r="J25" s="1369">
        <f>+'VENADILLO 2017'!J25+'SANTA ISABEL 2017'!J25+'SANTA ISABEL 2017'!J25+'ROVIRA 2017'!J25+'PIEDRAS 2017'!J25+'MARIQUITA 2017'!J25+'LERIDA 2017'!J25+'HONDA 2017'!J25+'FRESNO 2017'!J25+'FALAN 2017'!J25+'CAJAMARCA 2017'!J25+'ARMERO 2017'!J25+'ALVARADO 2017'!J25+RONCESVALLES2017!J25+PLANADAS2017!J25+PROGRAMACIÒNMURILLO2017!J25+COYAIMA2017!J25+ATACO2017!J25+'CARMEN DE APICALA'!J25+CHAPARRAL!J25+CUNDAY!J25+ESPINAL!J25+FLANDES!J25+ICONONZO!J25+MELGAR!J25+NATAGAIMA!J25+PURIFICACION!J25+'SAN ANTONIO'!J25+VILLARRICA!J25+AMBALEMA!J25+CASABIANCA!J25+HERVEO!J25+LIBANO!J25+ANZOATEGUI!J25+PALOCABILDO!J25+COELLO!J25+ORTEGA!J25+ALPUJARRA!J25+DOLORES!J25+GUAMO!J25+PRADO!J25+'SAN LUIS'!J25+SUAREZ!J25+'VALLE DE SAN JUAN'!J25+VILLAHERMOSA!J25</f>
        <v>178</v>
      </c>
      <c r="K25" s="1369">
        <f>+'VENADILLO 2017'!K25+'SANTA ISABEL 2017'!K25+'SANTA ISABEL 2017'!K25+'ROVIRA 2017'!K25+'PIEDRAS 2017'!K25+'MARIQUITA 2017'!K25+'LERIDA 2017'!K25+'HONDA 2017'!K25+'FRESNO 2017'!K25+'FALAN 2017'!K25+'CAJAMARCA 2017'!K25+'ARMERO 2017'!K25+'ALVARADO 2017'!K25+RONCESVALLES2017!K25+PLANADAS2017!K25+PROGRAMACIÒNMURILLO2017!K25+COYAIMA2017!K25+ATACO2017!K25+'CARMEN DE APICALA'!K25+CHAPARRAL!K25+CUNDAY!K25+ESPINAL!K25+FLANDES!K25+ICONONZO!K25+MELGAR!K25+NATAGAIMA!K25+PURIFICACION!K25+'SAN ANTONIO'!K25+VILLARRICA!K25+AMBALEMA!K25+CASABIANCA!K25+HERVEO!K25+LIBANO!K25+ANZOATEGUI!K25+PALOCABILDO!K25+COELLO!K25+ORTEGA!K25+ALPUJARRA!K25+DOLORES!K25+GUAMO!K25+PRADO!K25+'SAN LUIS'!K25+SUAREZ!K25+'VALLE DE SAN JUAN'!K25+VILLAHERMOSA!K25</f>
        <v>574</v>
      </c>
      <c r="L25" s="1370">
        <f>+'VENADILLO 2017'!L25+'SANTA ISABEL 2017'!L25+'SANTA ISABEL 2017'!L25+'ROVIRA 2017'!L25+'PIEDRAS 2017'!L25+'MARIQUITA 2017'!L25+'LERIDA 2017'!L25+'HONDA 2017'!L25+'FRESNO 2017'!L25+'FALAN 2017'!L25+'CAJAMARCA 2017'!L25+'ARMERO 2017'!L25+'ALVARADO 2017'!L25+RONCESVALLES2017!L25+PLANADAS2017!L25+PROGRAMACIÒNMURILLO2017!L25+COYAIMA2017!L25+ATACO2017!L25+'CARMEN DE APICALA'!L25+CHAPARRAL!L25+CUNDAY!L25+ESPINAL!L25+FLANDES!L25+ICONONZO!L25+MELGAR!L25+NATAGAIMA!L25+PURIFICACION!L25+'SAN ANTONIO'!L25+VILLARRICA!L25+AMBALEMA!L25+CASABIANCA!L25+HERVEO!L25+LIBANO!L25+ANZOATEGUI!L25+PALOCABILDO!L25+COELLO!L25+ORTEGA!L25+ALPUJARRA!L25+DOLORES!L25+GUAMO!L25+PRADO!L25+'SAN LUIS'!L25+SUAREZ!L25+'VALLE DE SAN JUAN'!L25+VILLAHERMOSA!L25</f>
        <v>1018880</v>
      </c>
      <c r="M25" s="1370">
        <f>+'VENADILLO 2017'!M25+'SANTA ISABEL 2017'!M25+'SANTA ISABEL 2017'!M25+'ROVIRA 2017'!M25+'PIEDRAS 2017'!M25+'MARIQUITA 2017'!M25+'LERIDA 2017'!M25+'HONDA 2017'!M25+'FRESNO 2017'!M25+'FALAN 2017'!M25+'CAJAMARCA 2017'!M25+'ARMERO 2017'!M25+'ALVARADO 2017'!M25+RONCESVALLES2017!M25+PLANADAS2017!M25+PROGRAMACIÒNMURILLO2017!M25+COYAIMA2017!M25+ATACO2017!M25+'CARMEN DE APICALA'!M25+CHAPARRAL!M25+CUNDAY!M25+ESPINAL!M25+FLANDES!M25+ICONONZO!M25+MELGAR!M25+NATAGAIMA!M25+PURIFICACION!M25+'SAN ANTONIO'!M25+VILLARRICA!M25+AMBALEMA!M25+CASABIANCA!M25+HERVEO!M25+LIBANO!M25+ANZOATEGUI!M25+PALOCABILDO!M25+COELLO!M25+ORTEGA!M25+ALPUJARRA!M25+DOLORES!M25+GUAMO!M25+PRADO!M25+'SAN LUIS'!M25+SUAREZ!M25+'VALLE DE SAN JUAN'!M25+VILLAHERMOSA!M25</f>
        <v>4569040</v>
      </c>
      <c r="N25" s="1370">
        <f>+'VENADILLO 2017'!N25+'SANTA ISABEL 2017'!N25+'SANTA ISABEL 2017'!N25+'ROVIRA 2017'!N25+'PIEDRAS 2017'!N25+'MARIQUITA 2017'!N25+'LERIDA 2017'!N25+'HONDA 2017'!N25+'FRESNO 2017'!N25+'FALAN 2017'!N25+'CAJAMARCA 2017'!N25+'ARMERO 2017'!N25+'ALVARADO 2017'!N25+RONCESVALLES2017!N25+PLANADAS2017!N25+PROGRAMACIÒNMURILLO2017!N25+COYAIMA2017!N25+ATACO2017!N25+'CARMEN DE APICALA'!N25+CHAPARRAL!N25+CUNDAY!N25+ESPINAL!N25+FLANDES!N25+ICONONZO!N25+MELGAR!N25+NATAGAIMA!N25+PURIFICACION!N25+'SAN ANTONIO'!N25+VILLARRICA!N25+AMBALEMA!N25+CASABIANCA!N25+HERVEO!N25+LIBANO!N25+ANZOATEGUI!N25+PALOCABILDO!N25+COELLO!N25+ORTEGA!N25+ALPUJARRA!N25+DOLORES!N25+GUAMO!N25+PRADO!N25+'SAN LUIS'!N25+SUAREZ!N25+'VALLE DE SAN JUAN'!N25+VILLAHERMOSA!N25</f>
        <v>15994</v>
      </c>
      <c r="O25" s="1370">
        <f>+'VENADILLO 2017'!O25+'SANTA ISABEL 2017'!O25+'SANTA ISABEL 2017'!O25+'ROVIRA 2017'!O25+'PIEDRAS 2017'!O25+'MARIQUITA 2017'!O25+'LERIDA 2017'!O25+'HONDA 2017'!O25+'FRESNO 2017'!O25+'FALAN 2017'!O25+'CAJAMARCA 2017'!O25+'ARMERO 2017'!O25+'ALVARADO 2017'!O25+RONCESVALLES2017!O25+PLANADAS2017!O25+PROGRAMACIÒNMURILLO2017!O25+COYAIMA2017!O25+ATACO2017!O25+'CARMEN DE APICALA'!O25+CHAPARRAL!O25+CUNDAY!O25+ESPINAL!O25+FLANDES!O25+ICONONZO!O25+MELGAR!O25+NATAGAIMA!O25+PURIFICACION!O25+'SAN ANTONIO'!O25+VILLARRICA!O25+AMBALEMA!O25+CASABIANCA!O25+HERVEO!O25+LIBANO!O25+ANZOATEGUI!O25+PALOCABILDO!O25+COELLO!O25+ORTEGA!O25+ALPUJARRA!O25+DOLORES!O25+GUAMO!O25+PRADO!O25+'SAN LUIS'!O25+SUAREZ!O25+'VALLE DE SAN JUAN'!O25+VILLAHERMOSA!O25</f>
        <v>636800</v>
      </c>
      <c r="P25" s="1370">
        <f>+'VENADILLO 2017'!P25+'SANTA ISABEL 2017'!P25+'SANTA ISABEL 2017'!P25+'ROVIRA 2017'!P25+'PIEDRAS 2017'!P25+'MARIQUITA 2017'!P25+'LERIDA 2017'!P25+'HONDA 2017'!P25+'FRESNO 2017'!P25+'FALAN 2017'!P25+'CAJAMARCA 2017'!P25+'ARMERO 2017'!P25+'ALVARADO 2017'!P25+RONCESVALLES2017!P25+PLANADAS2017!P25+PROGRAMACIÒNMURILLO2017!P25+COYAIMA2017!P25+ATACO2017!P25+'CARMEN DE APICALA'!P25+CHAPARRAL!P25+CUNDAY!P25+ESPINAL!P25+FLANDES!P25+ICONONZO!P25+MELGAR!P25+NATAGAIMA!P25+PURIFICACION!P25+'SAN ANTONIO'!P25+VILLARRICA!P25+AMBALEMA!P25+CASABIANCA!P25+HERVEO!P25+LIBANO!P25+ANZOATEGUI!P25+PALOCABILDO!P25+COELLO!P25+ORTEGA!P25+ALPUJARRA!P25+DOLORES!P25+GUAMO!P25+PRADO!P25+'SAN LUIS'!P25+SUAREZ!P25+'VALLE DE SAN JUAN'!P25+VILLAHERMOSA!P25</f>
        <v>64322</v>
      </c>
      <c r="Q25" s="1370">
        <f>+'VENADILLO 2017'!Q25+'SANTA ISABEL 2017'!Q25+'SANTA ISABEL 2017'!Q25+'ROVIRA 2017'!Q25+'PIEDRAS 2017'!Q25+'MARIQUITA 2017'!Q25+'LERIDA 2017'!Q25+'HONDA 2017'!Q25+'FRESNO 2017'!Q25+'FALAN 2017'!Q25+'CAJAMARCA 2017'!Q25+'ARMERO 2017'!Q25+'ALVARADO 2017'!Q25+RONCESVALLES2017!Q25+PLANADAS2017!Q25+PROGRAMACIÒNMURILLO2017!Q25+COYAIMA2017!Q25+ATACO2017!Q25+'CARMEN DE APICALA'!Q25+CHAPARRAL!Q25+CUNDAY!Q25+ESPINAL!Q25+FLANDES!Q25+ICONONZO!Q25+MELGAR!Q25+NATAGAIMA!Q25+PURIFICACION!Q25+'SAN ANTONIO'!Q25+VILLARRICA!Q25+AMBALEMA!Q25+CASABIANCA!Q25+HERVEO!Q25+LIBANO!Q25+ANZOATEGUI!Q25+PALOCABILDO!Q25+COELLO!Q25+ORTEGA!Q25+ALPUJARRA!Q25+DOLORES!Q25+GUAMO!Q25+PRADO!Q25+'SAN LUIS'!Q25+SUAREZ!Q25+'VALLE DE SAN JUAN'!Q25+VILLAHERMOSA!Q25</f>
        <v>5206314</v>
      </c>
      <c r="R25" s="50"/>
    </row>
    <row r="26" spans="1:18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1369">
        <f>+'VENADILLO 2017'!F26+'SANTA ISABEL 2017'!F26+'SANTA ISABEL 2017'!F26+'ROVIRA 2017'!F26+'PIEDRAS 2017'!F26+'MARIQUITA 2017'!F26+'LERIDA 2017'!F26+'HONDA 2017'!F26+'FRESNO 2017'!F26+'FALAN 2017'!F26+'CAJAMARCA 2017'!F26+'ARMERO 2017'!F26+'ALVARADO 2017'!F26+RONCESVALLES2017!F26+PLANADAS2017!F26+PROGRAMACIÒNMURILLO2017!F26+COYAIMA2017!F26+ATACO2017!F26+'CARMEN DE APICALA'!F26+CHAPARRAL!F26+CUNDAY!F26+ESPINAL!F26+FLANDES!F26+ICONONZO!F26+MELGAR!F26+NATAGAIMA!F26+PURIFICACION!F26+'SAN ANTONIO'!F26+VILLARRICA!F26+AMBALEMA!F26+CASABIANCA!F26+HERVEO!F26+LIBANO!F26+ANZOATEGUI!F26+PALOCABILDO!F26+COELLO!F26+ORTEGA!F26+ALPUJARRA!F26+DOLORES!F26+GUAMO!F26+PRADO!F26+'SAN LUIS'!F26+SUAREZ!F26+'VALLE DE SAN JUAN'!F26+VILLAHERMOSA!F26</f>
        <v>3</v>
      </c>
      <c r="G26" s="1369">
        <f>+'VENADILLO 2017'!G26+'SANTA ISABEL 2017'!G26+'SANTA ISABEL 2017'!G26+'ROVIRA 2017'!G26+'PIEDRAS 2017'!G26+'MARIQUITA 2017'!G26+'LERIDA 2017'!G26+'HONDA 2017'!G26+'FRESNO 2017'!G26+'FALAN 2017'!G26+'CAJAMARCA 2017'!G26+'ARMERO 2017'!G26+'ALVARADO 2017'!G26+RONCESVALLES2017!G26+PLANADAS2017!G26+PROGRAMACIÒNMURILLO2017!G26+COYAIMA2017!G26+ATACO2017!G26+'CARMEN DE APICALA'!G26+CHAPARRAL!G26+CUNDAY!G26+ESPINAL!G26+FLANDES!G26+ICONONZO!G26+MELGAR!G26+NATAGAIMA!G26+PURIFICACION!G26+'SAN ANTONIO'!G26+VILLARRICA!G26+AMBALEMA!G26+CASABIANCA!G26+HERVEO!G26+LIBANO!G26+ANZOATEGUI!G26+PALOCABILDO!G26+COELLO!G26+ORTEGA!G26+ALPUJARRA!G26+DOLORES!G26+GUAMO!G26+PRADO!G26+'SAN LUIS'!G26+SUAREZ!G26+'VALLE DE SAN JUAN'!G26+VILLAHERMOSA!G26</f>
        <v>3</v>
      </c>
      <c r="H26" s="224">
        <f t="shared" si="0"/>
        <v>100</v>
      </c>
      <c r="I26" s="1369">
        <f>+'VENADILLO 2017'!I26+'SANTA ISABEL 2017'!I26+'SANTA ISABEL 2017'!I26+'ROVIRA 2017'!I26+'PIEDRAS 2017'!I26+'MARIQUITA 2017'!I26+'LERIDA 2017'!I26+'HONDA 2017'!I26+'FRESNO 2017'!I26+'FALAN 2017'!I26+'CAJAMARCA 2017'!I26+'ARMERO 2017'!I26+'ALVARADO 2017'!I26+RONCESVALLES2017!I26+PLANADAS2017!I26+PROGRAMACIÒNMURILLO2017!I26+COYAIMA2017!I26+ATACO2017!I26+'CARMEN DE APICALA'!I26+CHAPARRAL!I26+CUNDAY!I26+ESPINAL!I26+FLANDES!I26+ICONONZO!I26+MELGAR!I26+NATAGAIMA!I26+PURIFICACION!I26+'SAN ANTONIO'!I26+VILLARRICA!I26+AMBALEMA!I26+CASABIANCA!I26+HERVEO!I26+LIBANO!I26+ANZOATEGUI!I26+PALOCABILDO!I26+COELLO!I26+ORTEGA!I26+ALPUJARRA!I26+DOLORES!I26+GUAMO!I26+PRADO!I26+'SAN LUIS'!I26+SUAREZ!I26+'VALLE DE SAN JUAN'!I26+VILLAHERMOSA!I26</f>
        <v>6</v>
      </c>
      <c r="J26" s="1369">
        <f>+'VENADILLO 2017'!J26+'SANTA ISABEL 2017'!J26+'SANTA ISABEL 2017'!J26+'ROVIRA 2017'!J26+'PIEDRAS 2017'!J26+'MARIQUITA 2017'!J26+'LERIDA 2017'!J26+'HONDA 2017'!J26+'FRESNO 2017'!J26+'FALAN 2017'!J26+'CAJAMARCA 2017'!J26+'ARMERO 2017'!J26+'ALVARADO 2017'!J26+RONCESVALLES2017!J26+PLANADAS2017!J26+PROGRAMACIÒNMURILLO2017!J26+COYAIMA2017!J26+ATACO2017!J26+'CARMEN DE APICALA'!J26+CHAPARRAL!J26+CUNDAY!J26+ESPINAL!J26+FLANDES!J26+ICONONZO!J26+MELGAR!J26+NATAGAIMA!J26+PURIFICACION!J26+'SAN ANTONIO'!J26+VILLARRICA!J26+AMBALEMA!J26+CASABIANCA!J26+HERVEO!J26+LIBANO!J26+ANZOATEGUI!J26+PALOCABILDO!J26+COELLO!J26+ORTEGA!J26+ALPUJARRA!J26+DOLORES!J26+GUAMO!J26+PRADO!J26+'SAN LUIS'!J26+SUAREZ!J26+'VALLE DE SAN JUAN'!J26+VILLAHERMOSA!J26</f>
        <v>6</v>
      </c>
      <c r="K26" s="1369">
        <f>+'VENADILLO 2017'!K26+'SANTA ISABEL 2017'!K26+'SANTA ISABEL 2017'!K26+'ROVIRA 2017'!K26+'PIEDRAS 2017'!K26+'MARIQUITA 2017'!K26+'LERIDA 2017'!K26+'HONDA 2017'!K26+'FRESNO 2017'!K26+'FALAN 2017'!K26+'CAJAMARCA 2017'!K26+'ARMERO 2017'!K26+'ALVARADO 2017'!K26+RONCESVALLES2017!K26+PLANADAS2017!K26+PROGRAMACIÒNMURILLO2017!K26+COYAIMA2017!K26+ATACO2017!K26+'CARMEN DE APICALA'!K26+CHAPARRAL!K26+CUNDAY!K26+ESPINAL!K26+FLANDES!K26+ICONONZO!K26+MELGAR!K26+NATAGAIMA!K26+PURIFICACION!K26+'SAN ANTONIO'!K26+VILLARRICA!K26+AMBALEMA!K26+CASABIANCA!K26+HERVEO!K26+LIBANO!K26+ANZOATEGUI!K26+PALOCABILDO!K26+COELLO!K26+ORTEGA!K26+ALPUJARRA!K26+DOLORES!K26+GUAMO!K26+PRADO!K26+'SAN LUIS'!K26+SUAREZ!K26+'VALLE DE SAN JUAN'!K26+VILLAHERMOSA!K26</f>
        <v>6</v>
      </c>
      <c r="L26" s="1370">
        <f>+'VENADILLO 2017'!L26+'SANTA ISABEL 2017'!L26+'SANTA ISABEL 2017'!L26+'ROVIRA 2017'!L26+'PIEDRAS 2017'!L26+'MARIQUITA 2017'!L26+'LERIDA 2017'!L26+'HONDA 2017'!L26+'FRESNO 2017'!L26+'FALAN 2017'!L26+'CAJAMARCA 2017'!L26+'ARMERO 2017'!L26+'ALVARADO 2017'!L26+RONCESVALLES2017!L26+PLANADAS2017!L26+PROGRAMACIÒNMURILLO2017!L26+COYAIMA2017!L26+ATACO2017!L26+'CARMEN DE APICALA'!L26+CHAPARRAL!L26+CUNDAY!L26+ESPINAL!L26+FLANDES!L26+ICONONZO!L26+MELGAR!L26+NATAGAIMA!L26+PURIFICACION!L26+'SAN ANTONIO'!L26+VILLARRICA!L26+AMBALEMA!L26+CASABIANCA!L26+HERVEO!L26+LIBANO!L26+ANZOATEGUI!L26+PALOCABILDO!L26+COELLO!L26+ORTEGA!L26+ALPUJARRA!L26+DOLORES!L26+GUAMO!L26+PRADO!L26+'SAN LUIS'!L26+SUAREZ!L26+'VALLE DE SAN JUAN'!L26+VILLAHERMOSA!L26</f>
        <v>135320</v>
      </c>
      <c r="M26" s="1370">
        <f>+'VENADILLO 2017'!M26+'SANTA ISABEL 2017'!M26+'SANTA ISABEL 2017'!M26+'ROVIRA 2017'!M26+'PIEDRAS 2017'!M26+'MARIQUITA 2017'!M26+'LERIDA 2017'!M26+'HONDA 2017'!M26+'FRESNO 2017'!M26+'FALAN 2017'!M26+'CAJAMARCA 2017'!M26+'ARMERO 2017'!M26+'ALVARADO 2017'!M26+RONCESVALLES2017!M26+PLANADAS2017!M26+PROGRAMACIÒNMURILLO2017!M26+COYAIMA2017!M26+ATACO2017!M26+'CARMEN DE APICALA'!M26+CHAPARRAL!M26+CUNDAY!M26+ESPINAL!M26+FLANDES!M26+ICONONZO!M26+MELGAR!M26+NATAGAIMA!M26+PURIFICACION!M26+'SAN ANTONIO'!M26+VILLARRICA!M26+AMBALEMA!M26+CASABIANCA!M26+HERVEO!M26+LIBANO!M26+ANZOATEGUI!M26+PALOCABILDO!M26+COELLO!M26+ORTEGA!M26+ALPUJARRA!M26+DOLORES!M26+GUAMO!M26+PRADO!M26+'SAN LUIS'!M26+SUAREZ!M26+'VALLE DE SAN JUAN'!M26+VILLAHERMOSA!M26</f>
        <v>47760</v>
      </c>
      <c r="N26" s="1370">
        <f>+'VENADILLO 2017'!N26+'SANTA ISABEL 2017'!N26+'SANTA ISABEL 2017'!N26+'ROVIRA 2017'!N26+'PIEDRAS 2017'!N26+'MARIQUITA 2017'!N26+'LERIDA 2017'!N26+'HONDA 2017'!N26+'FRESNO 2017'!N26+'FALAN 2017'!N26+'CAJAMARCA 2017'!N26+'ARMERO 2017'!N26+'ALVARADO 2017'!N26+RONCESVALLES2017!N26+PLANADAS2017!N26+PROGRAMACIÒNMURILLO2017!N26+COYAIMA2017!N26+ATACO2017!N26+'CARMEN DE APICALA'!N26+CHAPARRAL!N26+CUNDAY!N26+ESPINAL!N26+FLANDES!N26+ICONONZO!N26+MELGAR!N26+NATAGAIMA!N26+PURIFICACION!N26+'SAN ANTONIO'!N26+VILLARRICA!N26+AMBALEMA!N26+CASABIANCA!N26+HERVEO!N26+LIBANO!N26+ANZOATEGUI!N26+PALOCABILDO!N26+COELLO!N26+ORTEGA!N26+ALPUJARRA!N26+DOLORES!N26+GUAMO!N26+PRADO!N26+'SAN LUIS'!N26+SUAREZ!N26+'VALLE DE SAN JUAN'!N26+VILLAHERMOSA!N26</f>
        <v>0</v>
      </c>
      <c r="O26" s="1370">
        <f>+'VENADILLO 2017'!O26+'SANTA ISABEL 2017'!O26+'SANTA ISABEL 2017'!O26+'ROVIRA 2017'!O26+'PIEDRAS 2017'!O26+'MARIQUITA 2017'!O26+'LERIDA 2017'!O26+'HONDA 2017'!O26+'FRESNO 2017'!O26+'FALAN 2017'!O26+'CAJAMARCA 2017'!O26+'ARMERO 2017'!O26+'ALVARADO 2017'!O26+RONCESVALLES2017!O26+PLANADAS2017!O26+PROGRAMACIÒNMURILLO2017!O26+COYAIMA2017!O26+ATACO2017!O26+'CARMEN DE APICALA'!O26+CHAPARRAL!O26+CUNDAY!O26+ESPINAL!O26+FLANDES!O26+ICONONZO!O26+MELGAR!O26+NATAGAIMA!O26+PURIFICACION!O26+'SAN ANTONIO'!O26+VILLARRICA!O26+AMBALEMA!O26+CASABIANCA!O26+HERVEO!O26+LIBANO!O26+ANZOATEGUI!O26+PALOCABILDO!O26+COELLO!O26+ORTEGA!O26+ALPUJARRA!O26+DOLORES!O26+GUAMO!O26+PRADO!O26+'SAN LUIS'!O26+SUAREZ!O26+'VALLE DE SAN JUAN'!O26+VILLAHERMOSA!O26</f>
        <v>0</v>
      </c>
      <c r="P26" s="1370">
        <f>+'VENADILLO 2017'!P26+'SANTA ISABEL 2017'!P26+'SANTA ISABEL 2017'!P26+'ROVIRA 2017'!P26+'PIEDRAS 2017'!P26+'MARIQUITA 2017'!P26+'LERIDA 2017'!P26+'HONDA 2017'!P26+'FRESNO 2017'!P26+'FALAN 2017'!P26+'CAJAMARCA 2017'!P26+'ARMERO 2017'!P26+'ALVARADO 2017'!P26+RONCESVALLES2017!P26+PLANADAS2017!P26+PROGRAMACIÒNMURILLO2017!P26+COYAIMA2017!P26+ATACO2017!P26+'CARMEN DE APICALA'!P26+CHAPARRAL!P26+CUNDAY!P26+ESPINAL!P26+FLANDES!P26+ICONONZO!P26+MELGAR!P26+NATAGAIMA!P26+PURIFICACION!P26+'SAN ANTONIO'!P26+VILLARRICA!P26+AMBALEMA!P26+CASABIANCA!P26+HERVEO!P26+LIBANO!P26+ANZOATEGUI!P26+PALOCABILDO!P26+COELLO!P26+ORTEGA!P26+ALPUJARRA!P26+DOLORES!P26+GUAMO!P26+PRADO!P26+'SAN LUIS'!P26+SUAREZ!P26+'VALLE DE SAN JUAN'!P26+VILLAHERMOSA!P26</f>
        <v>6</v>
      </c>
      <c r="Q26" s="1370">
        <f>+'VENADILLO 2017'!Q26+'SANTA ISABEL 2017'!Q26+'SANTA ISABEL 2017'!Q26+'ROVIRA 2017'!Q26+'PIEDRAS 2017'!Q26+'MARIQUITA 2017'!Q26+'LERIDA 2017'!Q26+'HONDA 2017'!Q26+'FRESNO 2017'!Q26+'FALAN 2017'!Q26+'CAJAMARCA 2017'!Q26+'ARMERO 2017'!Q26+'ALVARADO 2017'!Q26+RONCESVALLES2017!Q26+PLANADAS2017!Q26+PROGRAMACIÒNMURILLO2017!Q26+COYAIMA2017!Q26+ATACO2017!Q26+'CARMEN DE APICALA'!Q26+CHAPARRAL!Q26+CUNDAY!Q26+ESPINAL!Q26+FLANDES!Q26+ICONONZO!Q26+MELGAR!Q26+NATAGAIMA!Q26+PURIFICACION!Q26+'SAN ANTONIO'!Q26+VILLARRICA!Q26+AMBALEMA!Q26+CASABIANCA!Q26+HERVEO!Q26+LIBANO!Q26+ANZOATEGUI!Q26+PALOCABILDO!Q26+COELLO!Q26+ORTEGA!Q26+ALPUJARRA!Q26+DOLORES!Q26+GUAMO!Q26+PRADO!Q26+'SAN LUIS'!Q26+SUAREZ!Q26+'VALLE DE SAN JUAN'!Q26+VILLAHERMOSA!Q26</f>
        <v>47766</v>
      </c>
      <c r="R26" s="50"/>
    </row>
    <row r="27" spans="1:18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1369">
        <f>+'VENADILLO 2017'!F27+'SANTA ISABEL 2017'!F27+'SANTA ISABEL 2017'!F27+'ROVIRA 2017'!F27+'PIEDRAS 2017'!F27+'MARIQUITA 2017'!F27+'LERIDA 2017'!F27+'HONDA 2017'!F27+'FRESNO 2017'!F27+'FALAN 2017'!F27+'CAJAMARCA 2017'!F27+'ARMERO 2017'!F27+'ALVARADO 2017'!F27+RONCESVALLES2017!F27+PLANADAS2017!F27+PROGRAMACIÒNMURILLO2017!F27+COYAIMA2017!F27+ATACO2017!F27+'CARMEN DE APICALA'!F27+CHAPARRAL!F27+CUNDAY!F27+ESPINAL!F27+FLANDES!F27+ICONONZO!F27+MELGAR!F27+NATAGAIMA!F27+PURIFICACION!F27+'SAN ANTONIO'!F27+VILLARRICA!F27+AMBALEMA!F27+CASABIANCA!F27+HERVEO!F27+LIBANO!F27+ANZOATEGUI!F27+PALOCABILDO!F27+COELLO!F27+ORTEGA!F27+ALPUJARRA!F27+DOLORES!F27+GUAMO!F27+PRADO!F27+'SAN LUIS'!F27+SUAREZ!F27+'VALLE DE SAN JUAN'!F27+VILLAHERMOSA!F27</f>
        <v>0</v>
      </c>
      <c r="G27" s="1369">
        <f>+'VENADILLO 2017'!G27+'SANTA ISABEL 2017'!G27+'SANTA ISABEL 2017'!G27+'ROVIRA 2017'!G27+'PIEDRAS 2017'!G27+'MARIQUITA 2017'!G27+'LERIDA 2017'!G27+'HONDA 2017'!G27+'FRESNO 2017'!G27+'FALAN 2017'!G27+'CAJAMARCA 2017'!G27+'ARMERO 2017'!G27+'ALVARADO 2017'!G27+RONCESVALLES2017!G27+PLANADAS2017!G27+PROGRAMACIÒNMURILLO2017!G27+COYAIMA2017!G27+ATACO2017!G27+'CARMEN DE APICALA'!G27+CHAPARRAL!G27+CUNDAY!G27+ESPINAL!G27+FLANDES!G27+ICONONZO!G27+MELGAR!G27+NATAGAIMA!G27+PURIFICACION!G27+'SAN ANTONIO'!G27+VILLARRICA!G27+AMBALEMA!G27+CASABIANCA!G27+HERVEO!G27+LIBANO!G27+ANZOATEGUI!G27+PALOCABILDO!G27+COELLO!G27+ORTEGA!G27+ALPUJARRA!G27+DOLORES!G27+GUAMO!G27+PRADO!G27+'SAN LUIS'!G27+SUAREZ!G27+'VALLE DE SAN JUAN'!G27+VILLAHERMOSA!G27</f>
        <v>0</v>
      </c>
      <c r="H27" s="224" t="e">
        <f t="shared" si="0"/>
        <v>#DIV/0!</v>
      </c>
      <c r="I27" s="1369">
        <f>+'VENADILLO 2017'!I27+'SANTA ISABEL 2017'!I27+'SANTA ISABEL 2017'!I27+'ROVIRA 2017'!I27+'PIEDRAS 2017'!I27+'MARIQUITA 2017'!I27+'LERIDA 2017'!I27+'HONDA 2017'!I27+'FRESNO 2017'!I27+'FALAN 2017'!I27+'CAJAMARCA 2017'!I27+'ARMERO 2017'!I27+'ALVARADO 2017'!I27+RONCESVALLES2017!I27+PLANADAS2017!I27+PROGRAMACIÒNMURILLO2017!I27+COYAIMA2017!I27+ATACO2017!I27+'CARMEN DE APICALA'!I27+CHAPARRAL!I27+CUNDAY!I27+ESPINAL!I27+FLANDES!I27+ICONONZO!I27+MELGAR!I27+NATAGAIMA!I27+PURIFICACION!I27+'SAN ANTONIO'!I27+VILLARRICA!I27+AMBALEMA!I27+CASABIANCA!I27+HERVEO!I27+LIBANO!I27+ANZOATEGUI!I27+PALOCABILDO!I27+COELLO!I27+ORTEGA!I27+ALPUJARRA!I27+DOLORES!I27+GUAMO!I27+PRADO!I27+'SAN LUIS'!I27+SUAREZ!I27+'VALLE DE SAN JUAN'!I27+VILLAHERMOSA!I27</f>
        <v>0</v>
      </c>
      <c r="J27" s="1369">
        <f>+'VENADILLO 2017'!J27+'SANTA ISABEL 2017'!J27+'SANTA ISABEL 2017'!J27+'ROVIRA 2017'!J27+'PIEDRAS 2017'!J27+'MARIQUITA 2017'!J27+'LERIDA 2017'!J27+'HONDA 2017'!J27+'FRESNO 2017'!J27+'FALAN 2017'!J27+'CAJAMARCA 2017'!J27+'ARMERO 2017'!J27+'ALVARADO 2017'!J27+RONCESVALLES2017!J27+PLANADAS2017!J27+PROGRAMACIÒNMURILLO2017!J27+COYAIMA2017!J27+ATACO2017!J27+'CARMEN DE APICALA'!J27+CHAPARRAL!J27+CUNDAY!J27+ESPINAL!J27+FLANDES!J27+ICONONZO!J27+MELGAR!J27+NATAGAIMA!J27+PURIFICACION!J27+'SAN ANTONIO'!J27+VILLARRICA!J27+AMBALEMA!J27+CASABIANCA!J27+HERVEO!J27+LIBANO!J27+ANZOATEGUI!J27+PALOCABILDO!J27+COELLO!J27+ORTEGA!J27+ALPUJARRA!J27+DOLORES!J27+GUAMO!J27+PRADO!J27+'SAN LUIS'!J27+SUAREZ!J27+'VALLE DE SAN JUAN'!J27+VILLAHERMOSA!J27</f>
        <v>0</v>
      </c>
      <c r="K27" s="1369">
        <f>+'VENADILLO 2017'!K27+'SANTA ISABEL 2017'!K27+'SANTA ISABEL 2017'!K27+'ROVIRA 2017'!K27+'PIEDRAS 2017'!K27+'MARIQUITA 2017'!K27+'LERIDA 2017'!K27+'HONDA 2017'!K27+'FRESNO 2017'!K27+'FALAN 2017'!K27+'CAJAMARCA 2017'!K27+'ARMERO 2017'!K27+'ALVARADO 2017'!K27+RONCESVALLES2017!K27+PLANADAS2017!K27+PROGRAMACIÒNMURILLO2017!K27+COYAIMA2017!K27+ATACO2017!K27+'CARMEN DE APICALA'!K27+CHAPARRAL!K27+CUNDAY!K27+ESPINAL!K27+FLANDES!K27+ICONONZO!K27+MELGAR!K27+NATAGAIMA!K27+PURIFICACION!K27+'SAN ANTONIO'!K27+VILLARRICA!K27+AMBALEMA!K27+CASABIANCA!K27+HERVEO!K27+LIBANO!K27+ANZOATEGUI!K27+PALOCABILDO!K27+COELLO!K27+ORTEGA!K27+ALPUJARRA!K27+DOLORES!K27+GUAMO!K27+PRADO!K27+'SAN LUIS'!K27+SUAREZ!K27+'VALLE DE SAN JUAN'!K27+VILLAHERMOSA!K27</f>
        <v>0</v>
      </c>
      <c r="L27" s="1370">
        <f>+'VENADILLO 2017'!L27+'SANTA ISABEL 2017'!L27+'SANTA ISABEL 2017'!L27+'ROVIRA 2017'!L27+'PIEDRAS 2017'!L27+'MARIQUITA 2017'!L27+'LERIDA 2017'!L27+'HONDA 2017'!L27+'FRESNO 2017'!L27+'FALAN 2017'!L27+'CAJAMARCA 2017'!L27+'ARMERO 2017'!L27+'ALVARADO 2017'!L27+RONCESVALLES2017!L27+PLANADAS2017!L27+PROGRAMACIÒNMURILLO2017!L27+COYAIMA2017!L27+ATACO2017!L27+'CARMEN DE APICALA'!L27+CHAPARRAL!L27+CUNDAY!L27+ESPINAL!L27+FLANDES!L27+ICONONZO!L27+MELGAR!L27+NATAGAIMA!L27+PURIFICACION!L27+'SAN ANTONIO'!L27+VILLARRICA!L27+AMBALEMA!L27+CASABIANCA!L27+HERVEO!L27+LIBANO!L27+ANZOATEGUI!L27+PALOCABILDO!L27+COELLO!L27+ORTEGA!L27+ALPUJARRA!L27+DOLORES!L27+GUAMO!L27+PRADO!L27+'SAN LUIS'!L27+SUAREZ!L27+'VALLE DE SAN JUAN'!L27+VILLAHERMOSA!L27</f>
        <v>111440</v>
      </c>
      <c r="M27" s="1370">
        <f>+'VENADILLO 2017'!M27+'SANTA ISABEL 2017'!M27+'SANTA ISABEL 2017'!M27+'ROVIRA 2017'!M27+'PIEDRAS 2017'!M27+'MARIQUITA 2017'!M27+'LERIDA 2017'!M27+'HONDA 2017'!M27+'FRESNO 2017'!M27+'FALAN 2017'!M27+'CAJAMARCA 2017'!M27+'ARMERO 2017'!M27+'ALVARADO 2017'!M27+RONCESVALLES2017!M27+PLANADAS2017!M27+PROGRAMACIÒNMURILLO2017!M27+COYAIMA2017!M27+ATACO2017!M27+'CARMEN DE APICALA'!M27+CHAPARRAL!M27+CUNDAY!M27+ESPINAL!M27+FLANDES!M27+ICONONZO!M27+MELGAR!M27+NATAGAIMA!M27+PURIFICACION!M27+'SAN ANTONIO'!M27+VILLARRICA!M27+AMBALEMA!M27+CASABIANCA!M27+HERVEO!M27+LIBANO!M27+ANZOATEGUI!M27+PALOCABILDO!M27+COELLO!M27+ORTEGA!M27+ALPUJARRA!M27+DOLORES!M27+GUAMO!M27+PRADO!M27+'SAN LUIS'!M27+SUAREZ!M27+'VALLE DE SAN JUAN'!M27+VILLAHERMOSA!M27</f>
        <v>0</v>
      </c>
      <c r="N27" s="1370">
        <f>+'VENADILLO 2017'!N27+'SANTA ISABEL 2017'!N27+'SANTA ISABEL 2017'!N27+'ROVIRA 2017'!N27+'PIEDRAS 2017'!N27+'MARIQUITA 2017'!N27+'LERIDA 2017'!N27+'HONDA 2017'!N27+'FRESNO 2017'!N27+'FALAN 2017'!N27+'CAJAMARCA 2017'!N27+'ARMERO 2017'!N27+'ALVARADO 2017'!N27+RONCESVALLES2017!N27+PLANADAS2017!N27+PROGRAMACIÒNMURILLO2017!N27+COYAIMA2017!N27+ATACO2017!N27+'CARMEN DE APICALA'!N27+CHAPARRAL!N27+CUNDAY!N27+ESPINAL!N27+FLANDES!N27+ICONONZO!N27+MELGAR!N27+NATAGAIMA!N27+PURIFICACION!N27+'SAN ANTONIO'!N27+VILLARRICA!N27+AMBALEMA!N27+CASABIANCA!N27+HERVEO!N27+LIBANO!N27+ANZOATEGUI!N27+PALOCABILDO!N27+COELLO!N27+ORTEGA!N27+ALPUJARRA!N27+DOLORES!N27+GUAMO!N27+PRADO!N27+'SAN LUIS'!N27+SUAREZ!N27+'VALLE DE SAN JUAN'!N27+VILLAHERMOSA!N27</f>
        <v>0</v>
      </c>
      <c r="O27" s="1370">
        <f>+'VENADILLO 2017'!O27+'SANTA ISABEL 2017'!O27+'SANTA ISABEL 2017'!O27+'ROVIRA 2017'!O27+'PIEDRAS 2017'!O27+'MARIQUITA 2017'!O27+'LERIDA 2017'!O27+'HONDA 2017'!O27+'FRESNO 2017'!O27+'FALAN 2017'!O27+'CAJAMARCA 2017'!O27+'ARMERO 2017'!O27+'ALVARADO 2017'!O27+RONCESVALLES2017!O27+PLANADAS2017!O27+PROGRAMACIÒNMURILLO2017!O27+COYAIMA2017!O27+ATACO2017!O27+'CARMEN DE APICALA'!O27+CHAPARRAL!O27+CUNDAY!O27+ESPINAL!O27+FLANDES!O27+ICONONZO!O27+MELGAR!O27+NATAGAIMA!O27+PURIFICACION!O27+'SAN ANTONIO'!O27+VILLARRICA!O27+AMBALEMA!O27+CASABIANCA!O27+HERVEO!O27+LIBANO!O27+ANZOATEGUI!O27+PALOCABILDO!O27+COELLO!O27+ORTEGA!O27+ALPUJARRA!O27+DOLORES!O27+GUAMO!O27+PRADO!O27+'SAN LUIS'!O27+SUAREZ!O27+'VALLE DE SAN JUAN'!O27+VILLAHERMOSA!O27</f>
        <v>0</v>
      </c>
      <c r="P27" s="1370">
        <f>+'VENADILLO 2017'!P27+'SANTA ISABEL 2017'!P27+'SANTA ISABEL 2017'!P27+'ROVIRA 2017'!P27+'PIEDRAS 2017'!P27+'MARIQUITA 2017'!P27+'LERIDA 2017'!P27+'HONDA 2017'!P27+'FRESNO 2017'!P27+'FALAN 2017'!P27+'CAJAMARCA 2017'!P27+'ARMERO 2017'!P27+'ALVARADO 2017'!P27+RONCESVALLES2017!P27+PLANADAS2017!P27+PROGRAMACIÒNMURILLO2017!P27+COYAIMA2017!P27+ATACO2017!P27+'CARMEN DE APICALA'!P27+CHAPARRAL!P27+CUNDAY!P27+ESPINAL!P27+FLANDES!P27+ICONONZO!P27+MELGAR!P27+NATAGAIMA!P27+PURIFICACION!P27+'SAN ANTONIO'!P27+VILLARRICA!P27+AMBALEMA!P27+CASABIANCA!P27+HERVEO!P27+LIBANO!P27+ANZOATEGUI!P27+PALOCABILDO!P27+COELLO!P27+ORTEGA!P27+ALPUJARRA!P27+DOLORES!P27+GUAMO!P27+PRADO!P27+'SAN LUIS'!P27+SUAREZ!P27+'VALLE DE SAN JUAN'!P27+VILLAHERMOSA!P27</f>
        <v>0</v>
      </c>
      <c r="Q27" s="1370">
        <f>+'VENADILLO 2017'!Q27+'SANTA ISABEL 2017'!Q27+'SANTA ISABEL 2017'!Q27+'ROVIRA 2017'!Q27+'PIEDRAS 2017'!Q27+'MARIQUITA 2017'!Q27+'LERIDA 2017'!Q27+'HONDA 2017'!Q27+'FRESNO 2017'!Q27+'FALAN 2017'!Q27+'CAJAMARCA 2017'!Q27+'ARMERO 2017'!Q27+'ALVARADO 2017'!Q27+RONCESVALLES2017!Q27+PLANADAS2017!Q27+PROGRAMACIÒNMURILLO2017!Q27+COYAIMA2017!Q27+ATACO2017!Q27+'CARMEN DE APICALA'!Q27+CHAPARRAL!Q27+CUNDAY!Q27+ESPINAL!Q27+FLANDES!Q27+ICONONZO!Q27+MELGAR!Q27+NATAGAIMA!Q27+PURIFICACION!Q27+'SAN ANTONIO'!Q27+VILLARRICA!Q27+AMBALEMA!Q27+CASABIANCA!Q27+HERVEO!Q27+LIBANO!Q27+ANZOATEGUI!Q27+PALOCABILDO!Q27+COELLO!Q27+ORTEGA!Q27+ALPUJARRA!Q27+DOLORES!Q27+GUAMO!Q27+PRADO!Q27+'SAN LUIS'!Q27+SUAREZ!Q27+'VALLE DE SAN JUAN'!Q27+VILLAHERMOSA!Q27</f>
        <v>0</v>
      </c>
      <c r="R27" s="50"/>
    </row>
    <row r="28" spans="1:18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1369">
        <f>+'VENADILLO 2017'!F28+'SANTA ISABEL 2017'!F28+'SANTA ISABEL 2017'!F28+'ROVIRA 2017'!F28+'PIEDRAS 2017'!F28+'MARIQUITA 2017'!F28+'LERIDA 2017'!F28+'HONDA 2017'!F28+'FRESNO 2017'!F28+'FALAN 2017'!F28+'CAJAMARCA 2017'!F28+'ARMERO 2017'!F28+'ALVARADO 2017'!F28+RONCESVALLES2017!F28+PLANADAS2017!F28+PROGRAMACIÒNMURILLO2017!F28+COYAIMA2017!F28+ATACO2017!F28+'CARMEN DE APICALA'!F28+CHAPARRAL!F28+CUNDAY!F28+ESPINAL!F28+FLANDES!F28+ICONONZO!F28+MELGAR!F28+NATAGAIMA!F28+PURIFICACION!F28+'SAN ANTONIO'!F28+VILLARRICA!F28+AMBALEMA!F28+CASABIANCA!F28+HERVEO!F28+LIBANO!F28+ANZOATEGUI!F28+PALOCABILDO!F28+COELLO!F28+ORTEGA!F28+ALPUJARRA!F28+DOLORES!F28+GUAMO!F28+PRADO!F28+'SAN LUIS'!F28+SUAREZ!F28+'VALLE DE SAN JUAN'!F28+VILLAHERMOSA!F28</f>
        <v>2</v>
      </c>
      <c r="G28" s="1369">
        <f>+'VENADILLO 2017'!G28+'SANTA ISABEL 2017'!G28+'SANTA ISABEL 2017'!G28+'ROVIRA 2017'!G28+'PIEDRAS 2017'!G28+'MARIQUITA 2017'!G28+'LERIDA 2017'!G28+'HONDA 2017'!G28+'FRESNO 2017'!G28+'FALAN 2017'!G28+'CAJAMARCA 2017'!G28+'ARMERO 2017'!G28+'ALVARADO 2017'!G28+RONCESVALLES2017!G28+PLANADAS2017!G28+PROGRAMACIÒNMURILLO2017!G28+COYAIMA2017!G28+ATACO2017!G28+'CARMEN DE APICALA'!G28+CHAPARRAL!G28+CUNDAY!G28+ESPINAL!G28+FLANDES!G28+ICONONZO!G28+MELGAR!G28+NATAGAIMA!G28+PURIFICACION!G28+'SAN ANTONIO'!G28+VILLARRICA!G28+AMBALEMA!G28+CASABIANCA!G28+HERVEO!G28+LIBANO!G28+ANZOATEGUI!G28+PALOCABILDO!G28+COELLO!G28+ORTEGA!G28+ALPUJARRA!G28+DOLORES!G28+GUAMO!G28+PRADO!G28+'SAN LUIS'!G28+SUAREZ!G28+'VALLE DE SAN JUAN'!G28+VILLAHERMOSA!G28</f>
        <v>2</v>
      </c>
      <c r="H28" s="224">
        <f t="shared" si="0"/>
        <v>100</v>
      </c>
      <c r="I28" s="1369">
        <f>+'VENADILLO 2017'!I28+'SANTA ISABEL 2017'!I28+'SANTA ISABEL 2017'!I28+'ROVIRA 2017'!I28+'PIEDRAS 2017'!I28+'MARIQUITA 2017'!I28+'LERIDA 2017'!I28+'HONDA 2017'!I28+'FRESNO 2017'!I28+'FALAN 2017'!I28+'CAJAMARCA 2017'!I28+'ARMERO 2017'!I28+'ALVARADO 2017'!I28+RONCESVALLES2017!I28+PLANADAS2017!I28+PROGRAMACIÒNMURILLO2017!I28+COYAIMA2017!I28+ATACO2017!I28+'CARMEN DE APICALA'!I28+CHAPARRAL!I28+CUNDAY!I28+ESPINAL!I28+FLANDES!I28+ICONONZO!I28+MELGAR!I28+NATAGAIMA!I28+PURIFICACION!I28+'SAN ANTONIO'!I28+VILLARRICA!I28+AMBALEMA!I28+CASABIANCA!I28+HERVEO!I28+LIBANO!I28+ANZOATEGUI!I28+PALOCABILDO!I28+COELLO!I28+ORTEGA!I28+ALPUJARRA!I28+DOLORES!I28+GUAMO!I28+PRADO!I28+'SAN LUIS'!I28+SUAREZ!I28+'VALLE DE SAN JUAN'!I28+VILLAHERMOSA!I28</f>
        <v>13</v>
      </c>
      <c r="J28" s="1369">
        <f>+'VENADILLO 2017'!J28+'SANTA ISABEL 2017'!J28+'SANTA ISABEL 2017'!J28+'ROVIRA 2017'!J28+'PIEDRAS 2017'!J28+'MARIQUITA 2017'!J28+'LERIDA 2017'!J28+'HONDA 2017'!J28+'FRESNO 2017'!J28+'FALAN 2017'!J28+'CAJAMARCA 2017'!J28+'ARMERO 2017'!J28+'ALVARADO 2017'!J28+RONCESVALLES2017!J28+PLANADAS2017!J28+PROGRAMACIÒNMURILLO2017!J28+COYAIMA2017!J28+ATACO2017!J28+'CARMEN DE APICALA'!J28+CHAPARRAL!J28+CUNDAY!J28+ESPINAL!J28+FLANDES!J28+ICONONZO!J28+MELGAR!J28+NATAGAIMA!J28+PURIFICACION!J28+'SAN ANTONIO'!J28+VILLARRICA!J28+AMBALEMA!J28+CASABIANCA!J28+HERVEO!J28+LIBANO!J28+ANZOATEGUI!J28+PALOCABILDO!J28+COELLO!J28+ORTEGA!J28+ALPUJARRA!J28+DOLORES!J28+GUAMO!J28+PRADO!J28+'SAN LUIS'!J28+SUAREZ!J28+'VALLE DE SAN JUAN'!J28+VILLAHERMOSA!J28</f>
        <v>2</v>
      </c>
      <c r="K28" s="1369">
        <f>+'VENADILLO 2017'!K28+'SANTA ISABEL 2017'!K28+'SANTA ISABEL 2017'!K28+'ROVIRA 2017'!K28+'PIEDRAS 2017'!K28+'MARIQUITA 2017'!K28+'LERIDA 2017'!K28+'HONDA 2017'!K28+'FRESNO 2017'!K28+'FALAN 2017'!K28+'CAJAMARCA 2017'!K28+'ARMERO 2017'!K28+'ALVARADO 2017'!K28+RONCESVALLES2017!K28+PLANADAS2017!K28+PROGRAMACIÒNMURILLO2017!K28+COYAIMA2017!K28+ATACO2017!K28+'CARMEN DE APICALA'!K28+CHAPARRAL!K28+CUNDAY!K28+ESPINAL!K28+FLANDES!K28+ICONONZO!K28+MELGAR!K28+NATAGAIMA!K28+PURIFICACION!K28+'SAN ANTONIO'!K28+VILLARRICA!K28+AMBALEMA!K28+CASABIANCA!K28+HERVEO!K28+LIBANO!K28+ANZOATEGUI!K28+PALOCABILDO!K28+COELLO!K28+ORTEGA!K28+ALPUJARRA!K28+DOLORES!K28+GUAMO!K28+PRADO!K28+'SAN LUIS'!K28+SUAREZ!K28+'VALLE DE SAN JUAN'!K28+VILLAHERMOSA!K28</f>
        <v>17</v>
      </c>
      <c r="L28" s="1370">
        <f>+'VENADILLO 2017'!L28+'SANTA ISABEL 2017'!L28+'SANTA ISABEL 2017'!L28+'ROVIRA 2017'!L28+'PIEDRAS 2017'!L28+'MARIQUITA 2017'!L28+'LERIDA 2017'!L28+'HONDA 2017'!L28+'FRESNO 2017'!L28+'FALAN 2017'!L28+'CAJAMARCA 2017'!L28+'ARMERO 2017'!L28+'ALVARADO 2017'!L28+RONCESVALLES2017!L28+PLANADAS2017!L28+PROGRAMACIÒNMURILLO2017!L28+COYAIMA2017!L28+ATACO2017!L28+'CARMEN DE APICALA'!L28+CHAPARRAL!L28+CUNDAY!L28+ESPINAL!L28+FLANDES!L28+ICONONZO!L28+MELGAR!L28+NATAGAIMA!L28+PURIFICACION!L28+'SAN ANTONIO'!L28+VILLARRICA!L28+AMBALEMA!L28+CASABIANCA!L28+HERVEO!L28+LIBANO!L28+ANZOATEGUI!L28+PALOCABILDO!L28+COELLO!L28+ORTEGA!L28+ALPUJARRA!L28+DOLORES!L28+GUAMO!L28+PRADO!L28+'SAN LUIS'!L28+SUAREZ!L28+'VALLE DE SAN JUAN'!L28+VILLAHERMOSA!L28</f>
        <v>143280</v>
      </c>
      <c r="M28" s="1370">
        <f>+'VENADILLO 2017'!M28+'SANTA ISABEL 2017'!M28+'SANTA ISABEL 2017'!M28+'ROVIRA 2017'!M28+'PIEDRAS 2017'!M28+'MARIQUITA 2017'!M28+'LERIDA 2017'!M28+'HONDA 2017'!M28+'FRESNO 2017'!M28+'FALAN 2017'!M28+'CAJAMARCA 2017'!M28+'ARMERO 2017'!M28+'ALVARADO 2017'!M28+RONCESVALLES2017!M28+PLANADAS2017!M28+PROGRAMACIÒNMURILLO2017!M28+COYAIMA2017!M28+ATACO2017!M28+'CARMEN DE APICALA'!M28+CHAPARRAL!M28+CUNDAY!M28+ESPINAL!M28+FLANDES!M28+ICONONZO!M28+MELGAR!M28+NATAGAIMA!M28+PURIFICACION!M28+'SAN ANTONIO'!M28+VILLARRICA!M28+AMBALEMA!M28+CASABIANCA!M28+HERVEO!M28+LIBANO!M28+ANZOATEGUI!M28+PALOCABILDO!M28+COELLO!M28+ORTEGA!M28+ALPUJARRA!M28+DOLORES!M28+GUAMO!M28+PRADO!M28+'SAN LUIS'!M28+SUAREZ!M28+'VALLE DE SAN JUAN'!M28+VILLAHERMOSA!M28</f>
        <v>135320</v>
      </c>
      <c r="N28" s="1370">
        <f>+'VENADILLO 2017'!N28+'SANTA ISABEL 2017'!N28+'SANTA ISABEL 2017'!N28+'ROVIRA 2017'!N28+'PIEDRAS 2017'!N28+'MARIQUITA 2017'!N28+'LERIDA 2017'!N28+'HONDA 2017'!N28+'FRESNO 2017'!N28+'FALAN 2017'!N28+'CAJAMARCA 2017'!N28+'ARMERO 2017'!N28+'ALVARADO 2017'!N28+RONCESVALLES2017!N28+PLANADAS2017!N28+PROGRAMACIÒNMURILLO2017!N28+COYAIMA2017!N28+ATACO2017!N28+'CARMEN DE APICALA'!N28+CHAPARRAL!N28+CUNDAY!N28+ESPINAL!N28+FLANDES!N28+ICONONZO!N28+MELGAR!N28+NATAGAIMA!N28+PURIFICACION!N28+'SAN ANTONIO'!N28+VILLARRICA!N28+AMBALEMA!N28+CASABIANCA!N28+HERVEO!N28+LIBANO!N28+ANZOATEGUI!N28+PALOCABILDO!N28+COELLO!N28+ORTEGA!N28+ALPUJARRA!N28+DOLORES!N28+GUAMO!N28+PRADO!N28+'SAN LUIS'!N28+SUAREZ!N28+'VALLE DE SAN JUAN'!N28+VILLAHERMOSA!N28</f>
        <v>0</v>
      </c>
      <c r="O28" s="1370">
        <f>+'VENADILLO 2017'!O28+'SANTA ISABEL 2017'!O28+'SANTA ISABEL 2017'!O28+'ROVIRA 2017'!O28+'PIEDRAS 2017'!O28+'MARIQUITA 2017'!O28+'LERIDA 2017'!O28+'HONDA 2017'!O28+'FRESNO 2017'!O28+'FALAN 2017'!O28+'CAJAMARCA 2017'!O28+'ARMERO 2017'!O28+'ALVARADO 2017'!O28+RONCESVALLES2017!O28+PLANADAS2017!O28+PROGRAMACIÒNMURILLO2017!O28+COYAIMA2017!O28+ATACO2017!O28+'CARMEN DE APICALA'!O28+CHAPARRAL!O28+CUNDAY!O28+ESPINAL!O28+FLANDES!O28+ICONONZO!O28+MELGAR!O28+NATAGAIMA!O28+PURIFICACION!O28+'SAN ANTONIO'!O28+VILLARRICA!O28+AMBALEMA!O28+CASABIANCA!O28+HERVEO!O28+LIBANO!O28+ANZOATEGUI!O28+PALOCABILDO!O28+COELLO!O28+ORTEGA!O28+ALPUJARRA!O28+DOLORES!O28+GUAMO!O28+PRADO!O28+'SAN LUIS'!O28+SUAREZ!O28+'VALLE DE SAN JUAN'!O28+VILLAHERMOSA!O28</f>
        <v>0</v>
      </c>
      <c r="P28" s="1370">
        <f>+'VENADILLO 2017'!P28+'SANTA ISABEL 2017'!P28+'SANTA ISABEL 2017'!P28+'ROVIRA 2017'!P28+'PIEDRAS 2017'!P28+'MARIQUITA 2017'!P28+'LERIDA 2017'!P28+'HONDA 2017'!P28+'FRESNO 2017'!P28+'FALAN 2017'!P28+'CAJAMARCA 2017'!P28+'ARMERO 2017'!P28+'ALVARADO 2017'!P28+RONCESVALLES2017!P28+PLANADAS2017!P28+PROGRAMACIÒNMURILLO2017!P28+COYAIMA2017!P28+ATACO2017!P28+'CARMEN DE APICALA'!P28+CHAPARRAL!P28+CUNDAY!P28+ESPINAL!P28+FLANDES!P28+ICONONZO!P28+MELGAR!P28+NATAGAIMA!P28+PURIFICACION!P28+'SAN ANTONIO'!P28+VILLARRICA!P28+AMBALEMA!P28+CASABIANCA!P28+HERVEO!P28+LIBANO!P28+ANZOATEGUI!P28+PALOCABILDO!P28+COELLO!P28+ORTEGA!P28+ALPUJARRA!P28+DOLORES!P28+GUAMO!P28+PRADO!P28+'SAN LUIS'!P28+SUAREZ!P28+'VALLE DE SAN JUAN'!P28+VILLAHERMOSA!P28</f>
        <v>17</v>
      </c>
      <c r="Q28" s="1370">
        <f>+'VENADILLO 2017'!Q28+'SANTA ISABEL 2017'!Q28+'SANTA ISABEL 2017'!Q28+'ROVIRA 2017'!Q28+'PIEDRAS 2017'!Q28+'MARIQUITA 2017'!Q28+'LERIDA 2017'!Q28+'HONDA 2017'!Q28+'FRESNO 2017'!Q28+'FALAN 2017'!Q28+'CAJAMARCA 2017'!Q28+'ARMERO 2017'!Q28+'ALVARADO 2017'!Q28+RONCESVALLES2017!Q28+PLANADAS2017!Q28+PROGRAMACIÒNMURILLO2017!Q28+COYAIMA2017!Q28+ATACO2017!Q28+'CARMEN DE APICALA'!Q28+CHAPARRAL!Q28+CUNDAY!Q28+ESPINAL!Q28+FLANDES!Q28+ICONONZO!Q28+MELGAR!Q28+NATAGAIMA!Q28+PURIFICACION!Q28+'SAN ANTONIO'!Q28+VILLARRICA!Q28+AMBALEMA!Q28+CASABIANCA!Q28+HERVEO!Q28+LIBANO!Q28+ANZOATEGUI!Q28+PALOCABILDO!Q28+COELLO!Q28+ORTEGA!Q28+ALPUJARRA!Q28+DOLORES!Q28+GUAMO!Q28+PRADO!Q28+'SAN LUIS'!Q28+SUAREZ!Q28+'VALLE DE SAN JUAN'!Q28+VILLAHERMOSA!Q28</f>
        <v>135336</v>
      </c>
      <c r="R28" s="50"/>
    </row>
    <row r="29" spans="1:18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1369">
        <f>+'VENADILLO 2017'!F29+'SANTA ISABEL 2017'!F29+'SANTA ISABEL 2017'!F29+'ROVIRA 2017'!F29+'PIEDRAS 2017'!F29+'MARIQUITA 2017'!F29+'LERIDA 2017'!F29+'HONDA 2017'!F29+'FRESNO 2017'!F29+'FALAN 2017'!F29+'CAJAMARCA 2017'!F29+'ARMERO 2017'!F29+'ALVARADO 2017'!F29+RONCESVALLES2017!F29+PLANADAS2017!F29+PROGRAMACIÒNMURILLO2017!F29+COYAIMA2017!F29+ATACO2017!F29+'CARMEN DE APICALA'!F29+CHAPARRAL!F29+CUNDAY!F29+ESPINAL!F29+FLANDES!F29+ICONONZO!F29+MELGAR!F29+NATAGAIMA!F29+PURIFICACION!F29+'SAN ANTONIO'!F29+VILLARRICA!F29+AMBALEMA!F29+CASABIANCA!F29+HERVEO!F29+LIBANO!F29+ANZOATEGUI!F29+PALOCABILDO!F29+COELLO!F29+ORTEGA!F29+ALPUJARRA!F29+DOLORES!F29+GUAMO!F29+PRADO!F29+'SAN LUIS'!F29+SUAREZ!F29+'VALLE DE SAN JUAN'!F29+VILLAHERMOSA!F29</f>
        <v>1</v>
      </c>
      <c r="G29" s="1369">
        <f>+'VENADILLO 2017'!G29+'SANTA ISABEL 2017'!G29+'SANTA ISABEL 2017'!G29+'ROVIRA 2017'!G29+'PIEDRAS 2017'!G29+'MARIQUITA 2017'!G29+'LERIDA 2017'!G29+'HONDA 2017'!G29+'FRESNO 2017'!G29+'FALAN 2017'!G29+'CAJAMARCA 2017'!G29+'ARMERO 2017'!G29+'ALVARADO 2017'!G29+RONCESVALLES2017!G29+PLANADAS2017!G29+PROGRAMACIÒNMURILLO2017!G29+COYAIMA2017!G29+ATACO2017!G29+'CARMEN DE APICALA'!G29+CHAPARRAL!G29+CUNDAY!G29+ESPINAL!G29+FLANDES!G29+ICONONZO!G29+MELGAR!G29+NATAGAIMA!G29+PURIFICACION!G29+'SAN ANTONIO'!G29+VILLARRICA!G29+AMBALEMA!G29+CASABIANCA!G29+HERVEO!G29+LIBANO!G29+ANZOATEGUI!G29+PALOCABILDO!G29+COELLO!G29+ORTEGA!G29+ALPUJARRA!G29+DOLORES!G29+GUAMO!G29+PRADO!G29+'SAN LUIS'!G29+SUAREZ!G29+'VALLE DE SAN JUAN'!G29+VILLAHERMOSA!G29</f>
        <v>1</v>
      </c>
      <c r="H29" s="224">
        <f t="shared" si="0"/>
        <v>100</v>
      </c>
      <c r="I29" s="1369">
        <f>+'VENADILLO 2017'!I29+'SANTA ISABEL 2017'!I29+'SANTA ISABEL 2017'!I29+'ROVIRA 2017'!I29+'PIEDRAS 2017'!I29+'MARIQUITA 2017'!I29+'LERIDA 2017'!I29+'HONDA 2017'!I29+'FRESNO 2017'!I29+'FALAN 2017'!I29+'CAJAMARCA 2017'!I29+'ARMERO 2017'!I29+'ALVARADO 2017'!I29+RONCESVALLES2017!I29+PLANADAS2017!I29+PROGRAMACIÒNMURILLO2017!I29+COYAIMA2017!I29+ATACO2017!I29+'CARMEN DE APICALA'!I29+CHAPARRAL!I29+CUNDAY!I29+ESPINAL!I29+FLANDES!I29+ICONONZO!I29+MELGAR!I29+NATAGAIMA!I29+PURIFICACION!I29+'SAN ANTONIO'!I29+VILLARRICA!I29+AMBALEMA!I29+CASABIANCA!I29+HERVEO!I29+LIBANO!I29+ANZOATEGUI!I29+PALOCABILDO!I29+COELLO!I29+ORTEGA!I29+ALPUJARRA!I29+DOLORES!I29+GUAMO!I29+PRADO!I29+'SAN LUIS'!I29+SUAREZ!I29+'VALLE DE SAN JUAN'!I29+VILLAHERMOSA!I29</f>
        <v>1</v>
      </c>
      <c r="J29" s="1369">
        <f>+'VENADILLO 2017'!J29+'SANTA ISABEL 2017'!J29+'SANTA ISABEL 2017'!J29+'ROVIRA 2017'!J29+'PIEDRAS 2017'!J29+'MARIQUITA 2017'!J29+'LERIDA 2017'!J29+'HONDA 2017'!J29+'FRESNO 2017'!J29+'FALAN 2017'!J29+'CAJAMARCA 2017'!J29+'ARMERO 2017'!J29+'ALVARADO 2017'!J29+RONCESVALLES2017!J29+PLANADAS2017!J29+PROGRAMACIÒNMURILLO2017!J29+COYAIMA2017!J29+ATACO2017!J29+'CARMEN DE APICALA'!J29+CHAPARRAL!J29+CUNDAY!J29+ESPINAL!J29+FLANDES!J29+ICONONZO!J29+MELGAR!J29+NATAGAIMA!J29+PURIFICACION!J29+'SAN ANTONIO'!J29+VILLARRICA!J29+AMBALEMA!J29+CASABIANCA!J29+HERVEO!J29+LIBANO!J29+ANZOATEGUI!J29+PALOCABILDO!J29+COELLO!J29+ORTEGA!J29+ALPUJARRA!J29+DOLORES!J29+GUAMO!J29+PRADO!J29+'SAN LUIS'!J29+SUAREZ!J29+'VALLE DE SAN JUAN'!J29+VILLAHERMOSA!J29</f>
        <v>1</v>
      </c>
      <c r="K29" s="1369">
        <f>+'VENADILLO 2017'!K29+'SANTA ISABEL 2017'!K29+'SANTA ISABEL 2017'!K29+'ROVIRA 2017'!K29+'PIEDRAS 2017'!K29+'MARIQUITA 2017'!K29+'LERIDA 2017'!K29+'HONDA 2017'!K29+'FRESNO 2017'!K29+'FALAN 2017'!K29+'CAJAMARCA 2017'!K29+'ARMERO 2017'!K29+'ALVARADO 2017'!K29+RONCESVALLES2017!K29+PLANADAS2017!K29+PROGRAMACIÒNMURILLO2017!K29+COYAIMA2017!K29+ATACO2017!K29+'CARMEN DE APICALA'!K29+CHAPARRAL!K29+CUNDAY!K29+ESPINAL!K29+FLANDES!K29+ICONONZO!K29+MELGAR!K29+NATAGAIMA!K29+PURIFICACION!K29+'SAN ANTONIO'!K29+VILLARRICA!K29+AMBALEMA!K29+CASABIANCA!K29+HERVEO!K29+LIBANO!K29+ANZOATEGUI!K29+PALOCABILDO!K29+COELLO!K29+ORTEGA!K29+ALPUJARRA!K29+DOLORES!K29+GUAMO!K29+PRADO!K29+'SAN LUIS'!K29+SUAREZ!K29+'VALLE DE SAN JUAN'!K29+VILLAHERMOSA!K29</f>
        <v>16</v>
      </c>
      <c r="L29" s="1370">
        <f>+'VENADILLO 2017'!L29+'SANTA ISABEL 2017'!L29+'SANTA ISABEL 2017'!L29+'ROVIRA 2017'!L29+'PIEDRAS 2017'!L29+'MARIQUITA 2017'!L29+'LERIDA 2017'!L29+'HONDA 2017'!L29+'FRESNO 2017'!L29+'FALAN 2017'!L29+'CAJAMARCA 2017'!L29+'ARMERO 2017'!L29+'ALVARADO 2017'!L29+RONCESVALLES2017!L29+PLANADAS2017!L29+PROGRAMACIÒNMURILLO2017!L29+COYAIMA2017!L29+ATACO2017!L29+'CARMEN DE APICALA'!L29+CHAPARRAL!L29+CUNDAY!L29+ESPINAL!L29+FLANDES!L29+ICONONZO!L29+MELGAR!L29+NATAGAIMA!L29+PURIFICACION!L29+'SAN ANTONIO'!L29+VILLARRICA!L29+AMBALEMA!L29+CASABIANCA!L29+HERVEO!L29+LIBANO!L29+ANZOATEGUI!L29+PALOCABILDO!L29+COELLO!L29+ORTEGA!L29+ALPUJARRA!L29+DOLORES!L29+GUAMO!L29+PRADO!L29+'SAN LUIS'!L29+SUAREZ!L29+'VALLE DE SAN JUAN'!L29+VILLAHERMOSA!L29</f>
        <v>143280</v>
      </c>
      <c r="M29" s="1370">
        <f>+'VENADILLO 2017'!M29+'SANTA ISABEL 2017'!M29+'SANTA ISABEL 2017'!M29+'ROVIRA 2017'!M29+'PIEDRAS 2017'!M29+'MARIQUITA 2017'!M29+'LERIDA 2017'!M29+'HONDA 2017'!M29+'FRESNO 2017'!M29+'FALAN 2017'!M29+'CAJAMARCA 2017'!M29+'ARMERO 2017'!M29+'ALVARADO 2017'!M29+RONCESVALLES2017!M29+PLANADAS2017!M29+PROGRAMACIÒNMURILLO2017!M29+COYAIMA2017!M29+ATACO2017!M29+'CARMEN DE APICALA'!M29+CHAPARRAL!M29+CUNDAY!M29+ESPINAL!M29+FLANDES!M29+ICONONZO!M29+MELGAR!M29+NATAGAIMA!M29+PURIFICACION!M29+'SAN ANTONIO'!M29+VILLARRICA!M29+AMBALEMA!M29+CASABIANCA!M29+HERVEO!M29+LIBANO!M29+ANZOATEGUI!M29+PALOCABILDO!M29+COELLO!M29+ORTEGA!M29+ALPUJARRA!M29+DOLORES!M29+GUAMO!M29+PRADO!M29+'SAN LUIS'!M29+SUAREZ!M29+'VALLE DE SAN JUAN'!M29+VILLAHERMOSA!M29</f>
        <v>127360</v>
      </c>
      <c r="N29" s="1370">
        <f>+'VENADILLO 2017'!N29+'SANTA ISABEL 2017'!N29+'SANTA ISABEL 2017'!N29+'ROVIRA 2017'!N29+'PIEDRAS 2017'!N29+'MARIQUITA 2017'!N29+'LERIDA 2017'!N29+'HONDA 2017'!N29+'FRESNO 2017'!N29+'FALAN 2017'!N29+'CAJAMARCA 2017'!N29+'ARMERO 2017'!N29+'ALVARADO 2017'!N29+RONCESVALLES2017!N29+PLANADAS2017!N29+PROGRAMACIÒNMURILLO2017!N29+COYAIMA2017!N29+ATACO2017!N29+'CARMEN DE APICALA'!N29+CHAPARRAL!N29+CUNDAY!N29+ESPINAL!N29+FLANDES!N29+ICONONZO!N29+MELGAR!N29+NATAGAIMA!N29+PURIFICACION!N29+'SAN ANTONIO'!N29+VILLARRICA!N29+AMBALEMA!N29+CASABIANCA!N29+HERVEO!N29+LIBANO!N29+ANZOATEGUI!N29+PALOCABILDO!N29+COELLO!N29+ORTEGA!N29+ALPUJARRA!N29+DOLORES!N29+GUAMO!N29+PRADO!N29+'SAN LUIS'!N29+SUAREZ!N29+'VALLE DE SAN JUAN'!N29+VILLAHERMOSA!N29</f>
        <v>0</v>
      </c>
      <c r="O29" s="1370">
        <f>+'VENADILLO 2017'!O29+'SANTA ISABEL 2017'!O29+'SANTA ISABEL 2017'!O29+'ROVIRA 2017'!O29+'PIEDRAS 2017'!O29+'MARIQUITA 2017'!O29+'LERIDA 2017'!O29+'HONDA 2017'!O29+'FRESNO 2017'!O29+'FALAN 2017'!O29+'CAJAMARCA 2017'!O29+'ARMERO 2017'!O29+'ALVARADO 2017'!O29+RONCESVALLES2017!O29+PLANADAS2017!O29+PROGRAMACIÒNMURILLO2017!O29+COYAIMA2017!O29+ATACO2017!O29+'CARMEN DE APICALA'!O29+CHAPARRAL!O29+CUNDAY!O29+ESPINAL!O29+FLANDES!O29+ICONONZO!O29+MELGAR!O29+NATAGAIMA!O29+PURIFICACION!O29+'SAN ANTONIO'!O29+VILLARRICA!O29+AMBALEMA!O29+CASABIANCA!O29+HERVEO!O29+LIBANO!O29+ANZOATEGUI!O29+PALOCABILDO!O29+COELLO!O29+ORTEGA!O29+ALPUJARRA!O29+DOLORES!O29+GUAMO!O29+PRADO!O29+'SAN LUIS'!O29+SUAREZ!O29+'VALLE DE SAN JUAN'!O29+VILLAHERMOSA!O29</f>
        <v>0</v>
      </c>
      <c r="P29" s="1370">
        <f>+'VENADILLO 2017'!P29+'SANTA ISABEL 2017'!P29+'SANTA ISABEL 2017'!P29+'ROVIRA 2017'!P29+'PIEDRAS 2017'!P29+'MARIQUITA 2017'!P29+'LERIDA 2017'!P29+'HONDA 2017'!P29+'FRESNO 2017'!P29+'FALAN 2017'!P29+'CAJAMARCA 2017'!P29+'ARMERO 2017'!P29+'ALVARADO 2017'!P29+RONCESVALLES2017!P29+PLANADAS2017!P29+PROGRAMACIÒNMURILLO2017!P29+COYAIMA2017!P29+ATACO2017!P29+'CARMEN DE APICALA'!P29+CHAPARRAL!P29+CUNDAY!P29+ESPINAL!P29+FLANDES!P29+ICONONZO!P29+MELGAR!P29+NATAGAIMA!P29+PURIFICACION!P29+'SAN ANTONIO'!P29+VILLARRICA!P29+AMBALEMA!P29+CASABIANCA!P29+HERVEO!P29+LIBANO!P29+ANZOATEGUI!P29+PALOCABILDO!P29+COELLO!P29+ORTEGA!P29+ALPUJARRA!P29+DOLORES!P29+GUAMO!P29+PRADO!P29+'SAN LUIS'!P29+SUAREZ!P29+'VALLE DE SAN JUAN'!P29+VILLAHERMOSA!P29</f>
        <v>16</v>
      </c>
      <c r="Q29" s="1370">
        <f>+'VENADILLO 2017'!Q29+'SANTA ISABEL 2017'!Q29+'SANTA ISABEL 2017'!Q29+'ROVIRA 2017'!Q29+'PIEDRAS 2017'!Q29+'MARIQUITA 2017'!Q29+'LERIDA 2017'!Q29+'HONDA 2017'!Q29+'FRESNO 2017'!Q29+'FALAN 2017'!Q29+'CAJAMARCA 2017'!Q29+'ARMERO 2017'!Q29+'ALVARADO 2017'!Q29+RONCESVALLES2017!Q29+PLANADAS2017!Q29+PROGRAMACIÒNMURILLO2017!Q29+COYAIMA2017!Q29+ATACO2017!Q29+'CARMEN DE APICALA'!Q29+CHAPARRAL!Q29+CUNDAY!Q29+ESPINAL!Q29+FLANDES!Q29+ICONONZO!Q29+MELGAR!Q29+NATAGAIMA!Q29+PURIFICACION!Q29+'SAN ANTONIO'!Q29+VILLARRICA!Q29+AMBALEMA!Q29+CASABIANCA!Q29+HERVEO!Q29+LIBANO!Q29+ANZOATEGUI!Q29+PALOCABILDO!Q29+COELLO!Q29+ORTEGA!Q29+ALPUJARRA!Q29+DOLORES!Q29+GUAMO!Q29+PRADO!Q29+'SAN LUIS'!Q29+SUAREZ!Q29+'VALLE DE SAN JUAN'!Q29+VILLAHERMOSA!Q29</f>
        <v>127376</v>
      </c>
      <c r="R29" s="50"/>
    </row>
    <row r="30" spans="1:18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1369">
        <f>+'VENADILLO 2017'!F30+'SANTA ISABEL 2017'!F30+'SANTA ISABEL 2017'!F30+'ROVIRA 2017'!F30+'PIEDRAS 2017'!F30+'MARIQUITA 2017'!F30+'LERIDA 2017'!F30+'HONDA 2017'!F30+'FRESNO 2017'!F30+'FALAN 2017'!F30+'CAJAMARCA 2017'!F30+'ARMERO 2017'!F30+'ALVARADO 2017'!F30+RONCESVALLES2017!F30+PLANADAS2017!F30+PROGRAMACIÒNMURILLO2017!F30+COYAIMA2017!F30+ATACO2017!F30+'CARMEN DE APICALA'!F30+CHAPARRAL!F30+CUNDAY!F30+ESPINAL!F30+FLANDES!F30+ICONONZO!F30+MELGAR!F30+NATAGAIMA!F30+PURIFICACION!F30+'SAN ANTONIO'!F30+VILLARRICA!F30+AMBALEMA!F30+CASABIANCA!F30+HERVEO!F30+LIBANO!F30+ANZOATEGUI!F30+PALOCABILDO!F30+COELLO!F30+ORTEGA!F30+ALPUJARRA!F30+DOLORES!F30+GUAMO!F30+PRADO!F30+'SAN LUIS'!F30+SUAREZ!F30+'VALLE DE SAN JUAN'!F30+VILLAHERMOSA!F30</f>
        <v>23</v>
      </c>
      <c r="G30" s="1369">
        <f>+'VENADILLO 2017'!G30+'SANTA ISABEL 2017'!G30+'SANTA ISABEL 2017'!G30+'ROVIRA 2017'!G30+'PIEDRAS 2017'!G30+'MARIQUITA 2017'!G30+'LERIDA 2017'!G30+'HONDA 2017'!G30+'FRESNO 2017'!G30+'FALAN 2017'!G30+'CAJAMARCA 2017'!G30+'ARMERO 2017'!G30+'ALVARADO 2017'!G30+RONCESVALLES2017!G30+PLANADAS2017!G30+PROGRAMACIÒNMURILLO2017!G30+COYAIMA2017!G30+ATACO2017!G30+'CARMEN DE APICALA'!G30+CHAPARRAL!G30+CUNDAY!G30+ESPINAL!G30+FLANDES!G30+ICONONZO!G30+MELGAR!G30+NATAGAIMA!G30+PURIFICACION!G30+'SAN ANTONIO'!G30+VILLARRICA!G30+AMBALEMA!G30+CASABIANCA!G30+HERVEO!G30+LIBANO!G30+ANZOATEGUI!G30+PALOCABILDO!G30+COELLO!G30+ORTEGA!G30+ALPUJARRA!G30+DOLORES!G30+GUAMO!G30+PRADO!G30+'SAN LUIS'!G30+SUAREZ!G30+'VALLE DE SAN JUAN'!G30+VILLAHERMOSA!G30</f>
        <v>23</v>
      </c>
      <c r="H30" s="224">
        <f t="shared" si="0"/>
        <v>100</v>
      </c>
      <c r="I30" s="1369">
        <f>+'VENADILLO 2017'!I30+'SANTA ISABEL 2017'!I30+'SANTA ISABEL 2017'!I30+'ROVIRA 2017'!I30+'PIEDRAS 2017'!I30+'MARIQUITA 2017'!I30+'LERIDA 2017'!I30+'HONDA 2017'!I30+'FRESNO 2017'!I30+'FALAN 2017'!I30+'CAJAMARCA 2017'!I30+'ARMERO 2017'!I30+'ALVARADO 2017'!I30+RONCESVALLES2017!I30+PLANADAS2017!I30+PROGRAMACIÒNMURILLO2017!I30+COYAIMA2017!I30+ATACO2017!I30+'CARMEN DE APICALA'!I30+CHAPARRAL!I30+CUNDAY!I30+ESPINAL!I30+FLANDES!I30+ICONONZO!I30+MELGAR!I30+NATAGAIMA!I30+PURIFICACION!I30+'SAN ANTONIO'!I30+VILLARRICA!I30+AMBALEMA!I30+CASABIANCA!I30+HERVEO!I30+LIBANO!I30+ANZOATEGUI!I30+PALOCABILDO!I30+COELLO!I30+ORTEGA!I30+ALPUJARRA!I30+DOLORES!I30+GUAMO!I30+PRADO!I30+'SAN LUIS'!I30+SUAREZ!I30+'VALLE DE SAN JUAN'!I30+VILLAHERMOSA!I30</f>
        <v>117</v>
      </c>
      <c r="J30" s="1369">
        <f>+'VENADILLO 2017'!J30+'SANTA ISABEL 2017'!J30+'SANTA ISABEL 2017'!J30+'ROVIRA 2017'!J30+'PIEDRAS 2017'!J30+'MARIQUITA 2017'!J30+'LERIDA 2017'!J30+'HONDA 2017'!J30+'FRESNO 2017'!J30+'FALAN 2017'!J30+'CAJAMARCA 2017'!J30+'ARMERO 2017'!J30+'ALVARADO 2017'!J30+RONCESVALLES2017!J30+PLANADAS2017!J30+PROGRAMACIÒNMURILLO2017!J30+COYAIMA2017!J30+ATACO2017!J30+'CARMEN DE APICALA'!J30+CHAPARRAL!J30+CUNDAY!J30+ESPINAL!J30+FLANDES!J30+ICONONZO!J30+MELGAR!J30+NATAGAIMA!J30+PURIFICACION!J30+'SAN ANTONIO'!J30+VILLARRICA!J30+AMBALEMA!J30+CASABIANCA!J30+HERVEO!J30+LIBANO!J30+ANZOATEGUI!J30+PALOCABILDO!J30+COELLO!J30+ORTEGA!J30+ALPUJARRA!J30+DOLORES!J30+GUAMO!J30+PRADO!J30+'SAN LUIS'!J30+SUAREZ!J30+'VALLE DE SAN JUAN'!J30+VILLAHERMOSA!J30</f>
        <v>117</v>
      </c>
      <c r="K30" s="1369">
        <f>+'VENADILLO 2017'!K30+'SANTA ISABEL 2017'!K30+'SANTA ISABEL 2017'!K30+'ROVIRA 2017'!K30+'PIEDRAS 2017'!K30+'MARIQUITA 2017'!K30+'LERIDA 2017'!K30+'HONDA 2017'!K30+'FRESNO 2017'!K30+'FALAN 2017'!K30+'CAJAMARCA 2017'!K30+'ARMERO 2017'!K30+'ALVARADO 2017'!K30+RONCESVALLES2017!K30+PLANADAS2017!K30+PROGRAMACIÒNMURILLO2017!K30+COYAIMA2017!K30+ATACO2017!K30+'CARMEN DE APICALA'!K30+CHAPARRAL!K30+CUNDAY!K30+ESPINAL!K30+FLANDES!K30+ICONONZO!K30+MELGAR!K30+NATAGAIMA!K30+PURIFICACION!K30+'SAN ANTONIO'!K30+VILLARRICA!K30+AMBALEMA!K30+CASABIANCA!K30+HERVEO!K30+LIBANO!K30+ANZOATEGUI!K30+PALOCABILDO!K30+COELLO!K30+ORTEGA!K30+ALPUJARRA!K30+DOLORES!K30+GUAMO!K30+PRADO!K30+'SAN LUIS'!K30+SUAREZ!K30+'VALLE DE SAN JUAN'!K30+VILLAHERMOSA!K30</f>
        <v>125</v>
      </c>
      <c r="L30" s="1370">
        <f>+'VENADILLO 2017'!L30+'SANTA ISABEL 2017'!L30+'SANTA ISABEL 2017'!L30+'ROVIRA 2017'!L30+'PIEDRAS 2017'!L30+'MARIQUITA 2017'!L30+'LERIDA 2017'!L30+'HONDA 2017'!L30+'FRESNO 2017'!L30+'FALAN 2017'!L30+'CAJAMARCA 2017'!L30+'ARMERO 2017'!L30+'ALVARADO 2017'!L30+RONCESVALLES2017!L30+PLANADAS2017!L30+PROGRAMACIÒNMURILLO2017!L30+COYAIMA2017!L30+ATACO2017!L30+'CARMEN DE APICALA'!L30+CHAPARRAL!L30+CUNDAY!L30+ESPINAL!L30+FLANDES!L30+ICONONZO!L30+MELGAR!L30+NATAGAIMA!L30+PURIFICACION!L30+'SAN ANTONIO'!L30+VILLARRICA!L30+AMBALEMA!L30+CASABIANCA!L30+HERVEO!L30+LIBANO!L30+ANZOATEGUI!L30+PALOCABILDO!L30+COELLO!L30+ORTEGA!L30+ALPUJARRA!L30+DOLORES!L30+GUAMO!L30+PRADO!L30+'SAN LUIS'!L30+SUAREZ!L30+'VALLE DE SAN JUAN'!L30+VILLAHERMOSA!L30</f>
        <v>222880</v>
      </c>
      <c r="M30" s="1370">
        <f>+'VENADILLO 2017'!M30+'SANTA ISABEL 2017'!M30+'SANTA ISABEL 2017'!M30+'ROVIRA 2017'!M30+'PIEDRAS 2017'!M30+'MARIQUITA 2017'!M30+'LERIDA 2017'!M30+'HONDA 2017'!M30+'FRESNO 2017'!M30+'FALAN 2017'!M30+'CAJAMARCA 2017'!M30+'ARMERO 2017'!M30+'ALVARADO 2017'!M30+RONCESVALLES2017!M30+PLANADAS2017!M30+PROGRAMACIÒNMURILLO2017!M30+COYAIMA2017!M30+ATACO2017!M30+'CARMEN DE APICALA'!M30+CHAPARRAL!M30+CUNDAY!M30+ESPINAL!M30+FLANDES!M30+ICONONZO!M30+MELGAR!M30+NATAGAIMA!M30+PURIFICACION!M30+'SAN ANTONIO'!M30+VILLARRICA!M30+AMBALEMA!M30+CASABIANCA!M30+HERVEO!M30+LIBANO!M30+ANZOATEGUI!M30+PALOCABILDO!M30+COELLO!M30+ORTEGA!M30+ALPUJARRA!M30+DOLORES!M30+GUAMO!M30+PRADO!M30+'SAN LUIS'!M30+SUAREZ!M30+'VALLE DE SAN JUAN'!M30+VILLAHERMOSA!M30</f>
        <v>995000</v>
      </c>
      <c r="N30" s="1370">
        <f>+'VENADILLO 2017'!N30+'SANTA ISABEL 2017'!N30+'SANTA ISABEL 2017'!N30+'ROVIRA 2017'!N30+'PIEDRAS 2017'!N30+'MARIQUITA 2017'!N30+'LERIDA 2017'!N30+'HONDA 2017'!N30+'FRESNO 2017'!N30+'FALAN 2017'!N30+'CAJAMARCA 2017'!N30+'ARMERO 2017'!N30+'ALVARADO 2017'!N30+RONCESVALLES2017!N30+PLANADAS2017!N30+PROGRAMACIÒNMURILLO2017!N30+COYAIMA2017!N30+ATACO2017!N30+'CARMEN DE APICALA'!N30+CHAPARRAL!N30+CUNDAY!N30+ESPINAL!N30+FLANDES!N30+ICONONZO!N30+MELGAR!N30+NATAGAIMA!N30+PURIFICACION!N30+'SAN ANTONIO'!N30+VILLARRICA!N30+AMBALEMA!N30+CASABIANCA!N30+HERVEO!N30+LIBANO!N30+ANZOATEGUI!N30+PALOCABILDO!N30+COELLO!N30+ORTEGA!N30+ALPUJARRA!N30+DOLORES!N30+GUAMO!N30+PRADO!N30+'SAN LUIS'!N30+SUAREZ!N30+'VALLE DE SAN JUAN'!N30+VILLAHERMOSA!N30</f>
        <v>0</v>
      </c>
      <c r="O30" s="1370">
        <f>+'VENADILLO 2017'!O30+'SANTA ISABEL 2017'!O30+'SANTA ISABEL 2017'!O30+'ROVIRA 2017'!O30+'PIEDRAS 2017'!O30+'MARIQUITA 2017'!O30+'LERIDA 2017'!O30+'HONDA 2017'!O30+'FRESNO 2017'!O30+'FALAN 2017'!O30+'CAJAMARCA 2017'!O30+'ARMERO 2017'!O30+'ALVARADO 2017'!O30+RONCESVALLES2017!O30+PLANADAS2017!O30+PROGRAMACIÒNMURILLO2017!O30+COYAIMA2017!O30+ATACO2017!O30+'CARMEN DE APICALA'!O30+CHAPARRAL!O30+CUNDAY!O30+ESPINAL!O30+FLANDES!O30+ICONONZO!O30+MELGAR!O30+NATAGAIMA!O30+PURIFICACION!O30+'SAN ANTONIO'!O30+VILLARRICA!O30+AMBALEMA!O30+CASABIANCA!O30+HERVEO!O30+LIBANO!O30+ANZOATEGUI!O30+PALOCABILDO!O30+COELLO!O30+ORTEGA!O30+ALPUJARRA!O30+DOLORES!O30+GUAMO!O30+PRADO!O30+'SAN LUIS'!O30+SUAREZ!O30+'VALLE DE SAN JUAN'!O30+VILLAHERMOSA!O30</f>
        <v>0</v>
      </c>
      <c r="P30" s="1370">
        <f>+'VENADILLO 2017'!P30+'SANTA ISABEL 2017'!P30+'SANTA ISABEL 2017'!P30+'ROVIRA 2017'!P30+'PIEDRAS 2017'!P30+'MARIQUITA 2017'!P30+'LERIDA 2017'!P30+'HONDA 2017'!P30+'FRESNO 2017'!P30+'FALAN 2017'!P30+'CAJAMARCA 2017'!P30+'ARMERO 2017'!P30+'ALVARADO 2017'!P30+RONCESVALLES2017!P30+PLANADAS2017!P30+PROGRAMACIÒNMURILLO2017!P30+COYAIMA2017!P30+ATACO2017!P30+'CARMEN DE APICALA'!P30+CHAPARRAL!P30+CUNDAY!P30+ESPINAL!P30+FLANDES!P30+ICONONZO!P30+MELGAR!P30+NATAGAIMA!P30+PURIFICACION!P30+'SAN ANTONIO'!P30+VILLARRICA!P30+AMBALEMA!P30+CASABIANCA!P30+HERVEO!P30+LIBANO!P30+ANZOATEGUI!P30+PALOCABILDO!P30+COELLO!P30+ORTEGA!P30+ALPUJARRA!P30+DOLORES!P30+GUAMO!P30+PRADO!P30+'SAN LUIS'!P30+SUAREZ!P30+'VALLE DE SAN JUAN'!P30+VILLAHERMOSA!P30</f>
        <v>125</v>
      </c>
      <c r="Q30" s="1370">
        <f>+'VENADILLO 2017'!Q30+'SANTA ISABEL 2017'!Q30+'SANTA ISABEL 2017'!Q30+'ROVIRA 2017'!Q30+'PIEDRAS 2017'!Q30+'MARIQUITA 2017'!Q30+'LERIDA 2017'!Q30+'HONDA 2017'!Q30+'FRESNO 2017'!Q30+'FALAN 2017'!Q30+'CAJAMARCA 2017'!Q30+'ARMERO 2017'!Q30+'ALVARADO 2017'!Q30+RONCESVALLES2017!Q30+PLANADAS2017!Q30+PROGRAMACIÒNMURILLO2017!Q30+COYAIMA2017!Q30+ATACO2017!Q30+'CARMEN DE APICALA'!Q30+CHAPARRAL!Q30+CUNDAY!Q30+ESPINAL!Q30+FLANDES!Q30+ICONONZO!Q30+MELGAR!Q30+NATAGAIMA!Q30+PURIFICACION!Q30+'SAN ANTONIO'!Q30+VILLARRICA!Q30+AMBALEMA!Q30+CASABIANCA!Q30+HERVEO!Q30+LIBANO!Q30+ANZOATEGUI!Q30+PALOCABILDO!Q30+COELLO!Q30+ORTEGA!Q30+ALPUJARRA!Q30+DOLORES!Q30+GUAMO!Q30+PRADO!Q30+'SAN LUIS'!Q30+SUAREZ!Q30+'VALLE DE SAN JUAN'!Q30+VILLAHERMOSA!Q30</f>
        <v>995050</v>
      </c>
      <c r="R30" s="50"/>
    </row>
    <row r="31" spans="1:18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1369">
        <f>+'VENADILLO 2017'!F31+'SANTA ISABEL 2017'!F31+'SANTA ISABEL 2017'!F31+'ROVIRA 2017'!F31+'PIEDRAS 2017'!F31+'MARIQUITA 2017'!F31+'LERIDA 2017'!F31+'HONDA 2017'!F31+'FRESNO 2017'!F31+'FALAN 2017'!F31+'CAJAMARCA 2017'!F31+'ARMERO 2017'!F31+'ALVARADO 2017'!F31+RONCESVALLES2017!F31+PLANADAS2017!F31+PROGRAMACIÒNMURILLO2017!F31+COYAIMA2017!F31+ATACO2017!F31+'CARMEN DE APICALA'!F31+CHAPARRAL!F31+CUNDAY!F31+ESPINAL!F31+FLANDES!F31+ICONONZO!F31+MELGAR!F31+NATAGAIMA!F31+PURIFICACION!F31+'SAN ANTONIO'!F31+VILLARRICA!F31+AMBALEMA!F31+CASABIANCA!F31+HERVEO!F31+LIBANO!F31+ANZOATEGUI!F31+PALOCABILDO!F31+COELLO!F31+ORTEGA!F31+ALPUJARRA!F31+DOLORES!F31+GUAMO!F31+PRADO!F31+'SAN LUIS'!F31+SUAREZ!F31+'VALLE DE SAN JUAN'!F31+VILLAHERMOSA!F31</f>
        <v>298</v>
      </c>
      <c r="G31" s="1369">
        <f>+'VENADILLO 2017'!G31+'SANTA ISABEL 2017'!G31+'SANTA ISABEL 2017'!G31+'ROVIRA 2017'!G31+'PIEDRAS 2017'!G31+'MARIQUITA 2017'!G31+'LERIDA 2017'!G31+'HONDA 2017'!G31+'FRESNO 2017'!G31+'FALAN 2017'!G31+'CAJAMARCA 2017'!G31+'ARMERO 2017'!G31+'ALVARADO 2017'!G31+RONCESVALLES2017!G31+PLANADAS2017!G31+PROGRAMACIÒNMURILLO2017!G31+COYAIMA2017!G31+ATACO2017!G31+'CARMEN DE APICALA'!G31+CHAPARRAL!G31+CUNDAY!G31+ESPINAL!G31+FLANDES!G31+ICONONZO!G31+MELGAR!G31+NATAGAIMA!G31+PURIFICACION!G31+'SAN ANTONIO'!G31+VILLARRICA!G31+AMBALEMA!G31+CASABIANCA!G31+HERVEO!G31+LIBANO!G31+ANZOATEGUI!G31+PALOCABILDO!G31+COELLO!G31+ORTEGA!G31+ALPUJARRA!G31+DOLORES!G31+GUAMO!G31+PRADO!G31+'SAN LUIS'!G31+SUAREZ!G31+'VALLE DE SAN JUAN'!G31+VILLAHERMOSA!G31</f>
        <v>85</v>
      </c>
      <c r="H31" s="224">
        <f t="shared" si="0"/>
        <v>28.523489932885905</v>
      </c>
      <c r="I31" s="1369">
        <f>+'VENADILLO 2017'!I31+'SANTA ISABEL 2017'!I31+'SANTA ISABEL 2017'!I31+'ROVIRA 2017'!I31+'PIEDRAS 2017'!I31+'MARIQUITA 2017'!I31+'LERIDA 2017'!I31+'HONDA 2017'!I31+'FRESNO 2017'!I31+'FALAN 2017'!I31+'CAJAMARCA 2017'!I31+'ARMERO 2017'!I31+'ALVARADO 2017'!I31+RONCESVALLES2017!I31+PLANADAS2017!I31+PROGRAMACIÒNMURILLO2017!I31+COYAIMA2017!I31+ATACO2017!I31+'CARMEN DE APICALA'!I31+CHAPARRAL!I31+CUNDAY!I31+ESPINAL!I31+FLANDES!I31+ICONONZO!I31+MELGAR!I31+NATAGAIMA!I31+PURIFICACION!I31+'SAN ANTONIO'!I31+VILLARRICA!I31+AMBALEMA!I31+CASABIANCA!I31+HERVEO!I31+LIBANO!I31+ANZOATEGUI!I31+PALOCABILDO!I31+COELLO!I31+ORTEGA!I31+ALPUJARRA!I31+DOLORES!I31+GUAMO!I31+PRADO!I31+'SAN LUIS'!I31+SUAREZ!I31+'VALLE DE SAN JUAN'!I31+VILLAHERMOSA!I31</f>
        <v>58</v>
      </c>
      <c r="J31" s="1369">
        <f>+'VENADILLO 2017'!J31+'SANTA ISABEL 2017'!J31+'SANTA ISABEL 2017'!J31+'ROVIRA 2017'!J31+'PIEDRAS 2017'!J31+'MARIQUITA 2017'!J31+'LERIDA 2017'!J31+'HONDA 2017'!J31+'FRESNO 2017'!J31+'FALAN 2017'!J31+'CAJAMARCA 2017'!J31+'ARMERO 2017'!J31+'ALVARADO 2017'!J31+RONCESVALLES2017!J31+PLANADAS2017!J31+PROGRAMACIÒNMURILLO2017!J31+COYAIMA2017!J31+ATACO2017!J31+'CARMEN DE APICALA'!J31+CHAPARRAL!J31+CUNDAY!J31+ESPINAL!J31+FLANDES!J31+ICONONZO!J31+MELGAR!J31+NATAGAIMA!J31+PURIFICACION!J31+'SAN ANTONIO'!J31+VILLARRICA!J31+AMBALEMA!J31+CASABIANCA!J31+HERVEO!J31+LIBANO!J31+ANZOATEGUI!J31+PALOCABILDO!J31+COELLO!J31+ORTEGA!J31+ALPUJARRA!J31+DOLORES!J31+GUAMO!J31+PRADO!J31+'SAN LUIS'!J31+SUAREZ!J31+'VALLE DE SAN JUAN'!J31+VILLAHERMOSA!J31</f>
        <v>144</v>
      </c>
      <c r="K31" s="1369">
        <f>+'VENADILLO 2017'!K31+'SANTA ISABEL 2017'!K31+'SANTA ISABEL 2017'!K31+'ROVIRA 2017'!K31+'PIEDRAS 2017'!K31+'MARIQUITA 2017'!K31+'LERIDA 2017'!K31+'HONDA 2017'!K31+'FRESNO 2017'!K31+'FALAN 2017'!K31+'CAJAMARCA 2017'!K31+'ARMERO 2017'!K31+'ALVARADO 2017'!K31+RONCESVALLES2017!K31+PLANADAS2017!K31+PROGRAMACIÒNMURILLO2017!K31+COYAIMA2017!K31+ATACO2017!K31+'CARMEN DE APICALA'!K31+CHAPARRAL!K31+CUNDAY!K31+ESPINAL!K31+FLANDES!K31+ICONONZO!K31+MELGAR!K31+NATAGAIMA!K31+PURIFICACION!K31+'SAN ANTONIO'!K31+VILLARRICA!K31+AMBALEMA!K31+CASABIANCA!K31+HERVEO!K31+LIBANO!K31+ANZOATEGUI!K31+PALOCABILDO!K31+COELLO!K31+ORTEGA!K31+ALPUJARRA!K31+DOLORES!K31+GUAMO!K31+PRADO!K31+'SAN LUIS'!K31+SUAREZ!K31+'VALLE DE SAN JUAN'!K31+VILLAHERMOSA!K31</f>
        <v>144</v>
      </c>
      <c r="L31" s="1370">
        <f>+'VENADILLO 2017'!L31+'SANTA ISABEL 2017'!L31+'SANTA ISABEL 2017'!L31+'ROVIRA 2017'!L31+'PIEDRAS 2017'!L31+'MARIQUITA 2017'!L31+'LERIDA 2017'!L31+'HONDA 2017'!L31+'FRESNO 2017'!L31+'FALAN 2017'!L31+'CAJAMARCA 2017'!L31+'ARMERO 2017'!L31+'ALVARADO 2017'!L31+RONCESVALLES2017!L31+PLANADAS2017!L31+PROGRAMACIÒNMURILLO2017!L31+COYAIMA2017!L31+ATACO2017!L31+'CARMEN DE APICALA'!L31+CHAPARRAL!L31+CUNDAY!L31+ESPINAL!L31+FLANDES!L31+ICONONZO!L31+MELGAR!L31+NATAGAIMA!L31+PURIFICACION!L31+'SAN ANTONIO'!L31+VILLARRICA!L31+AMBALEMA!L31+CASABIANCA!L31+HERVEO!L31+LIBANO!L31+ANZOATEGUI!L31+PALOCABILDO!L31+COELLO!L31+ORTEGA!L31+ALPUJARRA!L31+DOLORES!L31+GUAMO!L31+PRADO!L31+'SAN LUIS'!L31+SUAREZ!L31+'VALLE DE SAN JUAN'!L31+VILLAHERMOSA!L31</f>
        <v>230840</v>
      </c>
      <c r="M31" s="1370">
        <f>+'VENADILLO 2017'!M31+'SANTA ISABEL 2017'!M31+'SANTA ISABEL 2017'!M31+'ROVIRA 2017'!M31+'PIEDRAS 2017'!M31+'MARIQUITA 2017'!M31+'LERIDA 2017'!M31+'HONDA 2017'!M31+'FRESNO 2017'!M31+'FALAN 2017'!M31+'CAJAMARCA 2017'!M31+'ARMERO 2017'!M31+'ALVARADO 2017'!M31+RONCESVALLES2017!M31+PLANADAS2017!M31+PROGRAMACIÒNMURILLO2017!M31+COYAIMA2017!M31+ATACO2017!M31+'CARMEN DE APICALA'!M31+CHAPARRAL!M31+CUNDAY!M31+ESPINAL!M31+FLANDES!M31+ICONONZO!M31+MELGAR!M31+NATAGAIMA!M31+PURIFICACION!M31+'SAN ANTONIO'!M31+VILLARRICA!M31+AMBALEMA!M31+CASABIANCA!M31+HERVEO!M31+LIBANO!M31+ANZOATEGUI!M31+PALOCABILDO!M31+COELLO!M31+ORTEGA!M31+ALPUJARRA!M31+DOLORES!M31+GUAMO!M31+PRADO!M31+'SAN LUIS'!M31+SUAREZ!M31+'VALLE DE SAN JUAN'!M31+VILLAHERMOSA!M31</f>
        <v>1146240</v>
      </c>
      <c r="N31" s="1370">
        <f>+'VENADILLO 2017'!N31+'SANTA ISABEL 2017'!N31+'SANTA ISABEL 2017'!N31+'ROVIRA 2017'!N31+'PIEDRAS 2017'!N31+'MARIQUITA 2017'!N31+'LERIDA 2017'!N31+'HONDA 2017'!N31+'FRESNO 2017'!N31+'FALAN 2017'!N31+'CAJAMARCA 2017'!N31+'ARMERO 2017'!N31+'ALVARADO 2017'!N31+RONCESVALLES2017!N31+PLANADAS2017!N31+PROGRAMACIÒNMURILLO2017!N31+COYAIMA2017!N31+ATACO2017!N31+'CARMEN DE APICALA'!N31+CHAPARRAL!N31+CUNDAY!N31+ESPINAL!N31+FLANDES!N31+ICONONZO!N31+MELGAR!N31+NATAGAIMA!N31+PURIFICACION!N31+'SAN ANTONIO'!N31+VILLARRICA!N31+AMBALEMA!N31+CASABIANCA!N31+HERVEO!N31+LIBANO!N31+ANZOATEGUI!N31+PALOCABILDO!N31+COELLO!N31+ORTEGA!N31+ALPUJARRA!N31+DOLORES!N31+GUAMO!N31+PRADO!N31+'SAN LUIS'!N31+SUAREZ!N31+'VALLE DE SAN JUAN'!N31+VILLAHERMOSA!N31</f>
        <v>138.57999999999998</v>
      </c>
      <c r="O31" s="1370">
        <f>+'VENADILLO 2017'!O31+'SANTA ISABEL 2017'!O31+'SANTA ISABEL 2017'!O31+'ROVIRA 2017'!O31+'PIEDRAS 2017'!O31+'MARIQUITA 2017'!O31+'LERIDA 2017'!O31+'HONDA 2017'!O31+'FRESNO 2017'!O31+'FALAN 2017'!O31+'CAJAMARCA 2017'!O31+'ARMERO 2017'!O31+'ALVARADO 2017'!O31+RONCESVALLES2017!O31+PLANADAS2017!O31+PROGRAMACIÒNMURILLO2017!O31+COYAIMA2017!O31+ATACO2017!O31+'CARMEN DE APICALA'!O31+CHAPARRAL!O31+CUNDAY!O31+ESPINAL!O31+FLANDES!O31+ICONONZO!O31+MELGAR!O31+NATAGAIMA!O31+PURIFICACION!O31+'SAN ANTONIO'!O31+VILLARRICA!O31+AMBALEMA!O31+CASABIANCA!O31+HERVEO!O31+LIBANO!O31+ANZOATEGUI!O31+PALOCABILDO!O31+COELLO!O31+ORTEGA!O31+ALPUJARRA!O31+DOLORES!O31+GUAMO!O31+PRADO!O31+'SAN LUIS'!O31+SUAREZ!O31+'VALLE DE SAN JUAN'!O31+VILLAHERMOSA!O31</f>
        <v>1103096.8</v>
      </c>
      <c r="P31" s="1370">
        <f>+'VENADILLO 2017'!P31+'SANTA ISABEL 2017'!P31+'SANTA ISABEL 2017'!P31+'ROVIRA 2017'!P31+'PIEDRAS 2017'!P31+'MARIQUITA 2017'!P31+'LERIDA 2017'!P31+'HONDA 2017'!P31+'FRESNO 2017'!P31+'FALAN 2017'!P31+'CAJAMARCA 2017'!P31+'ARMERO 2017'!P31+'ALVARADO 2017'!P31+RONCESVALLES2017!P31+PLANADAS2017!P31+PROGRAMACIÒNMURILLO2017!P31+COYAIMA2017!P31+ATACO2017!P31+'CARMEN DE APICALA'!P31+CHAPARRAL!P31+CUNDAY!P31+ESPINAL!P31+FLANDES!P31+ICONONZO!P31+MELGAR!P31+NATAGAIMA!P31+PURIFICACION!P31+'SAN ANTONIO'!P31+VILLARRICA!P31+AMBALEMA!P31+CASABIANCA!P31+HERVEO!P31+LIBANO!P31+ANZOATEGUI!P31+PALOCABILDO!P31+COELLO!P31+ORTEGA!P31+ALPUJARRA!P31+DOLORES!P31+GUAMO!P31+PRADO!P31+'SAN LUIS'!P31+SUAREZ!P31+'VALLE DE SAN JUAN'!P31+VILLAHERMOSA!P31</f>
        <v>282.58</v>
      </c>
      <c r="Q31" s="1370">
        <f>+'VENADILLO 2017'!Q31+'SANTA ISABEL 2017'!Q31+'SANTA ISABEL 2017'!Q31+'ROVIRA 2017'!Q31+'PIEDRAS 2017'!Q31+'MARIQUITA 2017'!Q31+'LERIDA 2017'!Q31+'HONDA 2017'!Q31+'FRESNO 2017'!Q31+'FALAN 2017'!Q31+'CAJAMARCA 2017'!Q31+'ARMERO 2017'!Q31+'ALVARADO 2017'!Q31+RONCESVALLES2017!Q31+PLANADAS2017!Q31+PROGRAMACIÒNMURILLO2017!Q31+COYAIMA2017!Q31+ATACO2017!Q31+'CARMEN DE APICALA'!Q31+CHAPARRAL!Q31+CUNDAY!Q31+ESPINAL!Q31+FLANDES!Q31+ICONONZO!Q31+MELGAR!Q31+NATAGAIMA!Q31+PURIFICACION!Q31+'SAN ANTONIO'!Q31+VILLARRICA!Q31+AMBALEMA!Q31+CASABIANCA!Q31+HERVEO!Q31+LIBANO!Q31+ANZOATEGUI!Q31+PALOCABILDO!Q31+COELLO!Q31+ORTEGA!Q31+ALPUJARRA!Q31+DOLORES!Q31+GUAMO!Q31+PRADO!Q31+'SAN LUIS'!Q31+SUAREZ!Q31+'VALLE DE SAN JUAN'!Q31+VILLAHERMOSA!Q31</f>
        <v>2249396.7999999998</v>
      </c>
      <c r="R31" s="50"/>
    </row>
    <row r="32" spans="1:18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369">
        <f>+'VENADILLO 2017'!F32+'SANTA ISABEL 2017'!F32+'SANTA ISABEL 2017'!F32+'ROVIRA 2017'!F32+'PIEDRAS 2017'!F32+'MARIQUITA 2017'!F32+'LERIDA 2017'!F32+'HONDA 2017'!F32+'FRESNO 2017'!F32+'FALAN 2017'!F32+'CAJAMARCA 2017'!F32+'ARMERO 2017'!F32+'ALVARADO 2017'!F32+RONCESVALLES2017!F32+PLANADAS2017!F32+PROGRAMACIÒNMURILLO2017!F32+COYAIMA2017!F32+ATACO2017!F32+'CARMEN DE APICALA'!F32+CHAPARRAL!F32+CUNDAY!F32+ESPINAL!F32+FLANDES!F32+ICONONZO!F32+MELGAR!F32+NATAGAIMA!F32+PURIFICACION!F32+'SAN ANTONIO'!F32+VILLARRICA!F32+AMBALEMA!F32+CASABIANCA!F32+HERVEO!F32+LIBANO!F32+ANZOATEGUI!F32+PALOCABILDO!F32+COELLO!F32+ORTEGA!F32+ALPUJARRA!F32+DOLORES!F32+GUAMO!F32+PRADO!F32+'SAN LUIS'!F32+SUAREZ!F32+'VALLE DE SAN JUAN'!F32+VILLAHERMOSA!F32</f>
        <v>1</v>
      </c>
      <c r="G32" s="1369">
        <f>+'VENADILLO 2017'!G32+'SANTA ISABEL 2017'!G32+'SANTA ISABEL 2017'!G32+'ROVIRA 2017'!G32+'PIEDRAS 2017'!G32+'MARIQUITA 2017'!G32+'LERIDA 2017'!G32+'HONDA 2017'!G32+'FRESNO 2017'!G32+'FALAN 2017'!G32+'CAJAMARCA 2017'!G32+'ARMERO 2017'!G32+'ALVARADO 2017'!G32+RONCESVALLES2017!G32+PLANADAS2017!G32+PROGRAMACIÒNMURILLO2017!G32+COYAIMA2017!G32+ATACO2017!G32+'CARMEN DE APICALA'!G32+CHAPARRAL!G32+CUNDAY!G32+ESPINAL!G32+FLANDES!G32+ICONONZO!G32+MELGAR!G32+NATAGAIMA!G32+PURIFICACION!G32+'SAN ANTONIO'!G32+VILLARRICA!G32+AMBALEMA!G32+CASABIANCA!G32+HERVEO!G32+LIBANO!G32+ANZOATEGUI!G32+PALOCABILDO!G32+COELLO!G32+ORTEGA!G32+ALPUJARRA!G32+DOLORES!G32+GUAMO!G32+PRADO!G32+'SAN LUIS'!G32+SUAREZ!G32+'VALLE DE SAN JUAN'!G32+VILLAHERMOSA!G32</f>
        <v>1</v>
      </c>
      <c r="H32" s="224">
        <f t="shared" si="0"/>
        <v>100</v>
      </c>
      <c r="I32" s="1369">
        <f>+'VENADILLO 2017'!I32+'SANTA ISABEL 2017'!I32+'SANTA ISABEL 2017'!I32+'ROVIRA 2017'!I32+'PIEDRAS 2017'!I32+'MARIQUITA 2017'!I32+'LERIDA 2017'!I32+'HONDA 2017'!I32+'FRESNO 2017'!I32+'FALAN 2017'!I32+'CAJAMARCA 2017'!I32+'ARMERO 2017'!I32+'ALVARADO 2017'!I32+RONCESVALLES2017!I32+PLANADAS2017!I32+PROGRAMACIÒNMURILLO2017!I32+COYAIMA2017!I32+ATACO2017!I32+'CARMEN DE APICALA'!I32+CHAPARRAL!I32+CUNDAY!I32+ESPINAL!I32+FLANDES!I32+ICONONZO!I32+MELGAR!I32+NATAGAIMA!I32+PURIFICACION!I32+'SAN ANTONIO'!I32+VILLARRICA!I32+AMBALEMA!I32+CASABIANCA!I32+HERVEO!I32+LIBANO!I32+ANZOATEGUI!I32+PALOCABILDO!I32+COELLO!I32+ORTEGA!I32+ALPUJARRA!I32+DOLORES!I32+GUAMO!I32+PRADO!I32+'SAN LUIS'!I32+SUAREZ!I32+'VALLE DE SAN JUAN'!I32+VILLAHERMOSA!I32</f>
        <v>2</v>
      </c>
      <c r="J32" s="1369">
        <f>+'VENADILLO 2017'!J32+'SANTA ISABEL 2017'!J32+'SANTA ISABEL 2017'!J32+'ROVIRA 2017'!J32+'PIEDRAS 2017'!J32+'MARIQUITA 2017'!J32+'LERIDA 2017'!J32+'HONDA 2017'!J32+'FRESNO 2017'!J32+'FALAN 2017'!J32+'CAJAMARCA 2017'!J32+'ARMERO 2017'!J32+'ALVARADO 2017'!J32+RONCESVALLES2017!J32+PLANADAS2017!J32+PROGRAMACIÒNMURILLO2017!J32+COYAIMA2017!J32+ATACO2017!J32+'CARMEN DE APICALA'!J32+CHAPARRAL!J32+CUNDAY!J32+ESPINAL!J32+FLANDES!J32+ICONONZO!J32+MELGAR!J32+NATAGAIMA!J32+PURIFICACION!J32+'SAN ANTONIO'!J32+VILLARRICA!J32+AMBALEMA!J32+CASABIANCA!J32+HERVEO!J32+LIBANO!J32+ANZOATEGUI!J32+PALOCABILDO!J32+COELLO!J32+ORTEGA!J32+ALPUJARRA!J32+DOLORES!J32+GUAMO!J32+PRADO!J32+'SAN LUIS'!J32+SUAREZ!J32+'VALLE DE SAN JUAN'!J32+VILLAHERMOSA!J32</f>
        <v>2</v>
      </c>
      <c r="K32" s="1369">
        <f>+'VENADILLO 2017'!K32+'SANTA ISABEL 2017'!K32+'SANTA ISABEL 2017'!K32+'ROVIRA 2017'!K32+'PIEDRAS 2017'!K32+'MARIQUITA 2017'!K32+'LERIDA 2017'!K32+'HONDA 2017'!K32+'FRESNO 2017'!K32+'FALAN 2017'!K32+'CAJAMARCA 2017'!K32+'ARMERO 2017'!K32+'ALVARADO 2017'!K32+RONCESVALLES2017!K32+PLANADAS2017!K32+PROGRAMACIÒNMURILLO2017!K32+COYAIMA2017!K32+ATACO2017!K32+'CARMEN DE APICALA'!K32+CHAPARRAL!K32+CUNDAY!K32+ESPINAL!K32+FLANDES!K32+ICONONZO!K32+MELGAR!K32+NATAGAIMA!K32+PURIFICACION!K32+'SAN ANTONIO'!K32+VILLARRICA!K32+AMBALEMA!K32+CASABIANCA!K32+HERVEO!K32+LIBANO!K32+ANZOATEGUI!K32+PALOCABILDO!K32+COELLO!K32+ORTEGA!K32+ALPUJARRA!K32+DOLORES!K32+GUAMO!K32+PRADO!K32+'SAN LUIS'!K32+SUAREZ!K32+'VALLE DE SAN JUAN'!K32+VILLAHERMOSA!K32</f>
        <v>2</v>
      </c>
      <c r="L32" s="1370">
        <f>+'VENADILLO 2017'!L32+'SANTA ISABEL 2017'!L32+'SANTA ISABEL 2017'!L32+'ROVIRA 2017'!L32+'PIEDRAS 2017'!L32+'MARIQUITA 2017'!L32+'LERIDA 2017'!L32+'HONDA 2017'!L32+'FRESNO 2017'!L32+'FALAN 2017'!L32+'CAJAMARCA 2017'!L32+'ARMERO 2017'!L32+'ALVARADO 2017'!L32+RONCESVALLES2017!L32+PLANADAS2017!L32+PROGRAMACIÒNMURILLO2017!L32+COYAIMA2017!L32+ATACO2017!L32+'CARMEN DE APICALA'!L32+CHAPARRAL!L32+CUNDAY!L32+ESPINAL!L32+FLANDES!L32+ICONONZO!L32+MELGAR!L32+NATAGAIMA!L32+PURIFICACION!L32+'SAN ANTONIO'!L32+VILLARRICA!L32+AMBALEMA!L32+CASABIANCA!L32+HERVEO!L32+LIBANO!L32+ANZOATEGUI!L32+PALOCABILDO!L32+COELLO!L32+ORTEGA!L32+ALPUJARRA!L32+DOLORES!L32+GUAMO!L32+PRADO!L32+'SAN LUIS'!L32+SUAREZ!L32+'VALLE DE SAN JUAN'!L32+VILLAHERMOSA!L32</f>
        <v>119400</v>
      </c>
      <c r="M32" s="1370">
        <f>+'VENADILLO 2017'!M32+'SANTA ISABEL 2017'!M32+'SANTA ISABEL 2017'!M32+'ROVIRA 2017'!M32+'PIEDRAS 2017'!M32+'MARIQUITA 2017'!M32+'LERIDA 2017'!M32+'HONDA 2017'!M32+'FRESNO 2017'!M32+'FALAN 2017'!M32+'CAJAMARCA 2017'!M32+'ARMERO 2017'!M32+'ALVARADO 2017'!M32+RONCESVALLES2017!M32+PLANADAS2017!M32+PROGRAMACIÒNMURILLO2017!M32+COYAIMA2017!M32+ATACO2017!M32+'CARMEN DE APICALA'!M32+CHAPARRAL!M32+CUNDAY!M32+ESPINAL!M32+FLANDES!M32+ICONONZO!M32+MELGAR!M32+NATAGAIMA!M32+PURIFICACION!M32+'SAN ANTONIO'!M32+VILLARRICA!M32+AMBALEMA!M32+CASABIANCA!M32+HERVEO!M32+LIBANO!M32+ANZOATEGUI!M32+PALOCABILDO!M32+COELLO!M32+ORTEGA!M32+ALPUJARRA!M32+DOLORES!M32+GUAMO!M32+PRADO!M32+'SAN LUIS'!M32+SUAREZ!M32+'VALLE DE SAN JUAN'!M32+VILLAHERMOSA!M32</f>
        <v>15920</v>
      </c>
      <c r="N32" s="1370">
        <f>+'VENADILLO 2017'!N32+'SANTA ISABEL 2017'!N32+'SANTA ISABEL 2017'!N32+'ROVIRA 2017'!N32+'PIEDRAS 2017'!N32+'MARIQUITA 2017'!N32+'LERIDA 2017'!N32+'HONDA 2017'!N32+'FRESNO 2017'!N32+'FALAN 2017'!N32+'CAJAMARCA 2017'!N32+'ARMERO 2017'!N32+'ALVARADO 2017'!N32+RONCESVALLES2017!N32+PLANADAS2017!N32+PROGRAMACIÒNMURILLO2017!N32+COYAIMA2017!N32+ATACO2017!N32+'CARMEN DE APICALA'!N32+CHAPARRAL!N32+CUNDAY!N32+ESPINAL!N32+FLANDES!N32+ICONONZO!N32+MELGAR!N32+NATAGAIMA!N32+PURIFICACION!N32+'SAN ANTONIO'!N32+VILLARRICA!N32+AMBALEMA!N32+CASABIANCA!N32+HERVEO!N32+LIBANO!N32+ANZOATEGUI!N32+PALOCABILDO!N32+COELLO!N32+ORTEGA!N32+ALPUJARRA!N32+DOLORES!N32+GUAMO!N32+PRADO!N32+'SAN LUIS'!N32+SUAREZ!N32+'VALLE DE SAN JUAN'!N32+VILLAHERMOSA!N32</f>
        <v>0</v>
      </c>
      <c r="O32" s="1370">
        <f>+'VENADILLO 2017'!O32+'SANTA ISABEL 2017'!O32+'SANTA ISABEL 2017'!O32+'ROVIRA 2017'!O32+'PIEDRAS 2017'!O32+'MARIQUITA 2017'!O32+'LERIDA 2017'!O32+'HONDA 2017'!O32+'FRESNO 2017'!O32+'FALAN 2017'!O32+'CAJAMARCA 2017'!O32+'ARMERO 2017'!O32+'ALVARADO 2017'!O32+RONCESVALLES2017!O32+PLANADAS2017!O32+PROGRAMACIÒNMURILLO2017!O32+COYAIMA2017!O32+ATACO2017!O32+'CARMEN DE APICALA'!O32+CHAPARRAL!O32+CUNDAY!O32+ESPINAL!O32+FLANDES!O32+ICONONZO!O32+MELGAR!O32+NATAGAIMA!O32+PURIFICACION!O32+'SAN ANTONIO'!O32+VILLARRICA!O32+AMBALEMA!O32+CASABIANCA!O32+HERVEO!O32+LIBANO!O32+ANZOATEGUI!O32+PALOCABILDO!O32+COELLO!O32+ORTEGA!O32+ALPUJARRA!O32+DOLORES!O32+GUAMO!O32+PRADO!O32+'SAN LUIS'!O32+SUAREZ!O32+'VALLE DE SAN JUAN'!O32+VILLAHERMOSA!O32</f>
        <v>0</v>
      </c>
      <c r="P32" s="1370">
        <f>+'VENADILLO 2017'!P32+'SANTA ISABEL 2017'!P32+'SANTA ISABEL 2017'!P32+'ROVIRA 2017'!P32+'PIEDRAS 2017'!P32+'MARIQUITA 2017'!P32+'LERIDA 2017'!P32+'HONDA 2017'!P32+'FRESNO 2017'!P32+'FALAN 2017'!P32+'CAJAMARCA 2017'!P32+'ARMERO 2017'!P32+'ALVARADO 2017'!P32+RONCESVALLES2017!P32+PLANADAS2017!P32+PROGRAMACIÒNMURILLO2017!P32+COYAIMA2017!P32+ATACO2017!P32+'CARMEN DE APICALA'!P32+CHAPARRAL!P32+CUNDAY!P32+ESPINAL!P32+FLANDES!P32+ICONONZO!P32+MELGAR!P32+NATAGAIMA!P32+PURIFICACION!P32+'SAN ANTONIO'!P32+VILLARRICA!P32+AMBALEMA!P32+CASABIANCA!P32+HERVEO!P32+LIBANO!P32+ANZOATEGUI!P32+PALOCABILDO!P32+COELLO!P32+ORTEGA!P32+ALPUJARRA!P32+DOLORES!P32+GUAMO!P32+PRADO!P32+'SAN LUIS'!P32+SUAREZ!P32+'VALLE DE SAN JUAN'!P32+VILLAHERMOSA!P32</f>
        <v>2</v>
      </c>
      <c r="Q32" s="1370">
        <f>+'VENADILLO 2017'!Q32+'SANTA ISABEL 2017'!Q32+'SANTA ISABEL 2017'!Q32+'ROVIRA 2017'!Q32+'PIEDRAS 2017'!Q32+'MARIQUITA 2017'!Q32+'LERIDA 2017'!Q32+'HONDA 2017'!Q32+'FRESNO 2017'!Q32+'FALAN 2017'!Q32+'CAJAMARCA 2017'!Q32+'ARMERO 2017'!Q32+'ALVARADO 2017'!Q32+RONCESVALLES2017!Q32+PLANADAS2017!Q32+PROGRAMACIÒNMURILLO2017!Q32+COYAIMA2017!Q32+ATACO2017!Q32+'CARMEN DE APICALA'!Q32+CHAPARRAL!Q32+CUNDAY!Q32+ESPINAL!Q32+FLANDES!Q32+ICONONZO!Q32+MELGAR!Q32+NATAGAIMA!Q32+PURIFICACION!Q32+'SAN ANTONIO'!Q32+VILLARRICA!Q32+AMBALEMA!Q32+CASABIANCA!Q32+HERVEO!Q32+LIBANO!Q32+ANZOATEGUI!Q32+PALOCABILDO!Q32+COELLO!Q32+ORTEGA!Q32+ALPUJARRA!Q32+DOLORES!Q32+GUAMO!Q32+PRADO!Q32+'SAN LUIS'!Q32+SUAREZ!Q32+'VALLE DE SAN JUAN'!Q32+VILLAHERMOSA!Q32</f>
        <v>15922</v>
      </c>
      <c r="R32" s="50"/>
    </row>
    <row r="33" spans="1:18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369">
        <f>+'VENADILLO 2017'!F33+'SANTA ISABEL 2017'!F33+'SANTA ISABEL 2017'!F33+'ROVIRA 2017'!F33+'PIEDRAS 2017'!F33+'MARIQUITA 2017'!F33+'LERIDA 2017'!F33+'HONDA 2017'!F33+'FRESNO 2017'!F33+'FALAN 2017'!F33+'CAJAMARCA 2017'!F33+'ARMERO 2017'!F33+'ALVARADO 2017'!F33+RONCESVALLES2017!F33+PLANADAS2017!F33+PROGRAMACIÒNMURILLO2017!F33+COYAIMA2017!F33+ATACO2017!F33+'CARMEN DE APICALA'!F33+CHAPARRAL!F33+CUNDAY!F33+ESPINAL!F33+FLANDES!F33+ICONONZO!F33+MELGAR!F33+NATAGAIMA!F33+PURIFICACION!F33+'SAN ANTONIO'!F33+VILLARRICA!F33+AMBALEMA!F33+CASABIANCA!F33+HERVEO!F33+LIBANO!F33+ANZOATEGUI!F33+PALOCABILDO!F33+COELLO!F33+ORTEGA!F33+ALPUJARRA!F33+DOLORES!F33+GUAMO!F33+PRADO!F33+'SAN LUIS'!F33+SUAREZ!F33+'VALLE DE SAN JUAN'!F33+VILLAHERMOSA!F33</f>
        <v>2</v>
      </c>
      <c r="G33" s="1369">
        <f>+'VENADILLO 2017'!G33+'SANTA ISABEL 2017'!G33+'SANTA ISABEL 2017'!G33+'ROVIRA 2017'!G33+'PIEDRAS 2017'!G33+'MARIQUITA 2017'!G33+'LERIDA 2017'!G33+'HONDA 2017'!G33+'FRESNO 2017'!G33+'FALAN 2017'!G33+'CAJAMARCA 2017'!G33+'ARMERO 2017'!G33+'ALVARADO 2017'!G33+RONCESVALLES2017!G33+PLANADAS2017!G33+PROGRAMACIÒNMURILLO2017!G33+COYAIMA2017!G33+ATACO2017!G33+'CARMEN DE APICALA'!G33+CHAPARRAL!G33+CUNDAY!G33+ESPINAL!G33+FLANDES!G33+ICONONZO!G33+MELGAR!G33+NATAGAIMA!G33+PURIFICACION!G33+'SAN ANTONIO'!G33+VILLARRICA!G33+AMBALEMA!G33+CASABIANCA!G33+HERVEO!G33+LIBANO!G33+ANZOATEGUI!G33+PALOCABILDO!G33+COELLO!G33+ORTEGA!G33+ALPUJARRA!G33+DOLORES!G33+GUAMO!G33+PRADO!G33+'SAN LUIS'!G33+SUAREZ!G33+'VALLE DE SAN JUAN'!G33+VILLAHERMOSA!G33</f>
        <v>1</v>
      </c>
      <c r="H33" s="224">
        <f t="shared" si="0"/>
        <v>50</v>
      </c>
      <c r="I33" s="1369">
        <f>+'VENADILLO 2017'!I33+'SANTA ISABEL 2017'!I33+'SANTA ISABEL 2017'!I33+'ROVIRA 2017'!I33+'PIEDRAS 2017'!I33+'MARIQUITA 2017'!I33+'LERIDA 2017'!I33+'HONDA 2017'!I33+'FRESNO 2017'!I33+'FALAN 2017'!I33+'CAJAMARCA 2017'!I33+'ARMERO 2017'!I33+'ALVARADO 2017'!I33+RONCESVALLES2017!I33+PLANADAS2017!I33+PROGRAMACIÒNMURILLO2017!I33+COYAIMA2017!I33+ATACO2017!I33+'CARMEN DE APICALA'!I33+CHAPARRAL!I33+CUNDAY!I33+ESPINAL!I33+FLANDES!I33+ICONONZO!I33+MELGAR!I33+NATAGAIMA!I33+PURIFICACION!I33+'SAN ANTONIO'!I33+VILLARRICA!I33+AMBALEMA!I33+CASABIANCA!I33+HERVEO!I33+LIBANO!I33+ANZOATEGUI!I33+PALOCABILDO!I33+COELLO!I33+ORTEGA!I33+ALPUJARRA!I33+DOLORES!I33+GUAMO!I33+PRADO!I33+'SAN LUIS'!I33+SUAREZ!I33+'VALLE DE SAN JUAN'!I33+VILLAHERMOSA!I33</f>
        <v>2</v>
      </c>
      <c r="J33" s="1369">
        <f>+'VENADILLO 2017'!J33+'SANTA ISABEL 2017'!J33+'SANTA ISABEL 2017'!J33+'ROVIRA 2017'!J33+'PIEDRAS 2017'!J33+'MARIQUITA 2017'!J33+'LERIDA 2017'!J33+'HONDA 2017'!J33+'FRESNO 2017'!J33+'FALAN 2017'!J33+'CAJAMARCA 2017'!J33+'ARMERO 2017'!J33+'ALVARADO 2017'!J33+RONCESVALLES2017!J33+PLANADAS2017!J33+PROGRAMACIÒNMURILLO2017!J33+COYAIMA2017!J33+ATACO2017!J33+'CARMEN DE APICALA'!J33+CHAPARRAL!J33+CUNDAY!J33+ESPINAL!J33+FLANDES!J33+ICONONZO!J33+MELGAR!J33+NATAGAIMA!J33+PURIFICACION!J33+'SAN ANTONIO'!J33+VILLARRICA!J33+AMBALEMA!J33+CASABIANCA!J33+HERVEO!J33+LIBANO!J33+ANZOATEGUI!J33+PALOCABILDO!J33+COELLO!J33+ORTEGA!J33+ALPUJARRA!J33+DOLORES!J33+GUAMO!J33+PRADO!J33+'SAN LUIS'!J33+SUAREZ!J33+'VALLE DE SAN JUAN'!J33+VILLAHERMOSA!J33</f>
        <v>2</v>
      </c>
      <c r="K33" s="1369">
        <f>+'VENADILLO 2017'!K33+'SANTA ISABEL 2017'!K33+'SANTA ISABEL 2017'!K33+'ROVIRA 2017'!K33+'PIEDRAS 2017'!K33+'MARIQUITA 2017'!K33+'LERIDA 2017'!K33+'HONDA 2017'!K33+'FRESNO 2017'!K33+'FALAN 2017'!K33+'CAJAMARCA 2017'!K33+'ARMERO 2017'!K33+'ALVARADO 2017'!K33+RONCESVALLES2017!K33+PLANADAS2017!K33+PROGRAMACIÒNMURILLO2017!K33+COYAIMA2017!K33+ATACO2017!K33+'CARMEN DE APICALA'!K33+CHAPARRAL!K33+CUNDAY!K33+ESPINAL!K33+FLANDES!K33+ICONONZO!K33+MELGAR!K33+NATAGAIMA!K33+PURIFICACION!K33+'SAN ANTONIO'!K33+VILLARRICA!K33+AMBALEMA!K33+CASABIANCA!K33+HERVEO!K33+LIBANO!K33+ANZOATEGUI!K33+PALOCABILDO!K33+COELLO!K33+ORTEGA!K33+ALPUJARRA!K33+DOLORES!K33+GUAMO!K33+PRADO!K33+'SAN LUIS'!K33+SUAREZ!K33+'VALLE DE SAN JUAN'!K33+VILLAHERMOSA!K33</f>
        <v>2</v>
      </c>
      <c r="L33" s="1370">
        <f>+'VENADILLO 2017'!L33+'SANTA ISABEL 2017'!L33+'SANTA ISABEL 2017'!L33+'ROVIRA 2017'!L33+'PIEDRAS 2017'!L33+'MARIQUITA 2017'!L33+'LERIDA 2017'!L33+'HONDA 2017'!L33+'FRESNO 2017'!L33+'FALAN 2017'!L33+'CAJAMARCA 2017'!L33+'ARMERO 2017'!L33+'ALVARADO 2017'!L33+RONCESVALLES2017!L33+PLANADAS2017!L33+PROGRAMACIÒNMURILLO2017!L33+COYAIMA2017!L33+ATACO2017!L33+'CARMEN DE APICALA'!L33+CHAPARRAL!L33+CUNDAY!L33+ESPINAL!L33+FLANDES!L33+ICONONZO!L33+MELGAR!L33+NATAGAIMA!L33+PURIFICACION!L33+'SAN ANTONIO'!L33+VILLARRICA!L33+AMBALEMA!L33+CASABIANCA!L33+HERVEO!L33+LIBANO!L33+ANZOATEGUI!L33+PALOCABILDO!L33+COELLO!L33+ORTEGA!L33+ALPUJARRA!L33+DOLORES!L33+GUAMO!L33+PRADO!L33+'SAN LUIS'!L33+SUAREZ!L33+'VALLE DE SAN JUAN'!L33+VILLAHERMOSA!L33</f>
        <v>119400</v>
      </c>
      <c r="M33" s="1370">
        <f>+'VENADILLO 2017'!M33+'SANTA ISABEL 2017'!M33+'SANTA ISABEL 2017'!M33+'ROVIRA 2017'!M33+'PIEDRAS 2017'!M33+'MARIQUITA 2017'!M33+'LERIDA 2017'!M33+'HONDA 2017'!M33+'FRESNO 2017'!M33+'FALAN 2017'!M33+'CAJAMARCA 2017'!M33+'ARMERO 2017'!M33+'ALVARADO 2017'!M33+RONCESVALLES2017!M33+PLANADAS2017!M33+PROGRAMACIÒNMURILLO2017!M33+COYAIMA2017!M33+ATACO2017!M33+'CARMEN DE APICALA'!M33+CHAPARRAL!M33+CUNDAY!M33+ESPINAL!M33+FLANDES!M33+ICONONZO!M33+MELGAR!M33+NATAGAIMA!M33+PURIFICACION!M33+'SAN ANTONIO'!M33+VILLARRICA!M33+AMBALEMA!M33+CASABIANCA!M33+HERVEO!M33+LIBANO!M33+ANZOATEGUI!M33+PALOCABILDO!M33+COELLO!M33+ORTEGA!M33+ALPUJARRA!M33+DOLORES!M33+GUAMO!M33+PRADO!M33+'SAN LUIS'!M33+SUAREZ!M33+'VALLE DE SAN JUAN'!M33+VILLAHERMOSA!M33</f>
        <v>15920</v>
      </c>
      <c r="N33" s="1370">
        <f>+'VENADILLO 2017'!N33+'SANTA ISABEL 2017'!N33+'SANTA ISABEL 2017'!N33+'ROVIRA 2017'!N33+'PIEDRAS 2017'!N33+'MARIQUITA 2017'!N33+'LERIDA 2017'!N33+'HONDA 2017'!N33+'FRESNO 2017'!N33+'FALAN 2017'!N33+'CAJAMARCA 2017'!N33+'ARMERO 2017'!N33+'ALVARADO 2017'!N33+RONCESVALLES2017!N33+PLANADAS2017!N33+PROGRAMACIÒNMURILLO2017!N33+COYAIMA2017!N33+ATACO2017!N33+'CARMEN DE APICALA'!N33+CHAPARRAL!N33+CUNDAY!N33+ESPINAL!N33+FLANDES!N33+ICONONZO!N33+MELGAR!N33+NATAGAIMA!N33+PURIFICACION!N33+'SAN ANTONIO'!N33+VILLARRICA!N33+AMBALEMA!N33+CASABIANCA!N33+HERVEO!N33+LIBANO!N33+ANZOATEGUI!N33+PALOCABILDO!N33+COELLO!N33+ORTEGA!N33+ALPUJARRA!N33+DOLORES!N33+GUAMO!N33+PRADO!N33+'SAN LUIS'!N33+SUAREZ!N33+'VALLE DE SAN JUAN'!N33+VILLAHERMOSA!N33</f>
        <v>0</v>
      </c>
      <c r="O33" s="1370">
        <f>+'VENADILLO 2017'!O33+'SANTA ISABEL 2017'!O33+'SANTA ISABEL 2017'!O33+'ROVIRA 2017'!O33+'PIEDRAS 2017'!O33+'MARIQUITA 2017'!O33+'LERIDA 2017'!O33+'HONDA 2017'!O33+'FRESNO 2017'!O33+'FALAN 2017'!O33+'CAJAMARCA 2017'!O33+'ARMERO 2017'!O33+'ALVARADO 2017'!O33+RONCESVALLES2017!O33+PLANADAS2017!O33+PROGRAMACIÒNMURILLO2017!O33+COYAIMA2017!O33+ATACO2017!O33+'CARMEN DE APICALA'!O33+CHAPARRAL!O33+CUNDAY!O33+ESPINAL!O33+FLANDES!O33+ICONONZO!O33+MELGAR!O33+NATAGAIMA!O33+PURIFICACION!O33+'SAN ANTONIO'!O33+VILLARRICA!O33+AMBALEMA!O33+CASABIANCA!O33+HERVEO!O33+LIBANO!O33+ANZOATEGUI!O33+PALOCABILDO!O33+COELLO!O33+ORTEGA!O33+ALPUJARRA!O33+DOLORES!O33+GUAMO!O33+PRADO!O33+'SAN LUIS'!O33+SUAREZ!O33+'VALLE DE SAN JUAN'!O33+VILLAHERMOSA!O33</f>
        <v>0</v>
      </c>
      <c r="P33" s="1370">
        <f>+'VENADILLO 2017'!P33+'SANTA ISABEL 2017'!P33+'SANTA ISABEL 2017'!P33+'ROVIRA 2017'!P33+'PIEDRAS 2017'!P33+'MARIQUITA 2017'!P33+'LERIDA 2017'!P33+'HONDA 2017'!P33+'FRESNO 2017'!P33+'FALAN 2017'!P33+'CAJAMARCA 2017'!P33+'ARMERO 2017'!P33+'ALVARADO 2017'!P33+RONCESVALLES2017!P33+PLANADAS2017!P33+PROGRAMACIÒNMURILLO2017!P33+COYAIMA2017!P33+ATACO2017!P33+'CARMEN DE APICALA'!P33+CHAPARRAL!P33+CUNDAY!P33+ESPINAL!P33+FLANDES!P33+ICONONZO!P33+MELGAR!P33+NATAGAIMA!P33+PURIFICACION!P33+'SAN ANTONIO'!P33+VILLARRICA!P33+AMBALEMA!P33+CASABIANCA!P33+HERVEO!P33+LIBANO!P33+ANZOATEGUI!P33+PALOCABILDO!P33+COELLO!P33+ORTEGA!P33+ALPUJARRA!P33+DOLORES!P33+GUAMO!P33+PRADO!P33+'SAN LUIS'!P33+SUAREZ!P33+'VALLE DE SAN JUAN'!P33+VILLAHERMOSA!P33</f>
        <v>2</v>
      </c>
      <c r="Q33" s="1370">
        <f>+'VENADILLO 2017'!Q33+'SANTA ISABEL 2017'!Q33+'SANTA ISABEL 2017'!Q33+'ROVIRA 2017'!Q33+'PIEDRAS 2017'!Q33+'MARIQUITA 2017'!Q33+'LERIDA 2017'!Q33+'HONDA 2017'!Q33+'FRESNO 2017'!Q33+'FALAN 2017'!Q33+'CAJAMARCA 2017'!Q33+'ARMERO 2017'!Q33+'ALVARADO 2017'!Q33+RONCESVALLES2017!Q33+PLANADAS2017!Q33+PROGRAMACIÒNMURILLO2017!Q33+COYAIMA2017!Q33+ATACO2017!Q33+'CARMEN DE APICALA'!Q33+CHAPARRAL!Q33+CUNDAY!Q33+ESPINAL!Q33+FLANDES!Q33+ICONONZO!Q33+MELGAR!Q33+NATAGAIMA!Q33+PURIFICACION!Q33+'SAN ANTONIO'!Q33+VILLARRICA!Q33+AMBALEMA!Q33+CASABIANCA!Q33+HERVEO!Q33+LIBANO!Q33+ANZOATEGUI!Q33+PALOCABILDO!Q33+COELLO!Q33+ORTEGA!Q33+ALPUJARRA!Q33+DOLORES!Q33+GUAMO!Q33+PRADO!Q33+'SAN LUIS'!Q33+SUAREZ!Q33+'VALLE DE SAN JUAN'!Q33+VILLAHERMOSA!Q33</f>
        <v>15922</v>
      </c>
      <c r="R33" s="50"/>
    </row>
    <row r="34" spans="1:18" s="58" customFormat="1" ht="10.5" customHeight="1" x14ac:dyDescent="0.2">
      <c r="A34" s="135">
        <v>23</v>
      </c>
      <c r="B34" s="1336"/>
      <c r="C34" s="1337"/>
      <c r="D34" s="1338" t="s">
        <v>63</v>
      </c>
      <c r="E34" s="1339"/>
      <c r="F34" s="1371">
        <f>+'VENADILLO 2017'!F34+'SANTA ISABEL 2017'!F34+'SANTA ISABEL 2017'!F34+'ROVIRA 2017'!F34+'PIEDRAS 2017'!F34+'MARIQUITA 2017'!F34+'LERIDA 2017'!F34+'HONDA 2017'!F34+'FRESNO 2017'!F34+'FALAN 2017'!F34+'CAJAMARCA 2017'!F34+'ARMERO 2017'!F34+'ALVARADO 2017'!F34+RONCESVALLES2017!F34+PLANADAS2017!F34+PROGRAMACIÒNMURILLO2017!F34+COYAIMA2017!F34+ATACO2017!F34+'CARMEN DE APICALA'!F34+CHAPARRAL!F34+CUNDAY!F34+ESPINAL!F34+FLANDES!F34+ICONONZO!F34+MELGAR!F34+NATAGAIMA!F34+PURIFICACION!F34+'SAN ANTONIO'!F34+VILLARRICA!F34+AMBALEMA!F34+CASABIANCA!F34+HERVEO!F34+LIBANO!F34+ANZOATEGUI!F34+PALOCABILDO!F34+COELLO!F34+ORTEGA!F34+ALPUJARRA!F34+DOLORES!F34+GUAMO!F34+PRADO!F34+'SAN LUIS'!F34+SUAREZ!F34+'VALLE DE SAN JUAN'!F34+VILLAHERMOSA!F34</f>
        <v>0</v>
      </c>
      <c r="G34" s="1371">
        <f>+'VENADILLO 2017'!G34+'SANTA ISABEL 2017'!G34+'SANTA ISABEL 2017'!G34+'ROVIRA 2017'!G34+'PIEDRAS 2017'!G34+'MARIQUITA 2017'!G34+'LERIDA 2017'!G34+'HONDA 2017'!G34+'FRESNO 2017'!G34+'FALAN 2017'!G34+'CAJAMARCA 2017'!G34+'ARMERO 2017'!G34+'ALVARADO 2017'!G34+RONCESVALLES2017!G34+PLANADAS2017!G34+PROGRAMACIÒNMURILLO2017!G34+COYAIMA2017!G34+ATACO2017!G34+'CARMEN DE APICALA'!G34+CHAPARRAL!G34+CUNDAY!G34+ESPINAL!G34+FLANDES!G34+ICONONZO!G34+MELGAR!G34+NATAGAIMA!G34+PURIFICACION!G34+'SAN ANTONIO'!G34+VILLARRICA!G34+AMBALEMA!G34+CASABIANCA!G34+HERVEO!G34+LIBANO!G34+ANZOATEGUI!G34+PALOCABILDO!G34+COELLO!G34+ORTEGA!G34+ALPUJARRA!G34+DOLORES!G34+GUAMO!G34+PRADO!G34+'SAN LUIS'!G34+SUAREZ!G34+'VALLE DE SAN JUAN'!G34+VILLAHERMOSA!G34</f>
        <v>0</v>
      </c>
      <c r="H34" s="1372"/>
      <c r="I34" s="1372"/>
      <c r="J34" s="206"/>
      <c r="K34" s="1372"/>
      <c r="L34" s="1373"/>
      <c r="M34" s="1373"/>
      <c r="N34" s="1373"/>
      <c r="O34" s="1373"/>
      <c r="P34" s="1373"/>
      <c r="Q34" s="1373"/>
      <c r="R34" s="61"/>
    </row>
    <row r="35" spans="1:18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369">
        <f>+'VENADILLO 2017'!F35+'SANTA ISABEL 2017'!F35+'SANTA ISABEL 2017'!F35+'ROVIRA 2017'!F35+'PIEDRAS 2017'!F35+'MARIQUITA 2017'!F35+'LERIDA 2017'!F35+'HONDA 2017'!F35+'FRESNO 2017'!F35+'FALAN 2017'!F35+'CAJAMARCA 2017'!F35+'ARMERO 2017'!F35+'ALVARADO 2017'!F35+RONCESVALLES2017!F35+PLANADAS2017!F35+PROGRAMACIÒNMURILLO2017!F35+COYAIMA2017!F35+ATACO2017!F35+'CARMEN DE APICALA'!F35+CHAPARRAL!F35+CUNDAY!F35+ESPINAL!F35+FLANDES!F35+ICONONZO!F35+MELGAR!F35+NATAGAIMA!F35+PURIFICACION!F35+'SAN ANTONIO'!F35+VILLARRICA!F35+AMBALEMA!F35+CASABIANCA!F35+HERVEO!F35+LIBANO!F35+ANZOATEGUI!F35+PALOCABILDO!F35+COELLO!F35+ORTEGA!F35+ALPUJARRA!F35+DOLORES!F35+GUAMO!F35+PRADO!F35+'SAN LUIS'!F35+SUAREZ!F35+'VALLE DE SAN JUAN'!F35+VILLAHERMOSA!F35</f>
        <v>4017</v>
      </c>
      <c r="G35" s="1369">
        <f>+'VENADILLO 2017'!G35+'SANTA ISABEL 2017'!G35+'SANTA ISABEL 2017'!G35+'ROVIRA 2017'!G35+'PIEDRAS 2017'!G35+'MARIQUITA 2017'!G35+'LERIDA 2017'!G35+'HONDA 2017'!G35+'FRESNO 2017'!G35+'FALAN 2017'!G35+'CAJAMARCA 2017'!G35+'ARMERO 2017'!G35+'ALVARADO 2017'!G35+RONCESVALLES2017!G35+PLANADAS2017!G35+PROGRAMACIÒNMURILLO2017!G35+COYAIMA2017!G35+ATACO2017!G35+'CARMEN DE APICALA'!G35+CHAPARRAL!G35+CUNDAY!G35+ESPINAL!G35+FLANDES!G35+ICONONZO!G35+MELGAR!G35+NATAGAIMA!G35+PURIFICACION!G35+'SAN ANTONIO'!G35+VILLARRICA!G35+AMBALEMA!G35+CASABIANCA!G35+HERVEO!G35+LIBANO!G35+ANZOATEGUI!G35+PALOCABILDO!G35+COELLO!G35+ORTEGA!G35+ALPUJARRA!G35+DOLORES!G35+GUAMO!G35+PRADO!G35+'SAN LUIS'!G35+SUAREZ!G35+'VALLE DE SAN JUAN'!G35+VILLAHERMOSA!G35</f>
        <v>4725</v>
      </c>
      <c r="H35" s="190">
        <f>G35*100/F35</f>
        <v>117.62509335324869</v>
      </c>
      <c r="I35" s="1369">
        <f>+'VENADILLO 2017'!I35+'SANTA ISABEL 2017'!I35+'SANTA ISABEL 2017'!I35+'ROVIRA 2017'!I35+'PIEDRAS 2017'!I35+'MARIQUITA 2017'!I35+'LERIDA 2017'!I35+'HONDA 2017'!I35+'FRESNO 2017'!I35+'FALAN 2017'!I35+'CAJAMARCA 2017'!I35+'ARMERO 2017'!I35+'ALVARADO 2017'!I35+RONCESVALLES2017!I35+PLANADAS2017!I35+PROGRAMACIÒNMURILLO2017!I35+COYAIMA2017!I35+ATACO2017!I35+'CARMEN DE APICALA'!I35+CHAPARRAL!I35+CUNDAY!I35+ESPINAL!I35+FLANDES!I35+ICONONZO!I35+MELGAR!I35+NATAGAIMA!I35+PURIFICACION!I35+'SAN ANTONIO'!I35+VILLARRICA!I35+AMBALEMA!I35+CASABIANCA!I35+HERVEO!I35+LIBANO!I35+ANZOATEGUI!I35+PALOCABILDO!I35+COELLO!I35+ORTEGA!I35+ALPUJARRA!I35+DOLORES!I35+GUAMO!I35+PRADO!I35+'SAN LUIS'!I35+SUAREZ!I35+'VALLE DE SAN JUAN'!I35+VILLAHERMOSA!I35</f>
        <v>45</v>
      </c>
      <c r="J35" s="1369">
        <f>+'VENADILLO 2017'!J35+'SANTA ISABEL 2017'!J35+'SANTA ISABEL 2017'!J35+'ROVIRA 2017'!J35+'PIEDRAS 2017'!J35+'MARIQUITA 2017'!J35+'LERIDA 2017'!J35+'HONDA 2017'!J35+'FRESNO 2017'!J35+'FALAN 2017'!J35+'CAJAMARCA 2017'!J35+'ARMERO 2017'!J35+'ALVARADO 2017'!J35+RONCESVALLES2017!J35+PLANADAS2017!J35+PROGRAMACIÒNMURILLO2017!J35+COYAIMA2017!J35+ATACO2017!J35+'CARMEN DE APICALA'!J35+CHAPARRAL!J35+CUNDAY!J35+ESPINAL!J35+FLANDES!J35+ICONONZO!J35+MELGAR!J35+NATAGAIMA!J35+PURIFICACION!J35+'SAN ANTONIO'!J35+VILLARRICA!J35+AMBALEMA!J35+CASABIANCA!J35+HERVEO!J35+LIBANO!J35+ANZOATEGUI!J35+PALOCABILDO!J35+COELLO!J35+ORTEGA!J35+ALPUJARRA!J35+DOLORES!J35+GUAMO!J35+PRADO!J35+'SAN LUIS'!J35+SUAREZ!J35+'VALLE DE SAN JUAN'!J35+VILLAHERMOSA!J35</f>
        <v>4725</v>
      </c>
      <c r="K35" s="1369">
        <f>+'VENADILLO 2017'!K35+'SANTA ISABEL 2017'!K35+'SANTA ISABEL 2017'!K35+'ROVIRA 2017'!K35+'PIEDRAS 2017'!K35+'MARIQUITA 2017'!K35+'LERIDA 2017'!K35+'HONDA 2017'!K35+'FRESNO 2017'!K35+'FALAN 2017'!K35+'CAJAMARCA 2017'!K35+'ARMERO 2017'!K35+'ALVARADO 2017'!K35+RONCESVALLES2017!K35+PLANADAS2017!K35+PROGRAMACIÒNMURILLO2017!K35+COYAIMA2017!K35+ATACO2017!K35+'CARMEN DE APICALA'!K35+CHAPARRAL!K35+CUNDAY!K35+ESPINAL!K35+FLANDES!K35+ICONONZO!K35+MELGAR!K35+NATAGAIMA!K35+PURIFICACION!K35+'SAN ANTONIO'!K35+VILLARRICA!K35+AMBALEMA!K35+CASABIANCA!K35+HERVEO!K35+LIBANO!K35+ANZOATEGUI!K35+PALOCABILDO!K35+COELLO!K35+ORTEGA!K35+ALPUJARRA!K35+DOLORES!K35+GUAMO!K35+PRADO!K35+'SAN LUIS'!K35+SUAREZ!K35+'VALLE DE SAN JUAN'!K35+VILLAHERMOSA!K35</f>
        <v>3160.1000000000017</v>
      </c>
      <c r="L35" s="1370">
        <f>+'VENADILLO 2017'!L35+'SANTA ISABEL 2017'!L35+'SANTA ISABEL 2017'!L35+'ROVIRA 2017'!L35+'PIEDRAS 2017'!L35+'MARIQUITA 2017'!L35+'LERIDA 2017'!L35+'HONDA 2017'!L35+'FRESNO 2017'!L35+'FALAN 2017'!L35+'CAJAMARCA 2017'!L35+'ARMERO 2017'!L35+'ALVARADO 2017'!L35+RONCESVALLES2017!L35+PLANADAS2017!L35+PROGRAMACIÒNMURILLO2017!L35+COYAIMA2017!L35+ATACO2017!L35+'CARMEN DE APICALA'!L35+CHAPARRAL!L35+CUNDAY!L35+ESPINAL!L35+FLANDES!L35+ICONONZO!L35+MELGAR!L35+NATAGAIMA!L35+PURIFICACION!L35+'SAN ANTONIO'!L35+VILLARRICA!L35+AMBALEMA!L35+CASABIANCA!L35+HERVEO!L35+LIBANO!L35+ANZOATEGUI!L35+PALOCABILDO!L35+COELLO!L35+ORTEGA!L35+ALPUJARRA!L35+DOLORES!L35+GUAMO!L35+PRADO!L35+'SAN LUIS'!L35+SUAREZ!L35+'VALLE DE SAN JUAN'!L35+VILLAHERMOSA!L35</f>
        <v>237844.80000000016</v>
      </c>
      <c r="M35" s="1370">
        <f>+'VENADILLO 2017'!M35+'SANTA ISABEL 2017'!M35+'SANTA ISABEL 2017'!M35+'ROVIRA 2017'!M35+'PIEDRAS 2017'!M35+'MARIQUITA 2017'!M35+'LERIDA 2017'!M35+'HONDA 2017'!M35+'FRESNO 2017'!M35+'FALAN 2017'!M35+'CAJAMARCA 2017'!M35+'ARMERO 2017'!M35+'ALVARADO 2017'!M35+RONCESVALLES2017!M35+PLANADAS2017!M35+PROGRAMACIÒNMURILLO2017!M35+COYAIMA2017!M35+ATACO2017!M35+'CARMEN DE APICALA'!M35+CHAPARRAL!M35+CUNDAY!M35+ESPINAL!M35+FLANDES!M35+ICONONZO!M35+MELGAR!M35+NATAGAIMA!M35+PURIFICACION!M35+'SAN ANTONIO'!M35+VILLARRICA!M35+AMBALEMA!M35+CASABIANCA!M35+HERVEO!M35+LIBANO!M35+ANZOATEGUI!M35+PALOCABILDO!M35+COELLO!M35+ORTEGA!M35+ALPUJARRA!M35+DOLORES!M35+GUAMO!M35+PRADO!M35+'SAN LUIS'!M35+SUAREZ!M35+'VALLE DE SAN JUAN'!M35+VILLAHERMOSA!M35</f>
        <v>25154396</v>
      </c>
      <c r="N35" s="1370">
        <f>+'VENADILLO 2017'!N35+'SANTA ISABEL 2017'!N35+'SANTA ISABEL 2017'!N35+'ROVIRA 2017'!N35+'PIEDRAS 2017'!N35+'MARIQUITA 2017'!N35+'LERIDA 2017'!N35+'HONDA 2017'!N35+'FRESNO 2017'!N35+'FALAN 2017'!N35+'CAJAMARCA 2017'!N35+'ARMERO 2017'!N35+'ALVARADO 2017'!N35+RONCESVALLES2017!N35+PLANADAS2017!N35+PROGRAMACIÒNMURILLO2017!N35+COYAIMA2017!N35+ATACO2017!N35+'CARMEN DE APICALA'!N35+CHAPARRAL!N35+CUNDAY!N35+ESPINAL!N35+FLANDES!N35+ICONONZO!N35+MELGAR!N35+NATAGAIMA!N35+PURIFICACION!N35+'SAN ANTONIO'!N35+VILLARRICA!N35+AMBALEMA!N35+CASABIANCA!N35+HERVEO!N35+LIBANO!N35+ANZOATEGUI!N35+PALOCABILDO!N35+COELLO!N35+ORTEGA!N35+ALPUJARRA!N35+DOLORES!N35+GUAMO!N35+PRADO!N35+'SAN LUIS'!N35+SUAREZ!N35+'VALLE DE SAN JUAN'!N35+VILLAHERMOSA!N35</f>
        <v>0</v>
      </c>
      <c r="O35" s="1370">
        <f>+'VENADILLO 2017'!O35+'SANTA ISABEL 2017'!O35+'SANTA ISABEL 2017'!O35+'ROVIRA 2017'!O35+'PIEDRAS 2017'!O35+'MARIQUITA 2017'!O35+'LERIDA 2017'!O35+'HONDA 2017'!O35+'FRESNO 2017'!O35+'FALAN 2017'!O35+'CAJAMARCA 2017'!O35+'ARMERO 2017'!O35+'ALVARADO 2017'!O35+RONCESVALLES2017!O35+PLANADAS2017!O35+PROGRAMACIÒNMURILLO2017!O35+COYAIMA2017!O35+ATACO2017!O35+'CARMEN DE APICALA'!O35+CHAPARRAL!O35+CUNDAY!O35+ESPINAL!O35+FLANDES!O35+ICONONZO!O35+MELGAR!O35+NATAGAIMA!O35+PURIFICACION!O35+'SAN ANTONIO'!O35+VILLARRICA!O35+AMBALEMA!O35+CASABIANCA!O35+HERVEO!O35+LIBANO!O35+ANZOATEGUI!O35+PALOCABILDO!O35+COELLO!O35+ORTEGA!O35+ALPUJARRA!O35+DOLORES!O35+GUAMO!O35+PRADO!O35+'SAN LUIS'!O35+SUAREZ!O35+'VALLE DE SAN JUAN'!O35+VILLAHERMOSA!O35</f>
        <v>0</v>
      </c>
      <c r="P35" s="1370">
        <f>+'VENADILLO 2017'!P35+'SANTA ISABEL 2017'!P35+'SANTA ISABEL 2017'!P35+'ROVIRA 2017'!P35+'PIEDRAS 2017'!P35+'MARIQUITA 2017'!P35+'LERIDA 2017'!P35+'HONDA 2017'!P35+'FRESNO 2017'!P35+'FALAN 2017'!P35+'CAJAMARCA 2017'!P35+'ARMERO 2017'!P35+'ALVARADO 2017'!P35+RONCESVALLES2017!P35+PLANADAS2017!P35+PROGRAMACIÒNMURILLO2017!P35+COYAIMA2017!P35+ATACO2017!P35+'CARMEN DE APICALA'!P35+CHAPARRAL!P35+CUNDAY!P35+ESPINAL!P35+FLANDES!P35+ICONONZO!P35+MELGAR!P35+NATAGAIMA!P35+PURIFICACION!P35+'SAN ANTONIO'!P35+VILLARRICA!P35+AMBALEMA!P35+CASABIANCA!P35+HERVEO!P35+LIBANO!P35+ANZOATEGUI!P35+PALOCABILDO!P35+COELLO!P35+ORTEGA!P35+ALPUJARRA!P35+DOLORES!P35+GUAMO!P35+PRADO!P35+'SAN LUIS'!P35+SUAREZ!P35+'VALLE DE SAN JUAN'!P35+VILLAHERMOSA!P35</f>
        <v>3077.6000000000017</v>
      </c>
      <c r="Q35" s="1370">
        <f>+'VENADILLO 2017'!Q35+'SANTA ISABEL 2017'!Q35+'SANTA ISABEL 2017'!Q35+'ROVIRA 2017'!Q35+'PIEDRAS 2017'!Q35+'MARIQUITA 2017'!Q35+'LERIDA 2017'!Q35+'HONDA 2017'!Q35+'FRESNO 2017'!Q35+'FALAN 2017'!Q35+'CAJAMARCA 2017'!Q35+'ARMERO 2017'!Q35+'ALVARADO 2017'!Q35+RONCESVALLES2017!Q35+PLANADAS2017!Q35+PROGRAMACIÒNMURILLO2017!Q35+COYAIMA2017!Q35+ATACO2017!Q35+'CARMEN DE APICALA'!Q35+CHAPARRAL!Q35+CUNDAY!Q35+ESPINAL!Q35+FLANDES!Q35+ICONONZO!Q35+MELGAR!Q35+NATAGAIMA!Q35+PURIFICACION!Q35+'SAN ANTONIO'!Q35+VILLARRICA!Q35+AMBALEMA!Q35+CASABIANCA!Q35+HERVEO!Q35+LIBANO!Q35+ANZOATEGUI!Q35+PALOCABILDO!Q35+COELLO!Q35+ORTEGA!Q35+ALPUJARRA!Q35+DOLORES!Q35+GUAMO!Q35+PRADO!Q35+'SAN LUIS'!Q35+SUAREZ!Q35+'VALLE DE SAN JUAN'!Q35+VILLAHERMOSA!Q35</f>
        <v>25156127.200000003</v>
      </c>
      <c r="R35" s="61"/>
    </row>
    <row r="36" spans="1:18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369">
        <f>+'VENADILLO 2017'!F36+'SANTA ISABEL 2017'!F36+'SANTA ISABEL 2017'!F36+'ROVIRA 2017'!F36+'PIEDRAS 2017'!F36+'MARIQUITA 2017'!F36+'LERIDA 2017'!F36+'HONDA 2017'!F36+'FRESNO 2017'!F36+'FALAN 2017'!F36+'CAJAMARCA 2017'!F36+'ARMERO 2017'!F36+'ALVARADO 2017'!F36+RONCESVALLES2017!F36+PLANADAS2017!F36+PROGRAMACIÒNMURILLO2017!F36+COYAIMA2017!F36+ATACO2017!F36+'CARMEN DE APICALA'!F36+CHAPARRAL!F36+CUNDAY!F36+ESPINAL!F36+FLANDES!F36+ICONONZO!F36+MELGAR!F36+NATAGAIMA!F36+PURIFICACION!F36+'SAN ANTONIO'!F36+VILLARRICA!F36+AMBALEMA!F36+CASABIANCA!F36+HERVEO!F36+LIBANO!F36+ANZOATEGUI!F36+PALOCABILDO!F36+COELLO!F36+ORTEGA!F36+ALPUJARRA!F36+DOLORES!F36+GUAMO!F36+PRADO!F36+'SAN LUIS'!F36+SUAREZ!F36+'VALLE DE SAN JUAN'!F36+VILLAHERMOSA!F36</f>
        <v>876</v>
      </c>
      <c r="G36" s="1369">
        <f>+'VENADILLO 2017'!G36+'SANTA ISABEL 2017'!G36+'SANTA ISABEL 2017'!G36+'ROVIRA 2017'!G36+'PIEDRAS 2017'!G36+'MARIQUITA 2017'!G36+'LERIDA 2017'!G36+'HONDA 2017'!G36+'FRESNO 2017'!G36+'FALAN 2017'!G36+'CAJAMARCA 2017'!G36+'ARMERO 2017'!G36+'ALVARADO 2017'!G36+RONCESVALLES2017!G36+PLANADAS2017!G36+PROGRAMACIÒNMURILLO2017!G36+COYAIMA2017!G36+ATACO2017!G36+'CARMEN DE APICALA'!G36+CHAPARRAL!G36+CUNDAY!G36+ESPINAL!G36+FLANDES!G36+ICONONZO!G36+MELGAR!G36+NATAGAIMA!G36+PURIFICACION!G36+'SAN ANTONIO'!G36+VILLARRICA!G36+AMBALEMA!G36+CASABIANCA!G36+HERVEO!G36+LIBANO!G36+ANZOATEGUI!G36+PALOCABILDO!G36+COELLO!G36+ORTEGA!G36+ALPUJARRA!G36+DOLORES!G36+GUAMO!G36+PRADO!G36+'SAN LUIS'!G36+SUAREZ!G36+'VALLE DE SAN JUAN'!G36+VILLAHERMOSA!G36</f>
        <v>1093</v>
      </c>
      <c r="H36" s="190">
        <f t="shared" ref="H36:H74" si="1">G36*100/F36</f>
        <v>124.77168949771689</v>
      </c>
      <c r="I36" s="1369">
        <f>+'VENADILLO 2017'!I36+'SANTA ISABEL 2017'!I36+'SANTA ISABEL 2017'!I36+'ROVIRA 2017'!I36+'PIEDRAS 2017'!I36+'MARIQUITA 2017'!I36+'LERIDA 2017'!I36+'HONDA 2017'!I36+'FRESNO 2017'!I36+'FALAN 2017'!I36+'CAJAMARCA 2017'!I36+'ARMERO 2017'!I36+'ALVARADO 2017'!I36+RONCESVALLES2017!I36+PLANADAS2017!I36+PROGRAMACIÒNMURILLO2017!I36+COYAIMA2017!I36+ATACO2017!I36+'CARMEN DE APICALA'!I36+CHAPARRAL!I36+CUNDAY!I36+ESPINAL!I36+FLANDES!I36+ICONONZO!I36+MELGAR!I36+NATAGAIMA!I36+PURIFICACION!I36+'SAN ANTONIO'!I36+VILLARRICA!I36+AMBALEMA!I36+CASABIANCA!I36+HERVEO!I36+LIBANO!I36+ANZOATEGUI!I36+PALOCABILDO!I36+COELLO!I36+ORTEGA!I36+ALPUJARRA!I36+DOLORES!I36+GUAMO!I36+PRADO!I36+'SAN LUIS'!I36+SUAREZ!I36+'VALLE DE SAN JUAN'!I36+VILLAHERMOSA!I36</f>
        <v>45</v>
      </c>
      <c r="J36" s="1369">
        <f>+'VENADILLO 2017'!J36+'SANTA ISABEL 2017'!J36+'SANTA ISABEL 2017'!J36+'ROVIRA 2017'!J36+'PIEDRAS 2017'!J36+'MARIQUITA 2017'!J36+'LERIDA 2017'!J36+'HONDA 2017'!J36+'FRESNO 2017'!J36+'FALAN 2017'!J36+'CAJAMARCA 2017'!J36+'ARMERO 2017'!J36+'ALVARADO 2017'!J36+RONCESVALLES2017!J36+PLANADAS2017!J36+PROGRAMACIÒNMURILLO2017!J36+COYAIMA2017!J36+ATACO2017!J36+'CARMEN DE APICALA'!J36+CHAPARRAL!J36+CUNDAY!J36+ESPINAL!J36+FLANDES!J36+ICONONZO!J36+MELGAR!J36+NATAGAIMA!J36+PURIFICACION!J36+'SAN ANTONIO'!J36+VILLARRICA!J36+AMBALEMA!J36+CASABIANCA!J36+HERVEO!J36+LIBANO!J36+ANZOATEGUI!J36+PALOCABILDO!J36+COELLO!J36+ORTEGA!J36+ALPUJARRA!J36+DOLORES!J36+GUAMO!J36+PRADO!J36+'SAN LUIS'!J36+SUAREZ!J36+'VALLE DE SAN JUAN'!J36+VILLAHERMOSA!J36</f>
        <v>1093</v>
      </c>
      <c r="K36" s="1369">
        <f>+'VENADILLO 2017'!K36+'SANTA ISABEL 2017'!K36+'SANTA ISABEL 2017'!K36+'ROVIRA 2017'!K36+'PIEDRAS 2017'!K36+'MARIQUITA 2017'!K36+'LERIDA 2017'!K36+'HONDA 2017'!K36+'FRESNO 2017'!K36+'FALAN 2017'!K36+'CAJAMARCA 2017'!K36+'ARMERO 2017'!K36+'ALVARADO 2017'!K36+RONCESVALLES2017!K36+PLANADAS2017!K36+PROGRAMACIÒNMURILLO2017!K36+COYAIMA2017!K36+ATACO2017!K36+'CARMEN DE APICALA'!K36+CHAPARRAL!K36+CUNDAY!K36+ESPINAL!K36+FLANDES!K36+ICONONZO!K36+MELGAR!K36+NATAGAIMA!K36+PURIFICACION!K36+'SAN ANTONIO'!K36+VILLARRICA!K36+AMBALEMA!K36+CASABIANCA!K36+HERVEO!K36+LIBANO!K36+ANZOATEGUI!K36+PALOCABILDO!K36+COELLO!K36+ORTEGA!K36+ALPUJARRA!K36+DOLORES!K36+GUAMO!K36+PRADO!K36+'SAN LUIS'!K36+SUAREZ!K36+'VALLE DE SAN JUAN'!K36+VILLAHERMOSA!K36</f>
        <v>723.38000000000022</v>
      </c>
      <c r="L36" s="1370">
        <f>+'VENADILLO 2017'!L36+'SANTA ISABEL 2017'!L36+'SANTA ISABEL 2017'!L36+'ROVIRA 2017'!L36+'PIEDRAS 2017'!L36+'MARIQUITA 2017'!L36+'LERIDA 2017'!L36+'HONDA 2017'!L36+'FRESNO 2017'!L36+'FALAN 2017'!L36+'CAJAMARCA 2017'!L36+'ARMERO 2017'!L36+'ALVARADO 2017'!L36+RONCESVALLES2017!L36+PLANADAS2017!L36+PROGRAMACIÒNMURILLO2017!L36+COYAIMA2017!L36+ATACO2017!L36+'CARMEN DE APICALA'!L36+CHAPARRAL!L36+CUNDAY!L36+ESPINAL!L36+FLANDES!L36+ICONONZO!L36+MELGAR!L36+NATAGAIMA!L36+PURIFICACION!L36+'SAN ANTONIO'!L36+VILLARRICA!L36+AMBALEMA!L36+CASABIANCA!L36+HERVEO!L36+LIBANO!L36+ANZOATEGUI!L36+PALOCABILDO!L36+COELLO!L36+ORTEGA!L36+ALPUJARRA!L36+DOLORES!L36+GUAMO!L36+PRADO!L36+'SAN LUIS'!L36+SUAREZ!L36+'VALLE DE SAN JUAN'!L36+VILLAHERMOSA!L36</f>
        <v>237844.80000000016</v>
      </c>
      <c r="M36" s="1370">
        <f>+'VENADILLO 2017'!M36+'SANTA ISABEL 2017'!M36+'SANTA ISABEL 2017'!M36+'ROVIRA 2017'!M36+'PIEDRAS 2017'!M36+'MARIQUITA 2017'!M36+'LERIDA 2017'!M36+'HONDA 2017'!M36+'FRESNO 2017'!M36+'FALAN 2017'!M36+'CAJAMARCA 2017'!M36+'ARMERO 2017'!M36+'ALVARADO 2017'!M36+RONCESVALLES2017!M36+PLANADAS2017!M36+PROGRAMACIÒNMURILLO2017!M36+COYAIMA2017!M36+ATACO2017!M36+'CARMEN DE APICALA'!M36+CHAPARRAL!M36+CUNDAY!M36+ESPINAL!M36+FLANDES!M36+ICONONZO!M36+MELGAR!M36+NATAGAIMA!M36+PURIFICACION!M36+'SAN ANTONIO'!M36+VILLARRICA!M36+AMBALEMA!M36+CASABIANCA!M36+HERVEO!M36+LIBANO!M36+ANZOATEGUI!M36+PALOCABILDO!M36+COELLO!M36+ORTEGA!M36+ALPUJARRA!M36+DOLORES!M36+GUAMO!M36+PRADO!M36+'SAN LUIS'!M36+SUAREZ!M36+'VALLE DE SAN JUAN'!M36+VILLAHERMOSA!M36</f>
        <v>5758104.8000000007</v>
      </c>
      <c r="N36" s="1370">
        <f>+'VENADILLO 2017'!N36+'SANTA ISABEL 2017'!N36+'SANTA ISABEL 2017'!N36+'ROVIRA 2017'!N36+'PIEDRAS 2017'!N36+'MARIQUITA 2017'!N36+'LERIDA 2017'!N36+'HONDA 2017'!N36+'FRESNO 2017'!N36+'FALAN 2017'!N36+'CAJAMARCA 2017'!N36+'ARMERO 2017'!N36+'ALVARADO 2017'!N36+RONCESVALLES2017!N36+PLANADAS2017!N36+PROGRAMACIÒNMURILLO2017!N36+COYAIMA2017!N36+ATACO2017!N36+'CARMEN DE APICALA'!N36+CHAPARRAL!N36+CUNDAY!N36+ESPINAL!N36+FLANDES!N36+ICONONZO!N36+MELGAR!N36+NATAGAIMA!N36+PURIFICACION!N36+'SAN ANTONIO'!N36+VILLARRICA!N36+AMBALEMA!N36+CASABIANCA!N36+HERVEO!N36+LIBANO!N36+ANZOATEGUI!N36+PALOCABILDO!N36+COELLO!N36+ORTEGA!N36+ALPUJARRA!N36+DOLORES!N36+GUAMO!N36+PRADO!N36+'SAN LUIS'!N36+SUAREZ!N36+'VALLE DE SAN JUAN'!N36+VILLAHERMOSA!N36</f>
        <v>16543.5</v>
      </c>
      <c r="O36" s="1370">
        <f>+'VENADILLO 2017'!O36+'SANTA ISABEL 2017'!O36+'SANTA ISABEL 2017'!O36+'ROVIRA 2017'!O36+'PIEDRAS 2017'!O36+'MARIQUITA 2017'!O36+'LERIDA 2017'!O36+'HONDA 2017'!O36+'FRESNO 2017'!O36+'FALAN 2017'!O36+'CAJAMARCA 2017'!O36+'ARMERO 2017'!O36+'ALVARADO 2017'!O36+RONCESVALLES2017!O36+PLANADAS2017!O36+PROGRAMACIÒNMURILLO2017!O36+COYAIMA2017!O36+ATACO2017!O36+'CARMEN DE APICALA'!O36+CHAPARRAL!O36+CUNDAY!O36+ESPINAL!O36+FLANDES!O36+ICONONZO!O36+MELGAR!O36+NATAGAIMA!O36+PURIFICACION!O36+'SAN ANTONIO'!O36+VILLARRICA!O36+AMBALEMA!O36+CASABIANCA!O36+HERVEO!O36+LIBANO!O36+ANZOATEGUI!O36+PALOCABILDO!O36+COELLO!O36+ORTEGA!O36+ALPUJARRA!O36+DOLORES!O36+GUAMO!O36+PRADO!O36+'SAN LUIS'!O36+SUAREZ!O36+'VALLE DE SAN JUAN'!O36+VILLAHERMOSA!O36</f>
        <v>5440660</v>
      </c>
      <c r="P36" s="1370">
        <f>+'VENADILLO 2017'!P36+'SANTA ISABEL 2017'!P36+'SANTA ISABEL 2017'!P36+'ROVIRA 2017'!P36+'PIEDRAS 2017'!P36+'MARIQUITA 2017'!P36+'LERIDA 2017'!P36+'HONDA 2017'!P36+'FRESNO 2017'!P36+'FALAN 2017'!P36+'CAJAMARCA 2017'!P36+'ARMERO 2017'!P36+'ALVARADO 2017'!P36+RONCESVALLES2017!P36+PLANADAS2017!P36+PROGRAMACIÒNMURILLO2017!P36+COYAIMA2017!P36+ATACO2017!P36+'CARMEN DE APICALA'!P36+CHAPARRAL!P36+CUNDAY!P36+ESPINAL!P36+FLANDES!P36+ICONONZO!P36+MELGAR!P36+NATAGAIMA!P36+PURIFICACION!P36+'SAN ANTONIO'!P36+VILLARRICA!P36+AMBALEMA!P36+CASABIANCA!P36+HERVEO!P36+LIBANO!P36+ANZOATEGUI!P36+PALOCABILDO!P36+COELLO!P36+ORTEGA!P36+ALPUJARRA!P36+DOLORES!P36+GUAMO!P36+PRADO!P36+'SAN LUIS'!P36+SUAREZ!P36+'VALLE DE SAN JUAN'!P36+VILLAHERMOSA!P36</f>
        <v>494851.87999999983</v>
      </c>
      <c r="Q36" s="1370">
        <f>+'VENADILLO 2017'!Q36+'SANTA ISABEL 2017'!Q36+'SANTA ISABEL 2017'!Q36+'ROVIRA 2017'!Q36+'PIEDRAS 2017'!Q36+'MARIQUITA 2017'!Q36+'LERIDA 2017'!Q36+'HONDA 2017'!Q36+'FRESNO 2017'!Q36+'FALAN 2017'!Q36+'CAJAMARCA 2017'!Q36+'ARMERO 2017'!Q36+'ALVARADO 2017'!Q36+RONCESVALLES2017!Q36+PLANADAS2017!Q36+PROGRAMACIÒNMURILLO2017!Q36+COYAIMA2017!Q36+ATACO2017!Q36+'CARMEN DE APICALA'!Q36+CHAPARRAL!Q36+CUNDAY!Q36+ESPINAL!Q36+FLANDES!Q36+ICONONZO!Q36+MELGAR!Q36+NATAGAIMA!Q36+PURIFICACION!Q36+'SAN ANTONIO'!Q36+VILLARRICA!Q36+AMBALEMA!Q36+CASABIANCA!Q36+HERVEO!Q36+LIBANO!Q36+ANZOATEGUI!Q36+PALOCABILDO!Q36+COELLO!Q36+ORTEGA!Q36+ALPUJARRA!Q36+DOLORES!Q36+GUAMO!Q36+PRADO!Q36+'SAN LUIS'!Q36+SUAREZ!Q36+'VALLE DE SAN JUAN'!Q36+VILLAHERMOSA!Q36</f>
        <v>11199137.899999995</v>
      </c>
      <c r="R36" s="61"/>
    </row>
    <row r="37" spans="1:18" ht="21" customHeight="1" x14ac:dyDescent="0.2">
      <c r="A37" s="135">
        <v>26</v>
      </c>
      <c r="B37" s="215">
        <v>0.3</v>
      </c>
      <c r="C37" s="69"/>
      <c r="D37" s="170" t="s">
        <v>65</v>
      </c>
      <c r="E37" s="67" t="s">
        <v>66</v>
      </c>
      <c r="F37" s="1369">
        <f>+'VENADILLO 2017'!F37+'SANTA ISABEL 2017'!F37+'SANTA ISABEL 2017'!F37+'ROVIRA 2017'!F37+'PIEDRAS 2017'!F37+'MARIQUITA 2017'!F37+'LERIDA 2017'!F37+'HONDA 2017'!F37+'FRESNO 2017'!F37+'FALAN 2017'!F37+'CAJAMARCA 2017'!F37+'ARMERO 2017'!F37+'ALVARADO 2017'!F37+RONCESVALLES2017!F37+PLANADAS2017!F37+PROGRAMACIÒNMURILLO2017!F37+COYAIMA2017!F37+ATACO2017!F37+'CARMEN DE APICALA'!F37+CHAPARRAL!F37+CUNDAY!F37+ESPINAL!F37+FLANDES!F37+ICONONZO!F37+MELGAR!F37+NATAGAIMA!F37+PURIFICACION!F37+'SAN ANTONIO'!F37+VILLARRICA!F37+AMBALEMA!F37+CASABIANCA!F37+HERVEO!F37+LIBANO!F37+ANZOATEGUI!F37+PALOCABILDO!F37+COELLO!F37+ORTEGA!F37+ALPUJARRA!F37+DOLORES!F37+GUAMO!F37+PRADO!F37+'SAN LUIS'!F37+SUAREZ!F37+'VALLE DE SAN JUAN'!F37+VILLAHERMOSA!F37</f>
        <v>1</v>
      </c>
      <c r="G37" s="1369">
        <f>+'VENADILLO 2017'!G37+'SANTA ISABEL 2017'!G37+'SANTA ISABEL 2017'!G37+'ROVIRA 2017'!G37+'PIEDRAS 2017'!G37+'MARIQUITA 2017'!G37+'LERIDA 2017'!G37+'HONDA 2017'!G37+'FRESNO 2017'!G37+'FALAN 2017'!G37+'CAJAMARCA 2017'!G37+'ARMERO 2017'!G37+'ALVARADO 2017'!G37+RONCESVALLES2017!G37+PLANADAS2017!G37+PROGRAMACIÒNMURILLO2017!G37+COYAIMA2017!G37+ATACO2017!G37+'CARMEN DE APICALA'!G37+CHAPARRAL!G37+CUNDAY!G37+ESPINAL!G37+FLANDES!G37+ICONONZO!G37+MELGAR!G37+NATAGAIMA!G37+PURIFICACION!G37+'SAN ANTONIO'!G37+VILLARRICA!G37+AMBALEMA!G37+CASABIANCA!G37+HERVEO!G37+LIBANO!G37+ANZOATEGUI!G37+PALOCABILDO!G37+COELLO!G37+ORTEGA!G37+ALPUJARRA!G37+DOLORES!G37+GUAMO!G37+PRADO!G37+'SAN LUIS'!G37+SUAREZ!G37+'VALLE DE SAN JUAN'!G37+VILLAHERMOSA!G37</f>
        <v>0</v>
      </c>
      <c r="H37" s="190">
        <f t="shared" si="1"/>
        <v>0</v>
      </c>
      <c r="I37" s="1369">
        <f>+'VENADILLO 2017'!I37+'SANTA ISABEL 2017'!I37+'SANTA ISABEL 2017'!I37+'ROVIRA 2017'!I37+'PIEDRAS 2017'!I37+'MARIQUITA 2017'!I37+'LERIDA 2017'!I37+'HONDA 2017'!I37+'FRESNO 2017'!I37+'FALAN 2017'!I37+'CAJAMARCA 2017'!I37+'ARMERO 2017'!I37+'ALVARADO 2017'!I37+RONCESVALLES2017!I37+PLANADAS2017!I37+PROGRAMACIÒNMURILLO2017!I37+COYAIMA2017!I37+ATACO2017!I37+'CARMEN DE APICALA'!I37+CHAPARRAL!I37+CUNDAY!I37+ESPINAL!I37+FLANDES!I37+ICONONZO!I37+MELGAR!I37+NATAGAIMA!I37+PURIFICACION!I37+'SAN ANTONIO'!I37+VILLARRICA!I37+AMBALEMA!I37+CASABIANCA!I37+HERVEO!I37+LIBANO!I37+ANZOATEGUI!I37+PALOCABILDO!I37+COELLO!I37+ORTEGA!I37+ALPUJARRA!I37+DOLORES!I37+GUAMO!I37+PRADO!I37+'SAN LUIS'!I37+SUAREZ!I37+'VALLE DE SAN JUAN'!I37+VILLAHERMOSA!I37</f>
        <v>0</v>
      </c>
      <c r="J37" s="1369">
        <f>+'VENADILLO 2017'!J37+'SANTA ISABEL 2017'!J37+'SANTA ISABEL 2017'!J37+'ROVIRA 2017'!J37+'PIEDRAS 2017'!J37+'MARIQUITA 2017'!J37+'LERIDA 2017'!J37+'HONDA 2017'!J37+'FRESNO 2017'!J37+'FALAN 2017'!J37+'CAJAMARCA 2017'!J37+'ARMERO 2017'!J37+'ALVARADO 2017'!J37+RONCESVALLES2017!J37+PLANADAS2017!J37+PROGRAMACIÒNMURILLO2017!J37+COYAIMA2017!J37+ATACO2017!J37+'CARMEN DE APICALA'!J37+CHAPARRAL!J37+CUNDAY!J37+ESPINAL!J37+FLANDES!J37+ICONONZO!J37+MELGAR!J37+NATAGAIMA!J37+PURIFICACION!J37+'SAN ANTONIO'!J37+VILLARRICA!J37+AMBALEMA!J37+CASABIANCA!J37+HERVEO!J37+LIBANO!J37+ANZOATEGUI!J37+PALOCABILDO!J37+COELLO!J37+ORTEGA!J37+ALPUJARRA!J37+DOLORES!J37+GUAMO!J37+PRADO!J37+'SAN LUIS'!J37+SUAREZ!J37+'VALLE DE SAN JUAN'!J37+VILLAHERMOSA!J37</f>
        <v>0</v>
      </c>
      <c r="K37" s="1369">
        <f>+'VENADILLO 2017'!K37+'SANTA ISABEL 2017'!K37+'SANTA ISABEL 2017'!K37+'ROVIRA 2017'!K37+'PIEDRAS 2017'!K37+'MARIQUITA 2017'!K37+'LERIDA 2017'!K37+'HONDA 2017'!K37+'FRESNO 2017'!K37+'FALAN 2017'!K37+'CAJAMARCA 2017'!K37+'ARMERO 2017'!K37+'ALVARADO 2017'!K37+RONCESVALLES2017!K37+PLANADAS2017!K37+PROGRAMACIÒNMURILLO2017!K37+COYAIMA2017!K37+ATACO2017!K37+'CARMEN DE APICALA'!K37+CHAPARRAL!K37+CUNDAY!K37+ESPINAL!K37+FLANDES!K37+ICONONZO!K37+MELGAR!K37+NATAGAIMA!K37+PURIFICACION!K37+'SAN ANTONIO'!K37+VILLARRICA!K37+AMBALEMA!K37+CASABIANCA!K37+HERVEO!K37+LIBANO!K37+ANZOATEGUI!K37+PALOCABILDO!K37+COELLO!K37+ORTEGA!K37+ALPUJARRA!K37+DOLORES!K37+GUAMO!K37+PRADO!K37+'SAN LUIS'!K37+SUAREZ!K37+'VALLE DE SAN JUAN'!K37+VILLAHERMOSA!K37</f>
        <v>0</v>
      </c>
      <c r="L37" s="1370">
        <f>+'VENADILLO 2017'!L37+'SANTA ISABEL 2017'!L37+'SANTA ISABEL 2017'!L37+'ROVIRA 2017'!L37+'PIEDRAS 2017'!L37+'MARIQUITA 2017'!L37+'LERIDA 2017'!L37+'HONDA 2017'!L37+'FRESNO 2017'!L37+'FALAN 2017'!L37+'CAJAMARCA 2017'!L37+'ARMERO 2017'!L37+'ALVARADO 2017'!L37+RONCESVALLES2017!L37+PLANADAS2017!L37+PROGRAMACIÒNMURILLO2017!L37+COYAIMA2017!L37+ATACO2017!L37+'CARMEN DE APICALA'!L37+CHAPARRAL!L37+CUNDAY!L37+ESPINAL!L37+FLANDES!L37+ICONONZO!L37+MELGAR!L37+NATAGAIMA!L37+PURIFICACION!L37+'SAN ANTONIO'!L37+VILLARRICA!L37+AMBALEMA!L37+CASABIANCA!L37+HERVEO!L37+LIBANO!L37+ANZOATEGUI!L37+PALOCABILDO!L37+COELLO!L37+ORTEGA!L37+ALPUJARRA!L37+DOLORES!L37+GUAMO!L37+PRADO!L37+'SAN LUIS'!L37+SUAREZ!L37+'VALLE DE SAN JUAN'!L37+VILLAHERMOSA!L37</f>
        <v>33432</v>
      </c>
      <c r="M37" s="1370">
        <f>+'VENADILLO 2017'!M37+'SANTA ISABEL 2017'!M37+'SANTA ISABEL 2017'!M37+'ROVIRA 2017'!M37+'PIEDRAS 2017'!M37+'MARIQUITA 2017'!M37+'LERIDA 2017'!M37+'HONDA 2017'!M37+'FRESNO 2017'!M37+'FALAN 2017'!M37+'CAJAMARCA 2017'!M37+'ARMERO 2017'!M37+'ALVARADO 2017'!M37+RONCESVALLES2017!M37+PLANADAS2017!M37+PROGRAMACIÒNMURILLO2017!M37+COYAIMA2017!M37+ATACO2017!M37+'CARMEN DE APICALA'!M37+CHAPARRAL!M37+CUNDAY!M37+ESPINAL!M37+FLANDES!M37+ICONONZO!M37+MELGAR!M37+NATAGAIMA!M37+PURIFICACION!M37+'SAN ANTONIO'!M37+VILLARRICA!M37+AMBALEMA!M37+CASABIANCA!M37+HERVEO!M37+LIBANO!M37+ANZOATEGUI!M37+PALOCABILDO!M37+COELLO!M37+ORTEGA!M37+ALPUJARRA!M37+DOLORES!M37+GUAMO!M37+PRADO!M37+'SAN LUIS'!M37+SUAREZ!M37+'VALLE DE SAN JUAN'!M37+VILLAHERMOSA!M37</f>
        <v>0</v>
      </c>
      <c r="N37" s="1370">
        <f>+'VENADILLO 2017'!N37+'SANTA ISABEL 2017'!N37+'SANTA ISABEL 2017'!N37+'ROVIRA 2017'!N37+'PIEDRAS 2017'!N37+'MARIQUITA 2017'!N37+'LERIDA 2017'!N37+'HONDA 2017'!N37+'FRESNO 2017'!N37+'FALAN 2017'!N37+'CAJAMARCA 2017'!N37+'ARMERO 2017'!N37+'ALVARADO 2017'!N37+RONCESVALLES2017!N37+PLANADAS2017!N37+PROGRAMACIÒNMURILLO2017!N37+COYAIMA2017!N37+ATACO2017!N37+'CARMEN DE APICALA'!N37+CHAPARRAL!N37+CUNDAY!N37+ESPINAL!N37+FLANDES!N37+ICONONZO!N37+MELGAR!N37+NATAGAIMA!N37+PURIFICACION!N37+'SAN ANTONIO'!N37+VILLARRICA!N37+AMBALEMA!N37+CASABIANCA!N37+HERVEO!N37+LIBANO!N37+ANZOATEGUI!N37+PALOCABILDO!N37+COELLO!N37+ORTEGA!N37+ALPUJARRA!N37+DOLORES!N37+GUAMO!N37+PRADO!N37+'SAN LUIS'!N37+SUAREZ!N37+'VALLE DE SAN JUAN'!N37+VILLAHERMOSA!N37</f>
        <v>0</v>
      </c>
      <c r="O37" s="1370">
        <f>+'VENADILLO 2017'!O37+'SANTA ISABEL 2017'!O37+'SANTA ISABEL 2017'!O37+'ROVIRA 2017'!O37+'PIEDRAS 2017'!O37+'MARIQUITA 2017'!O37+'LERIDA 2017'!O37+'HONDA 2017'!O37+'FRESNO 2017'!O37+'FALAN 2017'!O37+'CAJAMARCA 2017'!O37+'ARMERO 2017'!O37+'ALVARADO 2017'!O37+RONCESVALLES2017!O37+PLANADAS2017!O37+PROGRAMACIÒNMURILLO2017!O37+COYAIMA2017!O37+ATACO2017!O37+'CARMEN DE APICALA'!O37+CHAPARRAL!O37+CUNDAY!O37+ESPINAL!O37+FLANDES!O37+ICONONZO!O37+MELGAR!O37+NATAGAIMA!O37+PURIFICACION!O37+'SAN ANTONIO'!O37+VILLARRICA!O37+AMBALEMA!O37+CASABIANCA!O37+HERVEO!O37+LIBANO!O37+ANZOATEGUI!O37+PALOCABILDO!O37+COELLO!O37+ORTEGA!O37+ALPUJARRA!O37+DOLORES!O37+GUAMO!O37+PRADO!O37+'SAN LUIS'!O37+SUAREZ!O37+'VALLE DE SAN JUAN'!O37+VILLAHERMOSA!O37</f>
        <v>0</v>
      </c>
      <c r="P37" s="1370">
        <f>+'VENADILLO 2017'!P37+'SANTA ISABEL 2017'!P37+'SANTA ISABEL 2017'!P37+'ROVIRA 2017'!P37+'PIEDRAS 2017'!P37+'MARIQUITA 2017'!P37+'LERIDA 2017'!P37+'HONDA 2017'!P37+'FRESNO 2017'!P37+'FALAN 2017'!P37+'CAJAMARCA 2017'!P37+'ARMERO 2017'!P37+'ALVARADO 2017'!P37+RONCESVALLES2017!P37+PLANADAS2017!P37+PROGRAMACIÒNMURILLO2017!P37+COYAIMA2017!P37+ATACO2017!P37+'CARMEN DE APICALA'!P37+CHAPARRAL!P37+CUNDAY!P37+ESPINAL!P37+FLANDES!P37+ICONONZO!P37+MELGAR!P37+NATAGAIMA!P37+PURIFICACION!P37+'SAN ANTONIO'!P37+VILLARRICA!P37+AMBALEMA!P37+CASABIANCA!P37+HERVEO!P37+LIBANO!P37+ANZOATEGUI!P37+PALOCABILDO!P37+COELLO!P37+ORTEGA!P37+ALPUJARRA!P37+DOLORES!P37+GUAMO!P37+PRADO!P37+'SAN LUIS'!P37+SUAREZ!P37+'VALLE DE SAN JUAN'!P37+VILLAHERMOSA!P37</f>
        <v>0</v>
      </c>
      <c r="Q37" s="1370">
        <f>+'VENADILLO 2017'!Q37+'SANTA ISABEL 2017'!Q37+'SANTA ISABEL 2017'!Q37+'ROVIRA 2017'!Q37+'PIEDRAS 2017'!Q37+'MARIQUITA 2017'!Q37+'LERIDA 2017'!Q37+'HONDA 2017'!Q37+'FRESNO 2017'!Q37+'FALAN 2017'!Q37+'CAJAMARCA 2017'!Q37+'ARMERO 2017'!Q37+'ALVARADO 2017'!Q37+RONCESVALLES2017!Q37+PLANADAS2017!Q37+PROGRAMACIÒNMURILLO2017!Q37+COYAIMA2017!Q37+ATACO2017!Q37+'CARMEN DE APICALA'!Q37+CHAPARRAL!Q37+CUNDAY!Q37+ESPINAL!Q37+FLANDES!Q37+ICONONZO!Q37+MELGAR!Q37+NATAGAIMA!Q37+PURIFICACION!Q37+'SAN ANTONIO'!Q37+VILLARRICA!Q37+AMBALEMA!Q37+CASABIANCA!Q37+HERVEO!Q37+LIBANO!Q37+ANZOATEGUI!Q37+PALOCABILDO!Q37+COELLO!Q37+ORTEGA!Q37+ALPUJARRA!Q37+DOLORES!Q37+GUAMO!Q37+PRADO!Q37+'SAN LUIS'!Q37+SUAREZ!Q37+'VALLE DE SAN JUAN'!Q37+VILLAHERMOSA!Q37</f>
        <v>0</v>
      </c>
      <c r="R37" s="50"/>
    </row>
    <row r="38" spans="1:18" ht="21" customHeight="1" x14ac:dyDescent="0.2">
      <c r="A38" s="135">
        <v>27</v>
      </c>
      <c r="B38" s="215">
        <v>0.25</v>
      </c>
      <c r="C38" s="69"/>
      <c r="D38" s="170" t="s">
        <v>67</v>
      </c>
      <c r="E38" s="67" t="s">
        <v>66</v>
      </c>
      <c r="F38" s="1369">
        <f>+'VENADILLO 2017'!F38+'SANTA ISABEL 2017'!F38+'SANTA ISABEL 2017'!F38+'ROVIRA 2017'!F38+'PIEDRAS 2017'!F38+'MARIQUITA 2017'!F38+'LERIDA 2017'!F38+'HONDA 2017'!F38+'FRESNO 2017'!F38+'FALAN 2017'!F38+'CAJAMARCA 2017'!F38+'ARMERO 2017'!F38+'ALVARADO 2017'!F38+RONCESVALLES2017!F38+PLANADAS2017!F38+PROGRAMACIÒNMURILLO2017!F38+COYAIMA2017!F38+ATACO2017!F38+'CARMEN DE APICALA'!F38+CHAPARRAL!F38+CUNDAY!F38+ESPINAL!F38+FLANDES!F38+ICONONZO!F38+MELGAR!F38+NATAGAIMA!F38+PURIFICACION!F38+'SAN ANTONIO'!F38+VILLARRICA!F38+AMBALEMA!F38+CASABIANCA!F38+HERVEO!F38+LIBANO!F38+ANZOATEGUI!F38+PALOCABILDO!F38+COELLO!F38+ORTEGA!F38+ALPUJARRA!F38+DOLORES!F38+GUAMO!F38+PRADO!F38+'SAN LUIS'!F38+SUAREZ!F38+'VALLE DE SAN JUAN'!F38+VILLAHERMOSA!F38</f>
        <v>20</v>
      </c>
      <c r="G38" s="1369">
        <f>+'VENADILLO 2017'!G38+'SANTA ISABEL 2017'!G38+'SANTA ISABEL 2017'!G38+'ROVIRA 2017'!G38+'PIEDRAS 2017'!G38+'MARIQUITA 2017'!G38+'LERIDA 2017'!G38+'HONDA 2017'!G38+'FRESNO 2017'!G38+'FALAN 2017'!G38+'CAJAMARCA 2017'!G38+'ARMERO 2017'!G38+'ALVARADO 2017'!G38+RONCESVALLES2017!G38+PLANADAS2017!G38+PROGRAMACIÒNMURILLO2017!G38+COYAIMA2017!G38+ATACO2017!G38+'CARMEN DE APICALA'!G38+CHAPARRAL!G38+CUNDAY!G38+ESPINAL!G38+FLANDES!G38+ICONONZO!G38+MELGAR!G38+NATAGAIMA!G38+PURIFICACION!G38+'SAN ANTONIO'!G38+VILLARRICA!G38+AMBALEMA!G38+CASABIANCA!G38+HERVEO!G38+LIBANO!G38+ANZOATEGUI!G38+PALOCABILDO!G38+COELLO!G38+ORTEGA!G38+ALPUJARRA!G38+DOLORES!G38+GUAMO!G38+PRADO!G38+'SAN LUIS'!G38+SUAREZ!G38+'VALLE DE SAN JUAN'!G38+VILLAHERMOSA!G38</f>
        <v>0</v>
      </c>
      <c r="H38" s="190">
        <f t="shared" si="1"/>
        <v>0</v>
      </c>
      <c r="I38" s="1369">
        <f>+'VENADILLO 2017'!I38+'SANTA ISABEL 2017'!I38+'SANTA ISABEL 2017'!I38+'ROVIRA 2017'!I38+'PIEDRAS 2017'!I38+'MARIQUITA 2017'!I38+'LERIDA 2017'!I38+'HONDA 2017'!I38+'FRESNO 2017'!I38+'FALAN 2017'!I38+'CAJAMARCA 2017'!I38+'ARMERO 2017'!I38+'ALVARADO 2017'!I38+RONCESVALLES2017!I38+PLANADAS2017!I38+PROGRAMACIÒNMURILLO2017!I38+COYAIMA2017!I38+ATACO2017!I38+'CARMEN DE APICALA'!I38+CHAPARRAL!I38+CUNDAY!I38+ESPINAL!I38+FLANDES!I38+ICONONZO!I38+MELGAR!I38+NATAGAIMA!I38+PURIFICACION!I38+'SAN ANTONIO'!I38+VILLARRICA!I38+AMBALEMA!I38+CASABIANCA!I38+HERVEO!I38+LIBANO!I38+ANZOATEGUI!I38+PALOCABILDO!I38+COELLO!I38+ORTEGA!I38+ALPUJARRA!I38+DOLORES!I38+GUAMO!I38+PRADO!I38+'SAN LUIS'!I38+SUAREZ!I38+'VALLE DE SAN JUAN'!I38+VILLAHERMOSA!I38</f>
        <v>0</v>
      </c>
      <c r="J38" s="1369">
        <f>+'VENADILLO 2017'!J38+'SANTA ISABEL 2017'!J38+'SANTA ISABEL 2017'!J38+'ROVIRA 2017'!J38+'PIEDRAS 2017'!J38+'MARIQUITA 2017'!J38+'LERIDA 2017'!J38+'HONDA 2017'!J38+'FRESNO 2017'!J38+'FALAN 2017'!J38+'CAJAMARCA 2017'!J38+'ARMERO 2017'!J38+'ALVARADO 2017'!J38+RONCESVALLES2017!J38+PLANADAS2017!J38+PROGRAMACIÒNMURILLO2017!J38+COYAIMA2017!J38+ATACO2017!J38+'CARMEN DE APICALA'!J38+CHAPARRAL!J38+CUNDAY!J38+ESPINAL!J38+FLANDES!J38+ICONONZO!J38+MELGAR!J38+NATAGAIMA!J38+PURIFICACION!J38+'SAN ANTONIO'!J38+VILLARRICA!J38+AMBALEMA!J38+CASABIANCA!J38+HERVEO!J38+LIBANO!J38+ANZOATEGUI!J38+PALOCABILDO!J38+COELLO!J38+ORTEGA!J38+ALPUJARRA!J38+DOLORES!J38+GUAMO!J38+PRADO!J38+'SAN LUIS'!J38+SUAREZ!J38+'VALLE DE SAN JUAN'!J38+VILLAHERMOSA!J38</f>
        <v>0</v>
      </c>
      <c r="K38" s="1369">
        <f>+'VENADILLO 2017'!K38+'SANTA ISABEL 2017'!K38+'SANTA ISABEL 2017'!K38+'ROVIRA 2017'!K38+'PIEDRAS 2017'!K38+'MARIQUITA 2017'!K38+'LERIDA 2017'!K38+'HONDA 2017'!K38+'FRESNO 2017'!K38+'FALAN 2017'!K38+'CAJAMARCA 2017'!K38+'ARMERO 2017'!K38+'ALVARADO 2017'!K38+RONCESVALLES2017!K38+PLANADAS2017!K38+PROGRAMACIÒNMURILLO2017!K38+COYAIMA2017!K38+ATACO2017!K38+'CARMEN DE APICALA'!K38+CHAPARRAL!K38+CUNDAY!K38+ESPINAL!K38+FLANDES!K38+ICONONZO!K38+MELGAR!K38+NATAGAIMA!K38+PURIFICACION!K38+'SAN ANTONIO'!K38+VILLARRICA!K38+AMBALEMA!K38+CASABIANCA!K38+HERVEO!K38+LIBANO!K38+ANZOATEGUI!K38+PALOCABILDO!K38+COELLO!K38+ORTEGA!K38+ALPUJARRA!K38+DOLORES!K38+GUAMO!K38+PRADO!K38+'SAN LUIS'!K38+SUAREZ!K38+'VALLE DE SAN JUAN'!K38+VILLAHERMOSA!K38</f>
        <v>0</v>
      </c>
      <c r="L38" s="1370">
        <f>+'VENADILLO 2017'!L38+'SANTA ISABEL 2017'!L38+'SANTA ISABEL 2017'!L38+'ROVIRA 2017'!L38+'PIEDRAS 2017'!L38+'MARIQUITA 2017'!L38+'LERIDA 2017'!L38+'HONDA 2017'!L38+'FRESNO 2017'!L38+'FALAN 2017'!L38+'CAJAMARCA 2017'!L38+'ARMERO 2017'!L38+'ALVARADO 2017'!L38+RONCESVALLES2017!L38+PLANADAS2017!L38+PROGRAMACIÒNMURILLO2017!L38+COYAIMA2017!L38+ATACO2017!L38+'CARMEN DE APICALA'!L38+CHAPARRAL!L38+CUNDAY!L38+ESPINAL!L38+FLANDES!L38+ICONONZO!L38+MELGAR!L38+NATAGAIMA!L38+PURIFICACION!L38+'SAN ANTONIO'!L38+VILLARRICA!L38+AMBALEMA!L38+CASABIANCA!L38+HERVEO!L38+LIBANO!L38+ANZOATEGUI!L38+PALOCABILDO!L38+COELLO!L38+ORTEGA!L38+ALPUJARRA!L38+DOLORES!L38+GUAMO!L38+PRADO!L38+'SAN LUIS'!L38+SUAREZ!L38+'VALLE DE SAN JUAN'!L38+VILLAHERMOSA!L38</f>
        <v>27860</v>
      </c>
      <c r="M38" s="1370">
        <f>+'VENADILLO 2017'!M38+'SANTA ISABEL 2017'!M38+'SANTA ISABEL 2017'!M38+'ROVIRA 2017'!M38+'PIEDRAS 2017'!M38+'MARIQUITA 2017'!M38+'LERIDA 2017'!M38+'HONDA 2017'!M38+'FRESNO 2017'!M38+'FALAN 2017'!M38+'CAJAMARCA 2017'!M38+'ARMERO 2017'!M38+'ALVARADO 2017'!M38+RONCESVALLES2017!M38+PLANADAS2017!M38+PROGRAMACIÒNMURILLO2017!M38+COYAIMA2017!M38+ATACO2017!M38+'CARMEN DE APICALA'!M38+CHAPARRAL!M38+CUNDAY!M38+ESPINAL!M38+FLANDES!M38+ICONONZO!M38+MELGAR!M38+NATAGAIMA!M38+PURIFICACION!M38+'SAN ANTONIO'!M38+VILLARRICA!M38+AMBALEMA!M38+CASABIANCA!M38+HERVEO!M38+LIBANO!M38+ANZOATEGUI!M38+PALOCABILDO!M38+COELLO!M38+ORTEGA!M38+ALPUJARRA!M38+DOLORES!M38+GUAMO!M38+PRADO!M38+'SAN LUIS'!M38+SUAREZ!M38+'VALLE DE SAN JUAN'!M38+VILLAHERMOSA!M38</f>
        <v>0</v>
      </c>
      <c r="N38" s="1370">
        <f>+'VENADILLO 2017'!N38+'SANTA ISABEL 2017'!N38+'SANTA ISABEL 2017'!N38+'ROVIRA 2017'!N38+'PIEDRAS 2017'!N38+'MARIQUITA 2017'!N38+'LERIDA 2017'!N38+'HONDA 2017'!N38+'FRESNO 2017'!N38+'FALAN 2017'!N38+'CAJAMARCA 2017'!N38+'ARMERO 2017'!N38+'ALVARADO 2017'!N38+RONCESVALLES2017!N38+PLANADAS2017!N38+PROGRAMACIÒNMURILLO2017!N38+COYAIMA2017!N38+ATACO2017!N38+'CARMEN DE APICALA'!N38+CHAPARRAL!N38+CUNDAY!N38+ESPINAL!N38+FLANDES!N38+ICONONZO!N38+MELGAR!N38+NATAGAIMA!N38+PURIFICACION!N38+'SAN ANTONIO'!N38+VILLARRICA!N38+AMBALEMA!N38+CASABIANCA!N38+HERVEO!N38+LIBANO!N38+ANZOATEGUI!N38+PALOCABILDO!N38+COELLO!N38+ORTEGA!N38+ALPUJARRA!N38+DOLORES!N38+GUAMO!N38+PRADO!N38+'SAN LUIS'!N38+SUAREZ!N38+'VALLE DE SAN JUAN'!N38+VILLAHERMOSA!N38</f>
        <v>0</v>
      </c>
      <c r="O38" s="1370">
        <f>+'VENADILLO 2017'!O38+'SANTA ISABEL 2017'!O38+'SANTA ISABEL 2017'!O38+'ROVIRA 2017'!O38+'PIEDRAS 2017'!O38+'MARIQUITA 2017'!O38+'LERIDA 2017'!O38+'HONDA 2017'!O38+'FRESNO 2017'!O38+'FALAN 2017'!O38+'CAJAMARCA 2017'!O38+'ARMERO 2017'!O38+'ALVARADO 2017'!O38+RONCESVALLES2017!O38+PLANADAS2017!O38+PROGRAMACIÒNMURILLO2017!O38+COYAIMA2017!O38+ATACO2017!O38+'CARMEN DE APICALA'!O38+CHAPARRAL!O38+CUNDAY!O38+ESPINAL!O38+FLANDES!O38+ICONONZO!O38+MELGAR!O38+NATAGAIMA!O38+PURIFICACION!O38+'SAN ANTONIO'!O38+VILLARRICA!O38+AMBALEMA!O38+CASABIANCA!O38+HERVEO!O38+LIBANO!O38+ANZOATEGUI!O38+PALOCABILDO!O38+COELLO!O38+ORTEGA!O38+ALPUJARRA!O38+DOLORES!O38+GUAMO!O38+PRADO!O38+'SAN LUIS'!O38+SUAREZ!O38+'VALLE DE SAN JUAN'!O38+VILLAHERMOSA!O38</f>
        <v>0</v>
      </c>
      <c r="P38" s="1370">
        <f>+'VENADILLO 2017'!P38+'SANTA ISABEL 2017'!P38+'SANTA ISABEL 2017'!P38+'ROVIRA 2017'!P38+'PIEDRAS 2017'!P38+'MARIQUITA 2017'!P38+'LERIDA 2017'!P38+'HONDA 2017'!P38+'FRESNO 2017'!P38+'FALAN 2017'!P38+'CAJAMARCA 2017'!P38+'ARMERO 2017'!P38+'ALVARADO 2017'!P38+RONCESVALLES2017!P38+PLANADAS2017!P38+PROGRAMACIÒNMURILLO2017!P38+COYAIMA2017!P38+ATACO2017!P38+'CARMEN DE APICALA'!P38+CHAPARRAL!P38+CUNDAY!P38+ESPINAL!P38+FLANDES!P38+ICONONZO!P38+MELGAR!P38+NATAGAIMA!P38+PURIFICACION!P38+'SAN ANTONIO'!P38+VILLARRICA!P38+AMBALEMA!P38+CASABIANCA!P38+HERVEO!P38+LIBANO!P38+ANZOATEGUI!P38+PALOCABILDO!P38+COELLO!P38+ORTEGA!P38+ALPUJARRA!P38+DOLORES!P38+GUAMO!P38+PRADO!P38+'SAN LUIS'!P38+SUAREZ!P38+'VALLE DE SAN JUAN'!P38+VILLAHERMOSA!P38</f>
        <v>0</v>
      </c>
      <c r="Q38" s="1370">
        <f>+'VENADILLO 2017'!Q38+'SANTA ISABEL 2017'!Q38+'SANTA ISABEL 2017'!Q38+'ROVIRA 2017'!Q38+'PIEDRAS 2017'!Q38+'MARIQUITA 2017'!Q38+'LERIDA 2017'!Q38+'HONDA 2017'!Q38+'FRESNO 2017'!Q38+'FALAN 2017'!Q38+'CAJAMARCA 2017'!Q38+'ARMERO 2017'!Q38+'ALVARADO 2017'!Q38+RONCESVALLES2017!Q38+PLANADAS2017!Q38+PROGRAMACIÒNMURILLO2017!Q38+COYAIMA2017!Q38+ATACO2017!Q38+'CARMEN DE APICALA'!Q38+CHAPARRAL!Q38+CUNDAY!Q38+ESPINAL!Q38+FLANDES!Q38+ICONONZO!Q38+MELGAR!Q38+NATAGAIMA!Q38+PURIFICACION!Q38+'SAN ANTONIO'!Q38+VILLARRICA!Q38+AMBALEMA!Q38+CASABIANCA!Q38+HERVEO!Q38+LIBANO!Q38+ANZOATEGUI!Q38+PALOCABILDO!Q38+COELLO!Q38+ORTEGA!Q38+ALPUJARRA!Q38+DOLORES!Q38+GUAMO!Q38+PRADO!Q38+'SAN LUIS'!Q38+SUAREZ!Q38+'VALLE DE SAN JUAN'!Q38+VILLAHERMOSA!Q38</f>
        <v>0</v>
      </c>
      <c r="R38" s="50"/>
    </row>
    <row r="39" spans="1:18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1369">
        <f>+'VENADILLO 2017'!F39+'SANTA ISABEL 2017'!F39+'SANTA ISABEL 2017'!F39+'ROVIRA 2017'!F39+'PIEDRAS 2017'!F39+'MARIQUITA 2017'!F39+'LERIDA 2017'!F39+'HONDA 2017'!F39+'FRESNO 2017'!F39+'FALAN 2017'!F39+'CAJAMARCA 2017'!F39+'ARMERO 2017'!F39+'ALVARADO 2017'!F39+RONCESVALLES2017!F39+PLANADAS2017!F39+PROGRAMACIÒNMURILLO2017!F39+COYAIMA2017!F39+ATACO2017!F39+'CARMEN DE APICALA'!F39+CHAPARRAL!F39+CUNDAY!F39+ESPINAL!F39+FLANDES!F39+ICONONZO!F39+MELGAR!F39+NATAGAIMA!F39+PURIFICACION!F39+'SAN ANTONIO'!F39+VILLARRICA!F39+AMBALEMA!F39+CASABIANCA!F39+HERVEO!F39+LIBANO!F39+ANZOATEGUI!F39+PALOCABILDO!F39+COELLO!F39+ORTEGA!F39+ALPUJARRA!F39+DOLORES!F39+GUAMO!F39+PRADO!F39+'SAN LUIS'!F39+SUAREZ!F39+'VALLE DE SAN JUAN'!F39+VILLAHERMOSA!F39</f>
        <v>2</v>
      </c>
      <c r="G39" s="1369">
        <f>+'VENADILLO 2017'!G39+'SANTA ISABEL 2017'!G39+'SANTA ISABEL 2017'!G39+'ROVIRA 2017'!G39+'PIEDRAS 2017'!G39+'MARIQUITA 2017'!G39+'LERIDA 2017'!G39+'HONDA 2017'!G39+'FRESNO 2017'!G39+'FALAN 2017'!G39+'CAJAMARCA 2017'!G39+'ARMERO 2017'!G39+'ALVARADO 2017'!G39+RONCESVALLES2017!G39+PLANADAS2017!G39+PROGRAMACIÒNMURILLO2017!G39+COYAIMA2017!G39+ATACO2017!G39+'CARMEN DE APICALA'!G39+CHAPARRAL!G39+CUNDAY!G39+ESPINAL!G39+FLANDES!G39+ICONONZO!G39+MELGAR!G39+NATAGAIMA!G39+PURIFICACION!G39+'SAN ANTONIO'!G39+VILLARRICA!G39+AMBALEMA!G39+CASABIANCA!G39+HERVEO!G39+LIBANO!G39+ANZOATEGUI!G39+PALOCABILDO!G39+COELLO!G39+ORTEGA!G39+ALPUJARRA!G39+DOLORES!G39+GUAMO!G39+PRADO!G39+'SAN LUIS'!G39+SUAREZ!G39+'VALLE DE SAN JUAN'!G39+VILLAHERMOSA!G39</f>
        <v>0</v>
      </c>
      <c r="H39" s="190">
        <f t="shared" si="1"/>
        <v>0</v>
      </c>
      <c r="I39" s="1369">
        <f>+'VENADILLO 2017'!I39+'SANTA ISABEL 2017'!I39+'SANTA ISABEL 2017'!I39+'ROVIRA 2017'!I39+'PIEDRAS 2017'!I39+'MARIQUITA 2017'!I39+'LERIDA 2017'!I39+'HONDA 2017'!I39+'FRESNO 2017'!I39+'FALAN 2017'!I39+'CAJAMARCA 2017'!I39+'ARMERO 2017'!I39+'ALVARADO 2017'!I39+RONCESVALLES2017!I39+PLANADAS2017!I39+PROGRAMACIÒNMURILLO2017!I39+COYAIMA2017!I39+ATACO2017!I39+'CARMEN DE APICALA'!I39+CHAPARRAL!I39+CUNDAY!I39+ESPINAL!I39+FLANDES!I39+ICONONZO!I39+MELGAR!I39+NATAGAIMA!I39+PURIFICACION!I39+'SAN ANTONIO'!I39+VILLARRICA!I39+AMBALEMA!I39+CASABIANCA!I39+HERVEO!I39+LIBANO!I39+ANZOATEGUI!I39+PALOCABILDO!I39+COELLO!I39+ORTEGA!I39+ALPUJARRA!I39+DOLORES!I39+GUAMO!I39+PRADO!I39+'SAN LUIS'!I39+SUAREZ!I39+'VALLE DE SAN JUAN'!I39+VILLAHERMOSA!I39</f>
        <v>0</v>
      </c>
      <c r="J39" s="1369">
        <f>+'VENADILLO 2017'!J39+'SANTA ISABEL 2017'!J39+'SANTA ISABEL 2017'!J39+'ROVIRA 2017'!J39+'PIEDRAS 2017'!J39+'MARIQUITA 2017'!J39+'LERIDA 2017'!J39+'HONDA 2017'!J39+'FRESNO 2017'!J39+'FALAN 2017'!J39+'CAJAMARCA 2017'!J39+'ARMERO 2017'!J39+'ALVARADO 2017'!J39+RONCESVALLES2017!J39+PLANADAS2017!J39+PROGRAMACIÒNMURILLO2017!J39+COYAIMA2017!J39+ATACO2017!J39+'CARMEN DE APICALA'!J39+CHAPARRAL!J39+CUNDAY!J39+ESPINAL!J39+FLANDES!J39+ICONONZO!J39+MELGAR!J39+NATAGAIMA!J39+PURIFICACION!J39+'SAN ANTONIO'!J39+VILLARRICA!J39+AMBALEMA!J39+CASABIANCA!J39+HERVEO!J39+LIBANO!J39+ANZOATEGUI!J39+PALOCABILDO!J39+COELLO!J39+ORTEGA!J39+ALPUJARRA!J39+DOLORES!J39+GUAMO!J39+PRADO!J39+'SAN LUIS'!J39+SUAREZ!J39+'VALLE DE SAN JUAN'!J39+VILLAHERMOSA!J39</f>
        <v>0</v>
      </c>
      <c r="K39" s="1369">
        <f>+'VENADILLO 2017'!K39+'SANTA ISABEL 2017'!K39+'SANTA ISABEL 2017'!K39+'ROVIRA 2017'!K39+'PIEDRAS 2017'!K39+'MARIQUITA 2017'!K39+'LERIDA 2017'!K39+'HONDA 2017'!K39+'FRESNO 2017'!K39+'FALAN 2017'!K39+'CAJAMARCA 2017'!K39+'ARMERO 2017'!K39+'ALVARADO 2017'!K39+RONCESVALLES2017!K39+PLANADAS2017!K39+PROGRAMACIÒNMURILLO2017!K39+COYAIMA2017!K39+ATACO2017!K39+'CARMEN DE APICALA'!K39+CHAPARRAL!K39+CUNDAY!K39+ESPINAL!K39+FLANDES!K39+ICONONZO!K39+MELGAR!K39+NATAGAIMA!K39+PURIFICACION!K39+'SAN ANTONIO'!K39+VILLARRICA!K39+AMBALEMA!K39+CASABIANCA!K39+HERVEO!K39+LIBANO!K39+ANZOATEGUI!K39+PALOCABILDO!K39+COELLO!K39+ORTEGA!K39+ALPUJARRA!K39+DOLORES!K39+GUAMO!K39+PRADO!K39+'SAN LUIS'!K39+SUAREZ!K39+'VALLE DE SAN JUAN'!K39+VILLAHERMOSA!K39</f>
        <v>0</v>
      </c>
      <c r="L39" s="1370">
        <f>+'VENADILLO 2017'!L39+'SANTA ISABEL 2017'!L39+'SANTA ISABEL 2017'!L39+'ROVIRA 2017'!L39+'PIEDRAS 2017'!L39+'MARIQUITA 2017'!L39+'LERIDA 2017'!L39+'HONDA 2017'!L39+'FRESNO 2017'!L39+'FALAN 2017'!L39+'CAJAMARCA 2017'!L39+'ARMERO 2017'!L39+'ALVARADO 2017'!L39+RONCESVALLES2017!L39+PLANADAS2017!L39+PROGRAMACIÒNMURILLO2017!L39+COYAIMA2017!L39+ATACO2017!L39+'CARMEN DE APICALA'!L39+CHAPARRAL!L39+CUNDAY!L39+ESPINAL!L39+FLANDES!L39+ICONONZO!L39+MELGAR!L39+NATAGAIMA!L39+PURIFICACION!L39+'SAN ANTONIO'!L39+VILLARRICA!L39+AMBALEMA!L39+CASABIANCA!L39+HERVEO!L39+LIBANO!L39+ANZOATEGUI!L39+PALOCABILDO!L39+COELLO!L39+ORTEGA!L39+ALPUJARRA!L39+DOLORES!L39+GUAMO!L39+PRADO!L39+'SAN LUIS'!L39+SUAREZ!L39+'VALLE DE SAN JUAN'!L39+VILLAHERMOSA!L39</f>
        <v>222880</v>
      </c>
      <c r="M39" s="1370">
        <f>+'VENADILLO 2017'!M39+'SANTA ISABEL 2017'!M39+'SANTA ISABEL 2017'!M39+'ROVIRA 2017'!M39+'PIEDRAS 2017'!M39+'MARIQUITA 2017'!M39+'LERIDA 2017'!M39+'HONDA 2017'!M39+'FRESNO 2017'!M39+'FALAN 2017'!M39+'CAJAMARCA 2017'!M39+'ARMERO 2017'!M39+'ALVARADO 2017'!M39+RONCESVALLES2017!M39+PLANADAS2017!M39+PROGRAMACIÒNMURILLO2017!M39+COYAIMA2017!M39+ATACO2017!M39+'CARMEN DE APICALA'!M39+CHAPARRAL!M39+CUNDAY!M39+ESPINAL!M39+FLANDES!M39+ICONONZO!M39+MELGAR!M39+NATAGAIMA!M39+PURIFICACION!M39+'SAN ANTONIO'!M39+VILLARRICA!M39+AMBALEMA!M39+CASABIANCA!M39+HERVEO!M39+LIBANO!M39+ANZOATEGUI!M39+PALOCABILDO!M39+COELLO!M39+ORTEGA!M39+ALPUJARRA!M39+DOLORES!M39+GUAMO!M39+PRADO!M39+'SAN LUIS'!M39+SUAREZ!M39+'VALLE DE SAN JUAN'!M39+VILLAHERMOSA!M39</f>
        <v>0</v>
      </c>
      <c r="N39" s="1370">
        <f>+'VENADILLO 2017'!N39+'SANTA ISABEL 2017'!N39+'SANTA ISABEL 2017'!N39+'ROVIRA 2017'!N39+'PIEDRAS 2017'!N39+'MARIQUITA 2017'!N39+'LERIDA 2017'!N39+'HONDA 2017'!N39+'FRESNO 2017'!N39+'FALAN 2017'!N39+'CAJAMARCA 2017'!N39+'ARMERO 2017'!N39+'ALVARADO 2017'!N39+RONCESVALLES2017!N39+PLANADAS2017!N39+PROGRAMACIÒNMURILLO2017!N39+COYAIMA2017!N39+ATACO2017!N39+'CARMEN DE APICALA'!N39+CHAPARRAL!N39+CUNDAY!N39+ESPINAL!N39+FLANDES!N39+ICONONZO!N39+MELGAR!N39+NATAGAIMA!N39+PURIFICACION!N39+'SAN ANTONIO'!N39+VILLARRICA!N39+AMBALEMA!N39+CASABIANCA!N39+HERVEO!N39+LIBANO!N39+ANZOATEGUI!N39+PALOCABILDO!N39+COELLO!N39+ORTEGA!N39+ALPUJARRA!N39+DOLORES!N39+GUAMO!N39+PRADO!N39+'SAN LUIS'!N39+SUAREZ!N39+'VALLE DE SAN JUAN'!N39+VILLAHERMOSA!N39</f>
        <v>0</v>
      </c>
      <c r="O39" s="1370">
        <f>+'VENADILLO 2017'!O39+'SANTA ISABEL 2017'!O39+'SANTA ISABEL 2017'!O39+'ROVIRA 2017'!O39+'PIEDRAS 2017'!O39+'MARIQUITA 2017'!O39+'LERIDA 2017'!O39+'HONDA 2017'!O39+'FRESNO 2017'!O39+'FALAN 2017'!O39+'CAJAMARCA 2017'!O39+'ARMERO 2017'!O39+'ALVARADO 2017'!O39+RONCESVALLES2017!O39+PLANADAS2017!O39+PROGRAMACIÒNMURILLO2017!O39+COYAIMA2017!O39+ATACO2017!O39+'CARMEN DE APICALA'!O39+CHAPARRAL!O39+CUNDAY!O39+ESPINAL!O39+FLANDES!O39+ICONONZO!O39+MELGAR!O39+NATAGAIMA!O39+PURIFICACION!O39+'SAN ANTONIO'!O39+VILLARRICA!O39+AMBALEMA!O39+CASABIANCA!O39+HERVEO!O39+LIBANO!O39+ANZOATEGUI!O39+PALOCABILDO!O39+COELLO!O39+ORTEGA!O39+ALPUJARRA!O39+DOLORES!O39+GUAMO!O39+PRADO!O39+'SAN LUIS'!O39+SUAREZ!O39+'VALLE DE SAN JUAN'!O39+VILLAHERMOSA!O39</f>
        <v>0</v>
      </c>
      <c r="P39" s="1370">
        <f>+'VENADILLO 2017'!P39+'SANTA ISABEL 2017'!P39+'SANTA ISABEL 2017'!P39+'ROVIRA 2017'!P39+'PIEDRAS 2017'!P39+'MARIQUITA 2017'!P39+'LERIDA 2017'!P39+'HONDA 2017'!P39+'FRESNO 2017'!P39+'FALAN 2017'!P39+'CAJAMARCA 2017'!P39+'ARMERO 2017'!P39+'ALVARADO 2017'!P39+RONCESVALLES2017!P39+PLANADAS2017!P39+PROGRAMACIÒNMURILLO2017!P39+COYAIMA2017!P39+ATACO2017!P39+'CARMEN DE APICALA'!P39+CHAPARRAL!P39+CUNDAY!P39+ESPINAL!P39+FLANDES!P39+ICONONZO!P39+MELGAR!P39+NATAGAIMA!P39+PURIFICACION!P39+'SAN ANTONIO'!P39+VILLARRICA!P39+AMBALEMA!P39+CASABIANCA!P39+HERVEO!P39+LIBANO!P39+ANZOATEGUI!P39+PALOCABILDO!P39+COELLO!P39+ORTEGA!P39+ALPUJARRA!P39+DOLORES!P39+GUAMO!P39+PRADO!P39+'SAN LUIS'!P39+SUAREZ!P39+'VALLE DE SAN JUAN'!P39+VILLAHERMOSA!P39</f>
        <v>0</v>
      </c>
      <c r="Q39" s="1370">
        <f>+'VENADILLO 2017'!Q39+'SANTA ISABEL 2017'!Q39+'SANTA ISABEL 2017'!Q39+'ROVIRA 2017'!Q39+'PIEDRAS 2017'!Q39+'MARIQUITA 2017'!Q39+'LERIDA 2017'!Q39+'HONDA 2017'!Q39+'FRESNO 2017'!Q39+'FALAN 2017'!Q39+'CAJAMARCA 2017'!Q39+'ARMERO 2017'!Q39+'ALVARADO 2017'!Q39+RONCESVALLES2017!Q39+PLANADAS2017!Q39+PROGRAMACIÒNMURILLO2017!Q39+COYAIMA2017!Q39+ATACO2017!Q39+'CARMEN DE APICALA'!Q39+CHAPARRAL!Q39+CUNDAY!Q39+ESPINAL!Q39+FLANDES!Q39+ICONONZO!Q39+MELGAR!Q39+NATAGAIMA!Q39+PURIFICACION!Q39+'SAN ANTONIO'!Q39+VILLARRICA!Q39+AMBALEMA!Q39+CASABIANCA!Q39+HERVEO!Q39+LIBANO!Q39+ANZOATEGUI!Q39+PALOCABILDO!Q39+COELLO!Q39+ORTEGA!Q39+ALPUJARRA!Q39+DOLORES!Q39+GUAMO!Q39+PRADO!Q39+'SAN LUIS'!Q39+SUAREZ!Q39+'VALLE DE SAN JUAN'!Q39+VILLAHERMOSA!Q39</f>
        <v>0</v>
      </c>
      <c r="R39" s="50"/>
    </row>
    <row r="40" spans="1:18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1369">
        <f>+'VENADILLO 2017'!F40+'SANTA ISABEL 2017'!F40+'SANTA ISABEL 2017'!F40+'ROVIRA 2017'!F40+'PIEDRAS 2017'!F40+'MARIQUITA 2017'!F40+'LERIDA 2017'!F40+'HONDA 2017'!F40+'FRESNO 2017'!F40+'FALAN 2017'!F40+'CAJAMARCA 2017'!F40+'ARMERO 2017'!F40+'ALVARADO 2017'!F40+RONCESVALLES2017!F40+PLANADAS2017!F40+PROGRAMACIÒNMURILLO2017!F40+COYAIMA2017!F40+ATACO2017!F40+'CARMEN DE APICALA'!F40+CHAPARRAL!F40+CUNDAY!F40+ESPINAL!F40+FLANDES!F40+ICONONZO!F40+MELGAR!F40+NATAGAIMA!F40+PURIFICACION!F40+'SAN ANTONIO'!F40+VILLARRICA!F40+AMBALEMA!F40+CASABIANCA!F40+HERVEO!F40+LIBANO!F40+ANZOATEGUI!F40+PALOCABILDO!F40+COELLO!F40+ORTEGA!F40+ALPUJARRA!F40+DOLORES!F40+GUAMO!F40+PRADO!F40+'SAN LUIS'!F40+SUAREZ!F40+'VALLE DE SAN JUAN'!F40+VILLAHERMOSA!F40</f>
        <v>0</v>
      </c>
      <c r="G40" s="1369">
        <f>+'VENADILLO 2017'!G40+'SANTA ISABEL 2017'!G40+'SANTA ISABEL 2017'!G40+'ROVIRA 2017'!G40+'PIEDRAS 2017'!G40+'MARIQUITA 2017'!G40+'LERIDA 2017'!G40+'HONDA 2017'!G40+'FRESNO 2017'!G40+'FALAN 2017'!G40+'CAJAMARCA 2017'!G40+'ARMERO 2017'!G40+'ALVARADO 2017'!G40+RONCESVALLES2017!G40+PLANADAS2017!G40+PROGRAMACIÒNMURILLO2017!G40+COYAIMA2017!G40+ATACO2017!G40+'CARMEN DE APICALA'!G40+CHAPARRAL!G40+CUNDAY!G40+ESPINAL!G40+FLANDES!G40+ICONONZO!G40+MELGAR!G40+NATAGAIMA!G40+PURIFICACION!G40+'SAN ANTONIO'!G40+VILLARRICA!G40+AMBALEMA!G40+CASABIANCA!G40+HERVEO!G40+LIBANO!G40+ANZOATEGUI!G40+PALOCABILDO!G40+COELLO!G40+ORTEGA!G40+ALPUJARRA!G40+DOLORES!G40+GUAMO!G40+PRADO!G40+'SAN LUIS'!G40+SUAREZ!G40+'VALLE DE SAN JUAN'!G40+VILLAHERMOSA!G40</f>
        <v>0</v>
      </c>
      <c r="H40" s="190" t="e">
        <f t="shared" si="1"/>
        <v>#DIV/0!</v>
      </c>
      <c r="I40" s="1369">
        <f>+'VENADILLO 2017'!I40+'SANTA ISABEL 2017'!I40+'SANTA ISABEL 2017'!I40+'ROVIRA 2017'!I40+'PIEDRAS 2017'!I40+'MARIQUITA 2017'!I40+'LERIDA 2017'!I40+'HONDA 2017'!I40+'FRESNO 2017'!I40+'FALAN 2017'!I40+'CAJAMARCA 2017'!I40+'ARMERO 2017'!I40+'ALVARADO 2017'!I40+RONCESVALLES2017!I40+PLANADAS2017!I40+PROGRAMACIÒNMURILLO2017!I40+COYAIMA2017!I40+ATACO2017!I40+'CARMEN DE APICALA'!I40+CHAPARRAL!I40+CUNDAY!I40+ESPINAL!I40+FLANDES!I40+ICONONZO!I40+MELGAR!I40+NATAGAIMA!I40+PURIFICACION!I40+'SAN ANTONIO'!I40+VILLARRICA!I40+AMBALEMA!I40+CASABIANCA!I40+HERVEO!I40+LIBANO!I40+ANZOATEGUI!I40+PALOCABILDO!I40+COELLO!I40+ORTEGA!I40+ALPUJARRA!I40+DOLORES!I40+GUAMO!I40+PRADO!I40+'SAN LUIS'!I40+SUAREZ!I40+'VALLE DE SAN JUAN'!I40+VILLAHERMOSA!I40</f>
        <v>0</v>
      </c>
      <c r="J40" s="1369">
        <f>+'VENADILLO 2017'!J40+'SANTA ISABEL 2017'!J40+'SANTA ISABEL 2017'!J40+'ROVIRA 2017'!J40+'PIEDRAS 2017'!J40+'MARIQUITA 2017'!J40+'LERIDA 2017'!J40+'HONDA 2017'!J40+'FRESNO 2017'!J40+'FALAN 2017'!J40+'CAJAMARCA 2017'!J40+'ARMERO 2017'!J40+'ALVARADO 2017'!J40+RONCESVALLES2017!J40+PLANADAS2017!J40+PROGRAMACIÒNMURILLO2017!J40+COYAIMA2017!J40+ATACO2017!J40+'CARMEN DE APICALA'!J40+CHAPARRAL!J40+CUNDAY!J40+ESPINAL!J40+FLANDES!J40+ICONONZO!J40+MELGAR!J40+NATAGAIMA!J40+PURIFICACION!J40+'SAN ANTONIO'!J40+VILLARRICA!J40+AMBALEMA!J40+CASABIANCA!J40+HERVEO!J40+LIBANO!J40+ANZOATEGUI!J40+PALOCABILDO!J40+COELLO!J40+ORTEGA!J40+ALPUJARRA!J40+DOLORES!J40+GUAMO!J40+PRADO!J40+'SAN LUIS'!J40+SUAREZ!J40+'VALLE DE SAN JUAN'!J40+VILLAHERMOSA!J40</f>
        <v>0</v>
      </c>
      <c r="K40" s="1369">
        <f>+'VENADILLO 2017'!K40+'SANTA ISABEL 2017'!K40+'SANTA ISABEL 2017'!K40+'ROVIRA 2017'!K40+'PIEDRAS 2017'!K40+'MARIQUITA 2017'!K40+'LERIDA 2017'!K40+'HONDA 2017'!K40+'FRESNO 2017'!K40+'FALAN 2017'!K40+'CAJAMARCA 2017'!K40+'ARMERO 2017'!K40+'ALVARADO 2017'!K40+RONCESVALLES2017!K40+PLANADAS2017!K40+PROGRAMACIÒNMURILLO2017!K40+COYAIMA2017!K40+ATACO2017!K40+'CARMEN DE APICALA'!K40+CHAPARRAL!K40+CUNDAY!K40+ESPINAL!K40+FLANDES!K40+ICONONZO!K40+MELGAR!K40+NATAGAIMA!K40+PURIFICACION!K40+'SAN ANTONIO'!K40+VILLARRICA!K40+AMBALEMA!K40+CASABIANCA!K40+HERVEO!K40+LIBANO!K40+ANZOATEGUI!K40+PALOCABILDO!K40+COELLO!K40+ORTEGA!K40+ALPUJARRA!K40+DOLORES!K40+GUAMO!K40+PRADO!K40+'SAN LUIS'!K40+SUAREZ!K40+'VALLE DE SAN JUAN'!K40+VILLAHERMOSA!K40</f>
        <v>0</v>
      </c>
      <c r="L40" s="1370">
        <f>+'VENADILLO 2017'!L40+'SANTA ISABEL 2017'!L40+'SANTA ISABEL 2017'!L40+'ROVIRA 2017'!L40+'PIEDRAS 2017'!L40+'MARIQUITA 2017'!L40+'LERIDA 2017'!L40+'HONDA 2017'!L40+'FRESNO 2017'!L40+'FALAN 2017'!L40+'CAJAMARCA 2017'!L40+'ARMERO 2017'!L40+'ALVARADO 2017'!L40+RONCESVALLES2017!L40+PLANADAS2017!L40+PROGRAMACIÒNMURILLO2017!L40+COYAIMA2017!L40+ATACO2017!L40+'CARMEN DE APICALA'!L40+CHAPARRAL!L40+CUNDAY!L40+ESPINAL!L40+FLANDES!L40+ICONONZO!L40+MELGAR!L40+NATAGAIMA!L40+PURIFICACION!L40+'SAN ANTONIO'!L40+VILLARRICA!L40+AMBALEMA!L40+CASABIANCA!L40+HERVEO!L40+LIBANO!L40+ANZOATEGUI!L40+PALOCABILDO!L40+COELLO!L40+ORTEGA!L40+ALPUJARRA!L40+DOLORES!L40+GUAMO!L40+PRADO!L40+'SAN LUIS'!L40+SUAREZ!L40+'VALLE DE SAN JUAN'!L40+VILLAHERMOSA!L40</f>
        <v>222880</v>
      </c>
      <c r="M40" s="1370">
        <f>+'VENADILLO 2017'!M40+'SANTA ISABEL 2017'!M40+'SANTA ISABEL 2017'!M40+'ROVIRA 2017'!M40+'PIEDRAS 2017'!M40+'MARIQUITA 2017'!M40+'LERIDA 2017'!M40+'HONDA 2017'!M40+'FRESNO 2017'!M40+'FALAN 2017'!M40+'CAJAMARCA 2017'!M40+'ARMERO 2017'!M40+'ALVARADO 2017'!M40+RONCESVALLES2017!M40+PLANADAS2017!M40+PROGRAMACIÒNMURILLO2017!M40+COYAIMA2017!M40+ATACO2017!M40+'CARMEN DE APICALA'!M40+CHAPARRAL!M40+CUNDAY!M40+ESPINAL!M40+FLANDES!M40+ICONONZO!M40+MELGAR!M40+NATAGAIMA!M40+PURIFICACION!M40+'SAN ANTONIO'!M40+VILLARRICA!M40+AMBALEMA!M40+CASABIANCA!M40+HERVEO!M40+LIBANO!M40+ANZOATEGUI!M40+PALOCABILDO!M40+COELLO!M40+ORTEGA!M40+ALPUJARRA!M40+DOLORES!M40+GUAMO!M40+PRADO!M40+'SAN LUIS'!M40+SUAREZ!M40+'VALLE DE SAN JUAN'!M40+VILLAHERMOSA!M40</f>
        <v>0</v>
      </c>
      <c r="N40" s="1370">
        <f>+'VENADILLO 2017'!N40+'SANTA ISABEL 2017'!N40+'SANTA ISABEL 2017'!N40+'ROVIRA 2017'!N40+'PIEDRAS 2017'!N40+'MARIQUITA 2017'!N40+'LERIDA 2017'!N40+'HONDA 2017'!N40+'FRESNO 2017'!N40+'FALAN 2017'!N40+'CAJAMARCA 2017'!N40+'ARMERO 2017'!N40+'ALVARADO 2017'!N40+RONCESVALLES2017!N40+PLANADAS2017!N40+PROGRAMACIÒNMURILLO2017!N40+COYAIMA2017!N40+ATACO2017!N40+'CARMEN DE APICALA'!N40+CHAPARRAL!N40+CUNDAY!N40+ESPINAL!N40+FLANDES!N40+ICONONZO!N40+MELGAR!N40+NATAGAIMA!N40+PURIFICACION!N40+'SAN ANTONIO'!N40+VILLARRICA!N40+AMBALEMA!N40+CASABIANCA!N40+HERVEO!N40+LIBANO!N40+ANZOATEGUI!N40+PALOCABILDO!N40+COELLO!N40+ORTEGA!N40+ALPUJARRA!N40+DOLORES!N40+GUAMO!N40+PRADO!N40+'SAN LUIS'!N40+SUAREZ!N40+'VALLE DE SAN JUAN'!N40+VILLAHERMOSA!N40</f>
        <v>0</v>
      </c>
      <c r="O40" s="1370">
        <f>+'VENADILLO 2017'!O40+'SANTA ISABEL 2017'!O40+'SANTA ISABEL 2017'!O40+'ROVIRA 2017'!O40+'PIEDRAS 2017'!O40+'MARIQUITA 2017'!O40+'LERIDA 2017'!O40+'HONDA 2017'!O40+'FRESNO 2017'!O40+'FALAN 2017'!O40+'CAJAMARCA 2017'!O40+'ARMERO 2017'!O40+'ALVARADO 2017'!O40+RONCESVALLES2017!O40+PLANADAS2017!O40+PROGRAMACIÒNMURILLO2017!O40+COYAIMA2017!O40+ATACO2017!O40+'CARMEN DE APICALA'!O40+CHAPARRAL!O40+CUNDAY!O40+ESPINAL!O40+FLANDES!O40+ICONONZO!O40+MELGAR!O40+NATAGAIMA!O40+PURIFICACION!O40+'SAN ANTONIO'!O40+VILLARRICA!O40+AMBALEMA!O40+CASABIANCA!O40+HERVEO!O40+LIBANO!O40+ANZOATEGUI!O40+PALOCABILDO!O40+COELLO!O40+ORTEGA!O40+ALPUJARRA!O40+DOLORES!O40+GUAMO!O40+PRADO!O40+'SAN LUIS'!O40+SUAREZ!O40+'VALLE DE SAN JUAN'!O40+VILLAHERMOSA!O40</f>
        <v>0</v>
      </c>
      <c r="P40" s="1370">
        <f>+'VENADILLO 2017'!P40+'SANTA ISABEL 2017'!P40+'SANTA ISABEL 2017'!P40+'ROVIRA 2017'!P40+'PIEDRAS 2017'!P40+'MARIQUITA 2017'!P40+'LERIDA 2017'!P40+'HONDA 2017'!P40+'FRESNO 2017'!P40+'FALAN 2017'!P40+'CAJAMARCA 2017'!P40+'ARMERO 2017'!P40+'ALVARADO 2017'!P40+RONCESVALLES2017!P40+PLANADAS2017!P40+PROGRAMACIÒNMURILLO2017!P40+COYAIMA2017!P40+ATACO2017!P40+'CARMEN DE APICALA'!P40+CHAPARRAL!P40+CUNDAY!P40+ESPINAL!P40+FLANDES!P40+ICONONZO!P40+MELGAR!P40+NATAGAIMA!P40+PURIFICACION!P40+'SAN ANTONIO'!P40+VILLARRICA!P40+AMBALEMA!P40+CASABIANCA!P40+HERVEO!P40+LIBANO!P40+ANZOATEGUI!P40+PALOCABILDO!P40+COELLO!P40+ORTEGA!P40+ALPUJARRA!P40+DOLORES!P40+GUAMO!P40+PRADO!P40+'SAN LUIS'!P40+SUAREZ!P40+'VALLE DE SAN JUAN'!P40+VILLAHERMOSA!P40</f>
        <v>0</v>
      </c>
      <c r="Q40" s="1370">
        <f>+'VENADILLO 2017'!Q40+'SANTA ISABEL 2017'!Q40+'SANTA ISABEL 2017'!Q40+'ROVIRA 2017'!Q40+'PIEDRAS 2017'!Q40+'MARIQUITA 2017'!Q40+'LERIDA 2017'!Q40+'HONDA 2017'!Q40+'FRESNO 2017'!Q40+'FALAN 2017'!Q40+'CAJAMARCA 2017'!Q40+'ARMERO 2017'!Q40+'ALVARADO 2017'!Q40+RONCESVALLES2017!Q40+PLANADAS2017!Q40+PROGRAMACIÒNMURILLO2017!Q40+COYAIMA2017!Q40+ATACO2017!Q40+'CARMEN DE APICALA'!Q40+CHAPARRAL!Q40+CUNDAY!Q40+ESPINAL!Q40+FLANDES!Q40+ICONONZO!Q40+MELGAR!Q40+NATAGAIMA!Q40+PURIFICACION!Q40+'SAN ANTONIO'!Q40+VILLARRICA!Q40+AMBALEMA!Q40+CASABIANCA!Q40+HERVEO!Q40+LIBANO!Q40+ANZOATEGUI!Q40+PALOCABILDO!Q40+COELLO!Q40+ORTEGA!Q40+ALPUJARRA!Q40+DOLORES!Q40+GUAMO!Q40+PRADO!Q40+'SAN LUIS'!Q40+SUAREZ!Q40+'VALLE DE SAN JUAN'!Q40+VILLAHERMOSA!Q40</f>
        <v>0</v>
      </c>
      <c r="R40" s="50"/>
    </row>
    <row r="41" spans="1:18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1369">
        <f>+'VENADILLO 2017'!F41+'SANTA ISABEL 2017'!F41+'SANTA ISABEL 2017'!F41+'ROVIRA 2017'!F41+'PIEDRAS 2017'!F41+'MARIQUITA 2017'!F41+'LERIDA 2017'!F41+'HONDA 2017'!F41+'FRESNO 2017'!F41+'FALAN 2017'!F41+'CAJAMARCA 2017'!F41+'ARMERO 2017'!F41+'ALVARADO 2017'!F41+RONCESVALLES2017!F41+PLANADAS2017!F41+PROGRAMACIÒNMURILLO2017!F41+COYAIMA2017!F41+ATACO2017!F41+'CARMEN DE APICALA'!F41+CHAPARRAL!F41+CUNDAY!F41+ESPINAL!F41+FLANDES!F41+ICONONZO!F41+MELGAR!F41+NATAGAIMA!F41+PURIFICACION!F41+'SAN ANTONIO'!F41+VILLARRICA!F41+AMBALEMA!F41+CASABIANCA!F41+HERVEO!F41+LIBANO!F41+ANZOATEGUI!F41+PALOCABILDO!F41+COELLO!F41+ORTEGA!F41+ALPUJARRA!F41+DOLORES!F41+GUAMO!F41+PRADO!F41+'SAN LUIS'!F41+SUAREZ!F41+'VALLE DE SAN JUAN'!F41+VILLAHERMOSA!F41</f>
        <v>7</v>
      </c>
      <c r="G41" s="1369">
        <f>+'VENADILLO 2017'!G41+'SANTA ISABEL 2017'!G41+'SANTA ISABEL 2017'!G41+'ROVIRA 2017'!G41+'PIEDRAS 2017'!G41+'MARIQUITA 2017'!G41+'LERIDA 2017'!G41+'HONDA 2017'!G41+'FRESNO 2017'!G41+'FALAN 2017'!G41+'CAJAMARCA 2017'!G41+'ARMERO 2017'!G41+'ALVARADO 2017'!G41+RONCESVALLES2017!G41+PLANADAS2017!G41+PROGRAMACIÒNMURILLO2017!G41+COYAIMA2017!G41+ATACO2017!G41+'CARMEN DE APICALA'!G41+CHAPARRAL!G41+CUNDAY!G41+ESPINAL!G41+FLANDES!G41+ICONONZO!G41+MELGAR!G41+NATAGAIMA!G41+PURIFICACION!G41+'SAN ANTONIO'!G41+VILLARRICA!G41+AMBALEMA!G41+CASABIANCA!G41+HERVEO!G41+LIBANO!G41+ANZOATEGUI!G41+PALOCABILDO!G41+COELLO!G41+ORTEGA!G41+ALPUJARRA!G41+DOLORES!G41+GUAMO!G41+PRADO!G41+'SAN LUIS'!G41+SUAREZ!G41+'VALLE DE SAN JUAN'!G41+VILLAHERMOSA!G41</f>
        <v>0</v>
      </c>
      <c r="H41" s="190">
        <f t="shared" si="1"/>
        <v>0</v>
      </c>
      <c r="I41" s="1369">
        <f>+'VENADILLO 2017'!I41+'SANTA ISABEL 2017'!I41+'SANTA ISABEL 2017'!I41+'ROVIRA 2017'!I41+'PIEDRAS 2017'!I41+'MARIQUITA 2017'!I41+'LERIDA 2017'!I41+'HONDA 2017'!I41+'FRESNO 2017'!I41+'FALAN 2017'!I41+'CAJAMARCA 2017'!I41+'ARMERO 2017'!I41+'ALVARADO 2017'!I41+RONCESVALLES2017!I41+PLANADAS2017!I41+PROGRAMACIÒNMURILLO2017!I41+COYAIMA2017!I41+ATACO2017!I41+'CARMEN DE APICALA'!I41+CHAPARRAL!I41+CUNDAY!I41+ESPINAL!I41+FLANDES!I41+ICONONZO!I41+MELGAR!I41+NATAGAIMA!I41+PURIFICACION!I41+'SAN ANTONIO'!I41+VILLARRICA!I41+AMBALEMA!I41+CASABIANCA!I41+HERVEO!I41+LIBANO!I41+ANZOATEGUI!I41+PALOCABILDO!I41+COELLO!I41+ORTEGA!I41+ALPUJARRA!I41+DOLORES!I41+GUAMO!I41+PRADO!I41+'SAN LUIS'!I41+SUAREZ!I41+'VALLE DE SAN JUAN'!I41+VILLAHERMOSA!I41</f>
        <v>0</v>
      </c>
      <c r="J41" s="1369">
        <f>+'VENADILLO 2017'!J41+'SANTA ISABEL 2017'!J41+'SANTA ISABEL 2017'!J41+'ROVIRA 2017'!J41+'PIEDRAS 2017'!J41+'MARIQUITA 2017'!J41+'LERIDA 2017'!J41+'HONDA 2017'!J41+'FRESNO 2017'!J41+'FALAN 2017'!J41+'CAJAMARCA 2017'!J41+'ARMERO 2017'!J41+'ALVARADO 2017'!J41+RONCESVALLES2017!J41+PLANADAS2017!J41+PROGRAMACIÒNMURILLO2017!J41+COYAIMA2017!J41+ATACO2017!J41+'CARMEN DE APICALA'!J41+CHAPARRAL!J41+CUNDAY!J41+ESPINAL!J41+FLANDES!J41+ICONONZO!J41+MELGAR!J41+NATAGAIMA!J41+PURIFICACION!J41+'SAN ANTONIO'!J41+VILLARRICA!J41+AMBALEMA!J41+CASABIANCA!J41+HERVEO!J41+LIBANO!J41+ANZOATEGUI!J41+PALOCABILDO!J41+COELLO!J41+ORTEGA!J41+ALPUJARRA!J41+DOLORES!J41+GUAMO!J41+PRADO!J41+'SAN LUIS'!J41+SUAREZ!J41+'VALLE DE SAN JUAN'!J41+VILLAHERMOSA!J41</f>
        <v>0</v>
      </c>
      <c r="K41" s="1369">
        <f>+'VENADILLO 2017'!K41+'SANTA ISABEL 2017'!K41+'SANTA ISABEL 2017'!K41+'ROVIRA 2017'!K41+'PIEDRAS 2017'!K41+'MARIQUITA 2017'!K41+'LERIDA 2017'!K41+'HONDA 2017'!K41+'FRESNO 2017'!K41+'FALAN 2017'!K41+'CAJAMARCA 2017'!K41+'ARMERO 2017'!K41+'ALVARADO 2017'!K41+RONCESVALLES2017!K41+PLANADAS2017!K41+PROGRAMACIÒNMURILLO2017!K41+COYAIMA2017!K41+ATACO2017!K41+'CARMEN DE APICALA'!K41+CHAPARRAL!K41+CUNDAY!K41+ESPINAL!K41+FLANDES!K41+ICONONZO!K41+MELGAR!K41+NATAGAIMA!K41+PURIFICACION!K41+'SAN ANTONIO'!K41+VILLARRICA!K41+AMBALEMA!K41+CASABIANCA!K41+HERVEO!K41+LIBANO!K41+ANZOATEGUI!K41+PALOCABILDO!K41+COELLO!K41+ORTEGA!K41+ALPUJARRA!K41+DOLORES!K41+GUAMO!K41+PRADO!K41+'SAN LUIS'!K41+SUAREZ!K41+'VALLE DE SAN JUAN'!K41+VILLAHERMOSA!K41</f>
        <v>0</v>
      </c>
      <c r="L41" s="1370">
        <f>+'VENADILLO 2017'!L41+'SANTA ISABEL 2017'!L41+'SANTA ISABEL 2017'!L41+'ROVIRA 2017'!L41+'PIEDRAS 2017'!L41+'MARIQUITA 2017'!L41+'LERIDA 2017'!L41+'HONDA 2017'!L41+'FRESNO 2017'!L41+'FALAN 2017'!L41+'CAJAMARCA 2017'!L41+'ARMERO 2017'!L41+'ALVARADO 2017'!L41+RONCESVALLES2017!L41+PLANADAS2017!L41+PROGRAMACIÒNMURILLO2017!L41+COYAIMA2017!L41+ATACO2017!L41+'CARMEN DE APICALA'!L41+CHAPARRAL!L41+CUNDAY!L41+ESPINAL!L41+FLANDES!L41+ICONONZO!L41+MELGAR!L41+NATAGAIMA!L41+PURIFICACION!L41+'SAN ANTONIO'!L41+VILLARRICA!L41+AMBALEMA!L41+CASABIANCA!L41+HERVEO!L41+LIBANO!L41+ANZOATEGUI!L41+PALOCABILDO!L41+COELLO!L41+ORTEGA!L41+ALPUJARRA!L41+DOLORES!L41+GUAMO!L41+PRADO!L41+'SAN LUIS'!L41+SUAREZ!L41+'VALLE DE SAN JUAN'!L41+VILLAHERMOSA!L41</f>
        <v>222880</v>
      </c>
      <c r="M41" s="1370">
        <f>+'VENADILLO 2017'!M41+'SANTA ISABEL 2017'!M41+'SANTA ISABEL 2017'!M41+'ROVIRA 2017'!M41+'PIEDRAS 2017'!M41+'MARIQUITA 2017'!M41+'LERIDA 2017'!M41+'HONDA 2017'!M41+'FRESNO 2017'!M41+'FALAN 2017'!M41+'CAJAMARCA 2017'!M41+'ARMERO 2017'!M41+'ALVARADO 2017'!M41+RONCESVALLES2017!M41+PLANADAS2017!M41+PROGRAMACIÒNMURILLO2017!M41+COYAIMA2017!M41+ATACO2017!M41+'CARMEN DE APICALA'!M41+CHAPARRAL!M41+CUNDAY!M41+ESPINAL!M41+FLANDES!M41+ICONONZO!M41+MELGAR!M41+NATAGAIMA!M41+PURIFICACION!M41+'SAN ANTONIO'!M41+VILLARRICA!M41+AMBALEMA!M41+CASABIANCA!M41+HERVEO!M41+LIBANO!M41+ANZOATEGUI!M41+PALOCABILDO!M41+COELLO!M41+ORTEGA!M41+ALPUJARRA!M41+DOLORES!M41+GUAMO!M41+PRADO!M41+'SAN LUIS'!M41+SUAREZ!M41+'VALLE DE SAN JUAN'!M41+VILLAHERMOSA!M41</f>
        <v>0</v>
      </c>
      <c r="N41" s="1370">
        <f>+'VENADILLO 2017'!N41+'SANTA ISABEL 2017'!N41+'SANTA ISABEL 2017'!N41+'ROVIRA 2017'!N41+'PIEDRAS 2017'!N41+'MARIQUITA 2017'!N41+'LERIDA 2017'!N41+'HONDA 2017'!N41+'FRESNO 2017'!N41+'FALAN 2017'!N41+'CAJAMARCA 2017'!N41+'ARMERO 2017'!N41+'ALVARADO 2017'!N41+RONCESVALLES2017!N41+PLANADAS2017!N41+PROGRAMACIÒNMURILLO2017!N41+COYAIMA2017!N41+ATACO2017!N41+'CARMEN DE APICALA'!N41+CHAPARRAL!N41+CUNDAY!N41+ESPINAL!N41+FLANDES!N41+ICONONZO!N41+MELGAR!N41+NATAGAIMA!N41+PURIFICACION!N41+'SAN ANTONIO'!N41+VILLARRICA!N41+AMBALEMA!N41+CASABIANCA!N41+HERVEO!N41+LIBANO!N41+ANZOATEGUI!N41+PALOCABILDO!N41+COELLO!N41+ORTEGA!N41+ALPUJARRA!N41+DOLORES!N41+GUAMO!N41+PRADO!N41+'SAN LUIS'!N41+SUAREZ!N41+'VALLE DE SAN JUAN'!N41+VILLAHERMOSA!N41</f>
        <v>0</v>
      </c>
      <c r="O41" s="1370">
        <f>+'VENADILLO 2017'!O41+'SANTA ISABEL 2017'!O41+'SANTA ISABEL 2017'!O41+'ROVIRA 2017'!O41+'PIEDRAS 2017'!O41+'MARIQUITA 2017'!O41+'LERIDA 2017'!O41+'HONDA 2017'!O41+'FRESNO 2017'!O41+'FALAN 2017'!O41+'CAJAMARCA 2017'!O41+'ARMERO 2017'!O41+'ALVARADO 2017'!O41+RONCESVALLES2017!O41+PLANADAS2017!O41+PROGRAMACIÒNMURILLO2017!O41+COYAIMA2017!O41+ATACO2017!O41+'CARMEN DE APICALA'!O41+CHAPARRAL!O41+CUNDAY!O41+ESPINAL!O41+FLANDES!O41+ICONONZO!O41+MELGAR!O41+NATAGAIMA!O41+PURIFICACION!O41+'SAN ANTONIO'!O41+VILLARRICA!O41+AMBALEMA!O41+CASABIANCA!O41+HERVEO!O41+LIBANO!O41+ANZOATEGUI!O41+PALOCABILDO!O41+COELLO!O41+ORTEGA!O41+ALPUJARRA!O41+DOLORES!O41+GUAMO!O41+PRADO!O41+'SAN LUIS'!O41+SUAREZ!O41+'VALLE DE SAN JUAN'!O41+VILLAHERMOSA!O41</f>
        <v>0</v>
      </c>
      <c r="P41" s="1370">
        <f>+'VENADILLO 2017'!P41+'SANTA ISABEL 2017'!P41+'SANTA ISABEL 2017'!P41+'ROVIRA 2017'!P41+'PIEDRAS 2017'!P41+'MARIQUITA 2017'!P41+'LERIDA 2017'!P41+'HONDA 2017'!P41+'FRESNO 2017'!P41+'FALAN 2017'!P41+'CAJAMARCA 2017'!P41+'ARMERO 2017'!P41+'ALVARADO 2017'!P41+RONCESVALLES2017!P41+PLANADAS2017!P41+PROGRAMACIÒNMURILLO2017!P41+COYAIMA2017!P41+ATACO2017!P41+'CARMEN DE APICALA'!P41+CHAPARRAL!P41+CUNDAY!P41+ESPINAL!P41+FLANDES!P41+ICONONZO!P41+MELGAR!P41+NATAGAIMA!P41+PURIFICACION!P41+'SAN ANTONIO'!P41+VILLARRICA!P41+AMBALEMA!P41+CASABIANCA!P41+HERVEO!P41+LIBANO!P41+ANZOATEGUI!P41+PALOCABILDO!P41+COELLO!P41+ORTEGA!P41+ALPUJARRA!P41+DOLORES!P41+GUAMO!P41+PRADO!P41+'SAN LUIS'!P41+SUAREZ!P41+'VALLE DE SAN JUAN'!P41+VILLAHERMOSA!P41</f>
        <v>0</v>
      </c>
      <c r="Q41" s="1370">
        <f>+'VENADILLO 2017'!Q41+'SANTA ISABEL 2017'!Q41+'SANTA ISABEL 2017'!Q41+'ROVIRA 2017'!Q41+'PIEDRAS 2017'!Q41+'MARIQUITA 2017'!Q41+'LERIDA 2017'!Q41+'HONDA 2017'!Q41+'FRESNO 2017'!Q41+'FALAN 2017'!Q41+'CAJAMARCA 2017'!Q41+'ARMERO 2017'!Q41+'ALVARADO 2017'!Q41+RONCESVALLES2017!Q41+PLANADAS2017!Q41+PROGRAMACIÒNMURILLO2017!Q41+COYAIMA2017!Q41+ATACO2017!Q41+'CARMEN DE APICALA'!Q41+CHAPARRAL!Q41+CUNDAY!Q41+ESPINAL!Q41+FLANDES!Q41+ICONONZO!Q41+MELGAR!Q41+NATAGAIMA!Q41+PURIFICACION!Q41+'SAN ANTONIO'!Q41+VILLARRICA!Q41+AMBALEMA!Q41+CASABIANCA!Q41+HERVEO!Q41+LIBANO!Q41+ANZOATEGUI!Q41+PALOCABILDO!Q41+COELLO!Q41+ORTEGA!Q41+ALPUJARRA!Q41+DOLORES!Q41+GUAMO!Q41+PRADO!Q41+'SAN LUIS'!Q41+SUAREZ!Q41+'VALLE DE SAN JUAN'!Q41+VILLAHERMOSA!Q41</f>
        <v>0</v>
      </c>
      <c r="R41" s="50"/>
    </row>
    <row r="42" spans="1:18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1369">
        <f>+'VENADILLO 2017'!F42+'SANTA ISABEL 2017'!F42+'SANTA ISABEL 2017'!F42+'ROVIRA 2017'!F42+'PIEDRAS 2017'!F42+'MARIQUITA 2017'!F42+'LERIDA 2017'!F42+'HONDA 2017'!F42+'FRESNO 2017'!F42+'FALAN 2017'!F42+'CAJAMARCA 2017'!F42+'ARMERO 2017'!F42+'ALVARADO 2017'!F42+RONCESVALLES2017!F42+PLANADAS2017!F42+PROGRAMACIÒNMURILLO2017!F42+COYAIMA2017!F42+ATACO2017!F42+'CARMEN DE APICALA'!F42+CHAPARRAL!F42+CUNDAY!F42+ESPINAL!F42+FLANDES!F42+ICONONZO!F42+MELGAR!F42+NATAGAIMA!F42+PURIFICACION!F42+'SAN ANTONIO'!F42+VILLARRICA!F42+AMBALEMA!F42+CASABIANCA!F42+HERVEO!F42+LIBANO!F42+ANZOATEGUI!F42+PALOCABILDO!F42+COELLO!F42+ORTEGA!F42+ALPUJARRA!F42+DOLORES!F42+GUAMO!F42+PRADO!F42+'SAN LUIS'!F42+SUAREZ!F42+'VALLE DE SAN JUAN'!F42+VILLAHERMOSA!F42</f>
        <v>0</v>
      </c>
      <c r="G42" s="1369">
        <f>+'VENADILLO 2017'!G42+'SANTA ISABEL 2017'!G42+'SANTA ISABEL 2017'!G42+'ROVIRA 2017'!G42+'PIEDRAS 2017'!G42+'MARIQUITA 2017'!G42+'LERIDA 2017'!G42+'HONDA 2017'!G42+'FRESNO 2017'!G42+'FALAN 2017'!G42+'CAJAMARCA 2017'!G42+'ARMERO 2017'!G42+'ALVARADO 2017'!G42+RONCESVALLES2017!G42+PLANADAS2017!G42+PROGRAMACIÒNMURILLO2017!G42+COYAIMA2017!G42+ATACO2017!G42+'CARMEN DE APICALA'!G42+CHAPARRAL!G42+CUNDAY!G42+ESPINAL!G42+FLANDES!G42+ICONONZO!G42+MELGAR!G42+NATAGAIMA!G42+PURIFICACION!G42+'SAN ANTONIO'!G42+VILLARRICA!G42+AMBALEMA!G42+CASABIANCA!G42+HERVEO!G42+LIBANO!G42+ANZOATEGUI!G42+PALOCABILDO!G42+COELLO!G42+ORTEGA!G42+ALPUJARRA!G42+DOLORES!G42+GUAMO!G42+PRADO!G42+'SAN LUIS'!G42+SUAREZ!G42+'VALLE DE SAN JUAN'!G42+VILLAHERMOSA!G42</f>
        <v>0</v>
      </c>
      <c r="H42" s="190" t="e">
        <f t="shared" si="1"/>
        <v>#DIV/0!</v>
      </c>
      <c r="I42" s="1369">
        <f>+'VENADILLO 2017'!I42+'SANTA ISABEL 2017'!I42+'SANTA ISABEL 2017'!I42+'ROVIRA 2017'!I42+'PIEDRAS 2017'!I42+'MARIQUITA 2017'!I42+'LERIDA 2017'!I42+'HONDA 2017'!I42+'FRESNO 2017'!I42+'FALAN 2017'!I42+'CAJAMARCA 2017'!I42+'ARMERO 2017'!I42+'ALVARADO 2017'!I42+RONCESVALLES2017!I42+PLANADAS2017!I42+PROGRAMACIÒNMURILLO2017!I42+COYAIMA2017!I42+ATACO2017!I42+'CARMEN DE APICALA'!I42+CHAPARRAL!I42+CUNDAY!I42+ESPINAL!I42+FLANDES!I42+ICONONZO!I42+MELGAR!I42+NATAGAIMA!I42+PURIFICACION!I42+'SAN ANTONIO'!I42+VILLARRICA!I42+AMBALEMA!I42+CASABIANCA!I42+HERVEO!I42+LIBANO!I42+ANZOATEGUI!I42+PALOCABILDO!I42+COELLO!I42+ORTEGA!I42+ALPUJARRA!I42+DOLORES!I42+GUAMO!I42+PRADO!I42+'SAN LUIS'!I42+SUAREZ!I42+'VALLE DE SAN JUAN'!I42+VILLAHERMOSA!I42</f>
        <v>0</v>
      </c>
      <c r="J42" s="1369">
        <f>+'VENADILLO 2017'!J42+'SANTA ISABEL 2017'!J42+'SANTA ISABEL 2017'!J42+'ROVIRA 2017'!J42+'PIEDRAS 2017'!J42+'MARIQUITA 2017'!J42+'LERIDA 2017'!J42+'HONDA 2017'!J42+'FRESNO 2017'!J42+'FALAN 2017'!J42+'CAJAMARCA 2017'!J42+'ARMERO 2017'!J42+'ALVARADO 2017'!J42+RONCESVALLES2017!J42+PLANADAS2017!J42+PROGRAMACIÒNMURILLO2017!J42+COYAIMA2017!J42+ATACO2017!J42+'CARMEN DE APICALA'!J42+CHAPARRAL!J42+CUNDAY!J42+ESPINAL!J42+FLANDES!J42+ICONONZO!J42+MELGAR!J42+NATAGAIMA!J42+PURIFICACION!J42+'SAN ANTONIO'!J42+VILLARRICA!J42+AMBALEMA!J42+CASABIANCA!J42+HERVEO!J42+LIBANO!J42+ANZOATEGUI!J42+PALOCABILDO!J42+COELLO!J42+ORTEGA!J42+ALPUJARRA!J42+DOLORES!J42+GUAMO!J42+PRADO!J42+'SAN LUIS'!J42+SUAREZ!J42+'VALLE DE SAN JUAN'!J42+VILLAHERMOSA!J42</f>
        <v>0</v>
      </c>
      <c r="K42" s="1369">
        <f>+'VENADILLO 2017'!K42+'SANTA ISABEL 2017'!K42+'SANTA ISABEL 2017'!K42+'ROVIRA 2017'!K42+'PIEDRAS 2017'!K42+'MARIQUITA 2017'!K42+'LERIDA 2017'!K42+'HONDA 2017'!K42+'FRESNO 2017'!K42+'FALAN 2017'!K42+'CAJAMARCA 2017'!K42+'ARMERO 2017'!K42+'ALVARADO 2017'!K42+RONCESVALLES2017!K42+PLANADAS2017!K42+PROGRAMACIÒNMURILLO2017!K42+COYAIMA2017!K42+ATACO2017!K42+'CARMEN DE APICALA'!K42+CHAPARRAL!K42+CUNDAY!K42+ESPINAL!K42+FLANDES!K42+ICONONZO!K42+MELGAR!K42+NATAGAIMA!K42+PURIFICACION!K42+'SAN ANTONIO'!K42+VILLARRICA!K42+AMBALEMA!K42+CASABIANCA!K42+HERVEO!K42+LIBANO!K42+ANZOATEGUI!K42+PALOCABILDO!K42+COELLO!K42+ORTEGA!K42+ALPUJARRA!K42+DOLORES!K42+GUAMO!K42+PRADO!K42+'SAN LUIS'!K42+SUAREZ!K42+'VALLE DE SAN JUAN'!K42+VILLAHERMOSA!K42</f>
        <v>0</v>
      </c>
      <c r="L42" s="1370">
        <f>+'VENADILLO 2017'!L42+'SANTA ISABEL 2017'!L42+'SANTA ISABEL 2017'!L42+'ROVIRA 2017'!L42+'PIEDRAS 2017'!L42+'MARIQUITA 2017'!L42+'LERIDA 2017'!L42+'HONDA 2017'!L42+'FRESNO 2017'!L42+'FALAN 2017'!L42+'CAJAMARCA 2017'!L42+'ARMERO 2017'!L42+'ALVARADO 2017'!L42+RONCESVALLES2017!L42+PLANADAS2017!L42+PROGRAMACIÒNMURILLO2017!L42+COYAIMA2017!L42+ATACO2017!L42+'CARMEN DE APICALA'!L42+CHAPARRAL!L42+CUNDAY!L42+ESPINAL!L42+FLANDES!L42+ICONONZO!L42+MELGAR!L42+NATAGAIMA!L42+PURIFICACION!L42+'SAN ANTONIO'!L42+VILLARRICA!L42+AMBALEMA!L42+CASABIANCA!L42+HERVEO!L42+LIBANO!L42+ANZOATEGUI!L42+PALOCABILDO!L42+COELLO!L42+ORTEGA!L42+ALPUJARRA!L42+DOLORES!L42+GUAMO!L42+PRADO!L42+'SAN LUIS'!L42+SUAREZ!L42+'VALLE DE SAN JUAN'!L42+VILLAHERMOSA!L42</f>
        <v>222880</v>
      </c>
      <c r="M42" s="1370">
        <f>+'VENADILLO 2017'!M42+'SANTA ISABEL 2017'!M42+'SANTA ISABEL 2017'!M42+'ROVIRA 2017'!M42+'PIEDRAS 2017'!M42+'MARIQUITA 2017'!M42+'LERIDA 2017'!M42+'HONDA 2017'!M42+'FRESNO 2017'!M42+'FALAN 2017'!M42+'CAJAMARCA 2017'!M42+'ARMERO 2017'!M42+'ALVARADO 2017'!M42+RONCESVALLES2017!M42+PLANADAS2017!M42+PROGRAMACIÒNMURILLO2017!M42+COYAIMA2017!M42+ATACO2017!M42+'CARMEN DE APICALA'!M42+CHAPARRAL!M42+CUNDAY!M42+ESPINAL!M42+FLANDES!M42+ICONONZO!M42+MELGAR!M42+NATAGAIMA!M42+PURIFICACION!M42+'SAN ANTONIO'!M42+VILLARRICA!M42+AMBALEMA!M42+CASABIANCA!M42+HERVEO!M42+LIBANO!M42+ANZOATEGUI!M42+PALOCABILDO!M42+COELLO!M42+ORTEGA!M42+ALPUJARRA!M42+DOLORES!M42+GUAMO!M42+PRADO!M42+'SAN LUIS'!M42+SUAREZ!M42+'VALLE DE SAN JUAN'!M42+VILLAHERMOSA!M42</f>
        <v>0</v>
      </c>
      <c r="N42" s="1370">
        <f>+'VENADILLO 2017'!N42+'SANTA ISABEL 2017'!N42+'SANTA ISABEL 2017'!N42+'ROVIRA 2017'!N42+'PIEDRAS 2017'!N42+'MARIQUITA 2017'!N42+'LERIDA 2017'!N42+'HONDA 2017'!N42+'FRESNO 2017'!N42+'FALAN 2017'!N42+'CAJAMARCA 2017'!N42+'ARMERO 2017'!N42+'ALVARADO 2017'!N42+RONCESVALLES2017!N42+PLANADAS2017!N42+PROGRAMACIÒNMURILLO2017!N42+COYAIMA2017!N42+ATACO2017!N42+'CARMEN DE APICALA'!N42+CHAPARRAL!N42+CUNDAY!N42+ESPINAL!N42+FLANDES!N42+ICONONZO!N42+MELGAR!N42+NATAGAIMA!N42+PURIFICACION!N42+'SAN ANTONIO'!N42+VILLARRICA!N42+AMBALEMA!N42+CASABIANCA!N42+HERVEO!N42+LIBANO!N42+ANZOATEGUI!N42+PALOCABILDO!N42+COELLO!N42+ORTEGA!N42+ALPUJARRA!N42+DOLORES!N42+GUAMO!N42+PRADO!N42+'SAN LUIS'!N42+SUAREZ!N42+'VALLE DE SAN JUAN'!N42+VILLAHERMOSA!N42</f>
        <v>0</v>
      </c>
      <c r="O42" s="1370">
        <f>+'VENADILLO 2017'!O42+'SANTA ISABEL 2017'!O42+'SANTA ISABEL 2017'!O42+'ROVIRA 2017'!O42+'PIEDRAS 2017'!O42+'MARIQUITA 2017'!O42+'LERIDA 2017'!O42+'HONDA 2017'!O42+'FRESNO 2017'!O42+'FALAN 2017'!O42+'CAJAMARCA 2017'!O42+'ARMERO 2017'!O42+'ALVARADO 2017'!O42+RONCESVALLES2017!O42+PLANADAS2017!O42+PROGRAMACIÒNMURILLO2017!O42+COYAIMA2017!O42+ATACO2017!O42+'CARMEN DE APICALA'!O42+CHAPARRAL!O42+CUNDAY!O42+ESPINAL!O42+FLANDES!O42+ICONONZO!O42+MELGAR!O42+NATAGAIMA!O42+PURIFICACION!O42+'SAN ANTONIO'!O42+VILLARRICA!O42+AMBALEMA!O42+CASABIANCA!O42+HERVEO!O42+LIBANO!O42+ANZOATEGUI!O42+PALOCABILDO!O42+COELLO!O42+ORTEGA!O42+ALPUJARRA!O42+DOLORES!O42+GUAMO!O42+PRADO!O42+'SAN LUIS'!O42+SUAREZ!O42+'VALLE DE SAN JUAN'!O42+VILLAHERMOSA!O42</f>
        <v>0</v>
      </c>
      <c r="P42" s="1370">
        <f>+'VENADILLO 2017'!P42+'SANTA ISABEL 2017'!P42+'SANTA ISABEL 2017'!P42+'ROVIRA 2017'!P42+'PIEDRAS 2017'!P42+'MARIQUITA 2017'!P42+'LERIDA 2017'!P42+'HONDA 2017'!P42+'FRESNO 2017'!P42+'FALAN 2017'!P42+'CAJAMARCA 2017'!P42+'ARMERO 2017'!P42+'ALVARADO 2017'!P42+RONCESVALLES2017!P42+PLANADAS2017!P42+PROGRAMACIÒNMURILLO2017!P42+COYAIMA2017!P42+ATACO2017!P42+'CARMEN DE APICALA'!P42+CHAPARRAL!P42+CUNDAY!P42+ESPINAL!P42+FLANDES!P42+ICONONZO!P42+MELGAR!P42+NATAGAIMA!P42+PURIFICACION!P42+'SAN ANTONIO'!P42+VILLARRICA!P42+AMBALEMA!P42+CASABIANCA!P42+HERVEO!P42+LIBANO!P42+ANZOATEGUI!P42+PALOCABILDO!P42+COELLO!P42+ORTEGA!P42+ALPUJARRA!P42+DOLORES!P42+GUAMO!P42+PRADO!P42+'SAN LUIS'!P42+SUAREZ!P42+'VALLE DE SAN JUAN'!P42+VILLAHERMOSA!P42</f>
        <v>0</v>
      </c>
      <c r="Q42" s="1370">
        <f>+'VENADILLO 2017'!Q42+'SANTA ISABEL 2017'!Q42+'SANTA ISABEL 2017'!Q42+'ROVIRA 2017'!Q42+'PIEDRAS 2017'!Q42+'MARIQUITA 2017'!Q42+'LERIDA 2017'!Q42+'HONDA 2017'!Q42+'FRESNO 2017'!Q42+'FALAN 2017'!Q42+'CAJAMARCA 2017'!Q42+'ARMERO 2017'!Q42+'ALVARADO 2017'!Q42+RONCESVALLES2017!Q42+PLANADAS2017!Q42+PROGRAMACIÒNMURILLO2017!Q42+COYAIMA2017!Q42+ATACO2017!Q42+'CARMEN DE APICALA'!Q42+CHAPARRAL!Q42+CUNDAY!Q42+ESPINAL!Q42+FLANDES!Q42+ICONONZO!Q42+MELGAR!Q42+NATAGAIMA!Q42+PURIFICACION!Q42+'SAN ANTONIO'!Q42+VILLARRICA!Q42+AMBALEMA!Q42+CASABIANCA!Q42+HERVEO!Q42+LIBANO!Q42+ANZOATEGUI!Q42+PALOCABILDO!Q42+COELLO!Q42+ORTEGA!Q42+ALPUJARRA!Q42+DOLORES!Q42+GUAMO!Q42+PRADO!Q42+'SAN LUIS'!Q42+SUAREZ!Q42+'VALLE DE SAN JUAN'!Q42+VILLAHERMOSA!Q42</f>
        <v>0</v>
      </c>
      <c r="R42" s="50"/>
    </row>
    <row r="43" spans="1:18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369">
        <f>+'VENADILLO 2017'!F43+'SANTA ISABEL 2017'!F43+'SANTA ISABEL 2017'!F43+'ROVIRA 2017'!F43+'PIEDRAS 2017'!F43+'MARIQUITA 2017'!F43+'LERIDA 2017'!F43+'HONDA 2017'!F43+'FRESNO 2017'!F43+'FALAN 2017'!F43+'CAJAMARCA 2017'!F43+'ARMERO 2017'!F43+'ALVARADO 2017'!F43+RONCESVALLES2017!F43+PLANADAS2017!F43+PROGRAMACIÒNMURILLO2017!F43+COYAIMA2017!F43+ATACO2017!F43+'CARMEN DE APICALA'!F43+CHAPARRAL!F43+CUNDAY!F43+ESPINAL!F43+FLANDES!F43+ICONONZO!F43+MELGAR!F43+NATAGAIMA!F43+PURIFICACION!F43+'SAN ANTONIO'!F43+VILLARRICA!F43+AMBALEMA!F43+CASABIANCA!F43+HERVEO!F43+LIBANO!F43+ANZOATEGUI!F43+PALOCABILDO!F43+COELLO!F43+ORTEGA!F43+ALPUJARRA!F43+DOLORES!F43+GUAMO!F43+PRADO!F43+'SAN LUIS'!F43+SUAREZ!F43+'VALLE DE SAN JUAN'!F43+VILLAHERMOSA!F43</f>
        <v>0</v>
      </c>
      <c r="G43" s="1369">
        <f>+'VENADILLO 2017'!G43+'SANTA ISABEL 2017'!G43+'SANTA ISABEL 2017'!G43+'ROVIRA 2017'!G43+'PIEDRAS 2017'!G43+'MARIQUITA 2017'!G43+'LERIDA 2017'!G43+'HONDA 2017'!G43+'FRESNO 2017'!G43+'FALAN 2017'!G43+'CAJAMARCA 2017'!G43+'ARMERO 2017'!G43+'ALVARADO 2017'!G43+RONCESVALLES2017!G43+PLANADAS2017!G43+PROGRAMACIÒNMURILLO2017!G43+COYAIMA2017!G43+ATACO2017!G43+'CARMEN DE APICALA'!G43+CHAPARRAL!G43+CUNDAY!G43+ESPINAL!G43+FLANDES!G43+ICONONZO!G43+MELGAR!G43+NATAGAIMA!G43+PURIFICACION!G43+'SAN ANTONIO'!G43+VILLARRICA!G43+AMBALEMA!G43+CASABIANCA!G43+HERVEO!G43+LIBANO!G43+ANZOATEGUI!G43+PALOCABILDO!G43+COELLO!G43+ORTEGA!G43+ALPUJARRA!G43+DOLORES!G43+GUAMO!G43+PRADO!G43+'SAN LUIS'!G43+SUAREZ!G43+'VALLE DE SAN JUAN'!G43+VILLAHERMOSA!G43</f>
        <v>0</v>
      </c>
      <c r="H43" s="190" t="e">
        <f t="shared" si="1"/>
        <v>#DIV/0!</v>
      </c>
      <c r="I43" s="1369">
        <f>+'VENADILLO 2017'!I43+'SANTA ISABEL 2017'!I43+'SANTA ISABEL 2017'!I43+'ROVIRA 2017'!I43+'PIEDRAS 2017'!I43+'MARIQUITA 2017'!I43+'LERIDA 2017'!I43+'HONDA 2017'!I43+'FRESNO 2017'!I43+'FALAN 2017'!I43+'CAJAMARCA 2017'!I43+'ARMERO 2017'!I43+'ALVARADO 2017'!I43+RONCESVALLES2017!I43+PLANADAS2017!I43+PROGRAMACIÒNMURILLO2017!I43+COYAIMA2017!I43+ATACO2017!I43+'CARMEN DE APICALA'!I43+CHAPARRAL!I43+CUNDAY!I43+ESPINAL!I43+FLANDES!I43+ICONONZO!I43+MELGAR!I43+NATAGAIMA!I43+PURIFICACION!I43+'SAN ANTONIO'!I43+VILLARRICA!I43+AMBALEMA!I43+CASABIANCA!I43+HERVEO!I43+LIBANO!I43+ANZOATEGUI!I43+PALOCABILDO!I43+COELLO!I43+ORTEGA!I43+ALPUJARRA!I43+DOLORES!I43+GUAMO!I43+PRADO!I43+'SAN LUIS'!I43+SUAREZ!I43+'VALLE DE SAN JUAN'!I43+VILLAHERMOSA!I43</f>
        <v>0</v>
      </c>
      <c r="J43" s="1369">
        <f>+'VENADILLO 2017'!J43+'SANTA ISABEL 2017'!J43+'SANTA ISABEL 2017'!J43+'ROVIRA 2017'!J43+'PIEDRAS 2017'!J43+'MARIQUITA 2017'!J43+'LERIDA 2017'!J43+'HONDA 2017'!J43+'FRESNO 2017'!J43+'FALAN 2017'!J43+'CAJAMARCA 2017'!J43+'ARMERO 2017'!J43+'ALVARADO 2017'!J43+RONCESVALLES2017!J43+PLANADAS2017!J43+PROGRAMACIÒNMURILLO2017!J43+COYAIMA2017!J43+ATACO2017!J43+'CARMEN DE APICALA'!J43+CHAPARRAL!J43+CUNDAY!J43+ESPINAL!J43+FLANDES!J43+ICONONZO!J43+MELGAR!J43+NATAGAIMA!J43+PURIFICACION!J43+'SAN ANTONIO'!J43+VILLARRICA!J43+AMBALEMA!J43+CASABIANCA!J43+HERVEO!J43+LIBANO!J43+ANZOATEGUI!J43+PALOCABILDO!J43+COELLO!J43+ORTEGA!J43+ALPUJARRA!J43+DOLORES!J43+GUAMO!J43+PRADO!J43+'SAN LUIS'!J43+SUAREZ!J43+'VALLE DE SAN JUAN'!J43+VILLAHERMOSA!J43</f>
        <v>0</v>
      </c>
      <c r="K43" s="1369">
        <f>+'VENADILLO 2017'!K43+'SANTA ISABEL 2017'!K43+'SANTA ISABEL 2017'!K43+'ROVIRA 2017'!K43+'PIEDRAS 2017'!K43+'MARIQUITA 2017'!K43+'LERIDA 2017'!K43+'HONDA 2017'!K43+'FRESNO 2017'!K43+'FALAN 2017'!K43+'CAJAMARCA 2017'!K43+'ARMERO 2017'!K43+'ALVARADO 2017'!K43+RONCESVALLES2017!K43+PLANADAS2017!K43+PROGRAMACIÒNMURILLO2017!K43+COYAIMA2017!K43+ATACO2017!K43+'CARMEN DE APICALA'!K43+CHAPARRAL!K43+CUNDAY!K43+ESPINAL!K43+FLANDES!K43+ICONONZO!K43+MELGAR!K43+NATAGAIMA!K43+PURIFICACION!K43+'SAN ANTONIO'!K43+VILLARRICA!K43+AMBALEMA!K43+CASABIANCA!K43+HERVEO!K43+LIBANO!K43+ANZOATEGUI!K43+PALOCABILDO!K43+COELLO!K43+ORTEGA!K43+ALPUJARRA!K43+DOLORES!K43+GUAMO!K43+PRADO!K43+'SAN LUIS'!K43+SUAREZ!K43+'VALLE DE SAN JUAN'!K43+VILLAHERMOSA!K43</f>
        <v>0</v>
      </c>
      <c r="L43" s="1370">
        <f>+'VENADILLO 2017'!L43+'SANTA ISABEL 2017'!L43+'SANTA ISABEL 2017'!L43+'ROVIRA 2017'!L43+'PIEDRAS 2017'!L43+'MARIQUITA 2017'!L43+'LERIDA 2017'!L43+'HONDA 2017'!L43+'FRESNO 2017'!L43+'FALAN 2017'!L43+'CAJAMARCA 2017'!L43+'ARMERO 2017'!L43+'ALVARADO 2017'!L43+RONCESVALLES2017!L43+PLANADAS2017!L43+PROGRAMACIÒNMURILLO2017!L43+COYAIMA2017!L43+ATACO2017!L43+'CARMEN DE APICALA'!L43+CHAPARRAL!L43+CUNDAY!L43+ESPINAL!L43+FLANDES!L43+ICONONZO!L43+MELGAR!L43+NATAGAIMA!L43+PURIFICACION!L43+'SAN ANTONIO'!L43+VILLARRICA!L43+AMBALEMA!L43+CASABIANCA!L43+HERVEO!L43+LIBANO!L43+ANZOATEGUI!L43+PALOCABILDO!L43+COELLO!L43+ORTEGA!L43+ALPUJARRA!L43+DOLORES!L43+GUAMO!L43+PRADO!L43+'SAN LUIS'!L43+SUAREZ!L43+'VALLE DE SAN JUAN'!L43+VILLAHERMOSA!L43</f>
        <v>111440</v>
      </c>
      <c r="M43" s="1370">
        <f>+'VENADILLO 2017'!M43+'SANTA ISABEL 2017'!M43+'SANTA ISABEL 2017'!M43+'ROVIRA 2017'!M43+'PIEDRAS 2017'!M43+'MARIQUITA 2017'!M43+'LERIDA 2017'!M43+'HONDA 2017'!M43+'FRESNO 2017'!M43+'FALAN 2017'!M43+'CAJAMARCA 2017'!M43+'ARMERO 2017'!M43+'ALVARADO 2017'!M43+RONCESVALLES2017!M43+PLANADAS2017!M43+PROGRAMACIÒNMURILLO2017!M43+COYAIMA2017!M43+ATACO2017!M43+'CARMEN DE APICALA'!M43+CHAPARRAL!M43+CUNDAY!M43+ESPINAL!M43+FLANDES!M43+ICONONZO!M43+MELGAR!M43+NATAGAIMA!M43+PURIFICACION!M43+'SAN ANTONIO'!M43+VILLARRICA!M43+AMBALEMA!M43+CASABIANCA!M43+HERVEO!M43+LIBANO!M43+ANZOATEGUI!M43+PALOCABILDO!M43+COELLO!M43+ORTEGA!M43+ALPUJARRA!M43+DOLORES!M43+GUAMO!M43+PRADO!M43+'SAN LUIS'!M43+SUAREZ!M43+'VALLE DE SAN JUAN'!M43+VILLAHERMOSA!M43</f>
        <v>0</v>
      </c>
      <c r="N43" s="1370">
        <f>+'VENADILLO 2017'!N43+'SANTA ISABEL 2017'!N43+'SANTA ISABEL 2017'!N43+'ROVIRA 2017'!N43+'PIEDRAS 2017'!N43+'MARIQUITA 2017'!N43+'LERIDA 2017'!N43+'HONDA 2017'!N43+'FRESNO 2017'!N43+'FALAN 2017'!N43+'CAJAMARCA 2017'!N43+'ARMERO 2017'!N43+'ALVARADO 2017'!N43+RONCESVALLES2017!N43+PLANADAS2017!N43+PROGRAMACIÒNMURILLO2017!N43+COYAIMA2017!N43+ATACO2017!N43+'CARMEN DE APICALA'!N43+CHAPARRAL!N43+CUNDAY!N43+ESPINAL!N43+FLANDES!N43+ICONONZO!N43+MELGAR!N43+NATAGAIMA!N43+PURIFICACION!N43+'SAN ANTONIO'!N43+VILLARRICA!N43+AMBALEMA!N43+CASABIANCA!N43+HERVEO!N43+LIBANO!N43+ANZOATEGUI!N43+PALOCABILDO!N43+COELLO!N43+ORTEGA!N43+ALPUJARRA!N43+DOLORES!N43+GUAMO!N43+PRADO!N43+'SAN LUIS'!N43+SUAREZ!N43+'VALLE DE SAN JUAN'!N43+VILLAHERMOSA!N43</f>
        <v>0</v>
      </c>
      <c r="O43" s="1370">
        <f>+'VENADILLO 2017'!O43+'SANTA ISABEL 2017'!O43+'SANTA ISABEL 2017'!O43+'ROVIRA 2017'!O43+'PIEDRAS 2017'!O43+'MARIQUITA 2017'!O43+'LERIDA 2017'!O43+'HONDA 2017'!O43+'FRESNO 2017'!O43+'FALAN 2017'!O43+'CAJAMARCA 2017'!O43+'ARMERO 2017'!O43+'ALVARADO 2017'!O43+RONCESVALLES2017!O43+PLANADAS2017!O43+PROGRAMACIÒNMURILLO2017!O43+COYAIMA2017!O43+ATACO2017!O43+'CARMEN DE APICALA'!O43+CHAPARRAL!O43+CUNDAY!O43+ESPINAL!O43+FLANDES!O43+ICONONZO!O43+MELGAR!O43+NATAGAIMA!O43+PURIFICACION!O43+'SAN ANTONIO'!O43+VILLARRICA!O43+AMBALEMA!O43+CASABIANCA!O43+HERVEO!O43+LIBANO!O43+ANZOATEGUI!O43+PALOCABILDO!O43+COELLO!O43+ORTEGA!O43+ALPUJARRA!O43+DOLORES!O43+GUAMO!O43+PRADO!O43+'SAN LUIS'!O43+SUAREZ!O43+'VALLE DE SAN JUAN'!O43+VILLAHERMOSA!O43</f>
        <v>0</v>
      </c>
      <c r="P43" s="1370">
        <f>+'VENADILLO 2017'!P43+'SANTA ISABEL 2017'!P43+'SANTA ISABEL 2017'!P43+'ROVIRA 2017'!P43+'PIEDRAS 2017'!P43+'MARIQUITA 2017'!P43+'LERIDA 2017'!P43+'HONDA 2017'!P43+'FRESNO 2017'!P43+'FALAN 2017'!P43+'CAJAMARCA 2017'!P43+'ARMERO 2017'!P43+'ALVARADO 2017'!P43+RONCESVALLES2017!P43+PLANADAS2017!P43+PROGRAMACIÒNMURILLO2017!P43+COYAIMA2017!P43+ATACO2017!P43+'CARMEN DE APICALA'!P43+CHAPARRAL!P43+CUNDAY!P43+ESPINAL!P43+FLANDES!P43+ICONONZO!P43+MELGAR!P43+NATAGAIMA!P43+PURIFICACION!P43+'SAN ANTONIO'!P43+VILLARRICA!P43+AMBALEMA!P43+CASABIANCA!P43+HERVEO!P43+LIBANO!P43+ANZOATEGUI!P43+PALOCABILDO!P43+COELLO!P43+ORTEGA!P43+ALPUJARRA!P43+DOLORES!P43+GUAMO!P43+PRADO!P43+'SAN LUIS'!P43+SUAREZ!P43+'VALLE DE SAN JUAN'!P43+VILLAHERMOSA!P43</f>
        <v>0</v>
      </c>
      <c r="Q43" s="1370">
        <f>+'VENADILLO 2017'!Q43+'SANTA ISABEL 2017'!Q43+'SANTA ISABEL 2017'!Q43+'ROVIRA 2017'!Q43+'PIEDRAS 2017'!Q43+'MARIQUITA 2017'!Q43+'LERIDA 2017'!Q43+'HONDA 2017'!Q43+'FRESNO 2017'!Q43+'FALAN 2017'!Q43+'CAJAMARCA 2017'!Q43+'ARMERO 2017'!Q43+'ALVARADO 2017'!Q43+RONCESVALLES2017!Q43+PLANADAS2017!Q43+PROGRAMACIÒNMURILLO2017!Q43+COYAIMA2017!Q43+ATACO2017!Q43+'CARMEN DE APICALA'!Q43+CHAPARRAL!Q43+CUNDAY!Q43+ESPINAL!Q43+FLANDES!Q43+ICONONZO!Q43+MELGAR!Q43+NATAGAIMA!Q43+PURIFICACION!Q43+'SAN ANTONIO'!Q43+VILLARRICA!Q43+AMBALEMA!Q43+CASABIANCA!Q43+HERVEO!Q43+LIBANO!Q43+ANZOATEGUI!Q43+PALOCABILDO!Q43+COELLO!Q43+ORTEGA!Q43+ALPUJARRA!Q43+DOLORES!Q43+GUAMO!Q43+PRADO!Q43+'SAN LUIS'!Q43+SUAREZ!Q43+'VALLE DE SAN JUAN'!Q43+VILLAHERMOSA!Q43</f>
        <v>0</v>
      </c>
      <c r="R43" s="50"/>
    </row>
    <row r="44" spans="1:18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369">
        <f>+'VENADILLO 2017'!F44+'SANTA ISABEL 2017'!F44+'SANTA ISABEL 2017'!F44+'ROVIRA 2017'!F44+'PIEDRAS 2017'!F44+'MARIQUITA 2017'!F44+'LERIDA 2017'!F44+'HONDA 2017'!F44+'FRESNO 2017'!F44+'FALAN 2017'!F44+'CAJAMARCA 2017'!F44+'ARMERO 2017'!F44+'ALVARADO 2017'!F44+RONCESVALLES2017!F44+PLANADAS2017!F44+PROGRAMACIÒNMURILLO2017!F44+COYAIMA2017!F44+ATACO2017!F44+'CARMEN DE APICALA'!F44+CHAPARRAL!F44+CUNDAY!F44+ESPINAL!F44+FLANDES!F44+ICONONZO!F44+MELGAR!F44+NATAGAIMA!F44+PURIFICACION!F44+'SAN ANTONIO'!F44+VILLARRICA!F44+AMBALEMA!F44+CASABIANCA!F44+HERVEO!F44+LIBANO!F44+ANZOATEGUI!F44+PALOCABILDO!F44+COELLO!F44+ORTEGA!F44+ALPUJARRA!F44+DOLORES!F44+GUAMO!F44+PRADO!F44+'SAN LUIS'!F44+SUAREZ!F44+'VALLE DE SAN JUAN'!F44+VILLAHERMOSA!F44</f>
        <v>50</v>
      </c>
      <c r="G44" s="1369">
        <f>+'VENADILLO 2017'!G44+'SANTA ISABEL 2017'!G44+'SANTA ISABEL 2017'!G44+'ROVIRA 2017'!G44+'PIEDRAS 2017'!G44+'MARIQUITA 2017'!G44+'LERIDA 2017'!G44+'HONDA 2017'!G44+'FRESNO 2017'!G44+'FALAN 2017'!G44+'CAJAMARCA 2017'!G44+'ARMERO 2017'!G44+'ALVARADO 2017'!G44+RONCESVALLES2017!G44+PLANADAS2017!G44+PROGRAMACIÒNMURILLO2017!G44+COYAIMA2017!G44+ATACO2017!G44+'CARMEN DE APICALA'!G44+CHAPARRAL!G44+CUNDAY!G44+ESPINAL!G44+FLANDES!G44+ICONONZO!G44+MELGAR!G44+NATAGAIMA!G44+PURIFICACION!G44+'SAN ANTONIO'!G44+VILLARRICA!G44+AMBALEMA!G44+CASABIANCA!G44+HERVEO!G44+LIBANO!G44+ANZOATEGUI!G44+PALOCABILDO!G44+COELLO!G44+ORTEGA!G44+ALPUJARRA!G44+DOLORES!G44+GUAMO!G44+PRADO!G44+'SAN LUIS'!G44+SUAREZ!G44+'VALLE DE SAN JUAN'!G44+VILLAHERMOSA!G44</f>
        <v>5</v>
      </c>
      <c r="H44" s="190">
        <f t="shared" si="1"/>
        <v>10</v>
      </c>
      <c r="I44" s="1369">
        <f>+'VENADILLO 2017'!I44+'SANTA ISABEL 2017'!I44+'SANTA ISABEL 2017'!I44+'ROVIRA 2017'!I44+'PIEDRAS 2017'!I44+'MARIQUITA 2017'!I44+'LERIDA 2017'!I44+'HONDA 2017'!I44+'FRESNO 2017'!I44+'FALAN 2017'!I44+'CAJAMARCA 2017'!I44+'ARMERO 2017'!I44+'ALVARADO 2017'!I44+RONCESVALLES2017!I44+PLANADAS2017!I44+PROGRAMACIÒNMURILLO2017!I44+COYAIMA2017!I44+ATACO2017!I44+'CARMEN DE APICALA'!I44+CHAPARRAL!I44+CUNDAY!I44+ESPINAL!I44+FLANDES!I44+ICONONZO!I44+MELGAR!I44+NATAGAIMA!I44+PURIFICACION!I44+'SAN ANTONIO'!I44+VILLARRICA!I44+AMBALEMA!I44+CASABIANCA!I44+HERVEO!I44+LIBANO!I44+ANZOATEGUI!I44+PALOCABILDO!I44+COELLO!I44+ORTEGA!I44+ALPUJARRA!I44+DOLORES!I44+GUAMO!I44+PRADO!I44+'SAN LUIS'!I44+SUAREZ!I44+'VALLE DE SAN JUAN'!I44+VILLAHERMOSA!I44</f>
        <v>1</v>
      </c>
      <c r="J44" s="1369">
        <f>+'VENADILLO 2017'!J44+'SANTA ISABEL 2017'!J44+'SANTA ISABEL 2017'!J44+'ROVIRA 2017'!J44+'PIEDRAS 2017'!J44+'MARIQUITA 2017'!J44+'LERIDA 2017'!J44+'HONDA 2017'!J44+'FRESNO 2017'!J44+'FALAN 2017'!J44+'CAJAMARCA 2017'!J44+'ARMERO 2017'!J44+'ALVARADO 2017'!J44+RONCESVALLES2017!J44+PLANADAS2017!J44+PROGRAMACIÒNMURILLO2017!J44+COYAIMA2017!J44+ATACO2017!J44+'CARMEN DE APICALA'!J44+CHAPARRAL!J44+CUNDAY!J44+ESPINAL!J44+FLANDES!J44+ICONONZO!J44+MELGAR!J44+NATAGAIMA!J44+PURIFICACION!J44+'SAN ANTONIO'!J44+VILLARRICA!J44+AMBALEMA!J44+CASABIANCA!J44+HERVEO!J44+LIBANO!J44+ANZOATEGUI!J44+PALOCABILDO!J44+COELLO!J44+ORTEGA!J44+ALPUJARRA!J44+DOLORES!J44+GUAMO!J44+PRADO!J44+'SAN LUIS'!J44+SUAREZ!J44+'VALLE DE SAN JUAN'!J44+VILLAHERMOSA!J44</f>
        <v>5</v>
      </c>
      <c r="K44" s="1369">
        <f>+'VENADILLO 2017'!K44+'SANTA ISABEL 2017'!K44+'SANTA ISABEL 2017'!K44+'ROVIRA 2017'!K44+'PIEDRAS 2017'!K44+'MARIQUITA 2017'!K44+'LERIDA 2017'!K44+'HONDA 2017'!K44+'FRESNO 2017'!K44+'FALAN 2017'!K44+'CAJAMARCA 2017'!K44+'ARMERO 2017'!K44+'ALVARADO 2017'!K44+RONCESVALLES2017!K44+PLANADAS2017!K44+PROGRAMACIÒNMURILLO2017!K44+COYAIMA2017!K44+ATACO2017!K44+'CARMEN DE APICALA'!K44+CHAPARRAL!K44+CUNDAY!K44+ESPINAL!K44+FLANDES!K44+ICONONZO!K44+MELGAR!K44+NATAGAIMA!K44+PURIFICACION!K44+'SAN ANTONIO'!K44+VILLARRICA!K44+AMBALEMA!K44+CASABIANCA!K44+HERVEO!K44+LIBANO!K44+ANZOATEGUI!K44+PALOCABILDO!K44+COELLO!K44+ORTEGA!K44+ALPUJARRA!K44+DOLORES!K44+GUAMO!K44+PRADO!K44+'SAN LUIS'!K44+SUAREZ!K44+'VALLE DE SAN JUAN'!K44+VILLAHERMOSA!K44</f>
        <v>5</v>
      </c>
      <c r="L44" s="1370">
        <f>+'VENADILLO 2017'!L44+'SANTA ISABEL 2017'!L44+'SANTA ISABEL 2017'!L44+'ROVIRA 2017'!L44+'PIEDRAS 2017'!L44+'MARIQUITA 2017'!L44+'LERIDA 2017'!L44+'HONDA 2017'!L44+'FRESNO 2017'!L44+'FALAN 2017'!L44+'CAJAMARCA 2017'!L44+'ARMERO 2017'!L44+'ALVARADO 2017'!L44+RONCESVALLES2017!L44+PLANADAS2017!L44+PROGRAMACIÒNMURILLO2017!L44+COYAIMA2017!L44+ATACO2017!L44+'CARMEN DE APICALA'!L44+CHAPARRAL!L44+CUNDAY!L44+ESPINAL!L44+FLANDES!L44+ICONONZO!L44+MELGAR!L44+NATAGAIMA!L44+PURIFICACION!L44+'SAN ANTONIO'!L44+VILLARRICA!L44+AMBALEMA!L44+CASABIANCA!L44+HERVEO!L44+LIBANO!L44+ANZOATEGUI!L44+PALOCABILDO!L44+COELLO!L44+ORTEGA!L44+ALPUJARRA!L44+DOLORES!L44+GUAMO!L44+PRADO!L44+'SAN LUIS'!L44+SUAREZ!L44+'VALLE DE SAN JUAN'!L44+VILLAHERMOSA!L44</f>
        <v>111440</v>
      </c>
      <c r="M44" s="1370">
        <f>+'VENADILLO 2017'!M44+'SANTA ISABEL 2017'!M44+'SANTA ISABEL 2017'!M44+'ROVIRA 2017'!M44+'PIEDRAS 2017'!M44+'MARIQUITA 2017'!M44+'LERIDA 2017'!M44+'HONDA 2017'!M44+'FRESNO 2017'!M44+'FALAN 2017'!M44+'CAJAMARCA 2017'!M44+'ARMERO 2017'!M44+'ALVARADO 2017'!M44+RONCESVALLES2017!M44+PLANADAS2017!M44+PROGRAMACIÒNMURILLO2017!M44+COYAIMA2017!M44+ATACO2017!M44+'CARMEN DE APICALA'!M44+CHAPARRAL!M44+CUNDAY!M44+ESPINAL!M44+FLANDES!M44+ICONONZO!M44+MELGAR!M44+NATAGAIMA!M44+PURIFICACION!M44+'SAN ANTONIO'!M44+VILLARRICA!M44+AMBALEMA!M44+CASABIANCA!M44+HERVEO!M44+LIBANO!M44+ANZOATEGUI!M44+PALOCABILDO!M44+COELLO!M44+ORTEGA!M44+ALPUJARRA!M44+DOLORES!M44+GUAMO!M44+PRADO!M44+'SAN LUIS'!M44+SUAREZ!M44+'VALLE DE SAN JUAN'!M44+VILLAHERMOSA!M44</f>
        <v>39800</v>
      </c>
      <c r="N44" s="1370">
        <f>+'VENADILLO 2017'!N44+'SANTA ISABEL 2017'!N44+'SANTA ISABEL 2017'!N44+'ROVIRA 2017'!N44+'PIEDRAS 2017'!N44+'MARIQUITA 2017'!N44+'LERIDA 2017'!N44+'HONDA 2017'!N44+'FRESNO 2017'!N44+'FALAN 2017'!N44+'CAJAMARCA 2017'!N44+'ARMERO 2017'!N44+'ALVARADO 2017'!N44+RONCESVALLES2017!N44+PLANADAS2017!N44+PROGRAMACIÒNMURILLO2017!N44+COYAIMA2017!N44+ATACO2017!N44+'CARMEN DE APICALA'!N44+CHAPARRAL!N44+CUNDAY!N44+ESPINAL!N44+FLANDES!N44+ICONONZO!N44+MELGAR!N44+NATAGAIMA!N44+PURIFICACION!N44+'SAN ANTONIO'!N44+VILLARRICA!N44+AMBALEMA!N44+CASABIANCA!N44+HERVEO!N44+LIBANO!N44+ANZOATEGUI!N44+PALOCABILDO!N44+COELLO!N44+ORTEGA!N44+ALPUJARRA!N44+DOLORES!N44+GUAMO!N44+PRADO!N44+'SAN LUIS'!N44+SUAREZ!N44+'VALLE DE SAN JUAN'!N44+VILLAHERMOSA!N44</f>
        <v>0</v>
      </c>
      <c r="O44" s="1370">
        <f>+'VENADILLO 2017'!O44+'SANTA ISABEL 2017'!O44+'SANTA ISABEL 2017'!O44+'ROVIRA 2017'!O44+'PIEDRAS 2017'!O44+'MARIQUITA 2017'!O44+'LERIDA 2017'!O44+'HONDA 2017'!O44+'FRESNO 2017'!O44+'FALAN 2017'!O44+'CAJAMARCA 2017'!O44+'ARMERO 2017'!O44+'ALVARADO 2017'!O44+RONCESVALLES2017!O44+PLANADAS2017!O44+PROGRAMACIÒNMURILLO2017!O44+COYAIMA2017!O44+ATACO2017!O44+'CARMEN DE APICALA'!O44+CHAPARRAL!O44+CUNDAY!O44+ESPINAL!O44+FLANDES!O44+ICONONZO!O44+MELGAR!O44+NATAGAIMA!O44+PURIFICACION!O44+'SAN ANTONIO'!O44+VILLARRICA!O44+AMBALEMA!O44+CASABIANCA!O44+HERVEO!O44+LIBANO!O44+ANZOATEGUI!O44+PALOCABILDO!O44+COELLO!O44+ORTEGA!O44+ALPUJARRA!O44+DOLORES!O44+GUAMO!O44+PRADO!O44+'SAN LUIS'!O44+SUAREZ!O44+'VALLE DE SAN JUAN'!O44+VILLAHERMOSA!O44</f>
        <v>0</v>
      </c>
      <c r="P44" s="1370">
        <f>+'VENADILLO 2017'!P44+'SANTA ISABEL 2017'!P44+'SANTA ISABEL 2017'!P44+'ROVIRA 2017'!P44+'PIEDRAS 2017'!P44+'MARIQUITA 2017'!P44+'LERIDA 2017'!P44+'HONDA 2017'!P44+'FRESNO 2017'!P44+'FALAN 2017'!P44+'CAJAMARCA 2017'!P44+'ARMERO 2017'!P44+'ALVARADO 2017'!P44+RONCESVALLES2017!P44+PLANADAS2017!P44+PROGRAMACIÒNMURILLO2017!P44+COYAIMA2017!P44+ATACO2017!P44+'CARMEN DE APICALA'!P44+CHAPARRAL!P44+CUNDAY!P44+ESPINAL!P44+FLANDES!P44+ICONONZO!P44+MELGAR!P44+NATAGAIMA!P44+PURIFICACION!P44+'SAN ANTONIO'!P44+VILLARRICA!P44+AMBALEMA!P44+CASABIANCA!P44+HERVEO!P44+LIBANO!P44+ANZOATEGUI!P44+PALOCABILDO!P44+COELLO!P44+ORTEGA!P44+ALPUJARRA!P44+DOLORES!P44+GUAMO!P44+PRADO!P44+'SAN LUIS'!P44+SUAREZ!P44+'VALLE DE SAN JUAN'!P44+VILLAHERMOSA!P44</f>
        <v>0</v>
      </c>
      <c r="Q44" s="1370">
        <f>+'VENADILLO 2017'!Q44+'SANTA ISABEL 2017'!Q44+'SANTA ISABEL 2017'!Q44+'ROVIRA 2017'!Q44+'PIEDRAS 2017'!Q44+'MARIQUITA 2017'!Q44+'LERIDA 2017'!Q44+'HONDA 2017'!Q44+'FRESNO 2017'!Q44+'FALAN 2017'!Q44+'CAJAMARCA 2017'!Q44+'ARMERO 2017'!Q44+'ALVARADO 2017'!Q44+RONCESVALLES2017!Q44+PLANADAS2017!Q44+PROGRAMACIÒNMURILLO2017!Q44+COYAIMA2017!Q44+ATACO2017!Q44+'CARMEN DE APICALA'!Q44+CHAPARRAL!Q44+CUNDAY!Q44+ESPINAL!Q44+FLANDES!Q44+ICONONZO!Q44+MELGAR!Q44+NATAGAIMA!Q44+PURIFICACION!Q44+'SAN ANTONIO'!Q44+VILLARRICA!Q44+AMBALEMA!Q44+CASABIANCA!Q44+HERVEO!Q44+LIBANO!Q44+ANZOATEGUI!Q44+PALOCABILDO!Q44+COELLO!Q44+ORTEGA!Q44+ALPUJARRA!Q44+DOLORES!Q44+GUAMO!Q44+PRADO!Q44+'SAN LUIS'!Q44+SUAREZ!Q44+'VALLE DE SAN JUAN'!Q44+VILLAHERMOSA!Q44</f>
        <v>39800</v>
      </c>
      <c r="R44" s="50"/>
    </row>
    <row r="45" spans="1:18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369">
        <f>+'VENADILLO 2017'!F45+'SANTA ISABEL 2017'!F45+'SANTA ISABEL 2017'!F45+'ROVIRA 2017'!F45+'PIEDRAS 2017'!F45+'MARIQUITA 2017'!F45+'LERIDA 2017'!F45+'HONDA 2017'!F45+'FRESNO 2017'!F45+'FALAN 2017'!F45+'CAJAMARCA 2017'!F45+'ARMERO 2017'!F45+'ALVARADO 2017'!F45+RONCESVALLES2017!F45+PLANADAS2017!F45+PROGRAMACIÒNMURILLO2017!F45+COYAIMA2017!F45+ATACO2017!F45+'CARMEN DE APICALA'!F45+CHAPARRAL!F45+CUNDAY!F45+ESPINAL!F45+FLANDES!F45+ICONONZO!F45+MELGAR!F45+NATAGAIMA!F45+PURIFICACION!F45+'SAN ANTONIO'!F45+VILLARRICA!F45+AMBALEMA!F45+CASABIANCA!F45+HERVEO!F45+LIBANO!F45+ANZOATEGUI!F45+PALOCABILDO!F45+COELLO!F45+ORTEGA!F45+ALPUJARRA!F45+DOLORES!F45+GUAMO!F45+PRADO!F45+'SAN LUIS'!F45+SUAREZ!F45+'VALLE DE SAN JUAN'!F45+VILLAHERMOSA!F45</f>
        <v>78</v>
      </c>
      <c r="G45" s="1369">
        <f>+'VENADILLO 2017'!G45+'SANTA ISABEL 2017'!G45+'SANTA ISABEL 2017'!G45+'ROVIRA 2017'!G45+'PIEDRAS 2017'!G45+'MARIQUITA 2017'!G45+'LERIDA 2017'!G45+'HONDA 2017'!G45+'FRESNO 2017'!G45+'FALAN 2017'!G45+'CAJAMARCA 2017'!G45+'ARMERO 2017'!G45+'ALVARADO 2017'!G45+RONCESVALLES2017!G45+PLANADAS2017!G45+PROGRAMACIÒNMURILLO2017!G45+COYAIMA2017!G45+ATACO2017!G45+'CARMEN DE APICALA'!G45+CHAPARRAL!G45+CUNDAY!G45+ESPINAL!G45+FLANDES!G45+ICONONZO!G45+MELGAR!G45+NATAGAIMA!G45+PURIFICACION!G45+'SAN ANTONIO'!G45+VILLARRICA!G45+AMBALEMA!G45+CASABIANCA!G45+HERVEO!G45+LIBANO!G45+ANZOATEGUI!G45+PALOCABILDO!G45+COELLO!G45+ORTEGA!G45+ALPUJARRA!G45+DOLORES!G45+GUAMO!G45+PRADO!G45+'SAN LUIS'!G45+SUAREZ!G45+'VALLE DE SAN JUAN'!G45+VILLAHERMOSA!G45</f>
        <v>68</v>
      </c>
      <c r="H45" s="190">
        <f t="shared" si="1"/>
        <v>87.179487179487182</v>
      </c>
      <c r="I45" s="1369">
        <f>+'VENADILLO 2017'!I45+'SANTA ISABEL 2017'!I45+'SANTA ISABEL 2017'!I45+'ROVIRA 2017'!I45+'PIEDRAS 2017'!I45+'MARIQUITA 2017'!I45+'LERIDA 2017'!I45+'HONDA 2017'!I45+'FRESNO 2017'!I45+'FALAN 2017'!I45+'CAJAMARCA 2017'!I45+'ARMERO 2017'!I45+'ALVARADO 2017'!I45+RONCESVALLES2017!I45+PLANADAS2017!I45+PROGRAMACIÒNMURILLO2017!I45+COYAIMA2017!I45+ATACO2017!I45+'CARMEN DE APICALA'!I45+CHAPARRAL!I45+CUNDAY!I45+ESPINAL!I45+FLANDES!I45+ICONONZO!I45+MELGAR!I45+NATAGAIMA!I45+PURIFICACION!I45+'SAN ANTONIO'!I45+VILLARRICA!I45+AMBALEMA!I45+CASABIANCA!I45+HERVEO!I45+LIBANO!I45+ANZOATEGUI!I45+PALOCABILDO!I45+COELLO!I45+ORTEGA!I45+ALPUJARRA!I45+DOLORES!I45+GUAMO!I45+PRADO!I45+'SAN LUIS'!I45+SUAREZ!I45+'VALLE DE SAN JUAN'!I45+VILLAHERMOSA!I45</f>
        <v>61</v>
      </c>
      <c r="J45" s="1369">
        <f>+'VENADILLO 2017'!J45+'SANTA ISABEL 2017'!J45+'SANTA ISABEL 2017'!J45+'ROVIRA 2017'!J45+'PIEDRAS 2017'!J45+'MARIQUITA 2017'!J45+'LERIDA 2017'!J45+'HONDA 2017'!J45+'FRESNO 2017'!J45+'FALAN 2017'!J45+'CAJAMARCA 2017'!J45+'ARMERO 2017'!J45+'ALVARADO 2017'!J45+RONCESVALLES2017!J45+PLANADAS2017!J45+PROGRAMACIÒNMURILLO2017!J45+COYAIMA2017!J45+ATACO2017!J45+'CARMEN DE APICALA'!J45+CHAPARRAL!J45+CUNDAY!J45+ESPINAL!J45+FLANDES!J45+ICONONZO!J45+MELGAR!J45+NATAGAIMA!J45+PURIFICACION!J45+'SAN ANTONIO'!J45+VILLARRICA!J45+AMBALEMA!J45+CASABIANCA!J45+HERVEO!J45+LIBANO!J45+ANZOATEGUI!J45+PALOCABILDO!J45+COELLO!J45+ORTEGA!J45+ALPUJARRA!J45+DOLORES!J45+GUAMO!J45+PRADO!J45+'SAN LUIS'!J45+SUAREZ!J45+'VALLE DE SAN JUAN'!J45+VILLAHERMOSA!J45</f>
        <v>226</v>
      </c>
      <c r="K45" s="1369">
        <f>+'VENADILLO 2017'!K45+'SANTA ISABEL 2017'!K45+'SANTA ISABEL 2017'!K45+'ROVIRA 2017'!K45+'PIEDRAS 2017'!K45+'MARIQUITA 2017'!K45+'LERIDA 2017'!K45+'HONDA 2017'!K45+'FRESNO 2017'!K45+'FALAN 2017'!K45+'CAJAMARCA 2017'!K45+'ARMERO 2017'!K45+'ALVARADO 2017'!K45+RONCESVALLES2017!K45+PLANADAS2017!K45+PROGRAMACIÒNMURILLO2017!K45+COYAIMA2017!K45+ATACO2017!K45+'CARMEN DE APICALA'!K45+CHAPARRAL!K45+CUNDAY!K45+ESPINAL!K45+FLANDES!K45+ICONONZO!K45+MELGAR!K45+NATAGAIMA!K45+PURIFICACION!K45+'SAN ANTONIO'!K45+VILLARRICA!K45+AMBALEMA!K45+CASABIANCA!K45+HERVEO!K45+LIBANO!K45+ANZOATEGUI!K45+PALOCABILDO!K45+COELLO!K45+ORTEGA!K45+ALPUJARRA!K45+DOLORES!K45+GUAMO!K45+PRADO!K45+'SAN LUIS'!K45+SUAREZ!K45+'VALLE DE SAN JUAN'!K45+VILLAHERMOSA!K45</f>
        <v>226.65999999999991</v>
      </c>
      <c r="L45" s="1370">
        <f>+'VENADILLO 2017'!L45+'SANTA ISABEL 2017'!L45+'SANTA ISABEL 2017'!L45+'ROVIRA 2017'!L45+'PIEDRAS 2017'!L45+'MARIQUITA 2017'!L45+'LERIDA 2017'!L45+'HONDA 2017'!L45+'FRESNO 2017'!L45+'FALAN 2017'!L45+'CAJAMARCA 2017'!L45+'ARMERO 2017'!L45+'ALVARADO 2017'!L45+RONCESVALLES2017!L45+PLANADAS2017!L45+PROGRAMACIÒNMURILLO2017!L45+COYAIMA2017!L45+ATACO2017!L45+'CARMEN DE APICALA'!L45+CHAPARRAL!L45+CUNDAY!L45+ESPINAL!L45+FLANDES!L45+ICONONZO!L45+MELGAR!L45+NATAGAIMA!L45+PURIFICACION!L45+'SAN ANTONIO'!L45+VILLARRICA!L45+AMBALEMA!L45+CASABIANCA!L45+HERVEO!L45+LIBANO!L45+ANZOATEGUI!L45+PALOCABILDO!L45+COELLO!L45+ORTEGA!L45+ALPUJARRA!L45+DOLORES!L45+GUAMO!L45+PRADO!L45+'SAN LUIS'!L45+SUAREZ!L45+'VALLE DE SAN JUAN'!L45+VILLAHERMOSA!L45</f>
        <v>113270.80000000005</v>
      </c>
      <c r="M45" s="1370">
        <f>+'VENADILLO 2017'!M45+'SANTA ISABEL 2017'!M45+'SANTA ISABEL 2017'!M45+'ROVIRA 2017'!M45+'PIEDRAS 2017'!M45+'MARIQUITA 2017'!M45+'LERIDA 2017'!M45+'HONDA 2017'!M45+'FRESNO 2017'!M45+'FALAN 2017'!M45+'CAJAMARCA 2017'!M45+'ARMERO 2017'!M45+'ALVARADO 2017'!M45+RONCESVALLES2017!M45+PLANADAS2017!M45+PROGRAMACIÒNMURILLO2017!M45+COYAIMA2017!M45+ATACO2017!M45+'CARMEN DE APICALA'!M45+CHAPARRAL!M45+CUNDAY!M45+ESPINAL!M45+FLANDES!M45+ICONONZO!M45+MELGAR!M45+NATAGAIMA!M45+PURIFICACION!M45+'SAN ANTONIO'!M45+VILLARRICA!M45+AMBALEMA!M45+CASABIANCA!M45+HERVEO!M45+LIBANO!M45+ANZOATEGUI!M45+PALOCABILDO!M45+COELLO!M45+ORTEGA!M45+ALPUJARRA!M45+DOLORES!M45+GUAMO!M45+PRADO!M45+'SAN LUIS'!M45+SUAREZ!M45+'VALLE DE SAN JUAN'!M45+VILLAHERMOSA!M45</f>
        <v>1804213.5999999999</v>
      </c>
      <c r="N45" s="1370">
        <f>+'VENADILLO 2017'!N45+'SANTA ISABEL 2017'!N45+'SANTA ISABEL 2017'!N45+'ROVIRA 2017'!N45+'PIEDRAS 2017'!N45+'MARIQUITA 2017'!N45+'LERIDA 2017'!N45+'HONDA 2017'!N45+'FRESNO 2017'!N45+'FALAN 2017'!N45+'CAJAMARCA 2017'!N45+'ARMERO 2017'!N45+'ALVARADO 2017'!N45+RONCESVALLES2017!N45+PLANADAS2017!N45+PROGRAMACIÒNMURILLO2017!N45+COYAIMA2017!N45+ATACO2017!N45+'CARMEN DE APICALA'!N45+CHAPARRAL!N45+CUNDAY!N45+ESPINAL!N45+FLANDES!N45+ICONONZO!N45+MELGAR!N45+NATAGAIMA!N45+PURIFICACION!N45+'SAN ANTONIO'!N45+VILLARRICA!N45+AMBALEMA!N45+CASABIANCA!N45+HERVEO!N45+LIBANO!N45+ANZOATEGUI!N45+PALOCABILDO!N45+COELLO!N45+ORTEGA!N45+ALPUJARRA!N45+DOLORES!N45+GUAMO!N45+PRADO!N45+'SAN LUIS'!N45+SUAREZ!N45+'VALLE DE SAN JUAN'!N45+VILLAHERMOSA!N45</f>
        <v>0</v>
      </c>
      <c r="O45" s="1370">
        <f>+'VENADILLO 2017'!O45+'SANTA ISABEL 2017'!O45+'SANTA ISABEL 2017'!O45+'ROVIRA 2017'!O45+'PIEDRAS 2017'!O45+'MARIQUITA 2017'!O45+'LERIDA 2017'!O45+'HONDA 2017'!O45+'FRESNO 2017'!O45+'FALAN 2017'!O45+'CAJAMARCA 2017'!O45+'ARMERO 2017'!O45+'ALVARADO 2017'!O45+RONCESVALLES2017!O45+PLANADAS2017!O45+PROGRAMACIÒNMURILLO2017!O45+COYAIMA2017!O45+ATACO2017!O45+'CARMEN DE APICALA'!O45+CHAPARRAL!O45+CUNDAY!O45+ESPINAL!O45+FLANDES!O45+ICONONZO!O45+MELGAR!O45+NATAGAIMA!O45+PURIFICACION!O45+'SAN ANTONIO'!O45+VILLARRICA!O45+AMBALEMA!O45+CASABIANCA!O45+HERVEO!O45+LIBANO!O45+ANZOATEGUI!O45+PALOCABILDO!O45+COELLO!O45+ORTEGA!O45+ALPUJARRA!O45+DOLORES!O45+GUAMO!O45+PRADO!O45+'SAN LUIS'!O45+SUAREZ!O45+'VALLE DE SAN JUAN'!O45+VILLAHERMOSA!O45</f>
        <v>0</v>
      </c>
      <c r="P45" s="1370">
        <f>+'VENADILLO 2017'!P45+'SANTA ISABEL 2017'!P45+'SANTA ISABEL 2017'!P45+'ROVIRA 2017'!P45+'PIEDRAS 2017'!P45+'MARIQUITA 2017'!P45+'LERIDA 2017'!P45+'HONDA 2017'!P45+'FRESNO 2017'!P45+'FALAN 2017'!P45+'CAJAMARCA 2017'!P45+'ARMERO 2017'!P45+'ALVARADO 2017'!P45+RONCESVALLES2017!P45+PLANADAS2017!P45+PROGRAMACIÒNMURILLO2017!P45+COYAIMA2017!P45+ATACO2017!P45+'CARMEN DE APICALA'!P45+CHAPARRAL!P45+CUNDAY!P45+ESPINAL!P45+FLANDES!P45+ICONONZO!P45+MELGAR!P45+NATAGAIMA!P45+PURIFICACION!P45+'SAN ANTONIO'!P45+VILLARRICA!P45+AMBALEMA!P45+CASABIANCA!P45+HERVEO!P45+LIBANO!P45+ANZOATEGUI!P45+PALOCABILDO!P45+COELLO!P45+ORTEGA!P45+ALPUJARRA!P45+DOLORES!P45+GUAMO!P45+PRADO!P45+'SAN LUIS'!P45+SUAREZ!P45+'VALLE DE SAN JUAN'!P45+VILLAHERMOSA!P45</f>
        <v>225.33999999999992</v>
      </c>
      <c r="Q45" s="1370">
        <f>+'VENADILLO 2017'!Q45+'SANTA ISABEL 2017'!Q45+'SANTA ISABEL 2017'!Q45+'ROVIRA 2017'!Q45+'PIEDRAS 2017'!Q45+'MARIQUITA 2017'!Q45+'LERIDA 2017'!Q45+'HONDA 2017'!Q45+'FRESNO 2017'!Q45+'FALAN 2017'!Q45+'CAJAMARCA 2017'!Q45+'ARMERO 2017'!Q45+'ALVARADO 2017'!Q45+RONCESVALLES2017!Q45+PLANADAS2017!Q45+PROGRAMACIÒNMURILLO2017!Q45+COYAIMA2017!Q45+ATACO2017!Q45+'CARMEN DE APICALA'!Q45+CHAPARRAL!Q45+CUNDAY!Q45+ESPINAL!Q45+FLANDES!Q45+ICONONZO!Q45+MELGAR!Q45+NATAGAIMA!Q45+PURIFICACION!Q45+'SAN ANTONIO'!Q45+VILLARRICA!Q45+AMBALEMA!Q45+CASABIANCA!Q45+HERVEO!Q45+LIBANO!Q45+ANZOATEGUI!Q45+PALOCABILDO!Q45+COELLO!Q45+ORTEGA!Q45+ALPUJARRA!Q45+DOLORES!Q45+GUAMO!Q45+PRADO!Q45+'SAN LUIS'!Q45+SUAREZ!Q45+'VALLE DE SAN JUAN'!Q45+VILLAHERMOSA!Q45</f>
        <v>1804438.9400000002</v>
      </c>
      <c r="R45" s="50"/>
    </row>
    <row r="46" spans="1:18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369">
        <f>+'VENADILLO 2017'!F46+'SANTA ISABEL 2017'!F46+'SANTA ISABEL 2017'!F46+'ROVIRA 2017'!F46+'PIEDRAS 2017'!F46+'MARIQUITA 2017'!F46+'LERIDA 2017'!F46+'HONDA 2017'!F46+'FRESNO 2017'!F46+'FALAN 2017'!F46+'CAJAMARCA 2017'!F46+'ARMERO 2017'!F46+'ALVARADO 2017'!F46+RONCESVALLES2017!F46+PLANADAS2017!F46+PROGRAMACIÒNMURILLO2017!F46+COYAIMA2017!F46+ATACO2017!F46+'CARMEN DE APICALA'!F46+CHAPARRAL!F46+CUNDAY!F46+ESPINAL!F46+FLANDES!F46+ICONONZO!F46+MELGAR!F46+NATAGAIMA!F46+PURIFICACION!F46+'SAN ANTONIO'!F46+VILLARRICA!F46+AMBALEMA!F46+CASABIANCA!F46+HERVEO!F46+LIBANO!F46+ANZOATEGUI!F46+PALOCABILDO!F46+COELLO!F46+ORTEGA!F46+ALPUJARRA!F46+DOLORES!F46+GUAMO!F46+PRADO!F46+'SAN LUIS'!F46+SUAREZ!F46+'VALLE DE SAN JUAN'!F46+VILLAHERMOSA!F46</f>
        <v>30</v>
      </c>
      <c r="G46" s="1369">
        <f>+'VENADILLO 2017'!G46+'SANTA ISABEL 2017'!G46+'SANTA ISABEL 2017'!G46+'ROVIRA 2017'!G46+'PIEDRAS 2017'!G46+'MARIQUITA 2017'!G46+'LERIDA 2017'!G46+'HONDA 2017'!G46+'FRESNO 2017'!G46+'FALAN 2017'!G46+'CAJAMARCA 2017'!G46+'ARMERO 2017'!G46+'ALVARADO 2017'!G46+RONCESVALLES2017!G46+PLANADAS2017!G46+PROGRAMACIÒNMURILLO2017!G46+COYAIMA2017!G46+ATACO2017!G46+'CARMEN DE APICALA'!G46+CHAPARRAL!G46+CUNDAY!G46+ESPINAL!G46+FLANDES!G46+ICONONZO!G46+MELGAR!G46+NATAGAIMA!G46+PURIFICACION!G46+'SAN ANTONIO'!G46+VILLARRICA!G46+AMBALEMA!G46+CASABIANCA!G46+HERVEO!G46+LIBANO!G46+ANZOATEGUI!G46+PALOCABILDO!G46+COELLO!G46+ORTEGA!G46+ALPUJARRA!G46+DOLORES!G46+GUAMO!G46+PRADO!G46+'SAN LUIS'!G46+SUAREZ!G46+'VALLE DE SAN JUAN'!G46+VILLAHERMOSA!G46</f>
        <v>5</v>
      </c>
      <c r="H46" s="190">
        <f t="shared" si="1"/>
        <v>16.666666666666668</v>
      </c>
      <c r="I46" s="1369">
        <f>+'VENADILLO 2017'!I46+'SANTA ISABEL 2017'!I46+'SANTA ISABEL 2017'!I46+'ROVIRA 2017'!I46+'PIEDRAS 2017'!I46+'MARIQUITA 2017'!I46+'LERIDA 2017'!I46+'HONDA 2017'!I46+'FRESNO 2017'!I46+'FALAN 2017'!I46+'CAJAMARCA 2017'!I46+'ARMERO 2017'!I46+'ALVARADO 2017'!I46+RONCESVALLES2017!I46+PLANADAS2017!I46+PROGRAMACIÒNMURILLO2017!I46+COYAIMA2017!I46+ATACO2017!I46+'CARMEN DE APICALA'!I46+CHAPARRAL!I46+CUNDAY!I46+ESPINAL!I46+FLANDES!I46+ICONONZO!I46+MELGAR!I46+NATAGAIMA!I46+PURIFICACION!I46+'SAN ANTONIO'!I46+VILLARRICA!I46+AMBALEMA!I46+CASABIANCA!I46+HERVEO!I46+LIBANO!I46+ANZOATEGUI!I46+PALOCABILDO!I46+COELLO!I46+ORTEGA!I46+ALPUJARRA!I46+DOLORES!I46+GUAMO!I46+PRADO!I46+'SAN LUIS'!I46+SUAREZ!I46+'VALLE DE SAN JUAN'!I46+VILLAHERMOSA!I46</f>
        <v>1</v>
      </c>
      <c r="J46" s="1369">
        <f>+'VENADILLO 2017'!J46+'SANTA ISABEL 2017'!J46+'SANTA ISABEL 2017'!J46+'ROVIRA 2017'!J46+'PIEDRAS 2017'!J46+'MARIQUITA 2017'!J46+'LERIDA 2017'!J46+'HONDA 2017'!J46+'FRESNO 2017'!J46+'FALAN 2017'!J46+'CAJAMARCA 2017'!J46+'ARMERO 2017'!J46+'ALVARADO 2017'!J46+RONCESVALLES2017!J46+PLANADAS2017!J46+PROGRAMACIÒNMURILLO2017!J46+COYAIMA2017!J46+ATACO2017!J46+'CARMEN DE APICALA'!J46+CHAPARRAL!J46+CUNDAY!J46+ESPINAL!J46+FLANDES!J46+ICONONZO!J46+MELGAR!J46+NATAGAIMA!J46+PURIFICACION!J46+'SAN ANTONIO'!J46+VILLARRICA!J46+AMBALEMA!J46+CASABIANCA!J46+HERVEO!J46+LIBANO!J46+ANZOATEGUI!J46+PALOCABILDO!J46+COELLO!J46+ORTEGA!J46+ALPUJARRA!J46+DOLORES!J46+GUAMO!J46+PRADO!J46+'SAN LUIS'!J46+SUAREZ!J46+'VALLE DE SAN JUAN'!J46+VILLAHERMOSA!J46</f>
        <v>5</v>
      </c>
      <c r="K46" s="1369">
        <f>+'VENADILLO 2017'!K46+'SANTA ISABEL 2017'!K46+'SANTA ISABEL 2017'!K46+'ROVIRA 2017'!K46+'PIEDRAS 2017'!K46+'MARIQUITA 2017'!K46+'LERIDA 2017'!K46+'HONDA 2017'!K46+'FRESNO 2017'!K46+'FALAN 2017'!K46+'CAJAMARCA 2017'!K46+'ARMERO 2017'!K46+'ALVARADO 2017'!K46+RONCESVALLES2017!K46+PLANADAS2017!K46+PROGRAMACIÒNMURILLO2017!K46+COYAIMA2017!K46+ATACO2017!K46+'CARMEN DE APICALA'!K46+CHAPARRAL!K46+CUNDAY!K46+ESPINAL!K46+FLANDES!K46+ICONONZO!K46+MELGAR!K46+NATAGAIMA!K46+PURIFICACION!K46+'SAN ANTONIO'!K46+VILLARRICA!K46+AMBALEMA!K46+CASABIANCA!K46+HERVEO!K46+LIBANO!K46+ANZOATEGUI!K46+PALOCABILDO!K46+COELLO!K46+ORTEGA!K46+ALPUJARRA!K46+DOLORES!K46+GUAMO!K46+PRADO!K46+'SAN LUIS'!K46+SUAREZ!K46+'VALLE DE SAN JUAN'!K46+VILLAHERMOSA!K46</f>
        <v>1.6500000000000001</v>
      </c>
      <c r="L46" s="1370">
        <f>+'VENADILLO 2017'!L46+'SANTA ISABEL 2017'!L46+'SANTA ISABEL 2017'!L46+'ROVIRA 2017'!L46+'PIEDRAS 2017'!L46+'MARIQUITA 2017'!L46+'LERIDA 2017'!L46+'HONDA 2017'!L46+'FRESNO 2017'!L46+'FALAN 2017'!L46+'CAJAMARCA 2017'!L46+'ARMERO 2017'!L46+'ALVARADO 2017'!L46+RONCESVALLES2017!L46+PLANADAS2017!L46+PROGRAMACIÒNMURILLO2017!L46+COYAIMA2017!L46+ATACO2017!L46+'CARMEN DE APICALA'!L46+CHAPARRAL!L46+CUNDAY!L46+ESPINAL!L46+FLANDES!L46+ICONONZO!L46+MELGAR!L46+NATAGAIMA!L46+PURIFICACION!L46+'SAN ANTONIO'!L46+VILLARRICA!L46+AMBALEMA!L46+CASABIANCA!L46+HERVEO!L46+LIBANO!L46+ANZOATEGUI!L46+PALOCABILDO!L46+COELLO!L46+ORTEGA!L46+ALPUJARRA!L46+DOLORES!L46+GUAMO!L46+PRADO!L46+'SAN LUIS'!L46+SUAREZ!L46+'VALLE DE SAN JUAN'!L46+VILLAHERMOSA!L46</f>
        <v>36775.199999999997</v>
      </c>
      <c r="M46" s="1370">
        <f>+'VENADILLO 2017'!M46+'SANTA ISABEL 2017'!M46+'SANTA ISABEL 2017'!M46+'ROVIRA 2017'!M46+'PIEDRAS 2017'!M46+'MARIQUITA 2017'!M46+'LERIDA 2017'!M46+'HONDA 2017'!M46+'FRESNO 2017'!M46+'FALAN 2017'!M46+'CAJAMARCA 2017'!M46+'ARMERO 2017'!M46+'ALVARADO 2017'!M46+RONCESVALLES2017!M46+PLANADAS2017!M46+PROGRAMACIÒNMURILLO2017!M46+COYAIMA2017!M46+ATACO2017!M46+'CARMEN DE APICALA'!M46+CHAPARRAL!M46+CUNDAY!M46+ESPINAL!M46+FLANDES!M46+ICONONZO!M46+MELGAR!M46+NATAGAIMA!M46+PURIFICACION!M46+'SAN ANTONIO'!M46+VILLARRICA!M46+AMBALEMA!M46+CASABIANCA!M46+HERVEO!M46+LIBANO!M46+ANZOATEGUI!M46+PALOCABILDO!M46+COELLO!M46+ORTEGA!M46+ALPUJARRA!M46+DOLORES!M46+GUAMO!M46+PRADO!M46+'SAN LUIS'!M46+SUAREZ!M46+'VALLE DE SAN JUAN'!M46+VILLAHERMOSA!M46</f>
        <v>13134.000000000002</v>
      </c>
      <c r="N46" s="1370">
        <f>+'VENADILLO 2017'!N46+'SANTA ISABEL 2017'!N46+'SANTA ISABEL 2017'!N46+'ROVIRA 2017'!N46+'PIEDRAS 2017'!N46+'MARIQUITA 2017'!N46+'LERIDA 2017'!N46+'HONDA 2017'!N46+'FRESNO 2017'!N46+'FALAN 2017'!N46+'CAJAMARCA 2017'!N46+'ARMERO 2017'!N46+'ALVARADO 2017'!N46+RONCESVALLES2017!N46+PLANADAS2017!N46+PROGRAMACIÒNMURILLO2017!N46+COYAIMA2017!N46+ATACO2017!N46+'CARMEN DE APICALA'!N46+CHAPARRAL!N46+CUNDAY!N46+ESPINAL!N46+FLANDES!N46+ICONONZO!N46+MELGAR!N46+NATAGAIMA!N46+PURIFICACION!N46+'SAN ANTONIO'!N46+VILLARRICA!N46+AMBALEMA!N46+CASABIANCA!N46+HERVEO!N46+LIBANO!N46+ANZOATEGUI!N46+PALOCABILDO!N46+COELLO!N46+ORTEGA!N46+ALPUJARRA!N46+DOLORES!N46+GUAMO!N46+PRADO!N46+'SAN LUIS'!N46+SUAREZ!N46+'VALLE DE SAN JUAN'!N46+VILLAHERMOSA!N46</f>
        <v>0</v>
      </c>
      <c r="O46" s="1370">
        <f>+'VENADILLO 2017'!O46+'SANTA ISABEL 2017'!O46+'SANTA ISABEL 2017'!O46+'ROVIRA 2017'!O46+'PIEDRAS 2017'!O46+'MARIQUITA 2017'!O46+'LERIDA 2017'!O46+'HONDA 2017'!O46+'FRESNO 2017'!O46+'FALAN 2017'!O46+'CAJAMARCA 2017'!O46+'ARMERO 2017'!O46+'ALVARADO 2017'!O46+RONCESVALLES2017!O46+PLANADAS2017!O46+PROGRAMACIÒNMURILLO2017!O46+COYAIMA2017!O46+ATACO2017!O46+'CARMEN DE APICALA'!O46+CHAPARRAL!O46+CUNDAY!O46+ESPINAL!O46+FLANDES!O46+ICONONZO!O46+MELGAR!O46+NATAGAIMA!O46+PURIFICACION!O46+'SAN ANTONIO'!O46+VILLARRICA!O46+AMBALEMA!O46+CASABIANCA!O46+HERVEO!O46+LIBANO!O46+ANZOATEGUI!O46+PALOCABILDO!O46+COELLO!O46+ORTEGA!O46+ALPUJARRA!O46+DOLORES!O46+GUAMO!O46+PRADO!O46+'SAN LUIS'!O46+SUAREZ!O46+'VALLE DE SAN JUAN'!O46+VILLAHERMOSA!O46</f>
        <v>0</v>
      </c>
      <c r="P46" s="1370">
        <f>+'VENADILLO 2017'!P46+'SANTA ISABEL 2017'!P46+'SANTA ISABEL 2017'!P46+'ROVIRA 2017'!P46+'PIEDRAS 2017'!P46+'MARIQUITA 2017'!P46+'LERIDA 2017'!P46+'HONDA 2017'!P46+'FRESNO 2017'!P46+'FALAN 2017'!P46+'CAJAMARCA 2017'!P46+'ARMERO 2017'!P46+'ALVARADO 2017'!P46+RONCESVALLES2017!P46+PLANADAS2017!P46+PROGRAMACIÒNMURILLO2017!P46+COYAIMA2017!P46+ATACO2017!P46+'CARMEN DE APICALA'!P46+CHAPARRAL!P46+CUNDAY!P46+ESPINAL!P46+FLANDES!P46+ICONONZO!P46+MELGAR!P46+NATAGAIMA!P46+PURIFICACION!P46+'SAN ANTONIO'!P46+VILLARRICA!P46+AMBALEMA!P46+CASABIANCA!P46+HERVEO!P46+LIBANO!P46+ANZOATEGUI!P46+PALOCABILDO!P46+COELLO!P46+ORTEGA!P46+ALPUJARRA!P46+DOLORES!P46+GUAMO!P46+PRADO!P46+'SAN LUIS'!P46+SUAREZ!P46+'VALLE DE SAN JUAN'!P46+VILLAHERMOSA!P46</f>
        <v>0</v>
      </c>
      <c r="Q46" s="1370">
        <f>+'VENADILLO 2017'!Q46+'SANTA ISABEL 2017'!Q46+'SANTA ISABEL 2017'!Q46+'ROVIRA 2017'!Q46+'PIEDRAS 2017'!Q46+'MARIQUITA 2017'!Q46+'LERIDA 2017'!Q46+'HONDA 2017'!Q46+'FRESNO 2017'!Q46+'FALAN 2017'!Q46+'CAJAMARCA 2017'!Q46+'ARMERO 2017'!Q46+'ALVARADO 2017'!Q46+RONCESVALLES2017!Q46+PLANADAS2017!Q46+PROGRAMACIÒNMURILLO2017!Q46+COYAIMA2017!Q46+ATACO2017!Q46+'CARMEN DE APICALA'!Q46+CHAPARRAL!Q46+CUNDAY!Q46+ESPINAL!Q46+FLANDES!Q46+ICONONZO!Q46+MELGAR!Q46+NATAGAIMA!Q46+PURIFICACION!Q46+'SAN ANTONIO'!Q46+VILLARRICA!Q46+AMBALEMA!Q46+CASABIANCA!Q46+HERVEO!Q46+LIBANO!Q46+ANZOATEGUI!Q46+PALOCABILDO!Q46+COELLO!Q46+ORTEGA!Q46+ALPUJARRA!Q46+DOLORES!Q46+GUAMO!Q46+PRADO!Q46+'SAN LUIS'!Q46+SUAREZ!Q46+'VALLE DE SAN JUAN'!Q46+VILLAHERMOSA!Q46</f>
        <v>13134.000000000002</v>
      </c>
      <c r="R46" s="50"/>
    </row>
    <row r="47" spans="1:18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369">
        <f>+'VENADILLO 2017'!F47+'SANTA ISABEL 2017'!F47+'SANTA ISABEL 2017'!F47+'ROVIRA 2017'!F47+'PIEDRAS 2017'!F47+'MARIQUITA 2017'!F47+'LERIDA 2017'!F47+'HONDA 2017'!F47+'FRESNO 2017'!F47+'FALAN 2017'!F47+'CAJAMARCA 2017'!F47+'ARMERO 2017'!F47+'ALVARADO 2017'!F47+RONCESVALLES2017!F47+PLANADAS2017!F47+PROGRAMACIÒNMURILLO2017!F47+COYAIMA2017!F47+ATACO2017!F47+'CARMEN DE APICALA'!F47+CHAPARRAL!F47+CUNDAY!F47+ESPINAL!F47+FLANDES!F47+ICONONZO!F47+MELGAR!F47+NATAGAIMA!F47+PURIFICACION!F47+'SAN ANTONIO'!F47+VILLARRICA!F47+AMBALEMA!F47+CASABIANCA!F47+HERVEO!F47+LIBANO!F47+ANZOATEGUI!F47+PALOCABILDO!F47+COELLO!F47+ORTEGA!F47+ALPUJARRA!F47+DOLORES!F47+GUAMO!F47+PRADO!F47+'SAN LUIS'!F47+SUAREZ!F47+'VALLE DE SAN JUAN'!F47+VILLAHERMOSA!F47</f>
        <v>560</v>
      </c>
      <c r="G47" s="1369">
        <f>+'VENADILLO 2017'!G47+'SANTA ISABEL 2017'!G47+'SANTA ISABEL 2017'!G47+'ROVIRA 2017'!G47+'PIEDRAS 2017'!G47+'MARIQUITA 2017'!G47+'LERIDA 2017'!G47+'HONDA 2017'!G47+'FRESNO 2017'!G47+'FALAN 2017'!G47+'CAJAMARCA 2017'!G47+'ARMERO 2017'!G47+'ALVARADO 2017'!G47+RONCESVALLES2017!G47+PLANADAS2017!G47+PROGRAMACIÒNMURILLO2017!G47+COYAIMA2017!G47+ATACO2017!G47+'CARMEN DE APICALA'!G47+CHAPARRAL!G47+CUNDAY!G47+ESPINAL!G47+FLANDES!G47+ICONONZO!G47+MELGAR!G47+NATAGAIMA!G47+PURIFICACION!G47+'SAN ANTONIO'!G47+VILLARRICA!G47+AMBALEMA!G47+CASABIANCA!G47+HERVEO!G47+LIBANO!G47+ANZOATEGUI!G47+PALOCABILDO!G47+COELLO!G47+ORTEGA!G47+ALPUJARRA!G47+DOLORES!G47+GUAMO!G47+PRADO!G47+'SAN LUIS'!G47+SUAREZ!G47+'VALLE DE SAN JUAN'!G47+VILLAHERMOSA!G47</f>
        <v>567</v>
      </c>
      <c r="H47" s="190">
        <f t="shared" si="1"/>
        <v>101.25</v>
      </c>
      <c r="I47" s="1369">
        <f>+'VENADILLO 2017'!I47+'SANTA ISABEL 2017'!I47+'SANTA ISABEL 2017'!I47+'ROVIRA 2017'!I47+'PIEDRAS 2017'!I47+'MARIQUITA 2017'!I47+'LERIDA 2017'!I47+'HONDA 2017'!I47+'FRESNO 2017'!I47+'FALAN 2017'!I47+'CAJAMARCA 2017'!I47+'ARMERO 2017'!I47+'ALVARADO 2017'!I47+RONCESVALLES2017!I47+PLANADAS2017!I47+PROGRAMACIÒNMURILLO2017!I47+COYAIMA2017!I47+ATACO2017!I47+'CARMEN DE APICALA'!I47+CHAPARRAL!I47+CUNDAY!I47+ESPINAL!I47+FLANDES!I47+ICONONZO!I47+MELGAR!I47+NATAGAIMA!I47+PURIFICACION!I47+'SAN ANTONIO'!I47+VILLARRICA!I47+AMBALEMA!I47+CASABIANCA!I47+HERVEO!I47+LIBANO!I47+ANZOATEGUI!I47+PALOCABILDO!I47+COELLO!I47+ORTEGA!I47+ALPUJARRA!I47+DOLORES!I47+GUAMO!I47+PRADO!I47+'SAN LUIS'!I47+SUAREZ!I47+'VALLE DE SAN JUAN'!I47+VILLAHERMOSA!I47</f>
        <v>779</v>
      </c>
      <c r="J47" s="1369">
        <f>+'VENADILLO 2017'!J47+'SANTA ISABEL 2017'!J47+'SANTA ISABEL 2017'!J47+'ROVIRA 2017'!J47+'PIEDRAS 2017'!J47+'MARIQUITA 2017'!J47+'LERIDA 2017'!J47+'HONDA 2017'!J47+'FRESNO 2017'!J47+'FALAN 2017'!J47+'CAJAMARCA 2017'!J47+'ARMERO 2017'!J47+'ALVARADO 2017'!J47+RONCESVALLES2017!J47+PLANADAS2017!J47+PROGRAMACIÒNMURILLO2017!J47+COYAIMA2017!J47+ATACO2017!J47+'CARMEN DE APICALA'!J47+CHAPARRAL!J47+CUNDAY!J47+ESPINAL!J47+FLANDES!J47+ICONONZO!J47+MELGAR!J47+NATAGAIMA!J47+PURIFICACION!J47+'SAN ANTONIO'!J47+VILLARRICA!J47+AMBALEMA!J47+CASABIANCA!J47+HERVEO!J47+LIBANO!J47+ANZOATEGUI!J47+PALOCABILDO!J47+COELLO!J47+ORTEGA!J47+ALPUJARRA!J47+DOLORES!J47+GUAMO!J47+PRADO!J47+'SAN LUIS'!J47+SUAREZ!J47+'VALLE DE SAN JUAN'!J47+VILLAHERMOSA!J47</f>
        <v>7789</v>
      </c>
      <c r="K47" s="1369">
        <f>+'VENADILLO 2017'!K47+'SANTA ISABEL 2017'!K47+'SANTA ISABEL 2017'!K47+'ROVIRA 2017'!K47+'PIEDRAS 2017'!K47+'MARIQUITA 2017'!K47+'LERIDA 2017'!K47+'HONDA 2017'!K47+'FRESNO 2017'!K47+'FALAN 2017'!K47+'CAJAMARCA 2017'!K47+'ARMERO 2017'!K47+'ALVARADO 2017'!K47+RONCESVALLES2017!K47+PLANADAS2017!K47+PROGRAMACIÒNMURILLO2017!K47+COYAIMA2017!K47+ATACO2017!K47+'CARMEN DE APICALA'!K47+CHAPARRAL!K47+CUNDAY!K47+ESPINAL!K47+FLANDES!K47+ICONONZO!K47+MELGAR!K47+NATAGAIMA!K47+PURIFICACION!K47+'SAN ANTONIO'!K47+VILLARRICA!K47+AMBALEMA!K47+CASABIANCA!K47+HERVEO!K47+LIBANO!K47+ANZOATEGUI!K47+PALOCABILDO!K47+COELLO!K47+ORTEGA!K47+ALPUJARRA!K47+DOLORES!K47+GUAMO!K47+PRADO!K47+'SAN LUIS'!K47+SUAREZ!K47+'VALLE DE SAN JUAN'!K47+VILLAHERMOSA!K47</f>
        <v>12560.76</v>
      </c>
      <c r="L47" s="1370">
        <f>+'VENADILLO 2017'!L47+'SANTA ISABEL 2017'!L47+'SANTA ISABEL 2017'!L47+'ROVIRA 2017'!L47+'PIEDRAS 2017'!L47+'MARIQUITA 2017'!L47+'LERIDA 2017'!L47+'HONDA 2017'!L47+'FRESNO 2017'!L47+'FALAN 2017'!L47+'CAJAMARCA 2017'!L47+'ARMERO 2017'!L47+'ALVARADO 2017'!L47+RONCESVALLES2017!L47+PLANADAS2017!L47+PROGRAMACIÒNMURILLO2017!L47+COYAIMA2017!L47+ATACO2017!L47+'CARMEN DE APICALA'!L47+CHAPARRAL!L47+CUNDAY!L47+ESPINAL!L47+FLANDES!L47+ICONONZO!L47+MELGAR!L47+NATAGAIMA!L47+PURIFICACION!L47+'SAN ANTONIO'!L47+VILLARRICA!L47+AMBALEMA!L47+CASABIANCA!L47+HERVEO!L47+LIBANO!L47+ANZOATEGUI!L47+PALOCABILDO!L47+COELLO!L47+ORTEGA!L47+ALPUJARRA!L47+DOLORES!L47+GUAMO!L47+PRADO!L47+'SAN LUIS'!L47+SUAREZ!L47+'VALLE DE SAN JUAN'!L47+VILLAHERMOSA!L47</f>
        <v>839302.39999999991</v>
      </c>
      <c r="M47" s="1370">
        <f>+'VENADILLO 2017'!M47+'SANTA ISABEL 2017'!M47+'SANTA ISABEL 2017'!M47+'ROVIRA 2017'!M47+'PIEDRAS 2017'!M47+'MARIQUITA 2017'!M47+'LERIDA 2017'!M47+'HONDA 2017'!M47+'FRESNO 2017'!M47+'FALAN 2017'!M47+'CAJAMARCA 2017'!M47+'ARMERO 2017'!M47+'ALVARADO 2017'!M47+RONCESVALLES2017!M47+PLANADAS2017!M47+PROGRAMACIÒNMURILLO2017!M47+COYAIMA2017!M47+ATACO2017!M47+'CARMEN DE APICALA'!M47+CHAPARRAL!M47+CUNDAY!M47+ESPINAL!M47+FLANDES!M47+ICONONZO!M47+MELGAR!M47+NATAGAIMA!M47+PURIFICACION!M47+'SAN ANTONIO'!M47+VILLARRICA!M47+AMBALEMA!M47+CASABIANCA!M47+HERVEO!M47+LIBANO!M47+ANZOATEGUI!M47+PALOCABILDO!M47+COELLO!M47+ORTEGA!M47+ALPUJARRA!M47+DOLORES!M47+GUAMO!M47+PRADO!M47+'SAN LUIS'!M47+SUAREZ!M47+'VALLE DE SAN JUAN'!M47+VILLAHERMOSA!M47</f>
        <v>99983649.599999994</v>
      </c>
      <c r="N47" s="1370">
        <f>+'VENADILLO 2017'!N47+'SANTA ISABEL 2017'!N47+'SANTA ISABEL 2017'!N47+'ROVIRA 2017'!N47+'PIEDRAS 2017'!N47+'MARIQUITA 2017'!N47+'LERIDA 2017'!N47+'HONDA 2017'!N47+'FRESNO 2017'!N47+'FALAN 2017'!N47+'CAJAMARCA 2017'!N47+'ARMERO 2017'!N47+'ALVARADO 2017'!N47+RONCESVALLES2017!N47+PLANADAS2017!N47+PROGRAMACIÒNMURILLO2017!N47+COYAIMA2017!N47+ATACO2017!N47+'CARMEN DE APICALA'!N47+CHAPARRAL!N47+CUNDAY!N47+ESPINAL!N47+FLANDES!N47+ICONONZO!N47+MELGAR!N47+NATAGAIMA!N47+PURIFICACION!N47+'SAN ANTONIO'!N47+VILLARRICA!N47+AMBALEMA!N47+CASABIANCA!N47+HERVEO!N47+LIBANO!N47+ANZOATEGUI!N47+PALOCABILDO!N47+COELLO!N47+ORTEGA!N47+ALPUJARRA!N47+DOLORES!N47+GUAMO!N47+PRADO!N47+'SAN LUIS'!N47+SUAREZ!N47+'VALLE DE SAN JUAN'!N47+VILLAHERMOSA!N47</f>
        <v>0</v>
      </c>
      <c r="O47" s="1370">
        <f>+'VENADILLO 2017'!O47+'SANTA ISABEL 2017'!O47+'SANTA ISABEL 2017'!O47+'ROVIRA 2017'!O47+'PIEDRAS 2017'!O47+'MARIQUITA 2017'!O47+'LERIDA 2017'!O47+'HONDA 2017'!O47+'FRESNO 2017'!O47+'FALAN 2017'!O47+'CAJAMARCA 2017'!O47+'ARMERO 2017'!O47+'ALVARADO 2017'!O47+RONCESVALLES2017!O47+PLANADAS2017!O47+PROGRAMACIÒNMURILLO2017!O47+COYAIMA2017!O47+ATACO2017!O47+'CARMEN DE APICALA'!O47+CHAPARRAL!O47+CUNDAY!O47+ESPINAL!O47+FLANDES!O47+ICONONZO!O47+MELGAR!O47+NATAGAIMA!O47+PURIFICACION!O47+'SAN ANTONIO'!O47+VILLARRICA!O47+AMBALEMA!O47+CASABIANCA!O47+HERVEO!O47+LIBANO!O47+ANZOATEGUI!O47+PALOCABILDO!O47+COELLO!O47+ORTEGA!O47+ALPUJARRA!O47+DOLORES!O47+GUAMO!O47+PRADO!O47+'SAN LUIS'!O47+SUAREZ!O47+'VALLE DE SAN JUAN'!O47+VILLAHERMOSA!O47</f>
        <v>0</v>
      </c>
      <c r="P47" s="1370">
        <f>+'VENADILLO 2017'!P47+'SANTA ISABEL 2017'!P47+'SANTA ISABEL 2017'!P47+'ROVIRA 2017'!P47+'PIEDRAS 2017'!P47+'MARIQUITA 2017'!P47+'LERIDA 2017'!P47+'HONDA 2017'!P47+'FRESNO 2017'!P47+'FALAN 2017'!P47+'CAJAMARCA 2017'!P47+'ARMERO 2017'!P47+'ALVARADO 2017'!P47+RONCESVALLES2017!P47+PLANADAS2017!P47+PROGRAMACIÒNMURILLO2017!P47+COYAIMA2017!P47+ATACO2017!P47+'CARMEN DE APICALA'!P47+CHAPARRAL!P47+CUNDAY!P47+ESPINAL!P47+FLANDES!P47+ICONONZO!P47+MELGAR!P47+NATAGAIMA!P47+PURIFICACION!P47+'SAN ANTONIO'!P47+VILLARRICA!P47+AMBALEMA!P47+CASABIANCA!P47+HERVEO!P47+LIBANO!P47+ANZOATEGUI!P47+PALOCABILDO!P47+COELLO!P47+ORTEGA!P47+ALPUJARRA!P47+DOLORES!P47+GUAMO!P47+PRADO!P47+'SAN LUIS'!P47+SUAREZ!P47+'VALLE DE SAN JUAN'!P47+VILLAHERMOSA!P47</f>
        <v>12420.76</v>
      </c>
      <c r="Q47" s="1370">
        <f>+'VENADILLO 2017'!Q47+'SANTA ISABEL 2017'!Q47+'SANTA ISABEL 2017'!Q47+'ROVIRA 2017'!Q47+'PIEDRAS 2017'!Q47+'MARIQUITA 2017'!Q47+'LERIDA 2017'!Q47+'HONDA 2017'!Q47+'FRESNO 2017'!Q47+'FALAN 2017'!Q47+'CAJAMARCA 2017'!Q47+'ARMERO 2017'!Q47+'ALVARADO 2017'!Q47+RONCESVALLES2017!Q47+PLANADAS2017!Q47+PROGRAMACIÒNMURILLO2017!Q47+COYAIMA2017!Q47+ATACO2017!Q47+'CARMEN DE APICALA'!Q47+CHAPARRAL!Q47+CUNDAY!Q47+ESPINAL!Q47+FLANDES!Q47+ICONONZO!Q47+MELGAR!Q47+NATAGAIMA!Q47+PURIFICACION!Q47+'SAN ANTONIO'!Q47+VILLARRICA!Q47+AMBALEMA!Q47+CASABIANCA!Q47+HERVEO!Q47+LIBANO!Q47+ANZOATEGUI!Q47+PALOCABILDO!Q47+COELLO!Q47+ORTEGA!Q47+ALPUJARRA!Q47+DOLORES!Q47+GUAMO!Q47+PRADO!Q47+'SAN LUIS'!Q47+SUAREZ!Q47+'VALLE DE SAN JUAN'!Q47+VILLAHERMOSA!Q47</f>
        <v>99994273.599999994</v>
      </c>
      <c r="R47" s="50"/>
    </row>
    <row r="48" spans="1:18" ht="11.25" customHeight="1" x14ac:dyDescent="0.2">
      <c r="A48" s="135">
        <v>37</v>
      </c>
      <c r="B48" s="215">
        <v>4</v>
      </c>
      <c r="C48" s="69"/>
      <c r="D48" s="1421"/>
      <c r="E48" s="67" t="s">
        <v>50</v>
      </c>
      <c r="F48" s="1369">
        <f>+'VENADILLO 2017'!F48+'SANTA ISABEL 2017'!F48+'SANTA ISABEL 2017'!F48+'ROVIRA 2017'!F48+'PIEDRAS 2017'!F48+'MARIQUITA 2017'!F48+'LERIDA 2017'!F48+'HONDA 2017'!F48+'FRESNO 2017'!F48+'FALAN 2017'!F48+'CAJAMARCA 2017'!F48+'ARMERO 2017'!F48+'ALVARADO 2017'!F48+RONCESVALLES2017!F48+PLANADAS2017!F48+PROGRAMACIÒNMURILLO2017!F48+COYAIMA2017!F48+ATACO2017!F48+'CARMEN DE APICALA'!F48+CHAPARRAL!F48+CUNDAY!F48+ESPINAL!F48+FLANDES!F48+ICONONZO!F48+MELGAR!F48+NATAGAIMA!F48+PURIFICACION!F48+'SAN ANTONIO'!F48+VILLARRICA!F48+AMBALEMA!F48+CASABIANCA!F48+HERVEO!F48+LIBANO!F48+ANZOATEGUI!F48+PALOCABILDO!F48+COELLO!F48+ORTEGA!F48+ALPUJARRA!F48+DOLORES!F48+GUAMO!F48+PRADO!F48+'SAN LUIS'!F48+SUAREZ!F48+'VALLE DE SAN JUAN'!F48+VILLAHERMOSA!F48</f>
        <v>241</v>
      </c>
      <c r="G48" s="1369">
        <f>+'VENADILLO 2017'!G48+'SANTA ISABEL 2017'!G48+'SANTA ISABEL 2017'!G48+'ROVIRA 2017'!G48+'PIEDRAS 2017'!G48+'MARIQUITA 2017'!G48+'LERIDA 2017'!G48+'HONDA 2017'!G48+'FRESNO 2017'!G48+'FALAN 2017'!G48+'CAJAMARCA 2017'!G48+'ARMERO 2017'!G48+'ALVARADO 2017'!G48+RONCESVALLES2017!G48+PLANADAS2017!G48+PROGRAMACIÒNMURILLO2017!G48+COYAIMA2017!G48+ATACO2017!G48+'CARMEN DE APICALA'!G48+CHAPARRAL!G48+CUNDAY!G48+ESPINAL!G48+FLANDES!G48+ICONONZO!G48+MELGAR!G48+NATAGAIMA!G48+PURIFICACION!G48+'SAN ANTONIO'!G48+VILLARRICA!G48+AMBALEMA!G48+CASABIANCA!G48+HERVEO!G48+LIBANO!G48+ANZOATEGUI!G48+PALOCABILDO!G48+COELLO!G48+ORTEGA!G48+ALPUJARRA!G48+DOLORES!G48+GUAMO!G48+PRADO!G48+'SAN LUIS'!G48+SUAREZ!G48+'VALLE DE SAN JUAN'!G48+VILLAHERMOSA!G48</f>
        <v>135</v>
      </c>
      <c r="H48" s="190">
        <f t="shared" si="1"/>
        <v>56.016597510373444</v>
      </c>
      <c r="I48" s="1369">
        <f>+'VENADILLO 2017'!I48+'SANTA ISABEL 2017'!I48+'SANTA ISABEL 2017'!I48+'ROVIRA 2017'!I48+'PIEDRAS 2017'!I48+'MARIQUITA 2017'!I48+'LERIDA 2017'!I48+'HONDA 2017'!I48+'FRESNO 2017'!I48+'FALAN 2017'!I48+'CAJAMARCA 2017'!I48+'ARMERO 2017'!I48+'ALVARADO 2017'!I48+RONCESVALLES2017!I48+PLANADAS2017!I48+PROGRAMACIÒNMURILLO2017!I48+COYAIMA2017!I48+ATACO2017!I48+'CARMEN DE APICALA'!I48+CHAPARRAL!I48+CUNDAY!I48+ESPINAL!I48+FLANDES!I48+ICONONZO!I48+MELGAR!I48+NATAGAIMA!I48+PURIFICACION!I48+'SAN ANTONIO'!I48+VILLARRICA!I48+AMBALEMA!I48+CASABIANCA!I48+HERVEO!I48+LIBANO!I48+ANZOATEGUI!I48+PALOCABILDO!I48+COELLO!I48+ORTEGA!I48+ALPUJARRA!I48+DOLORES!I48+GUAMO!I48+PRADO!I48+'SAN LUIS'!I48+SUAREZ!I48+'VALLE DE SAN JUAN'!I48+VILLAHERMOSA!I48</f>
        <v>146</v>
      </c>
      <c r="J48" s="1369">
        <f>+'VENADILLO 2017'!J48+'SANTA ISABEL 2017'!J48+'SANTA ISABEL 2017'!J48+'ROVIRA 2017'!J48+'PIEDRAS 2017'!J48+'MARIQUITA 2017'!J48+'LERIDA 2017'!J48+'HONDA 2017'!J48+'FRESNO 2017'!J48+'FALAN 2017'!J48+'CAJAMARCA 2017'!J48+'ARMERO 2017'!J48+'ALVARADO 2017'!J48+RONCESVALLES2017!J48+PLANADAS2017!J48+PROGRAMACIÒNMURILLO2017!J48+COYAIMA2017!J48+ATACO2017!J48+'CARMEN DE APICALA'!J48+CHAPARRAL!J48+CUNDAY!J48+ESPINAL!J48+FLANDES!J48+ICONONZO!J48+MELGAR!J48+NATAGAIMA!J48+PURIFICACION!J48+'SAN ANTONIO'!J48+VILLARRICA!J48+AMBALEMA!J48+CASABIANCA!J48+HERVEO!J48+LIBANO!J48+ANZOATEGUI!J48+PALOCABILDO!J48+COELLO!J48+ORTEGA!J48+ALPUJARRA!J48+DOLORES!J48+GUAMO!J48+PRADO!J48+'SAN LUIS'!J48+SUAREZ!J48+'VALLE DE SAN JUAN'!J48+VILLAHERMOSA!J48</f>
        <v>567</v>
      </c>
      <c r="K48" s="1369">
        <f>+'VENADILLO 2017'!K48+'SANTA ISABEL 2017'!K48+'SANTA ISABEL 2017'!K48+'ROVIRA 2017'!K48+'PIEDRAS 2017'!K48+'MARIQUITA 2017'!K48+'LERIDA 2017'!K48+'HONDA 2017'!K48+'FRESNO 2017'!K48+'FALAN 2017'!K48+'CAJAMARCA 2017'!K48+'ARMERO 2017'!K48+'ALVARADO 2017'!K48+RONCESVALLES2017!K48+PLANADAS2017!K48+PROGRAMACIÒNMURILLO2017!K48+COYAIMA2017!K48+ATACO2017!K48+'CARMEN DE APICALA'!K48+CHAPARRAL!K48+CUNDAY!K48+ESPINAL!K48+FLANDES!K48+ICONONZO!K48+MELGAR!K48+NATAGAIMA!K48+PURIFICACION!K48+'SAN ANTONIO'!K48+VILLARRICA!K48+AMBALEMA!K48+CASABIANCA!K48+HERVEO!K48+LIBANO!K48+ANZOATEGUI!K48+PALOCABILDO!K48+COELLO!K48+ORTEGA!K48+ALPUJARRA!K48+DOLORES!K48+GUAMO!K48+PRADO!K48+'SAN LUIS'!K48+SUAREZ!K48+'VALLE DE SAN JUAN'!K48+VILLAHERMOSA!K48</f>
        <v>957.66000000000008</v>
      </c>
      <c r="L48" s="1370">
        <f>+'VENADILLO 2017'!L48+'SANTA ISABEL 2017'!L48+'SANTA ISABEL 2017'!L48+'ROVIRA 2017'!L48+'PIEDRAS 2017'!L48+'MARIQUITA 2017'!L48+'LERIDA 2017'!L48+'HONDA 2017'!L48+'FRESNO 2017'!L48+'FALAN 2017'!L48+'CAJAMARCA 2017'!L48+'ARMERO 2017'!L48+'ALVARADO 2017'!L48+RONCESVALLES2017!L48+PLANADAS2017!L48+PROGRAMACIÒNMURILLO2017!L48+COYAIMA2017!L48+ATACO2017!L48+'CARMEN DE APICALA'!L48+CHAPARRAL!L48+CUNDAY!L48+ESPINAL!L48+FLANDES!L48+ICONONZO!L48+MELGAR!L48+NATAGAIMA!L48+PURIFICACION!L48+'SAN ANTONIO'!L48+VILLARRICA!L48+AMBALEMA!L48+CASABIANCA!L48+HERVEO!L48+LIBANO!L48+ANZOATEGUI!L48+PALOCABILDO!L48+COELLO!L48+ORTEGA!L48+ALPUJARRA!L48+DOLORES!L48+GUAMO!L48+PRADO!L48+'SAN LUIS'!L48+SUAREZ!L48+'VALLE DE SAN JUAN'!L48+VILLAHERMOSA!L48</f>
        <v>533160.80000000005</v>
      </c>
      <c r="M48" s="1370">
        <f>+'VENADILLO 2017'!M48+'SANTA ISABEL 2017'!M48+'SANTA ISABEL 2017'!M48+'ROVIRA 2017'!M48+'PIEDRAS 2017'!M48+'MARIQUITA 2017'!M48+'LERIDA 2017'!M48+'HONDA 2017'!M48+'FRESNO 2017'!M48+'FALAN 2017'!M48+'CAJAMARCA 2017'!M48+'ARMERO 2017'!M48+'ALVARADO 2017'!M48+RONCESVALLES2017!M48+PLANADAS2017!M48+PROGRAMACIÒNMURILLO2017!M48+COYAIMA2017!M48+ATACO2017!M48+'CARMEN DE APICALA'!M48+CHAPARRAL!M48+CUNDAY!M48+ESPINAL!M48+FLANDES!M48+ICONONZO!M48+MELGAR!M48+NATAGAIMA!M48+PURIFICACION!M48+'SAN ANTONIO'!M48+VILLARRICA!M48+AMBALEMA!M48+CASABIANCA!M48+HERVEO!M48+LIBANO!M48+ANZOATEGUI!M48+PALOCABILDO!M48+COELLO!M48+ORTEGA!M48+ALPUJARRA!M48+DOLORES!M48+GUAMO!M48+PRADO!M48+'SAN LUIS'!M48+SUAREZ!M48+'VALLE DE SAN JUAN'!M48+VILLAHERMOSA!M48</f>
        <v>7622973.5999999996</v>
      </c>
      <c r="N48" s="1370">
        <f>+'VENADILLO 2017'!N48+'SANTA ISABEL 2017'!N48+'SANTA ISABEL 2017'!N48+'ROVIRA 2017'!N48+'PIEDRAS 2017'!N48+'MARIQUITA 2017'!N48+'LERIDA 2017'!N48+'HONDA 2017'!N48+'FRESNO 2017'!N48+'FALAN 2017'!N48+'CAJAMARCA 2017'!N48+'ARMERO 2017'!N48+'ALVARADO 2017'!N48+RONCESVALLES2017!N48+PLANADAS2017!N48+PROGRAMACIÒNMURILLO2017!N48+COYAIMA2017!N48+ATACO2017!N48+'CARMEN DE APICALA'!N48+CHAPARRAL!N48+CUNDAY!N48+ESPINAL!N48+FLANDES!N48+ICONONZO!N48+MELGAR!N48+NATAGAIMA!N48+PURIFICACION!N48+'SAN ANTONIO'!N48+VILLARRICA!N48+AMBALEMA!N48+CASABIANCA!N48+HERVEO!N48+LIBANO!N48+ANZOATEGUI!N48+PALOCABILDO!N48+COELLO!N48+ORTEGA!N48+ALPUJARRA!N48+DOLORES!N48+GUAMO!N48+PRADO!N48+'SAN LUIS'!N48+SUAREZ!N48+'VALLE DE SAN JUAN'!N48+VILLAHERMOSA!N48</f>
        <v>364</v>
      </c>
      <c r="O48" s="1370">
        <f>+'VENADILLO 2017'!O48+'SANTA ISABEL 2017'!O48+'SANTA ISABEL 2017'!O48+'ROVIRA 2017'!O48+'PIEDRAS 2017'!O48+'MARIQUITA 2017'!O48+'LERIDA 2017'!O48+'HONDA 2017'!O48+'FRESNO 2017'!O48+'FALAN 2017'!O48+'CAJAMARCA 2017'!O48+'ARMERO 2017'!O48+'ALVARADO 2017'!O48+RONCESVALLES2017!O48+PLANADAS2017!O48+PROGRAMACIÒNMURILLO2017!O48+COYAIMA2017!O48+ATACO2017!O48+'CARMEN DE APICALA'!O48+CHAPARRAL!O48+CUNDAY!O48+ESPINAL!O48+FLANDES!O48+ICONONZO!O48+MELGAR!O48+NATAGAIMA!O48+PURIFICACION!O48+'SAN ANTONIO'!O48+VILLARRICA!O48+AMBALEMA!O48+CASABIANCA!O48+HERVEO!O48+LIBANO!O48+ANZOATEGUI!O48+PALOCABILDO!O48+COELLO!O48+ORTEGA!O48+ALPUJARRA!O48+DOLORES!O48+GUAMO!O48+PRADO!O48+'SAN LUIS'!O48+SUAREZ!O48+'VALLE DE SAN JUAN'!O48+VILLAHERMOSA!O48</f>
        <v>2897440</v>
      </c>
      <c r="P48" s="1370">
        <f>+'VENADILLO 2017'!P48+'SANTA ISABEL 2017'!P48+'SANTA ISABEL 2017'!P48+'ROVIRA 2017'!P48+'PIEDRAS 2017'!P48+'MARIQUITA 2017'!P48+'LERIDA 2017'!P48+'HONDA 2017'!P48+'FRESNO 2017'!P48+'FALAN 2017'!P48+'CAJAMARCA 2017'!P48+'ARMERO 2017'!P48+'ALVARADO 2017'!P48+RONCESVALLES2017!P48+PLANADAS2017!P48+PROGRAMACIÒNMURILLO2017!P48+COYAIMA2017!P48+ATACO2017!P48+'CARMEN DE APICALA'!P48+CHAPARRAL!P48+CUNDAY!P48+ESPINAL!P48+FLANDES!P48+ICONONZO!P48+MELGAR!P48+NATAGAIMA!P48+PURIFICACION!P48+'SAN ANTONIO'!P48+VILLARRICA!P48+AMBALEMA!P48+CASABIANCA!P48+HERVEO!P48+LIBANO!P48+ANZOATEGUI!P48+PALOCABILDO!P48+COELLO!P48+ORTEGA!P48+ALPUJARRA!P48+DOLORES!P48+GUAMO!P48+PRADO!P48+'SAN LUIS'!P48+SUAREZ!P48+'VALLE DE SAN JUAN'!P48+VILLAHERMOSA!P48</f>
        <v>1317.6599999999999</v>
      </c>
      <c r="Q48" s="1370">
        <f>+'VENADILLO 2017'!Q48+'SANTA ISABEL 2017'!Q48+'SANTA ISABEL 2017'!Q48+'ROVIRA 2017'!Q48+'PIEDRAS 2017'!Q48+'MARIQUITA 2017'!Q48+'LERIDA 2017'!Q48+'HONDA 2017'!Q48+'FRESNO 2017'!Q48+'FALAN 2017'!Q48+'CAJAMARCA 2017'!Q48+'ARMERO 2017'!Q48+'ALVARADO 2017'!Q48+RONCESVALLES2017!Q48+PLANADAS2017!Q48+PROGRAMACIÒNMURILLO2017!Q48+COYAIMA2017!Q48+ATACO2017!Q48+'CARMEN DE APICALA'!Q48+CHAPARRAL!Q48+CUNDAY!Q48+ESPINAL!Q48+FLANDES!Q48+ICONONZO!Q48+MELGAR!Q48+NATAGAIMA!Q48+PURIFICACION!Q48+'SAN ANTONIO'!Q48+VILLARRICA!Q48+AMBALEMA!Q48+CASABIANCA!Q48+HERVEO!Q48+LIBANO!Q48+ANZOATEGUI!Q48+PALOCABILDO!Q48+COELLO!Q48+ORTEGA!Q48+ALPUJARRA!Q48+DOLORES!Q48+GUAMO!Q48+PRADO!Q48+'SAN LUIS'!Q48+SUAREZ!Q48+'VALLE DE SAN JUAN'!Q48+VILLAHERMOSA!Q48</f>
        <v>10521245.6</v>
      </c>
      <c r="R48" s="50"/>
    </row>
    <row r="49" spans="1:18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1369">
        <f>+'VENADILLO 2017'!F49+'SANTA ISABEL 2017'!F49+'SANTA ISABEL 2017'!F49+'ROVIRA 2017'!F49+'PIEDRAS 2017'!F49+'MARIQUITA 2017'!F49+'LERIDA 2017'!F49+'HONDA 2017'!F49+'FRESNO 2017'!F49+'FALAN 2017'!F49+'CAJAMARCA 2017'!F49+'ARMERO 2017'!F49+'ALVARADO 2017'!F49+RONCESVALLES2017!F49+PLANADAS2017!F49+PROGRAMACIÒNMURILLO2017!F49+COYAIMA2017!F49+ATACO2017!F49+'CARMEN DE APICALA'!F49+CHAPARRAL!F49+CUNDAY!F49+ESPINAL!F49+FLANDES!F49+ICONONZO!F49+MELGAR!F49+NATAGAIMA!F49+PURIFICACION!F49+'SAN ANTONIO'!F49+VILLARRICA!F49+AMBALEMA!F49+CASABIANCA!F49+HERVEO!F49+LIBANO!F49+ANZOATEGUI!F49+PALOCABILDO!F49+COELLO!F49+ORTEGA!F49+ALPUJARRA!F49+DOLORES!F49+GUAMO!F49+PRADO!F49+'SAN LUIS'!F49+SUAREZ!F49+'VALLE DE SAN JUAN'!F49+VILLAHERMOSA!F49</f>
        <v>11</v>
      </c>
      <c r="G49" s="1369">
        <f>+'VENADILLO 2017'!G49+'SANTA ISABEL 2017'!G49+'SANTA ISABEL 2017'!G49+'ROVIRA 2017'!G49+'PIEDRAS 2017'!G49+'MARIQUITA 2017'!G49+'LERIDA 2017'!G49+'HONDA 2017'!G49+'FRESNO 2017'!G49+'FALAN 2017'!G49+'CAJAMARCA 2017'!G49+'ARMERO 2017'!G49+'ALVARADO 2017'!G49+RONCESVALLES2017!G49+PLANADAS2017!G49+PROGRAMACIÒNMURILLO2017!G49+COYAIMA2017!G49+ATACO2017!G49+'CARMEN DE APICALA'!G49+CHAPARRAL!G49+CUNDAY!G49+ESPINAL!G49+FLANDES!G49+ICONONZO!G49+MELGAR!G49+NATAGAIMA!G49+PURIFICACION!G49+'SAN ANTONIO'!G49+VILLARRICA!G49+AMBALEMA!G49+CASABIANCA!G49+HERVEO!G49+LIBANO!G49+ANZOATEGUI!G49+PALOCABILDO!G49+COELLO!G49+ORTEGA!G49+ALPUJARRA!G49+DOLORES!G49+GUAMO!G49+PRADO!G49+'SAN LUIS'!G49+SUAREZ!G49+'VALLE DE SAN JUAN'!G49+VILLAHERMOSA!G49</f>
        <v>0</v>
      </c>
      <c r="H49" s="190">
        <f t="shared" si="1"/>
        <v>0</v>
      </c>
      <c r="I49" s="1369">
        <f>+'VENADILLO 2017'!I49+'SANTA ISABEL 2017'!I49+'SANTA ISABEL 2017'!I49+'ROVIRA 2017'!I49+'PIEDRAS 2017'!I49+'MARIQUITA 2017'!I49+'LERIDA 2017'!I49+'HONDA 2017'!I49+'FRESNO 2017'!I49+'FALAN 2017'!I49+'CAJAMARCA 2017'!I49+'ARMERO 2017'!I49+'ALVARADO 2017'!I49+RONCESVALLES2017!I49+PLANADAS2017!I49+PROGRAMACIÒNMURILLO2017!I49+COYAIMA2017!I49+ATACO2017!I49+'CARMEN DE APICALA'!I49+CHAPARRAL!I49+CUNDAY!I49+ESPINAL!I49+FLANDES!I49+ICONONZO!I49+MELGAR!I49+NATAGAIMA!I49+PURIFICACION!I49+'SAN ANTONIO'!I49+VILLARRICA!I49+AMBALEMA!I49+CASABIANCA!I49+HERVEO!I49+LIBANO!I49+ANZOATEGUI!I49+PALOCABILDO!I49+COELLO!I49+ORTEGA!I49+ALPUJARRA!I49+DOLORES!I49+GUAMO!I49+PRADO!I49+'SAN LUIS'!I49+SUAREZ!I49+'VALLE DE SAN JUAN'!I49+VILLAHERMOSA!I49</f>
        <v>0</v>
      </c>
      <c r="J49" s="1369">
        <f>+'VENADILLO 2017'!J49+'SANTA ISABEL 2017'!J49+'SANTA ISABEL 2017'!J49+'ROVIRA 2017'!J49+'PIEDRAS 2017'!J49+'MARIQUITA 2017'!J49+'LERIDA 2017'!J49+'HONDA 2017'!J49+'FRESNO 2017'!J49+'FALAN 2017'!J49+'CAJAMARCA 2017'!J49+'ARMERO 2017'!J49+'ALVARADO 2017'!J49+RONCESVALLES2017!J49+PLANADAS2017!J49+PROGRAMACIÒNMURILLO2017!J49+COYAIMA2017!J49+ATACO2017!J49+'CARMEN DE APICALA'!J49+CHAPARRAL!J49+CUNDAY!J49+ESPINAL!J49+FLANDES!J49+ICONONZO!J49+MELGAR!J49+NATAGAIMA!J49+PURIFICACION!J49+'SAN ANTONIO'!J49+VILLARRICA!J49+AMBALEMA!J49+CASABIANCA!J49+HERVEO!J49+LIBANO!J49+ANZOATEGUI!J49+PALOCABILDO!J49+COELLO!J49+ORTEGA!J49+ALPUJARRA!J49+DOLORES!J49+GUAMO!J49+PRADO!J49+'SAN LUIS'!J49+SUAREZ!J49+'VALLE DE SAN JUAN'!J49+VILLAHERMOSA!J49</f>
        <v>0</v>
      </c>
      <c r="K49" s="1369">
        <f>+'VENADILLO 2017'!K49+'SANTA ISABEL 2017'!K49+'SANTA ISABEL 2017'!K49+'ROVIRA 2017'!K49+'PIEDRAS 2017'!K49+'MARIQUITA 2017'!K49+'LERIDA 2017'!K49+'HONDA 2017'!K49+'FRESNO 2017'!K49+'FALAN 2017'!K49+'CAJAMARCA 2017'!K49+'ARMERO 2017'!K49+'ALVARADO 2017'!K49+RONCESVALLES2017!K49+PLANADAS2017!K49+PROGRAMACIÒNMURILLO2017!K49+COYAIMA2017!K49+ATACO2017!K49+'CARMEN DE APICALA'!K49+CHAPARRAL!K49+CUNDAY!K49+ESPINAL!K49+FLANDES!K49+ICONONZO!K49+MELGAR!K49+NATAGAIMA!K49+PURIFICACION!K49+'SAN ANTONIO'!K49+VILLARRICA!K49+AMBALEMA!K49+CASABIANCA!K49+HERVEO!K49+LIBANO!K49+ANZOATEGUI!K49+PALOCABILDO!K49+COELLO!K49+ORTEGA!K49+ALPUJARRA!K49+DOLORES!K49+GUAMO!K49+PRADO!K49+'SAN LUIS'!K49+SUAREZ!K49+'VALLE DE SAN JUAN'!K49+VILLAHERMOSA!K49</f>
        <v>0</v>
      </c>
      <c r="L49" s="1370">
        <f>+'VENADILLO 2017'!L49+'SANTA ISABEL 2017'!L49+'SANTA ISABEL 2017'!L49+'ROVIRA 2017'!L49+'PIEDRAS 2017'!L49+'MARIQUITA 2017'!L49+'LERIDA 2017'!L49+'HONDA 2017'!L49+'FRESNO 2017'!L49+'FALAN 2017'!L49+'CAJAMARCA 2017'!L49+'ARMERO 2017'!L49+'ALVARADO 2017'!L49+RONCESVALLES2017!L49+PLANADAS2017!L49+PROGRAMACIÒNMURILLO2017!L49+COYAIMA2017!L49+ATACO2017!L49+'CARMEN DE APICALA'!L49+CHAPARRAL!L49+CUNDAY!L49+ESPINAL!L49+FLANDES!L49+ICONONZO!L49+MELGAR!L49+NATAGAIMA!L49+PURIFICACION!L49+'SAN ANTONIO'!L49+VILLARRICA!L49+AMBALEMA!L49+CASABIANCA!L49+HERVEO!L49+LIBANO!L49+ANZOATEGUI!L49+PALOCABILDO!L49+COELLO!L49+ORTEGA!L49+ALPUJARRA!L49+DOLORES!L49+GUAMO!L49+PRADO!L49+'SAN LUIS'!L49+SUAREZ!L49+'VALLE DE SAN JUAN'!L49+VILLAHERMOSA!L49</f>
        <v>445760</v>
      </c>
      <c r="M49" s="1370">
        <f>+'VENADILLO 2017'!M49+'SANTA ISABEL 2017'!M49+'SANTA ISABEL 2017'!M49+'ROVIRA 2017'!M49+'PIEDRAS 2017'!M49+'MARIQUITA 2017'!M49+'LERIDA 2017'!M49+'HONDA 2017'!M49+'FRESNO 2017'!M49+'FALAN 2017'!M49+'CAJAMARCA 2017'!M49+'ARMERO 2017'!M49+'ALVARADO 2017'!M49+RONCESVALLES2017!M49+PLANADAS2017!M49+PROGRAMACIÒNMURILLO2017!M49+COYAIMA2017!M49+ATACO2017!M49+'CARMEN DE APICALA'!M49+CHAPARRAL!M49+CUNDAY!M49+ESPINAL!M49+FLANDES!M49+ICONONZO!M49+MELGAR!M49+NATAGAIMA!M49+PURIFICACION!M49+'SAN ANTONIO'!M49+VILLARRICA!M49+AMBALEMA!M49+CASABIANCA!M49+HERVEO!M49+LIBANO!M49+ANZOATEGUI!M49+PALOCABILDO!M49+COELLO!M49+ORTEGA!M49+ALPUJARRA!M49+DOLORES!M49+GUAMO!M49+PRADO!M49+'SAN LUIS'!M49+SUAREZ!M49+'VALLE DE SAN JUAN'!M49+VILLAHERMOSA!M49</f>
        <v>0</v>
      </c>
      <c r="N49" s="1370">
        <f>+'VENADILLO 2017'!N49+'SANTA ISABEL 2017'!N49+'SANTA ISABEL 2017'!N49+'ROVIRA 2017'!N49+'PIEDRAS 2017'!N49+'MARIQUITA 2017'!N49+'LERIDA 2017'!N49+'HONDA 2017'!N49+'FRESNO 2017'!N49+'FALAN 2017'!N49+'CAJAMARCA 2017'!N49+'ARMERO 2017'!N49+'ALVARADO 2017'!N49+RONCESVALLES2017!N49+PLANADAS2017!N49+PROGRAMACIÒNMURILLO2017!N49+COYAIMA2017!N49+ATACO2017!N49+'CARMEN DE APICALA'!N49+CHAPARRAL!N49+CUNDAY!N49+ESPINAL!N49+FLANDES!N49+ICONONZO!N49+MELGAR!N49+NATAGAIMA!N49+PURIFICACION!N49+'SAN ANTONIO'!N49+VILLARRICA!N49+AMBALEMA!N49+CASABIANCA!N49+HERVEO!N49+LIBANO!N49+ANZOATEGUI!N49+PALOCABILDO!N49+COELLO!N49+ORTEGA!N49+ALPUJARRA!N49+DOLORES!N49+GUAMO!N49+PRADO!N49+'SAN LUIS'!N49+SUAREZ!N49+'VALLE DE SAN JUAN'!N49+VILLAHERMOSA!N49</f>
        <v>0</v>
      </c>
      <c r="O49" s="1370">
        <f>+'VENADILLO 2017'!O49+'SANTA ISABEL 2017'!O49+'SANTA ISABEL 2017'!O49+'ROVIRA 2017'!O49+'PIEDRAS 2017'!O49+'MARIQUITA 2017'!O49+'LERIDA 2017'!O49+'HONDA 2017'!O49+'FRESNO 2017'!O49+'FALAN 2017'!O49+'CAJAMARCA 2017'!O49+'ARMERO 2017'!O49+'ALVARADO 2017'!O49+RONCESVALLES2017!O49+PLANADAS2017!O49+PROGRAMACIÒNMURILLO2017!O49+COYAIMA2017!O49+ATACO2017!O49+'CARMEN DE APICALA'!O49+CHAPARRAL!O49+CUNDAY!O49+ESPINAL!O49+FLANDES!O49+ICONONZO!O49+MELGAR!O49+NATAGAIMA!O49+PURIFICACION!O49+'SAN ANTONIO'!O49+VILLARRICA!O49+AMBALEMA!O49+CASABIANCA!O49+HERVEO!O49+LIBANO!O49+ANZOATEGUI!O49+PALOCABILDO!O49+COELLO!O49+ORTEGA!O49+ALPUJARRA!O49+DOLORES!O49+GUAMO!O49+PRADO!O49+'SAN LUIS'!O49+SUAREZ!O49+'VALLE DE SAN JUAN'!O49+VILLAHERMOSA!O49</f>
        <v>0</v>
      </c>
      <c r="P49" s="1370">
        <f>+'VENADILLO 2017'!P49+'SANTA ISABEL 2017'!P49+'SANTA ISABEL 2017'!P49+'ROVIRA 2017'!P49+'PIEDRAS 2017'!P49+'MARIQUITA 2017'!P49+'LERIDA 2017'!P49+'HONDA 2017'!P49+'FRESNO 2017'!P49+'FALAN 2017'!P49+'CAJAMARCA 2017'!P49+'ARMERO 2017'!P49+'ALVARADO 2017'!P49+RONCESVALLES2017!P49+PLANADAS2017!P49+PROGRAMACIÒNMURILLO2017!P49+COYAIMA2017!P49+ATACO2017!P49+'CARMEN DE APICALA'!P49+CHAPARRAL!P49+CUNDAY!P49+ESPINAL!P49+FLANDES!P49+ICONONZO!P49+MELGAR!P49+NATAGAIMA!P49+PURIFICACION!P49+'SAN ANTONIO'!P49+VILLARRICA!P49+AMBALEMA!P49+CASABIANCA!P49+HERVEO!P49+LIBANO!P49+ANZOATEGUI!P49+PALOCABILDO!P49+COELLO!P49+ORTEGA!P49+ALPUJARRA!P49+DOLORES!P49+GUAMO!P49+PRADO!P49+'SAN LUIS'!P49+SUAREZ!P49+'VALLE DE SAN JUAN'!P49+VILLAHERMOSA!P49</f>
        <v>0</v>
      </c>
      <c r="Q49" s="1370">
        <f>+'VENADILLO 2017'!Q49+'SANTA ISABEL 2017'!Q49+'SANTA ISABEL 2017'!Q49+'ROVIRA 2017'!Q49+'PIEDRAS 2017'!Q49+'MARIQUITA 2017'!Q49+'LERIDA 2017'!Q49+'HONDA 2017'!Q49+'FRESNO 2017'!Q49+'FALAN 2017'!Q49+'CAJAMARCA 2017'!Q49+'ARMERO 2017'!Q49+'ALVARADO 2017'!Q49+RONCESVALLES2017!Q49+PLANADAS2017!Q49+PROGRAMACIÒNMURILLO2017!Q49+COYAIMA2017!Q49+ATACO2017!Q49+'CARMEN DE APICALA'!Q49+CHAPARRAL!Q49+CUNDAY!Q49+ESPINAL!Q49+FLANDES!Q49+ICONONZO!Q49+MELGAR!Q49+NATAGAIMA!Q49+PURIFICACION!Q49+'SAN ANTONIO'!Q49+VILLARRICA!Q49+AMBALEMA!Q49+CASABIANCA!Q49+HERVEO!Q49+LIBANO!Q49+ANZOATEGUI!Q49+PALOCABILDO!Q49+COELLO!Q49+ORTEGA!Q49+ALPUJARRA!Q49+DOLORES!Q49+GUAMO!Q49+PRADO!Q49+'SAN LUIS'!Q49+SUAREZ!Q49+'VALLE DE SAN JUAN'!Q49+VILLAHERMOSA!Q49</f>
        <v>0</v>
      </c>
      <c r="R49" s="50"/>
    </row>
    <row r="50" spans="1:18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1369">
        <f>+'VENADILLO 2017'!F50+'SANTA ISABEL 2017'!F50+'SANTA ISABEL 2017'!F50+'ROVIRA 2017'!F50+'PIEDRAS 2017'!F50+'MARIQUITA 2017'!F50+'LERIDA 2017'!F50+'HONDA 2017'!F50+'FRESNO 2017'!F50+'FALAN 2017'!F50+'CAJAMARCA 2017'!F50+'ARMERO 2017'!F50+'ALVARADO 2017'!F50+RONCESVALLES2017!F50+PLANADAS2017!F50+PROGRAMACIÒNMURILLO2017!F50+COYAIMA2017!F50+ATACO2017!F50+'CARMEN DE APICALA'!F50+CHAPARRAL!F50+CUNDAY!F50+ESPINAL!F50+FLANDES!F50+ICONONZO!F50+MELGAR!F50+NATAGAIMA!F50+PURIFICACION!F50+'SAN ANTONIO'!F50+VILLARRICA!F50+AMBALEMA!F50+CASABIANCA!F50+HERVEO!F50+LIBANO!F50+ANZOATEGUI!F50+PALOCABILDO!F50+COELLO!F50+ORTEGA!F50+ALPUJARRA!F50+DOLORES!F50+GUAMO!F50+PRADO!F50+'SAN LUIS'!F50+SUAREZ!F50+'VALLE DE SAN JUAN'!F50+VILLAHERMOSA!F50</f>
        <v>0</v>
      </c>
      <c r="G50" s="1369">
        <f>+'VENADILLO 2017'!G50+'SANTA ISABEL 2017'!G50+'SANTA ISABEL 2017'!G50+'ROVIRA 2017'!G50+'PIEDRAS 2017'!G50+'MARIQUITA 2017'!G50+'LERIDA 2017'!G50+'HONDA 2017'!G50+'FRESNO 2017'!G50+'FALAN 2017'!G50+'CAJAMARCA 2017'!G50+'ARMERO 2017'!G50+'ALVARADO 2017'!G50+RONCESVALLES2017!G50+PLANADAS2017!G50+PROGRAMACIÒNMURILLO2017!G50+COYAIMA2017!G50+ATACO2017!G50+'CARMEN DE APICALA'!G50+CHAPARRAL!G50+CUNDAY!G50+ESPINAL!G50+FLANDES!G50+ICONONZO!G50+MELGAR!G50+NATAGAIMA!G50+PURIFICACION!G50+'SAN ANTONIO'!G50+VILLARRICA!G50+AMBALEMA!G50+CASABIANCA!G50+HERVEO!G50+LIBANO!G50+ANZOATEGUI!G50+PALOCABILDO!G50+COELLO!G50+ORTEGA!G50+ALPUJARRA!G50+DOLORES!G50+GUAMO!G50+PRADO!G50+'SAN LUIS'!G50+SUAREZ!G50+'VALLE DE SAN JUAN'!G50+VILLAHERMOSA!G50</f>
        <v>0</v>
      </c>
      <c r="H50" s="190" t="e">
        <f t="shared" si="1"/>
        <v>#DIV/0!</v>
      </c>
      <c r="I50" s="1369">
        <f>+'VENADILLO 2017'!I50+'SANTA ISABEL 2017'!I50+'SANTA ISABEL 2017'!I50+'ROVIRA 2017'!I50+'PIEDRAS 2017'!I50+'MARIQUITA 2017'!I50+'LERIDA 2017'!I50+'HONDA 2017'!I50+'FRESNO 2017'!I50+'FALAN 2017'!I50+'CAJAMARCA 2017'!I50+'ARMERO 2017'!I50+'ALVARADO 2017'!I50+RONCESVALLES2017!I50+PLANADAS2017!I50+PROGRAMACIÒNMURILLO2017!I50+COYAIMA2017!I50+ATACO2017!I50+'CARMEN DE APICALA'!I50+CHAPARRAL!I50+CUNDAY!I50+ESPINAL!I50+FLANDES!I50+ICONONZO!I50+MELGAR!I50+NATAGAIMA!I50+PURIFICACION!I50+'SAN ANTONIO'!I50+VILLARRICA!I50+AMBALEMA!I50+CASABIANCA!I50+HERVEO!I50+LIBANO!I50+ANZOATEGUI!I50+PALOCABILDO!I50+COELLO!I50+ORTEGA!I50+ALPUJARRA!I50+DOLORES!I50+GUAMO!I50+PRADO!I50+'SAN LUIS'!I50+SUAREZ!I50+'VALLE DE SAN JUAN'!I50+VILLAHERMOSA!I50</f>
        <v>0</v>
      </c>
      <c r="J50" s="1369">
        <f>+'VENADILLO 2017'!J50+'SANTA ISABEL 2017'!J50+'SANTA ISABEL 2017'!J50+'ROVIRA 2017'!J50+'PIEDRAS 2017'!J50+'MARIQUITA 2017'!J50+'LERIDA 2017'!J50+'HONDA 2017'!J50+'FRESNO 2017'!J50+'FALAN 2017'!J50+'CAJAMARCA 2017'!J50+'ARMERO 2017'!J50+'ALVARADO 2017'!J50+RONCESVALLES2017!J50+PLANADAS2017!J50+PROGRAMACIÒNMURILLO2017!J50+COYAIMA2017!J50+ATACO2017!J50+'CARMEN DE APICALA'!J50+CHAPARRAL!J50+CUNDAY!J50+ESPINAL!J50+FLANDES!J50+ICONONZO!J50+MELGAR!J50+NATAGAIMA!J50+PURIFICACION!J50+'SAN ANTONIO'!J50+VILLARRICA!J50+AMBALEMA!J50+CASABIANCA!J50+HERVEO!J50+LIBANO!J50+ANZOATEGUI!J50+PALOCABILDO!J50+COELLO!J50+ORTEGA!J50+ALPUJARRA!J50+DOLORES!J50+GUAMO!J50+PRADO!J50+'SAN LUIS'!J50+SUAREZ!J50+'VALLE DE SAN JUAN'!J50+VILLAHERMOSA!J50</f>
        <v>0</v>
      </c>
      <c r="K50" s="1369">
        <f>+'VENADILLO 2017'!K50+'SANTA ISABEL 2017'!K50+'SANTA ISABEL 2017'!K50+'ROVIRA 2017'!K50+'PIEDRAS 2017'!K50+'MARIQUITA 2017'!K50+'LERIDA 2017'!K50+'HONDA 2017'!K50+'FRESNO 2017'!K50+'FALAN 2017'!K50+'CAJAMARCA 2017'!K50+'ARMERO 2017'!K50+'ALVARADO 2017'!K50+RONCESVALLES2017!K50+PLANADAS2017!K50+PROGRAMACIÒNMURILLO2017!K50+COYAIMA2017!K50+ATACO2017!K50+'CARMEN DE APICALA'!K50+CHAPARRAL!K50+CUNDAY!K50+ESPINAL!K50+FLANDES!K50+ICONONZO!K50+MELGAR!K50+NATAGAIMA!K50+PURIFICACION!K50+'SAN ANTONIO'!K50+VILLARRICA!K50+AMBALEMA!K50+CASABIANCA!K50+HERVEO!K50+LIBANO!K50+ANZOATEGUI!K50+PALOCABILDO!K50+COELLO!K50+ORTEGA!K50+ALPUJARRA!K50+DOLORES!K50+GUAMO!K50+PRADO!K50+'SAN LUIS'!K50+SUAREZ!K50+'VALLE DE SAN JUAN'!K50+VILLAHERMOSA!K50</f>
        <v>0</v>
      </c>
      <c r="L50" s="1370">
        <f>+'VENADILLO 2017'!L50+'SANTA ISABEL 2017'!L50+'SANTA ISABEL 2017'!L50+'ROVIRA 2017'!L50+'PIEDRAS 2017'!L50+'MARIQUITA 2017'!L50+'LERIDA 2017'!L50+'HONDA 2017'!L50+'FRESNO 2017'!L50+'FALAN 2017'!L50+'CAJAMARCA 2017'!L50+'ARMERO 2017'!L50+'ALVARADO 2017'!L50+RONCESVALLES2017!L50+PLANADAS2017!L50+PROGRAMACIÒNMURILLO2017!L50+COYAIMA2017!L50+ATACO2017!L50+'CARMEN DE APICALA'!L50+CHAPARRAL!L50+CUNDAY!L50+ESPINAL!L50+FLANDES!L50+ICONONZO!L50+MELGAR!L50+NATAGAIMA!L50+PURIFICACION!L50+'SAN ANTONIO'!L50+VILLARRICA!L50+AMBALEMA!L50+CASABIANCA!L50+HERVEO!L50+LIBANO!L50+ANZOATEGUI!L50+PALOCABILDO!L50+COELLO!L50+ORTEGA!L50+ALPUJARRA!L50+DOLORES!L50+GUAMO!L50+PRADO!L50+'SAN LUIS'!L50+SUAREZ!L50+'VALLE DE SAN JUAN'!L50+VILLAHERMOSA!L50</f>
        <v>445760</v>
      </c>
      <c r="M50" s="1370">
        <f>+'VENADILLO 2017'!M50+'SANTA ISABEL 2017'!M50+'SANTA ISABEL 2017'!M50+'ROVIRA 2017'!M50+'PIEDRAS 2017'!M50+'MARIQUITA 2017'!M50+'LERIDA 2017'!M50+'HONDA 2017'!M50+'FRESNO 2017'!M50+'FALAN 2017'!M50+'CAJAMARCA 2017'!M50+'ARMERO 2017'!M50+'ALVARADO 2017'!M50+RONCESVALLES2017!M50+PLANADAS2017!M50+PROGRAMACIÒNMURILLO2017!M50+COYAIMA2017!M50+ATACO2017!M50+'CARMEN DE APICALA'!M50+CHAPARRAL!M50+CUNDAY!M50+ESPINAL!M50+FLANDES!M50+ICONONZO!M50+MELGAR!M50+NATAGAIMA!M50+PURIFICACION!M50+'SAN ANTONIO'!M50+VILLARRICA!M50+AMBALEMA!M50+CASABIANCA!M50+HERVEO!M50+LIBANO!M50+ANZOATEGUI!M50+PALOCABILDO!M50+COELLO!M50+ORTEGA!M50+ALPUJARRA!M50+DOLORES!M50+GUAMO!M50+PRADO!M50+'SAN LUIS'!M50+SUAREZ!M50+'VALLE DE SAN JUAN'!M50+VILLAHERMOSA!M50</f>
        <v>0</v>
      </c>
      <c r="N50" s="1370">
        <f>+'VENADILLO 2017'!N50+'SANTA ISABEL 2017'!N50+'SANTA ISABEL 2017'!N50+'ROVIRA 2017'!N50+'PIEDRAS 2017'!N50+'MARIQUITA 2017'!N50+'LERIDA 2017'!N50+'HONDA 2017'!N50+'FRESNO 2017'!N50+'FALAN 2017'!N50+'CAJAMARCA 2017'!N50+'ARMERO 2017'!N50+'ALVARADO 2017'!N50+RONCESVALLES2017!N50+PLANADAS2017!N50+PROGRAMACIÒNMURILLO2017!N50+COYAIMA2017!N50+ATACO2017!N50+'CARMEN DE APICALA'!N50+CHAPARRAL!N50+CUNDAY!N50+ESPINAL!N50+FLANDES!N50+ICONONZO!N50+MELGAR!N50+NATAGAIMA!N50+PURIFICACION!N50+'SAN ANTONIO'!N50+VILLARRICA!N50+AMBALEMA!N50+CASABIANCA!N50+HERVEO!N50+LIBANO!N50+ANZOATEGUI!N50+PALOCABILDO!N50+COELLO!N50+ORTEGA!N50+ALPUJARRA!N50+DOLORES!N50+GUAMO!N50+PRADO!N50+'SAN LUIS'!N50+SUAREZ!N50+'VALLE DE SAN JUAN'!N50+VILLAHERMOSA!N50</f>
        <v>0</v>
      </c>
      <c r="O50" s="1370">
        <f>+'VENADILLO 2017'!O50+'SANTA ISABEL 2017'!O50+'SANTA ISABEL 2017'!O50+'ROVIRA 2017'!O50+'PIEDRAS 2017'!O50+'MARIQUITA 2017'!O50+'LERIDA 2017'!O50+'HONDA 2017'!O50+'FRESNO 2017'!O50+'FALAN 2017'!O50+'CAJAMARCA 2017'!O50+'ARMERO 2017'!O50+'ALVARADO 2017'!O50+RONCESVALLES2017!O50+PLANADAS2017!O50+PROGRAMACIÒNMURILLO2017!O50+COYAIMA2017!O50+ATACO2017!O50+'CARMEN DE APICALA'!O50+CHAPARRAL!O50+CUNDAY!O50+ESPINAL!O50+FLANDES!O50+ICONONZO!O50+MELGAR!O50+NATAGAIMA!O50+PURIFICACION!O50+'SAN ANTONIO'!O50+VILLARRICA!O50+AMBALEMA!O50+CASABIANCA!O50+HERVEO!O50+LIBANO!O50+ANZOATEGUI!O50+PALOCABILDO!O50+COELLO!O50+ORTEGA!O50+ALPUJARRA!O50+DOLORES!O50+GUAMO!O50+PRADO!O50+'SAN LUIS'!O50+SUAREZ!O50+'VALLE DE SAN JUAN'!O50+VILLAHERMOSA!O50</f>
        <v>0</v>
      </c>
      <c r="P50" s="1370">
        <f>+'VENADILLO 2017'!P50+'SANTA ISABEL 2017'!P50+'SANTA ISABEL 2017'!P50+'ROVIRA 2017'!P50+'PIEDRAS 2017'!P50+'MARIQUITA 2017'!P50+'LERIDA 2017'!P50+'HONDA 2017'!P50+'FRESNO 2017'!P50+'FALAN 2017'!P50+'CAJAMARCA 2017'!P50+'ARMERO 2017'!P50+'ALVARADO 2017'!P50+RONCESVALLES2017!P50+PLANADAS2017!P50+PROGRAMACIÒNMURILLO2017!P50+COYAIMA2017!P50+ATACO2017!P50+'CARMEN DE APICALA'!P50+CHAPARRAL!P50+CUNDAY!P50+ESPINAL!P50+FLANDES!P50+ICONONZO!P50+MELGAR!P50+NATAGAIMA!P50+PURIFICACION!P50+'SAN ANTONIO'!P50+VILLARRICA!P50+AMBALEMA!P50+CASABIANCA!P50+HERVEO!P50+LIBANO!P50+ANZOATEGUI!P50+PALOCABILDO!P50+COELLO!P50+ORTEGA!P50+ALPUJARRA!P50+DOLORES!P50+GUAMO!P50+PRADO!P50+'SAN LUIS'!P50+SUAREZ!P50+'VALLE DE SAN JUAN'!P50+VILLAHERMOSA!P50</f>
        <v>0</v>
      </c>
      <c r="Q50" s="1370">
        <f>+'VENADILLO 2017'!Q50+'SANTA ISABEL 2017'!Q50+'SANTA ISABEL 2017'!Q50+'ROVIRA 2017'!Q50+'PIEDRAS 2017'!Q50+'MARIQUITA 2017'!Q50+'LERIDA 2017'!Q50+'HONDA 2017'!Q50+'FRESNO 2017'!Q50+'FALAN 2017'!Q50+'CAJAMARCA 2017'!Q50+'ARMERO 2017'!Q50+'ALVARADO 2017'!Q50+RONCESVALLES2017!Q50+PLANADAS2017!Q50+PROGRAMACIÒNMURILLO2017!Q50+COYAIMA2017!Q50+ATACO2017!Q50+'CARMEN DE APICALA'!Q50+CHAPARRAL!Q50+CUNDAY!Q50+ESPINAL!Q50+FLANDES!Q50+ICONONZO!Q50+MELGAR!Q50+NATAGAIMA!Q50+PURIFICACION!Q50+'SAN ANTONIO'!Q50+VILLARRICA!Q50+AMBALEMA!Q50+CASABIANCA!Q50+HERVEO!Q50+LIBANO!Q50+ANZOATEGUI!Q50+PALOCABILDO!Q50+COELLO!Q50+ORTEGA!Q50+ALPUJARRA!Q50+DOLORES!Q50+GUAMO!Q50+PRADO!Q50+'SAN LUIS'!Q50+SUAREZ!Q50+'VALLE DE SAN JUAN'!Q50+VILLAHERMOSA!Q50</f>
        <v>0</v>
      </c>
      <c r="R50" s="50"/>
    </row>
    <row r="51" spans="1:18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1369">
        <f>+'VENADILLO 2017'!F51+'SANTA ISABEL 2017'!F51+'SANTA ISABEL 2017'!F51+'ROVIRA 2017'!F51+'PIEDRAS 2017'!F51+'MARIQUITA 2017'!F51+'LERIDA 2017'!F51+'HONDA 2017'!F51+'FRESNO 2017'!F51+'FALAN 2017'!F51+'CAJAMARCA 2017'!F51+'ARMERO 2017'!F51+'ALVARADO 2017'!F51+RONCESVALLES2017!F51+PLANADAS2017!F51+PROGRAMACIÒNMURILLO2017!F51+COYAIMA2017!F51+ATACO2017!F51+'CARMEN DE APICALA'!F51+CHAPARRAL!F51+CUNDAY!F51+ESPINAL!F51+FLANDES!F51+ICONONZO!F51+MELGAR!F51+NATAGAIMA!F51+PURIFICACION!F51+'SAN ANTONIO'!F51+VILLARRICA!F51+AMBALEMA!F51+CASABIANCA!F51+HERVEO!F51+LIBANO!F51+ANZOATEGUI!F51+PALOCABILDO!F51+COELLO!F51+ORTEGA!F51+ALPUJARRA!F51+DOLORES!F51+GUAMO!F51+PRADO!F51+'SAN LUIS'!F51+SUAREZ!F51+'VALLE DE SAN JUAN'!F51+VILLAHERMOSA!F51</f>
        <v>65</v>
      </c>
      <c r="G51" s="1369">
        <f>+'VENADILLO 2017'!G51+'SANTA ISABEL 2017'!G51+'SANTA ISABEL 2017'!G51+'ROVIRA 2017'!G51+'PIEDRAS 2017'!G51+'MARIQUITA 2017'!G51+'LERIDA 2017'!G51+'HONDA 2017'!G51+'FRESNO 2017'!G51+'FALAN 2017'!G51+'CAJAMARCA 2017'!G51+'ARMERO 2017'!G51+'ALVARADO 2017'!G51+RONCESVALLES2017!G51+PLANADAS2017!G51+PROGRAMACIÒNMURILLO2017!G51+COYAIMA2017!G51+ATACO2017!G51+'CARMEN DE APICALA'!G51+CHAPARRAL!G51+CUNDAY!G51+ESPINAL!G51+FLANDES!G51+ICONONZO!G51+MELGAR!G51+NATAGAIMA!G51+PURIFICACION!G51+'SAN ANTONIO'!G51+VILLARRICA!G51+AMBALEMA!G51+CASABIANCA!G51+HERVEO!G51+LIBANO!G51+ANZOATEGUI!G51+PALOCABILDO!G51+COELLO!G51+ORTEGA!G51+ALPUJARRA!G51+DOLORES!G51+GUAMO!G51+PRADO!G51+'SAN LUIS'!G51+SUAREZ!G51+'VALLE DE SAN JUAN'!G51+VILLAHERMOSA!G51</f>
        <v>94</v>
      </c>
      <c r="H51" s="190">
        <f t="shared" si="1"/>
        <v>144.61538461538461</v>
      </c>
      <c r="I51" s="1369">
        <f>+'VENADILLO 2017'!I51+'SANTA ISABEL 2017'!I51+'SANTA ISABEL 2017'!I51+'ROVIRA 2017'!I51+'PIEDRAS 2017'!I51+'MARIQUITA 2017'!I51+'LERIDA 2017'!I51+'HONDA 2017'!I51+'FRESNO 2017'!I51+'FALAN 2017'!I51+'CAJAMARCA 2017'!I51+'ARMERO 2017'!I51+'ALVARADO 2017'!I51+RONCESVALLES2017!I51+PLANADAS2017!I51+PROGRAMACIÒNMURILLO2017!I51+COYAIMA2017!I51+ATACO2017!I51+'CARMEN DE APICALA'!I51+CHAPARRAL!I51+CUNDAY!I51+ESPINAL!I51+FLANDES!I51+ICONONZO!I51+MELGAR!I51+NATAGAIMA!I51+PURIFICACION!I51+'SAN ANTONIO'!I51+VILLARRICA!I51+AMBALEMA!I51+CASABIANCA!I51+HERVEO!I51+LIBANO!I51+ANZOATEGUI!I51+PALOCABILDO!I51+COELLO!I51+ORTEGA!I51+ALPUJARRA!I51+DOLORES!I51+GUAMO!I51+PRADO!I51+'SAN LUIS'!I51+SUAREZ!I51+'VALLE DE SAN JUAN'!I51+VILLAHERMOSA!I51</f>
        <v>429</v>
      </c>
      <c r="J51" s="1369">
        <f>+'VENADILLO 2017'!J51+'SANTA ISABEL 2017'!J51+'SANTA ISABEL 2017'!J51+'ROVIRA 2017'!J51+'PIEDRAS 2017'!J51+'MARIQUITA 2017'!J51+'LERIDA 2017'!J51+'HONDA 2017'!J51+'FRESNO 2017'!J51+'FALAN 2017'!J51+'CAJAMARCA 2017'!J51+'ARMERO 2017'!J51+'ALVARADO 2017'!J51+RONCESVALLES2017!J51+PLANADAS2017!J51+PROGRAMACIÒNMURILLO2017!J51+COYAIMA2017!J51+ATACO2017!J51+'CARMEN DE APICALA'!J51+CHAPARRAL!J51+CUNDAY!J51+ESPINAL!J51+FLANDES!J51+ICONONZO!J51+MELGAR!J51+NATAGAIMA!J51+PURIFICACION!J51+'SAN ANTONIO'!J51+VILLARRICA!J51+AMBALEMA!J51+CASABIANCA!J51+HERVEO!J51+LIBANO!J51+ANZOATEGUI!J51+PALOCABILDO!J51+COELLO!J51+ORTEGA!J51+ALPUJARRA!J51+DOLORES!J51+GUAMO!J51+PRADO!J51+'SAN LUIS'!J51+SUAREZ!J51+'VALLE DE SAN JUAN'!J51+VILLAHERMOSA!J51</f>
        <v>2586</v>
      </c>
      <c r="K51" s="1369">
        <f>+'VENADILLO 2017'!K51+'SANTA ISABEL 2017'!K51+'SANTA ISABEL 2017'!K51+'ROVIRA 2017'!K51+'PIEDRAS 2017'!K51+'MARIQUITA 2017'!K51+'LERIDA 2017'!K51+'HONDA 2017'!K51+'FRESNO 2017'!K51+'FALAN 2017'!K51+'CAJAMARCA 2017'!K51+'ARMERO 2017'!K51+'ALVARADO 2017'!K51+RONCESVALLES2017!K51+PLANADAS2017!K51+PROGRAMACIÒNMURILLO2017!K51+COYAIMA2017!K51+ATACO2017!K51+'CARMEN DE APICALA'!K51+CHAPARRAL!K51+CUNDAY!K51+ESPINAL!K51+FLANDES!K51+ICONONZO!K51+MELGAR!K51+NATAGAIMA!K51+PURIFICACION!K51+'SAN ANTONIO'!K51+VILLARRICA!K51+AMBALEMA!K51+CASABIANCA!K51+HERVEO!K51+LIBANO!K51+ANZOATEGUI!K51+PALOCABILDO!K51+COELLO!K51+ORTEGA!K51+ALPUJARRA!K51+DOLORES!K51+GUAMO!K51+PRADO!K51+'SAN LUIS'!K51+SUAREZ!K51+'VALLE DE SAN JUAN'!K51+VILLAHERMOSA!K51</f>
        <v>1224.96</v>
      </c>
      <c r="L51" s="1370">
        <f>+'VENADILLO 2017'!L51+'SANTA ISABEL 2017'!L51+'SANTA ISABEL 2017'!L51+'ROVIRA 2017'!L51+'PIEDRAS 2017'!L51+'MARIQUITA 2017'!L51+'LERIDA 2017'!L51+'HONDA 2017'!L51+'FRESNO 2017'!L51+'FALAN 2017'!L51+'CAJAMARCA 2017'!L51+'ARMERO 2017'!L51+'ALVARADO 2017'!L51+RONCESVALLES2017!L51+PLANADAS2017!L51+PROGRAMACIÒNMURILLO2017!L51+COYAIMA2017!L51+ATACO2017!L51+'CARMEN DE APICALA'!L51+CHAPARRAL!L51+CUNDAY!L51+ESPINAL!L51+FLANDES!L51+ICONONZO!L51+MELGAR!L51+NATAGAIMA!L51+PURIFICACION!L51+'SAN ANTONIO'!L51+VILLARRICA!L51+AMBALEMA!L51+CASABIANCA!L51+HERVEO!L51+LIBANO!L51+ANZOATEGUI!L51+PALOCABILDO!L51+COELLO!L51+ORTEGA!L51+ALPUJARRA!L51+DOLORES!L51+GUAMO!L51+PRADO!L51+'SAN LUIS'!L51+SUAREZ!L51+'VALLE DE SAN JUAN'!L51+VILLAHERMOSA!L51</f>
        <v>83102.399999999994</v>
      </c>
      <c r="M51" s="1370">
        <f>+'VENADILLO 2017'!M51+'SANTA ISABEL 2017'!M51+'SANTA ISABEL 2017'!M51+'ROVIRA 2017'!M51+'PIEDRAS 2017'!M51+'MARIQUITA 2017'!M51+'LERIDA 2017'!M51+'HONDA 2017'!M51+'FRESNO 2017'!M51+'FALAN 2017'!M51+'CAJAMARCA 2017'!M51+'ARMERO 2017'!M51+'ALVARADO 2017'!M51+RONCESVALLES2017!M51+PLANADAS2017!M51+PROGRAMACIÒNMURILLO2017!M51+COYAIMA2017!M51+ATACO2017!M51+'CARMEN DE APICALA'!M51+CHAPARRAL!M51+CUNDAY!M51+ESPINAL!M51+FLANDES!M51+ICONONZO!M51+MELGAR!M51+NATAGAIMA!M51+PURIFICACION!M51+'SAN ANTONIO'!M51+VILLARRICA!M51+AMBALEMA!M51+CASABIANCA!M51+HERVEO!M51+LIBANO!M51+ANZOATEGUI!M51+PALOCABILDO!M51+COELLO!M51+ORTEGA!M51+ALPUJARRA!M51+DOLORES!M51+GUAMO!M51+PRADO!M51+'SAN LUIS'!M51+SUAREZ!M51+'VALLE DE SAN JUAN'!M51+VILLAHERMOSA!M51</f>
        <v>9750681.5999999996</v>
      </c>
      <c r="N51" s="1370">
        <f>+'VENADILLO 2017'!N51+'SANTA ISABEL 2017'!N51+'SANTA ISABEL 2017'!N51+'ROVIRA 2017'!N51+'PIEDRAS 2017'!N51+'MARIQUITA 2017'!N51+'LERIDA 2017'!N51+'HONDA 2017'!N51+'FRESNO 2017'!N51+'FALAN 2017'!N51+'CAJAMARCA 2017'!N51+'ARMERO 2017'!N51+'ALVARADO 2017'!N51+RONCESVALLES2017!N51+PLANADAS2017!N51+PROGRAMACIÒNMURILLO2017!N51+COYAIMA2017!N51+ATACO2017!N51+'CARMEN DE APICALA'!N51+CHAPARRAL!N51+CUNDAY!N51+ESPINAL!N51+FLANDES!N51+ICONONZO!N51+MELGAR!N51+NATAGAIMA!N51+PURIFICACION!N51+'SAN ANTONIO'!N51+VILLARRICA!N51+AMBALEMA!N51+CASABIANCA!N51+HERVEO!N51+LIBANO!N51+ANZOATEGUI!N51+PALOCABILDO!N51+COELLO!N51+ORTEGA!N51+ALPUJARRA!N51+DOLORES!N51+GUAMO!N51+PRADO!N51+'SAN LUIS'!N51+SUAREZ!N51+'VALLE DE SAN JUAN'!N51+VILLAHERMOSA!N51</f>
        <v>0</v>
      </c>
      <c r="O51" s="1370">
        <f>+'VENADILLO 2017'!O51+'SANTA ISABEL 2017'!O51+'SANTA ISABEL 2017'!O51+'ROVIRA 2017'!O51+'PIEDRAS 2017'!O51+'MARIQUITA 2017'!O51+'LERIDA 2017'!O51+'HONDA 2017'!O51+'FRESNO 2017'!O51+'FALAN 2017'!O51+'CAJAMARCA 2017'!O51+'ARMERO 2017'!O51+'ALVARADO 2017'!O51+RONCESVALLES2017!O51+PLANADAS2017!O51+PROGRAMACIÒNMURILLO2017!O51+COYAIMA2017!O51+ATACO2017!O51+'CARMEN DE APICALA'!O51+CHAPARRAL!O51+CUNDAY!O51+ESPINAL!O51+FLANDES!O51+ICONONZO!O51+MELGAR!O51+NATAGAIMA!O51+PURIFICACION!O51+'SAN ANTONIO'!O51+VILLARRICA!O51+AMBALEMA!O51+CASABIANCA!O51+HERVEO!O51+LIBANO!O51+ANZOATEGUI!O51+PALOCABILDO!O51+COELLO!O51+ORTEGA!O51+ALPUJARRA!O51+DOLORES!O51+GUAMO!O51+PRADO!O51+'SAN LUIS'!O51+SUAREZ!O51+'VALLE DE SAN JUAN'!O51+VILLAHERMOSA!O51</f>
        <v>0</v>
      </c>
      <c r="P51" s="1370">
        <f>+'VENADILLO 2017'!P51+'SANTA ISABEL 2017'!P51+'SANTA ISABEL 2017'!P51+'ROVIRA 2017'!P51+'PIEDRAS 2017'!P51+'MARIQUITA 2017'!P51+'LERIDA 2017'!P51+'HONDA 2017'!P51+'FRESNO 2017'!P51+'FALAN 2017'!P51+'CAJAMARCA 2017'!P51+'ARMERO 2017'!P51+'ALVARADO 2017'!P51+RONCESVALLES2017!P51+PLANADAS2017!P51+PROGRAMACIÒNMURILLO2017!P51+COYAIMA2017!P51+ATACO2017!P51+'CARMEN DE APICALA'!P51+CHAPARRAL!P51+CUNDAY!P51+ESPINAL!P51+FLANDES!P51+ICONONZO!P51+MELGAR!P51+NATAGAIMA!P51+PURIFICACION!P51+'SAN ANTONIO'!P51+VILLARRICA!P51+AMBALEMA!P51+CASABIANCA!P51+HERVEO!P51+LIBANO!P51+ANZOATEGUI!P51+PALOCABILDO!P51+COELLO!P51+ORTEGA!P51+ALPUJARRA!P51+DOLORES!P51+GUAMO!P51+PRADO!P51+'SAN LUIS'!P51+SUAREZ!P51+'VALLE DE SAN JUAN'!P51+VILLAHERMOSA!P51</f>
        <v>1184.96</v>
      </c>
      <c r="Q51" s="1370">
        <f>+'VENADILLO 2017'!Q51+'SANTA ISABEL 2017'!Q51+'SANTA ISABEL 2017'!Q51+'ROVIRA 2017'!Q51+'PIEDRAS 2017'!Q51+'MARIQUITA 2017'!Q51+'LERIDA 2017'!Q51+'HONDA 2017'!Q51+'FRESNO 2017'!Q51+'FALAN 2017'!Q51+'CAJAMARCA 2017'!Q51+'ARMERO 2017'!Q51+'ALVARADO 2017'!Q51+RONCESVALLES2017!Q51+PLANADAS2017!Q51+PROGRAMACIÒNMURILLO2017!Q51+COYAIMA2017!Q51+ATACO2017!Q51+'CARMEN DE APICALA'!Q51+CHAPARRAL!Q51+CUNDAY!Q51+ESPINAL!Q51+FLANDES!Q51+ICONONZO!Q51+MELGAR!Q51+NATAGAIMA!Q51+PURIFICACION!Q51+'SAN ANTONIO'!Q51+VILLARRICA!Q51+AMBALEMA!Q51+CASABIANCA!Q51+HERVEO!Q51+LIBANO!Q51+ANZOATEGUI!Q51+PALOCABILDO!Q51+COELLO!Q51+ORTEGA!Q51+ALPUJARRA!Q51+DOLORES!Q51+GUAMO!Q51+PRADO!Q51+'SAN LUIS'!Q51+SUAREZ!Q51+'VALLE DE SAN JUAN'!Q51+VILLAHERMOSA!Q51</f>
        <v>9750681.5999999996</v>
      </c>
      <c r="R51" s="50"/>
    </row>
    <row r="52" spans="1:18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1369">
        <f>+'VENADILLO 2017'!F52+'SANTA ISABEL 2017'!F52+'SANTA ISABEL 2017'!F52+'ROVIRA 2017'!F52+'PIEDRAS 2017'!F52+'MARIQUITA 2017'!F52+'LERIDA 2017'!F52+'HONDA 2017'!F52+'FRESNO 2017'!F52+'FALAN 2017'!F52+'CAJAMARCA 2017'!F52+'ARMERO 2017'!F52+'ALVARADO 2017'!F52+RONCESVALLES2017!F52+PLANADAS2017!F52+PROGRAMACIÒNMURILLO2017!F52+COYAIMA2017!F52+ATACO2017!F52+'CARMEN DE APICALA'!F52+CHAPARRAL!F52+CUNDAY!F52+ESPINAL!F52+FLANDES!F52+ICONONZO!F52+MELGAR!F52+NATAGAIMA!F52+PURIFICACION!F52+'SAN ANTONIO'!F52+VILLARRICA!F52+AMBALEMA!F52+CASABIANCA!F52+HERVEO!F52+LIBANO!F52+ANZOATEGUI!F52+PALOCABILDO!F52+COELLO!F52+ORTEGA!F52+ALPUJARRA!F52+DOLORES!F52+GUAMO!F52+PRADO!F52+'SAN LUIS'!F52+SUAREZ!F52+'VALLE DE SAN JUAN'!F52+VILLAHERMOSA!F52</f>
        <v>2</v>
      </c>
      <c r="G52" s="1369">
        <f>+'VENADILLO 2017'!G52+'SANTA ISABEL 2017'!G52+'SANTA ISABEL 2017'!G52+'ROVIRA 2017'!G52+'PIEDRAS 2017'!G52+'MARIQUITA 2017'!G52+'LERIDA 2017'!G52+'HONDA 2017'!G52+'FRESNO 2017'!G52+'FALAN 2017'!G52+'CAJAMARCA 2017'!G52+'ARMERO 2017'!G52+'ALVARADO 2017'!G52+RONCESVALLES2017!G52+PLANADAS2017!G52+PROGRAMACIÒNMURILLO2017!G52+COYAIMA2017!G52+ATACO2017!G52+'CARMEN DE APICALA'!G52+CHAPARRAL!G52+CUNDAY!G52+ESPINAL!G52+FLANDES!G52+ICONONZO!G52+MELGAR!G52+NATAGAIMA!G52+PURIFICACION!G52+'SAN ANTONIO'!G52+VILLARRICA!G52+AMBALEMA!G52+CASABIANCA!G52+HERVEO!G52+LIBANO!G52+ANZOATEGUI!G52+PALOCABILDO!G52+COELLO!G52+ORTEGA!G52+ALPUJARRA!G52+DOLORES!G52+GUAMO!G52+PRADO!G52+'SAN LUIS'!G52+SUAREZ!G52+'VALLE DE SAN JUAN'!G52+VILLAHERMOSA!G52</f>
        <v>13</v>
      </c>
      <c r="H52" s="190">
        <f t="shared" si="1"/>
        <v>650</v>
      </c>
      <c r="I52" s="1369">
        <f>+'VENADILLO 2017'!I52+'SANTA ISABEL 2017'!I52+'SANTA ISABEL 2017'!I52+'ROVIRA 2017'!I52+'PIEDRAS 2017'!I52+'MARIQUITA 2017'!I52+'LERIDA 2017'!I52+'HONDA 2017'!I52+'FRESNO 2017'!I52+'FALAN 2017'!I52+'CAJAMARCA 2017'!I52+'ARMERO 2017'!I52+'ALVARADO 2017'!I52+RONCESVALLES2017!I52+PLANADAS2017!I52+PROGRAMACIÒNMURILLO2017!I52+COYAIMA2017!I52+ATACO2017!I52+'CARMEN DE APICALA'!I52+CHAPARRAL!I52+CUNDAY!I52+ESPINAL!I52+FLANDES!I52+ICONONZO!I52+MELGAR!I52+NATAGAIMA!I52+PURIFICACION!I52+'SAN ANTONIO'!I52+VILLARRICA!I52+AMBALEMA!I52+CASABIANCA!I52+HERVEO!I52+LIBANO!I52+ANZOATEGUI!I52+PALOCABILDO!I52+COELLO!I52+ORTEGA!I52+ALPUJARRA!I52+DOLORES!I52+GUAMO!I52+PRADO!I52+'SAN LUIS'!I52+SUAREZ!I52+'VALLE DE SAN JUAN'!I52+VILLAHERMOSA!I52</f>
        <v>65</v>
      </c>
      <c r="J52" s="1369">
        <f>+'VENADILLO 2017'!J52+'SANTA ISABEL 2017'!J52+'SANTA ISABEL 2017'!J52+'ROVIRA 2017'!J52+'PIEDRAS 2017'!J52+'MARIQUITA 2017'!J52+'LERIDA 2017'!J52+'HONDA 2017'!J52+'FRESNO 2017'!J52+'FALAN 2017'!J52+'CAJAMARCA 2017'!J52+'ARMERO 2017'!J52+'ALVARADO 2017'!J52+RONCESVALLES2017!J52+PLANADAS2017!J52+PROGRAMACIÒNMURILLO2017!J52+COYAIMA2017!J52+ATACO2017!J52+'CARMEN DE APICALA'!J52+CHAPARRAL!J52+CUNDAY!J52+ESPINAL!J52+FLANDES!J52+ICONONZO!J52+MELGAR!J52+NATAGAIMA!J52+PURIFICACION!J52+'SAN ANTONIO'!J52+VILLARRICA!J52+AMBALEMA!J52+CASABIANCA!J52+HERVEO!J52+LIBANO!J52+ANZOATEGUI!J52+PALOCABILDO!J52+COELLO!J52+ORTEGA!J52+ALPUJARRA!J52+DOLORES!J52+GUAMO!J52+PRADO!J52+'SAN LUIS'!J52+SUAREZ!J52+'VALLE DE SAN JUAN'!J52+VILLAHERMOSA!J52</f>
        <v>64</v>
      </c>
      <c r="K52" s="1369">
        <f>+'VENADILLO 2017'!K52+'SANTA ISABEL 2017'!K52+'SANTA ISABEL 2017'!K52+'ROVIRA 2017'!K52+'PIEDRAS 2017'!K52+'MARIQUITA 2017'!K52+'LERIDA 2017'!K52+'HONDA 2017'!K52+'FRESNO 2017'!K52+'FALAN 2017'!K52+'CAJAMARCA 2017'!K52+'ARMERO 2017'!K52+'ALVARADO 2017'!K52+RONCESVALLES2017!K52+PLANADAS2017!K52+PROGRAMACIÒNMURILLO2017!K52+COYAIMA2017!K52+ATACO2017!K52+'CARMEN DE APICALA'!K52+CHAPARRAL!K52+CUNDAY!K52+ESPINAL!K52+FLANDES!K52+ICONONZO!K52+MELGAR!K52+NATAGAIMA!K52+PURIFICACION!K52+'SAN ANTONIO'!K52+VILLARRICA!K52+AMBALEMA!K52+CASABIANCA!K52+HERVEO!K52+LIBANO!K52+ANZOATEGUI!K52+PALOCABILDO!K52+COELLO!K52+ORTEGA!K52+ALPUJARRA!K52+DOLORES!K52+GUAMO!K52+PRADO!K52+'SAN LUIS'!K52+SUAREZ!K52+'VALLE DE SAN JUAN'!K52+VILLAHERMOSA!K52</f>
        <v>29.440000000000005</v>
      </c>
      <c r="L52" s="1370">
        <f>+'VENADILLO 2017'!L52+'SANTA ISABEL 2017'!L52+'SANTA ISABEL 2017'!L52+'ROVIRA 2017'!L52+'PIEDRAS 2017'!L52+'MARIQUITA 2017'!L52+'LERIDA 2017'!L52+'HONDA 2017'!L52+'FRESNO 2017'!L52+'FALAN 2017'!L52+'CAJAMARCA 2017'!L52+'ARMERO 2017'!L52+'ALVARADO 2017'!L52+RONCESVALLES2017!L52+PLANADAS2017!L52+PROGRAMACIÒNMURILLO2017!L52+COYAIMA2017!L52+ATACO2017!L52+'CARMEN DE APICALA'!L52+CHAPARRAL!L52+CUNDAY!L52+ESPINAL!L52+FLANDES!L52+ICONONZO!L52+MELGAR!L52+NATAGAIMA!L52+PURIFICACION!L52+'SAN ANTONIO'!L52+VILLARRICA!L52+AMBALEMA!L52+CASABIANCA!L52+HERVEO!L52+LIBANO!L52+ANZOATEGUI!L52+PALOCABILDO!L52+COELLO!L52+ORTEGA!L52+ALPUJARRA!L52+DOLORES!L52+GUAMO!L52+PRADO!L52+'SAN LUIS'!L52+SUAREZ!L52+'VALLE DE SAN JUAN'!L52+VILLAHERMOSA!L52</f>
        <v>83102.399999999994</v>
      </c>
      <c r="M52" s="1370">
        <f>+'VENADILLO 2017'!M52+'SANTA ISABEL 2017'!M52+'SANTA ISABEL 2017'!M52+'ROVIRA 2017'!M52+'PIEDRAS 2017'!M52+'MARIQUITA 2017'!M52+'LERIDA 2017'!M52+'HONDA 2017'!M52+'FRESNO 2017'!M52+'FALAN 2017'!M52+'CAJAMARCA 2017'!M52+'ARMERO 2017'!M52+'ALVARADO 2017'!M52+RONCESVALLES2017!M52+PLANADAS2017!M52+PROGRAMACIÒNMURILLO2017!M52+COYAIMA2017!M52+ATACO2017!M52+'CARMEN DE APICALA'!M52+CHAPARRAL!M52+CUNDAY!M52+ESPINAL!M52+FLANDES!M52+ICONONZO!M52+MELGAR!M52+NATAGAIMA!M52+PURIFICACION!M52+'SAN ANTONIO'!M52+VILLARRICA!M52+AMBALEMA!M52+CASABIANCA!M52+HERVEO!M52+LIBANO!M52+ANZOATEGUI!M52+PALOCABILDO!M52+COELLO!M52+ORTEGA!M52+ALPUJARRA!M52+DOLORES!M52+GUAMO!M52+PRADO!M52+'SAN LUIS'!M52+SUAREZ!M52+'VALLE DE SAN JUAN'!M52+VILLAHERMOSA!M52</f>
        <v>234342.40000000002</v>
      </c>
      <c r="N52" s="1370">
        <f>+'VENADILLO 2017'!N52+'SANTA ISABEL 2017'!N52+'SANTA ISABEL 2017'!N52+'ROVIRA 2017'!N52+'PIEDRAS 2017'!N52+'MARIQUITA 2017'!N52+'LERIDA 2017'!N52+'HONDA 2017'!N52+'FRESNO 2017'!N52+'FALAN 2017'!N52+'CAJAMARCA 2017'!N52+'ARMERO 2017'!N52+'ALVARADO 2017'!N52+RONCESVALLES2017!N52+PLANADAS2017!N52+PROGRAMACIÒNMURILLO2017!N52+COYAIMA2017!N52+ATACO2017!N52+'CARMEN DE APICALA'!N52+CHAPARRAL!N52+CUNDAY!N52+ESPINAL!N52+FLANDES!N52+ICONONZO!N52+MELGAR!N52+NATAGAIMA!N52+PURIFICACION!N52+'SAN ANTONIO'!N52+VILLARRICA!N52+AMBALEMA!N52+CASABIANCA!N52+HERVEO!N52+LIBANO!N52+ANZOATEGUI!N52+PALOCABILDO!N52+COELLO!N52+ORTEGA!N52+ALPUJARRA!N52+DOLORES!N52+GUAMO!N52+PRADO!N52+'SAN LUIS'!N52+SUAREZ!N52+'VALLE DE SAN JUAN'!N52+VILLAHERMOSA!N52</f>
        <v>100.5</v>
      </c>
      <c r="O52" s="1370">
        <f>+'VENADILLO 2017'!O52+'SANTA ISABEL 2017'!O52+'SANTA ISABEL 2017'!O52+'ROVIRA 2017'!O52+'PIEDRAS 2017'!O52+'MARIQUITA 2017'!O52+'LERIDA 2017'!O52+'HONDA 2017'!O52+'FRESNO 2017'!O52+'FALAN 2017'!O52+'CAJAMARCA 2017'!O52+'ARMERO 2017'!O52+'ALVARADO 2017'!O52+RONCESVALLES2017!O52+PLANADAS2017!O52+PROGRAMACIÒNMURILLO2017!O52+COYAIMA2017!O52+ATACO2017!O52+'CARMEN DE APICALA'!O52+CHAPARRAL!O52+CUNDAY!O52+ESPINAL!O52+FLANDES!O52+ICONONZO!O52+MELGAR!O52+NATAGAIMA!O52+PURIFICACION!O52+'SAN ANTONIO'!O52+VILLARRICA!O52+AMBALEMA!O52+CASABIANCA!O52+HERVEO!O52+LIBANO!O52+ANZOATEGUI!O52+PALOCABILDO!O52+COELLO!O52+ORTEGA!O52+ALPUJARRA!O52+DOLORES!O52+GUAMO!O52+PRADO!O52+'SAN LUIS'!O52+SUAREZ!O52+'VALLE DE SAN JUAN'!O52+VILLAHERMOSA!O52</f>
        <v>799980</v>
      </c>
      <c r="P52" s="1370">
        <f>+'VENADILLO 2017'!P52+'SANTA ISABEL 2017'!P52+'SANTA ISABEL 2017'!P52+'ROVIRA 2017'!P52+'PIEDRAS 2017'!P52+'MARIQUITA 2017'!P52+'LERIDA 2017'!P52+'HONDA 2017'!P52+'FRESNO 2017'!P52+'FALAN 2017'!P52+'CAJAMARCA 2017'!P52+'ARMERO 2017'!P52+'ALVARADO 2017'!P52+RONCESVALLES2017!P52+PLANADAS2017!P52+PROGRAMACIÒNMURILLO2017!P52+COYAIMA2017!P52+ATACO2017!P52+'CARMEN DE APICALA'!P52+CHAPARRAL!P52+CUNDAY!P52+ESPINAL!P52+FLANDES!P52+ICONONZO!P52+MELGAR!P52+NATAGAIMA!P52+PURIFICACION!P52+'SAN ANTONIO'!P52+VILLARRICA!P52+AMBALEMA!P52+CASABIANCA!P52+HERVEO!P52+LIBANO!P52+ANZOATEGUI!P52+PALOCABILDO!P52+COELLO!P52+ORTEGA!P52+ALPUJARRA!P52+DOLORES!P52+GUAMO!P52+PRADO!P52+'SAN LUIS'!P52+SUAREZ!P52+'VALLE DE SAN JUAN'!P52+VILLAHERMOSA!P52</f>
        <v>129.94</v>
      </c>
      <c r="Q52" s="1370">
        <f>+'VENADILLO 2017'!Q52+'SANTA ISABEL 2017'!Q52+'SANTA ISABEL 2017'!Q52+'ROVIRA 2017'!Q52+'PIEDRAS 2017'!Q52+'MARIQUITA 2017'!Q52+'LERIDA 2017'!Q52+'HONDA 2017'!Q52+'FRESNO 2017'!Q52+'FALAN 2017'!Q52+'CAJAMARCA 2017'!Q52+'ARMERO 2017'!Q52+'ALVARADO 2017'!Q52+RONCESVALLES2017!Q52+PLANADAS2017!Q52+PROGRAMACIÒNMURILLO2017!Q52+COYAIMA2017!Q52+ATACO2017!Q52+'CARMEN DE APICALA'!Q52+CHAPARRAL!Q52+CUNDAY!Q52+ESPINAL!Q52+FLANDES!Q52+ICONONZO!Q52+MELGAR!Q52+NATAGAIMA!Q52+PURIFICACION!Q52+'SAN ANTONIO'!Q52+VILLARRICA!Q52+AMBALEMA!Q52+CASABIANCA!Q52+HERVEO!Q52+LIBANO!Q52+ANZOATEGUI!Q52+PALOCABILDO!Q52+COELLO!Q52+ORTEGA!Q52+ALPUJARRA!Q52+DOLORES!Q52+GUAMO!Q52+PRADO!Q52+'SAN LUIS'!Q52+SUAREZ!Q52+'VALLE DE SAN JUAN'!Q52+VILLAHERMOSA!Q52</f>
        <v>1034322.3999999999</v>
      </c>
      <c r="R52" s="50"/>
    </row>
    <row r="53" spans="1:18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369">
        <f>+'VENADILLO 2017'!F53+'SANTA ISABEL 2017'!F53+'SANTA ISABEL 2017'!F53+'ROVIRA 2017'!F53+'PIEDRAS 2017'!F53+'MARIQUITA 2017'!F53+'LERIDA 2017'!F53+'HONDA 2017'!F53+'FRESNO 2017'!F53+'FALAN 2017'!F53+'CAJAMARCA 2017'!F53+'ARMERO 2017'!F53+'ALVARADO 2017'!F53+RONCESVALLES2017!F53+PLANADAS2017!F53+PROGRAMACIÒNMURILLO2017!F53+COYAIMA2017!F53+ATACO2017!F53+'CARMEN DE APICALA'!F53+CHAPARRAL!F53+CUNDAY!F53+ESPINAL!F53+FLANDES!F53+ICONONZO!F53+MELGAR!F53+NATAGAIMA!F53+PURIFICACION!F53+'SAN ANTONIO'!F53+VILLARRICA!F53+AMBALEMA!F53+CASABIANCA!F53+HERVEO!F53+LIBANO!F53+ANZOATEGUI!F53+PALOCABILDO!F53+COELLO!F53+ORTEGA!F53+ALPUJARRA!F53+DOLORES!F53+GUAMO!F53+PRADO!F53+'SAN LUIS'!F53+SUAREZ!F53+'VALLE DE SAN JUAN'!F53+VILLAHERMOSA!F53</f>
        <v>20</v>
      </c>
      <c r="G53" s="1369">
        <f>+'VENADILLO 2017'!G53+'SANTA ISABEL 2017'!G53+'SANTA ISABEL 2017'!G53+'ROVIRA 2017'!G53+'PIEDRAS 2017'!G53+'MARIQUITA 2017'!G53+'LERIDA 2017'!G53+'HONDA 2017'!G53+'FRESNO 2017'!G53+'FALAN 2017'!G53+'CAJAMARCA 2017'!G53+'ARMERO 2017'!G53+'ALVARADO 2017'!G53+RONCESVALLES2017!G53+PLANADAS2017!G53+PROGRAMACIÒNMURILLO2017!G53+COYAIMA2017!G53+ATACO2017!G53+'CARMEN DE APICALA'!G53+CHAPARRAL!G53+CUNDAY!G53+ESPINAL!G53+FLANDES!G53+ICONONZO!G53+MELGAR!G53+NATAGAIMA!G53+PURIFICACION!G53+'SAN ANTONIO'!G53+VILLARRICA!G53+AMBALEMA!G53+CASABIANCA!G53+HERVEO!G53+LIBANO!G53+ANZOATEGUI!G53+PALOCABILDO!G53+COELLO!G53+ORTEGA!G53+ALPUJARRA!G53+DOLORES!G53+GUAMO!G53+PRADO!G53+'SAN LUIS'!G53+SUAREZ!G53+'VALLE DE SAN JUAN'!G53+VILLAHERMOSA!G53</f>
        <v>5</v>
      </c>
      <c r="H53" s="190">
        <f t="shared" si="1"/>
        <v>25</v>
      </c>
      <c r="I53" s="1369">
        <f>+'VENADILLO 2017'!I53+'SANTA ISABEL 2017'!I53+'SANTA ISABEL 2017'!I53+'ROVIRA 2017'!I53+'PIEDRAS 2017'!I53+'MARIQUITA 2017'!I53+'LERIDA 2017'!I53+'HONDA 2017'!I53+'FRESNO 2017'!I53+'FALAN 2017'!I53+'CAJAMARCA 2017'!I53+'ARMERO 2017'!I53+'ALVARADO 2017'!I53+RONCESVALLES2017!I53+PLANADAS2017!I53+PROGRAMACIÒNMURILLO2017!I53+COYAIMA2017!I53+ATACO2017!I53+'CARMEN DE APICALA'!I53+CHAPARRAL!I53+CUNDAY!I53+ESPINAL!I53+FLANDES!I53+ICONONZO!I53+MELGAR!I53+NATAGAIMA!I53+PURIFICACION!I53+'SAN ANTONIO'!I53+VILLARRICA!I53+AMBALEMA!I53+CASABIANCA!I53+HERVEO!I53+LIBANO!I53+ANZOATEGUI!I53+PALOCABILDO!I53+COELLO!I53+ORTEGA!I53+ALPUJARRA!I53+DOLORES!I53+GUAMO!I53+PRADO!I53+'SAN LUIS'!I53+SUAREZ!I53+'VALLE DE SAN JUAN'!I53+VILLAHERMOSA!I53</f>
        <v>1</v>
      </c>
      <c r="J53" s="1369">
        <f>+'VENADILLO 2017'!J53+'SANTA ISABEL 2017'!J53+'SANTA ISABEL 2017'!J53+'ROVIRA 2017'!J53+'PIEDRAS 2017'!J53+'MARIQUITA 2017'!J53+'LERIDA 2017'!J53+'HONDA 2017'!J53+'FRESNO 2017'!J53+'FALAN 2017'!J53+'CAJAMARCA 2017'!J53+'ARMERO 2017'!J53+'ALVARADO 2017'!J53+RONCESVALLES2017!J53+PLANADAS2017!J53+PROGRAMACIÒNMURILLO2017!J53+COYAIMA2017!J53+ATACO2017!J53+'CARMEN DE APICALA'!J53+CHAPARRAL!J53+CUNDAY!J53+ESPINAL!J53+FLANDES!J53+ICONONZO!J53+MELGAR!J53+NATAGAIMA!J53+PURIFICACION!J53+'SAN ANTONIO'!J53+VILLARRICA!J53+AMBALEMA!J53+CASABIANCA!J53+HERVEO!J53+LIBANO!J53+ANZOATEGUI!J53+PALOCABILDO!J53+COELLO!J53+ORTEGA!J53+ALPUJARRA!J53+DOLORES!J53+GUAMO!J53+PRADO!J53+'SAN LUIS'!J53+SUAREZ!J53+'VALLE DE SAN JUAN'!J53+VILLAHERMOSA!J53</f>
        <v>5</v>
      </c>
      <c r="K53" s="1369">
        <f>+'VENADILLO 2017'!K53+'SANTA ISABEL 2017'!K53+'SANTA ISABEL 2017'!K53+'ROVIRA 2017'!K53+'PIEDRAS 2017'!K53+'MARIQUITA 2017'!K53+'LERIDA 2017'!K53+'HONDA 2017'!K53+'FRESNO 2017'!K53+'FALAN 2017'!K53+'CAJAMARCA 2017'!K53+'ARMERO 2017'!K53+'ALVARADO 2017'!K53+RONCESVALLES2017!K53+PLANADAS2017!K53+PROGRAMACIÒNMURILLO2017!K53+COYAIMA2017!K53+ATACO2017!K53+'CARMEN DE APICALA'!K53+CHAPARRAL!K53+CUNDAY!K53+ESPINAL!K53+FLANDES!K53+ICONONZO!K53+MELGAR!K53+NATAGAIMA!K53+PURIFICACION!K53+'SAN ANTONIO'!K53+VILLARRICA!K53+AMBALEMA!K53+CASABIANCA!K53+HERVEO!K53+LIBANO!K53+ANZOATEGUI!K53+PALOCABILDO!K53+COELLO!K53+ORTEGA!K53+ALPUJARRA!K53+DOLORES!K53+GUAMO!K53+PRADO!K53+'SAN LUIS'!K53+SUAREZ!K53+'VALLE DE SAN JUAN'!K53+VILLAHERMOSA!K53</f>
        <v>10</v>
      </c>
      <c r="L53" s="1370">
        <f>+'VENADILLO 2017'!L53+'SANTA ISABEL 2017'!L53+'SANTA ISABEL 2017'!L53+'ROVIRA 2017'!L53+'PIEDRAS 2017'!L53+'MARIQUITA 2017'!L53+'LERIDA 2017'!L53+'HONDA 2017'!L53+'FRESNO 2017'!L53+'FALAN 2017'!L53+'CAJAMARCA 2017'!L53+'ARMERO 2017'!L53+'ALVARADO 2017'!L53+RONCESVALLES2017!L53+PLANADAS2017!L53+PROGRAMACIÒNMURILLO2017!L53+COYAIMA2017!L53+ATACO2017!L53+'CARMEN DE APICALA'!L53+CHAPARRAL!L53+CUNDAY!L53+ESPINAL!L53+FLANDES!L53+ICONONZO!L53+MELGAR!L53+NATAGAIMA!L53+PURIFICACION!L53+'SAN ANTONIO'!L53+VILLARRICA!L53+AMBALEMA!L53+CASABIANCA!L53+HERVEO!L53+LIBANO!L53+ANZOATEGUI!L53+PALOCABILDO!L53+COELLO!L53+ORTEGA!L53+ALPUJARRA!L53+DOLORES!L53+GUAMO!L53+PRADO!L53+'SAN LUIS'!L53+SUAREZ!L53+'VALLE DE SAN JUAN'!L53+VILLAHERMOSA!L53</f>
        <v>67660</v>
      </c>
      <c r="M53" s="1370">
        <f>+'VENADILLO 2017'!M53+'SANTA ISABEL 2017'!M53+'SANTA ISABEL 2017'!M53+'ROVIRA 2017'!M53+'PIEDRAS 2017'!M53+'MARIQUITA 2017'!M53+'LERIDA 2017'!M53+'HONDA 2017'!M53+'FRESNO 2017'!M53+'FALAN 2017'!M53+'CAJAMARCA 2017'!M53+'ARMERO 2017'!M53+'ALVARADO 2017'!M53+RONCESVALLES2017!M53+PLANADAS2017!M53+PROGRAMACIÒNMURILLO2017!M53+COYAIMA2017!M53+ATACO2017!M53+'CARMEN DE APICALA'!M53+CHAPARRAL!M53+CUNDAY!M53+ESPINAL!M53+FLANDES!M53+ICONONZO!M53+MELGAR!M53+NATAGAIMA!M53+PURIFICACION!M53+'SAN ANTONIO'!M53+VILLARRICA!M53+AMBALEMA!M53+CASABIANCA!M53+HERVEO!M53+LIBANO!M53+ANZOATEGUI!M53+PALOCABILDO!M53+COELLO!M53+ORTEGA!M53+ALPUJARRA!M53+DOLORES!M53+GUAMO!M53+PRADO!M53+'SAN LUIS'!M53+SUAREZ!M53+'VALLE DE SAN JUAN'!M53+VILLAHERMOSA!M53</f>
        <v>79600</v>
      </c>
      <c r="N53" s="1370">
        <f>+'VENADILLO 2017'!N53+'SANTA ISABEL 2017'!N53+'SANTA ISABEL 2017'!N53+'ROVIRA 2017'!N53+'PIEDRAS 2017'!N53+'MARIQUITA 2017'!N53+'LERIDA 2017'!N53+'HONDA 2017'!N53+'FRESNO 2017'!N53+'FALAN 2017'!N53+'CAJAMARCA 2017'!N53+'ARMERO 2017'!N53+'ALVARADO 2017'!N53+RONCESVALLES2017!N53+PLANADAS2017!N53+PROGRAMACIÒNMURILLO2017!N53+COYAIMA2017!N53+ATACO2017!N53+'CARMEN DE APICALA'!N53+CHAPARRAL!N53+CUNDAY!N53+ESPINAL!N53+FLANDES!N53+ICONONZO!N53+MELGAR!N53+NATAGAIMA!N53+PURIFICACION!N53+'SAN ANTONIO'!N53+VILLARRICA!N53+AMBALEMA!N53+CASABIANCA!N53+HERVEO!N53+LIBANO!N53+ANZOATEGUI!N53+PALOCABILDO!N53+COELLO!N53+ORTEGA!N53+ALPUJARRA!N53+DOLORES!N53+GUAMO!N53+PRADO!N53+'SAN LUIS'!N53+SUAREZ!N53+'VALLE DE SAN JUAN'!N53+VILLAHERMOSA!N53</f>
        <v>0</v>
      </c>
      <c r="O53" s="1370">
        <f>+'VENADILLO 2017'!O53+'SANTA ISABEL 2017'!O53+'SANTA ISABEL 2017'!O53+'ROVIRA 2017'!O53+'PIEDRAS 2017'!O53+'MARIQUITA 2017'!O53+'LERIDA 2017'!O53+'HONDA 2017'!O53+'FRESNO 2017'!O53+'FALAN 2017'!O53+'CAJAMARCA 2017'!O53+'ARMERO 2017'!O53+'ALVARADO 2017'!O53+RONCESVALLES2017!O53+PLANADAS2017!O53+PROGRAMACIÒNMURILLO2017!O53+COYAIMA2017!O53+ATACO2017!O53+'CARMEN DE APICALA'!O53+CHAPARRAL!O53+CUNDAY!O53+ESPINAL!O53+FLANDES!O53+ICONONZO!O53+MELGAR!O53+NATAGAIMA!O53+PURIFICACION!O53+'SAN ANTONIO'!O53+VILLARRICA!O53+AMBALEMA!O53+CASABIANCA!O53+HERVEO!O53+LIBANO!O53+ANZOATEGUI!O53+PALOCABILDO!O53+COELLO!O53+ORTEGA!O53+ALPUJARRA!O53+DOLORES!O53+GUAMO!O53+PRADO!O53+'SAN LUIS'!O53+SUAREZ!O53+'VALLE DE SAN JUAN'!O53+VILLAHERMOSA!O53</f>
        <v>0</v>
      </c>
      <c r="P53" s="1370">
        <f>+'VENADILLO 2017'!P53+'SANTA ISABEL 2017'!P53+'SANTA ISABEL 2017'!P53+'ROVIRA 2017'!P53+'PIEDRAS 2017'!P53+'MARIQUITA 2017'!P53+'LERIDA 2017'!P53+'HONDA 2017'!P53+'FRESNO 2017'!P53+'FALAN 2017'!P53+'CAJAMARCA 2017'!P53+'ARMERO 2017'!P53+'ALVARADO 2017'!P53+RONCESVALLES2017!P53+PLANADAS2017!P53+PROGRAMACIÒNMURILLO2017!P53+COYAIMA2017!P53+ATACO2017!P53+'CARMEN DE APICALA'!P53+CHAPARRAL!P53+CUNDAY!P53+ESPINAL!P53+FLANDES!P53+ICONONZO!P53+MELGAR!P53+NATAGAIMA!P53+PURIFICACION!P53+'SAN ANTONIO'!P53+VILLARRICA!P53+AMBALEMA!P53+CASABIANCA!P53+HERVEO!P53+LIBANO!P53+ANZOATEGUI!P53+PALOCABILDO!P53+COELLO!P53+ORTEGA!P53+ALPUJARRA!P53+DOLORES!P53+GUAMO!P53+PRADO!P53+'SAN LUIS'!P53+SUAREZ!P53+'VALLE DE SAN JUAN'!P53+VILLAHERMOSA!P53</f>
        <v>0</v>
      </c>
      <c r="Q53" s="1370">
        <f>+'VENADILLO 2017'!Q53+'SANTA ISABEL 2017'!Q53+'SANTA ISABEL 2017'!Q53+'ROVIRA 2017'!Q53+'PIEDRAS 2017'!Q53+'MARIQUITA 2017'!Q53+'LERIDA 2017'!Q53+'HONDA 2017'!Q53+'FRESNO 2017'!Q53+'FALAN 2017'!Q53+'CAJAMARCA 2017'!Q53+'ARMERO 2017'!Q53+'ALVARADO 2017'!Q53+RONCESVALLES2017!Q53+PLANADAS2017!Q53+PROGRAMACIÒNMURILLO2017!Q53+COYAIMA2017!Q53+ATACO2017!Q53+'CARMEN DE APICALA'!Q53+CHAPARRAL!Q53+CUNDAY!Q53+ESPINAL!Q53+FLANDES!Q53+ICONONZO!Q53+MELGAR!Q53+NATAGAIMA!Q53+PURIFICACION!Q53+'SAN ANTONIO'!Q53+VILLARRICA!Q53+AMBALEMA!Q53+CASABIANCA!Q53+HERVEO!Q53+LIBANO!Q53+ANZOATEGUI!Q53+PALOCABILDO!Q53+COELLO!Q53+ORTEGA!Q53+ALPUJARRA!Q53+DOLORES!Q53+GUAMO!Q53+PRADO!Q53+'SAN LUIS'!Q53+SUAREZ!Q53+'VALLE DE SAN JUAN'!Q53+VILLAHERMOSA!Q53</f>
        <v>79600</v>
      </c>
      <c r="R53" s="50"/>
    </row>
    <row r="54" spans="1:18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369">
        <f>+'VENADILLO 2017'!F54+'SANTA ISABEL 2017'!F54+'SANTA ISABEL 2017'!F54+'ROVIRA 2017'!F54+'PIEDRAS 2017'!F54+'MARIQUITA 2017'!F54+'LERIDA 2017'!F54+'HONDA 2017'!F54+'FRESNO 2017'!F54+'FALAN 2017'!F54+'CAJAMARCA 2017'!F54+'ARMERO 2017'!F54+'ALVARADO 2017'!F54+RONCESVALLES2017!F54+PLANADAS2017!F54+PROGRAMACIÒNMURILLO2017!F54+COYAIMA2017!F54+ATACO2017!F54+'CARMEN DE APICALA'!F54+CHAPARRAL!F54+CUNDAY!F54+ESPINAL!F54+FLANDES!F54+ICONONZO!F54+MELGAR!F54+NATAGAIMA!F54+PURIFICACION!F54+'SAN ANTONIO'!F54+VILLARRICA!F54+AMBALEMA!F54+CASABIANCA!F54+HERVEO!F54+LIBANO!F54+ANZOATEGUI!F54+PALOCABILDO!F54+COELLO!F54+ORTEGA!F54+ALPUJARRA!F54+DOLORES!F54+GUAMO!F54+PRADO!F54+'SAN LUIS'!F54+SUAREZ!F54+'VALLE DE SAN JUAN'!F54+VILLAHERMOSA!F54</f>
        <v>124</v>
      </c>
      <c r="G54" s="1369">
        <f>+'VENADILLO 2017'!G54+'SANTA ISABEL 2017'!G54+'SANTA ISABEL 2017'!G54+'ROVIRA 2017'!G54+'PIEDRAS 2017'!G54+'MARIQUITA 2017'!G54+'LERIDA 2017'!G54+'HONDA 2017'!G54+'FRESNO 2017'!G54+'FALAN 2017'!G54+'CAJAMARCA 2017'!G54+'ARMERO 2017'!G54+'ALVARADO 2017'!G54+RONCESVALLES2017!G54+PLANADAS2017!G54+PROGRAMACIÒNMURILLO2017!G54+COYAIMA2017!G54+ATACO2017!G54+'CARMEN DE APICALA'!G54+CHAPARRAL!G54+CUNDAY!G54+ESPINAL!G54+FLANDES!G54+ICONONZO!G54+MELGAR!G54+NATAGAIMA!G54+PURIFICACION!G54+'SAN ANTONIO'!G54+VILLARRICA!G54+AMBALEMA!G54+CASABIANCA!G54+HERVEO!G54+LIBANO!G54+ANZOATEGUI!G54+PALOCABILDO!G54+COELLO!G54+ORTEGA!G54+ALPUJARRA!G54+DOLORES!G54+GUAMO!G54+PRADO!G54+'SAN LUIS'!G54+SUAREZ!G54+'VALLE DE SAN JUAN'!G54+VILLAHERMOSA!G54</f>
        <v>6</v>
      </c>
      <c r="H54" s="190">
        <f t="shared" si="1"/>
        <v>4.838709677419355</v>
      </c>
      <c r="I54" s="1369">
        <f>+'VENADILLO 2017'!I54+'SANTA ISABEL 2017'!I54+'SANTA ISABEL 2017'!I54+'ROVIRA 2017'!I54+'PIEDRAS 2017'!I54+'MARIQUITA 2017'!I54+'LERIDA 2017'!I54+'HONDA 2017'!I54+'FRESNO 2017'!I54+'FALAN 2017'!I54+'CAJAMARCA 2017'!I54+'ARMERO 2017'!I54+'ALVARADO 2017'!I54+RONCESVALLES2017!I54+PLANADAS2017!I54+PROGRAMACIÒNMURILLO2017!I54+COYAIMA2017!I54+ATACO2017!I54+'CARMEN DE APICALA'!I54+CHAPARRAL!I54+CUNDAY!I54+ESPINAL!I54+FLANDES!I54+ICONONZO!I54+MELGAR!I54+NATAGAIMA!I54+PURIFICACION!I54+'SAN ANTONIO'!I54+VILLARRICA!I54+AMBALEMA!I54+CASABIANCA!I54+HERVEO!I54+LIBANO!I54+ANZOATEGUI!I54+PALOCABILDO!I54+COELLO!I54+ORTEGA!I54+ALPUJARRA!I54+DOLORES!I54+GUAMO!I54+PRADO!I54+'SAN LUIS'!I54+SUAREZ!I54+'VALLE DE SAN JUAN'!I54+VILLAHERMOSA!I54</f>
        <v>1</v>
      </c>
      <c r="J54" s="1369">
        <f>+'VENADILLO 2017'!J54+'SANTA ISABEL 2017'!J54+'SANTA ISABEL 2017'!J54+'ROVIRA 2017'!J54+'PIEDRAS 2017'!J54+'MARIQUITA 2017'!J54+'LERIDA 2017'!J54+'HONDA 2017'!J54+'FRESNO 2017'!J54+'FALAN 2017'!J54+'CAJAMARCA 2017'!J54+'ARMERO 2017'!J54+'ALVARADO 2017'!J54+RONCESVALLES2017!J54+PLANADAS2017!J54+PROGRAMACIÒNMURILLO2017!J54+COYAIMA2017!J54+ATACO2017!J54+'CARMEN DE APICALA'!J54+CHAPARRAL!J54+CUNDAY!J54+ESPINAL!J54+FLANDES!J54+ICONONZO!J54+MELGAR!J54+NATAGAIMA!J54+PURIFICACION!J54+'SAN ANTONIO'!J54+VILLARRICA!J54+AMBALEMA!J54+CASABIANCA!J54+HERVEO!J54+LIBANO!J54+ANZOATEGUI!J54+PALOCABILDO!J54+COELLO!J54+ORTEGA!J54+ALPUJARRA!J54+DOLORES!J54+GUAMO!J54+PRADO!J54+'SAN LUIS'!J54+SUAREZ!J54+'VALLE DE SAN JUAN'!J54+VILLAHERMOSA!J54</f>
        <v>6</v>
      </c>
      <c r="K54" s="1369">
        <f>+'VENADILLO 2017'!K54+'SANTA ISABEL 2017'!K54+'SANTA ISABEL 2017'!K54+'ROVIRA 2017'!K54+'PIEDRAS 2017'!K54+'MARIQUITA 2017'!K54+'LERIDA 2017'!K54+'HONDA 2017'!K54+'FRESNO 2017'!K54+'FALAN 2017'!K54+'CAJAMARCA 2017'!K54+'ARMERO 2017'!K54+'ALVARADO 2017'!K54+RONCESVALLES2017!K54+PLANADAS2017!K54+PROGRAMACIÒNMURILLO2017!K54+COYAIMA2017!K54+ATACO2017!K54+'CARMEN DE APICALA'!K54+CHAPARRAL!K54+CUNDAY!K54+ESPINAL!K54+FLANDES!K54+ICONONZO!K54+MELGAR!K54+NATAGAIMA!K54+PURIFICACION!K54+'SAN ANTONIO'!K54+VILLARRICA!K54+AMBALEMA!K54+CASABIANCA!K54+HERVEO!K54+LIBANO!K54+ANZOATEGUI!K54+PALOCABILDO!K54+COELLO!K54+ORTEGA!K54+ALPUJARRA!K54+DOLORES!K54+GUAMO!K54+PRADO!K54+'SAN LUIS'!K54+SUAREZ!K54+'VALLE DE SAN JUAN'!K54+VILLAHERMOSA!K54</f>
        <v>3</v>
      </c>
      <c r="L54" s="1370">
        <f>+'VENADILLO 2017'!L54+'SANTA ISABEL 2017'!L54+'SANTA ISABEL 2017'!L54+'ROVIRA 2017'!L54+'PIEDRAS 2017'!L54+'MARIQUITA 2017'!L54+'LERIDA 2017'!L54+'HONDA 2017'!L54+'FRESNO 2017'!L54+'FALAN 2017'!L54+'CAJAMARCA 2017'!L54+'ARMERO 2017'!L54+'ALVARADO 2017'!L54+RONCESVALLES2017!L54+PLANADAS2017!L54+PROGRAMACIÒNMURILLO2017!L54+COYAIMA2017!L54+ATACO2017!L54+'CARMEN DE APICALA'!L54+CHAPARRAL!L54+CUNDAY!L54+ESPINAL!L54+FLANDES!L54+ICONONZO!L54+MELGAR!L54+NATAGAIMA!L54+PURIFICACION!L54+'SAN ANTONIO'!L54+VILLARRICA!L54+AMBALEMA!L54+CASABIANCA!L54+HERVEO!L54+LIBANO!L54+ANZOATEGUI!L54+PALOCABILDO!L54+COELLO!L54+ORTEGA!L54+ALPUJARRA!L54+DOLORES!L54+GUAMO!L54+PRADO!L54+'SAN LUIS'!L54+SUAREZ!L54+'VALLE DE SAN JUAN'!L54+VILLAHERMOSA!L54</f>
        <v>55720</v>
      </c>
      <c r="M54" s="1370">
        <f>+'VENADILLO 2017'!M54+'SANTA ISABEL 2017'!M54+'SANTA ISABEL 2017'!M54+'ROVIRA 2017'!M54+'PIEDRAS 2017'!M54+'MARIQUITA 2017'!M54+'LERIDA 2017'!M54+'HONDA 2017'!M54+'FRESNO 2017'!M54+'FALAN 2017'!M54+'CAJAMARCA 2017'!M54+'ARMERO 2017'!M54+'ALVARADO 2017'!M54+RONCESVALLES2017!M54+PLANADAS2017!M54+PROGRAMACIÒNMURILLO2017!M54+COYAIMA2017!M54+ATACO2017!M54+'CARMEN DE APICALA'!M54+CHAPARRAL!M54+CUNDAY!M54+ESPINAL!M54+FLANDES!M54+ICONONZO!M54+MELGAR!M54+NATAGAIMA!M54+PURIFICACION!M54+'SAN ANTONIO'!M54+VILLARRICA!M54+AMBALEMA!M54+CASABIANCA!M54+HERVEO!M54+LIBANO!M54+ANZOATEGUI!M54+PALOCABILDO!M54+COELLO!M54+ORTEGA!M54+ALPUJARRA!M54+DOLORES!M54+GUAMO!M54+PRADO!M54+'SAN LUIS'!M54+SUAREZ!M54+'VALLE DE SAN JUAN'!M54+VILLAHERMOSA!M54</f>
        <v>23880</v>
      </c>
      <c r="N54" s="1370">
        <f>+'VENADILLO 2017'!N54+'SANTA ISABEL 2017'!N54+'SANTA ISABEL 2017'!N54+'ROVIRA 2017'!N54+'PIEDRAS 2017'!N54+'MARIQUITA 2017'!N54+'LERIDA 2017'!N54+'HONDA 2017'!N54+'FRESNO 2017'!N54+'FALAN 2017'!N54+'CAJAMARCA 2017'!N54+'ARMERO 2017'!N54+'ALVARADO 2017'!N54+RONCESVALLES2017!N54+PLANADAS2017!N54+PROGRAMACIÒNMURILLO2017!N54+COYAIMA2017!N54+ATACO2017!N54+'CARMEN DE APICALA'!N54+CHAPARRAL!N54+CUNDAY!N54+ESPINAL!N54+FLANDES!N54+ICONONZO!N54+MELGAR!N54+NATAGAIMA!N54+PURIFICACION!N54+'SAN ANTONIO'!N54+VILLARRICA!N54+AMBALEMA!N54+CASABIANCA!N54+HERVEO!N54+LIBANO!N54+ANZOATEGUI!N54+PALOCABILDO!N54+COELLO!N54+ORTEGA!N54+ALPUJARRA!N54+DOLORES!N54+GUAMO!N54+PRADO!N54+'SAN LUIS'!N54+SUAREZ!N54+'VALLE DE SAN JUAN'!N54+VILLAHERMOSA!N54</f>
        <v>0</v>
      </c>
      <c r="O54" s="1370">
        <f>+'VENADILLO 2017'!O54+'SANTA ISABEL 2017'!O54+'SANTA ISABEL 2017'!O54+'ROVIRA 2017'!O54+'PIEDRAS 2017'!O54+'MARIQUITA 2017'!O54+'LERIDA 2017'!O54+'HONDA 2017'!O54+'FRESNO 2017'!O54+'FALAN 2017'!O54+'CAJAMARCA 2017'!O54+'ARMERO 2017'!O54+'ALVARADO 2017'!O54+RONCESVALLES2017!O54+PLANADAS2017!O54+PROGRAMACIÒNMURILLO2017!O54+COYAIMA2017!O54+ATACO2017!O54+'CARMEN DE APICALA'!O54+CHAPARRAL!O54+CUNDAY!O54+ESPINAL!O54+FLANDES!O54+ICONONZO!O54+MELGAR!O54+NATAGAIMA!O54+PURIFICACION!O54+'SAN ANTONIO'!O54+VILLARRICA!O54+AMBALEMA!O54+CASABIANCA!O54+HERVEO!O54+LIBANO!O54+ANZOATEGUI!O54+PALOCABILDO!O54+COELLO!O54+ORTEGA!O54+ALPUJARRA!O54+DOLORES!O54+GUAMO!O54+PRADO!O54+'SAN LUIS'!O54+SUAREZ!O54+'VALLE DE SAN JUAN'!O54+VILLAHERMOSA!O54</f>
        <v>0</v>
      </c>
      <c r="P54" s="1370">
        <f>+'VENADILLO 2017'!P54+'SANTA ISABEL 2017'!P54+'SANTA ISABEL 2017'!P54+'ROVIRA 2017'!P54+'PIEDRAS 2017'!P54+'MARIQUITA 2017'!P54+'LERIDA 2017'!P54+'HONDA 2017'!P54+'FRESNO 2017'!P54+'FALAN 2017'!P54+'CAJAMARCA 2017'!P54+'ARMERO 2017'!P54+'ALVARADO 2017'!P54+RONCESVALLES2017!P54+PLANADAS2017!P54+PROGRAMACIÒNMURILLO2017!P54+COYAIMA2017!P54+ATACO2017!P54+'CARMEN DE APICALA'!P54+CHAPARRAL!P54+CUNDAY!P54+ESPINAL!P54+FLANDES!P54+ICONONZO!P54+MELGAR!P54+NATAGAIMA!P54+PURIFICACION!P54+'SAN ANTONIO'!P54+VILLARRICA!P54+AMBALEMA!P54+CASABIANCA!P54+HERVEO!P54+LIBANO!P54+ANZOATEGUI!P54+PALOCABILDO!P54+COELLO!P54+ORTEGA!P54+ALPUJARRA!P54+DOLORES!P54+GUAMO!P54+PRADO!P54+'SAN LUIS'!P54+SUAREZ!P54+'VALLE DE SAN JUAN'!P54+VILLAHERMOSA!P54</f>
        <v>0</v>
      </c>
      <c r="Q54" s="1370">
        <f>+'VENADILLO 2017'!Q54+'SANTA ISABEL 2017'!Q54+'SANTA ISABEL 2017'!Q54+'ROVIRA 2017'!Q54+'PIEDRAS 2017'!Q54+'MARIQUITA 2017'!Q54+'LERIDA 2017'!Q54+'HONDA 2017'!Q54+'FRESNO 2017'!Q54+'FALAN 2017'!Q54+'CAJAMARCA 2017'!Q54+'ARMERO 2017'!Q54+'ALVARADO 2017'!Q54+RONCESVALLES2017!Q54+PLANADAS2017!Q54+PROGRAMACIÒNMURILLO2017!Q54+COYAIMA2017!Q54+ATACO2017!Q54+'CARMEN DE APICALA'!Q54+CHAPARRAL!Q54+CUNDAY!Q54+ESPINAL!Q54+FLANDES!Q54+ICONONZO!Q54+MELGAR!Q54+NATAGAIMA!Q54+PURIFICACION!Q54+'SAN ANTONIO'!Q54+VILLARRICA!Q54+AMBALEMA!Q54+CASABIANCA!Q54+HERVEO!Q54+LIBANO!Q54+ANZOATEGUI!Q54+PALOCABILDO!Q54+COELLO!Q54+ORTEGA!Q54+ALPUJARRA!Q54+DOLORES!Q54+GUAMO!Q54+PRADO!Q54+'SAN LUIS'!Q54+SUAREZ!Q54+'VALLE DE SAN JUAN'!Q54+VILLAHERMOSA!Q54</f>
        <v>23880</v>
      </c>
      <c r="R54" s="50"/>
    </row>
    <row r="55" spans="1:18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1369">
        <f>+'VENADILLO 2017'!F55+'SANTA ISABEL 2017'!F55+'SANTA ISABEL 2017'!F55+'ROVIRA 2017'!F55+'PIEDRAS 2017'!F55+'MARIQUITA 2017'!F55+'LERIDA 2017'!F55+'HONDA 2017'!F55+'FRESNO 2017'!F55+'FALAN 2017'!F55+'CAJAMARCA 2017'!F55+'ARMERO 2017'!F55+'ALVARADO 2017'!F55+RONCESVALLES2017!F55+PLANADAS2017!F55+PROGRAMACIÒNMURILLO2017!F55+COYAIMA2017!F55+ATACO2017!F55+'CARMEN DE APICALA'!F55+CHAPARRAL!F55+CUNDAY!F55+ESPINAL!F55+FLANDES!F55+ICONONZO!F55+MELGAR!F55+NATAGAIMA!F55+PURIFICACION!F55+'SAN ANTONIO'!F55+VILLARRICA!F55+AMBALEMA!F55+CASABIANCA!F55+HERVEO!F55+LIBANO!F55+ANZOATEGUI!F55+PALOCABILDO!F55+COELLO!F55+ORTEGA!F55+ALPUJARRA!F55+DOLORES!F55+GUAMO!F55+PRADO!F55+'SAN LUIS'!F55+SUAREZ!F55+'VALLE DE SAN JUAN'!F55+VILLAHERMOSA!F55</f>
        <v>0</v>
      </c>
      <c r="G55" s="1369">
        <f>+'VENADILLO 2017'!G55+'SANTA ISABEL 2017'!G55+'SANTA ISABEL 2017'!G55+'ROVIRA 2017'!G55+'PIEDRAS 2017'!G55+'MARIQUITA 2017'!G55+'LERIDA 2017'!G55+'HONDA 2017'!G55+'FRESNO 2017'!G55+'FALAN 2017'!G55+'CAJAMARCA 2017'!G55+'ARMERO 2017'!G55+'ALVARADO 2017'!G55+RONCESVALLES2017!G55+PLANADAS2017!G55+PROGRAMACIÒNMURILLO2017!G55+COYAIMA2017!G55+ATACO2017!G55+'CARMEN DE APICALA'!G55+CHAPARRAL!G55+CUNDAY!G55+ESPINAL!G55+FLANDES!G55+ICONONZO!G55+MELGAR!G55+NATAGAIMA!G55+PURIFICACION!G55+'SAN ANTONIO'!G55+VILLARRICA!G55+AMBALEMA!G55+CASABIANCA!G55+HERVEO!G55+LIBANO!G55+ANZOATEGUI!G55+PALOCABILDO!G55+COELLO!G55+ORTEGA!G55+ALPUJARRA!G55+DOLORES!G55+GUAMO!G55+PRADO!G55+'SAN LUIS'!G55+SUAREZ!G55+'VALLE DE SAN JUAN'!G55+VILLAHERMOSA!G55</f>
        <v>0</v>
      </c>
      <c r="H55" s="190" t="e">
        <f t="shared" si="1"/>
        <v>#DIV/0!</v>
      </c>
      <c r="I55" s="1369">
        <f>+'VENADILLO 2017'!I55+'SANTA ISABEL 2017'!I55+'SANTA ISABEL 2017'!I55+'ROVIRA 2017'!I55+'PIEDRAS 2017'!I55+'MARIQUITA 2017'!I55+'LERIDA 2017'!I55+'HONDA 2017'!I55+'FRESNO 2017'!I55+'FALAN 2017'!I55+'CAJAMARCA 2017'!I55+'ARMERO 2017'!I55+'ALVARADO 2017'!I55+RONCESVALLES2017!I55+PLANADAS2017!I55+PROGRAMACIÒNMURILLO2017!I55+COYAIMA2017!I55+ATACO2017!I55+'CARMEN DE APICALA'!I55+CHAPARRAL!I55+CUNDAY!I55+ESPINAL!I55+FLANDES!I55+ICONONZO!I55+MELGAR!I55+NATAGAIMA!I55+PURIFICACION!I55+'SAN ANTONIO'!I55+VILLARRICA!I55+AMBALEMA!I55+CASABIANCA!I55+HERVEO!I55+LIBANO!I55+ANZOATEGUI!I55+PALOCABILDO!I55+COELLO!I55+ORTEGA!I55+ALPUJARRA!I55+DOLORES!I55+GUAMO!I55+PRADO!I55+'SAN LUIS'!I55+SUAREZ!I55+'VALLE DE SAN JUAN'!I55+VILLAHERMOSA!I55</f>
        <v>0</v>
      </c>
      <c r="J55" s="1369">
        <f>+'VENADILLO 2017'!J55+'SANTA ISABEL 2017'!J55+'SANTA ISABEL 2017'!J55+'ROVIRA 2017'!J55+'PIEDRAS 2017'!J55+'MARIQUITA 2017'!J55+'LERIDA 2017'!J55+'HONDA 2017'!J55+'FRESNO 2017'!J55+'FALAN 2017'!J55+'CAJAMARCA 2017'!J55+'ARMERO 2017'!J55+'ALVARADO 2017'!J55+RONCESVALLES2017!J55+PLANADAS2017!J55+PROGRAMACIÒNMURILLO2017!J55+COYAIMA2017!J55+ATACO2017!J55+'CARMEN DE APICALA'!J55+CHAPARRAL!J55+CUNDAY!J55+ESPINAL!J55+FLANDES!J55+ICONONZO!J55+MELGAR!J55+NATAGAIMA!J55+PURIFICACION!J55+'SAN ANTONIO'!J55+VILLARRICA!J55+AMBALEMA!J55+CASABIANCA!J55+HERVEO!J55+LIBANO!J55+ANZOATEGUI!J55+PALOCABILDO!J55+COELLO!J55+ORTEGA!J55+ALPUJARRA!J55+DOLORES!J55+GUAMO!J55+PRADO!J55+'SAN LUIS'!J55+SUAREZ!J55+'VALLE DE SAN JUAN'!J55+VILLAHERMOSA!J55</f>
        <v>0</v>
      </c>
      <c r="K55" s="1369">
        <f>+'VENADILLO 2017'!K55+'SANTA ISABEL 2017'!K55+'SANTA ISABEL 2017'!K55+'ROVIRA 2017'!K55+'PIEDRAS 2017'!K55+'MARIQUITA 2017'!K55+'LERIDA 2017'!K55+'HONDA 2017'!K55+'FRESNO 2017'!K55+'FALAN 2017'!K55+'CAJAMARCA 2017'!K55+'ARMERO 2017'!K55+'ALVARADO 2017'!K55+RONCESVALLES2017!K55+PLANADAS2017!K55+PROGRAMACIÒNMURILLO2017!K55+COYAIMA2017!K55+ATACO2017!K55+'CARMEN DE APICALA'!K55+CHAPARRAL!K55+CUNDAY!K55+ESPINAL!K55+FLANDES!K55+ICONONZO!K55+MELGAR!K55+NATAGAIMA!K55+PURIFICACION!K55+'SAN ANTONIO'!K55+VILLARRICA!K55+AMBALEMA!K55+CASABIANCA!K55+HERVEO!K55+LIBANO!K55+ANZOATEGUI!K55+PALOCABILDO!K55+COELLO!K55+ORTEGA!K55+ALPUJARRA!K55+DOLORES!K55+GUAMO!K55+PRADO!K55+'SAN LUIS'!K55+SUAREZ!K55+'VALLE DE SAN JUAN'!K55+VILLAHERMOSA!K55</f>
        <v>0</v>
      </c>
      <c r="L55" s="1370">
        <f>+'VENADILLO 2017'!L55+'SANTA ISABEL 2017'!L55+'SANTA ISABEL 2017'!L55+'ROVIRA 2017'!L55+'PIEDRAS 2017'!L55+'MARIQUITA 2017'!L55+'LERIDA 2017'!L55+'HONDA 2017'!L55+'FRESNO 2017'!L55+'FALAN 2017'!L55+'CAJAMARCA 2017'!L55+'ARMERO 2017'!L55+'ALVARADO 2017'!L55+RONCESVALLES2017!L55+PLANADAS2017!L55+PROGRAMACIÒNMURILLO2017!L55+COYAIMA2017!L55+ATACO2017!L55+'CARMEN DE APICALA'!L55+CHAPARRAL!L55+CUNDAY!L55+ESPINAL!L55+FLANDES!L55+ICONONZO!L55+MELGAR!L55+NATAGAIMA!L55+PURIFICACION!L55+'SAN ANTONIO'!L55+VILLARRICA!L55+AMBALEMA!L55+CASABIANCA!L55+HERVEO!L55+LIBANO!L55+ANZOATEGUI!L55+PALOCABILDO!L55+COELLO!L55+ORTEGA!L55+ALPUJARRA!L55+DOLORES!L55+GUAMO!L55+PRADO!L55+'SAN LUIS'!L55+SUAREZ!L55+'VALLE DE SAN JUAN'!L55+VILLAHERMOSA!L55</f>
        <v>111440</v>
      </c>
      <c r="M55" s="1370">
        <f>+'VENADILLO 2017'!M55+'SANTA ISABEL 2017'!M55+'SANTA ISABEL 2017'!M55+'ROVIRA 2017'!M55+'PIEDRAS 2017'!M55+'MARIQUITA 2017'!M55+'LERIDA 2017'!M55+'HONDA 2017'!M55+'FRESNO 2017'!M55+'FALAN 2017'!M55+'CAJAMARCA 2017'!M55+'ARMERO 2017'!M55+'ALVARADO 2017'!M55+RONCESVALLES2017!M55+PLANADAS2017!M55+PROGRAMACIÒNMURILLO2017!M55+COYAIMA2017!M55+ATACO2017!M55+'CARMEN DE APICALA'!M55+CHAPARRAL!M55+CUNDAY!M55+ESPINAL!M55+FLANDES!M55+ICONONZO!M55+MELGAR!M55+NATAGAIMA!M55+PURIFICACION!M55+'SAN ANTONIO'!M55+VILLARRICA!M55+AMBALEMA!M55+CASABIANCA!M55+HERVEO!M55+LIBANO!M55+ANZOATEGUI!M55+PALOCABILDO!M55+COELLO!M55+ORTEGA!M55+ALPUJARRA!M55+DOLORES!M55+GUAMO!M55+PRADO!M55+'SAN LUIS'!M55+SUAREZ!M55+'VALLE DE SAN JUAN'!M55+VILLAHERMOSA!M55</f>
        <v>0</v>
      </c>
      <c r="N55" s="1370">
        <f>+'VENADILLO 2017'!N55+'SANTA ISABEL 2017'!N55+'SANTA ISABEL 2017'!N55+'ROVIRA 2017'!N55+'PIEDRAS 2017'!N55+'MARIQUITA 2017'!N55+'LERIDA 2017'!N55+'HONDA 2017'!N55+'FRESNO 2017'!N55+'FALAN 2017'!N55+'CAJAMARCA 2017'!N55+'ARMERO 2017'!N55+'ALVARADO 2017'!N55+RONCESVALLES2017!N55+PLANADAS2017!N55+PROGRAMACIÒNMURILLO2017!N55+COYAIMA2017!N55+ATACO2017!N55+'CARMEN DE APICALA'!N55+CHAPARRAL!N55+CUNDAY!N55+ESPINAL!N55+FLANDES!N55+ICONONZO!N55+MELGAR!N55+NATAGAIMA!N55+PURIFICACION!N55+'SAN ANTONIO'!N55+VILLARRICA!N55+AMBALEMA!N55+CASABIANCA!N55+HERVEO!N55+LIBANO!N55+ANZOATEGUI!N55+PALOCABILDO!N55+COELLO!N55+ORTEGA!N55+ALPUJARRA!N55+DOLORES!N55+GUAMO!N55+PRADO!N55+'SAN LUIS'!N55+SUAREZ!N55+'VALLE DE SAN JUAN'!N55+VILLAHERMOSA!N55</f>
        <v>0</v>
      </c>
      <c r="O55" s="1370">
        <f>+'VENADILLO 2017'!O55+'SANTA ISABEL 2017'!O55+'SANTA ISABEL 2017'!O55+'ROVIRA 2017'!O55+'PIEDRAS 2017'!O55+'MARIQUITA 2017'!O55+'LERIDA 2017'!O55+'HONDA 2017'!O55+'FRESNO 2017'!O55+'FALAN 2017'!O55+'CAJAMARCA 2017'!O55+'ARMERO 2017'!O55+'ALVARADO 2017'!O55+RONCESVALLES2017!O55+PLANADAS2017!O55+PROGRAMACIÒNMURILLO2017!O55+COYAIMA2017!O55+ATACO2017!O55+'CARMEN DE APICALA'!O55+CHAPARRAL!O55+CUNDAY!O55+ESPINAL!O55+FLANDES!O55+ICONONZO!O55+MELGAR!O55+NATAGAIMA!O55+PURIFICACION!O55+'SAN ANTONIO'!O55+VILLARRICA!O55+AMBALEMA!O55+CASABIANCA!O55+HERVEO!O55+LIBANO!O55+ANZOATEGUI!O55+PALOCABILDO!O55+COELLO!O55+ORTEGA!O55+ALPUJARRA!O55+DOLORES!O55+GUAMO!O55+PRADO!O55+'SAN LUIS'!O55+SUAREZ!O55+'VALLE DE SAN JUAN'!O55+VILLAHERMOSA!O55</f>
        <v>0</v>
      </c>
      <c r="P55" s="1370">
        <f>+'VENADILLO 2017'!P55+'SANTA ISABEL 2017'!P55+'SANTA ISABEL 2017'!P55+'ROVIRA 2017'!P55+'PIEDRAS 2017'!P55+'MARIQUITA 2017'!P55+'LERIDA 2017'!P55+'HONDA 2017'!P55+'FRESNO 2017'!P55+'FALAN 2017'!P55+'CAJAMARCA 2017'!P55+'ARMERO 2017'!P55+'ALVARADO 2017'!P55+RONCESVALLES2017!P55+PLANADAS2017!P55+PROGRAMACIÒNMURILLO2017!P55+COYAIMA2017!P55+ATACO2017!P55+'CARMEN DE APICALA'!P55+CHAPARRAL!P55+CUNDAY!P55+ESPINAL!P55+FLANDES!P55+ICONONZO!P55+MELGAR!P55+NATAGAIMA!P55+PURIFICACION!P55+'SAN ANTONIO'!P55+VILLARRICA!P55+AMBALEMA!P55+CASABIANCA!P55+HERVEO!P55+LIBANO!P55+ANZOATEGUI!P55+PALOCABILDO!P55+COELLO!P55+ORTEGA!P55+ALPUJARRA!P55+DOLORES!P55+GUAMO!P55+PRADO!P55+'SAN LUIS'!P55+SUAREZ!P55+'VALLE DE SAN JUAN'!P55+VILLAHERMOSA!P55</f>
        <v>0</v>
      </c>
      <c r="Q55" s="1370">
        <f>+'VENADILLO 2017'!Q55+'SANTA ISABEL 2017'!Q55+'SANTA ISABEL 2017'!Q55+'ROVIRA 2017'!Q55+'PIEDRAS 2017'!Q55+'MARIQUITA 2017'!Q55+'LERIDA 2017'!Q55+'HONDA 2017'!Q55+'FRESNO 2017'!Q55+'FALAN 2017'!Q55+'CAJAMARCA 2017'!Q55+'ARMERO 2017'!Q55+'ALVARADO 2017'!Q55+RONCESVALLES2017!Q55+PLANADAS2017!Q55+PROGRAMACIÒNMURILLO2017!Q55+COYAIMA2017!Q55+ATACO2017!Q55+'CARMEN DE APICALA'!Q55+CHAPARRAL!Q55+CUNDAY!Q55+ESPINAL!Q55+FLANDES!Q55+ICONONZO!Q55+MELGAR!Q55+NATAGAIMA!Q55+PURIFICACION!Q55+'SAN ANTONIO'!Q55+VILLARRICA!Q55+AMBALEMA!Q55+CASABIANCA!Q55+HERVEO!Q55+LIBANO!Q55+ANZOATEGUI!Q55+PALOCABILDO!Q55+COELLO!Q55+ORTEGA!Q55+ALPUJARRA!Q55+DOLORES!Q55+GUAMO!Q55+PRADO!Q55+'SAN LUIS'!Q55+SUAREZ!Q55+'VALLE DE SAN JUAN'!Q55+VILLAHERMOSA!Q55</f>
        <v>0</v>
      </c>
      <c r="R55" s="50"/>
    </row>
    <row r="56" spans="1:18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1369">
        <f>+'VENADILLO 2017'!F56+'SANTA ISABEL 2017'!F56+'SANTA ISABEL 2017'!F56+'ROVIRA 2017'!F56+'PIEDRAS 2017'!F56+'MARIQUITA 2017'!F56+'LERIDA 2017'!F56+'HONDA 2017'!F56+'FRESNO 2017'!F56+'FALAN 2017'!F56+'CAJAMARCA 2017'!F56+'ARMERO 2017'!F56+'ALVARADO 2017'!F56+RONCESVALLES2017!F56+PLANADAS2017!F56+PROGRAMACIÒNMURILLO2017!F56+COYAIMA2017!F56+ATACO2017!F56+'CARMEN DE APICALA'!F56+CHAPARRAL!F56+CUNDAY!F56+ESPINAL!F56+FLANDES!F56+ICONONZO!F56+MELGAR!F56+NATAGAIMA!F56+PURIFICACION!F56+'SAN ANTONIO'!F56+VILLARRICA!F56+AMBALEMA!F56+CASABIANCA!F56+HERVEO!F56+LIBANO!F56+ANZOATEGUI!F56+PALOCABILDO!F56+COELLO!F56+ORTEGA!F56+ALPUJARRA!F56+DOLORES!F56+GUAMO!F56+PRADO!F56+'SAN LUIS'!F56+SUAREZ!F56+'VALLE DE SAN JUAN'!F56+VILLAHERMOSA!F56</f>
        <v>0</v>
      </c>
      <c r="G56" s="1369">
        <f>+'VENADILLO 2017'!G56+'SANTA ISABEL 2017'!G56+'SANTA ISABEL 2017'!G56+'ROVIRA 2017'!G56+'PIEDRAS 2017'!G56+'MARIQUITA 2017'!G56+'LERIDA 2017'!G56+'HONDA 2017'!G56+'FRESNO 2017'!G56+'FALAN 2017'!G56+'CAJAMARCA 2017'!G56+'ARMERO 2017'!G56+'ALVARADO 2017'!G56+RONCESVALLES2017!G56+PLANADAS2017!G56+PROGRAMACIÒNMURILLO2017!G56+COYAIMA2017!G56+ATACO2017!G56+'CARMEN DE APICALA'!G56+CHAPARRAL!G56+CUNDAY!G56+ESPINAL!G56+FLANDES!G56+ICONONZO!G56+MELGAR!G56+NATAGAIMA!G56+PURIFICACION!G56+'SAN ANTONIO'!G56+VILLARRICA!G56+AMBALEMA!G56+CASABIANCA!G56+HERVEO!G56+LIBANO!G56+ANZOATEGUI!G56+PALOCABILDO!G56+COELLO!G56+ORTEGA!G56+ALPUJARRA!G56+DOLORES!G56+GUAMO!G56+PRADO!G56+'SAN LUIS'!G56+SUAREZ!G56+'VALLE DE SAN JUAN'!G56+VILLAHERMOSA!G56</f>
        <v>0</v>
      </c>
      <c r="H56" s="190" t="e">
        <f t="shared" si="1"/>
        <v>#DIV/0!</v>
      </c>
      <c r="I56" s="1369">
        <f>+'VENADILLO 2017'!I56+'SANTA ISABEL 2017'!I56+'SANTA ISABEL 2017'!I56+'ROVIRA 2017'!I56+'PIEDRAS 2017'!I56+'MARIQUITA 2017'!I56+'LERIDA 2017'!I56+'HONDA 2017'!I56+'FRESNO 2017'!I56+'FALAN 2017'!I56+'CAJAMARCA 2017'!I56+'ARMERO 2017'!I56+'ALVARADO 2017'!I56+RONCESVALLES2017!I56+PLANADAS2017!I56+PROGRAMACIÒNMURILLO2017!I56+COYAIMA2017!I56+ATACO2017!I56+'CARMEN DE APICALA'!I56+CHAPARRAL!I56+CUNDAY!I56+ESPINAL!I56+FLANDES!I56+ICONONZO!I56+MELGAR!I56+NATAGAIMA!I56+PURIFICACION!I56+'SAN ANTONIO'!I56+VILLARRICA!I56+AMBALEMA!I56+CASABIANCA!I56+HERVEO!I56+LIBANO!I56+ANZOATEGUI!I56+PALOCABILDO!I56+COELLO!I56+ORTEGA!I56+ALPUJARRA!I56+DOLORES!I56+GUAMO!I56+PRADO!I56+'SAN LUIS'!I56+SUAREZ!I56+'VALLE DE SAN JUAN'!I56+VILLAHERMOSA!I56</f>
        <v>0</v>
      </c>
      <c r="J56" s="1369">
        <f>+'VENADILLO 2017'!J56+'SANTA ISABEL 2017'!J56+'SANTA ISABEL 2017'!J56+'ROVIRA 2017'!J56+'PIEDRAS 2017'!J56+'MARIQUITA 2017'!J56+'LERIDA 2017'!J56+'HONDA 2017'!J56+'FRESNO 2017'!J56+'FALAN 2017'!J56+'CAJAMARCA 2017'!J56+'ARMERO 2017'!J56+'ALVARADO 2017'!J56+RONCESVALLES2017!J56+PLANADAS2017!J56+PROGRAMACIÒNMURILLO2017!J56+COYAIMA2017!J56+ATACO2017!J56+'CARMEN DE APICALA'!J56+CHAPARRAL!J56+CUNDAY!J56+ESPINAL!J56+FLANDES!J56+ICONONZO!J56+MELGAR!J56+NATAGAIMA!J56+PURIFICACION!J56+'SAN ANTONIO'!J56+VILLARRICA!J56+AMBALEMA!J56+CASABIANCA!J56+HERVEO!J56+LIBANO!J56+ANZOATEGUI!J56+PALOCABILDO!J56+COELLO!J56+ORTEGA!J56+ALPUJARRA!J56+DOLORES!J56+GUAMO!J56+PRADO!J56+'SAN LUIS'!J56+SUAREZ!J56+'VALLE DE SAN JUAN'!J56+VILLAHERMOSA!J56</f>
        <v>0</v>
      </c>
      <c r="K56" s="1369">
        <f>+'VENADILLO 2017'!K56+'SANTA ISABEL 2017'!K56+'SANTA ISABEL 2017'!K56+'ROVIRA 2017'!K56+'PIEDRAS 2017'!K56+'MARIQUITA 2017'!K56+'LERIDA 2017'!K56+'HONDA 2017'!K56+'FRESNO 2017'!K56+'FALAN 2017'!K56+'CAJAMARCA 2017'!K56+'ARMERO 2017'!K56+'ALVARADO 2017'!K56+RONCESVALLES2017!K56+PLANADAS2017!K56+PROGRAMACIÒNMURILLO2017!K56+COYAIMA2017!K56+ATACO2017!K56+'CARMEN DE APICALA'!K56+CHAPARRAL!K56+CUNDAY!K56+ESPINAL!K56+FLANDES!K56+ICONONZO!K56+MELGAR!K56+NATAGAIMA!K56+PURIFICACION!K56+'SAN ANTONIO'!K56+VILLARRICA!K56+AMBALEMA!K56+CASABIANCA!K56+HERVEO!K56+LIBANO!K56+ANZOATEGUI!K56+PALOCABILDO!K56+COELLO!K56+ORTEGA!K56+ALPUJARRA!K56+DOLORES!K56+GUAMO!K56+PRADO!K56+'SAN LUIS'!K56+SUAREZ!K56+'VALLE DE SAN JUAN'!K56+VILLAHERMOSA!K56</f>
        <v>0</v>
      </c>
      <c r="L56" s="1370">
        <f>+'VENADILLO 2017'!L56+'SANTA ISABEL 2017'!L56+'SANTA ISABEL 2017'!L56+'ROVIRA 2017'!L56+'PIEDRAS 2017'!L56+'MARIQUITA 2017'!L56+'LERIDA 2017'!L56+'HONDA 2017'!L56+'FRESNO 2017'!L56+'FALAN 2017'!L56+'CAJAMARCA 2017'!L56+'ARMERO 2017'!L56+'ALVARADO 2017'!L56+RONCESVALLES2017!L56+PLANADAS2017!L56+PROGRAMACIÒNMURILLO2017!L56+COYAIMA2017!L56+ATACO2017!L56+'CARMEN DE APICALA'!L56+CHAPARRAL!L56+CUNDAY!L56+ESPINAL!L56+FLANDES!L56+ICONONZO!L56+MELGAR!L56+NATAGAIMA!L56+PURIFICACION!L56+'SAN ANTONIO'!L56+VILLARRICA!L56+AMBALEMA!L56+CASABIANCA!L56+HERVEO!L56+LIBANO!L56+ANZOATEGUI!L56+PALOCABILDO!L56+COELLO!L56+ORTEGA!L56+ALPUJARRA!L56+DOLORES!L56+GUAMO!L56+PRADO!L56+'SAN LUIS'!L56+SUAREZ!L56+'VALLE DE SAN JUAN'!L56+VILLAHERMOSA!L56</f>
        <v>111440</v>
      </c>
      <c r="M56" s="1370">
        <f>+'VENADILLO 2017'!M56+'SANTA ISABEL 2017'!M56+'SANTA ISABEL 2017'!M56+'ROVIRA 2017'!M56+'PIEDRAS 2017'!M56+'MARIQUITA 2017'!M56+'LERIDA 2017'!M56+'HONDA 2017'!M56+'FRESNO 2017'!M56+'FALAN 2017'!M56+'CAJAMARCA 2017'!M56+'ARMERO 2017'!M56+'ALVARADO 2017'!M56+RONCESVALLES2017!M56+PLANADAS2017!M56+PROGRAMACIÒNMURILLO2017!M56+COYAIMA2017!M56+ATACO2017!M56+'CARMEN DE APICALA'!M56+CHAPARRAL!M56+CUNDAY!M56+ESPINAL!M56+FLANDES!M56+ICONONZO!M56+MELGAR!M56+NATAGAIMA!M56+PURIFICACION!M56+'SAN ANTONIO'!M56+VILLARRICA!M56+AMBALEMA!M56+CASABIANCA!M56+HERVEO!M56+LIBANO!M56+ANZOATEGUI!M56+PALOCABILDO!M56+COELLO!M56+ORTEGA!M56+ALPUJARRA!M56+DOLORES!M56+GUAMO!M56+PRADO!M56+'SAN LUIS'!M56+SUAREZ!M56+'VALLE DE SAN JUAN'!M56+VILLAHERMOSA!M56</f>
        <v>0</v>
      </c>
      <c r="N56" s="1370">
        <f>+'VENADILLO 2017'!N56+'SANTA ISABEL 2017'!N56+'SANTA ISABEL 2017'!N56+'ROVIRA 2017'!N56+'PIEDRAS 2017'!N56+'MARIQUITA 2017'!N56+'LERIDA 2017'!N56+'HONDA 2017'!N56+'FRESNO 2017'!N56+'FALAN 2017'!N56+'CAJAMARCA 2017'!N56+'ARMERO 2017'!N56+'ALVARADO 2017'!N56+RONCESVALLES2017!N56+PLANADAS2017!N56+PROGRAMACIÒNMURILLO2017!N56+COYAIMA2017!N56+ATACO2017!N56+'CARMEN DE APICALA'!N56+CHAPARRAL!N56+CUNDAY!N56+ESPINAL!N56+FLANDES!N56+ICONONZO!N56+MELGAR!N56+NATAGAIMA!N56+PURIFICACION!N56+'SAN ANTONIO'!N56+VILLARRICA!N56+AMBALEMA!N56+CASABIANCA!N56+HERVEO!N56+LIBANO!N56+ANZOATEGUI!N56+PALOCABILDO!N56+COELLO!N56+ORTEGA!N56+ALPUJARRA!N56+DOLORES!N56+GUAMO!N56+PRADO!N56+'SAN LUIS'!N56+SUAREZ!N56+'VALLE DE SAN JUAN'!N56+VILLAHERMOSA!N56</f>
        <v>0</v>
      </c>
      <c r="O56" s="1370">
        <f>+'VENADILLO 2017'!O56+'SANTA ISABEL 2017'!O56+'SANTA ISABEL 2017'!O56+'ROVIRA 2017'!O56+'PIEDRAS 2017'!O56+'MARIQUITA 2017'!O56+'LERIDA 2017'!O56+'HONDA 2017'!O56+'FRESNO 2017'!O56+'FALAN 2017'!O56+'CAJAMARCA 2017'!O56+'ARMERO 2017'!O56+'ALVARADO 2017'!O56+RONCESVALLES2017!O56+PLANADAS2017!O56+PROGRAMACIÒNMURILLO2017!O56+COYAIMA2017!O56+ATACO2017!O56+'CARMEN DE APICALA'!O56+CHAPARRAL!O56+CUNDAY!O56+ESPINAL!O56+FLANDES!O56+ICONONZO!O56+MELGAR!O56+NATAGAIMA!O56+PURIFICACION!O56+'SAN ANTONIO'!O56+VILLARRICA!O56+AMBALEMA!O56+CASABIANCA!O56+HERVEO!O56+LIBANO!O56+ANZOATEGUI!O56+PALOCABILDO!O56+COELLO!O56+ORTEGA!O56+ALPUJARRA!O56+DOLORES!O56+GUAMO!O56+PRADO!O56+'SAN LUIS'!O56+SUAREZ!O56+'VALLE DE SAN JUAN'!O56+VILLAHERMOSA!O56</f>
        <v>0</v>
      </c>
      <c r="P56" s="1370">
        <f>+'VENADILLO 2017'!P56+'SANTA ISABEL 2017'!P56+'SANTA ISABEL 2017'!P56+'ROVIRA 2017'!P56+'PIEDRAS 2017'!P56+'MARIQUITA 2017'!P56+'LERIDA 2017'!P56+'HONDA 2017'!P56+'FRESNO 2017'!P56+'FALAN 2017'!P56+'CAJAMARCA 2017'!P56+'ARMERO 2017'!P56+'ALVARADO 2017'!P56+RONCESVALLES2017!P56+PLANADAS2017!P56+PROGRAMACIÒNMURILLO2017!P56+COYAIMA2017!P56+ATACO2017!P56+'CARMEN DE APICALA'!P56+CHAPARRAL!P56+CUNDAY!P56+ESPINAL!P56+FLANDES!P56+ICONONZO!P56+MELGAR!P56+NATAGAIMA!P56+PURIFICACION!P56+'SAN ANTONIO'!P56+VILLARRICA!P56+AMBALEMA!P56+CASABIANCA!P56+HERVEO!P56+LIBANO!P56+ANZOATEGUI!P56+PALOCABILDO!P56+COELLO!P56+ORTEGA!P56+ALPUJARRA!P56+DOLORES!P56+GUAMO!P56+PRADO!P56+'SAN LUIS'!P56+SUAREZ!P56+'VALLE DE SAN JUAN'!P56+VILLAHERMOSA!P56</f>
        <v>0</v>
      </c>
      <c r="Q56" s="1370">
        <f>+'VENADILLO 2017'!Q56+'SANTA ISABEL 2017'!Q56+'SANTA ISABEL 2017'!Q56+'ROVIRA 2017'!Q56+'PIEDRAS 2017'!Q56+'MARIQUITA 2017'!Q56+'LERIDA 2017'!Q56+'HONDA 2017'!Q56+'FRESNO 2017'!Q56+'FALAN 2017'!Q56+'CAJAMARCA 2017'!Q56+'ARMERO 2017'!Q56+'ALVARADO 2017'!Q56+RONCESVALLES2017!Q56+PLANADAS2017!Q56+PROGRAMACIÒNMURILLO2017!Q56+COYAIMA2017!Q56+ATACO2017!Q56+'CARMEN DE APICALA'!Q56+CHAPARRAL!Q56+CUNDAY!Q56+ESPINAL!Q56+FLANDES!Q56+ICONONZO!Q56+MELGAR!Q56+NATAGAIMA!Q56+PURIFICACION!Q56+'SAN ANTONIO'!Q56+VILLARRICA!Q56+AMBALEMA!Q56+CASABIANCA!Q56+HERVEO!Q56+LIBANO!Q56+ANZOATEGUI!Q56+PALOCABILDO!Q56+COELLO!Q56+ORTEGA!Q56+ALPUJARRA!Q56+DOLORES!Q56+GUAMO!Q56+PRADO!Q56+'SAN LUIS'!Q56+SUAREZ!Q56+'VALLE DE SAN JUAN'!Q56+VILLAHERMOSA!Q56</f>
        <v>0</v>
      </c>
      <c r="R56" s="50"/>
    </row>
    <row r="57" spans="1:18" ht="13.5" customHeight="1" x14ac:dyDescent="0.2">
      <c r="A57" s="135">
        <v>46</v>
      </c>
      <c r="B57" s="215">
        <v>1</v>
      </c>
      <c r="C57" s="66"/>
      <c r="D57" s="170" t="s">
        <v>77</v>
      </c>
      <c r="E57" s="67" t="s">
        <v>78</v>
      </c>
      <c r="F57" s="1369">
        <f>+'VENADILLO 2017'!F57+'SANTA ISABEL 2017'!F57+'SANTA ISABEL 2017'!F57+'ROVIRA 2017'!F57+'PIEDRAS 2017'!F57+'MARIQUITA 2017'!F57+'LERIDA 2017'!F57+'HONDA 2017'!F57+'FRESNO 2017'!F57+'FALAN 2017'!F57+'CAJAMARCA 2017'!F57+'ARMERO 2017'!F57+'ALVARADO 2017'!F57+RONCESVALLES2017!F57+PLANADAS2017!F57+PROGRAMACIÒNMURILLO2017!F57+COYAIMA2017!F57+ATACO2017!F57+'CARMEN DE APICALA'!F57+CHAPARRAL!F57+CUNDAY!F57+ESPINAL!F57+FLANDES!F57+ICONONZO!F57+MELGAR!F57+NATAGAIMA!F57+PURIFICACION!F57+'SAN ANTONIO'!F57+VILLARRICA!F57+AMBALEMA!F57+CASABIANCA!F57+HERVEO!F57+LIBANO!F57+ANZOATEGUI!F57+PALOCABILDO!F57+COELLO!F57+ORTEGA!F57+ALPUJARRA!F57+DOLORES!F57+GUAMO!F57+PRADO!F57+'SAN LUIS'!F57+SUAREZ!F57+'VALLE DE SAN JUAN'!F57+VILLAHERMOSA!F57</f>
        <v>25</v>
      </c>
      <c r="G57" s="1369">
        <f>+'VENADILLO 2017'!G57+'SANTA ISABEL 2017'!G57+'SANTA ISABEL 2017'!G57+'ROVIRA 2017'!G57+'PIEDRAS 2017'!G57+'MARIQUITA 2017'!G57+'LERIDA 2017'!G57+'HONDA 2017'!G57+'FRESNO 2017'!G57+'FALAN 2017'!G57+'CAJAMARCA 2017'!G57+'ARMERO 2017'!G57+'ALVARADO 2017'!G57+RONCESVALLES2017!G57+PLANADAS2017!G57+PROGRAMACIÒNMURILLO2017!G57+COYAIMA2017!G57+ATACO2017!G57+'CARMEN DE APICALA'!G57+CHAPARRAL!G57+CUNDAY!G57+ESPINAL!G57+FLANDES!G57+ICONONZO!G57+MELGAR!G57+NATAGAIMA!G57+PURIFICACION!G57+'SAN ANTONIO'!G57+VILLARRICA!G57+AMBALEMA!G57+CASABIANCA!G57+HERVEO!G57+LIBANO!G57+ANZOATEGUI!G57+PALOCABILDO!G57+COELLO!G57+ORTEGA!G57+ALPUJARRA!G57+DOLORES!G57+GUAMO!G57+PRADO!G57+'SAN LUIS'!G57+SUAREZ!G57+'VALLE DE SAN JUAN'!G57+VILLAHERMOSA!G57</f>
        <v>0</v>
      </c>
      <c r="H57" s="190">
        <f t="shared" si="1"/>
        <v>0</v>
      </c>
      <c r="I57" s="1369">
        <f>+'VENADILLO 2017'!I57+'SANTA ISABEL 2017'!I57+'SANTA ISABEL 2017'!I57+'ROVIRA 2017'!I57+'PIEDRAS 2017'!I57+'MARIQUITA 2017'!I57+'LERIDA 2017'!I57+'HONDA 2017'!I57+'FRESNO 2017'!I57+'FALAN 2017'!I57+'CAJAMARCA 2017'!I57+'ARMERO 2017'!I57+'ALVARADO 2017'!I57+RONCESVALLES2017!I57+PLANADAS2017!I57+PROGRAMACIÒNMURILLO2017!I57+COYAIMA2017!I57+ATACO2017!I57+'CARMEN DE APICALA'!I57+CHAPARRAL!I57+CUNDAY!I57+ESPINAL!I57+FLANDES!I57+ICONONZO!I57+MELGAR!I57+NATAGAIMA!I57+PURIFICACION!I57+'SAN ANTONIO'!I57+VILLARRICA!I57+AMBALEMA!I57+CASABIANCA!I57+HERVEO!I57+LIBANO!I57+ANZOATEGUI!I57+PALOCABILDO!I57+COELLO!I57+ORTEGA!I57+ALPUJARRA!I57+DOLORES!I57+GUAMO!I57+PRADO!I57+'SAN LUIS'!I57+SUAREZ!I57+'VALLE DE SAN JUAN'!I57+VILLAHERMOSA!I57</f>
        <v>0</v>
      </c>
      <c r="J57" s="1369">
        <f>+'VENADILLO 2017'!J57+'SANTA ISABEL 2017'!J57+'SANTA ISABEL 2017'!J57+'ROVIRA 2017'!J57+'PIEDRAS 2017'!J57+'MARIQUITA 2017'!J57+'LERIDA 2017'!J57+'HONDA 2017'!J57+'FRESNO 2017'!J57+'FALAN 2017'!J57+'CAJAMARCA 2017'!J57+'ARMERO 2017'!J57+'ALVARADO 2017'!J57+RONCESVALLES2017!J57+PLANADAS2017!J57+PROGRAMACIÒNMURILLO2017!J57+COYAIMA2017!J57+ATACO2017!J57+'CARMEN DE APICALA'!J57+CHAPARRAL!J57+CUNDAY!J57+ESPINAL!J57+FLANDES!J57+ICONONZO!J57+MELGAR!J57+NATAGAIMA!J57+PURIFICACION!J57+'SAN ANTONIO'!J57+VILLARRICA!J57+AMBALEMA!J57+CASABIANCA!J57+HERVEO!J57+LIBANO!J57+ANZOATEGUI!J57+PALOCABILDO!J57+COELLO!J57+ORTEGA!J57+ALPUJARRA!J57+DOLORES!J57+GUAMO!J57+PRADO!J57+'SAN LUIS'!J57+SUAREZ!J57+'VALLE DE SAN JUAN'!J57+VILLAHERMOSA!J57</f>
        <v>0</v>
      </c>
      <c r="K57" s="1369">
        <f>+'VENADILLO 2017'!K57+'SANTA ISABEL 2017'!K57+'SANTA ISABEL 2017'!K57+'ROVIRA 2017'!K57+'PIEDRAS 2017'!K57+'MARIQUITA 2017'!K57+'LERIDA 2017'!K57+'HONDA 2017'!K57+'FRESNO 2017'!K57+'FALAN 2017'!K57+'CAJAMARCA 2017'!K57+'ARMERO 2017'!K57+'ALVARADO 2017'!K57+RONCESVALLES2017!K57+PLANADAS2017!K57+PROGRAMACIÒNMURILLO2017!K57+COYAIMA2017!K57+ATACO2017!K57+'CARMEN DE APICALA'!K57+CHAPARRAL!K57+CUNDAY!K57+ESPINAL!K57+FLANDES!K57+ICONONZO!K57+MELGAR!K57+NATAGAIMA!K57+PURIFICACION!K57+'SAN ANTONIO'!K57+VILLARRICA!K57+AMBALEMA!K57+CASABIANCA!K57+HERVEO!K57+LIBANO!K57+ANZOATEGUI!K57+PALOCABILDO!K57+COELLO!K57+ORTEGA!K57+ALPUJARRA!K57+DOLORES!K57+GUAMO!K57+PRADO!K57+'SAN LUIS'!K57+SUAREZ!K57+'VALLE DE SAN JUAN'!K57+VILLAHERMOSA!K57</f>
        <v>0</v>
      </c>
      <c r="L57" s="1370">
        <f>+'VENADILLO 2017'!L57+'SANTA ISABEL 2017'!L57+'SANTA ISABEL 2017'!L57+'ROVIRA 2017'!L57+'PIEDRAS 2017'!L57+'MARIQUITA 2017'!L57+'LERIDA 2017'!L57+'HONDA 2017'!L57+'FRESNO 2017'!L57+'FALAN 2017'!L57+'CAJAMARCA 2017'!L57+'ARMERO 2017'!L57+'ALVARADO 2017'!L57+RONCESVALLES2017!L57+PLANADAS2017!L57+PROGRAMACIÒNMURILLO2017!L57+COYAIMA2017!L57+ATACO2017!L57+'CARMEN DE APICALA'!L57+CHAPARRAL!L57+CUNDAY!L57+ESPINAL!L57+FLANDES!L57+ICONONZO!L57+MELGAR!L57+NATAGAIMA!L57+PURIFICACION!L57+'SAN ANTONIO'!L57+VILLARRICA!L57+AMBALEMA!L57+CASABIANCA!L57+HERVEO!L57+LIBANO!L57+ANZOATEGUI!L57+PALOCABILDO!L57+COELLO!L57+ORTEGA!L57+ALPUJARRA!L57+DOLORES!L57+GUAMO!L57+PRADO!L57+'SAN LUIS'!L57+SUAREZ!L57+'VALLE DE SAN JUAN'!L57+VILLAHERMOSA!L57</f>
        <v>111440</v>
      </c>
      <c r="M57" s="1370">
        <f>+'VENADILLO 2017'!M57+'SANTA ISABEL 2017'!M57+'SANTA ISABEL 2017'!M57+'ROVIRA 2017'!M57+'PIEDRAS 2017'!M57+'MARIQUITA 2017'!M57+'LERIDA 2017'!M57+'HONDA 2017'!M57+'FRESNO 2017'!M57+'FALAN 2017'!M57+'CAJAMARCA 2017'!M57+'ARMERO 2017'!M57+'ALVARADO 2017'!M57+RONCESVALLES2017!M57+PLANADAS2017!M57+PROGRAMACIÒNMURILLO2017!M57+COYAIMA2017!M57+ATACO2017!M57+'CARMEN DE APICALA'!M57+CHAPARRAL!M57+CUNDAY!M57+ESPINAL!M57+FLANDES!M57+ICONONZO!M57+MELGAR!M57+NATAGAIMA!M57+PURIFICACION!M57+'SAN ANTONIO'!M57+VILLARRICA!M57+AMBALEMA!M57+CASABIANCA!M57+HERVEO!M57+LIBANO!M57+ANZOATEGUI!M57+PALOCABILDO!M57+COELLO!M57+ORTEGA!M57+ALPUJARRA!M57+DOLORES!M57+GUAMO!M57+PRADO!M57+'SAN LUIS'!M57+SUAREZ!M57+'VALLE DE SAN JUAN'!M57+VILLAHERMOSA!M57</f>
        <v>0</v>
      </c>
      <c r="N57" s="1370">
        <f>+'VENADILLO 2017'!N57+'SANTA ISABEL 2017'!N57+'SANTA ISABEL 2017'!N57+'ROVIRA 2017'!N57+'PIEDRAS 2017'!N57+'MARIQUITA 2017'!N57+'LERIDA 2017'!N57+'HONDA 2017'!N57+'FRESNO 2017'!N57+'FALAN 2017'!N57+'CAJAMARCA 2017'!N57+'ARMERO 2017'!N57+'ALVARADO 2017'!N57+RONCESVALLES2017!N57+PLANADAS2017!N57+PROGRAMACIÒNMURILLO2017!N57+COYAIMA2017!N57+ATACO2017!N57+'CARMEN DE APICALA'!N57+CHAPARRAL!N57+CUNDAY!N57+ESPINAL!N57+FLANDES!N57+ICONONZO!N57+MELGAR!N57+NATAGAIMA!N57+PURIFICACION!N57+'SAN ANTONIO'!N57+VILLARRICA!N57+AMBALEMA!N57+CASABIANCA!N57+HERVEO!N57+LIBANO!N57+ANZOATEGUI!N57+PALOCABILDO!N57+COELLO!N57+ORTEGA!N57+ALPUJARRA!N57+DOLORES!N57+GUAMO!N57+PRADO!N57+'SAN LUIS'!N57+SUAREZ!N57+'VALLE DE SAN JUAN'!N57+VILLAHERMOSA!N57</f>
        <v>0</v>
      </c>
      <c r="O57" s="1370">
        <f>+'VENADILLO 2017'!O57+'SANTA ISABEL 2017'!O57+'SANTA ISABEL 2017'!O57+'ROVIRA 2017'!O57+'PIEDRAS 2017'!O57+'MARIQUITA 2017'!O57+'LERIDA 2017'!O57+'HONDA 2017'!O57+'FRESNO 2017'!O57+'FALAN 2017'!O57+'CAJAMARCA 2017'!O57+'ARMERO 2017'!O57+'ALVARADO 2017'!O57+RONCESVALLES2017!O57+PLANADAS2017!O57+PROGRAMACIÒNMURILLO2017!O57+COYAIMA2017!O57+ATACO2017!O57+'CARMEN DE APICALA'!O57+CHAPARRAL!O57+CUNDAY!O57+ESPINAL!O57+FLANDES!O57+ICONONZO!O57+MELGAR!O57+NATAGAIMA!O57+PURIFICACION!O57+'SAN ANTONIO'!O57+VILLARRICA!O57+AMBALEMA!O57+CASABIANCA!O57+HERVEO!O57+LIBANO!O57+ANZOATEGUI!O57+PALOCABILDO!O57+COELLO!O57+ORTEGA!O57+ALPUJARRA!O57+DOLORES!O57+GUAMO!O57+PRADO!O57+'SAN LUIS'!O57+SUAREZ!O57+'VALLE DE SAN JUAN'!O57+VILLAHERMOSA!O57</f>
        <v>0</v>
      </c>
      <c r="P57" s="1370">
        <f>+'VENADILLO 2017'!P57+'SANTA ISABEL 2017'!P57+'SANTA ISABEL 2017'!P57+'ROVIRA 2017'!P57+'PIEDRAS 2017'!P57+'MARIQUITA 2017'!P57+'LERIDA 2017'!P57+'HONDA 2017'!P57+'FRESNO 2017'!P57+'FALAN 2017'!P57+'CAJAMARCA 2017'!P57+'ARMERO 2017'!P57+'ALVARADO 2017'!P57+RONCESVALLES2017!P57+PLANADAS2017!P57+PROGRAMACIÒNMURILLO2017!P57+COYAIMA2017!P57+ATACO2017!P57+'CARMEN DE APICALA'!P57+CHAPARRAL!P57+CUNDAY!P57+ESPINAL!P57+FLANDES!P57+ICONONZO!P57+MELGAR!P57+NATAGAIMA!P57+PURIFICACION!P57+'SAN ANTONIO'!P57+VILLARRICA!P57+AMBALEMA!P57+CASABIANCA!P57+HERVEO!P57+LIBANO!P57+ANZOATEGUI!P57+PALOCABILDO!P57+COELLO!P57+ORTEGA!P57+ALPUJARRA!P57+DOLORES!P57+GUAMO!P57+PRADO!P57+'SAN LUIS'!P57+SUAREZ!P57+'VALLE DE SAN JUAN'!P57+VILLAHERMOSA!P57</f>
        <v>0</v>
      </c>
      <c r="Q57" s="1370">
        <f>+'VENADILLO 2017'!Q57+'SANTA ISABEL 2017'!Q57+'SANTA ISABEL 2017'!Q57+'ROVIRA 2017'!Q57+'PIEDRAS 2017'!Q57+'MARIQUITA 2017'!Q57+'LERIDA 2017'!Q57+'HONDA 2017'!Q57+'FRESNO 2017'!Q57+'FALAN 2017'!Q57+'CAJAMARCA 2017'!Q57+'ARMERO 2017'!Q57+'ALVARADO 2017'!Q57+RONCESVALLES2017!Q57+PLANADAS2017!Q57+PROGRAMACIÒNMURILLO2017!Q57+COYAIMA2017!Q57+ATACO2017!Q57+'CARMEN DE APICALA'!Q57+CHAPARRAL!Q57+CUNDAY!Q57+ESPINAL!Q57+FLANDES!Q57+ICONONZO!Q57+MELGAR!Q57+NATAGAIMA!Q57+PURIFICACION!Q57+'SAN ANTONIO'!Q57+VILLARRICA!Q57+AMBALEMA!Q57+CASABIANCA!Q57+HERVEO!Q57+LIBANO!Q57+ANZOATEGUI!Q57+PALOCABILDO!Q57+COELLO!Q57+ORTEGA!Q57+ALPUJARRA!Q57+DOLORES!Q57+GUAMO!Q57+PRADO!Q57+'SAN LUIS'!Q57+SUAREZ!Q57+'VALLE DE SAN JUAN'!Q57+VILLAHERMOSA!Q57</f>
        <v>0</v>
      </c>
      <c r="R57" s="50"/>
    </row>
    <row r="58" spans="1:18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1369">
        <f>+'VENADILLO 2017'!F58+'SANTA ISABEL 2017'!F58+'SANTA ISABEL 2017'!F58+'ROVIRA 2017'!F58+'PIEDRAS 2017'!F58+'MARIQUITA 2017'!F58+'LERIDA 2017'!F58+'HONDA 2017'!F58+'FRESNO 2017'!F58+'FALAN 2017'!F58+'CAJAMARCA 2017'!F58+'ARMERO 2017'!F58+'ALVARADO 2017'!F58+RONCESVALLES2017!F58+PLANADAS2017!F58+PROGRAMACIÒNMURILLO2017!F58+COYAIMA2017!F58+ATACO2017!F58+'CARMEN DE APICALA'!F58+CHAPARRAL!F58+CUNDAY!F58+ESPINAL!F58+FLANDES!F58+ICONONZO!F58+MELGAR!F58+NATAGAIMA!F58+PURIFICACION!F58+'SAN ANTONIO'!F58+VILLARRICA!F58+AMBALEMA!F58+CASABIANCA!F58+HERVEO!F58+LIBANO!F58+ANZOATEGUI!F58+PALOCABILDO!F58+COELLO!F58+ORTEGA!F58+ALPUJARRA!F58+DOLORES!F58+GUAMO!F58+PRADO!F58+'SAN LUIS'!F58+SUAREZ!F58+'VALLE DE SAN JUAN'!F58+VILLAHERMOSA!F58</f>
        <v>20</v>
      </c>
      <c r="G58" s="1369">
        <f>+'VENADILLO 2017'!G58+'SANTA ISABEL 2017'!G58+'SANTA ISABEL 2017'!G58+'ROVIRA 2017'!G58+'PIEDRAS 2017'!G58+'MARIQUITA 2017'!G58+'LERIDA 2017'!G58+'HONDA 2017'!G58+'FRESNO 2017'!G58+'FALAN 2017'!G58+'CAJAMARCA 2017'!G58+'ARMERO 2017'!G58+'ALVARADO 2017'!G58+RONCESVALLES2017!G58+PLANADAS2017!G58+PROGRAMACIÒNMURILLO2017!G58+COYAIMA2017!G58+ATACO2017!G58+'CARMEN DE APICALA'!G58+CHAPARRAL!G58+CUNDAY!G58+ESPINAL!G58+FLANDES!G58+ICONONZO!G58+MELGAR!G58+NATAGAIMA!G58+PURIFICACION!G58+'SAN ANTONIO'!G58+VILLARRICA!G58+AMBALEMA!G58+CASABIANCA!G58+HERVEO!G58+LIBANO!G58+ANZOATEGUI!G58+PALOCABILDO!G58+COELLO!G58+ORTEGA!G58+ALPUJARRA!G58+DOLORES!G58+GUAMO!G58+PRADO!G58+'SAN LUIS'!G58+SUAREZ!G58+'VALLE DE SAN JUAN'!G58+VILLAHERMOSA!G58</f>
        <v>0</v>
      </c>
      <c r="H58" s="190">
        <f t="shared" si="1"/>
        <v>0</v>
      </c>
      <c r="I58" s="1369">
        <f>+'VENADILLO 2017'!I58+'SANTA ISABEL 2017'!I58+'SANTA ISABEL 2017'!I58+'ROVIRA 2017'!I58+'PIEDRAS 2017'!I58+'MARIQUITA 2017'!I58+'LERIDA 2017'!I58+'HONDA 2017'!I58+'FRESNO 2017'!I58+'FALAN 2017'!I58+'CAJAMARCA 2017'!I58+'ARMERO 2017'!I58+'ALVARADO 2017'!I58+RONCESVALLES2017!I58+PLANADAS2017!I58+PROGRAMACIÒNMURILLO2017!I58+COYAIMA2017!I58+ATACO2017!I58+'CARMEN DE APICALA'!I58+CHAPARRAL!I58+CUNDAY!I58+ESPINAL!I58+FLANDES!I58+ICONONZO!I58+MELGAR!I58+NATAGAIMA!I58+PURIFICACION!I58+'SAN ANTONIO'!I58+VILLARRICA!I58+AMBALEMA!I58+CASABIANCA!I58+HERVEO!I58+LIBANO!I58+ANZOATEGUI!I58+PALOCABILDO!I58+COELLO!I58+ORTEGA!I58+ALPUJARRA!I58+DOLORES!I58+GUAMO!I58+PRADO!I58+'SAN LUIS'!I58+SUAREZ!I58+'VALLE DE SAN JUAN'!I58+VILLAHERMOSA!I58</f>
        <v>0</v>
      </c>
      <c r="J58" s="1369">
        <f>+'VENADILLO 2017'!J58+'SANTA ISABEL 2017'!J58+'SANTA ISABEL 2017'!J58+'ROVIRA 2017'!J58+'PIEDRAS 2017'!J58+'MARIQUITA 2017'!J58+'LERIDA 2017'!J58+'HONDA 2017'!J58+'FRESNO 2017'!J58+'FALAN 2017'!J58+'CAJAMARCA 2017'!J58+'ARMERO 2017'!J58+'ALVARADO 2017'!J58+RONCESVALLES2017!J58+PLANADAS2017!J58+PROGRAMACIÒNMURILLO2017!J58+COYAIMA2017!J58+ATACO2017!J58+'CARMEN DE APICALA'!J58+CHAPARRAL!J58+CUNDAY!J58+ESPINAL!J58+FLANDES!J58+ICONONZO!J58+MELGAR!J58+NATAGAIMA!J58+PURIFICACION!J58+'SAN ANTONIO'!J58+VILLARRICA!J58+AMBALEMA!J58+CASABIANCA!J58+HERVEO!J58+LIBANO!J58+ANZOATEGUI!J58+PALOCABILDO!J58+COELLO!J58+ORTEGA!J58+ALPUJARRA!J58+DOLORES!J58+GUAMO!J58+PRADO!J58+'SAN LUIS'!J58+SUAREZ!J58+'VALLE DE SAN JUAN'!J58+VILLAHERMOSA!J58</f>
        <v>0</v>
      </c>
      <c r="K58" s="1369">
        <f>+'VENADILLO 2017'!K58+'SANTA ISABEL 2017'!K58+'SANTA ISABEL 2017'!K58+'ROVIRA 2017'!K58+'PIEDRAS 2017'!K58+'MARIQUITA 2017'!K58+'LERIDA 2017'!K58+'HONDA 2017'!K58+'FRESNO 2017'!K58+'FALAN 2017'!K58+'CAJAMARCA 2017'!K58+'ARMERO 2017'!K58+'ALVARADO 2017'!K58+RONCESVALLES2017!K58+PLANADAS2017!K58+PROGRAMACIÒNMURILLO2017!K58+COYAIMA2017!K58+ATACO2017!K58+'CARMEN DE APICALA'!K58+CHAPARRAL!K58+CUNDAY!K58+ESPINAL!K58+FLANDES!K58+ICONONZO!K58+MELGAR!K58+NATAGAIMA!K58+PURIFICACION!K58+'SAN ANTONIO'!K58+VILLARRICA!K58+AMBALEMA!K58+CASABIANCA!K58+HERVEO!K58+LIBANO!K58+ANZOATEGUI!K58+PALOCABILDO!K58+COELLO!K58+ORTEGA!K58+ALPUJARRA!K58+DOLORES!K58+GUAMO!K58+PRADO!K58+'SAN LUIS'!K58+SUAREZ!K58+'VALLE DE SAN JUAN'!K58+VILLAHERMOSA!K58</f>
        <v>0</v>
      </c>
      <c r="L58" s="1370">
        <f>+'VENADILLO 2017'!L58+'SANTA ISABEL 2017'!L58+'SANTA ISABEL 2017'!L58+'ROVIRA 2017'!L58+'PIEDRAS 2017'!L58+'MARIQUITA 2017'!L58+'LERIDA 2017'!L58+'HONDA 2017'!L58+'FRESNO 2017'!L58+'FALAN 2017'!L58+'CAJAMARCA 2017'!L58+'ARMERO 2017'!L58+'ALVARADO 2017'!L58+RONCESVALLES2017!L58+PLANADAS2017!L58+PROGRAMACIÒNMURILLO2017!L58+COYAIMA2017!L58+ATACO2017!L58+'CARMEN DE APICALA'!L58+CHAPARRAL!L58+CUNDAY!L58+ESPINAL!L58+FLANDES!L58+ICONONZO!L58+MELGAR!L58+NATAGAIMA!L58+PURIFICACION!L58+'SAN ANTONIO'!L58+VILLARRICA!L58+AMBALEMA!L58+CASABIANCA!L58+HERVEO!L58+LIBANO!L58+ANZOATEGUI!L58+PALOCABILDO!L58+COELLO!L58+ORTEGA!L58+ALPUJARRA!L58+DOLORES!L58+GUAMO!L58+PRADO!L58+'SAN LUIS'!L58+SUAREZ!L58+'VALLE DE SAN JUAN'!L58+VILLAHERMOSA!L58</f>
        <v>222880</v>
      </c>
      <c r="M58" s="1370">
        <f>+'VENADILLO 2017'!M58+'SANTA ISABEL 2017'!M58+'SANTA ISABEL 2017'!M58+'ROVIRA 2017'!M58+'PIEDRAS 2017'!M58+'MARIQUITA 2017'!M58+'LERIDA 2017'!M58+'HONDA 2017'!M58+'FRESNO 2017'!M58+'FALAN 2017'!M58+'CAJAMARCA 2017'!M58+'ARMERO 2017'!M58+'ALVARADO 2017'!M58+RONCESVALLES2017!M58+PLANADAS2017!M58+PROGRAMACIÒNMURILLO2017!M58+COYAIMA2017!M58+ATACO2017!M58+'CARMEN DE APICALA'!M58+CHAPARRAL!M58+CUNDAY!M58+ESPINAL!M58+FLANDES!M58+ICONONZO!M58+MELGAR!M58+NATAGAIMA!M58+PURIFICACION!M58+'SAN ANTONIO'!M58+VILLARRICA!M58+AMBALEMA!M58+CASABIANCA!M58+HERVEO!M58+LIBANO!M58+ANZOATEGUI!M58+PALOCABILDO!M58+COELLO!M58+ORTEGA!M58+ALPUJARRA!M58+DOLORES!M58+GUAMO!M58+PRADO!M58+'SAN LUIS'!M58+SUAREZ!M58+'VALLE DE SAN JUAN'!M58+VILLAHERMOSA!M58</f>
        <v>0</v>
      </c>
      <c r="N58" s="1370">
        <f>+'VENADILLO 2017'!N58+'SANTA ISABEL 2017'!N58+'SANTA ISABEL 2017'!N58+'ROVIRA 2017'!N58+'PIEDRAS 2017'!N58+'MARIQUITA 2017'!N58+'LERIDA 2017'!N58+'HONDA 2017'!N58+'FRESNO 2017'!N58+'FALAN 2017'!N58+'CAJAMARCA 2017'!N58+'ARMERO 2017'!N58+'ALVARADO 2017'!N58+RONCESVALLES2017!N58+PLANADAS2017!N58+PROGRAMACIÒNMURILLO2017!N58+COYAIMA2017!N58+ATACO2017!N58+'CARMEN DE APICALA'!N58+CHAPARRAL!N58+CUNDAY!N58+ESPINAL!N58+FLANDES!N58+ICONONZO!N58+MELGAR!N58+NATAGAIMA!N58+PURIFICACION!N58+'SAN ANTONIO'!N58+VILLARRICA!N58+AMBALEMA!N58+CASABIANCA!N58+HERVEO!N58+LIBANO!N58+ANZOATEGUI!N58+PALOCABILDO!N58+COELLO!N58+ORTEGA!N58+ALPUJARRA!N58+DOLORES!N58+GUAMO!N58+PRADO!N58+'SAN LUIS'!N58+SUAREZ!N58+'VALLE DE SAN JUAN'!N58+VILLAHERMOSA!N58</f>
        <v>0</v>
      </c>
      <c r="O58" s="1370">
        <f>+'VENADILLO 2017'!O58+'SANTA ISABEL 2017'!O58+'SANTA ISABEL 2017'!O58+'ROVIRA 2017'!O58+'PIEDRAS 2017'!O58+'MARIQUITA 2017'!O58+'LERIDA 2017'!O58+'HONDA 2017'!O58+'FRESNO 2017'!O58+'FALAN 2017'!O58+'CAJAMARCA 2017'!O58+'ARMERO 2017'!O58+'ALVARADO 2017'!O58+RONCESVALLES2017!O58+PLANADAS2017!O58+PROGRAMACIÒNMURILLO2017!O58+COYAIMA2017!O58+ATACO2017!O58+'CARMEN DE APICALA'!O58+CHAPARRAL!O58+CUNDAY!O58+ESPINAL!O58+FLANDES!O58+ICONONZO!O58+MELGAR!O58+NATAGAIMA!O58+PURIFICACION!O58+'SAN ANTONIO'!O58+VILLARRICA!O58+AMBALEMA!O58+CASABIANCA!O58+HERVEO!O58+LIBANO!O58+ANZOATEGUI!O58+PALOCABILDO!O58+COELLO!O58+ORTEGA!O58+ALPUJARRA!O58+DOLORES!O58+GUAMO!O58+PRADO!O58+'SAN LUIS'!O58+SUAREZ!O58+'VALLE DE SAN JUAN'!O58+VILLAHERMOSA!O58</f>
        <v>0</v>
      </c>
      <c r="P58" s="1370">
        <f>+'VENADILLO 2017'!P58+'SANTA ISABEL 2017'!P58+'SANTA ISABEL 2017'!P58+'ROVIRA 2017'!P58+'PIEDRAS 2017'!P58+'MARIQUITA 2017'!P58+'LERIDA 2017'!P58+'HONDA 2017'!P58+'FRESNO 2017'!P58+'FALAN 2017'!P58+'CAJAMARCA 2017'!P58+'ARMERO 2017'!P58+'ALVARADO 2017'!P58+RONCESVALLES2017!P58+PLANADAS2017!P58+PROGRAMACIÒNMURILLO2017!P58+COYAIMA2017!P58+ATACO2017!P58+'CARMEN DE APICALA'!P58+CHAPARRAL!P58+CUNDAY!P58+ESPINAL!P58+FLANDES!P58+ICONONZO!P58+MELGAR!P58+NATAGAIMA!P58+PURIFICACION!P58+'SAN ANTONIO'!P58+VILLARRICA!P58+AMBALEMA!P58+CASABIANCA!P58+HERVEO!P58+LIBANO!P58+ANZOATEGUI!P58+PALOCABILDO!P58+COELLO!P58+ORTEGA!P58+ALPUJARRA!P58+DOLORES!P58+GUAMO!P58+PRADO!P58+'SAN LUIS'!P58+SUAREZ!P58+'VALLE DE SAN JUAN'!P58+VILLAHERMOSA!P58</f>
        <v>0</v>
      </c>
      <c r="Q58" s="1370">
        <f>+'VENADILLO 2017'!Q58+'SANTA ISABEL 2017'!Q58+'SANTA ISABEL 2017'!Q58+'ROVIRA 2017'!Q58+'PIEDRAS 2017'!Q58+'MARIQUITA 2017'!Q58+'LERIDA 2017'!Q58+'HONDA 2017'!Q58+'FRESNO 2017'!Q58+'FALAN 2017'!Q58+'CAJAMARCA 2017'!Q58+'ARMERO 2017'!Q58+'ALVARADO 2017'!Q58+RONCESVALLES2017!Q58+PLANADAS2017!Q58+PROGRAMACIÒNMURILLO2017!Q58+COYAIMA2017!Q58+ATACO2017!Q58+'CARMEN DE APICALA'!Q58+CHAPARRAL!Q58+CUNDAY!Q58+ESPINAL!Q58+FLANDES!Q58+ICONONZO!Q58+MELGAR!Q58+NATAGAIMA!Q58+PURIFICACION!Q58+'SAN ANTONIO'!Q58+VILLARRICA!Q58+AMBALEMA!Q58+CASABIANCA!Q58+HERVEO!Q58+LIBANO!Q58+ANZOATEGUI!Q58+PALOCABILDO!Q58+COELLO!Q58+ORTEGA!Q58+ALPUJARRA!Q58+DOLORES!Q58+GUAMO!Q58+PRADO!Q58+'SAN LUIS'!Q58+SUAREZ!Q58+'VALLE DE SAN JUAN'!Q58+VILLAHERMOSA!Q58</f>
        <v>0</v>
      </c>
      <c r="R58" s="50"/>
    </row>
    <row r="59" spans="1:18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1369">
        <f>+'VENADILLO 2017'!F59+'SANTA ISABEL 2017'!F59+'SANTA ISABEL 2017'!F59+'ROVIRA 2017'!F59+'PIEDRAS 2017'!F59+'MARIQUITA 2017'!F59+'LERIDA 2017'!F59+'HONDA 2017'!F59+'FRESNO 2017'!F59+'FALAN 2017'!F59+'CAJAMARCA 2017'!F59+'ARMERO 2017'!F59+'ALVARADO 2017'!F59+RONCESVALLES2017!F59+PLANADAS2017!F59+PROGRAMACIÒNMURILLO2017!F59+COYAIMA2017!F59+ATACO2017!F59+'CARMEN DE APICALA'!F59+CHAPARRAL!F59+CUNDAY!F59+ESPINAL!F59+FLANDES!F59+ICONONZO!F59+MELGAR!F59+NATAGAIMA!F59+PURIFICACION!F59+'SAN ANTONIO'!F59+VILLARRICA!F59+AMBALEMA!F59+CASABIANCA!F59+HERVEO!F59+LIBANO!F59+ANZOATEGUI!F59+PALOCABILDO!F59+COELLO!F59+ORTEGA!F59+ALPUJARRA!F59+DOLORES!F59+GUAMO!F59+PRADO!F59+'SAN LUIS'!F59+SUAREZ!F59+'VALLE DE SAN JUAN'!F59+VILLAHERMOSA!F59</f>
        <v>10</v>
      </c>
      <c r="G59" s="1369">
        <f>+'VENADILLO 2017'!G59+'SANTA ISABEL 2017'!G59+'SANTA ISABEL 2017'!G59+'ROVIRA 2017'!G59+'PIEDRAS 2017'!G59+'MARIQUITA 2017'!G59+'LERIDA 2017'!G59+'HONDA 2017'!G59+'FRESNO 2017'!G59+'FALAN 2017'!G59+'CAJAMARCA 2017'!G59+'ARMERO 2017'!G59+'ALVARADO 2017'!G59+RONCESVALLES2017!G59+PLANADAS2017!G59+PROGRAMACIÒNMURILLO2017!G59+COYAIMA2017!G59+ATACO2017!G59+'CARMEN DE APICALA'!G59+CHAPARRAL!G59+CUNDAY!G59+ESPINAL!G59+FLANDES!G59+ICONONZO!G59+MELGAR!G59+NATAGAIMA!G59+PURIFICACION!G59+'SAN ANTONIO'!G59+VILLARRICA!G59+AMBALEMA!G59+CASABIANCA!G59+HERVEO!G59+LIBANO!G59+ANZOATEGUI!G59+PALOCABILDO!G59+COELLO!G59+ORTEGA!G59+ALPUJARRA!G59+DOLORES!G59+GUAMO!G59+PRADO!G59+'SAN LUIS'!G59+SUAREZ!G59+'VALLE DE SAN JUAN'!G59+VILLAHERMOSA!G59</f>
        <v>0</v>
      </c>
      <c r="H59" s="190">
        <f t="shared" si="1"/>
        <v>0</v>
      </c>
      <c r="I59" s="1369">
        <f>+'VENADILLO 2017'!I59+'SANTA ISABEL 2017'!I59+'SANTA ISABEL 2017'!I59+'ROVIRA 2017'!I59+'PIEDRAS 2017'!I59+'MARIQUITA 2017'!I59+'LERIDA 2017'!I59+'HONDA 2017'!I59+'FRESNO 2017'!I59+'FALAN 2017'!I59+'CAJAMARCA 2017'!I59+'ARMERO 2017'!I59+'ALVARADO 2017'!I59+RONCESVALLES2017!I59+PLANADAS2017!I59+PROGRAMACIÒNMURILLO2017!I59+COYAIMA2017!I59+ATACO2017!I59+'CARMEN DE APICALA'!I59+CHAPARRAL!I59+CUNDAY!I59+ESPINAL!I59+FLANDES!I59+ICONONZO!I59+MELGAR!I59+NATAGAIMA!I59+PURIFICACION!I59+'SAN ANTONIO'!I59+VILLARRICA!I59+AMBALEMA!I59+CASABIANCA!I59+HERVEO!I59+LIBANO!I59+ANZOATEGUI!I59+PALOCABILDO!I59+COELLO!I59+ORTEGA!I59+ALPUJARRA!I59+DOLORES!I59+GUAMO!I59+PRADO!I59+'SAN LUIS'!I59+SUAREZ!I59+'VALLE DE SAN JUAN'!I59+VILLAHERMOSA!I59</f>
        <v>0</v>
      </c>
      <c r="J59" s="1369">
        <f>+'VENADILLO 2017'!J59+'SANTA ISABEL 2017'!J59+'SANTA ISABEL 2017'!J59+'ROVIRA 2017'!J59+'PIEDRAS 2017'!J59+'MARIQUITA 2017'!J59+'LERIDA 2017'!J59+'HONDA 2017'!J59+'FRESNO 2017'!J59+'FALAN 2017'!J59+'CAJAMARCA 2017'!J59+'ARMERO 2017'!J59+'ALVARADO 2017'!J59+RONCESVALLES2017!J59+PLANADAS2017!J59+PROGRAMACIÒNMURILLO2017!J59+COYAIMA2017!J59+ATACO2017!J59+'CARMEN DE APICALA'!J59+CHAPARRAL!J59+CUNDAY!J59+ESPINAL!J59+FLANDES!J59+ICONONZO!J59+MELGAR!J59+NATAGAIMA!J59+PURIFICACION!J59+'SAN ANTONIO'!J59+VILLARRICA!J59+AMBALEMA!J59+CASABIANCA!J59+HERVEO!J59+LIBANO!J59+ANZOATEGUI!J59+PALOCABILDO!J59+COELLO!J59+ORTEGA!J59+ALPUJARRA!J59+DOLORES!J59+GUAMO!J59+PRADO!J59+'SAN LUIS'!J59+SUAREZ!J59+'VALLE DE SAN JUAN'!J59+VILLAHERMOSA!J59</f>
        <v>0</v>
      </c>
      <c r="K59" s="1369">
        <f>+'VENADILLO 2017'!K59+'SANTA ISABEL 2017'!K59+'SANTA ISABEL 2017'!K59+'ROVIRA 2017'!K59+'PIEDRAS 2017'!K59+'MARIQUITA 2017'!K59+'LERIDA 2017'!K59+'HONDA 2017'!K59+'FRESNO 2017'!K59+'FALAN 2017'!K59+'CAJAMARCA 2017'!K59+'ARMERO 2017'!K59+'ALVARADO 2017'!K59+RONCESVALLES2017!K59+PLANADAS2017!K59+PROGRAMACIÒNMURILLO2017!K59+COYAIMA2017!K59+ATACO2017!K59+'CARMEN DE APICALA'!K59+CHAPARRAL!K59+CUNDAY!K59+ESPINAL!K59+FLANDES!K59+ICONONZO!K59+MELGAR!K59+NATAGAIMA!K59+PURIFICACION!K59+'SAN ANTONIO'!K59+VILLARRICA!K59+AMBALEMA!K59+CASABIANCA!K59+HERVEO!K59+LIBANO!K59+ANZOATEGUI!K59+PALOCABILDO!K59+COELLO!K59+ORTEGA!K59+ALPUJARRA!K59+DOLORES!K59+GUAMO!K59+PRADO!K59+'SAN LUIS'!K59+SUAREZ!K59+'VALLE DE SAN JUAN'!K59+VILLAHERMOSA!K59</f>
        <v>0</v>
      </c>
      <c r="L59" s="1370">
        <f>+'VENADILLO 2017'!L59+'SANTA ISABEL 2017'!L59+'SANTA ISABEL 2017'!L59+'ROVIRA 2017'!L59+'PIEDRAS 2017'!L59+'MARIQUITA 2017'!L59+'LERIDA 2017'!L59+'HONDA 2017'!L59+'FRESNO 2017'!L59+'FALAN 2017'!L59+'CAJAMARCA 2017'!L59+'ARMERO 2017'!L59+'ALVARADO 2017'!L59+RONCESVALLES2017!L59+PLANADAS2017!L59+PROGRAMACIÒNMURILLO2017!L59+COYAIMA2017!L59+ATACO2017!L59+'CARMEN DE APICALA'!L59+CHAPARRAL!L59+CUNDAY!L59+ESPINAL!L59+FLANDES!L59+ICONONZO!L59+MELGAR!L59+NATAGAIMA!L59+PURIFICACION!L59+'SAN ANTONIO'!L59+VILLARRICA!L59+AMBALEMA!L59+CASABIANCA!L59+HERVEO!L59+LIBANO!L59+ANZOATEGUI!L59+PALOCABILDO!L59+COELLO!L59+ORTEGA!L59+ALPUJARRA!L59+DOLORES!L59+GUAMO!L59+PRADO!L59+'SAN LUIS'!L59+SUAREZ!L59+'VALLE DE SAN JUAN'!L59+VILLAHERMOSA!L59</f>
        <v>222880</v>
      </c>
      <c r="M59" s="1370">
        <f>+'VENADILLO 2017'!M59+'SANTA ISABEL 2017'!M59+'SANTA ISABEL 2017'!M59+'ROVIRA 2017'!M59+'PIEDRAS 2017'!M59+'MARIQUITA 2017'!M59+'LERIDA 2017'!M59+'HONDA 2017'!M59+'FRESNO 2017'!M59+'FALAN 2017'!M59+'CAJAMARCA 2017'!M59+'ARMERO 2017'!M59+'ALVARADO 2017'!M59+RONCESVALLES2017!M59+PLANADAS2017!M59+PROGRAMACIÒNMURILLO2017!M59+COYAIMA2017!M59+ATACO2017!M59+'CARMEN DE APICALA'!M59+CHAPARRAL!M59+CUNDAY!M59+ESPINAL!M59+FLANDES!M59+ICONONZO!M59+MELGAR!M59+NATAGAIMA!M59+PURIFICACION!M59+'SAN ANTONIO'!M59+VILLARRICA!M59+AMBALEMA!M59+CASABIANCA!M59+HERVEO!M59+LIBANO!M59+ANZOATEGUI!M59+PALOCABILDO!M59+COELLO!M59+ORTEGA!M59+ALPUJARRA!M59+DOLORES!M59+GUAMO!M59+PRADO!M59+'SAN LUIS'!M59+SUAREZ!M59+'VALLE DE SAN JUAN'!M59+VILLAHERMOSA!M59</f>
        <v>0</v>
      </c>
      <c r="N59" s="1370">
        <f>+'VENADILLO 2017'!N59+'SANTA ISABEL 2017'!N59+'SANTA ISABEL 2017'!N59+'ROVIRA 2017'!N59+'PIEDRAS 2017'!N59+'MARIQUITA 2017'!N59+'LERIDA 2017'!N59+'HONDA 2017'!N59+'FRESNO 2017'!N59+'FALAN 2017'!N59+'CAJAMARCA 2017'!N59+'ARMERO 2017'!N59+'ALVARADO 2017'!N59+RONCESVALLES2017!N59+PLANADAS2017!N59+PROGRAMACIÒNMURILLO2017!N59+COYAIMA2017!N59+ATACO2017!N59+'CARMEN DE APICALA'!N59+CHAPARRAL!N59+CUNDAY!N59+ESPINAL!N59+FLANDES!N59+ICONONZO!N59+MELGAR!N59+NATAGAIMA!N59+PURIFICACION!N59+'SAN ANTONIO'!N59+VILLARRICA!N59+AMBALEMA!N59+CASABIANCA!N59+HERVEO!N59+LIBANO!N59+ANZOATEGUI!N59+PALOCABILDO!N59+COELLO!N59+ORTEGA!N59+ALPUJARRA!N59+DOLORES!N59+GUAMO!N59+PRADO!N59+'SAN LUIS'!N59+SUAREZ!N59+'VALLE DE SAN JUAN'!N59+VILLAHERMOSA!N59</f>
        <v>0</v>
      </c>
      <c r="O59" s="1370">
        <f>+'VENADILLO 2017'!O59+'SANTA ISABEL 2017'!O59+'SANTA ISABEL 2017'!O59+'ROVIRA 2017'!O59+'PIEDRAS 2017'!O59+'MARIQUITA 2017'!O59+'LERIDA 2017'!O59+'HONDA 2017'!O59+'FRESNO 2017'!O59+'FALAN 2017'!O59+'CAJAMARCA 2017'!O59+'ARMERO 2017'!O59+'ALVARADO 2017'!O59+RONCESVALLES2017!O59+PLANADAS2017!O59+PROGRAMACIÒNMURILLO2017!O59+COYAIMA2017!O59+ATACO2017!O59+'CARMEN DE APICALA'!O59+CHAPARRAL!O59+CUNDAY!O59+ESPINAL!O59+FLANDES!O59+ICONONZO!O59+MELGAR!O59+NATAGAIMA!O59+PURIFICACION!O59+'SAN ANTONIO'!O59+VILLARRICA!O59+AMBALEMA!O59+CASABIANCA!O59+HERVEO!O59+LIBANO!O59+ANZOATEGUI!O59+PALOCABILDO!O59+COELLO!O59+ORTEGA!O59+ALPUJARRA!O59+DOLORES!O59+GUAMO!O59+PRADO!O59+'SAN LUIS'!O59+SUAREZ!O59+'VALLE DE SAN JUAN'!O59+VILLAHERMOSA!O59</f>
        <v>0</v>
      </c>
      <c r="P59" s="1370">
        <f>+'VENADILLO 2017'!P59+'SANTA ISABEL 2017'!P59+'SANTA ISABEL 2017'!P59+'ROVIRA 2017'!P59+'PIEDRAS 2017'!P59+'MARIQUITA 2017'!P59+'LERIDA 2017'!P59+'HONDA 2017'!P59+'FRESNO 2017'!P59+'FALAN 2017'!P59+'CAJAMARCA 2017'!P59+'ARMERO 2017'!P59+'ALVARADO 2017'!P59+RONCESVALLES2017!P59+PLANADAS2017!P59+PROGRAMACIÒNMURILLO2017!P59+COYAIMA2017!P59+ATACO2017!P59+'CARMEN DE APICALA'!P59+CHAPARRAL!P59+CUNDAY!P59+ESPINAL!P59+FLANDES!P59+ICONONZO!P59+MELGAR!P59+NATAGAIMA!P59+PURIFICACION!P59+'SAN ANTONIO'!P59+VILLARRICA!P59+AMBALEMA!P59+CASABIANCA!P59+HERVEO!P59+LIBANO!P59+ANZOATEGUI!P59+PALOCABILDO!P59+COELLO!P59+ORTEGA!P59+ALPUJARRA!P59+DOLORES!P59+GUAMO!P59+PRADO!P59+'SAN LUIS'!P59+SUAREZ!P59+'VALLE DE SAN JUAN'!P59+VILLAHERMOSA!P59</f>
        <v>0</v>
      </c>
      <c r="Q59" s="1370">
        <f>+'VENADILLO 2017'!Q59+'SANTA ISABEL 2017'!Q59+'SANTA ISABEL 2017'!Q59+'ROVIRA 2017'!Q59+'PIEDRAS 2017'!Q59+'MARIQUITA 2017'!Q59+'LERIDA 2017'!Q59+'HONDA 2017'!Q59+'FRESNO 2017'!Q59+'FALAN 2017'!Q59+'CAJAMARCA 2017'!Q59+'ARMERO 2017'!Q59+'ALVARADO 2017'!Q59+RONCESVALLES2017!Q59+PLANADAS2017!Q59+PROGRAMACIÒNMURILLO2017!Q59+COYAIMA2017!Q59+ATACO2017!Q59+'CARMEN DE APICALA'!Q59+CHAPARRAL!Q59+CUNDAY!Q59+ESPINAL!Q59+FLANDES!Q59+ICONONZO!Q59+MELGAR!Q59+NATAGAIMA!Q59+PURIFICACION!Q59+'SAN ANTONIO'!Q59+VILLARRICA!Q59+AMBALEMA!Q59+CASABIANCA!Q59+HERVEO!Q59+LIBANO!Q59+ANZOATEGUI!Q59+PALOCABILDO!Q59+COELLO!Q59+ORTEGA!Q59+ALPUJARRA!Q59+DOLORES!Q59+GUAMO!Q59+PRADO!Q59+'SAN LUIS'!Q59+SUAREZ!Q59+'VALLE DE SAN JUAN'!Q59+VILLAHERMOSA!Q59</f>
        <v>0</v>
      </c>
      <c r="R59" s="50"/>
    </row>
    <row r="60" spans="1:18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1369">
        <f>+'VENADILLO 2017'!F60+'SANTA ISABEL 2017'!F60+'SANTA ISABEL 2017'!F60+'ROVIRA 2017'!F60+'PIEDRAS 2017'!F60+'MARIQUITA 2017'!F60+'LERIDA 2017'!F60+'HONDA 2017'!F60+'FRESNO 2017'!F60+'FALAN 2017'!F60+'CAJAMARCA 2017'!F60+'ARMERO 2017'!F60+'ALVARADO 2017'!F60+RONCESVALLES2017!F60+PLANADAS2017!F60+PROGRAMACIÒNMURILLO2017!F60+COYAIMA2017!F60+ATACO2017!F60+'CARMEN DE APICALA'!F60+CHAPARRAL!F60+CUNDAY!F60+ESPINAL!F60+FLANDES!F60+ICONONZO!F60+MELGAR!F60+NATAGAIMA!F60+PURIFICACION!F60+'SAN ANTONIO'!F60+VILLARRICA!F60+AMBALEMA!F60+CASABIANCA!F60+HERVEO!F60+LIBANO!F60+ANZOATEGUI!F60+PALOCABILDO!F60+COELLO!F60+ORTEGA!F60+ALPUJARRA!F60+DOLORES!F60+GUAMO!F60+PRADO!F60+'SAN LUIS'!F60+SUAREZ!F60+'VALLE DE SAN JUAN'!F60+VILLAHERMOSA!F60</f>
        <v>10</v>
      </c>
      <c r="G60" s="1369">
        <f>+'VENADILLO 2017'!G60+'SANTA ISABEL 2017'!G60+'SANTA ISABEL 2017'!G60+'ROVIRA 2017'!G60+'PIEDRAS 2017'!G60+'MARIQUITA 2017'!G60+'LERIDA 2017'!G60+'HONDA 2017'!G60+'FRESNO 2017'!G60+'FALAN 2017'!G60+'CAJAMARCA 2017'!G60+'ARMERO 2017'!G60+'ALVARADO 2017'!G60+RONCESVALLES2017!G60+PLANADAS2017!G60+PROGRAMACIÒNMURILLO2017!G60+COYAIMA2017!G60+ATACO2017!G60+'CARMEN DE APICALA'!G60+CHAPARRAL!G60+CUNDAY!G60+ESPINAL!G60+FLANDES!G60+ICONONZO!G60+MELGAR!G60+NATAGAIMA!G60+PURIFICACION!G60+'SAN ANTONIO'!G60+VILLARRICA!G60+AMBALEMA!G60+CASABIANCA!G60+HERVEO!G60+LIBANO!G60+ANZOATEGUI!G60+PALOCABILDO!G60+COELLO!G60+ORTEGA!G60+ALPUJARRA!G60+DOLORES!G60+GUAMO!G60+PRADO!G60+'SAN LUIS'!G60+SUAREZ!G60+'VALLE DE SAN JUAN'!G60+VILLAHERMOSA!G60</f>
        <v>0</v>
      </c>
      <c r="H60" s="190">
        <f t="shared" si="1"/>
        <v>0</v>
      </c>
      <c r="I60" s="1369">
        <f>+'VENADILLO 2017'!I60+'SANTA ISABEL 2017'!I60+'SANTA ISABEL 2017'!I60+'ROVIRA 2017'!I60+'PIEDRAS 2017'!I60+'MARIQUITA 2017'!I60+'LERIDA 2017'!I60+'HONDA 2017'!I60+'FRESNO 2017'!I60+'FALAN 2017'!I60+'CAJAMARCA 2017'!I60+'ARMERO 2017'!I60+'ALVARADO 2017'!I60+RONCESVALLES2017!I60+PLANADAS2017!I60+PROGRAMACIÒNMURILLO2017!I60+COYAIMA2017!I60+ATACO2017!I60+'CARMEN DE APICALA'!I60+CHAPARRAL!I60+CUNDAY!I60+ESPINAL!I60+FLANDES!I60+ICONONZO!I60+MELGAR!I60+NATAGAIMA!I60+PURIFICACION!I60+'SAN ANTONIO'!I60+VILLARRICA!I60+AMBALEMA!I60+CASABIANCA!I60+HERVEO!I60+LIBANO!I60+ANZOATEGUI!I60+PALOCABILDO!I60+COELLO!I60+ORTEGA!I60+ALPUJARRA!I60+DOLORES!I60+GUAMO!I60+PRADO!I60+'SAN LUIS'!I60+SUAREZ!I60+'VALLE DE SAN JUAN'!I60+VILLAHERMOSA!I60</f>
        <v>0</v>
      </c>
      <c r="J60" s="1369">
        <f>+'VENADILLO 2017'!J60+'SANTA ISABEL 2017'!J60+'SANTA ISABEL 2017'!J60+'ROVIRA 2017'!J60+'PIEDRAS 2017'!J60+'MARIQUITA 2017'!J60+'LERIDA 2017'!J60+'HONDA 2017'!J60+'FRESNO 2017'!J60+'FALAN 2017'!J60+'CAJAMARCA 2017'!J60+'ARMERO 2017'!J60+'ALVARADO 2017'!J60+RONCESVALLES2017!J60+PLANADAS2017!J60+PROGRAMACIÒNMURILLO2017!J60+COYAIMA2017!J60+ATACO2017!J60+'CARMEN DE APICALA'!J60+CHAPARRAL!J60+CUNDAY!J60+ESPINAL!J60+FLANDES!J60+ICONONZO!J60+MELGAR!J60+NATAGAIMA!J60+PURIFICACION!J60+'SAN ANTONIO'!J60+VILLARRICA!J60+AMBALEMA!J60+CASABIANCA!J60+HERVEO!J60+LIBANO!J60+ANZOATEGUI!J60+PALOCABILDO!J60+COELLO!J60+ORTEGA!J60+ALPUJARRA!J60+DOLORES!J60+GUAMO!J60+PRADO!J60+'SAN LUIS'!J60+SUAREZ!J60+'VALLE DE SAN JUAN'!J60+VILLAHERMOSA!J60</f>
        <v>0</v>
      </c>
      <c r="K60" s="1369">
        <f>+'VENADILLO 2017'!K60+'SANTA ISABEL 2017'!K60+'SANTA ISABEL 2017'!K60+'ROVIRA 2017'!K60+'PIEDRAS 2017'!K60+'MARIQUITA 2017'!K60+'LERIDA 2017'!K60+'HONDA 2017'!K60+'FRESNO 2017'!K60+'FALAN 2017'!K60+'CAJAMARCA 2017'!K60+'ARMERO 2017'!K60+'ALVARADO 2017'!K60+RONCESVALLES2017!K60+PLANADAS2017!K60+PROGRAMACIÒNMURILLO2017!K60+COYAIMA2017!K60+ATACO2017!K60+'CARMEN DE APICALA'!K60+CHAPARRAL!K60+CUNDAY!K60+ESPINAL!K60+FLANDES!K60+ICONONZO!K60+MELGAR!K60+NATAGAIMA!K60+PURIFICACION!K60+'SAN ANTONIO'!K60+VILLARRICA!K60+AMBALEMA!K60+CASABIANCA!K60+HERVEO!K60+LIBANO!K60+ANZOATEGUI!K60+PALOCABILDO!K60+COELLO!K60+ORTEGA!K60+ALPUJARRA!K60+DOLORES!K60+GUAMO!K60+PRADO!K60+'SAN LUIS'!K60+SUAREZ!K60+'VALLE DE SAN JUAN'!K60+VILLAHERMOSA!K60</f>
        <v>0</v>
      </c>
      <c r="L60" s="1370">
        <f>+'VENADILLO 2017'!L60+'SANTA ISABEL 2017'!L60+'SANTA ISABEL 2017'!L60+'ROVIRA 2017'!L60+'PIEDRAS 2017'!L60+'MARIQUITA 2017'!L60+'LERIDA 2017'!L60+'HONDA 2017'!L60+'FRESNO 2017'!L60+'FALAN 2017'!L60+'CAJAMARCA 2017'!L60+'ARMERO 2017'!L60+'ALVARADO 2017'!L60+RONCESVALLES2017!L60+PLANADAS2017!L60+PROGRAMACIÒNMURILLO2017!L60+COYAIMA2017!L60+ATACO2017!L60+'CARMEN DE APICALA'!L60+CHAPARRAL!L60+CUNDAY!L60+ESPINAL!L60+FLANDES!L60+ICONONZO!L60+MELGAR!L60+NATAGAIMA!L60+PURIFICACION!L60+'SAN ANTONIO'!L60+VILLARRICA!L60+AMBALEMA!L60+CASABIANCA!L60+HERVEO!L60+LIBANO!L60+ANZOATEGUI!L60+PALOCABILDO!L60+COELLO!L60+ORTEGA!L60+ALPUJARRA!L60+DOLORES!L60+GUAMO!L60+PRADO!L60+'SAN LUIS'!L60+SUAREZ!L60+'VALLE DE SAN JUAN'!L60+VILLAHERMOSA!L60</f>
        <v>214920</v>
      </c>
      <c r="M60" s="1370">
        <f>+'VENADILLO 2017'!M60+'SANTA ISABEL 2017'!M60+'SANTA ISABEL 2017'!M60+'ROVIRA 2017'!M60+'PIEDRAS 2017'!M60+'MARIQUITA 2017'!M60+'LERIDA 2017'!M60+'HONDA 2017'!M60+'FRESNO 2017'!M60+'FALAN 2017'!M60+'CAJAMARCA 2017'!M60+'ARMERO 2017'!M60+'ALVARADO 2017'!M60+RONCESVALLES2017!M60+PLANADAS2017!M60+PROGRAMACIÒNMURILLO2017!M60+COYAIMA2017!M60+ATACO2017!M60+'CARMEN DE APICALA'!M60+CHAPARRAL!M60+CUNDAY!M60+ESPINAL!M60+FLANDES!M60+ICONONZO!M60+MELGAR!M60+NATAGAIMA!M60+PURIFICACION!M60+'SAN ANTONIO'!M60+VILLARRICA!M60+AMBALEMA!M60+CASABIANCA!M60+HERVEO!M60+LIBANO!M60+ANZOATEGUI!M60+PALOCABILDO!M60+COELLO!M60+ORTEGA!M60+ALPUJARRA!M60+DOLORES!M60+GUAMO!M60+PRADO!M60+'SAN LUIS'!M60+SUAREZ!M60+'VALLE DE SAN JUAN'!M60+VILLAHERMOSA!M60</f>
        <v>0</v>
      </c>
      <c r="N60" s="1370">
        <f>+'VENADILLO 2017'!N60+'SANTA ISABEL 2017'!N60+'SANTA ISABEL 2017'!N60+'ROVIRA 2017'!N60+'PIEDRAS 2017'!N60+'MARIQUITA 2017'!N60+'LERIDA 2017'!N60+'HONDA 2017'!N60+'FRESNO 2017'!N60+'FALAN 2017'!N60+'CAJAMARCA 2017'!N60+'ARMERO 2017'!N60+'ALVARADO 2017'!N60+RONCESVALLES2017!N60+PLANADAS2017!N60+PROGRAMACIÒNMURILLO2017!N60+COYAIMA2017!N60+ATACO2017!N60+'CARMEN DE APICALA'!N60+CHAPARRAL!N60+CUNDAY!N60+ESPINAL!N60+FLANDES!N60+ICONONZO!N60+MELGAR!N60+NATAGAIMA!N60+PURIFICACION!N60+'SAN ANTONIO'!N60+VILLARRICA!N60+AMBALEMA!N60+CASABIANCA!N60+HERVEO!N60+LIBANO!N60+ANZOATEGUI!N60+PALOCABILDO!N60+COELLO!N60+ORTEGA!N60+ALPUJARRA!N60+DOLORES!N60+GUAMO!N60+PRADO!N60+'SAN LUIS'!N60+SUAREZ!N60+'VALLE DE SAN JUAN'!N60+VILLAHERMOSA!N60</f>
        <v>0</v>
      </c>
      <c r="O60" s="1370">
        <f>+'VENADILLO 2017'!O60+'SANTA ISABEL 2017'!O60+'SANTA ISABEL 2017'!O60+'ROVIRA 2017'!O60+'PIEDRAS 2017'!O60+'MARIQUITA 2017'!O60+'LERIDA 2017'!O60+'HONDA 2017'!O60+'FRESNO 2017'!O60+'FALAN 2017'!O60+'CAJAMARCA 2017'!O60+'ARMERO 2017'!O60+'ALVARADO 2017'!O60+RONCESVALLES2017!O60+PLANADAS2017!O60+PROGRAMACIÒNMURILLO2017!O60+COYAIMA2017!O60+ATACO2017!O60+'CARMEN DE APICALA'!O60+CHAPARRAL!O60+CUNDAY!O60+ESPINAL!O60+FLANDES!O60+ICONONZO!O60+MELGAR!O60+NATAGAIMA!O60+PURIFICACION!O60+'SAN ANTONIO'!O60+VILLARRICA!O60+AMBALEMA!O60+CASABIANCA!O60+HERVEO!O60+LIBANO!O60+ANZOATEGUI!O60+PALOCABILDO!O60+COELLO!O60+ORTEGA!O60+ALPUJARRA!O60+DOLORES!O60+GUAMO!O60+PRADO!O60+'SAN LUIS'!O60+SUAREZ!O60+'VALLE DE SAN JUAN'!O60+VILLAHERMOSA!O60</f>
        <v>0</v>
      </c>
      <c r="P60" s="1370">
        <f>+'VENADILLO 2017'!P60+'SANTA ISABEL 2017'!P60+'SANTA ISABEL 2017'!P60+'ROVIRA 2017'!P60+'PIEDRAS 2017'!P60+'MARIQUITA 2017'!P60+'LERIDA 2017'!P60+'HONDA 2017'!P60+'FRESNO 2017'!P60+'FALAN 2017'!P60+'CAJAMARCA 2017'!P60+'ARMERO 2017'!P60+'ALVARADO 2017'!P60+RONCESVALLES2017!P60+PLANADAS2017!P60+PROGRAMACIÒNMURILLO2017!P60+COYAIMA2017!P60+ATACO2017!P60+'CARMEN DE APICALA'!P60+CHAPARRAL!P60+CUNDAY!P60+ESPINAL!P60+FLANDES!P60+ICONONZO!P60+MELGAR!P60+NATAGAIMA!P60+PURIFICACION!P60+'SAN ANTONIO'!P60+VILLARRICA!P60+AMBALEMA!P60+CASABIANCA!P60+HERVEO!P60+LIBANO!P60+ANZOATEGUI!P60+PALOCABILDO!P60+COELLO!P60+ORTEGA!P60+ALPUJARRA!P60+DOLORES!P60+GUAMO!P60+PRADO!P60+'SAN LUIS'!P60+SUAREZ!P60+'VALLE DE SAN JUAN'!P60+VILLAHERMOSA!P60</f>
        <v>0</v>
      </c>
      <c r="Q60" s="1370">
        <f>+'VENADILLO 2017'!Q60+'SANTA ISABEL 2017'!Q60+'SANTA ISABEL 2017'!Q60+'ROVIRA 2017'!Q60+'PIEDRAS 2017'!Q60+'MARIQUITA 2017'!Q60+'LERIDA 2017'!Q60+'HONDA 2017'!Q60+'FRESNO 2017'!Q60+'FALAN 2017'!Q60+'CAJAMARCA 2017'!Q60+'ARMERO 2017'!Q60+'ALVARADO 2017'!Q60+RONCESVALLES2017!Q60+PLANADAS2017!Q60+PROGRAMACIÒNMURILLO2017!Q60+COYAIMA2017!Q60+ATACO2017!Q60+'CARMEN DE APICALA'!Q60+CHAPARRAL!Q60+CUNDAY!Q60+ESPINAL!Q60+FLANDES!Q60+ICONONZO!Q60+MELGAR!Q60+NATAGAIMA!Q60+PURIFICACION!Q60+'SAN ANTONIO'!Q60+VILLARRICA!Q60+AMBALEMA!Q60+CASABIANCA!Q60+HERVEO!Q60+LIBANO!Q60+ANZOATEGUI!Q60+PALOCABILDO!Q60+COELLO!Q60+ORTEGA!Q60+ALPUJARRA!Q60+DOLORES!Q60+GUAMO!Q60+PRADO!Q60+'SAN LUIS'!Q60+SUAREZ!Q60+'VALLE DE SAN JUAN'!Q60+VILLAHERMOSA!Q60</f>
        <v>0</v>
      </c>
      <c r="R60" s="50"/>
    </row>
    <row r="61" spans="1:18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1369">
        <f>+'VENADILLO 2017'!F61+'SANTA ISABEL 2017'!F61+'SANTA ISABEL 2017'!F61+'ROVIRA 2017'!F61+'PIEDRAS 2017'!F61+'MARIQUITA 2017'!F61+'LERIDA 2017'!F61+'HONDA 2017'!F61+'FRESNO 2017'!F61+'FALAN 2017'!F61+'CAJAMARCA 2017'!F61+'ARMERO 2017'!F61+'ALVARADO 2017'!F61+RONCESVALLES2017!F61+PLANADAS2017!F61+PROGRAMACIÒNMURILLO2017!F61+COYAIMA2017!F61+ATACO2017!F61+'CARMEN DE APICALA'!F61+CHAPARRAL!F61+CUNDAY!F61+ESPINAL!F61+FLANDES!F61+ICONONZO!F61+MELGAR!F61+NATAGAIMA!F61+PURIFICACION!F61+'SAN ANTONIO'!F61+VILLARRICA!F61+AMBALEMA!F61+CASABIANCA!F61+HERVEO!F61+LIBANO!F61+ANZOATEGUI!F61+PALOCABILDO!F61+COELLO!F61+ORTEGA!F61+ALPUJARRA!F61+DOLORES!F61+GUAMO!F61+PRADO!F61+'SAN LUIS'!F61+SUAREZ!F61+'VALLE DE SAN JUAN'!F61+VILLAHERMOSA!F61</f>
        <v>3</v>
      </c>
      <c r="G61" s="1369">
        <f>+'VENADILLO 2017'!G61+'SANTA ISABEL 2017'!G61+'SANTA ISABEL 2017'!G61+'ROVIRA 2017'!G61+'PIEDRAS 2017'!G61+'MARIQUITA 2017'!G61+'LERIDA 2017'!G61+'HONDA 2017'!G61+'FRESNO 2017'!G61+'FALAN 2017'!G61+'CAJAMARCA 2017'!G61+'ARMERO 2017'!G61+'ALVARADO 2017'!G61+RONCESVALLES2017!G61+PLANADAS2017!G61+PROGRAMACIÒNMURILLO2017!G61+COYAIMA2017!G61+ATACO2017!G61+'CARMEN DE APICALA'!G61+CHAPARRAL!G61+CUNDAY!G61+ESPINAL!G61+FLANDES!G61+ICONONZO!G61+MELGAR!G61+NATAGAIMA!G61+PURIFICACION!G61+'SAN ANTONIO'!G61+VILLARRICA!G61+AMBALEMA!G61+CASABIANCA!G61+HERVEO!G61+LIBANO!G61+ANZOATEGUI!G61+PALOCABILDO!G61+COELLO!G61+ORTEGA!G61+ALPUJARRA!G61+DOLORES!G61+GUAMO!G61+PRADO!G61+'SAN LUIS'!G61+SUAREZ!G61+'VALLE DE SAN JUAN'!G61+VILLAHERMOSA!G61</f>
        <v>0</v>
      </c>
      <c r="H61" s="190">
        <f t="shared" si="1"/>
        <v>0</v>
      </c>
      <c r="I61" s="1369">
        <f>+'VENADILLO 2017'!I61+'SANTA ISABEL 2017'!I61+'SANTA ISABEL 2017'!I61+'ROVIRA 2017'!I61+'PIEDRAS 2017'!I61+'MARIQUITA 2017'!I61+'LERIDA 2017'!I61+'HONDA 2017'!I61+'FRESNO 2017'!I61+'FALAN 2017'!I61+'CAJAMARCA 2017'!I61+'ARMERO 2017'!I61+'ALVARADO 2017'!I61+RONCESVALLES2017!I61+PLANADAS2017!I61+PROGRAMACIÒNMURILLO2017!I61+COYAIMA2017!I61+ATACO2017!I61+'CARMEN DE APICALA'!I61+CHAPARRAL!I61+CUNDAY!I61+ESPINAL!I61+FLANDES!I61+ICONONZO!I61+MELGAR!I61+NATAGAIMA!I61+PURIFICACION!I61+'SAN ANTONIO'!I61+VILLARRICA!I61+AMBALEMA!I61+CASABIANCA!I61+HERVEO!I61+LIBANO!I61+ANZOATEGUI!I61+PALOCABILDO!I61+COELLO!I61+ORTEGA!I61+ALPUJARRA!I61+DOLORES!I61+GUAMO!I61+PRADO!I61+'SAN LUIS'!I61+SUAREZ!I61+'VALLE DE SAN JUAN'!I61+VILLAHERMOSA!I61</f>
        <v>0</v>
      </c>
      <c r="J61" s="1369">
        <f>+'VENADILLO 2017'!J61+'SANTA ISABEL 2017'!J61+'SANTA ISABEL 2017'!J61+'ROVIRA 2017'!J61+'PIEDRAS 2017'!J61+'MARIQUITA 2017'!J61+'LERIDA 2017'!J61+'HONDA 2017'!J61+'FRESNO 2017'!J61+'FALAN 2017'!J61+'CAJAMARCA 2017'!J61+'ARMERO 2017'!J61+'ALVARADO 2017'!J61+RONCESVALLES2017!J61+PLANADAS2017!J61+PROGRAMACIÒNMURILLO2017!J61+COYAIMA2017!J61+ATACO2017!J61+'CARMEN DE APICALA'!J61+CHAPARRAL!J61+CUNDAY!J61+ESPINAL!J61+FLANDES!J61+ICONONZO!J61+MELGAR!J61+NATAGAIMA!J61+PURIFICACION!J61+'SAN ANTONIO'!J61+VILLARRICA!J61+AMBALEMA!J61+CASABIANCA!J61+HERVEO!J61+LIBANO!J61+ANZOATEGUI!J61+PALOCABILDO!J61+COELLO!J61+ORTEGA!J61+ALPUJARRA!J61+DOLORES!J61+GUAMO!J61+PRADO!J61+'SAN LUIS'!J61+SUAREZ!J61+'VALLE DE SAN JUAN'!J61+VILLAHERMOSA!J61</f>
        <v>0</v>
      </c>
      <c r="K61" s="1369">
        <f>+'VENADILLO 2017'!K61+'SANTA ISABEL 2017'!K61+'SANTA ISABEL 2017'!K61+'ROVIRA 2017'!K61+'PIEDRAS 2017'!K61+'MARIQUITA 2017'!K61+'LERIDA 2017'!K61+'HONDA 2017'!K61+'FRESNO 2017'!K61+'FALAN 2017'!K61+'CAJAMARCA 2017'!K61+'ARMERO 2017'!K61+'ALVARADO 2017'!K61+RONCESVALLES2017!K61+PLANADAS2017!K61+PROGRAMACIÒNMURILLO2017!K61+COYAIMA2017!K61+ATACO2017!K61+'CARMEN DE APICALA'!K61+CHAPARRAL!K61+CUNDAY!K61+ESPINAL!K61+FLANDES!K61+ICONONZO!K61+MELGAR!K61+NATAGAIMA!K61+PURIFICACION!K61+'SAN ANTONIO'!K61+VILLARRICA!K61+AMBALEMA!K61+CASABIANCA!K61+HERVEO!K61+LIBANO!K61+ANZOATEGUI!K61+PALOCABILDO!K61+COELLO!K61+ORTEGA!K61+ALPUJARRA!K61+DOLORES!K61+GUAMO!K61+PRADO!K61+'SAN LUIS'!K61+SUAREZ!K61+'VALLE DE SAN JUAN'!K61+VILLAHERMOSA!K61</f>
        <v>0</v>
      </c>
      <c r="L61" s="1370">
        <f>+'VENADILLO 2017'!L61+'SANTA ISABEL 2017'!L61+'SANTA ISABEL 2017'!L61+'ROVIRA 2017'!L61+'PIEDRAS 2017'!L61+'MARIQUITA 2017'!L61+'LERIDA 2017'!L61+'HONDA 2017'!L61+'FRESNO 2017'!L61+'FALAN 2017'!L61+'CAJAMARCA 2017'!L61+'ARMERO 2017'!L61+'ALVARADO 2017'!L61+RONCESVALLES2017!L61+PLANADAS2017!L61+PROGRAMACIÒNMURILLO2017!L61+COYAIMA2017!L61+ATACO2017!L61+'CARMEN DE APICALA'!L61+CHAPARRAL!L61+CUNDAY!L61+ESPINAL!L61+FLANDES!L61+ICONONZO!L61+MELGAR!L61+NATAGAIMA!L61+PURIFICACION!L61+'SAN ANTONIO'!L61+VILLARRICA!L61+AMBALEMA!L61+CASABIANCA!L61+HERVEO!L61+LIBANO!L61+ANZOATEGUI!L61+PALOCABILDO!L61+COELLO!L61+ORTEGA!L61+ALPUJARRA!L61+DOLORES!L61+GUAMO!L61+PRADO!L61+'SAN LUIS'!L61+SUAREZ!L61+'VALLE DE SAN JUAN'!L61+VILLAHERMOSA!L61</f>
        <v>111440</v>
      </c>
      <c r="M61" s="1370">
        <f>+'VENADILLO 2017'!M61+'SANTA ISABEL 2017'!M61+'SANTA ISABEL 2017'!M61+'ROVIRA 2017'!M61+'PIEDRAS 2017'!M61+'MARIQUITA 2017'!M61+'LERIDA 2017'!M61+'HONDA 2017'!M61+'FRESNO 2017'!M61+'FALAN 2017'!M61+'CAJAMARCA 2017'!M61+'ARMERO 2017'!M61+'ALVARADO 2017'!M61+RONCESVALLES2017!M61+PLANADAS2017!M61+PROGRAMACIÒNMURILLO2017!M61+COYAIMA2017!M61+ATACO2017!M61+'CARMEN DE APICALA'!M61+CHAPARRAL!M61+CUNDAY!M61+ESPINAL!M61+FLANDES!M61+ICONONZO!M61+MELGAR!M61+NATAGAIMA!M61+PURIFICACION!M61+'SAN ANTONIO'!M61+VILLARRICA!M61+AMBALEMA!M61+CASABIANCA!M61+HERVEO!M61+LIBANO!M61+ANZOATEGUI!M61+PALOCABILDO!M61+COELLO!M61+ORTEGA!M61+ALPUJARRA!M61+DOLORES!M61+GUAMO!M61+PRADO!M61+'SAN LUIS'!M61+SUAREZ!M61+'VALLE DE SAN JUAN'!M61+VILLAHERMOSA!M61</f>
        <v>0</v>
      </c>
      <c r="N61" s="1370">
        <f>+'VENADILLO 2017'!N61+'SANTA ISABEL 2017'!N61+'SANTA ISABEL 2017'!N61+'ROVIRA 2017'!N61+'PIEDRAS 2017'!N61+'MARIQUITA 2017'!N61+'LERIDA 2017'!N61+'HONDA 2017'!N61+'FRESNO 2017'!N61+'FALAN 2017'!N61+'CAJAMARCA 2017'!N61+'ARMERO 2017'!N61+'ALVARADO 2017'!N61+RONCESVALLES2017!N61+PLANADAS2017!N61+PROGRAMACIÒNMURILLO2017!N61+COYAIMA2017!N61+ATACO2017!N61+'CARMEN DE APICALA'!N61+CHAPARRAL!N61+CUNDAY!N61+ESPINAL!N61+FLANDES!N61+ICONONZO!N61+MELGAR!N61+NATAGAIMA!N61+PURIFICACION!N61+'SAN ANTONIO'!N61+VILLARRICA!N61+AMBALEMA!N61+CASABIANCA!N61+HERVEO!N61+LIBANO!N61+ANZOATEGUI!N61+PALOCABILDO!N61+COELLO!N61+ORTEGA!N61+ALPUJARRA!N61+DOLORES!N61+GUAMO!N61+PRADO!N61+'SAN LUIS'!N61+SUAREZ!N61+'VALLE DE SAN JUAN'!N61+VILLAHERMOSA!N61</f>
        <v>0</v>
      </c>
      <c r="O61" s="1370">
        <f>+'VENADILLO 2017'!O61+'SANTA ISABEL 2017'!O61+'SANTA ISABEL 2017'!O61+'ROVIRA 2017'!O61+'PIEDRAS 2017'!O61+'MARIQUITA 2017'!O61+'LERIDA 2017'!O61+'HONDA 2017'!O61+'FRESNO 2017'!O61+'FALAN 2017'!O61+'CAJAMARCA 2017'!O61+'ARMERO 2017'!O61+'ALVARADO 2017'!O61+RONCESVALLES2017!O61+PLANADAS2017!O61+PROGRAMACIÒNMURILLO2017!O61+COYAIMA2017!O61+ATACO2017!O61+'CARMEN DE APICALA'!O61+CHAPARRAL!O61+CUNDAY!O61+ESPINAL!O61+FLANDES!O61+ICONONZO!O61+MELGAR!O61+NATAGAIMA!O61+PURIFICACION!O61+'SAN ANTONIO'!O61+VILLARRICA!O61+AMBALEMA!O61+CASABIANCA!O61+HERVEO!O61+LIBANO!O61+ANZOATEGUI!O61+PALOCABILDO!O61+COELLO!O61+ORTEGA!O61+ALPUJARRA!O61+DOLORES!O61+GUAMO!O61+PRADO!O61+'SAN LUIS'!O61+SUAREZ!O61+'VALLE DE SAN JUAN'!O61+VILLAHERMOSA!O61</f>
        <v>0</v>
      </c>
      <c r="P61" s="1370">
        <f>+'VENADILLO 2017'!P61+'SANTA ISABEL 2017'!P61+'SANTA ISABEL 2017'!P61+'ROVIRA 2017'!P61+'PIEDRAS 2017'!P61+'MARIQUITA 2017'!P61+'LERIDA 2017'!P61+'HONDA 2017'!P61+'FRESNO 2017'!P61+'FALAN 2017'!P61+'CAJAMARCA 2017'!P61+'ARMERO 2017'!P61+'ALVARADO 2017'!P61+RONCESVALLES2017!P61+PLANADAS2017!P61+PROGRAMACIÒNMURILLO2017!P61+COYAIMA2017!P61+ATACO2017!P61+'CARMEN DE APICALA'!P61+CHAPARRAL!P61+CUNDAY!P61+ESPINAL!P61+FLANDES!P61+ICONONZO!P61+MELGAR!P61+NATAGAIMA!P61+PURIFICACION!P61+'SAN ANTONIO'!P61+VILLARRICA!P61+AMBALEMA!P61+CASABIANCA!P61+HERVEO!P61+LIBANO!P61+ANZOATEGUI!P61+PALOCABILDO!P61+COELLO!P61+ORTEGA!P61+ALPUJARRA!P61+DOLORES!P61+GUAMO!P61+PRADO!P61+'SAN LUIS'!P61+SUAREZ!P61+'VALLE DE SAN JUAN'!P61+VILLAHERMOSA!P61</f>
        <v>0</v>
      </c>
      <c r="Q61" s="1370">
        <f>+'VENADILLO 2017'!Q61+'SANTA ISABEL 2017'!Q61+'SANTA ISABEL 2017'!Q61+'ROVIRA 2017'!Q61+'PIEDRAS 2017'!Q61+'MARIQUITA 2017'!Q61+'LERIDA 2017'!Q61+'HONDA 2017'!Q61+'FRESNO 2017'!Q61+'FALAN 2017'!Q61+'CAJAMARCA 2017'!Q61+'ARMERO 2017'!Q61+'ALVARADO 2017'!Q61+RONCESVALLES2017!Q61+PLANADAS2017!Q61+PROGRAMACIÒNMURILLO2017!Q61+COYAIMA2017!Q61+ATACO2017!Q61+'CARMEN DE APICALA'!Q61+CHAPARRAL!Q61+CUNDAY!Q61+ESPINAL!Q61+FLANDES!Q61+ICONONZO!Q61+MELGAR!Q61+NATAGAIMA!Q61+PURIFICACION!Q61+'SAN ANTONIO'!Q61+VILLARRICA!Q61+AMBALEMA!Q61+CASABIANCA!Q61+HERVEO!Q61+LIBANO!Q61+ANZOATEGUI!Q61+PALOCABILDO!Q61+COELLO!Q61+ORTEGA!Q61+ALPUJARRA!Q61+DOLORES!Q61+GUAMO!Q61+PRADO!Q61+'SAN LUIS'!Q61+SUAREZ!Q61+'VALLE DE SAN JUAN'!Q61+VILLAHERMOSA!Q61</f>
        <v>0</v>
      </c>
      <c r="R61" s="50"/>
    </row>
    <row r="62" spans="1:18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369">
        <f>+'VENADILLO 2017'!F62+'SANTA ISABEL 2017'!F62+'SANTA ISABEL 2017'!F62+'ROVIRA 2017'!F62+'PIEDRAS 2017'!F62+'MARIQUITA 2017'!F62+'LERIDA 2017'!F62+'HONDA 2017'!F62+'FRESNO 2017'!F62+'FALAN 2017'!F62+'CAJAMARCA 2017'!F62+'ARMERO 2017'!F62+'ALVARADO 2017'!F62+RONCESVALLES2017!F62+PLANADAS2017!F62+PROGRAMACIÒNMURILLO2017!F62+COYAIMA2017!F62+ATACO2017!F62+'CARMEN DE APICALA'!F62+CHAPARRAL!F62+CUNDAY!F62+ESPINAL!F62+FLANDES!F62+ICONONZO!F62+MELGAR!F62+NATAGAIMA!F62+PURIFICACION!F62+'SAN ANTONIO'!F62+VILLARRICA!F62+AMBALEMA!F62+CASABIANCA!F62+HERVEO!F62+LIBANO!F62+ANZOATEGUI!F62+PALOCABILDO!F62+COELLO!F62+ORTEGA!F62+ALPUJARRA!F62+DOLORES!F62+GUAMO!F62+PRADO!F62+'SAN LUIS'!F62+SUAREZ!F62+'VALLE DE SAN JUAN'!F62+VILLAHERMOSA!F62</f>
        <v>30</v>
      </c>
      <c r="G62" s="1369">
        <f>+'VENADILLO 2017'!G62+'SANTA ISABEL 2017'!G62+'SANTA ISABEL 2017'!G62+'ROVIRA 2017'!G62+'PIEDRAS 2017'!G62+'MARIQUITA 2017'!G62+'LERIDA 2017'!G62+'HONDA 2017'!G62+'FRESNO 2017'!G62+'FALAN 2017'!G62+'CAJAMARCA 2017'!G62+'ARMERO 2017'!G62+'ALVARADO 2017'!G62+RONCESVALLES2017!G62+PLANADAS2017!G62+PROGRAMACIÒNMURILLO2017!G62+COYAIMA2017!G62+ATACO2017!G62+'CARMEN DE APICALA'!G62+CHAPARRAL!G62+CUNDAY!G62+ESPINAL!G62+FLANDES!G62+ICONONZO!G62+MELGAR!G62+NATAGAIMA!G62+PURIFICACION!G62+'SAN ANTONIO'!G62+VILLARRICA!G62+AMBALEMA!G62+CASABIANCA!G62+HERVEO!G62+LIBANO!G62+ANZOATEGUI!G62+PALOCABILDO!G62+COELLO!G62+ORTEGA!G62+ALPUJARRA!G62+DOLORES!G62+GUAMO!G62+PRADO!G62+'SAN LUIS'!G62+SUAREZ!G62+'VALLE DE SAN JUAN'!G62+VILLAHERMOSA!G62</f>
        <v>0</v>
      </c>
      <c r="H62" s="190">
        <f t="shared" si="1"/>
        <v>0</v>
      </c>
      <c r="I62" s="1369">
        <f>+'VENADILLO 2017'!I62+'SANTA ISABEL 2017'!I62+'SANTA ISABEL 2017'!I62+'ROVIRA 2017'!I62+'PIEDRAS 2017'!I62+'MARIQUITA 2017'!I62+'LERIDA 2017'!I62+'HONDA 2017'!I62+'FRESNO 2017'!I62+'FALAN 2017'!I62+'CAJAMARCA 2017'!I62+'ARMERO 2017'!I62+'ALVARADO 2017'!I62+RONCESVALLES2017!I62+PLANADAS2017!I62+PROGRAMACIÒNMURILLO2017!I62+COYAIMA2017!I62+ATACO2017!I62+'CARMEN DE APICALA'!I62+CHAPARRAL!I62+CUNDAY!I62+ESPINAL!I62+FLANDES!I62+ICONONZO!I62+MELGAR!I62+NATAGAIMA!I62+PURIFICACION!I62+'SAN ANTONIO'!I62+VILLARRICA!I62+AMBALEMA!I62+CASABIANCA!I62+HERVEO!I62+LIBANO!I62+ANZOATEGUI!I62+PALOCABILDO!I62+COELLO!I62+ORTEGA!I62+ALPUJARRA!I62+DOLORES!I62+GUAMO!I62+PRADO!I62+'SAN LUIS'!I62+SUAREZ!I62+'VALLE DE SAN JUAN'!I62+VILLAHERMOSA!I62</f>
        <v>0</v>
      </c>
      <c r="J62" s="1369">
        <f>+'VENADILLO 2017'!J62+'SANTA ISABEL 2017'!J62+'SANTA ISABEL 2017'!J62+'ROVIRA 2017'!J62+'PIEDRAS 2017'!J62+'MARIQUITA 2017'!J62+'LERIDA 2017'!J62+'HONDA 2017'!J62+'FRESNO 2017'!J62+'FALAN 2017'!J62+'CAJAMARCA 2017'!J62+'ARMERO 2017'!J62+'ALVARADO 2017'!J62+RONCESVALLES2017!J62+PLANADAS2017!J62+PROGRAMACIÒNMURILLO2017!J62+COYAIMA2017!J62+ATACO2017!J62+'CARMEN DE APICALA'!J62+CHAPARRAL!J62+CUNDAY!J62+ESPINAL!J62+FLANDES!J62+ICONONZO!J62+MELGAR!J62+NATAGAIMA!J62+PURIFICACION!J62+'SAN ANTONIO'!J62+VILLARRICA!J62+AMBALEMA!J62+CASABIANCA!J62+HERVEO!J62+LIBANO!J62+ANZOATEGUI!J62+PALOCABILDO!J62+COELLO!J62+ORTEGA!J62+ALPUJARRA!J62+DOLORES!J62+GUAMO!J62+PRADO!J62+'SAN LUIS'!J62+SUAREZ!J62+'VALLE DE SAN JUAN'!J62+VILLAHERMOSA!J62</f>
        <v>0</v>
      </c>
      <c r="K62" s="1369">
        <f>+'VENADILLO 2017'!K62+'SANTA ISABEL 2017'!K62+'SANTA ISABEL 2017'!K62+'ROVIRA 2017'!K62+'PIEDRAS 2017'!K62+'MARIQUITA 2017'!K62+'LERIDA 2017'!K62+'HONDA 2017'!K62+'FRESNO 2017'!K62+'FALAN 2017'!K62+'CAJAMARCA 2017'!K62+'ARMERO 2017'!K62+'ALVARADO 2017'!K62+RONCESVALLES2017!K62+PLANADAS2017!K62+PROGRAMACIÒNMURILLO2017!K62+COYAIMA2017!K62+ATACO2017!K62+'CARMEN DE APICALA'!K62+CHAPARRAL!K62+CUNDAY!K62+ESPINAL!K62+FLANDES!K62+ICONONZO!K62+MELGAR!K62+NATAGAIMA!K62+PURIFICACION!K62+'SAN ANTONIO'!K62+VILLARRICA!K62+AMBALEMA!K62+CASABIANCA!K62+HERVEO!K62+LIBANO!K62+ANZOATEGUI!K62+PALOCABILDO!K62+COELLO!K62+ORTEGA!K62+ALPUJARRA!K62+DOLORES!K62+GUAMO!K62+PRADO!K62+'SAN LUIS'!K62+SUAREZ!K62+'VALLE DE SAN JUAN'!K62+VILLAHERMOSA!K62</f>
        <v>0</v>
      </c>
      <c r="L62" s="1370">
        <f>+'VENADILLO 2017'!L62+'SANTA ISABEL 2017'!L62+'SANTA ISABEL 2017'!L62+'ROVIRA 2017'!L62+'PIEDRAS 2017'!L62+'MARIQUITA 2017'!L62+'LERIDA 2017'!L62+'HONDA 2017'!L62+'FRESNO 2017'!L62+'FALAN 2017'!L62+'CAJAMARCA 2017'!L62+'ARMERO 2017'!L62+'ALVARADO 2017'!L62+RONCESVALLES2017!L62+PLANADAS2017!L62+PROGRAMACIÒNMURILLO2017!L62+COYAIMA2017!L62+ATACO2017!L62+'CARMEN DE APICALA'!L62+CHAPARRAL!L62+CUNDAY!L62+ESPINAL!L62+FLANDES!L62+ICONONZO!L62+MELGAR!L62+NATAGAIMA!L62+PURIFICACION!L62+'SAN ANTONIO'!L62+VILLARRICA!L62+AMBALEMA!L62+CASABIANCA!L62+HERVEO!L62+LIBANO!L62+ANZOATEGUI!L62+PALOCABILDO!L62+COELLO!L62+ORTEGA!L62+ALPUJARRA!L62+DOLORES!L62+GUAMO!L62+PRADO!L62+'SAN LUIS'!L62+SUAREZ!L62+'VALLE DE SAN JUAN'!L62+VILLAHERMOSA!L62</f>
        <v>42108.399999999994</v>
      </c>
      <c r="M62" s="1370">
        <f>+'VENADILLO 2017'!M62+'SANTA ISABEL 2017'!M62+'SANTA ISABEL 2017'!M62+'ROVIRA 2017'!M62+'PIEDRAS 2017'!M62+'MARIQUITA 2017'!M62+'LERIDA 2017'!M62+'HONDA 2017'!M62+'FRESNO 2017'!M62+'FALAN 2017'!M62+'CAJAMARCA 2017'!M62+'ARMERO 2017'!M62+'ALVARADO 2017'!M62+RONCESVALLES2017!M62+PLANADAS2017!M62+PROGRAMACIÒNMURILLO2017!M62+COYAIMA2017!M62+ATACO2017!M62+'CARMEN DE APICALA'!M62+CHAPARRAL!M62+CUNDAY!M62+ESPINAL!M62+FLANDES!M62+ICONONZO!M62+MELGAR!M62+NATAGAIMA!M62+PURIFICACION!M62+'SAN ANTONIO'!M62+VILLARRICA!M62+AMBALEMA!M62+CASABIANCA!M62+HERVEO!M62+LIBANO!M62+ANZOATEGUI!M62+PALOCABILDO!M62+COELLO!M62+ORTEGA!M62+ALPUJARRA!M62+DOLORES!M62+GUAMO!M62+PRADO!M62+'SAN LUIS'!M62+SUAREZ!M62+'VALLE DE SAN JUAN'!M62+VILLAHERMOSA!M62</f>
        <v>0</v>
      </c>
      <c r="N62" s="1370">
        <f>+'VENADILLO 2017'!N62+'SANTA ISABEL 2017'!N62+'SANTA ISABEL 2017'!N62+'ROVIRA 2017'!N62+'PIEDRAS 2017'!N62+'MARIQUITA 2017'!N62+'LERIDA 2017'!N62+'HONDA 2017'!N62+'FRESNO 2017'!N62+'FALAN 2017'!N62+'CAJAMARCA 2017'!N62+'ARMERO 2017'!N62+'ALVARADO 2017'!N62+RONCESVALLES2017!N62+PLANADAS2017!N62+PROGRAMACIÒNMURILLO2017!N62+COYAIMA2017!N62+ATACO2017!N62+'CARMEN DE APICALA'!N62+CHAPARRAL!N62+CUNDAY!N62+ESPINAL!N62+FLANDES!N62+ICONONZO!N62+MELGAR!N62+NATAGAIMA!N62+PURIFICACION!N62+'SAN ANTONIO'!N62+VILLARRICA!N62+AMBALEMA!N62+CASABIANCA!N62+HERVEO!N62+LIBANO!N62+ANZOATEGUI!N62+PALOCABILDO!N62+COELLO!N62+ORTEGA!N62+ALPUJARRA!N62+DOLORES!N62+GUAMO!N62+PRADO!N62+'SAN LUIS'!N62+SUAREZ!N62+'VALLE DE SAN JUAN'!N62+VILLAHERMOSA!N62</f>
        <v>0</v>
      </c>
      <c r="O62" s="1370">
        <f>+'VENADILLO 2017'!O62+'SANTA ISABEL 2017'!O62+'SANTA ISABEL 2017'!O62+'ROVIRA 2017'!O62+'PIEDRAS 2017'!O62+'MARIQUITA 2017'!O62+'LERIDA 2017'!O62+'HONDA 2017'!O62+'FRESNO 2017'!O62+'FALAN 2017'!O62+'CAJAMARCA 2017'!O62+'ARMERO 2017'!O62+'ALVARADO 2017'!O62+RONCESVALLES2017!O62+PLANADAS2017!O62+PROGRAMACIÒNMURILLO2017!O62+COYAIMA2017!O62+ATACO2017!O62+'CARMEN DE APICALA'!O62+CHAPARRAL!O62+CUNDAY!O62+ESPINAL!O62+FLANDES!O62+ICONONZO!O62+MELGAR!O62+NATAGAIMA!O62+PURIFICACION!O62+'SAN ANTONIO'!O62+VILLARRICA!O62+AMBALEMA!O62+CASABIANCA!O62+HERVEO!O62+LIBANO!O62+ANZOATEGUI!O62+PALOCABILDO!O62+COELLO!O62+ORTEGA!O62+ALPUJARRA!O62+DOLORES!O62+GUAMO!O62+PRADO!O62+'SAN LUIS'!O62+SUAREZ!O62+'VALLE DE SAN JUAN'!O62+VILLAHERMOSA!O62</f>
        <v>0</v>
      </c>
      <c r="P62" s="1370">
        <f>+'VENADILLO 2017'!P62+'SANTA ISABEL 2017'!P62+'SANTA ISABEL 2017'!P62+'ROVIRA 2017'!P62+'PIEDRAS 2017'!P62+'MARIQUITA 2017'!P62+'LERIDA 2017'!P62+'HONDA 2017'!P62+'FRESNO 2017'!P62+'FALAN 2017'!P62+'CAJAMARCA 2017'!P62+'ARMERO 2017'!P62+'ALVARADO 2017'!P62+RONCESVALLES2017!P62+PLANADAS2017!P62+PROGRAMACIÒNMURILLO2017!P62+COYAIMA2017!P62+ATACO2017!P62+'CARMEN DE APICALA'!P62+CHAPARRAL!P62+CUNDAY!P62+ESPINAL!P62+FLANDES!P62+ICONONZO!P62+MELGAR!P62+NATAGAIMA!P62+PURIFICACION!P62+'SAN ANTONIO'!P62+VILLARRICA!P62+AMBALEMA!P62+CASABIANCA!P62+HERVEO!P62+LIBANO!P62+ANZOATEGUI!P62+PALOCABILDO!P62+COELLO!P62+ORTEGA!P62+ALPUJARRA!P62+DOLORES!P62+GUAMO!P62+PRADO!P62+'SAN LUIS'!P62+SUAREZ!P62+'VALLE DE SAN JUAN'!P62+VILLAHERMOSA!P62</f>
        <v>0</v>
      </c>
      <c r="Q62" s="1370">
        <f>+'VENADILLO 2017'!Q62+'SANTA ISABEL 2017'!Q62+'SANTA ISABEL 2017'!Q62+'ROVIRA 2017'!Q62+'PIEDRAS 2017'!Q62+'MARIQUITA 2017'!Q62+'LERIDA 2017'!Q62+'HONDA 2017'!Q62+'FRESNO 2017'!Q62+'FALAN 2017'!Q62+'CAJAMARCA 2017'!Q62+'ARMERO 2017'!Q62+'ALVARADO 2017'!Q62+RONCESVALLES2017!Q62+PLANADAS2017!Q62+PROGRAMACIÒNMURILLO2017!Q62+COYAIMA2017!Q62+ATACO2017!Q62+'CARMEN DE APICALA'!Q62+CHAPARRAL!Q62+CUNDAY!Q62+ESPINAL!Q62+FLANDES!Q62+ICONONZO!Q62+MELGAR!Q62+NATAGAIMA!Q62+PURIFICACION!Q62+'SAN ANTONIO'!Q62+VILLARRICA!Q62+AMBALEMA!Q62+CASABIANCA!Q62+HERVEO!Q62+LIBANO!Q62+ANZOATEGUI!Q62+PALOCABILDO!Q62+COELLO!Q62+ORTEGA!Q62+ALPUJARRA!Q62+DOLORES!Q62+GUAMO!Q62+PRADO!Q62+'SAN LUIS'!Q62+SUAREZ!Q62+'VALLE DE SAN JUAN'!Q62+VILLAHERMOSA!Q62</f>
        <v>0</v>
      </c>
      <c r="R62" s="50"/>
    </row>
    <row r="63" spans="1:18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369">
        <f>+'VENADILLO 2017'!F63+'SANTA ISABEL 2017'!F63+'SANTA ISABEL 2017'!F63+'ROVIRA 2017'!F63+'PIEDRAS 2017'!F63+'MARIQUITA 2017'!F63+'LERIDA 2017'!F63+'HONDA 2017'!F63+'FRESNO 2017'!F63+'FALAN 2017'!F63+'CAJAMARCA 2017'!F63+'ARMERO 2017'!F63+'ALVARADO 2017'!F63+RONCESVALLES2017!F63+PLANADAS2017!F63+PROGRAMACIÒNMURILLO2017!F63+COYAIMA2017!F63+ATACO2017!F63+'CARMEN DE APICALA'!F63+CHAPARRAL!F63+CUNDAY!F63+ESPINAL!F63+FLANDES!F63+ICONONZO!F63+MELGAR!F63+NATAGAIMA!F63+PURIFICACION!F63+'SAN ANTONIO'!F63+VILLARRICA!F63+AMBALEMA!F63+CASABIANCA!F63+HERVEO!F63+LIBANO!F63+ANZOATEGUI!F63+PALOCABILDO!F63+COELLO!F63+ORTEGA!F63+ALPUJARRA!F63+DOLORES!F63+GUAMO!F63+PRADO!F63+'SAN LUIS'!F63+SUAREZ!F63+'VALLE DE SAN JUAN'!F63+VILLAHERMOSA!F63</f>
        <v>10</v>
      </c>
      <c r="G63" s="1369">
        <f>+'VENADILLO 2017'!G63+'SANTA ISABEL 2017'!G63+'SANTA ISABEL 2017'!G63+'ROVIRA 2017'!G63+'PIEDRAS 2017'!G63+'MARIQUITA 2017'!G63+'LERIDA 2017'!G63+'HONDA 2017'!G63+'FRESNO 2017'!G63+'FALAN 2017'!G63+'CAJAMARCA 2017'!G63+'ARMERO 2017'!G63+'ALVARADO 2017'!G63+RONCESVALLES2017!G63+PLANADAS2017!G63+PROGRAMACIÒNMURILLO2017!G63+COYAIMA2017!G63+ATACO2017!G63+'CARMEN DE APICALA'!G63+CHAPARRAL!G63+CUNDAY!G63+ESPINAL!G63+FLANDES!G63+ICONONZO!G63+MELGAR!G63+NATAGAIMA!G63+PURIFICACION!G63+'SAN ANTONIO'!G63+VILLARRICA!G63+AMBALEMA!G63+CASABIANCA!G63+HERVEO!G63+LIBANO!G63+ANZOATEGUI!G63+PALOCABILDO!G63+COELLO!G63+ORTEGA!G63+ALPUJARRA!G63+DOLORES!G63+GUAMO!G63+PRADO!G63+'SAN LUIS'!G63+SUAREZ!G63+'VALLE DE SAN JUAN'!G63+VILLAHERMOSA!G63</f>
        <v>0</v>
      </c>
      <c r="H63" s="190">
        <f t="shared" si="1"/>
        <v>0</v>
      </c>
      <c r="I63" s="1369">
        <f>+'VENADILLO 2017'!I63+'SANTA ISABEL 2017'!I63+'SANTA ISABEL 2017'!I63+'ROVIRA 2017'!I63+'PIEDRAS 2017'!I63+'MARIQUITA 2017'!I63+'LERIDA 2017'!I63+'HONDA 2017'!I63+'FRESNO 2017'!I63+'FALAN 2017'!I63+'CAJAMARCA 2017'!I63+'ARMERO 2017'!I63+'ALVARADO 2017'!I63+RONCESVALLES2017!I63+PLANADAS2017!I63+PROGRAMACIÒNMURILLO2017!I63+COYAIMA2017!I63+ATACO2017!I63+'CARMEN DE APICALA'!I63+CHAPARRAL!I63+CUNDAY!I63+ESPINAL!I63+FLANDES!I63+ICONONZO!I63+MELGAR!I63+NATAGAIMA!I63+PURIFICACION!I63+'SAN ANTONIO'!I63+VILLARRICA!I63+AMBALEMA!I63+CASABIANCA!I63+HERVEO!I63+LIBANO!I63+ANZOATEGUI!I63+PALOCABILDO!I63+COELLO!I63+ORTEGA!I63+ALPUJARRA!I63+DOLORES!I63+GUAMO!I63+PRADO!I63+'SAN LUIS'!I63+SUAREZ!I63+'VALLE DE SAN JUAN'!I63+VILLAHERMOSA!I63</f>
        <v>0</v>
      </c>
      <c r="J63" s="1369">
        <f>+'VENADILLO 2017'!J63+'SANTA ISABEL 2017'!J63+'SANTA ISABEL 2017'!J63+'ROVIRA 2017'!J63+'PIEDRAS 2017'!J63+'MARIQUITA 2017'!J63+'LERIDA 2017'!J63+'HONDA 2017'!J63+'FRESNO 2017'!J63+'FALAN 2017'!J63+'CAJAMARCA 2017'!J63+'ARMERO 2017'!J63+'ALVARADO 2017'!J63+RONCESVALLES2017!J63+PLANADAS2017!J63+PROGRAMACIÒNMURILLO2017!J63+COYAIMA2017!J63+ATACO2017!J63+'CARMEN DE APICALA'!J63+CHAPARRAL!J63+CUNDAY!J63+ESPINAL!J63+FLANDES!J63+ICONONZO!J63+MELGAR!J63+NATAGAIMA!J63+PURIFICACION!J63+'SAN ANTONIO'!J63+VILLARRICA!J63+AMBALEMA!J63+CASABIANCA!J63+HERVEO!J63+LIBANO!J63+ANZOATEGUI!J63+PALOCABILDO!J63+COELLO!J63+ORTEGA!J63+ALPUJARRA!J63+DOLORES!J63+GUAMO!J63+PRADO!J63+'SAN LUIS'!J63+SUAREZ!J63+'VALLE DE SAN JUAN'!J63+VILLAHERMOSA!J63</f>
        <v>0</v>
      </c>
      <c r="K63" s="1369">
        <f>+'VENADILLO 2017'!K63+'SANTA ISABEL 2017'!K63+'SANTA ISABEL 2017'!K63+'ROVIRA 2017'!K63+'PIEDRAS 2017'!K63+'MARIQUITA 2017'!K63+'LERIDA 2017'!K63+'HONDA 2017'!K63+'FRESNO 2017'!K63+'FALAN 2017'!K63+'CAJAMARCA 2017'!K63+'ARMERO 2017'!K63+'ALVARADO 2017'!K63+RONCESVALLES2017!K63+PLANADAS2017!K63+PROGRAMACIÒNMURILLO2017!K63+COYAIMA2017!K63+ATACO2017!K63+'CARMEN DE APICALA'!K63+CHAPARRAL!K63+CUNDAY!K63+ESPINAL!K63+FLANDES!K63+ICONONZO!K63+MELGAR!K63+NATAGAIMA!K63+PURIFICACION!K63+'SAN ANTONIO'!K63+VILLARRICA!K63+AMBALEMA!K63+CASABIANCA!K63+HERVEO!K63+LIBANO!K63+ANZOATEGUI!K63+PALOCABILDO!K63+COELLO!K63+ORTEGA!K63+ALPUJARRA!K63+DOLORES!K63+GUAMO!K63+PRADO!K63+'SAN LUIS'!K63+SUAREZ!K63+'VALLE DE SAN JUAN'!K63+VILLAHERMOSA!K63</f>
        <v>0</v>
      </c>
      <c r="L63" s="1370">
        <f>+'VENADILLO 2017'!L63+'SANTA ISABEL 2017'!L63+'SANTA ISABEL 2017'!L63+'ROVIRA 2017'!L63+'PIEDRAS 2017'!L63+'MARIQUITA 2017'!L63+'LERIDA 2017'!L63+'HONDA 2017'!L63+'FRESNO 2017'!L63+'FALAN 2017'!L63+'CAJAMARCA 2017'!L63+'ARMERO 2017'!L63+'ALVARADO 2017'!L63+RONCESVALLES2017!L63+PLANADAS2017!L63+PROGRAMACIÒNMURILLO2017!L63+COYAIMA2017!L63+ATACO2017!L63+'CARMEN DE APICALA'!L63+CHAPARRAL!L63+CUNDAY!L63+ESPINAL!L63+FLANDES!L63+ICONONZO!L63+MELGAR!L63+NATAGAIMA!L63+PURIFICACION!L63+'SAN ANTONIO'!L63+VILLARRICA!L63+AMBALEMA!L63+CASABIANCA!L63+HERVEO!L63+LIBANO!L63+ANZOATEGUI!L63+PALOCABILDO!L63+COELLO!L63+ORTEGA!L63+ALPUJARRA!L63+DOLORES!L63+GUAMO!L63+PRADO!L63+'SAN LUIS'!L63+SUAREZ!L63+'VALLE DE SAN JUAN'!L63+VILLAHERMOSA!L63</f>
        <v>42108.399999999994</v>
      </c>
      <c r="M63" s="1370">
        <f>+'VENADILLO 2017'!M63+'SANTA ISABEL 2017'!M63+'SANTA ISABEL 2017'!M63+'ROVIRA 2017'!M63+'PIEDRAS 2017'!M63+'MARIQUITA 2017'!M63+'LERIDA 2017'!M63+'HONDA 2017'!M63+'FRESNO 2017'!M63+'FALAN 2017'!M63+'CAJAMARCA 2017'!M63+'ARMERO 2017'!M63+'ALVARADO 2017'!M63+RONCESVALLES2017!M63+PLANADAS2017!M63+PROGRAMACIÒNMURILLO2017!M63+COYAIMA2017!M63+ATACO2017!M63+'CARMEN DE APICALA'!M63+CHAPARRAL!M63+CUNDAY!M63+ESPINAL!M63+FLANDES!M63+ICONONZO!M63+MELGAR!M63+NATAGAIMA!M63+PURIFICACION!M63+'SAN ANTONIO'!M63+VILLARRICA!M63+AMBALEMA!M63+CASABIANCA!M63+HERVEO!M63+LIBANO!M63+ANZOATEGUI!M63+PALOCABILDO!M63+COELLO!M63+ORTEGA!M63+ALPUJARRA!M63+DOLORES!M63+GUAMO!M63+PRADO!M63+'SAN LUIS'!M63+SUAREZ!M63+'VALLE DE SAN JUAN'!M63+VILLAHERMOSA!M63</f>
        <v>0</v>
      </c>
      <c r="N63" s="1370">
        <f>+'VENADILLO 2017'!N63+'SANTA ISABEL 2017'!N63+'SANTA ISABEL 2017'!N63+'ROVIRA 2017'!N63+'PIEDRAS 2017'!N63+'MARIQUITA 2017'!N63+'LERIDA 2017'!N63+'HONDA 2017'!N63+'FRESNO 2017'!N63+'FALAN 2017'!N63+'CAJAMARCA 2017'!N63+'ARMERO 2017'!N63+'ALVARADO 2017'!N63+RONCESVALLES2017!N63+PLANADAS2017!N63+PROGRAMACIÒNMURILLO2017!N63+COYAIMA2017!N63+ATACO2017!N63+'CARMEN DE APICALA'!N63+CHAPARRAL!N63+CUNDAY!N63+ESPINAL!N63+FLANDES!N63+ICONONZO!N63+MELGAR!N63+NATAGAIMA!N63+PURIFICACION!N63+'SAN ANTONIO'!N63+VILLARRICA!N63+AMBALEMA!N63+CASABIANCA!N63+HERVEO!N63+LIBANO!N63+ANZOATEGUI!N63+PALOCABILDO!N63+COELLO!N63+ORTEGA!N63+ALPUJARRA!N63+DOLORES!N63+GUAMO!N63+PRADO!N63+'SAN LUIS'!N63+SUAREZ!N63+'VALLE DE SAN JUAN'!N63+VILLAHERMOSA!N63</f>
        <v>0</v>
      </c>
      <c r="O63" s="1370">
        <f>+'VENADILLO 2017'!O63+'SANTA ISABEL 2017'!O63+'SANTA ISABEL 2017'!O63+'ROVIRA 2017'!O63+'PIEDRAS 2017'!O63+'MARIQUITA 2017'!O63+'LERIDA 2017'!O63+'HONDA 2017'!O63+'FRESNO 2017'!O63+'FALAN 2017'!O63+'CAJAMARCA 2017'!O63+'ARMERO 2017'!O63+'ALVARADO 2017'!O63+RONCESVALLES2017!O63+PLANADAS2017!O63+PROGRAMACIÒNMURILLO2017!O63+COYAIMA2017!O63+ATACO2017!O63+'CARMEN DE APICALA'!O63+CHAPARRAL!O63+CUNDAY!O63+ESPINAL!O63+FLANDES!O63+ICONONZO!O63+MELGAR!O63+NATAGAIMA!O63+PURIFICACION!O63+'SAN ANTONIO'!O63+VILLARRICA!O63+AMBALEMA!O63+CASABIANCA!O63+HERVEO!O63+LIBANO!O63+ANZOATEGUI!O63+PALOCABILDO!O63+COELLO!O63+ORTEGA!O63+ALPUJARRA!O63+DOLORES!O63+GUAMO!O63+PRADO!O63+'SAN LUIS'!O63+SUAREZ!O63+'VALLE DE SAN JUAN'!O63+VILLAHERMOSA!O63</f>
        <v>0</v>
      </c>
      <c r="P63" s="1370">
        <f>+'VENADILLO 2017'!P63+'SANTA ISABEL 2017'!P63+'SANTA ISABEL 2017'!P63+'ROVIRA 2017'!P63+'PIEDRAS 2017'!P63+'MARIQUITA 2017'!P63+'LERIDA 2017'!P63+'HONDA 2017'!P63+'FRESNO 2017'!P63+'FALAN 2017'!P63+'CAJAMARCA 2017'!P63+'ARMERO 2017'!P63+'ALVARADO 2017'!P63+RONCESVALLES2017!P63+PLANADAS2017!P63+PROGRAMACIÒNMURILLO2017!P63+COYAIMA2017!P63+ATACO2017!P63+'CARMEN DE APICALA'!P63+CHAPARRAL!P63+CUNDAY!P63+ESPINAL!P63+FLANDES!P63+ICONONZO!P63+MELGAR!P63+NATAGAIMA!P63+PURIFICACION!P63+'SAN ANTONIO'!P63+VILLARRICA!P63+AMBALEMA!P63+CASABIANCA!P63+HERVEO!P63+LIBANO!P63+ANZOATEGUI!P63+PALOCABILDO!P63+COELLO!P63+ORTEGA!P63+ALPUJARRA!P63+DOLORES!P63+GUAMO!P63+PRADO!P63+'SAN LUIS'!P63+SUAREZ!P63+'VALLE DE SAN JUAN'!P63+VILLAHERMOSA!P63</f>
        <v>0</v>
      </c>
      <c r="Q63" s="1370">
        <f>+'VENADILLO 2017'!Q63+'SANTA ISABEL 2017'!Q63+'SANTA ISABEL 2017'!Q63+'ROVIRA 2017'!Q63+'PIEDRAS 2017'!Q63+'MARIQUITA 2017'!Q63+'LERIDA 2017'!Q63+'HONDA 2017'!Q63+'FRESNO 2017'!Q63+'FALAN 2017'!Q63+'CAJAMARCA 2017'!Q63+'ARMERO 2017'!Q63+'ALVARADO 2017'!Q63+RONCESVALLES2017!Q63+PLANADAS2017!Q63+PROGRAMACIÒNMURILLO2017!Q63+COYAIMA2017!Q63+ATACO2017!Q63+'CARMEN DE APICALA'!Q63+CHAPARRAL!Q63+CUNDAY!Q63+ESPINAL!Q63+FLANDES!Q63+ICONONZO!Q63+MELGAR!Q63+NATAGAIMA!Q63+PURIFICACION!Q63+'SAN ANTONIO'!Q63+VILLARRICA!Q63+AMBALEMA!Q63+CASABIANCA!Q63+HERVEO!Q63+LIBANO!Q63+ANZOATEGUI!Q63+PALOCABILDO!Q63+COELLO!Q63+ORTEGA!Q63+ALPUJARRA!Q63+DOLORES!Q63+GUAMO!Q63+PRADO!Q63+'SAN LUIS'!Q63+SUAREZ!Q63+'VALLE DE SAN JUAN'!Q63+VILLAHERMOSA!Q63</f>
        <v>0</v>
      </c>
      <c r="R63" s="50"/>
    </row>
    <row r="64" spans="1:18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369">
        <f>+'VENADILLO 2017'!F64+'SANTA ISABEL 2017'!F64+'SANTA ISABEL 2017'!F64+'ROVIRA 2017'!F64+'PIEDRAS 2017'!F64+'MARIQUITA 2017'!F64+'LERIDA 2017'!F64+'HONDA 2017'!F64+'FRESNO 2017'!F64+'FALAN 2017'!F64+'CAJAMARCA 2017'!F64+'ARMERO 2017'!F64+'ALVARADO 2017'!F64+RONCESVALLES2017!F64+PLANADAS2017!F64+PROGRAMACIÒNMURILLO2017!F64+COYAIMA2017!F64+ATACO2017!F64+'CARMEN DE APICALA'!F64+CHAPARRAL!F64+CUNDAY!F64+ESPINAL!F64+FLANDES!F64+ICONONZO!F64+MELGAR!F64+NATAGAIMA!F64+PURIFICACION!F64+'SAN ANTONIO'!F64+VILLARRICA!F64+AMBALEMA!F64+CASABIANCA!F64+HERVEO!F64+LIBANO!F64+ANZOATEGUI!F64+PALOCABILDO!F64+COELLO!F64+ORTEGA!F64+ALPUJARRA!F64+DOLORES!F64+GUAMO!F64+PRADO!F64+'SAN LUIS'!F64+SUAREZ!F64+'VALLE DE SAN JUAN'!F64+VILLAHERMOSA!F64</f>
        <v>3</v>
      </c>
      <c r="G64" s="1369">
        <f>+'VENADILLO 2017'!G64+'SANTA ISABEL 2017'!G64+'SANTA ISABEL 2017'!G64+'ROVIRA 2017'!G64+'PIEDRAS 2017'!G64+'MARIQUITA 2017'!G64+'LERIDA 2017'!G64+'HONDA 2017'!G64+'FRESNO 2017'!G64+'FALAN 2017'!G64+'CAJAMARCA 2017'!G64+'ARMERO 2017'!G64+'ALVARADO 2017'!G64+RONCESVALLES2017!G64+PLANADAS2017!G64+PROGRAMACIÒNMURILLO2017!G64+COYAIMA2017!G64+ATACO2017!G64+'CARMEN DE APICALA'!G64+CHAPARRAL!G64+CUNDAY!G64+ESPINAL!G64+FLANDES!G64+ICONONZO!G64+MELGAR!G64+NATAGAIMA!G64+PURIFICACION!G64+'SAN ANTONIO'!G64+VILLARRICA!G64+AMBALEMA!G64+CASABIANCA!G64+HERVEO!G64+LIBANO!G64+ANZOATEGUI!G64+PALOCABILDO!G64+COELLO!G64+ORTEGA!G64+ALPUJARRA!G64+DOLORES!G64+GUAMO!G64+PRADO!G64+'SAN LUIS'!G64+SUAREZ!G64+'VALLE DE SAN JUAN'!G64+VILLAHERMOSA!G64</f>
        <v>4</v>
      </c>
      <c r="H64" s="190">
        <f t="shared" si="1"/>
        <v>133.33333333333334</v>
      </c>
      <c r="I64" s="1369">
        <f>+'VENADILLO 2017'!I64+'SANTA ISABEL 2017'!I64+'SANTA ISABEL 2017'!I64+'ROVIRA 2017'!I64+'PIEDRAS 2017'!I64+'MARIQUITA 2017'!I64+'LERIDA 2017'!I64+'HONDA 2017'!I64+'FRESNO 2017'!I64+'FALAN 2017'!I64+'CAJAMARCA 2017'!I64+'ARMERO 2017'!I64+'ALVARADO 2017'!I64+RONCESVALLES2017!I64+PLANADAS2017!I64+PROGRAMACIÒNMURILLO2017!I64+COYAIMA2017!I64+ATACO2017!I64+'CARMEN DE APICALA'!I64+CHAPARRAL!I64+CUNDAY!I64+ESPINAL!I64+FLANDES!I64+ICONONZO!I64+MELGAR!I64+NATAGAIMA!I64+PURIFICACION!I64+'SAN ANTONIO'!I64+VILLARRICA!I64+AMBALEMA!I64+CASABIANCA!I64+HERVEO!I64+LIBANO!I64+ANZOATEGUI!I64+PALOCABILDO!I64+COELLO!I64+ORTEGA!I64+ALPUJARRA!I64+DOLORES!I64+GUAMO!I64+PRADO!I64+'SAN LUIS'!I64+SUAREZ!I64+'VALLE DE SAN JUAN'!I64+VILLAHERMOSA!I64</f>
        <v>5</v>
      </c>
      <c r="J64" s="1369">
        <f>+'VENADILLO 2017'!J64+'SANTA ISABEL 2017'!J64+'SANTA ISABEL 2017'!J64+'ROVIRA 2017'!J64+'PIEDRAS 2017'!J64+'MARIQUITA 2017'!J64+'LERIDA 2017'!J64+'HONDA 2017'!J64+'FRESNO 2017'!J64+'FALAN 2017'!J64+'CAJAMARCA 2017'!J64+'ARMERO 2017'!J64+'ALVARADO 2017'!J64+RONCESVALLES2017!J64+PLANADAS2017!J64+PROGRAMACIÒNMURILLO2017!J64+COYAIMA2017!J64+ATACO2017!J64+'CARMEN DE APICALA'!J64+CHAPARRAL!J64+CUNDAY!J64+ESPINAL!J64+FLANDES!J64+ICONONZO!J64+MELGAR!J64+NATAGAIMA!J64+PURIFICACION!J64+'SAN ANTONIO'!J64+VILLARRICA!J64+AMBALEMA!J64+CASABIANCA!J64+HERVEO!J64+LIBANO!J64+ANZOATEGUI!J64+PALOCABILDO!J64+COELLO!J64+ORTEGA!J64+ALPUJARRA!J64+DOLORES!J64+GUAMO!J64+PRADO!J64+'SAN LUIS'!J64+SUAREZ!J64+'VALLE DE SAN JUAN'!J64+VILLAHERMOSA!J64</f>
        <v>4</v>
      </c>
      <c r="K64" s="1369">
        <f>+'VENADILLO 2017'!K64+'SANTA ISABEL 2017'!K64+'SANTA ISABEL 2017'!K64+'ROVIRA 2017'!K64+'PIEDRAS 2017'!K64+'MARIQUITA 2017'!K64+'LERIDA 2017'!K64+'HONDA 2017'!K64+'FRESNO 2017'!K64+'FALAN 2017'!K64+'CAJAMARCA 2017'!K64+'ARMERO 2017'!K64+'ALVARADO 2017'!K64+RONCESVALLES2017!K64+PLANADAS2017!K64+PROGRAMACIÒNMURILLO2017!K64+COYAIMA2017!K64+ATACO2017!K64+'CARMEN DE APICALA'!K64+CHAPARRAL!K64+CUNDAY!K64+ESPINAL!K64+FLANDES!K64+ICONONZO!K64+MELGAR!K64+NATAGAIMA!K64+PURIFICACION!K64+'SAN ANTONIO'!K64+VILLARRICA!K64+AMBALEMA!K64+CASABIANCA!K64+HERVEO!K64+LIBANO!K64+ANZOATEGUI!K64+PALOCABILDO!K64+COELLO!K64+ORTEGA!K64+ALPUJARRA!K64+DOLORES!K64+GUAMO!K64+PRADO!K64+'SAN LUIS'!K64+SUAREZ!K64+'VALLE DE SAN JUAN'!K64+VILLAHERMOSA!K64</f>
        <v>1.32</v>
      </c>
      <c r="L64" s="1370">
        <f>+'VENADILLO 2017'!L64+'SANTA ISABEL 2017'!L64+'SANTA ISABEL 2017'!L64+'ROVIRA 2017'!L64+'PIEDRAS 2017'!L64+'MARIQUITA 2017'!L64+'LERIDA 2017'!L64+'HONDA 2017'!L64+'FRESNO 2017'!L64+'FALAN 2017'!L64+'CAJAMARCA 2017'!L64+'ARMERO 2017'!L64+'ALVARADO 2017'!L64+RONCESVALLES2017!L64+PLANADAS2017!L64+PROGRAMACIÒNMURILLO2017!L64+COYAIMA2017!L64+ATACO2017!L64+'CARMEN DE APICALA'!L64+CHAPARRAL!L64+CUNDAY!L64+ESPINAL!L64+FLANDES!L64+ICONONZO!L64+MELGAR!L64+NATAGAIMA!L64+PURIFICACION!L64+'SAN ANTONIO'!L64+VILLARRICA!L64+AMBALEMA!L64+CASABIANCA!L64+HERVEO!L64+LIBANO!L64+ANZOATEGUI!L64+PALOCABILDO!L64+COELLO!L64+ORTEGA!L64+ALPUJARRA!L64+DOLORES!L64+GUAMO!L64+PRADO!L64+'SAN LUIS'!L64+SUAREZ!L64+'VALLE DE SAN JUAN'!L64+VILLAHERMOSA!L64</f>
        <v>36775.199999999997</v>
      </c>
      <c r="M64" s="1370">
        <f>+'VENADILLO 2017'!M64+'SANTA ISABEL 2017'!M64+'SANTA ISABEL 2017'!M64+'ROVIRA 2017'!M64+'PIEDRAS 2017'!M64+'MARIQUITA 2017'!M64+'LERIDA 2017'!M64+'HONDA 2017'!M64+'FRESNO 2017'!M64+'FALAN 2017'!M64+'CAJAMARCA 2017'!M64+'ARMERO 2017'!M64+'ALVARADO 2017'!M64+RONCESVALLES2017!M64+PLANADAS2017!M64+PROGRAMACIÒNMURILLO2017!M64+COYAIMA2017!M64+ATACO2017!M64+'CARMEN DE APICALA'!M64+CHAPARRAL!M64+CUNDAY!M64+ESPINAL!M64+FLANDES!M64+ICONONZO!M64+MELGAR!M64+NATAGAIMA!M64+PURIFICACION!M64+'SAN ANTONIO'!M64+VILLARRICA!M64+AMBALEMA!M64+CASABIANCA!M64+HERVEO!M64+LIBANO!M64+ANZOATEGUI!M64+PALOCABILDO!M64+COELLO!M64+ORTEGA!M64+ALPUJARRA!M64+DOLORES!M64+GUAMO!M64+PRADO!M64+'SAN LUIS'!M64+SUAREZ!M64+'VALLE DE SAN JUAN'!M64+VILLAHERMOSA!M64</f>
        <v>10507.2</v>
      </c>
      <c r="N64" s="1370">
        <f>+'VENADILLO 2017'!N64+'SANTA ISABEL 2017'!N64+'SANTA ISABEL 2017'!N64+'ROVIRA 2017'!N64+'PIEDRAS 2017'!N64+'MARIQUITA 2017'!N64+'LERIDA 2017'!N64+'HONDA 2017'!N64+'FRESNO 2017'!N64+'FALAN 2017'!N64+'CAJAMARCA 2017'!N64+'ARMERO 2017'!N64+'ALVARADO 2017'!N64+RONCESVALLES2017!N64+PLANADAS2017!N64+PROGRAMACIÒNMURILLO2017!N64+COYAIMA2017!N64+ATACO2017!N64+'CARMEN DE APICALA'!N64+CHAPARRAL!N64+CUNDAY!N64+ESPINAL!N64+FLANDES!N64+ICONONZO!N64+MELGAR!N64+NATAGAIMA!N64+PURIFICACION!N64+'SAN ANTONIO'!N64+VILLARRICA!N64+AMBALEMA!N64+CASABIANCA!N64+HERVEO!N64+LIBANO!N64+ANZOATEGUI!N64+PALOCABILDO!N64+COELLO!N64+ORTEGA!N64+ALPUJARRA!N64+DOLORES!N64+GUAMO!N64+PRADO!N64+'SAN LUIS'!N64+SUAREZ!N64+'VALLE DE SAN JUAN'!N64+VILLAHERMOSA!N64</f>
        <v>74</v>
      </c>
      <c r="O64" s="1370">
        <f>+'VENADILLO 2017'!O64+'SANTA ISABEL 2017'!O64+'SANTA ISABEL 2017'!O64+'ROVIRA 2017'!O64+'PIEDRAS 2017'!O64+'MARIQUITA 2017'!O64+'LERIDA 2017'!O64+'HONDA 2017'!O64+'FRESNO 2017'!O64+'FALAN 2017'!O64+'CAJAMARCA 2017'!O64+'ARMERO 2017'!O64+'ALVARADO 2017'!O64+RONCESVALLES2017!O64+PLANADAS2017!O64+PROGRAMACIÒNMURILLO2017!O64+COYAIMA2017!O64+ATACO2017!O64+'CARMEN DE APICALA'!O64+CHAPARRAL!O64+CUNDAY!O64+ESPINAL!O64+FLANDES!O64+ICONONZO!O64+MELGAR!O64+NATAGAIMA!O64+PURIFICACION!O64+'SAN ANTONIO'!O64+VILLARRICA!O64+AMBALEMA!O64+CASABIANCA!O64+HERVEO!O64+LIBANO!O64+ANZOATEGUI!O64+PALOCABILDO!O64+COELLO!O64+ORTEGA!O64+ALPUJARRA!O64+DOLORES!O64+GUAMO!O64+PRADO!O64+'SAN LUIS'!O64+SUAREZ!O64+'VALLE DE SAN JUAN'!O64+VILLAHERMOSA!O64</f>
        <v>589040</v>
      </c>
      <c r="P64" s="1370">
        <f>+'VENADILLO 2017'!P64+'SANTA ISABEL 2017'!P64+'SANTA ISABEL 2017'!P64+'ROVIRA 2017'!P64+'PIEDRAS 2017'!P64+'MARIQUITA 2017'!P64+'LERIDA 2017'!P64+'HONDA 2017'!P64+'FRESNO 2017'!P64+'FALAN 2017'!P64+'CAJAMARCA 2017'!P64+'ARMERO 2017'!P64+'ALVARADO 2017'!P64+RONCESVALLES2017!P64+PLANADAS2017!P64+PROGRAMACIÒNMURILLO2017!P64+COYAIMA2017!P64+ATACO2017!P64+'CARMEN DE APICALA'!P64+CHAPARRAL!P64+CUNDAY!P64+ESPINAL!P64+FLANDES!P64+ICONONZO!P64+MELGAR!P64+NATAGAIMA!P64+PURIFICACION!P64+'SAN ANTONIO'!P64+VILLARRICA!P64+AMBALEMA!P64+CASABIANCA!P64+HERVEO!P64+LIBANO!P64+ANZOATEGUI!P64+PALOCABILDO!P64+COELLO!P64+ORTEGA!P64+ALPUJARRA!P64+DOLORES!P64+GUAMO!P64+PRADO!P64+'SAN LUIS'!P64+SUAREZ!P64+'VALLE DE SAN JUAN'!P64+VILLAHERMOSA!P64</f>
        <v>75.319999999999993</v>
      </c>
      <c r="Q64" s="1370">
        <f>+'VENADILLO 2017'!Q64+'SANTA ISABEL 2017'!Q64+'SANTA ISABEL 2017'!Q64+'ROVIRA 2017'!Q64+'PIEDRAS 2017'!Q64+'MARIQUITA 2017'!Q64+'LERIDA 2017'!Q64+'HONDA 2017'!Q64+'FRESNO 2017'!Q64+'FALAN 2017'!Q64+'CAJAMARCA 2017'!Q64+'ARMERO 2017'!Q64+'ALVARADO 2017'!Q64+RONCESVALLES2017!Q64+PLANADAS2017!Q64+PROGRAMACIÒNMURILLO2017!Q64+COYAIMA2017!Q64+ATACO2017!Q64+'CARMEN DE APICALA'!Q64+CHAPARRAL!Q64+CUNDAY!Q64+ESPINAL!Q64+FLANDES!Q64+ICONONZO!Q64+MELGAR!Q64+NATAGAIMA!Q64+PURIFICACION!Q64+'SAN ANTONIO'!Q64+VILLARRICA!Q64+AMBALEMA!Q64+CASABIANCA!Q64+HERVEO!Q64+LIBANO!Q64+ANZOATEGUI!Q64+PALOCABILDO!Q64+COELLO!Q64+ORTEGA!Q64+ALPUJARRA!Q64+DOLORES!Q64+GUAMO!Q64+PRADO!Q64+'SAN LUIS'!Q64+SUAREZ!Q64+'VALLE DE SAN JUAN'!Q64+VILLAHERMOSA!Q64</f>
        <v>599547.19999999995</v>
      </c>
      <c r="R64" s="50"/>
    </row>
    <row r="65" spans="1:18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369">
        <f>+'VENADILLO 2017'!F65+'SANTA ISABEL 2017'!F65+'SANTA ISABEL 2017'!F65+'ROVIRA 2017'!F65+'PIEDRAS 2017'!F65+'MARIQUITA 2017'!F65+'LERIDA 2017'!F65+'HONDA 2017'!F65+'FRESNO 2017'!F65+'FALAN 2017'!F65+'CAJAMARCA 2017'!F65+'ARMERO 2017'!F65+'ALVARADO 2017'!F65+RONCESVALLES2017!F65+PLANADAS2017!F65+PROGRAMACIÒNMURILLO2017!F65+COYAIMA2017!F65+ATACO2017!F65+'CARMEN DE APICALA'!F65+CHAPARRAL!F65+CUNDAY!F65+ESPINAL!F65+FLANDES!F65+ICONONZO!F65+MELGAR!F65+NATAGAIMA!F65+PURIFICACION!F65+'SAN ANTONIO'!F65+VILLARRICA!F65+AMBALEMA!F65+CASABIANCA!F65+HERVEO!F65+LIBANO!F65+ANZOATEGUI!F65+PALOCABILDO!F65+COELLO!F65+ORTEGA!F65+ALPUJARRA!F65+DOLORES!F65+GUAMO!F65+PRADO!F65+'SAN LUIS'!F65+SUAREZ!F65+'VALLE DE SAN JUAN'!F65+VILLAHERMOSA!F65</f>
        <v>24</v>
      </c>
      <c r="G65" s="1369">
        <f>+'VENADILLO 2017'!G65+'SANTA ISABEL 2017'!G65+'SANTA ISABEL 2017'!G65+'ROVIRA 2017'!G65+'PIEDRAS 2017'!G65+'MARIQUITA 2017'!G65+'LERIDA 2017'!G65+'HONDA 2017'!G65+'FRESNO 2017'!G65+'FALAN 2017'!G65+'CAJAMARCA 2017'!G65+'ARMERO 2017'!G65+'ALVARADO 2017'!G65+RONCESVALLES2017!G65+PLANADAS2017!G65+PROGRAMACIÒNMURILLO2017!G65+COYAIMA2017!G65+ATACO2017!G65+'CARMEN DE APICALA'!G65+CHAPARRAL!G65+CUNDAY!G65+ESPINAL!G65+FLANDES!G65+ICONONZO!G65+MELGAR!G65+NATAGAIMA!G65+PURIFICACION!G65+'SAN ANTONIO'!G65+VILLARRICA!G65+AMBALEMA!G65+CASABIANCA!G65+HERVEO!G65+LIBANO!G65+ANZOATEGUI!G65+PALOCABILDO!G65+COELLO!G65+ORTEGA!G65+ALPUJARRA!G65+DOLORES!G65+GUAMO!G65+PRADO!G65+'SAN LUIS'!G65+SUAREZ!G65+'VALLE DE SAN JUAN'!G65+VILLAHERMOSA!G65</f>
        <v>30</v>
      </c>
      <c r="H65" s="190">
        <f t="shared" si="1"/>
        <v>125</v>
      </c>
      <c r="I65" s="1369">
        <f>+'VENADILLO 2017'!I65+'SANTA ISABEL 2017'!I65+'SANTA ISABEL 2017'!I65+'ROVIRA 2017'!I65+'PIEDRAS 2017'!I65+'MARIQUITA 2017'!I65+'LERIDA 2017'!I65+'HONDA 2017'!I65+'FRESNO 2017'!I65+'FALAN 2017'!I65+'CAJAMARCA 2017'!I65+'ARMERO 2017'!I65+'ALVARADO 2017'!I65+RONCESVALLES2017!I65+PLANADAS2017!I65+PROGRAMACIÒNMURILLO2017!I65+COYAIMA2017!I65+ATACO2017!I65+'CARMEN DE APICALA'!I65+CHAPARRAL!I65+CUNDAY!I65+ESPINAL!I65+FLANDES!I65+ICONONZO!I65+MELGAR!I65+NATAGAIMA!I65+PURIFICACION!I65+'SAN ANTONIO'!I65+VILLARRICA!I65+AMBALEMA!I65+CASABIANCA!I65+HERVEO!I65+LIBANO!I65+ANZOATEGUI!I65+PALOCABILDO!I65+COELLO!I65+ORTEGA!I65+ALPUJARRA!I65+DOLORES!I65+GUAMO!I65+PRADO!I65+'SAN LUIS'!I65+SUAREZ!I65+'VALLE DE SAN JUAN'!I65+VILLAHERMOSA!I65</f>
        <v>8</v>
      </c>
      <c r="J65" s="1369">
        <f>+'VENADILLO 2017'!J65+'SANTA ISABEL 2017'!J65+'SANTA ISABEL 2017'!J65+'ROVIRA 2017'!J65+'PIEDRAS 2017'!J65+'MARIQUITA 2017'!J65+'LERIDA 2017'!J65+'HONDA 2017'!J65+'FRESNO 2017'!J65+'FALAN 2017'!J65+'CAJAMARCA 2017'!J65+'ARMERO 2017'!J65+'ALVARADO 2017'!J65+RONCESVALLES2017!J65+PLANADAS2017!J65+PROGRAMACIÒNMURILLO2017!J65+COYAIMA2017!J65+ATACO2017!J65+'CARMEN DE APICALA'!J65+CHAPARRAL!J65+CUNDAY!J65+ESPINAL!J65+FLANDES!J65+ICONONZO!J65+MELGAR!J65+NATAGAIMA!J65+PURIFICACION!J65+'SAN ANTONIO'!J65+VILLARRICA!J65+AMBALEMA!J65+CASABIANCA!J65+HERVEO!J65+LIBANO!J65+ANZOATEGUI!J65+PALOCABILDO!J65+COELLO!J65+ORTEGA!J65+ALPUJARRA!J65+DOLORES!J65+GUAMO!J65+PRADO!J65+'SAN LUIS'!J65+SUAREZ!J65+'VALLE DE SAN JUAN'!J65+VILLAHERMOSA!J65</f>
        <v>35</v>
      </c>
      <c r="K65" s="1369">
        <f>+'VENADILLO 2017'!K65+'SANTA ISABEL 2017'!K65+'SANTA ISABEL 2017'!K65+'ROVIRA 2017'!K65+'PIEDRAS 2017'!K65+'MARIQUITA 2017'!K65+'LERIDA 2017'!K65+'HONDA 2017'!K65+'FRESNO 2017'!K65+'FALAN 2017'!K65+'CAJAMARCA 2017'!K65+'ARMERO 2017'!K65+'ALVARADO 2017'!K65+RONCESVALLES2017!K65+PLANADAS2017!K65+PROGRAMACIÒNMURILLO2017!K65+COYAIMA2017!K65+ATACO2017!K65+'CARMEN DE APICALA'!K65+CHAPARRAL!K65+CUNDAY!K65+ESPINAL!K65+FLANDES!K65+ICONONZO!K65+MELGAR!K65+NATAGAIMA!K65+PURIFICACION!K65+'SAN ANTONIO'!K65+VILLARRICA!K65+AMBALEMA!K65+CASABIANCA!K65+HERVEO!K65+LIBANO!K65+ANZOATEGUI!K65+PALOCABILDO!K65+COELLO!K65+ORTEGA!K65+ALPUJARRA!K65+DOLORES!K65+GUAMO!K65+PRADO!K65+'SAN LUIS'!K65+SUAREZ!K65+'VALLE DE SAN JUAN'!K65+VILLAHERMOSA!K65</f>
        <v>11.55</v>
      </c>
      <c r="L65" s="1370">
        <f>+'VENADILLO 2017'!L65+'SANTA ISABEL 2017'!L65+'SANTA ISABEL 2017'!L65+'ROVIRA 2017'!L65+'PIEDRAS 2017'!L65+'MARIQUITA 2017'!L65+'LERIDA 2017'!L65+'HONDA 2017'!L65+'FRESNO 2017'!L65+'FALAN 2017'!L65+'CAJAMARCA 2017'!L65+'ARMERO 2017'!L65+'ALVARADO 2017'!L65+RONCESVALLES2017!L65+PLANADAS2017!L65+PROGRAMACIÒNMURILLO2017!L65+COYAIMA2017!L65+ATACO2017!L65+'CARMEN DE APICALA'!L65+CHAPARRAL!L65+CUNDAY!L65+ESPINAL!L65+FLANDES!L65+ICONONZO!L65+MELGAR!L65+NATAGAIMA!L65+PURIFICACION!L65+'SAN ANTONIO'!L65+VILLARRICA!L65+AMBALEMA!L65+CASABIANCA!L65+HERVEO!L65+LIBANO!L65+ANZOATEGUI!L65+PALOCABILDO!L65+COELLO!L65+ORTEGA!L65+ALPUJARRA!L65+DOLORES!L65+GUAMO!L65+PRADO!L65+'SAN LUIS'!L65+SUAREZ!L65+'VALLE DE SAN JUAN'!L65+VILLAHERMOSA!L65</f>
        <v>42028.800000000003</v>
      </c>
      <c r="M65" s="1370">
        <f>+'VENADILLO 2017'!M65+'SANTA ISABEL 2017'!M65+'SANTA ISABEL 2017'!M65+'ROVIRA 2017'!M65+'PIEDRAS 2017'!M65+'MARIQUITA 2017'!M65+'LERIDA 2017'!M65+'HONDA 2017'!M65+'FRESNO 2017'!M65+'FALAN 2017'!M65+'CAJAMARCA 2017'!M65+'ARMERO 2017'!M65+'ALVARADO 2017'!M65+RONCESVALLES2017!M65+PLANADAS2017!M65+PROGRAMACIÒNMURILLO2017!M65+COYAIMA2017!M65+ATACO2017!M65+'CARMEN DE APICALA'!M65+CHAPARRAL!M65+CUNDAY!M65+ESPINAL!M65+FLANDES!M65+ICONONZO!M65+MELGAR!M65+NATAGAIMA!M65+PURIFICACION!M65+'SAN ANTONIO'!M65+VILLARRICA!M65+AMBALEMA!M65+CASABIANCA!M65+HERVEO!M65+LIBANO!M65+ANZOATEGUI!M65+PALOCABILDO!M65+COELLO!M65+ORTEGA!M65+ALPUJARRA!M65+DOLORES!M65+GUAMO!M65+PRADO!M65+'SAN LUIS'!M65+SUAREZ!M65+'VALLE DE SAN JUAN'!M65+VILLAHERMOSA!M65</f>
        <v>91938</v>
      </c>
      <c r="N65" s="1370">
        <f>+'VENADILLO 2017'!N65+'SANTA ISABEL 2017'!N65+'SANTA ISABEL 2017'!N65+'ROVIRA 2017'!N65+'PIEDRAS 2017'!N65+'MARIQUITA 2017'!N65+'LERIDA 2017'!N65+'HONDA 2017'!N65+'FRESNO 2017'!N65+'FALAN 2017'!N65+'CAJAMARCA 2017'!N65+'ARMERO 2017'!N65+'ALVARADO 2017'!N65+RONCESVALLES2017!N65+PLANADAS2017!N65+PROGRAMACIÒNMURILLO2017!N65+COYAIMA2017!N65+ATACO2017!N65+'CARMEN DE APICALA'!N65+CHAPARRAL!N65+CUNDAY!N65+ESPINAL!N65+FLANDES!N65+ICONONZO!N65+MELGAR!N65+NATAGAIMA!N65+PURIFICACION!N65+'SAN ANTONIO'!N65+VILLARRICA!N65+AMBALEMA!N65+CASABIANCA!N65+HERVEO!N65+LIBANO!N65+ANZOATEGUI!N65+PALOCABILDO!N65+COELLO!N65+ORTEGA!N65+ALPUJARRA!N65+DOLORES!N65+GUAMO!N65+PRADO!N65+'SAN LUIS'!N65+SUAREZ!N65+'VALLE DE SAN JUAN'!N65+VILLAHERMOSA!N65</f>
        <v>68.77</v>
      </c>
      <c r="O65" s="1370">
        <f>+'VENADILLO 2017'!O65+'SANTA ISABEL 2017'!O65+'SANTA ISABEL 2017'!O65+'ROVIRA 2017'!O65+'PIEDRAS 2017'!O65+'MARIQUITA 2017'!O65+'LERIDA 2017'!O65+'HONDA 2017'!O65+'FRESNO 2017'!O65+'FALAN 2017'!O65+'CAJAMARCA 2017'!O65+'ARMERO 2017'!O65+'ALVARADO 2017'!O65+RONCESVALLES2017!O65+PLANADAS2017!O65+PROGRAMACIÒNMURILLO2017!O65+COYAIMA2017!O65+ATACO2017!O65+'CARMEN DE APICALA'!O65+CHAPARRAL!O65+CUNDAY!O65+ESPINAL!O65+FLANDES!O65+ICONONZO!O65+MELGAR!O65+NATAGAIMA!O65+PURIFICACION!O65+'SAN ANTONIO'!O65+VILLARRICA!O65+AMBALEMA!O65+CASABIANCA!O65+HERVEO!O65+LIBANO!O65+ANZOATEGUI!O65+PALOCABILDO!O65+COELLO!O65+ORTEGA!O65+ALPUJARRA!O65+DOLORES!O65+GUAMO!O65+PRADO!O65+'SAN LUIS'!O65+SUAREZ!O65+'VALLE DE SAN JUAN'!O65+VILLAHERMOSA!O65</f>
        <v>547409.19999999995</v>
      </c>
      <c r="P65" s="1370">
        <f>+'VENADILLO 2017'!P65+'SANTA ISABEL 2017'!P65+'SANTA ISABEL 2017'!P65+'ROVIRA 2017'!P65+'PIEDRAS 2017'!P65+'MARIQUITA 2017'!P65+'LERIDA 2017'!P65+'HONDA 2017'!P65+'FRESNO 2017'!P65+'FALAN 2017'!P65+'CAJAMARCA 2017'!P65+'ARMERO 2017'!P65+'ALVARADO 2017'!P65+RONCESVALLES2017!P65+PLANADAS2017!P65+PROGRAMACIÒNMURILLO2017!P65+COYAIMA2017!P65+ATACO2017!P65+'CARMEN DE APICALA'!P65+CHAPARRAL!P65+CUNDAY!P65+ESPINAL!P65+FLANDES!P65+ICONONZO!P65+MELGAR!P65+NATAGAIMA!P65+PURIFICACION!P65+'SAN ANTONIO'!P65+VILLARRICA!P65+AMBALEMA!P65+CASABIANCA!P65+HERVEO!P65+LIBANO!P65+ANZOATEGUI!P65+PALOCABILDO!P65+COELLO!P65+ORTEGA!P65+ALPUJARRA!P65+DOLORES!P65+GUAMO!P65+PRADO!P65+'SAN LUIS'!P65+SUAREZ!P65+'VALLE DE SAN JUAN'!P65+VILLAHERMOSA!P65</f>
        <v>80.319999999999993</v>
      </c>
      <c r="Q65" s="1370">
        <f>+'VENADILLO 2017'!Q65+'SANTA ISABEL 2017'!Q65+'SANTA ISABEL 2017'!Q65+'ROVIRA 2017'!Q65+'PIEDRAS 2017'!Q65+'MARIQUITA 2017'!Q65+'LERIDA 2017'!Q65+'HONDA 2017'!Q65+'FRESNO 2017'!Q65+'FALAN 2017'!Q65+'CAJAMARCA 2017'!Q65+'ARMERO 2017'!Q65+'ALVARADO 2017'!Q65+RONCESVALLES2017!Q65+PLANADAS2017!Q65+PROGRAMACIÒNMURILLO2017!Q65+COYAIMA2017!Q65+ATACO2017!Q65+'CARMEN DE APICALA'!Q65+CHAPARRAL!Q65+CUNDAY!Q65+ESPINAL!Q65+FLANDES!Q65+ICONONZO!Q65+MELGAR!Q65+NATAGAIMA!Q65+PURIFICACION!Q65+'SAN ANTONIO'!Q65+VILLARRICA!Q65+AMBALEMA!Q65+CASABIANCA!Q65+HERVEO!Q65+LIBANO!Q65+ANZOATEGUI!Q65+PALOCABILDO!Q65+COELLO!Q65+ORTEGA!Q65+ALPUJARRA!Q65+DOLORES!Q65+GUAMO!Q65+PRADO!Q65+'SAN LUIS'!Q65+SUAREZ!Q65+'VALLE DE SAN JUAN'!Q65+VILLAHERMOSA!Q65</f>
        <v>639353.79999999993</v>
      </c>
      <c r="R65" s="50"/>
    </row>
    <row r="66" spans="1:18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369">
        <f>+'VENADILLO 2017'!F66+'SANTA ISABEL 2017'!F66+'SANTA ISABEL 2017'!F66+'ROVIRA 2017'!F66+'PIEDRAS 2017'!F66+'MARIQUITA 2017'!F66+'LERIDA 2017'!F66+'HONDA 2017'!F66+'FRESNO 2017'!F66+'FALAN 2017'!F66+'CAJAMARCA 2017'!F66+'ARMERO 2017'!F66+'ALVARADO 2017'!F66+RONCESVALLES2017!F66+PLANADAS2017!F66+PROGRAMACIÒNMURILLO2017!F66+COYAIMA2017!F66+ATACO2017!F66+'CARMEN DE APICALA'!F66+CHAPARRAL!F66+CUNDAY!F66+ESPINAL!F66+FLANDES!F66+ICONONZO!F66+MELGAR!F66+NATAGAIMA!F66+PURIFICACION!F66+'SAN ANTONIO'!F66+VILLARRICA!F66+AMBALEMA!F66+CASABIANCA!F66+HERVEO!F66+LIBANO!F66+ANZOATEGUI!F66+PALOCABILDO!F66+COELLO!F66+ORTEGA!F66+ALPUJARRA!F66+DOLORES!F66+GUAMO!F66+PRADO!F66+'SAN LUIS'!F66+SUAREZ!F66+'VALLE DE SAN JUAN'!F66+VILLAHERMOSA!F66</f>
        <v>51</v>
      </c>
      <c r="G66" s="1369">
        <f>+'VENADILLO 2017'!G66+'SANTA ISABEL 2017'!G66+'SANTA ISABEL 2017'!G66+'ROVIRA 2017'!G66+'PIEDRAS 2017'!G66+'MARIQUITA 2017'!G66+'LERIDA 2017'!G66+'HONDA 2017'!G66+'FRESNO 2017'!G66+'FALAN 2017'!G66+'CAJAMARCA 2017'!G66+'ARMERO 2017'!G66+'ALVARADO 2017'!G66+RONCESVALLES2017!G66+PLANADAS2017!G66+PROGRAMACIÒNMURILLO2017!G66+COYAIMA2017!G66+ATACO2017!G66+'CARMEN DE APICALA'!G66+CHAPARRAL!G66+CUNDAY!G66+ESPINAL!G66+FLANDES!G66+ICONONZO!G66+MELGAR!G66+NATAGAIMA!G66+PURIFICACION!G66+'SAN ANTONIO'!G66+VILLARRICA!G66+AMBALEMA!G66+CASABIANCA!G66+HERVEO!G66+LIBANO!G66+ANZOATEGUI!G66+PALOCABILDO!G66+COELLO!G66+ORTEGA!G66+ALPUJARRA!G66+DOLORES!G66+GUAMO!G66+PRADO!G66+'SAN LUIS'!G66+SUAREZ!G66+'VALLE DE SAN JUAN'!G66+VILLAHERMOSA!G66</f>
        <v>1</v>
      </c>
      <c r="H66" s="190">
        <f t="shared" si="1"/>
        <v>1.9607843137254901</v>
      </c>
      <c r="I66" s="1369">
        <f>+'VENADILLO 2017'!I66+'SANTA ISABEL 2017'!I66+'SANTA ISABEL 2017'!I66+'ROVIRA 2017'!I66+'PIEDRAS 2017'!I66+'MARIQUITA 2017'!I66+'LERIDA 2017'!I66+'HONDA 2017'!I66+'FRESNO 2017'!I66+'FALAN 2017'!I66+'CAJAMARCA 2017'!I66+'ARMERO 2017'!I66+'ALVARADO 2017'!I66+RONCESVALLES2017!I66+PLANADAS2017!I66+PROGRAMACIÒNMURILLO2017!I66+COYAIMA2017!I66+ATACO2017!I66+'CARMEN DE APICALA'!I66+CHAPARRAL!I66+CUNDAY!I66+ESPINAL!I66+FLANDES!I66+ICONONZO!I66+MELGAR!I66+NATAGAIMA!I66+PURIFICACION!I66+'SAN ANTONIO'!I66+VILLARRICA!I66+AMBALEMA!I66+CASABIANCA!I66+HERVEO!I66+LIBANO!I66+ANZOATEGUI!I66+PALOCABILDO!I66+COELLO!I66+ORTEGA!I66+ALPUJARRA!I66+DOLORES!I66+GUAMO!I66+PRADO!I66+'SAN LUIS'!I66+SUAREZ!I66+'VALLE DE SAN JUAN'!I66+VILLAHERMOSA!I66</f>
        <v>1</v>
      </c>
      <c r="J66" s="1369">
        <f>+'VENADILLO 2017'!J66+'SANTA ISABEL 2017'!J66+'SANTA ISABEL 2017'!J66+'ROVIRA 2017'!J66+'PIEDRAS 2017'!J66+'MARIQUITA 2017'!J66+'LERIDA 2017'!J66+'HONDA 2017'!J66+'FRESNO 2017'!J66+'FALAN 2017'!J66+'CAJAMARCA 2017'!J66+'ARMERO 2017'!J66+'ALVARADO 2017'!J66+RONCESVALLES2017!J66+PLANADAS2017!J66+PROGRAMACIÒNMURILLO2017!J66+COYAIMA2017!J66+ATACO2017!J66+'CARMEN DE APICALA'!J66+CHAPARRAL!J66+CUNDAY!J66+ESPINAL!J66+FLANDES!J66+ICONONZO!J66+MELGAR!J66+NATAGAIMA!J66+PURIFICACION!J66+'SAN ANTONIO'!J66+VILLARRICA!J66+AMBALEMA!J66+CASABIANCA!J66+HERVEO!J66+LIBANO!J66+ANZOATEGUI!J66+PALOCABILDO!J66+COELLO!J66+ORTEGA!J66+ALPUJARRA!J66+DOLORES!J66+GUAMO!J66+PRADO!J66+'SAN LUIS'!J66+SUAREZ!J66+'VALLE DE SAN JUAN'!J66+VILLAHERMOSA!J66</f>
        <v>1</v>
      </c>
      <c r="K66" s="1369">
        <f>+'VENADILLO 2017'!K66+'SANTA ISABEL 2017'!K66+'SANTA ISABEL 2017'!K66+'ROVIRA 2017'!K66+'PIEDRAS 2017'!K66+'MARIQUITA 2017'!K66+'LERIDA 2017'!K66+'HONDA 2017'!K66+'FRESNO 2017'!K66+'FALAN 2017'!K66+'CAJAMARCA 2017'!K66+'ARMERO 2017'!K66+'ALVARADO 2017'!K66+RONCESVALLES2017!K66+PLANADAS2017!K66+PROGRAMACIÒNMURILLO2017!K66+COYAIMA2017!K66+ATACO2017!K66+'CARMEN DE APICALA'!K66+CHAPARRAL!K66+CUNDAY!K66+ESPINAL!K66+FLANDES!K66+ICONONZO!K66+MELGAR!K66+NATAGAIMA!K66+PURIFICACION!K66+'SAN ANTONIO'!K66+VILLARRICA!K66+AMBALEMA!K66+CASABIANCA!K66+HERVEO!K66+LIBANO!K66+ANZOATEGUI!K66+PALOCABILDO!K66+COELLO!K66+ORTEGA!K66+ALPUJARRA!K66+DOLORES!K66+GUAMO!K66+PRADO!K66+'SAN LUIS'!K66+SUAREZ!K66+'VALLE DE SAN JUAN'!K66+VILLAHERMOSA!K66</f>
        <v>0.33</v>
      </c>
      <c r="L66" s="1370">
        <f>+'VENADILLO 2017'!L66+'SANTA ISABEL 2017'!L66+'SANTA ISABEL 2017'!L66+'ROVIRA 2017'!L66+'PIEDRAS 2017'!L66+'MARIQUITA 2017'!L66+'LERIDA 2017'!L66+'HONDA 2017'!L66+'FRESNO 2017'!L66+'FALAN 2017'!L66+'CAJAMARCA 2017'!L66+'ARMERO 2017'!L66+'ALVARADO 2017'!L66+RONCESVALLES2017!L66+PLANADAS2017!L66+PROGRAMACIÒNMURILLO2017!L66+COYAIMA2017!L66+ATACO2017!L66+'CARMEN DE APICALA'!L66+CHAPARRAL!L66+CUNDAY!L66+ESPINAL!L66+FLANDES!L66+ICONONZO!L66+MELGAR!L66+NATAGAIMA!L66+PURIFICACION!L66+'SAN ANTONIO'!L66+VILLARRICA!L66+AMBALEMA!L66+CASABIANCA!L66+HERVEO!L66+LIBANO!L66+ANZOATEGUI!L66+PALOCABILDO!L66+COELLO!L66+ORTEGA!L66+ALPUJARRA!L66+DOLORES!L66+GUAMO!L66+PRADO!L66+'SAN LUIS'!L66+SUAREZ!L66+'VALLE DE SAN JUAN'!L66+VILLAHERMOSA!L66</f>
        <v>38128.399999999994</v>
      </c>
      <c r="M66" s="1370">
        <f>+'VENADILLO 2017'!M66+'SANTA ISABEL 2017'!M66+'SANTA ISABEL 2017'!M66+'ROVIRA 2017'!M66+'PIEDRAS 2017'!M66+'MARIQUITA 2017'!M66+'LERIDA 2017'!M66+'HONDA 2017'!M66+'FRESNO 2017'!M66+'FALAN 2017'!M66+'CAJAMARCA 2017'!M66+'ARMERO 2017'!M66+'ALVARADO 2017'!M66+RONCESVALLES2017!M66+PLANADAS2017!M66+PROGRAMACIÒNMURILLO2017!M66+COYAIMA2017!M66+ATACO2017!M66+'CARMEN DE APICALA'!M66+CHAPARRAL!M66+CUNDAY!M66+ESPINAL!M66+FLANDES!M66+ICONONZO!M66+MELGAR!M66+NATAGAIMA!M66+PURIFICACION!M66+'SAN ANTONIO'!M66+VILLARRICA!M66+AMBALEMA!M66+CASABIANCA!M66+HERVEO!M66+LIBANO!M66+ANZOATEGUI!M66+PALOCABILDO!M66+COELLO!M66+ORTEGA!M66+ALPUJARRA!M66+DOLORES!M66+GUAMO!M66+PRADO!M66+'SAN LUIS'!M66+SUAREZ!M66+'VALLE DE SAN JUAN'!M66+VILLAHERMOSA!M66</f>
        <v>2626.8</v>
      </c>
      <c r="N66" s="1370">
        <f>+'VENADILLO 2017'!N66+'SANTA ISABEL 2017'!N66+'SANTA ISABEL 2017'!N66+'ROVIRA 2017'!N66+'PIEDRAS 2017'!N66+'MARIQUITA 2017'!N66+'LERIDA 2017'!N66+'HONDA 2017'!N66+'FRESNO 2017'!N66+'FALAN 2017'!N66+'CAJAMARCA 2017'!N66+'ARMERO 2017'!N66+'ALVARADO 2017'!N66+RONCESVALLES2017!N66+PLANADAS2017!N66+PROGRAMACIÒNMURILLO2017!N66+COYAIMA2017!N66+ATACO2017!N66+'CARMEN DE APICALA'!N66+CHAPARRAL!N66+CUNDAY!N66+ESPINAL!N66+FLANDES!N66+ICONONZO!N66+MELGAR!N66+NATAGAIMA!N66+PURIFICACION!N66+'SAN ANTONIO'!N66+VILLARRICA!N66+AMBALEMA!N66+CASABIANCA!N66+HERVEO!N66+LIBANO!N66+ANZOATEGUI!N66+PALOCABILDO!N66+COELLO!N66+ORTEGA!N66+ALPUJARRA!N66+DOLORES!N66+GUAMO!N66+PRADO!N66+'SAN LUIS'!N66+SUAREZ!N66+'VALLE DE SAN JUAN'!N66+VILLAHERMOSA!N66</f>
        <v>14</v>
      </c>
      <c r="O66" s="1370">
        <f>+'VENADILLO 2017'!O66+'SANTA ISABEL 2017'!O66+'SANTA ISABEL 2017'!O66+'ROVIRA 2017'!O66+'PIEDRAS 2017'!O66+'MARIQUITA 2017'!O66+'LERIDA 2017'!O66+'HONDA 2017'!O66+'FRESNO 2017'!O66+'FALAN 2017'!O66+'CAJAMARCA 2017'!O66+'ARMERO 2017'!O66+'ALVARADO 2017'!O66+RONCESVALLES2017!O66+PLANADAS2017!O66+PROGRAMACIÒNMURILLO2017!O66+COYAIMA2017!O66+ATACO2017!O66+'CARMEN DE APICALA'!O66+CHAPARRAL!O66+CUNDAY!O66+ESPINAL!O66+FLANDES!O66+ICONONZO!O66+MELGAR!O66+NATAGAIMA!O66+PURIFICACION!O66+'SAN ANTONIO'!O66+VILLARRICA!O66+AMBALEMA!O66+CASABIANCA!O66+HERVEO!O66+LIBANO!O66+ANZOATEGUI!O66+PALOCABILDO!O66+COELLO!O66+ORTEGA!O66+ALPUJARRA!O66+DOLORES!O66+GUAMO!O66+PRADO!O66+'SAN LUIS'!O66+SUAREZ!O66+'VALLE DE SAN JUAN'!O66+VILLAHERMOSA!O66</f>
        <v>111440</v>
      </c>
      <c r="P66" s="1370">
        <f>+'VENADILLO 2017'!P66+'SANTA ISABEL 2017'!P66+'SANTA ISABEL 2017'!P66+'ROVIRA 2017'!P66+'PIEDRAS 2017'!P66+'MARIQUITA 2017'!P66+'LERIDA 2017'!P66+'HONDA 2017'!P66+'FRESNO 2017'!P66+'FALAN 2017'!P66+'CAJAMARCA 2017'!P66+'ARMERO 2017'!P66+'ALVARADO 2017'!P66+RONCESVALLES2017!P66+PLANADAS2017!P66+PROGRAMACIÒNMURILLO2017!P66+COYAIMA2017!P66+ATACO2017!P66+'CARMEN DE APICALA'!P66+CHAPARRAL!P66+CUNDAY!P66+ESPINAL!P66+FLANDES!P66+ICONONZO!P66+MELGAR!P66+NATAGAIMA!P66+PURIFICACION!P66+'SAN ANTONIO'!P66+VILLARRICA!P66+AMBALEMA!P66+CASABIANCA!P66+HERVEO!P66+LIBANO!P66+ANZOATEGUI!P66+PALOCABILDO!P66+COELLO!P66+ORTEGA!P66+ALPUJARRA!P66+DOLORES!P66+GUAMO!P66+PRADO!P66+'SAN LUIS'!P66+SUAREZ!P66+'VALLE DE SAN JUAN'!P66+VILLAHERMOSA!P66</f>
        <v>14.33</v>
      </c>
      <c r="Q66" s="1370">
        <f>+'VENADILLO 2017'!Q66+'SANTA ISABEL 2017'!Q66+'SANTA ISABEL 2017'!Q66+'ROVIRA 2017'!Q66+'PIEDRAS 2017'!Q66+'MARIQUITA 2017'!Q66+'LERIDA 2017'!Q66+'HONDA 2017'!Q66+'FRESNO 2017'!Q66+'FALAN 2017'!Q66+'CAJAMARCA 2017'!Q66+'ARMERO 2017'!Q66+'ALVARADO 2017'!Q66+RONCESVALLES2017!Q66+PLANADAS2017!Q66+PROGRAMACIÒNMURILLO2017!Q66+COYAIMA2017!Q66+ATACO2017!Q66+'CARMEN DE APICALA'!Q66+CHAPARRAL!Q66+CUNDAY!Q66+ESPINAL!Q66+FLANDES!Q66+ICONONZO!Q66+MELGAR!Q66+NATAGAIMA!Q66+PURIFICACION!Q66+'SAN ANTONIO'!Q66+VILLARRICA!Q66+AMBALEMA!Q66+CASABIANCA!Q66+HERVEO!Q66+LIBANO!Q66+ANZOATEGUI!Q66+PALOCABILDO!Q66+COELLO!Q66+ORTEGA!Q66+ALPUJARRA!Q66+DOLORES!Q66+GUAMO!Q66+PRADO!Q66+'SAN LUIS'!Q66+SUAREZ!Q66+'VALLE DE SAN JUAN'!Q66+VILLAHERMOSA!Q66</f>
        <v>114066.8</v>
      </c>
      <c r="R66" s="50"/>
    </row>
    <row r="67" spans="1:18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369">
        <f>+'VENADILLO 2017'!F67+'SANTA ISABEL 2017'!F67+'SANTA ISABEL 2017'!F67+'ROVIRA 2017'!F67+'PIEDRAS 2017'!F67+'MARIQUITA 2017'!F67+'LERIDA 2017'!F67+'HONDA 2017'!F67+'FRESNO 2017'!F67+'FALAN 2017'!F67+'CAJAMARCA 2017'!F67+'ARMERO 2017'!F67+'ALVARADO 2017'!F67+RONCESVALLES2017!F67+PLANADAS2017!F67+PROGRAMACIÒNMURILLO2017!F67+COYAIMA2017!F67+ATACO2017!F67+'CARMEN DE APICALA'!F67+CHAPARRAL!F67+CUNDAY!F67+ESPINAL!F67+FLANDES!F67+ICONONZO!F67+MELGAR!F67+NATAGAIMA!F67+PURIFICACION!F67+'SAN ANTONIO'!F67+VILLARRICA!F67+AMBALEMA!F67+CASABIANCA!F67+HERVEO!F67+LIBANO!F67+ANZOATEGUI!F67+PALOCABILDO!F67+COELLO!F67+ORTEGA!F67+ALPUJARRA!F67+DOLORES!F67+GUAMO!F67+PRADO!F67+'SAN LUIS'!F67+SUAREZ!F67+'VALLE DE SAN JUAN'!F67+VILLAHERMOSA!F67</f>
        <v>20</v>
      </c>
      <c r="G67" s="1369">
        <f>+'VENADILLO 2017'!G67+'SANTA ISABEL 2017'!G67+'SANTA ISABEL 2017'!G67+'ROVIRA 2017'!G67+'PIEDRAS 2017'!G67+'MARIQUITA 2017'!G67+'LERIDA 2017'!G67+'HONDA 2017'!G67+'FRESNO 2017'!G67+'FALAN 2017'!G67+'CAJAMARCA 2017'!G67+'ARMERO 2017'!G67+'ALVARADO 2017'!G67+RONCESVALLES2017!G67+PLANADAS2017!G67+PROGRAMACIÒNMURILLO2017!G67+COYAIMA2017!G67+ATACO2017!G67+'CARMEN DE APICALA'!G67+CHAPARRAL!G67+CUNDAY!G67+ESPINAL!G67+FLANDES!G67+ICONONZO!G67+MELGAR!G67+NATAGAIMA!G67+PURIFICACION!G67+'SAN ANTONIO'!G67+VILLARRICA!G67+AMBALEMA!G67+CASABIANCA!G67+HERVEO!G67+LIBANO!G67+ANZOATEGUI!G67+PALOCABILDO!G67+COELLO!G67+ORTEGA!G67+ALPUJARRA!G67+DOLORES!G67+GUAMO!G67+PRADO!G67+'SAN LUIS'!G67+SUAREZ!G67+'VALLE DE SAN JUAN'!G67+VILLAHERMOSA!G67</f>
        <v>0</v>
      </c>
      <c r="H67" s="190">
        <f t="shared" si="1"/>
        <v>0</v>
      </c>
      <c r="I67" s="1369">
        <f>+'VENADILLO 2017'!I67+'SANTA ISABEL 2017'!I67+'SANTA ISABEL 2017'!I67+'ROVIRA 2017'!I67+'PIEDRAS 2017'!I67+'MARIQUITA 2017'!I67+'LERIDA 2017'!I67+'HONDA 2017'!I67+'FRESNO 2017'!I67+'FALAN 2017'!I67+'CAJAMARCA 2017'!I67+'ARMERO 2017'!I67+'ALVARADO 2017'!I67+RONCESVALLES2017!I67+PLANADAS2017!I67+PROGRAMACIÒNMURILLO2017!I67+COYAIMA2017!I67+ATACO2017!I67+'CARMEN DE APICALA'!I67+CHAPARRAL!I67+CUNDAY!I67+ESPINAL!I67+FLANDES!I67+ICONONZO!I67+MELGAR!I67+NATAGAIMA!I67+PURIFICACION!I67+'SAN ANTONIO'!I67+VILLARRICA!I67+AMBALEMA!I67+CASABIANCA!I67+HERVEO!I67+LIBANO!I67+ANZOATEGUI!I67+PALOCABILDO!I67+COELLO!I67+ORTEGA!I67+ALPUJARRA!I67+DOLORES!I67+GUAMO!I67+PRADO!I67+'SAN LUIS'!I67+SUAREZ!I67+'VALLE DE SAN JUAN'!I67+VILLAHERMOSA!I67</f>
        <v>0</v>
      </c>
      <c r="J67" s="1369">
        <f>+'VENADILLO 2017'!J67+'SANTA ISABEL 2017'!J67+'SANTA ISABEL 2017'!J67+'ROVIRA 2017'!J67+'PIEDRAS 2017'!J67+'MARIQUITA 2017'!J67+'LERIDA 2017'!J67+'HONDA 2017'!J67+'FRESNO 2017'!J67+'FALAN 2017'!J67+'CAJAMARCA 2017'!J67+'ARMERO 2017'!J67+'ALVARADO 2017'!J67+RONCESVALLES2017!J67+PLANADAS2017!J67+PROGRAMACIÒNMURILLO2017!J67+COYAIMA2017!J67+ATACO2017!J67+'CARMEN DE APICALA'!J67+CHAPARRAL!J67+CUNDAY!J67+ESPINAL!J67+FLANDES!J67+ICONONZO!J67+MELGAR!J67+NATAGAIMA!J67+PURIFICACION!J67+'SAN ANTONIO'!J67+VILLARRICA!J67+AMBALEMA!J67+CASABIANCA!J67+HERVEO!J67+LIBANO!J67+ANZOATEGUI!J67+PALOCABILDO!J67+COELLO!J67+ORTEGA!J67+ALPUJARRA!J67+DOLORES!J67+GUAMO!J67+PRADO!J67+'SAN LUIS'!J67+SUAREZ!J67+'VALLE DE SAN JUAN'!J67+VILLAHERMOSA!J67</f>
        <v>0</v>
      </c>
      <c r="K67" s="1369">
        <f>+'VENADILLO 2017'!K67+'SANTA ISABEL 2017'!K67+'SANTA ISABEL 2017'!K67+'ROVIRA 2017'!K67+'PIEDRAS 2017'!K67+'MARIQUITA 2017'!K67+'LERIDA 2017'!K67+'HONDA 2017'!K67+'FRESNO 2017'!K67+'FALAN 2017'!K67+'CAJAMARCA 2017'!K67+'ARMERO 2017'!K67+'ALVARADO 2017'!K67+RONCESVALLES2017!K67+PLANADAS2017!K67+PROGRAMACIÒNMURILLO2017!K67+COYAIMA2017!K67+ATACO2017!K67+'CARMEN DE APICALA'!K67+CHAPARRAL!K67+CUNDAY!K67+ESPINAL!K67+FLANDES!K67+ICONONZO!K67+MELGAR!K67+NATAGAIMA!K67+PURIFICACION!K67+'SAN ANTONIO'!K67+VILLARRICA!K67+AMBALEMA!K67+CASABIANCA!K67+HERVEO!K67+LIBANO!K67+ANZOATEGUI!K67+PALOCABILDO!K67+COELLO!K67+ORTEGA!K67+ALPUJARRA!K67+DOLORES!K67+GUAMO!K67+PRADO!K67+'SAN LUIS'!K67+SUAREZ!K67+'VALLE DE SAN JUAN'!K67+VILLAHERMOSA!K67</f>
        <v>0</v>
      </c>
      <c r="L67" s="1370">
        <f>+'VENADILLO 2017'!L67+'SANTA ISABEL 2017'!L67+'SANTA ISABEL 2017'!L67+'ROVIRA 2017'!L67+'PIEDRAS 2017'!L67+'MARIQUITA 2017'!L67+'LERIDA 2017'!L67+'HONDA 2017'!L67+'FRESNO 2017'!L67+'FALAN 2017'!L67+'CAJAMARCA 2017'!L67+'ARMERO 2017'!L67+'ALVARADO 2017'!L67+RONCESVALLES2017!L67+PLANADAS2017!L67+PROGRAMACIÒNMURILLO2017!L67+COYAIMA2017!L67+ATACO2017!L67+'CARMEN DE APICALA'!L67+CHAPARRAL!L67+CUNDAY!L67+ESPINAL!L67+FLANDES!L67+ICONONZO!L67+MELGAR!L67+NATAGAIMA!L67+PURIFICACION!L67+'SAN ANTONIO'!L67+VILLARRICA!L67+AMBALEMA!L67+CASABIANCA!L67+HERVEO!L67+LIBANO!L67+ANZOATEGUI!L67+PALOCABILDO!L67+COELLO!L67+ORTEGA!L67+ALPUJARRA!L67+DOLORES!L67+GUAMO!L67+PRADO!L67+'SAN LUIS'!L67+SUAREZ!L67+'VALLE DE SAN JUAN'!L67+VILLAHERMOSA!L67</f>
        <v>36775.199999999997</v>
      </c>
      <c r="M67" s="1370">
        <f>+'VENADILLO 2017'!M67+'SANTA ISABEL 2017'!M67+'SANTA ISABEL 2017'!M67+'ROVIRA 2017'!M67+'PIEDRAS 2017'!M67+'MARIQUITA 2017'!M67+'LERIDA 2017'!M67+'HONDA 2017'!M67+'FRESNO 2017'!M67+'FALAN 2017'!M67+'CAJAMARCA 2017'!M67+'ARMERO 2017'!M67+'ALVARADO 2017'!M67+RONCESVALLES2017!M67+PLANADAS2017!M67+PROGRAMACIÒNMURILLO2017!M67+COYAIMA2017!M67+ATACO2017!M67+'CARMEN DE APICALA'!M67+CHAPARRAL!M67+CUNDAY!M67+ESPINAL!M67+FLANDES!M67+ICONONZO!M67+MELGAR!M67+NATAGAIMA!M67+PURIFICACION!M67+'SAN ANTONIO'!M67+VILLARRICA!M67+AMBALEMA!M67+CASABIANCA!M67+HERVEO!M67+LIBANO!M67+ANZOATEGUI!M67+PALOCABILDO!M67+COELLO!M67+ORTEGA!M67+ALPUJARRA!M67+DOLORES!M67+GUAMO!M67+PRADO!M67+'SAN LUIS'!M67+SUAREZ!M67+'VALLE DE SAN JUAN'!M67+VILLAHERMOSA!M67</f>
        <v>0</v>
      </c>
      <c r="N67" s="1370">
        <f>+'VENADILLO 2017'!N67+'SANTA ISABEL 2017'!N67+'SANTA ISABEL 2017'!N67+'ROVIRA 2017'!N67+'PIEDRAS 2017'!N67+'MARIQUITA 2017'!N67+'LERIDA 2017'!N67+'HONDA 2017'!N67+'FRESNO 2017'!N67+'FALAN 2017'!N67+'CAJAMARCA 2017'!N67+'ARMERO 2017'!N67+'ALVARADO 2017'!N67+RONCESVALLES2017!N67+PLANADAS2017!N67+PROGRAMACIÒNMURILLO2017!N67+COYAIMA2017!N67+ATACO2017!N67+'CARMEN DE APICALA'!N67+CHAPARRAL!N67+CUNDAY!N67+ESPINAL!N67+FLANDES!N67+ICONONZO!N67+MELGAR!N67+NATAGAIMA!N67+PURIFICACION!N67+'SAN ANTONIO'!N67+VILLARRICA!N67+AMBALEMA!N67+CASABIANCA!N67+HERVEO!N67+LIBANO!N67+ANZOATEGUI!N67+PALOCABILDO!N67+COELLO!N67+ORTEGA!N67+ALPUJARRA!N67+DOLORES!N67+GUAMO!N67+PRADO!N67+'SAN LUIS'!N67+SUAREZ!N67+'VALLE DE SAN JUAN'!N67+VILLAHERMOSA!N67</f>
        <v>0</v>
      </c>
      <c r="O67" s="1370">
        <f>+'VENADILLO 2017'!O67+'SANTA ISABEL 2017'!O67+'SANTA ISABEL 2017'!O67+'ROVIRA 2017'!O67+'PIEDRAS 2017'!O67+'MARIQUITA 2017'!O67+'LERIDA 2017'!O67+'HONDA 2017'!O67+'FRESNO 2017'!O67+'FALAN 2017'!O67+'CAJAMARCA 2017'!O67+'ARMERO 2017'!O67+'ALVARADO 2017'!O67+RONCESVALLES2017!O67+PLANADAS2017!O67+PROGRAMACIÒNMURILLO2017!O67+COYAIMA2017!O67+ATACO2017!O67+'CARMEN DE APICALA'!O67+CHAPARRAL!O67+CUNDAY!O67+ESPINAL!O67+FLANDES!O67+ICONONZO!O67+MELGAR!O67+NATAGAIMA!O67+PURIFICACION!O67+'SAN ANTONIO'!O67+VILLARRICA!O67+AMBALEMA!O67+CASABIANCA!O67+HERVEO!O67+LIBANO!O67+ANZOATEGUI!O67+PALOCABILDO!O67+COELLO!O67+ORTEGA!O67+ALPUJARRA!O67+DOLORES!O67+GUAMO!O67+PRADO!O67+'SAN LUIS'!O67+SUAREZ!O67+'VALLE DE SAN JUAN'!O67+VILLAHERMOSA!O67</f>
        <v>0</v>
      </c>
      <c r="P67" s="1370">
        <f>+'VENADILLO 2017'!P67+'SANTA ISABEL 2017'!P67+'SANTA ISABEL 2017'!P67+'ROVIRA 2017'!P67+'PIEDRAS 2017'!P67+'MARIQUITA 2017'!P67+'LERIDA 2017'!P67+'HONDA 2017'!P67+'FRESNO 2017'!P67+'FALAN 2017'!P67+'CAJAMARCA 2017'!P67+'ARMERO 2017'!P67+'ALVARADO 2017'!P67+RONCESVALLES2017!P67+PLANADAS2017!P67+PROGRAMACIÒNMURILLO2017!P67+COYAIMA2017!P67+ATACO2017!P67+'CARMEN DE APICALA'!P67+CHAPARRAL!P67+CUNDAY!P67+ESPINAL!P67+FLANDES!P67+ICONONZO!P67+MELGAR!P67+NATAGAIMA!P67+PURIFICACION!P67+'SAN ANTONIO'!P67+VILLARRICA!P67+AMBALEMA!P67+CASABIANCA!P67+HERVEO!P67+LIBANO!P67+ANZOATEGUI!P67+PALOCABILDO!P67+COELLO!P67+ORTEGA!P67+ALPUJARRA!P67+DOLORES!P67+GUAMO!P67+PRADO!P67+'SAN LUIS'!P67+SUAREZ!P67+'VALLE DE SAN JUAN'!P67+VILLAHERMOSA!P67</f>
        <v>0</v>
      </c>
      <c r="Q67" s="1370">
        <f>+'VENADILLO 2017'!Q67+'SANTA ISABEL 2017'!Q67+'SANTA ISABEL 2017'!Q67+'ROVIRA 2017'!Q67+'PIEDRAS 2017'!Q67+'MARIQUITA 2017'!Q67+'LERIDA 2017'!Q67+'HONDA 2017'!Q67+'FRESNO 2017'!Q67+'FALAN 2017'!Q67+'CAJAMARCA 2017'!Q67+'ARMERO 2017'!Q67+'ALVARADO 2017'!Q67+RONCESVALLES2017!Q67+PLANADAS2017!Q67+PROGRAMACIÒNMURILLO2017!Q67+COYAIMA2017!Q67+ATACO2017!Q67+'CARMEN DE APICALA'!Q67+CHAPARRAL!Q67+CUNDAY!Q67+ESPINAL!Q67+FLANDES!Q67+ICONONZO!Q67+MELGAR!Q67+NATAGAIMA!Q67+PURIFICACION!Q67+'SAN ANTONIO'!Q67+VILLARRICA!Q67+AMBALEMA!Q67+CASABIANCA!Q67+HERVEO!Q67+LIBANO!Q67+ANZOATEGUI!Q67+PALOCABILDO!Q67+COELLO!Q67+ORTEGA!Q67+ALPUJARRA!Q67+DOLORES!Q67+GUAMO!Q67+PRADO!Q67+'SAN LUIS'!Q67+SUAREZ!Q67+'VALLE DE SAN JUAN'!Q67+VILLAHERMOSA!Q67</f>
        <v>0</v>
      </c>
      <c r="R67" s="50"/>
    </row>
    <row r="68" spans="1:18" s="58" customFormat="1" ht="20.25" customHeight="1" x14ac:dyDescent="0.2">
      <c r="A68" s="135">
        <v>57</v>
      </c>
      <c r="B68" s="1345"/>
      <c r="C68" s="1337"/>
      <c r="D68" s="1338" t="s">
        <v>84</v>
      </c>
      <c r="E68" s="1339"/>
      <c r="F68" s="1371">
        <f>+'VENADILLO 2017'!F68+'SANTA ISABEL 2017'!F68+'SANTA ISABEL 2017'!F68+'ROVIRA 2017'!F68+'PIEDRAS 2017'!F68+'MARIQUITA 2017'!F68+'LERIDA 2017'!F68+'HONDA 2017'!F68+'FRESNO 2017'!F68+'FALAN 2017'!F68+'CAJAMARCA 2017'!F68+'ARMERO 2017'!F68+'ALVARADO 2017'!F68+RONCESVALLES2017!F68+PLANADAS2017!F68+PROGRAMACIÒNMURILLO2017!F68+COYAIMA2017!F68+ATACO2017!F68+'CARMEN DE APICALA'!F68+CHAPARRAL!F68+CUNDAY!F68+ESPINAL!F68+FLANDES!F68+ICONONZO!F68+MELGAR!F68+NATAGAIMA!F68+PURIFICACION!F68+'SAN ANTONIO'!F68+VILLARRICA!F68+AMBALEMA!F68+CASABIANCA!F68+HERVEO!F68+LIBANO!F68+ANZOATEGUI!F68+PALOCABILDO!F68+COELLO!F68+ORTEGA!F68+ALPUJARRA!F68+DOLORES!F68+GUAMO!F68+PRADO!F68+'SAN LUIS'!F68+SUAREZ!F68+'VALLE DE SAN JUAN'!F68+VILLAHERMOSA!F68</f>
        <v>0</v>
      </c>
      <c r="G68" s="1371">
        <f>+'VENADILLO 2017'!G68+'SANTA ISABEL 2017'!G68+'SANTA ISABEL 2017'!G68+'ROVIRA 2017'!G68+'PIEDRAS 2017'!G68+'MARIQUITA 2017'!G68+'LERIDA 2017'!G68+'HONDA 2017'!G68+'FRESNO 2017'!G68+'FALAN 2017'!G68+'CAJAMARCA 2017'!G68+'ARMERO 2017'!G68+'ALVARADO 2017'!G68+RONCESVALLES2017!G68+PLANADAS2017!G68+PROGRAMACIÒNMURILLO2017!G68+COYAIMA2017!G68+ATACO2017!G68+'CARMEN DE APICALA'!G68+CHAPARRAL!G68+CUNDAY!G68+ESPINAL!G68+FLANDES!G68+ICONONZO!G68+MELGAR!G68+NATAGAIMA!G68+PURIFICACION!G68+'SAN ANTONIO'!G68+VILLARRICA!G68+AMBALEMA!G68+CASABIANCA!G68+HERVEO!G68+LIBANO!G68+ANZOATEGUI!G68+PALOCABILDO!G68+COELLO!G68+ORTEGA!G68+ALPUJARRA!G68+DOLORES!G68+GUAMO!G68+PRADO!G68+'SAN LUIS'!G68+SUAREZ!G68+'VALLE DE SAN JUAN'!G68+VILLAHERMOSA!G68</f>
        <v>0</v>
      </c>
      <c r="H68" s="1372"/>
      <c r="I68" s="1372"/>
      <c r="J68" s="206"/>
      <c r="K68" s="1372"/>
      <c r="L68" s="1373"/>
      <c r="M68" s="1373"/>
      <c r="N68" s="1373"/>
      <c r="O68" s="1374"/>
      <c r="P68" s="1374"/>
      <c r="Q68" s="1374"/>
      <c r="R68" s="61"/>
    </row>
    <row r="69" spans="1:18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1369">
        <f>+'VENADILLO 2017'!F69+'SANTA ISABEL 2017'!F69+'SANTA ISABEL 2017'!F69+'ROVIRA 2017'!F69+'PIEDRAS 2017'!F69+'MARIQUITA 2017'!F69+'LERIDA 2017'!F69+'HONDA 2017'!F69+'FRESNO 2017'!F69+'FALAN 2017'!F69+'CAJAMARCA 2017'!F69+'ARMERO 2017'!F69+'ALVARADO 2017'!F69+RONCESVALLES2017!F69+PLANADAS2017!F69+PROGRAMACIÒNMURILLO2017!F69+COYAIMA2017!F69+ATACO2017!F69+'CARMEN DE APICALA'!F69+CHAPARRAL!F69+CUNDAY!F69+ESPINAL!F69+FLANDES!F69+ICONONZO!F69+MELGAR!F69+NATAGAIMA!F69+PURIFICACION!F69+'SAN ANTONIO'!F69+VILLARRICA!F69+AMBALEMA!F69+CASABIANCA!F69+HERVEO!F69+LIBANO!F69+ANZOATEGUI!F69+PALOCABILDO!F69+COELLO!F69+ORTEGA!F69+ALPUJARRA!F69+DOLORES!F69+GUAMO!F69+PRADO!F69+'SAN LUIS'!F69+SUAREZ!F69+'VALLE DE SAN JUAN'!F69+VILLAHERMOSA!F69</f>
        <v>1</v>
      </c>
      <c r="G69" s="1369">
        <f>+'VENADILLO 2017'!G69+'SANTA ISABEL 2017'!G69+'SANTA ISABEL 2017'!G69+'ROVIRA 2017'!G69+'PIEDRAS 2017'!G69+'MARIQUITA 2017'!G69+'LERIDA 2017'!G69+'HONDA 2017'!G69+'FRESNO 2017'!G69+'FALAN 2017'!G69+'CAJAMARCA 2017'!G69+'ARMERO 2017'!G69+'ALVARADO 2017'!G69+RONCESVALLES2017!G69+PLANADAS2017!G69+PROGRAMACIÒNMURILLO2017!G69+COYAIMA2017!G69+ATACO2017!G69+'CARMEN DE APICALA'!G69+CHAPARRAL!G69+CUNDAY!G69+ESPINAL!G69+FLANDES!G69+ICONONZO!G69+MELGAR!G69+NATAGAIMA!G69+PURIFICACION!G69+'SAN ANTONIO'!G69+VILLARRICA!G69+AMBALEMA!G69+CASABIANCA!G69+HERVEO!G69+LIBANO!G69+ANZOATEGUI!G69+PALOCABILDO!G69+COELLO!G69+ORTEGA!G69+ALPUJARRA!G69+DOLORES!G69+GUAMO!G69+PRADO!G69+'SAN LUIS'!G69+SUAREZ!G69+'VALLE DE SAN JUAN'!G69+VILLAHERMOSA!G69</f>
        <v>0</v>
      </c>
      <c r="H69" s="190">
        <f t="shared" si="1"/>
        <v>0</v>
      </c>
      <c r="I69" s="1369">
        <f>+'VENADILLO 2017'!I69+'SANTA ISABEL 2017'!I69+'SANTA ISABEL 2017'!I69+'ROVIRA 2017'!I69+'PIEDRAS 2017'!I69+'MARIQUITA 2017'!I69+'LERIDA 2017'!I69+'HONDA 2017'!I69+'FRESNO 2017'!I69+'FALAN 2017'!I69+'CAJAMARCA 2017'!I69+'ARMERO 2017'!I69+'ALVARADO 2017'!I69+RONCESVALLES2017!I69+PLANADAS2017!I69+PROGRAMACIÒNMURILLO2017!I69+COYAIMA2017!I69+ATACO2017!I69+'CARMEN DE APICALA'!I69+CHAPARRAL!I69+CUNDAY!I69+ESPINAL!I69+FLANDES!I69+ICONONZO!I69+MELGAR!I69+NATAGAIMA!I69+PURIFICACION!I69+'SAN ANTONIO'!I69+VILLARRICA!I69+AMBALEMA!I69+CASABIANCA!I69+HERVEO!I69+LIBANO!I69+ANZOATEGUI!I69+PALOCABILDO!I69+COELLO!I69+ORTEGA!I69+ALPUJARRA!I69+DOLORES!I69+GUAMO!I69+PRADO!I69+'SAN LUIS'!I69+SUAREZ!I69+'VALLE DE SAN JUAN'!I69+VILLAHERMOSA!I69</f>
        <v>0</v>
      </c>
      <c r="J69" s="1369">
        <f>+'VENADILLO 2017'!J69+'SANTA ISABEL 2017'!J69+'SANTA ISABEL 2017'!J69+'ROVIRA 2017'!J69+'PIEDRAS 2017'!J69+'MARIQUITA 2017'!J69+'LERIDA 2017'!J69+'HONDA 2017'!J69+'FRESNO 2017'!J69+'FALAN 2017'!J69+'CAJAMARCA 2017'!J69+'ARMERO 2017'!J69+'ALVARADO 2017'!J69+RONCESVALLES2017!J69+PLANADAS2017!J69+PROGRAMACIÒNMURILLO2017!J69+COYAIMA2017!J69+ATACO2017!J69+'CARMEN DE APICALA'!J69+CHAPARRAL!J69+CUNDAY!J69+ESPINAL!J69+FLANDES!J69+ICONONZO!J69+MELGAR!J69+NATAGAIMA!J69+PURIFICACION!J69+'SAN ANTONIO'!J69+VILLARRICA!J69+AMBALEMA!J69+CASABIANCA!J69+HERVEO!J69+LIBANO!J69+ANZOATEGUI!J69+PALOCABILDO!J69+COELLO!J69+ORTEGA!J69+ALPUJARRA!J69+DOLORES!J69+GUAMO!J69+PRADO!J69+'SAN LUIS'!J69+SUAREZ!J69+'VALLE DE SAN JUAN'!J69+VILLAHERMOSA!J69</f>
        <v>0</v>
      </c>
      <c r="K69" s="1369">
        <f>+'VENADILLO 2017'!K69+'SANTA ISABEL 2017'!K69+'SANTA ISABEL 2017'!K69+'ROVIRA 2017'!K69+'PIEDRAS 2017'!K69+'MARIQUITA 2017'!K69+'LERIDA 2017'!K69+'HONDA 2017'!K69+'FRESNO 2017'!K69+'FALAN 2017'!K69+'CAJAMARCA 2017'!K69+'ARMERO 2017'!K69+'ALVARADO 2017'!K69+RONCESVALLES2017!K69+PLANADAS2017!K69+PROGRAMACIÒNMURILLO2017!K69+COYAIMA2017!K69+ATACO2017!K69+'CARMEN DE APICALA'!K69+CHAPARRAL!K69+CUNDAY!K69+ESPINAL!K69+FLANDES!K69+ICONONZO!K69+MELGAR!K69+NATAGAIMA!K69+PURIFICACION!K69+'SAN ANTONIO'!K69+VILLARRICA!K69+AMBALEMA!K69+CASABIANCA!K69+HERVEO!K69+LIBANO!K69+ANZOATEGUI!K69+PALOCABILDO!K69+COELLO!K69+ORTEGA!K69+ALPUJARRA!K69+DOLORES!K69+GUAMO!K69+PRADO!K69+'SAN LUIS'!K69+SUAREZ!K69+'VALLE DE SAN JUAN'!K69+VILLAHERMOSA!K69</f>
        <v>0</v>
      </c>
      <c r="L69" s="1370">
        <f>+'VENADILLO 2017'!L69+'SANTA ISABEL 2017'!L69+'SANTA ISABEL 2017'!L69+'ROVIRA 2017'!L69+'PIEDRAS 2017'!L69+'MARIQUITA 2017'!L69+'LERIDA 2017'!L69+'HONDA 2017'!L69+'FRESNO 2017'!L69+'FALAN 2017'!L69+'CAJAMARCA 2017'!L69+'ARMERO 2017'!L69+'ALVARADO 2017'!L69+RONCESVALLES2017!L69+PLANADAS2017!L69+PROGRAMACIÒNMURILLO2017!L69+COYAIMA2017!L69+ATACO2017!L69+'CARMEN DE APICALA'!L69+CHAPARRAL!L69+CUNDAY!L69+ESPINAL!L69+FLANDES!L69+ICONONZO!L69+MELGAR!L69+NATAGAIMA!L69+PURIFICACION!L69+'SAN ANTONIO'!L69+VILLARRICA!L69+AMBALEMA!L69+CASABIANCA!L69+HERVEO!L69+LIBANO!L69+ANZOATEGUI!L69+PALOCABILDO!L69+COELLO!L69+ORTEGA!L69+ALPUJARRA!L69+DOLORES!L69+GUAMO!L69+PRADO!L69+'SAN LUIS'!L69+SUAREZ!L69+'VALLE DE SAN JUAN'!L69+VILLAHERMOSA!L69</f>
        <v>222880</v>
      </c>
      <c r="M69" s="1370">
        <f>+'VENADILLO 2017'!M69+'SANTA ISABEL 2017'!M69+'SANTA ISABEL 2017'!M69+'ROVIRA 2017'!M69+'PIEDRAS 2017'!M69+'MARIQUITA 2017'!M69+'LERIDA 2017'!M69+'HONDA 2017'!M69+'FRESNO 2017'!M69+'FALAN 2017'!M69+'CAJAMARCA 2017'!M69+'ARMERO 2017'!M69+'ALVARADO 2017'!M69+RONCESVALLES2017!M69+PLANADAS2017!M69+PROGRAMACIÒNMURILLO2017!M69+COYAIMA2017!M69+ATACO2017!M69+'CARMEN DE APICALA'!M69+CHAPARRAL!M69+CUNDAY!M69+ESPINAL!M69+FLANDES!M69+ICONONZO!M69+MELGAR!M69+NATAGAIMA!M69+PURIFICACION!M69+'SAN ANTONIO'!M69+VILLARRICA!M69+AMBALEMA!M69+CASABIANCA!M69+HERVEO!M69+LIBANO!M69+ANZOATEGUI!M69+PALOCABILDO!M69+COELLO!M69+ORTEGA!M69+ALPUJARRA!M69+DOLORES!M69+GUAMO!M69+PRADO!M69+'SAN LUIS'!M69+SUAREZ!M69+'VALLE DE SAN JUAN'!M69+VILLAHERMOSA!M69</f>
        <v>0</v>
      </c>
      <c r="N69" s="1370">
        <f>+'VENADILLO 2017'!N69+'SANTA ISABEL 2017'!N69+'SANTA ISABEL 2017'!N69+'ROVIRA 2017'!N69+'PIEDRAS 2017'!N69+'MARIQUITA 2017'!N69+'LERIDA 2017'!N69+'HONDA 2017'!N69+'FRESNO 2017'!N69+'FALAN 2017'!N69+'CAJAMARCA 2017'!N69+'ARMERO 2017'!N69+'ALVARADO 2017'!N69+RONCESVALLES2017!N69+PLANADAS2017!N69+PROGRAMACIÒNMURILLO2017!N69+COYAIMA2017!N69+ATACO2017!N69+'CARMEN DE APICALA'!N69+CHAPARRAL!N69+CUNDAY!N69+ESPINAL!N69+FLANDES!N69+ICONONZO!N69+MELGAR!N69+NATAGAIMA!N69+PURIFICACION!N69+'SAN ANTONIO'!N69+VILLARRICA!N69+AMBALEMA!N69+CASABIANCA!N69+HERVEO!N69+LIBANO!N69+ANZOATEGUI!N69+PALOCABILDO!N69+COELLO!N69+ORTEGA!N69+ALPUJARRA!N69+DOLORES!N69+GUAMO!N69+PRADO!N69+'SAN LUIS'!N69+SUAREZ!N69+'VALLE DE SAN JUAN'!N69+VILLAHERMOSA!N69</f>
        <v>0</v>
      </c>
      <c r="O69" s="1370">
        <f>+'VENADILLO 2017'!O69+'SANTA ISABEL 2017'!O69+'SANTA ISABEL 2017'!O69+'ROVIRA 2017'!O69+'PIEDRAS 2017'!O69+'MARIQUITA 2017'!O69+'LERIDA 2017'!O69+'HONDA 2017'!O69+'FRESNO 2017'!O69+'FALAN 2017'!O69+'CAJAMARCA 2017'!O69+'ARMERO 2017'!O69+'ALVARADO 2017'!O69+RONCESVALLES2017!O69+PLANADAS2017!O69+PROGRAMACIÒNMURILLO2017!O69+COYAIMA2017!O69+ATACO2017!O69+'CARMEN DE APICALA'!O69+CHAPARRAL!O69+CUNDAY!O69+ESPINAL!O69+FLANDES!O69+ICONONZO!O69+MELGAR!O69+NATAGAIMA!O69+PURIFICACION!O69+'SAN ANTONIO'!O69+VILLARRICA!O69+AMBALEMA!O69+CASABIANCA!O69+HERVEO!O69+LIBANO!O69+ANZOATEGUI!O69+PALOCABILDO!O69+COELLO!O69+ORTEGA!O69+ALPUJARRA!O69+DOLORES!O69+GUAMO!O69+PRADO!O69+'SAN LUIS'!O69+SUAREZ!O69+'VALLE DE SAN JUAN'!O69+VILLAHERMOSA!O69</f>
        <v>0</v>
      </c>
      <c r="P69" s="1370">
        <f>+'VENADILLO 2017'!P69+'SANTA ISABEL 2017'!P69+'SANTA ISABEL 2017'!P69+'ROVIRA 2017'!P69+'PIEDRAS 2017'!P69+'MARIQUITA 2017'!P69+'LERIDA 2017'!P69+'HONDA 2017'!P69+'FRESNO 2017'!P69+'FALAN 2017'!P69+'CAJAMARCA 2017'!P69+'ARMERO 2017'!P69+'ALVARADO 2017'!P69+RONCESVALLES2017!P69+PLANADAS2017!P69+PROGRAMACIÒNMURILLO2017!P69+COYAIMA2017!P69+ATACO2017!P69+'CARMEN DE APICALA'!P69+CHAPARRAL!P69+CUNDAY!P69+ESPINAL!P69+FLANDES!P69+ICONONZO!P69+MELGAR!P69+NATAGAIMA!P69+PURIFICACION!P69+'SAN ANTONIO'!P69+VILLARRICA!P69+AMBALEMA!P69+CASABIANCA!P69+HERVEO!P69+LIBANO!P69+ANZOATEGUI!P69+PALOCABILDO!P69+COELLO!P69+ORTEGA!P69+ALPUJARRA!P69+DOLORES!P69+GUAMO!P69+PRADO!P69+'SAN LUIS'!P69+SUAREZ!P69+'VALLE DE SAN JUAN'!P69+VILLAHERMOSA!P69</f>
        <v>0</v>
      </c>
      <c r="Q69" s="1370">
        <f>+'VENADILLO 2017'!Q69+'SANTA ISABEL 2017'!Q69+'SANTA ISABEL 2017'!Q69+'ROVIRA 2017'!Q69+'PIEDRAS 2017'!Q69+'MARIQUITA 2017'!Q69+'LERIDA 2017'!Q69+'HONDA 2017'!Q69+'FRESNO 2017'!Q69+'FALAN 2017'!Q69+'CAJAMARCA 2017'!Q69+'ARMERO 2017'!Q69+'ALVARADO 2017'!Q69+RONCESVALLES2017!Q69+PLANADAS2017!Q69+PROGRAMACIÒNMURILLO2017!Q69+COYAIMA2017!Q69+ATACO2017!Q69+'CARMEN DE APICALA'!Q69+CHAPARRAL!Q69+CUNDAY!Q69+ESPINAL!Q69+FLANDES!Q69+ICONONZO!Q69+MELGAR!Q69+NATAGAIMA!Q69+PURIFICACION!Q69+'SAN ANTONIO'!Q69+VILLARRICA!Q69+AMBALEMA!Q69+CASABIANCA!Q69+HERVEO!Q69+LIBANO!Q69+ANZOATEGUI!Q69+PALOCABILDO!Q69+COELLO!Q69+ORTEGA!Q69+ALPUJARRA!Q69+DOLORES!Q69+GUAMO!Q69+PRADO!Q69+'SAN LUIS'!Q69+SUAREZ!Q69+'VALLE DE SAN JUAN'!Q69+VILLAHERMOSA!Q69</f>
        <v>0</v>
      </c>
      <c r="R69" s="50"/>
    </row>
    <row r="70" spans="1:18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1369">
        <f>+'VENADILLO 2017'!F70+'SANTA ISABEL 2017'!F70+'SANTA ISABEL 2017'!F70+'ROVIRA 2017'!F70+'PIEDRAS 2017'!F70+'MARIQUITA 2017'!F70+'LERIDA 2017'!F70+'HONDA 2017'!F70+'FRESNO 2017'!F70+'FALAN 2017'!F70+'CAJAMARCA 2017'!F70+'ARMERO 2017'!F70+'ALVARADO 2017'!F70+RONCESVALLES2017!F70+PLANADAS2017!F70+PROGRAMACIÒNMURILLO2017!F70+COYAIMA2017!F70+ATACO2017!F70+'CARMEN DE APICALA'!F70+CHAPARRAL!F70+CUNDAY!F70+ESPINAL!F70+FLANDES!F70+ICONONZO!F70+MELGAR!F70+NATAGAIMA!F70+PURIFICACION!F70+'SAN ANTONIO'!F70+VILLARRICA!F70+AMBALEMA!F70+CASABIANCA!F70+HERVEO!F70+LIBANO!F70+ANZOATEGUI!F70+PALOCABILDO!F70+COELLO!F70+ORTEGA!F70+ALPUJARRA!F70+DOLORES!F70+GUAMO!F70+PRADO!F70+'SAN LUIS'!F70+SUAREZ!F70+'VALLE DE SAN JUAN'!F70+VILLAHERMOSA!F70</f>
        <v>15</v>
      </c>
      <c r="G70" s="1369">
        <f>+'VENADILLO 2017'!G70+'SANTA ISABEL 2017'!G70+'SANTA ISABEL 2017'!G70+'ROVIRA 2017'!G70+'PIEDRAS 2017'!G70+'MARIQUITA 2017'!G70+'LERIDA 2017'!G70+'HONDA 2017'!G70+'FRESNO 2017'!G70+'FALAN 2017'!G70+'CAJAMARCA 2017'!G70+'ARMERO 2017'!G70+'ALVARADO 2017'!G70+RONCESVALLES2017!G70+PLANADAS2017!G70+PROGRAMACIÒNMURILLO2017!G70+COYAIMA2017!G70+ATACO2017!G70+'CARMEN DE APICALA'!G70+CHAPARRAL!G70+CUNDAY!G70+ESPINAL!G70+FLANDES!G70+ICONONZO!G70+MELGAR!G70+NATAGAIMA!G70+PURIFICACION!G70+'SAN ANTONIO'!G70+VILLARRICA!G70+AMBALEMA!G70+CASABIANCA!G70+HERVEO!G70+LIBANO!G70+ANZOATEGUI!G70+PALOCABILDO!G70+COELLO!G70+ORTEGA!G70+ALPUJARRA!G70+DOLORES!G70+GUAMO!G70+PRADO!G70+'SAN LUIS'!G70+SUAREZ!G70+'VALLE DE SAN JUAN'!G70+VILLAHERMOSA!G70</f>
        <v>0</v>
      </c>
      <c r="H70" s="190">
        <f t="shared" si="1"/>
        <v>0</v>
      </c>
      <c r="I70" s="1369">
        <f>+'VENADILLO 2017'!I70+'SANTA ISABEL 2017'!I70+'SANTA ISABEL 2017'!I70+'ROVIRA 2017'!I70+'PIEDRAS 2017'!I70+'MARIQUITA 2017'!I70+'LERIDA 2017'!I70+'HONDA 2017'!I70+'FRESNO 2017'!I70+'FALAN 2017'!I70+'CAJAMARCA 2017'!I70+'ARMERO 2017'!I70+'ALVARADO 2017'!I70+RONCESVALLES2017!I70+PLANADAS2017!I70+PROGRAMACIÒNMURILLO2017!I70+COYAIMA2017!I70+ATACO2017!I70+'CARMEN DE APICALA'!I70+CHAPARRAL!I70+CUNDAY!I70+ESPINAL!I70+FLANDES!I70+ICONONZO!I70+MELGAR!I70+NATAGAIMA!I70+PURIFICACION!I70+'SAN ANTONIO'!I70+VILLARRICA!I70+AMBALEMA!I70+CASABIANCA!I70+HERVEO!I70+LIBANO!I70+ANZOATEGUI!I70+PALOCABILDO!I70+COELLO!I70+ORTEGA!I70+ALPUJARRA!I70+DOLORES!I70+GUAMO!I70+PRADO!I70+'SAN LUIS'!I70+SUAREZ!I70+'VALLE DE SAN JUAN'!I70+VILLAHERMOSA!I70</f>
        <v>0</v>
      </c>
      <c r="J70" s="1369">
        <f>+'VENADILLO 2017'!J70+'SANTA ISABEL 2017'!J70+'SANTA ISABEL 2017'!J70+'ROVIRA 2017'!J70+'PIEDRAS 2017'!J70+'MARIQUITA 2017'!J70+'LERIDA 2017'!J70+'HONDA 2017'!J70+'FRESNO 2017'!J70+'FALAN 2017'!J70+'CAJAMARCA 2017'!J70+'ARMERO 2017'!J70+'ALVARADO 2017'!J70+RONCESVALLES2017!J70+PLANADAS2017!J70+PROGRAMACIÒNMURILLO2017!J70+COYAIMA2017!J70+ATACO2017!J70+'CARMEN DE APICALA'!J70+CHAPARRAL!J70+CUNDAY!J70+ESPINAL!J70+FLANDES!J70+ICONONZO!J70+MELGAR!J70+NATAGAIMA!J70+PURIFICACION!J70+'SAN ANTONIO'!J70+VILLARRICA!J70+AMBALEMA!J70+CASABIANCA!J70+HERVEO!J70+LIBANO!J70+ANZOATEGUI!J70+PALOCABILDO!J70+COELLO!J70+ORTEGA!J70+ALPUJARRA!J70+DOLORES!J70+GUAMO!J70+PRADO!J70+'SAN LUIS'!J70+SUAREZ!J70+'VALLE DE SAN JUAN'!J70+VILLAHERMOSA!J70</f>
        <v>0</v>
      </c>
      <c r="K70" s="1369">
        <f>+'VENADILLO 2017'!K70+'SANTA ISABEL 2017'!K70+'SANTA ISABEL 2017'!K70+'ROVIRA 2017'!K70+'PIEDRAS 2017'!K70+'MARIQUITA 2017'!K70+'LERIDA 2017'!K70+'HONDA 2017'!K70+'FRESNO 2017'!K70+'FALAN 2017'!K70+'CAJAMARCA 2017'!K70+'ARMERO 2017'!K70+'ALVARADO 2017'!K70+RONCESVALLES2017!K70+PLANADAS2017!K70+PROGRAMACIÒNMURILLO2017!K70+COYAIMA2017!K70+ATACO2017!K70+'CARMEN DE APICALA'!K70+CHAPARRAL!K70+CUNDAY!K70+ESPINAL!K70+FLANDES!K70+ICONONZO!K70+MELGAR!K70+NATAGAIMA!K70+PURIFICACION!K70+'SAN ANTONIO'!K70+VILLARRICA!K70+AMBALEMA!K70+CASABIANCA!K70+HERVEO!K70+LIBANO!K70+ANZOATEGUI!K70+PALOCABILDO!K70+COELLO!K70+ORTEGA!K70+ALPUJARRA!K70+DOLORES!K70+GUAMO!K70+PRADO!K70+'SAN LUIS'!K70+SUAREZ!K70+'VALLE DE SAN JUAN'!K70+VILLAHERMOSA!K70</f>
        <v>0</v>
      </c>
      <c r="L70" s="1370">
        <f>+'VENADILLO 2017'!L70+'SANTA ISABEL 2017'!L70+'SANTA ISABEL 2017'!L70+'ROVIRA 2017'!L70+'PIEDRAS 2017'!L70+'MARIQUITA 2017'!L70+'LERIDA 2017'!L70+'HONDA 2017'!L70+'FRESNO 2017'!L70+'FALAN 2017'!L70+'CAJAMARCA 2017'!L70+'ARMERO 2017'!L70+'ALVARADO 2017'!L70+RONCESVALLES2017!L70+PLANADAS2017!L70+PROGRAMACIÒNMURILLO2017!L70+COYAIMA2017!L70+ATACO2017!L70+'CARMEN DE APICALA'!L70+CHAPARRAL!L70+CUNDAY!L70+ESPINAL!L70+FLANDES!L70+ICONONZO!L70+MELGAR!L70+NATAGAIMA!L70+PURIFICACION!L70+'SAN ANTONIO'!L70+VILLARRICA!L70+AMBALEMA!L70+CASABIANCA!L70+HERVEO!L70+LIBANO!L70+ANZOATEGUI!L70+PALOCABILDO!L70+COELLO!L70+ORTEGA!L70+ALPUJARRA!L70+DOLORES!L70+GUAMO!L70+PRADO!L70+'SAN LUIS'!L70+SUAREZ!L70+'VALLE DE SAN JUAN'!L70+VILLAHERMOSA!L70</f>
        <v>222880</v>
      </c>
      <c r="M70" s="1370">
        <f>+'VENADILLO 2017'!M70+'SANTA ISABEL 2017'!M70+'SANTA ISABEL 2017'!M70+'ROVIRA 2017'!M70+'PIEDRAS 2017'!M70+'MARIQUITA 2017'!M70+'LERIDA 2017'!M70+'HONDA 2017'!M70+'FRESNO 2017'!M70+'FALAN 2017'!M70+'CAJAMARCA 2017'!M70+'ARMERO 2017'!M70+'ALVARADO 2017'!M70+RONCESVALLES2017!M70+PLANADAS2017!M70+PROGRAMACIÒNMURILLO2017!M70+COYAIMA2017!M70+ATACO2017!M70+'CARMEN DE APICALA'!M70+CHAPARRAL!M70+CUNDAY!M70+ESPINAL!M70+FLANDES!M70+ICONONZO!M70+MELGAR!M70+NATAGAIMA!M70+PURIFICACION!M70+'SAN ANTONIO'!M70+VILLARRICA!M70+AMBALEMA!M70+CASABIANCA!M70+HERVEO!M70+LIBANO!M70+ANZOATEGUI!M70+PALOCABILDO!M70+COELLO!M70+ORTEGA!M70+ALPUJARRA!M70+DOLORES!M70+GUAMO!M70+PRADO!M70+'SAN LUIS'!M70+SUAREZ!M70+'VALLE DE SAN JUAN'!M70+VILLAHERMOSA!M70</f>
        <v>0</v>
      </c>
      <c r="N70" s="1370">
        <f>+'VENADILLO 2017'!N70+'SANTA ISABEL 2017'!N70+'SANTA ISABEL 2017'!N70+'ROVIRA 2017'!N70+'PIEDRAS 2017'!N70+'MARIQUITA 2017'!N70+'LERIDA 2017'!N70+'HONDA 2017'!N70+'FRESNO 2017'!N70+'FALAN 2017'!N70+'CAJAMARCA 2017'!N70+'ARMERO 2017'!N70+'ALVARADO 2017'!N70+RONCESVALLES2017!N70+PLANADAS2017!N70+PROGRAMACIÒNMURILLO2017!N70+COYAIMA2017!N70+ATACO2017!N70+'CARMEN DE APICALA'!N70+CHAPARRAL!N70+CUNDAY!N70+ESPINAL!N70+FLANDES!N70+ICONONZO!N70+MELGAR!N70+NATAGAIMA!N70+PURIFICACION!N70+'SAN ANTONIO'!N70+VILLARRICA!N70+AMBALEMA!N70+CASABIANCA!N70+HERVEO!N70+LIBANO!N70+ANZOATEGUI!N70+PALOCABILDO!N70+COELLO!N70+ORTEGA!N70+ALPUJARRA!N70+DOLORES!N70+GUAMO!N70+PRADO!N70+'SAN LUIS'!N70+SUAREZ!N70+'VALLE DE SAN JUAN'!N70+VILLAHERMOSA!N70</f>
        <v>0</v>
      </c>
      <c r="O70" s="1370">
        <f>+'VENADILLO 2017'!O70+'SANTA ISABEL 2017'!O70+'SANTA ISABEL 2017'!O70+'ROVIRA 2017'!O70+'PIEDRAS 2017'!O70+'MARIQUITA 2017'!O70+'LERIDA 2017'!O70+'HONDA 2017'!O70+'FRESNO 2017'!O70+'FALAN 2017'!O70+'CAJAMARCA 2017'!O70+'ARMERO 2017'!O70+'ALVARADO 2017'!O70+RONCESVALLES2017!O70+PLANADAS2017!O70+PROGRAMACIÒNMURILLO2017!O70+COYAIMA2017!O70+ATACO2017!O70+'CARMEN DE APICALA'!O70+CHAPARRAL!O70+CUNDAY!O70+ESPINAL!O70+FLANDES!O70+ICONONZO!O70+MELGAR!O70+NATAGAIMA!O70+PURIFICACION!O70+'SAN ANTONIO'!O70+VILLARRICA!O70+AMBALEMA!O70+CASABIANCA!O70+HERVEO!O70+LIBANO!O70+ANZOATEGUI!O70+PALOCABILDO!O70+COELLO!O70+ORTEGA!O70+ALPUJARRA!O70+DOLORES!O70+GUAMO!O70+PRADO!O70+'SAN LUIS'!O70+SUAREZ!O70+'VALLE DE SAN JUAN'!O70+VILLAHERMOSA!O70</f>
        <v>0</v>
      </c>
      <c r="P70" s="1370">
        <f>+'VENADILLO 2017'!P70+'SANTA ISABEL 2017'!P70+'SANTA ISABEL 2017'!P70+'ROVIRA 2017'!P70+'PIEDRAS 2017'!P70+'MARIQUITA 2017'!P70+'LERIDA 2017'!P70+'HONDA 2017'!P70+'FRESNO 2017'!P70+'FALAN 2017'!P70+'CAJAMARCA 2017'!P70+'ARMERO 2017'!P70+'ALVARADO 2017'!P70+RONCESVALLES2017!P70+PLANADAS2017!P70+PROGRAMACIÒNMURILLO2017!P70+COYAIMA2017!P70+ATACO2017!P70+'CARMEN DE APICALA'!P70+CHAPARRAL!P70+CUNDAY!P70+ESPINAL!P70+FLANDES!P70+ICONONZO!P70+MELGAR!P70+NATAGAIMA!P70+PURIFICACION!P70+'SAN ANTONIO'!P70+VILLARRICA!P70+AMBALEMA!P70+CASABIANCA!P70+HERVEO!P70+LIBANO!P70+ANZOATEGUI!P70+PALOCABILDO!P70+COELLO!P70+ORTEGA!P70+ALPUJARRA!P70+DOLORES!P70+GUAMO!P70+PRADO!P70+'SAN LUIS'!P70+SUAREZ!P70+'VALLE DE SAN JUAN'!P70+VILLAHERMOSA!P70</f>
        <v>0</v>
      </c>
      <c r="Q70" s="1370">
        <f>+'VENADILLO 2017'!Q70+'SANTA ISABEL 2017'!Q70+'SANTA ISABEL 2017'!Q70+'ROVIRA 2017'!Q70+'PIEDRAS 2017'!Q70+'MARIQUITA 2017'!Q70+'LERIDA 2017'!Q70+'HONDA 2017'!Q70+'FRESNO 2017'!Q70+'FALAN 2017'!Q70+'CAJAMARCA 2017'!Q70+'ARMERO 2017'!Q70+'ALVARADO 2017'!Q70+RONCESVALLES2017!Q70+PLANADAS2017!Q70+PROGRAMACIÒNMURILLO2017!Q70+COYAIMA2017!Q70+ATACO2017!Q70+'CARMEN DE APICALA'!Q70+CHAPARRAL!Q70+CUNDAY!Q70+ESPINAL!Q70+FLANDES!Q70+ICONONZO!Q70+MELGAR!Q70+NATAGAIMA!Q70+PURIFICACION!Q70+'SAN ANTONIO'!Q70+VILLARRICA!Q70+AMBALEMA!Q70+CASABIANCA!Q70+HERVEO!Q70+LIBANO!Q70+ANZOATEGUI!Q70+PALOCABILDO!Q70+COELLO!Q70+ORTEGA!Q70+ALPUJARRA!Q70+DOLORES!Q70+GUAMO!Q70+PRADO!Q70+'SAN LUIS'!Q70+SUAREZ!Q70+'VALLE DE SAN JUAN'!Q70+VILLAHERMOSA!Q70</f>
        <v>0</v>
      </c>
      <c r="R70" s="50"/>
    </row>
    <row r="71" spans="1:18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1369">
        <f>+'VENADILLO 2017'!F71+'SANTA ISABEL 2017'!F71+'SANTA ISABEL 2017'!F71+'ROVIRA 2017'!F71+'PIEDRAS 2017'!F71+'MARIQUITA 2017'!F71+'LERIDA 2017'!F71+'HONDA 2017'!F71+'FRESNO 2017'!F71+'FALAN 2017'!F71+'CAJAMARCA 2017'!F71+'ARMERO 2017'!F71+'ALVARADO 2017'!F71+RONCESVALLES2017!F71+PLANADAS2017!F71+PROGRAMACIÒNMURILLO2017!F71+COYAIMA2017!F71+ATACO2017!F71+'CARMEN DE APICALA'!F71+CHAPARRAL!F71+CUNDAY!F71+ESPINAL!F71+FLANDES!F71+ICONONZO!F71+MELGAR!F71+NATAGAIMA!F71+PURIFICACION!F71+'SAN ANTONIO'!F71+VILLARRICA!F71+AMBALEMA!F71+CASABIANCA!F71+HERVEO!F71+LIBANO!F71+ANZOATEGUI!F71+PALOCABILDO!F71+COELLO!F71+ORTEGA!F71+ALPUJARRA!F71+DOLORES!F71+GUAMO!F71+PRADO!F71+'SAN LUIS'!F71+SUAREZ!F71+'VALLE DE SAN JUAN'!F71+VILLAHERMOSA!F71</f>
        <v>20</v>
      </c>
      <c r="G71" s="1369">
        <f>+'VENADILLO 2017'!G71+'SANTA ISABEL 2017'!G71+'SANTA ISABEL 2017'!G71+'ROVIRA 2017'!G71+'PIEDRAS 2017'!G71+'MARIQUITA 2017'!G71+'LERIDA 2017'!G71+'HONDA 2017'!G71+'FRESNO 2017'!G71+'FALAN 2017'!G71+'CAJAMARCA 2017'!G71+'ARMERO 2017'!G71+'ALVARADO 2017'!G71+RONCESVALLES2017!G71+PLANADAS2017!G71+PROGRAMACIÒNMURILLO2017!G71+COYAIMA2017!G71+ATACO2017!G71+'CARMEN DE APICALA'!G71+CHAPARRAL!G71+CUNDAY!G71+ESPINAL!G71+FLANDES!G71+ICONONZO!G71+MELGAR!G71+NATAGAIMA!G71+PURIFICACION!G71+'SAN ANTONIO'!G71+VILLARRICA!G71+AMBALEMA!G71+CASABIANCA!G71+HERVEO!G71+LIBANO!G71+ANZOATEGUI!G71+PALOCABILDO!G71+COELLO!G71+ORTEGA!G71+ALPUJARRA!G71+DOLORES!G71+GUAMO!G71+PRADO!G71+'SAN LUIS'!G71+SUAREZ!G71+'VALLE DE SAN JUAN'!G71+VILLAHERMOSA!G71</f>
        <v>0</v>
      </c>
      <c r="H71" s="190">
        <f t="shared" si="1"/>
        <v>0</v>
      </c>
      <c r="I71" s="1369">
        <f>+'VENADILLO 2017'!I71+'SANTA ISABEL 2017'!I71+'SANTA ISABEL 2017'!I71+'ROVIRA 2017'!I71+'PIEDRAS 2017'!I71+'MARIQUITA 2017'!I71+'LERIDA 2017'!I71+'HONDA 2017'!I71+'FRESNO 2017'!I71+'FALAN 2017'!I71+'CAJAMARCA 2017'!I71+'ARMERO 2017'!I71+'ALVARADO 2017'!I71+RONCESVALLES2017!I71+PLANADAS2017!I71+PROGRAMACIÒNMURILLO2017!I71+COYAIMA2017!I71+ATACO2017!I71+'CARMEN DE APICALA'!I71+CHAPARRAL!I71+CUNDAY!I71+ESPINAL!I71+FLANDES!I71+ICONONZO!I71+MELGAR!I71+NATAGAIMA!I71+PURIFICACION!I71+'SAN ANTONIO'!I71+VILLARRICA!I71+AMBALEMA!I71+CASABIANCA!I71+HERVEO!I71+LIBANO!I71+ANZOATEGUI!I71+PALOCABILDO!I71+COELLO!I71+ORTEGA!I71+ALPUJARRA!I71+DOLORES!I71+GUAMO!I71+PRADO!I71+'SAN LUIS'!I71+SUAREZ!I71+'VALLE DE SAN JUAN'!I71+VILLAHERMOSA!I71</f>
        <v>0</v>
      </c>
      <c r="J71" s="1369">
        <f>+'VENADILLO 2017'!J71+'SANTA ISABEL 2017'!J71+'SANTA ISABEL 2017'!J71+'ROVIRA 2017'!J71+'PIEDRAS 2017'!J71+'MARIQUITA 2017'!J71+'LERIDA 2017'!J71+'HONDA 2017'!J71+'FRESNO 2017'!J71+'FALAN 2017'!J71+'CAJAMARCA 2017'!J71+'ARMERO 2017'!J71+'ALVARADO 2017'!J71+RONCESVALLES2017!J71+PLANADAS2017!J71+PROGRAMACIÒNMURILLO2017!J71+COYAIMA2017!J71+ATACO2017!J71+'CARMEN DE APICALA'!J71+CHAPARRAL!J71+CUNDAY!J71+ESPINAL!J71+FLANDES!J71+ICONONZO!J71+MELGAR!J71+NATAGAIMA!J71+PURIFICACION!J71+'SAN ANTONIO'!J71+VILLARRICA!J71+AMBALEMA!J71+CASABIANCA!J71+HERVEO!J71+LIBANO!J71+ANZOATEGUI!J71+PALOCABILDO!J71+COELLO!J71+ORTEGA!J71+ALPUJARRA!J71+DOLORES!J71+GUAMO!J71+PRADO!J71+'SAN LUIS'!J71+SUAREZ!J71+'VALLE DE SAN JUAN'!J71+VILLAHERMOSA!J71</f>
        <v>0</v>
      </c>
      <c r="K71" s="1369">
        <f>+'VENADILLO 2017'!K71+'SANTA ISABEL 2017'!K71+'SANTA ISABEL 2017'!K71+'ROVIRA 2017'!K71+'PIEDRAS 2017'!K71+'MARIQUITA 2017'!K71+'LERIDA 2017'!K71+'HONDA 2017'!K71+'FRESNO 2017'!K71+'FALAN 2017'!K71+'CAJAMARCA 2017'!K71+'ARMERO 2017'!K71+'ALVARADO 2017'!K71+RONCESVALLES2017!K71+PLANADAS2017!K71+PROGRAMACIÒNMURILLO2017!K71+COYAIMA2017!K71+ATACO2017!K71+'CARMEN DE APICALA'!K71+CHAPARRAL!K71+CUNDAY!K71+ESPINAL!K71+FLANDES!K71+ICONONZO!K71+MELGAR!K71+NATAGAIMA!K71+PURIFICACION!K71+'SAN ANTONIO'!K71+VILLARRICA!K71+AMBALEMA!K71+CASABIANCA!K71+HERVEO!K71+LIBANO!K71+ANZOATEGUI!K71+PALOCABILDO!K71+COELLO!K71+ORTEGA!K71+ALPUJARRA!K71+DOLORES!K71+GUAMO!K71+PRADO!K71+'SAN LUIS'!K71+SUAREZ!K71+'VALLE DE SAN JUAN'!K71+VILLAHERMOSA!K71</f>
        <v>0</v>
      </c>
      <c r="L71" s="1370">
        <f>+'VENADILLO 2017'!L71+'SANTA ISABEL 2017'!L71+'SANTA ISABEL 2017'!L71+'ROVIRA 2017'!L71+'PIEDRAS 2017'!L71+'MARIQUITA 2017'!L71+'LERIDA 2017'!L71+'HONDA 2017'!L71+'FRESNO 2017'!L71+'FALAN 2017'!L71+'CAJAMARCA 2017'!L71+'ARMERO 2017'!L71+'ALVARADO 2017'!L71+RONCESVALLES2017!L71+PLANADAS2017!L71+PROGRAMACIÒNMURILLO2017!L71+COYAIMA2017!L71+ATACO2017!L71+'CARMEN DE APICALA'!L71+CHAPARRAL!L71+CUNDAY!L71+ESPINAL!L71+FLANDES!L71+ICONONZO!L71+MELGAR!L71+NATAGAIMA!L71+PURIFICACION!L71+'SAN ANTONIO'!L71+VILLARRICA!L71+AMBALEMA!L71+CASABIANCA!L71+HERVEO!L71+LIBANO!L71+ANZOATEGUI!L71+PALOCABILDO!L71+COELLO!L71+ORTEGA!L71+ALPUJARRA!L71+DOLORES!L71+GUAMO!L71+PRADO!L71+'SAN LUIS'!L71+SUAREZ!L71+'VALLE DE SAN JUAN'!L71+VILLAHERMOSA!L71</f>
        <v>222880</v>
      </c>
      <c r="M71" s="1370">
        <f>+'VENADILLO 2017'!M71+'SANTA ISABEL 2017'!M71+'SANTA ISABEL 2017'!M71+'ROVIRA 2017'!M71+'PIEDRAS 2017'!M71+'MARIQUITA 2017'!M71+'LERIDA 2017'!M71+'HONDA 2017'!M71+'FRESNO 2017'!M71+'FALAN 2017'!M71+'CAJAMARCA 2017'!M71+'ARMERO 2017'!M71+'ALVARADO 2017'!M71+RONCESVALLES2017!M71+PLANADAS2017!M71+PROGRAMACIÒNMURILLO2017!M71+COYAIMA2017!M71+ATACO2017!M71+'CARMEN DE APICALA'!M71+CHAPARRAL!M71+CUNDAY!M71+ESPINAL!M71+FLANDES!M71+ICONONZO!M71+MELGAR!M71+NATAGAIMA!M71+PURIFICACION!M71+'SAN ANTONIO'!M71+VILLARRICA!M71+AMBALEMA!M71+CASABIANCA!M71+HERVEO!M71+LIBANO!M71+ANZOATEGUI!M71+PALOCABILDO!M71+COELLO!M71+ORTEGA!M71+ALPUJARRA!M71+DOLORES!M71+GUAMO!M71+PRADO!M71+'SAN LUIS'!M71+SUAREZ!M71+'VALLE DE SAN JUAN'!M71+VILLAHERMOSA!M71</f>
        <v>0</v>
      </c>
      <c r="N71" s="1370">
        <f>+'VENADILLO 2017'!N71+'SANTA ISABEL 2017'!N71+'SANTA ISABEL 2017'!N71+'ROVIRA 2017'!N71+'PIEDRAS 2017'!N71+'MARIQUITA 2017'!N71+'LERIDA 2017'!N71+'HONDA 2017'!N71+'FRESNO 2017'!N71+'FALAN 2017'!N71+'CAJAMARCA 2017'!N71+'ARMERO 2017'!N71+'ALVARADO 2017'!N71+RONCESVALLES2017!N71+PLANADAS2017!N71+PROGRAMACIÒNMURILLO2017!N71+COYAIMA2017!N71+ATACO2017!N71+'CARMEN DE APICALA'!N71+CHAPARRAL!N71+CUNDAY!N71+ESPINAL!N71+FLANDES!N71+ICONONZO!N71+MELGAR!N71+NATAGAIMA!N71+PURIFICACION!N71+'SAN ANTONIO'!N71+VILLARRICA!N71+AMBALEMA!N71+CASABIANCA!N71+HERVEO!N71+LIBANO!N71+ANZOATEGUI!N71+PALOCABILDO!N71+COELLO!N71+ORTEGA!N71+ALPUJARRA!N71+DOLORES!N71+GUAMO!N71+PRADO!N71+'SAN LUIS'!N71+SUAREZ!N71+'VALLE DE SAN JUAN'!N71+VILLAHERMOSA!N71</f>
        <v>0</v>
      </c>
      <c r="O71" s="1370">
        <f>+'VENADILLO 2017'!O71+'SANTA ISABEL 2017'!O71+'SANTA ISABEL 2017'!O71+'ROVIRA 2017'!O71+'PIEDRAS 2017'!O71+'MARIQUITA 2017'!O71+'LERIDA 2017'!O71+'HONDA 2017'!O71+'FRESNO 2017'!O71+'FALAN 2017'!O71+'CAJAMARCA 2017'!O71+'ARMERO 2017'!O71+'ALVARADO 2017'!O71+RONCESVALLES2017!O71+PLANADAS2017!O71+PROGRAMACIÒNMURILLO2017!O71+COYAIMA2017!O71+ATACO2017!O71+'CARMEN DE APICALA'!O71+CHAPARRAL!O71+CUNDAY!O71+ESPINAL!O71+FLANDES!O71+ICONONZO!O71+MELGAR!O71+NATAGAIMA!O71+PURIFICACION!O71+'SAN ANTONIO'!O71+VILLARRICA!O71+AMBALEMA!O71+CASABIANCA!O71+HERVEO!O71+LIBANO!O71+ANZOATEGUI!O71+PALOCABILDO!O71+COELLO!O71+ORTEGA!O71+ALPUJARRA!O71+DOLORES!O71+GUAMO!O71+PRADO!O71+'SAN LUIS'!O71+SUAREZ!O71+'VALLE DE SAN JUAN'!O71+VILLAHERMOSA!O71</f>
        <v>0</v>
      </c>
      <c r="P71" s="1370">
        <f>+'VENADILLO 2017'!P71+'SANTA ISABEL 2017'!P71+'SANTA ISABEL 2017'!P71+'ROVIRA 2017'!P71+'PIEDRAS 2017'!P71+'MARIQUITA 2017'!P71+'LERIDA 2017'!P71+'HONDA 2017'!P71+'FRESNO 2017'!P71+'FALAN 2017'!P71+'CAJAMARCA 2017'!P71+'ARMERO 2017'!P71+'ALVARADO 2017'!P71+RONCESVALLES2017!P71+PLANADAS2017!P71+PROGRAMACIÒNMURILLO2017!P71+COYAIMA2017!P71+ATACO2017!P71+'CARMEN DE APICALA'!P71+CHAPARRAL!P71+CUNDAY!P71+ESPINAL!P71+FLANDES!P71+ICONONZO!P71+MELGAR!P71+NATAGAIMA!P71+PURIFICACION!P71+'SAN ANTONIO'!P71+VILLARRICA!P71+AMBALEMA!P71+CASABIANCA!P71+HERVEO!P71+LIBANO!P71+ANZOATEGUI!P71+PALOCABILDO!P71+COELLO!P71+ORTEGA!P71+ALPUJARRA!P71+DOLORES!P71+GUAMO!P71+PRADO!P71+'SAN LUIS'!P71+SUAREZ!P71+'VALLE DE SAN JUAN'!P71+VILLAHERMOSA!P71</f>
        <v>0</v>
      </c>
      <c r="Q71" s="1370">
        <f>+'VENADILLO 2017'!Q71+'SANTA ISABEL 2017'!Q71+'SANTA ISABEL 2017'!Q71+'ROVIRA 2017'!Q71+'PIEDRAS 2017'!Q71+'MARIQUITA 2017'!Q71+'LERIDA 2017'!Q71+'HONDA 2017'!Q71+'FRESNO 2017'!Q71+'FALAN 2017'!Q71+'CAJAMARCA 2017'!Q71+'ARMERO 2017'!Q71+'ALVARADO 2017'!Q71+RONCESVALLES2017!Q71+PLANADAS2017!Q71+PROGRAMACIÒNMURILLO2017!Q71+COYAIMA2017!Q71+ATACO2017!Q71+'CARMEN DE APICALA'!Q71+CHAPARRAL!Q71+CUNDAY!Q71+ESPINAL!Q71+FLANDES!Q71+ICONONZO!Q71+MELGAR!Q71+NATAGAIMA!Q71+PURIFICACION!Q71+'SAN ANTONIO'!Q71+VILLARRICA!Q71+AMBALEMA!Q71+CASABIANCA!Q71+HERVEO!Q71+LIBANO!Q71+ANZOATEGUI!Q71+PALOCABILDO!Q71+COELLO!Q71+ORTEGA!Q71+ALPUJARRA!Q71+DOLORES!Q71+GUAMO!Q71+PRADO!Q71+'SAN LUIS'!Q71+SUAREZ!Q71+'VALLE DE SAN JUAN'!Q71+VILLAHERMOSA!Q71</f>
        <v>0</v>
      </c>
      <c r="R71" s="50"/>
    </row>
    <row r="72" spans="1:18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1369">
        <f>+'VENADILLO 2017'!F72+'SANTA ISABEL 2017'!F72+'SANTA ISABEL 2017'!F72+'ROVIRA 2017'!F72+'PIEDRAS 2017'!F72+'MARIQUITA 2017'!F72+'LERIDA 2017'!F72+'HONDA 2017'!F72+'FRESNO 2017'!F72+'FALAN 2017'!F72+'CAJAMARCA 2017'!F72+'ARMERO 2017'!F72+'ALVARADO 2017'!F72+RONCESVALLES2017!F72+PLANADAS2017!F72+PROGRAMACIÒNMURILLO2017!F72+COYAIMA2017!F72+ATACO2017!F72+'CARMEN DE APICALA'!F72+CHAPARRAL!F72+CUNDAY!F72+ESPINAL!F72+FLANDES!F72+ICONONZO!F72+MELGAR!F72+NATAGAIMA!F72+PURIFICACION!F72+'SAN ANTONIO'!F72+VILLARRICA!F72+AMBALEMA!F72+CASABIANCA!F72+HERVEO!F72+LIBANO!F72+ANZOATEGUI!F72+PALOCABILDO!F72+COELLO!F72+ORTEGA!F72+ALPUJARRA!F72+DOLORES!F72+GUAMO!F72+PRADO!F72+'SAN LUIS'!F72+SUAREZ!F72+'VALLE DE SAN JUAN'!F72+VILLAHERMOSA!F72</f>
        <v>10</v>
      </c>
      <c r="G72" s="1369">
        <f>+'VENADILLO 2017'!G72+'SANTA ISABEL 2017'!G72+'SANTA ISABEL 2017'!G72+'ROVIRA 2017'!G72+'PIEDRAS 2017'!G72+'MARIQUITA 2017'!G72+'LERIDA 2017'!G72+'HONDA 2017'!G72+'FRESNO 2017'!G72+'FALAN 2017'!G72+'CAJAMARCA 2017'!G72+'ARMERO 2017'!G72+'ALVARADO 2017'!G72+RONCESVALLES2017!G72+PLANADAS2017!G72+PROGRAMACIÒNMURILLO2017!G72+COYAIMA2017!G72+ATACO2017!G72+'CARMEN DE APICALA'!G72+CHAPARRAL!G72+CUNDAY!G72+ESPINAL!G72+FLANDES!G72+ICONONZO!G72+MELGAR!G72+NATAGAIMA!G72+PURIFICACION!G72+'SAN ANTONIO'!G72+VILLARRICA!G72+AMBALEMA!G72+CASABIANCA!G72+HERVEO!G72+LIBANO!G72+ANZOATEGUI!G72+PALOCABILDO!G72+COELLO!G72+ORTEGA!G72+ALPUJARRA!G72+DOLORES!G72+GUAMO!G72+PRADO!G72+'SAN LUIS'!G72+SUAREZ!G72+'VALLE DE SAN JUAN'!G72+VILLAHERMOSA!G72</f>
        <v>0</v>
      </c>
      <c r="H72" s="190">
        <f t="shared" si="1"/>
        <v>0</v>
      </c>
      <c r="I72" s="1369">
        <f>+'VENADILLO 2017'!I72+'SANTA ISABEL 2017'!I72+'SANTA ISABEL 2017'!I72+'ROVIRA 2017'!I72+'PIEDRAS 2017'!I72+'MARIQUITA 2017'!I72+'LERIDA 2017'!I72+'HONDA 2017'!I72+'FRESNO 2017'!I72+'FALAN 2017'!I72+'CAJAMARCA 2017'!I72+'ARMERO 2017'!I72+'ALVARADO 2017'!I72+RONCESVALLES2017!I72+PLANADAS2017!I72+PROGRAMACIÒNMURILLO2017!I72+COYAIMA2017!I72+ATACO2017!I72+'CARMEN DE APICALA'!I72+CHAPARRAL!I72+CUNDAY!I72+ESPINAL!I72+FLANDES!I72+ICONONZO!I72+MELGAR!I72+NATAGAIMA!I72+PURIFICACION!I72+'SAN ANTONIO'!I72+VILLARRICA!I72+AMBALEMA!I72+CASABIANCA!I72+HERVEO!I72+LIBANO!I72+ANZOATEGUI!I72+PALOCABILDO!I72+COELLO!I72+ORTEGA!I72+ALPUJARRA!I72+DOLORES!I72+GUAMO!I72+PRADO!I72+'SAN LUIS'!I72+SUAREZ!I72+'VALLE DE SAN JUAN'!I72+VILLAHERMOSA!I72</f>
        <v>0</v>
      </c>
      <c r="J72" s="1369">
        <f>+'VENADILLO 2017'!J72+'SANTA ISABEL 2017'!J72+'SANTA ISABEL 2017'!J72+'ROVIRA 2017'!J72+'PIEDRAS 2017'!J72+'MARIQUITA 2017'!J72+'LERIDA 2017'!J72+'HONDA 2017'!J72+'FRESNO 2017'!J72+'FALAN 2017'!J72+'CAJAMARCA 2017'!J72+'ARMERO 2017'!J72+'ALVARADO 2017'!J72+RONCESVALLES2017!J72+PLANADAS2017!J72+PROGRAMACIÒNMURILLO2017!J72+COYAIMA2017!J72+ATACO2017!J72+'CARMEN DE APICALA'!J72+CHAPARRAL!J72+CUNDAY!J72+ESPINAL!J72+FLANDES!J72+ICONONZO!J72+MELGAR!J72+NATAGAIMA!J72+PURIFICACION!J72+'SAN ANTONIO'!J72+VILLARRICA!J72+AMBALEMA!J72+CASABIANCA!J72+HERVEO!J72+LIBANO!J72+ANZOATEGUI!J72+PALOCABILDO!J72+COELLO!J72+ORTEGA!J72+ALPUJARRA!J72+DOLORES!J72+GUAMO!J72+PRADO!J72+'SAN LUIS'!J72+SUAREZ!J72+'VALLE DE SAN JUAN'!J72+VILLAHERMOSA!J72</f>
        <v>0</v>
      </c>
      <c r="K72" s="1369">
        <f>+'VENADILLO 2017'!K72+'SANTA ISABEL 2017'!K72+'SANTA ISABEL 2017'!K72+'ROVIRA 2017'!K72+'PIEDRAS 2017'!K72+'MARIQUITA 2017'!K72+'LERIDA 2017'!K72+'HONDA 2017'!K72+'FRESNO 2017'!K72+'FALAN 2017'!K72+'CAJAMARCA 2017'!K72+'ARMERO 2017'!K72+'ALVARADO 2017'!K72+RONCESVALLES2017!K72+PLANADAS2017!K72+PROGRAMACIÒNMURILLO2017!K72+COYAIMA2017!K72+ATACO2017!K72+'CARMEN DE APICALA'!K72+CHAPARRAL!K72+CUNDAY!K72+ESPINAL!K72+FLANDES!K72+ICONONZO!K72+MELGAR!K72+NATAGAIMA!K72+PURIFICACION!K72+'SAN ANTONIO'!K72+VILLARRICA!K72+AMBALEMA!K72+CASABIANCA!K72+HERVEO!K72+LIBANO!K72+ANZOATEGUI!K72+PALOCABILDO!K72+COELLO!K72+ORTEGA!K72+ALPUJARRA!K72+DOLORES!K72+GUAMO!K72+PRADO!K72+'SAN LUIS'!K72+SUAREZ!K72+'VALLE DE SAN JUAN'!K72+VILLAHERMOSA!K72</f>
        <v>0</v>
      </c>
      <c r="L72" s="1370">
        <f>+'VENADILLO 2017'!L72+'SANTA ISABEL 2017'!L72+'SANTA ISABEL 2017'!L72+'ROVIRA 2017'!L72+'PIEDRAS 2017'!L72+'MARIQUITA 2017'!L72+'LERIDA 2017'!L72+'HONDA 2017'!L72+'FRESNO 2017'!L72+'FALAN 2017'!L72+'CAJAMARCA 2017'!L72+'ARMERO 2017'!L72+'ALVARADO 2017'!L72+RONCESVALLES2017!L72+PLANADAS2017!L72+PROGRAMACIÒNMURILLO2017!L72+COYAIMA2017!L72+ATACO2017!L72+'CARMEN DE APICALA'!L72+CHAPARRAL!L72+CUNDAY!L72+ESPINAL!L72+FLANDES!L72+ICONONZO!L72+MELGAR!L72+NATAGAIMA!L72+PURIFICACION!L72+'SAN ANTONIO'!L72+VILLARRICA!L72+AMBALEMA!L72+CASABIANCA!L72+HERVEO!L72+LIBANO!L72+ANZOATEGUI!L72+PALOCABILDO!L72+COELLO!L72+ORTEGA!L72+ALPUJARRA!L72+DOLORES!L72+GUAMO!L72+PRADO!L72+'SAN LUIS'!L72+SUAREZ!L72+'VALLE DE SAN JUAN'!L72+VILLAHERMOSA!L72</f>
        <v>222880</v>
      </c>
      <c r="M72" s="1370">
        <f>+'VENADILLO 2017'!M72+'SANTA ISABEL 2017'!M72+'SANTA ISABEL 2017'!M72+'ROVIRA 2017'!M72+'PIEDRAS 2017'!M72+'MARIQUITA 2017'!M72+'LERIDA 2017'!M72+'HONDA 2017'!M72+'FRESNO 2017'!M72+'FALAN 2017'!M72+'CAJAMARCA 2017'!M72+'ARMERO 2017'!M72+'ALVARADO 2017'!M72+RONCESVALLES2017!M72+PLANADAS2017!M72+PROGRAMACIÒNMURILLO2017!M72+COYAIMA2017!M72+ATACO2017!M72+'CARMEN DE APICALA'!M72+CHAPARRAL!M72+CUNDAY!M72+ESPINAL!M72+FLANDES!M72+ICONONZO!M72+MELGAR!M72+NATAGAIMA!M72+PURIFICACION!M72+'SAN ANTONIO'!M72+VILLARRICA!M72+AMBALEMA!M72+CASABIANCA!M72+HERVEO!M72+LIBANO!M72+ANZOATEGUI!M72+PALOCABILDO!M72+COELLO!M72+ORTEGA!M72+ALPUJARRA!M72+DOLORES!M72+GUAMO!M72+PRADO!M72+'SAN LUIS'!M72+SUAREZ!M72+'VALLE DE SAN JUAN'!M72+VILLAHERMOSA!M72</f>
        <v>0</v>
      </c>
      <c r="N72" s="1370">
        <f>+'VENADILLO 2017'!N72+'SANTA ISABEL 2017'!N72+'SANTA ISABEL 2017'!N72+'ROVIRA 2017'!N72+'PIEDRAS 2017'!N72+'MARIQUITA 2017'!N72+'LERIDA 2017'!N72+'HONDA 2017'!N72+'FRESNO 2017'!N72+'FALAN 2017'!N72+'CAJAMARCA 2017'!N72+'ARMERO 2017'!N72+'ALVARADO 2017'!N72+RONCESVALLES2017!N72+PLANADAS2017!N72+PROGRAMACIÒNMURILLO2017!N72+COYAIMA2017!N72+ATACO2017!N72+'CARMEN DE APICALA'!N72+CHAPARRAL!N72+CUNDAY!N72+ESPINAL!N72+FLANDES!N72+ICONONZO!N72+MELGAR!N72+NATAGAIMA!N72+PURIFICACION!N72+'SAN ANTONIO'!N72+VILLARRICA!N72+AMBALEMA!N72+CASABIANCA!N72+HERVEO!N72+LIBANO!N72+ANZOATEGUI!N72+PALOCABILDO!N72+COELLO!N72+ORTEGA!N72+ALPUJARRA!N72+DOLORES!N72+GUAMO!N72+PRADO!N72+'SAN LUIS'!N72+SUAREZ!N72+'VALLE DE SAN JUAN'!N72+VILLAHERMOSA!N72</f>
        <v>0</v>
      </c>
      <c r="O72" s="1370">
        <f>+'VENADILLO 2017'!O72+'SANTA ISABEL 2017'!O72+'SANTA ISABEL 2017'!O72+'ROVIRA 2017'!O72+'PIEDRAS 2017'!O72+'MARIQUITA 2017'!O72+'LERIDA 2017'!O72+'HONDA 2017'!O72+'FRESNO 2017'!O72+'FALAN 2017'!O72+'CAJAMARCA 2017'!O72+'ARMERO 2017'!O72+'ALVARADO 2017'!O72+RONCESVALLES2017!O72+PLANADAS2017!O72+PROGRAMACIÒNMURILLO2017!O72+COYAIMA2017!O72+ATACO2017!O72+'CARMEN DE APICALA'!O72+CHAPARRAL!O72+CUNDAY!O72+ESPINAL!O72+FLANDES!O72+ICONONZO!O72+MELGAR!O72+NATAGAIMA!O72+PURIFICACION!O72+'SAN ANTONIO'!O72+VILLARRICA!O72+AMBALEMA!O72+CASABIANCA!O72+HERVEO!O72+LIBANO!O72+ANZOATEGUI!O72+PALOCABILDO!O72+COELLO!O72+ORTEGA!O72+ALPUJARRA!O72+DOLORES!O72+GUAMO!O72+PRADO!O72+'SAN LUIS'!O72+SUAREZ!O72+'VALLE DE SAN JUAN'!O72+VILLAHERMOSA!O72</f>
        <v>0</v>
      </c>
      <c r="P72" s="1370">
        <f>+'VENADILLO 2017'!P72+'SANTA ISABEL 2017'!P72+'SANTA ISABEL 2017'!P72+'ROVIRA 2017'!P72+'PIEDRAS 2017'!P72+'MARIQUITA 2017'!P72+'LERIDA 2017'!P72+'HONDA 2017'!P72+'FRESNO 2017'!P72+'FALAN 2017'!P72+'CAJAMARCA 2017'!P72+'ARMERO 2017'!P72+'ALVARADO 2017'!P72+RONCESVALLES2017!P72+PLANADAS2017!P72+PROGRAMACIÒNMURILLO2017!P72+COYAIMA2017!P72+ATACO2017!P72+'CARMEN DE APICALA'!P72+CHAPARRAL!P72+CUNDAY!P72+ESPINAL!P72+FLANDES!P72+ICONONZO!P72+MELGAR!P72+NATAGAIMA!P72+PURIFICACION!P72+'SAN ANTONIO'!P72+VILLARRICA!P72+AMBALEMA!P72+CASABIANCA!P72+HERVEO!P72+LIBANO!P72+ANZOATEGUI!P72+PALOCABILDO!P72+COELLO!P72+ORTEGA!P72+ALPUJARRA!P72+DOLORES!P72+GUAMO!P72+PRADO!P72+'SAN LUIS'!P72+SUAREZ!P72+'VALLE DE SAN JUAN'!P72+VILLAHERMOSA!P72</f>
        <v>0</v>
      </c>
      <c r="Q72" s="1370">
        <f>+'VENADILLO 2017'!Q72+'SANTA ISABEL 2017'!Q72+'SANTA ISABEL 2017'!Q72+'ROVIRA 2017'!Q72+'PIEDRAS 2017'!Q72+'MARIQUITA 2017'!Q72+'LERIDA 2017'!Q72+'HONDA 2017'!Q72+'FRESNO 2017'!Q72+'FALAN 2017'!Q72+'CAJAMARCA 2017'!Q72+'ARMERO 2017'!Q72+'ALVARADO 2017'!Q72+RONCESVALLES2017!Q72+PLANADAS2017!Q72+PROGRAMACIÒNMURILLO2017!Q72+COYAIMA2017!Q72+ATACO2017!Q72+'CARMEN DE APICALA'!Q72+CHAPARRAL!Q72+CUNDAY!Q72+ESPINAL!Q72+FLANDES!Q72+ICONONZO!Q72+MELGAR!Q72+NATAGAIMA!Q72+PURIFICACION!Q72+'SAN ANTONIO'!Q72+VILLARRICA!Q72+AMBALEMA!Q72+CASABIANCA!Q72+HERVEO!Q72+LIBANO!Q72+ANZOATEGUI!Q72+PALOCABILDO!Q72+COELLO!Q72+ORTEGA!Q72+ALPUJARRA!Q72+DOLORES!Q72+GUAMO!Q72+PRADO!Q72+'SAN LUIS'!Q72+SUAREZ!Q72+'VALLE DE SAN JUAN'!Q72+VILLAHERMOSA!Q72</f>
        <v>0</v>
      </c>
      <c r="R72" s="50"/>
    </row>
    <row r="73" spans="1:18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369">
        <f>+'VENADILLO 2017'!F73+'SANTA ISABEL 2017'!F73+'SANTA ISABEL 2017'!F73+'ROVIRA 2017'!F73+'PIEDRAS 2017'!F73+'MARIQUITA 2017'!F73+'LERIDA 2017'!F73+'HONDA 2017'!F73+'FRESNO 2017'!F73+'FALAN 2017'!F73+'CAJAMARCA 2017'!F73+'ARMERO 2017'!F73+'ALVARADO 2017'!F73+RONCESVALLES2017!F73+PLANADAS2017!F73+PROGRAMACIÒNMURILLO2017!F73+COYAIMA2017!F73+ATACO2017!F73+'CARMEN DE APICALA'!F73+CHAPARRAL!F73+CUNDAY!F73+ESPINAL!F73+FLANDES!F73+ICONONZO!F73+MELGAR!F73+NATAGAIMA!F73+PURIFICACION!F73+'SAN ANTONIO'!F73+VILLARRICA!F73+AMBALEMA!F73+CASABIANCA!F73+HERVEO!F73+LIBANO!F73+ANZOATEGUI!F73+PALOCABILDO!F73+COELLO!F73+ORTEGA!F73+ALPUJARRA!F73+DOLORES!F73+GUAMO!F73+PRADO!F73+'SAN LUIS'!F73+SUAREZ!F73+'VALLE DE SAN JUAN'!F73+VILLAHERMOSA!F73</f>
        <v>25</v>
      </c>
      <c r="G73" s="1369">
        <f>+'VENADILLO 2017'!G73+'SANTA ISABEL 2017'!G73+'SANTA ISABEL 2017'!G73+'ROVIRA 2017'!G73+'PIEDRAS 2017'!G73+'MARIQUITA 2017'!G73+'LERIDA 2017'!G73+'HONDA 2017'!G73+'FRESNO 2017'!G73+'FALAN 2017'!G73+'CAJAMARCA 2017'!G73+'ARMERO 2017'!G73+'ALVARADO 2017'!G73+RONCESVALLES2017!G73+PLANADAS2017!G73+PROGRAMACIÒNMURILLO2017!G73+COYAIMA2017!G73+ATACO2017!G73+'CARMEN DE APICALA'!G73+CHAPARRAL!G73+CUNDAY!G73+ESPINAL!G73+FLANDES!G73+ICONONZO!G73+MELGAR!G73+NATAGAIMA!G73+PURIFICACION!G73+'SAN ANTONIO'!G73+VILLARRICA!G73+AMBALEMA!G73+CASABIANCA!G73+HERVEO!G73+LIBANO!G73+ANZOATEGUI!G73+PALOCABILDO!G73+COELLO!G73+ORTEGA!G73+ALPUJARRA!G73+DOLORES!G73+GUAMO!G73+PRADO!G73+'SAN LUIS'!G73+SUAREZ!G73+'VALLE DE SAN JUAN'!G73+VILLAHERMOSA!G73</f>
        <v>6</v>
      </c>
      <c r="H73" s="190">
        <f t="shared" si="1"/>
        <v>24</v>
      </c>
      <c r="I73" s="1369">
        <f>+'VENADILLO 2017'!I73+'SANTA ISABEL 2017'!I73+'SANTA ISABEL 2017'!I73+'ROVIRA 2017'!I73+'PIEDRAS 2017'!I73+'MARIQUITA 2017'!I73+'LERIDA 2017'!I73+'HONDA 2017'!I73+'FRESNO 2017'!I73+'FALAN 2017'!I73+'CAJAMARCA 2017'!I73+'ARMERO 2017'!I73+'ALVARADO 2017'!I73+RONCESVALLES2017!I73+PLANADAS2017!I73+PROGRAMACIÒNMURILLO2017!I73+COYAIMA2017!I73+ATACO2017!I73+'CARMEN DE APICALA'!I73+CHAPARRAL!I73+CUNDAY!I73+ESPINAL!I73+FLANDES!I73+ICONONZO!I73+MELGAR!I73+NATAGAIMA!I73+PURIFICACION!I73+'SAN ANTONIO'!I73+VILLARRICA!I73+AMBALEMA!I73+CASABIANCA!I73+HERVEO!I73+LIBANO!I73+ANZOATEGUI!I73+PALOCABILDO!I73+COELLO!I73+ORTEGA!I73+ALPUJARRA!I73+DOLORES!I73+GUAMO!I73+PRADO!I73+'SAN LUIS'!I73+SUAREZ!I73+'VALLE DE SAN JUAN'!I73+VILLAHERMOSA!I73</f>
        <v>6</v>
      </c>
      <c r="J73" s="1369">
        <f>+'VENADILLO 2017'!J73+'SANTA ISABEL 2017'!J73+'SANTA ISABEL 2017'!J73+'ROVIRA 2017'!J73+'PIEDRAS 2017'!J73+'MARIQUITA 2017'!J73+'LERIDA 2017'!J73+'HONDA 2017'!J73+'FRESNO 2017'!J73+'FALAN 2017'!J73+'CAJAMARCA 2017'!J73+'ARMERO 2017'!J73+'ALVARADO 2017'!J73+RONCESVALLES2017!J73+PLANADAS2017!J73+PROGRAMACIÒNMURILLO2017!J73+COYAIMA2017!J73+ATACO2017!J73+'CARMEN DE APICALA'!J73+CHAPARRAL!J73+CUNDAY!J73+ESPINAL!J73+FLANDES!J73+ICONONZO!J73+MELGAR!J73+NATAGAIMA!J73+PURIFICACION!J73+'SAN ANTONIO'!J73+VILLARRICA!J73+AMBALEMA!J73+CASABIANCA!J73+HERVEO!J73+LIBANO!J73+ANZOATEGUI!J73+PALOCABILDO!J73+COELLO!J73+ORTEGA!J73+ALPUJARRA!J73+DOLORES!J73+GUAMO!J73+PRADO!J73+'SAN LUIS'!J73+SUAREZ!J73+'VALLE DE SAN JUAN'!J73+VILLAHERMOSA!J73</f>
        <v>6</v>
      </c>
      <c r="K73" s="1369">
        <f>+'VENADILLO 2017'!K73+'SANTA ISABEL 2017'!K73+'SANTA ISABEL 2017'!K73+'ROVIRA 2017'!K73+'PIEDRAS 2017'!K73+'MARIQUITA 2017'!K73+'LERIDA 2017'!K73+'HONDA 2017'!K73+'FRESNO 2017'!K73+'FALAN 2017'!K73+'CAJAMARCA 2017'!K73+'ARMERO 2017'!K73+'ALVARADO 2017'!K73+RONCESVALLES2017!K73+PLANADAS2017!K73+PROGRAMACIÒNMURILLO2017!K73+COYAIMA2017!K73+ATACO2017!K73+'CARMEN DE APICALA'!K73+CHAPARRAL!K73+CUNDAY!K73+ESPINAL!K73+FLANDES!K73+ICONONZO!K73+MELGAR!K73+NATAGAIMA!K73+PURIFICACION!K73+'SAN ANTONIO'!K73+VILLARRICA!K73+AMBALEMA!K73+CASABIANCA!K73+HERVEO!K73+LIBANO!K73+ANZOATEGUI!K73+PALOCABILDO!K73+COELLO!K73+ORTEGA!K73+ALPUJARRA!K73+DOLORES!K73+GUAMO!K73+PRADO!K73+'SAN LUIS'!K73+SUAREZ!K73+'VALLE DE SAN JUAN'!K73+VILLAHERMOSA!K73</f>
        <v>6</v>
      </c>
      <c r="L73" s="1370">
        <f>+'VENADILLO 2017'!L73+'SANTA ISABEL 2017'!L73+'SANTA ISABEL 2017'!L73+'ROVIRA 2017'!L73+'PIEDRAS 2017'!L73+'MARIQUITA 2017'!L73+'LERIDA 2017'!L73+'HONDA 2017'!L73+'FRESNO 2017'!L73+'FALAN 2017'!L73+'CAJAMARCA 2017'!L73+'ARMERO 2017'!L73+'ALVARADO 2017'!L73+RONCESVALLES2017!L73+PLANADAS2017!L73+PROGRAMACIÒNMURILLO2017!L73+COYAIMA2017!L73+ATACO2017!L73+'CARMEN DE APICALA'!L73+CHAPARRAL!L73+CUNDAY!L73+ESPINAL!L73+FLANDES!L73+ICONONZO!L73+MELGAR!L73+NATAGAIMA!L73+PURIFICACION!L73+'SAN ANTONIO'!L73+VILLARRICA!L73+AMBALEMA!L73+CASABIANCA!L73+HERVEO!L73+LIBANO!L73+ANZOATEGUI!L73+PALOCABILDO!L73+COELLO!L73+ORTEGA!L73+ALPUJARRA!L73+DOLORES!L73+GUAMO!L73+PRADO!L73+'SAN LUIS'!L73+SUAREZ!L73+'VALLE DE SAN JUAN'!L73+VILLAHERMOSA!L73</f>
        <v>111440</v>
      </c>
      <c r="M73" s="1370">
        <f>+'VENADILLO 2017'!M73+'SANTA ISABEL 2017'!M73+'SANTA ISABEL 2017'!M73+'ROVIRA 2017'!M73+'PIEDRAS 2017'!M73+'MARIQUITA 2017'!M73+'LERIDA 2017'!M73+'HONDA 2017'!M73+'FRESNO 2017'!M73+'FALAN 2017'!M73+'CAJAMARCA 2017'!M73+'ARMERO 2017'!M73+'ALVARADO 2017'!M73+RONCESVALLES2017!M73+PLANADAS2017!M73+PROGRAMACIÒNMURILLO2017!M73+COYAIMA2017!M73+ATACO2017!M73+'CARMEN DE APICALA'!M73+CHAPARRAL!M73+CUNDAY!M73+ESPINAL!M73+FLANDES!M73+ICONONZO!M73+MELGAR!M73+NATAGAIMA!M73+PURIFICACION!M73+'SAN ANTONIO'!M73+VILLARRICA!M73+AMBALEMA!M73+CASABIANCA!M73+HERVEO!M73+LIBANO!M73+ANZOATEGUI!M73+PALOCABILDO!M73+COELLO!M73+ORTEGA!M73+ALPUJARRA!M73+DOLORES!M73+GUAMO!M73+PRADO!M73+'SAN LUIS'!M73+SUAREZ!M73+'VALLE DE SAN JUAN'!M73+VILLAHERMOSA!M73</f>
        <v>47760</v>
      </c>
      <c r="N73" s="1370">
        <f>+'VENADILLO 2017'!N73+'SANTA ISABEL 2017'!N73+'SANTA ISABEL 2017'!N73+'ROVIRA 2017'!N73+'PIEDRAS 2017'!N73+'MARIQUITA 2017'!N73+'LERIDA 2017'!N73+'HONDA 2017'!N73+'FRESNO 2017'!N73+'FALAN 2017'!N73+'CAJAMARCA 2017'!N73+'ARMERO 2017'!N73+'ALVARADO 2017'!N73+RONCESVALLES2017!N73+PLANADAS2017!N73+PROGRAMACIÒNMURILLO2017!N73+COYAIMA2017!N73+ATACO2017!N73+'CARMEN DE APICALA'!N73+CHAPARRAL!N73+CUNDAY!N73+ESPINAL!N73+FLANDES!N73+ICONONZO!N73+MELGAR!N73+NATAGAIMA!N73+PURIFICACION!N73+'SAN ANTONIO'!N73+VILLARRICA!N73+AMBALEMA!N73+CASABIANCA!N73+HERVEO!N73+LIBANO!N73+ANZOATEGUI!N73+PALOCABILDO!N73+COELLO!N73+ORTEGA!N73+ALPUJARRA!N73+DOLORES!N73+GUAMO!N73+PRADO!N73+'SAN LUIS'!N73+SUAREZ!N73+'VALLE DE SAN JUAN'!N73+VILLAHERMOSA!N73</f>
        <v>102</v>
      </c>
      <c r="O73" s="1370">
        <f>+'VENADILLO 2017'!O73+'SANTA ISABEL 2017'!O73+'SANTA ISABEL 2017'!O73+'ROVIRA 2017'!O73+'PIEDRAS 2017'!O73+'MARIQUITA 2017'!O73+'LERIDA 2017'!O73+'HONDA 2017'!O73+'FRESNO 2017'!O73+'FALAN 2017'!O73+'CAJAMARCA 2017'!O73+'ARMERO 2017'!O73+'ALVARADO 2017'!O73+RONCESVALLES2017!O73+PLANADAS2017!O73+PROGRAMACIÒNMURILLO2017!O73+COYAIMA2017!O73+ATACO2017!O73+'CARMEN DE APICALA'!O73+CHAPARRAL!O73+CUNDAY!O73+ESPINAL!O73+FLANDES!O73+ICONONZO!O73+MELGAR!O73+NATAGAIMA!O73+PURIFICACION!O73+'SAN ANTONIO'!O73+VILLARRICA!O73+AMBALEMA!O73+CASABIANCA!O73+HERVEO!O73+LIBANO!O73+ANZOATEGUI!O73+PALOCABILDO!O73+COELLO!O73+ORTEGA!O73+ALPUJARRA!O73+DOLORES!O73+GUAMO!O73+PRADO!O73+'SAN LUIS'!O73+SUAREZ!O73+'VALLE DE SAN JUAN'!O73+VILLAHERMOSA!O73</f>
        <v>811920</v>
      </c>
      <c r="P73" s="1370">
        <f>+'VENADILLO 2017'!P73+'SANTA ISABEL 2017'!P73+'SANTA ISABEL 2017'!P73+'ROVIRA 2017'!P73+'PIEDRAS 2017'!P73+'MARIQUITA 2017'!P73+'LERIDA 2017'!P73+'HONDA 2017'!P73+'FRESNO 2017'!P73+'FALAN 2017'!P73+'CAJAMARCA 2017'!P73+'ARMERO 2017'!P73+'ALVARADO 2017'!P73+RONCESVALLES2017!P73+PLANADAS2017!P73+PROGRAMACIÒNMURILLO2017!P73+COYAIMA2017!P73+ATACO2017!P73+'CARMEN DE APICALA'!P73+CHAPARRAL!P73+CUNDAY!P73+ESPINAL!P73+FLANDES!P73+ICONONZO!P73+MELGAR!P73+NATAGAIMA!P73+PURIFICACION!P73+'SAN ANTONIO'!P73+VILLARRICA!P73+AMBALEMA!P73+CASABIANCA!P73+HERVEO!P73+LIBANO!P73+ANZOATEGUI!P73+PALOCABILDO!P73+COELLO!P73+ORTEGA!P73+ALPUJARRA!P73+DOLORES!P73+GUAMO!P73+PRADO!P73+'SAN LUIS'!P73+SUAREZ!P73+'VALLE DE SAN JUAN'!P73+VILLAHERMOSA!P73</f>
        <v>108</v>
      </c>
      <c r="Q73" s="1370">
        <f>+'VENADILLO 2017'!Q73+'SANTA ISABEL 2017'!Q73+'SANTA ISABEL 2017'!Q73+'ROVIRA 2017'!Q73+'PIEDRAS 2017'!Q73+'MARIQUITA 2017'!Q73+'LERIDA 2017'!Q73+'HONDA 2017'!Q73+'FRESNO 2017'!Q73+'FALAN 2017'!Q73+'CAJAMARCA 2017'!Q73+'ARMERO 2017'!Q73+'ALVARADO 2017'!Q73+RONCESVALLES2017!Q73+PLANADAS2017!Q73+PROGRAMACIÒNMURILLO2017!Q73+COYAIMA2017!Q73+ATACO2017!Q73+'CARMEN DE APICALA'!Q73+CHAPARRAL!Q73+CUNDAY!Q73+ESPINAL!Q73+FLANDES!Q73+ICONONZO!Q73+MELGAR!Q73+NATAGAIMA!Q73+PURIFICACION!Q73+'SAN ANTONIO'!Q73+VILLARRICA!Q73+AMBALEMA!Q73+CASABIANCA!Q73+HERVEO!Q73+LIBANO!Q73+ANZOATEGUI!Q73+PALOCABILDO!Q73+COELLO!Q73+ORTEGA!Q73+ALPUJARRA!Q73+DOLORES!Q73+GUAMO!Q73+PRADO!Q73+'SAN LUIS'!Q73+SUAREZ!Q73+'VALLE DE SAN JUAN'!Q73+VILLAHERMOSA!Q73</f>
        <v>859680</v>
      </c>
      <c r="R73" s="50"/>
    </row>
    <row r="74" spans="1:18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369">
        <f>+'VENADILLO 2017'!F74+'SANTA ISABEL 2017'!F74+'SANTA ISABEL 2017'!F74+'ROVIRA 2017'!F74+'PIEDRAS 2017'!F74+'MARIQUITA 2017'!F74+'LERIDA 2017'!F74+'HONDA 2017'!F74+'FRESNO 2017'!F74+'FALAN 2017'!F74+'CAJAMARCA 2017'!F74+'ARMERO 2017'!F74+'ALVARADO 2017'!F74+RONCESVALLES2017!F74+PLANADAS2017!F74+PROGRAMACIÒNMURILLO2017!F74+COYAIMA2017!F74+ATACO2017!F74+'CARMEN DE APICALA'!F74+CHAPARRAL!F74+CUNDAY!F74+ESPINAL!F74+FLANDES!F74+ICONONZO!F74+MELGAR!F74+NATAGAIMA!F74+PURIFICACION!F74+'SAN ANTONIO'!F74+VILLARRICA!F74+AMBALEMA!F74+CASABIANCA!F74+HERVEO!F74+LIBANO!F74+ANZOATEGUI!F74+PALOCABILDO!F74+COELLO!F74+ORTEGA!F74+ALPUJARRA!F74+DOLORES!F74+GUAMO!F74+PRADO!F74+'SAN LUIS'!F74+SUAREZ!F74+'VALLE DE SAN JUAN'!F74+VILLAHERMOSA!F74</f>
        <v>34</v>
      </c>
      <c r="G74" s="1369">
        <f>+'VENADILLO 2017'!G74+'SANTA ISABEL 2017'!G74+'SANTA ISABEL 2017'!G74+'ROVIRA 2017'!G74+'PIEDRAS 2017'!G74+'MARIQUITA 2017'!G74+'LERIDA 2017'!G74+'HONDA 2017'!G74+'FRESNO 2017'!G74+'FALAN 2017'!G74+'CAJAMARCA 2017'!G74+'ARMERO 2017'!G74+'ALVARADO 2017'!G74+RONCESVALLES2017!G74+PLANADAS2017!G74+PROGRAMACIÒNMURILLO2017!G74+COYAIMA2017!G74+ATACO2017!G74+'CARMEN DE APICALA'!G74+CHAPARRAL!G74+CUNDAY!G74+ESPINAL!G74+FLANDES!G74+ICONONZO!G74+MELGAR!G74+NATAGAIMA!G74+PURIFICACION!G74+'SAN ANTONIO'!G74+VILLARRICA!G74+AMBALEMA!G74+CASABIANCA!G74+HERVEO!G74+LIBANO!G74+ANZOATEGUI!G74+PALOCABILDO!G74+COELLO!G74+ORTEGA!G74+ALPUJARRA!G74+DOLORES!G74+GUAMO!G74+PRADO!G74+'SAN LUIS'!G74+SUAREZ!G74+'VALLE DE SAN JUAN'!G74+VILLAHERMOSA!G74</f>
        <v>35</v>
      </c>
      <c r="H74" s="190">
        <f t="shared" si="1"/>
        <v>102.94117647058823</v>
      </c>
      <c r="I74" s="1369">
        <f>+'VENADILLO 2017'!I74+'SANTA ISABEL 2017'!I74+'SANTA ISABEL 2017'!I74+'ROVIRA 2017'!I74+'PIEDRAS 2017'!I74+'MARIQUITA 2017'!I74+'LERIDA 2017'!I74+'HONDA 2017'!I74+'FRESNO 2017'!I74+'FALAN 2017'!I74+'CAJAMARCA 2017'!I74+'ARMERO 2017'!I74+'ALVARADO 2017'!I74+RONCESVALLES2017!I74+PLANADAS2017!I74+PROGRAMACIÒNMURILLO2017!I74+COYAIMA2017!I74+ATACO2017!I74+'CARMEN DE APICALA'!I74+CHAPARRAL!I74+CUNDAY!I74+ESPINAL!I74+FLANDES!I74+ICONONZO!I74+MELGAR!I74+NATAGAIMA!I74+PURIFICACION!I74+'SAN ANTONIO'!I74+VILLARRICA!I74+AMBALEMA!I74+CASABIANCA!I74+HERVEO!I74+LIBANO!I74+ANZOATEGUI!I74+PALOCABILDO!I74+COELLO!I74+ORTEGA!I74+ALPUJARRA!I74+DOLORES!I74+GUAMO!I74+PRADO!I74+'SAN LUIS'!I74+SUAREZ!I74+'VALLE DE SAN JUAN'!I74+VILLAHERMOSA!I74</f>
        <v>7</v>
      </c>
      <c r="J74" s="1369">
        <f>+'VENADILLO 2017'!J74+'SANTA ISABEL 2017'!J74+'SANTA ISABEL 2017'!J74+'ROVIRA 2017'!J74+'PIEDRAS 2017'!J74+'MARIQUITA 2017'!J74+'LERIDA 2017'!J74+'HONDA 2017'!J74+'FRESNO 2017'!J74+'FALAN 2017'!J74+'CAJAMARCA 2017'!J74+'ARMERO 2017'!J74+'ALVARADO 2017'!J74+RONCESVALLES2017!J74+PLANADAS2017!J74+PROGRAMACIÒNMURILLO2017!J74+COYAIMA2017!J74+ATACO2017!J74+'CARMEN DE APICALA'!J74+CHAPARRAL!J74+CUNDAY!J74+ESPINAL!J74+FLANDES!J74+ICONONZO!J74+MELGAR!J74+NATAGAIMA!J74+PURIFICACION!J74+'SAN ANTONIO'!J74+VILLARRICA!J74+AMBALEMA!J74+CASABIANCA!J74+HERVEO!J74+LIBANO!J74+ANZOATEGUI!J74+PALOCABILDO!J74+COELLO!J74+ORTEGA!J74+ALPUJARRA!J74+DOLORES!J74+GUAMO!J74+PRADO!J74+'SAN LUIS'!J74+SUAREZ!J74+'VALLE DE SAN JUAN'!J74+VILLAHERMOSA!J74</f>
        <v>35</v>
      </c>
      <c r="K74" s="1369">
        <f>+'VENADILLO 2017'!K74+'SANTA ISABEL 2017'!K74+'SANTA ISABEL 2017'!K74+'ROVIRA 2017'!K74+'PIEDRAS 2017'!K74+'MARIQUITA 2017'!K74+'LERIDA 2017'!K74+'HONDA 2017'!K74+'FRESNO 2017'!K74+'FALAN 2017'!K74+'CAJAMARCA 2017'!K74+'ARMERO 2017'!K74+'ALVARADO 2017'!K74+RONCESVALLES2017!K74+PLANADAS2017!K74+PROGRAMACIÒNMURILLO2017!K74+COYAIMA2017!K74+ATACO2017!K74+'CARMEN DE APICALA'!K74+CHAPARRAL!K74+CUNDAY!K74+ESPINAL!K74+FLANDES!K74+ICONONZO!K74+MELGAR!K74+NATAGAIMA!K74+PURIFICACION!K74+'SAN ANTONIO'!K74+VILLARRICA!K74+AMBALEMA!K74+CASABIANCA!K74+HERVEO!K74+LIBANO!K74+ANZOATEGUI!K74+PALOCABILDO!K74+COELLO!K74+ORTEGA!K74+ALPUJARRA!K74+DOLORES!K74+GUAMO!K74+PRADO!K74+'SAN LUIS'!K74+SUAREZ!K74+'VALLE DE SAN JUAN'!K74+VILLAHERMOSA!K74</f>
        <v>35</v>
      </c>
      <c r="L74" s="1370">
        <f>+'VENADILLO 2017'!L74+'SANTA ISABEL 2017'!L74+'SANTA ISABEL 2017'!L74+'ROVIRA 2017'!L74+'PIEDRAS 2017'!L74+'MARIQUITA 2017'!L74+'LERIDA 2017'!L74+'HONDA 2017'!L74+'FRESNO 2017'!L74+'FALAN 2017'!L74+'CAJAMARCA 2017'!L74+'ARMERO 2017'!L74+'ALVARADO 2017'!L74+RONCESVALLES2017!L74+PLANADAS2017!L74+PROGRAMACIÒNMURILLO2017!L74+COYAIMA2017!L74+ATACO2017!L74+'CARMEN DE APICALA'!L74+CHAPARRAL!L74+CUNDAY!L74+ESPINAL!L74+FLANDES!L74+ICONONZO!L74+MELGAR!L74+NATAGAIMA!L74+PURIFICACION!L74+'SAN ANTONIO'!L74+VILLARRICA!L74+AMBALEMA!L74+CASABIANCA!L74+HERVEO!L74+LIBANO!L74+ANZOATEGUI!L74+PALOCABILDO!L74+COELLO!L74+ORTEGA!L74+ALPUJARRA!L74+DOLORES!L74+GUAMO!L74+PRADO!L74+'SAN LUIS'!L74+SUAREZ!L74+'VALLE DE SAN JUAN'!L74+VILLAHERMOSA!L74</f>
        <v>127360</v>
      </c>
      <c r="M74" s="1370">
        <f>+'VENADILLO 2017'!M74+'SANTA ISABEL 2017'!M74+'SANTA ISABEL 2017'!M74+'ROVIRA 2017'!M74+'PIEDRAS 2017'!M74+'MARIQUITA 2017'!M74+'LERIDA 2017'!M74+'HONDA 2017'!M74+'FRESNO 2017'!M74+'FALAN 2017'!M74+'CAJAMARCA 2017'!M74+'ARMERO 2017'!M74+'ALVARADO 2017'!M74+RONCESVALLES2017!M74+PLANADAS2017!M74+PROGRAMACIÒNMURILLO2017!M74+COYAIMA2017!M74+ATACO2017!M74+'CARMEN DE APICALA'!M74+CHAPARRAL!M74+CUNDAY!M74+ESPINAL!M74+FLANDES!M74+ICONONZO!M74+MELGAR!M74+NATAGAIMA!M74+PURIFICACION!M74+'SAN ANTONIO'!M74+VILLARRICA!M74+AMBALEMA!M74+CASABIANCA!M74+HERVEO!M74+LIBANO!M74+ANZOATEGUI!M74+PALOCABILDO!M74+COELLO!M74+ORTEGA!M74+ALPUJARRA!M74+DOLORES!M74+GUAMO!M74+PRADO!M74+'SAN LUIS'!M74+SUAREZ!M74+'VALLE DE SAN JUAN'!M74+VILLAHERMOSA!M74</f>
        <v>278600</v>
      </c>
      <c r="N74" s="1370">
        <f>+'VENADILLO 2017'!N74+'SANTA ISABEL 2017'!N74+'SANTA ISABEL 2017'!N74+'ROVIRA 2017'!N74+'PIEDRAS 2017'!N74+'MARIQUITA 2017'!N74+'LERIDA 2017'!N74+'HONDA 2017'!N74+'FRESNO 2017'!N74+'FALAN 2017'!N74+'CAJAMARCA 2017'!N74+'ARMERO 2017'!N74+'ALVARADO 2017'!N74+RONCESVALLES2017!N74+PLANADAS2017!N74+PROGRAMACIÒNMURILLO2017!N74+COYAIMA2017!N74+ATACO2017!N74+'CARMEN DE APICALA'!N74+CHAPARRAL!N74+CUNDAY!N74+ESPINAL!N74+FLANDES!N74+ICONONZO!N74+MELGAR!N74+NATAGAIMA!N74+PURIFICACION!N74+'SAN ANTONIO'!N74+VILLARRICA!N74+AMBALEMA!N74+CASABIANCA!N74+HERVEO!N74+LIBANO!N74+ANZOATEGUI!N74+PALOCABILDO!N74+COELLO!N74+ORTEGA!N74+ALPUJARRA!N74+DOLORES!N74+GUAMO!N74+PRADO!N74+'SAN LUIS'!N74+SUAREZ!N74+'VALLE DE SAN JUAN'!N74+VILLAHERMOSA!N74</f>
        <v>64</v>
      </c>
      <c r="O74" s="1370">
        <f>+'VENADILLO 2017'!O74+'SANTA ISABEL 2017'!O74+'SANTA ISABEL 2017'!O74+'ROVIRA 2017'!O74+'PIEDRAS 2017'!O74+'MARIQUITA 2017'!O74+'LERIDA 2017'!O74+'HONDA 2017'!O74+'FRESNO 2017'!O74+'FALAN 2017'!O74+'CAJAMARCA 2017'!O74+'ARMERO 2017'!O74+'ALVARADO 2017'!O74+RONCESVALLES2017!O74+PLANADAS2017!O74+PROGRAMACIÒNMURILLO2017!O74+COYAIMA2017!O74+ATACO2017!O74+'CARMEN DE APICALA'!O74+CHAPARRAL!O74+CUNDAY!O74+ESPINAL!O74+FLANDES!O74+ICONONZO!O74+MELGAR!O74+NATAGAIMA!O74+PURIFICACION!O74+'SAN ANTONIO'!O74+VILLARRICA!O74+AMBALEMA!O74+CASABIANCA!O74+HERVEO!O74+LIBANO!O74+ANZOATEGUI!O74+PALOCABILDO!O74+COELLO!O74+ORTEGA!O74+ALPUJARRA!O74+DOLORES!O74+GUAMO!O74+PRADO!O74+'SAN LUIS'!O74+SUAREZ!O74+'VALLE DE SAN JUAN'!O74+VILLAHERMOSA!O74</f>
        <v>509440</v>
      </c>
      <c r="P74" s="1370">
        <f>+'VENADILLO 2017'!P74+'SANTA ISABEL 2017'!P74+'SANTA ISABEL 2017'!P74+'ROVIRA 2017'!P74+'PIEDRAS 2017'!P74+'MARIQUITA 2017'!P74+'LERIDA 2017'!P74+'HONDA 2017'!P74+'FRESNO 2017'!P74+'FALAN 2017'!P74+'CAJAMARCA 2017'!P74+'ARMERO 2017'!P74+'ALVARADO 2017'!P74+RONCESVALLES2017!P74+PLANADAS2017!P74+PROGRAMACIÒNMURILLO2017!P74+COYAIMA2017!P74+ATACO2017!P74+'CARMEN DE APICALA'!P74+CHAPARRAL!P74+CUNDAY!P74+ESPINAL!P74+FLANDES!P74+ICONONZO!P74+MELGAR!P74+NATAGAIMA!P74+PURIFICACION!P74+'SAN ANTONIO'!P74+VILLARRICA!P74+AMBALEMA!P74+CASABIANCA!P74+HERVEO!P74+LIBANO!P74+ANZOATEGUI!P74+PALOCABILDO!P74+COELLO!P74+ORTEGA!P74+ALPUJARRA!P74+DOLORES!P74+GUAMO!P74+PRADO!P74+'SAN LUIS'!P74+SUAREZ!P74+'VALLE DE SAN JUAN'!P74+VILLAHERMOSA!P74</f>
        <v>99</v>
      </c>
      <c r="Q74" s="1370">
        <f>+'VENADILLO 2017'!Q74+'SANTA ISABEL 2017'!Q74+'SANTA ISABEL 2017'!Q74+'ROVIRA 2017'!Q74+'PIEDRAS 2017'!Q74+'MARIQUITA 2017'!Q74+'LERIDA 2017'!Q74+'HONDA 2017'!Q74+'FRESNO 2017'!Q74+'FALAN 2017'!Q74+'CAJAMARCA 2017'!Q74+'ARMERO 2017'!Q74+'ALVARADO 2017'!Q74+RONCESVALLES2017!Q74+PLANADAS2017!Q74+PROGRAMACIÒNMURILLO2017!Q74+COYAIMA2017!Q74+ATACO2017!Q74+'CARMEN DE APICALA'!Q74+CHAPARRAL!Q74+CUNDAY!Q74+ESPINAL!Q74+FLANDES!Q74+ICONONZO!Q74+MELGAR!Q74+NATAGAIMA!Q74+PURIFICACION!Q74+'SAN ANTONIO'!Q74+VILLARRICA!Q74+AMBALEMA!Q74+CASABIANCA!Q74+HERVEO!Q74+LIBANO!Q74+ANZOATEGUI!Q74+PALOCABILDO!Q74+COELLO!Q74+ORTEGA!Q74+ALPUJARRA!Q74+DOLORES!Q74+GUAMO!Q74+PRADO!Q74+'SAN LUIS'!Q74+SUAREZ!Q74+'VALLE DE SAN JUAN'!Q74+VILLAHERMOSA!Q74</f>
        <v>788060</v>
      </c>
      <c r="R74" s="50"/>
    </row>
    <row r="75" spans="1:18" s="58" customFormat="1" ht="9.75" customHeight="1" x14ac:dyDescent="0.2">
      <c r="A75" s="135">
        <v>64</v>
      </c>
      <c r="B75" s="1336"/>
      <c r="C75" s="1337"/>
      <c r="D75" s="1346" t="s">
        <v>88</v>
      </c>
      <c r="E75" s="1339"/>
      <c r="F75" s="1371">
        <f>+'VENADILLO 2017'!F75+'SANTA ISABEL 2017'!F75+'SANTA ISABEL 2017'!F75+'ROVIRA 2017'!F75+'PIEDRAS 2017'!F75+'MARIQUITA 2017'!F75+'LERIDA 2017'!F75+'HONDA 2017'!F75+'FRESNO 2017'!F75+'FALAN 2017'!F75+'CAJAMARCA 2017'!F75+'ARMERO 2017'!F75+'ALVARADO 2017'!F75+RONCESVALLES2017!F75+PLANADAS2017!F75+PROGRAMACIÒNMURILLO2017!F75+COYAIMA2017!F75+ATACO2017!F75+'CARMEN DE APICALA'!F75+CHAPARRAL!F75+CUNDAY!F75+ESPINAL!F75+FLANDES!F75+ICONONZO!F75+MELGAR!F75+NATAGAIMA!F75+PURIFICACION!F75+'SAN ANTONIO'!F75+VILLARRICA!F75+AMBALEMA!F75+CASABIANCA!F75+HERVEO!F75+LIBANO!F75+ANZOATEGUI!F75+PALOCABILDO!F75+COELLO!F75+ORTEGA!F75+ALPUJARRA!F75+DOLORES!F75+GUAMO!F75+PRADO!F75+'SAN LUIS'!F75+SUAREZ!F75+'VALLE DE SAN JUAN'!F75+VILLAHERMOSA!F75</f>
        <v>0</v>
      </c>
      <c r="G75" s="1371">
        <f>+'VENADILLO 2017'!G75+'SANTA ISABEL 2017'!G75+'SANTA ISABEL 2017'!G75+'ROVIRA 2017'!G75+'PIEDRAS 2017'!G75+'MARIQUITA 2017'!G75+'LERIDA 2017'!G75+'HONDA 2017'!G75+'FRESNO 2017'!G75+'FALAN 2017'!G75+'CAJAMARCA 2017'!G75+'ARMERO 2017'!G75+'ALVARADO 2017'!G75+RONCESVALLES2017!G75+PLANADAS2017!G75+PROGRAMACIÒNMURILLO2017!G75+COYAIMA2017!G75+ATACO2017!G75+'CARMEN DE APICALA'!G75+CHAPARRAL!G75+CUNDAY!G75+ESPINAL!G75+FLANDES!G75+ICONONZO!G75+MELGAR!G75+NATAGAIMA!G75+PURIFICACION!G75+'SAN ANTONIO'!G75+VILLARRICA!G75+AMBALEMA!G75+CASABIANCA!G75+HERVEO!G75+LIBANO!G75+ANZOATEGUI!G75+PALOCABILDO!G75+COELLO!G75+ORTEGA!G75+ALPUJARRA!G75+DOLORES!G75+GUAMO!G75+PRADO!G75+'SAN LUIS'!G75+SUAREZ!G75+'VALLE DE SAN JUAN'!G75+VILLAHERMOSA!G75</f>
        <v>0</v>
      </c>
      <c r="H75" s="1372"/>
      <c r="I75" s="1372"/>
      <c r="J75" s="206"/>
      <c r="K75" s="1372"/>
      <c r="L75" s="1373"/>
      <c r="M75" s="1373"/>
      <c r="N75" s="1373"/>
      <c r="O75" s="1374"/>
      <c r="P75" s="1374"/>
      <c r="Q75" s="1374"/>
      <c r="R75" s="61"/>
    </row>
    <row r="76" spans="1:18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369">
        <f>+'VENADILLO 2017'!F76+'SANTA ISABEL 2017'!F76+'SANTA ISABEL 2017'!F76+'ROVIRA 2017'!F76+'PIEDRAS 2017'!F76+'MARIQUITA 2017'!F76+'LERIDA 2017'!F76+'HONDA 2017'!F76+'FRESNO 2017'!F76+'FALAN 2017'!F76+'CAJAMARCA 2017'!F76+'ARMERO 2017'!F76+'ALVARADO 2017'!F76+RONCESVALLES2017!F76+PLANADAS2017!F76+PROGRAMACIÒNMURILLO2017!F76+COYAIMA2017!F76+ATACO2017!F76+'CARMEN DE APICALA'!F76+CHAPARRAL!F76+CUNDAY!F76+ESPINAL!F76+FLANDES!F76+ICONONZO!F76+MELGAR!F76+NATAGAIMA!F76+PURIFICACION!F76+'SAN ANTONIO'!F76+VILLARRICA!F76+AMBALEMA!F76+CASABIANCA!F76+HERVEO!F76+LIBANO!F76+ANZOATEGUI!F76+PALOCABILDO!F76+COELLO!F76+ORTEGA!F76+ALPUJARRA!F76+DOLORES!F76+GUAMO!F76+PRADO!F76+'SAN LUIS'!F76+SUAREZ!F76+'VALLE DE SAN JUAN'!F76+VILLAHERMOSA!F76</f>
        <v>1177</v>
      </c>
      <c r="G76" s="1369">
        <f>+'VENADILLO 2017'!G76+'SANTA ISABEL 2017'!G76+'SANTA ISABEL 2017'!G76+'ROVIRA 2017'!G76+'PIEDRAS 2017'!G76+'MARIQUITA 2017'!G76+'LERIDA 2017'!G76+'HONDA 2017'!G76+'FRESNO 2017'!G76+'FALAN 2017'!G76+'CAJAMARCA 2017'!G76+'ARMERO 2017'!G76+'ALVARADO 2017'!G76+RONCESVALLES2017!G76+PLANADAS2017!G76+PROGRAMACIÒNMURILLO2017!G76+COYAIMA2017!G76+ATACO2017!G76+'CARMEN DE APICALA'!G76+CHAPARRAL!G76+CUNDAY!G76+ESPINAL!G76+FLANDES!G76+ICONONZO!G76+MELGAR!G76+NATAGAIMA!G76+PURIFICACION!G76+'SAN ANTONIO'!G76+VILLARRICA!G76+AMBALEMA!G76+CASABIANCA!G76+HERVEO!G76+LIBANO!G76+ANZOATEGUI!G76+PALOCABILDO!G76+COELLO!G76+ORTEGA!G76+ALPUJARRA!G76+DOLORES!G76+GUAMO!G76+PRADO!G76+'SAN LUIS'!G76+SUAREZ!G76+'VALLE DE SAN JUAN'!G76+VILLAHERMOSA!G76</f>
        <v>1579</v>
      </c>
      <c r="H76" s="190">
        <f t="shared" ref="H76:H97" si="2">G76*100/F76</f>
        <v>134.15463041631267</v>
      </c>
      <c r="I76" s="1369">
        <f>+'VENADILLO 2017'!I76+'SANTA ISABEL 2017'!I76+'SANTA ISABEL 2017'!I76+'ROVIRA 2017'!I76+'PIEDRAS 2017'!I76+'MARIQUITA 2017'!I76+'LERIDA 2017'!I76+'HONDA 2017'!I76+'FRESNO 2017'!I76+'FALAN 2017'!I76+'CAJAMARCA 2017'!I76+'ARMERO 2017'!I76+'ALVARADO 2017'!I76+RONCESVALLES2017!I76+PLANADAS2017!I76+PROGRAMACIÒNMURILLO2017!I76+COYAIMA2017!I76+ATACO2017!I76+'CARMEN DE APICALA'!I76+CHAPARRAL!I76+CUNDAY!I76+ESPINAL!I76+FLANDES!I76+ICONONZO!I76+MELGAR!I76+NATAGAIMA!I76+PURIFICACION!I76+'SAN ANTONIO'!I76+VILLARRICA!I76+AMBALEMA!I76+CASABIANCA!I76+HERVEO!I76+LIBANO!I76+ANZOATEGUI!I76+PALOCABILDO!I76+COELLO!I76+ORTEGA!I76+ALPUJARRA!I76+DOLORES!I76+GUAMO!I76+PRADO!I76+'SAN LUIS'!I76+SUAREZ!I76+'VALLE DE SAN JUAN'!I76+VILLAHERMOSA!I76</f>
        <v>45</v>
      </c>
      <c r="J76" s="1369">
        <f>+'VENADILLO 2017'!J76+'SANTA ISABEL 2017'!J76+'SANTA ISABEL 2017'!J76+'ROVIRA 2017'!J76+'PIEDRAS 2017'!J76+'MARIQUITA 2017'!J76+'LERIDA 2017'!J76+'HONDA 2017'!J76+'FRESNO 2017'!J76+'FALAN 2017'!J76+'CAJAMARCA 2017'!J76+'ARMERO 2017'!J76+'ALVARADO 2017'!J76+RONCESVALLES2017!J76+PLANADAS2017!J76+PROGRAMACIÒNMURILLO2017!J76+COYAIMA2017!J76+ATACO2017!J76+'CARMEN DE APICALA'!J76+CHAPARRAL!J76+CUNDAY!J76+ESPINAL!J76+FLANDES!J76+ICONONZO!J76+MELGAR!J76+NATAGAIMA!J76+PURIFICACION!J76+'SAN ANTONIO'!J76+VILLARRICA!J76+AMBALEMA!J76+CASABIANCA!J76+HERVEO!J76+LIBANO!J76+ANZOATEGUI!J76+PALOCABILDO!J76+COELLO!J76+ORTEGA!J76+ALPUJARRA!J76+DOLORES!J76+GUAMO!J76+PRADO!J76+'SAN LUIS'!J76+SUAREZ!J76+'VALLE DE SAN JUAN'!J76+VILLAHERMOSA!J76</f>
        <v>1579</v>
      </c>
      <c r="K76" s="1369">
        <f>+'VENADILLO 2017'!K76+'SANTA ISABEL 2017'!K76+'SANTA ISABEL 2017'!K76+'ROVIRA 2017'!K76+'PIEDRAS 2017'!K76+'MARIQUITA 2017'!K76+'LERIDA 2017'!K76+'HONDA 2017'!K76+'FRESNO 2017'!K76+'FALAN 2017'!K76+'CAJAMARCA 2017'!K76+'ARMERO 2017'!K76+'ALVARADO 2017'!K76+RONCESVALLES2017!K76+PLANADAS2017!K76+PROGRAMACIÒNMURILLO2017!K76+COYAIMA2017!K76+ATACO2017!K76+'CARMEN DE APICALA'!K76+CHAPARRAL!K76+CUNDAY!K76+ESPINAL!K76+FLANDES!K76+ICONONZO!K76+MELGAR!K76+NATAGAIMA!K76+PURIFICACION!K76+'SAN ANTONIO'!K76+VILLARRICA!K76+AMBALEMA!K76+CASABIANCA!K76+HERVEO!K76+LIBANO!K76+ANZOATEGUI!K76+PALOCABILDO!K76+COELLO!K76+ORTEGA!K76+ALPUJARRA!K76+DOLORES!K76+GUAMO!K76+PRADO!K76+'SAN LUIS'!K76+SUAREZ!K76+'VALLE DE SAN JUAN'!K76+VILLAHERMOSA!K76</f>
        <v>819.5</v>
      </c>
      <c r="L76" s="1370">
        <f>+'VENADILLO 2017'!L76+'SANTA ISABEL 2017'!L76+'SANTA ISABEL 2017'!L76+'ROVIRA 2017'!L76+'PIEDRAS 2017'!L76+'MARIQUITA 2017'!L76+'LERIDA 2017'!L76+'HONDA 2017'!L76+'FRESNO 2017'!L76+'FALAN 2017'!L76+'CAJAMARCA 2017'!L76+'ARMERO 2017'!L76+'ALVARADO 2017'!L76+RONCESVALLES2017!L76+PLANADAS2017!L76+PROGRAMACIÒNMURILLO2017!L76+COYAIMA2017!L76+ATACO2017!L76+'CARMEN DE APICALA'!L76+CHAPARRAL!L76+CUNDAY!L76+ESPINAL!L76+FLANDES!L76+ICONONZO!L76+MELGAR!L76+NATAGAIMA!L76+PURIFICACION!L76+'SAN ANTONIO'!L76+VILLARRICA!L76+AMBALEMA!L76+CASABIANCA!L76+HERVEO!L76+LIBANO!L76+ANZOATEGUI!L76+PALOCABILDO!L76+COELLO!L76+ORTEGA!L76+ALPUJARRA!L76+DOLORES!L76+GUAMO!L76+PRADO!L76+'SAN LUIS'!L76+SUAREZ!L76+'VALLE DE SAN JUAN'!L76+VILLAHERMOSA!L76</f>
        <v>183080</v>
      </c>
      <c r="M76" s="1370">
        <f>+'VENADILLO 2017'!M76+'SANTA ISABEL 2017'!M76+'SANTA ISABEL 2017'!M76+'ROVIRA 2017'!M76+'PIEDRAS 2017'!M76+'MARIQUITA 2017'!M76+'LERIDA 2017'!M76+'HONDA 2017'!M76+'FRESNO 2017'!M76+'FALAN 2017'!M76+'CAJAMARCA 2017'!M76+'ARMERO 2017'!M76+'ALVARADO 2017'!M76+RONCESVALLES2017!M76+PLANADAS2017!M76+PROGRAMACIÒNMURILLO2017!M76+COYAIMA2017!M76+ATACO2017!M76+'CARMEN DE APICALA'!M76+CHAPARRAL!M76+CUNDAY!M76+ESPINAL!M76+FLANDES!M76+ICONONZO!M76+MELGAR!M76+NATAGAIMA!M76+PURIFICACION!M76+'SAN ANTONIO'!M76+VILLARRICA!M76+AMBALEMA!M76+CASABIANCA!M76+HERVEO!M76+LIBANO!M76+ANZOATEGUI!M76+PALOCABILDO!M76+COELLO!M76+ORTEGA!M76+ALPUJARRA!M76+DOLORES!M76+GUAMO!M76+PRADO!M76+'SAN LUIS'!M76+SUAREZ!M76+'VALLE DE SAN JUAN'!M76+VILLAHERMOSA!M76</f>
        <v>6523220</v>
      </c>
      <c r="N76" s="1370">
        <f>+'VENADILLO 2017'!N76+'SANTA ISABEL 2017'!N76+'SANTA ISABEL 2017'!N76+'ROVIRA 2017'!N76+'PIEDRAS 2017'!N76+'MARIQUITA 2017'!N76+'LERIDA 2017'!N76+'HONDA 2017'!N76+'FRESNO 2017'!N76+'FALAN 2017'!N76+'CAJAMARCA 2017'!N76+'ARMERO 2017'!N76+'ALVARADO 2017'!N76+RONCESVALLES2017!N76+PLANADAS2017!N76+PROGRAMACIÒNMURILLO2017!N76+COYAIMA2017!N76+ATACO2017!N76+'CARMEN DE APICALA'!N76+CHAPARRAL!N76+CUNDAY!N76+ESPINAL!N76+FLANDES!N76+ICONONZO!N76+MELGAR!N76+NATAGAIMA!N76+PURIFICACION!N76+'SAN ANTONIO'!N76+VILLARRICA!N76+AMBALEMA!N76+CASABIANCA!N76+HERVEO!N76+LIBANO!N76+ANZOATEGUI!N76+PALOCABILDO!N76+COELLO!N76+ORTEGA!N76+ALPUJARRA!N76+DOLORES!N76+GUAMO!N76+PRADO!N76+'SAN LUIS'!N76+SUAREZ!N76+'VALLE DE SAN JUAN'!N76+VILLAHERMOSA!N76</f>
        <v>163</v>
      </c>
      <c r="O76" s="1370">
        <f>+'VENADILLO 2017'!O76+'SANTA ISABEL 2017'!O76+'SANTA ISABEL 2017'!O76+'ROVIRA 2017'!O76+'PIEDRAS 2017'!O76+'MARIQUITA 2017'!O76+'LERIDA 2017'!O76+'HONDA 2017'!O76+'FRESNO 2017'!O76+'FALAN 2017'!O76+'CAJAMARCA 2017'!O76+'ARMERO 2017'!O76+'ALVARADO 2017'!O76+RONCESVALLES2017!O76+PLANADAS2017!O76+PROGRAMACIÒNMURILLO2017!O76+COYAIMA2017!O76+ATACO2017!O76+'CARMEN DE APICALA'!O76+CHAPARRAL!O76+CUNDAY!O76+ESPINAL!O76+FLANDES!O76+ICONONZO!O76+MELGAR!O76+NATAGAIMA!O76+PURIFICACION!O76+'SAN ANTONIO'!O76+VILLARRICA!O76+AMBALEMA!O76+CASABIANCA!O76+HERVEO!O76+LIBANO!O76+ANZOATEGUI!O76+PALOCABILDO!O76+COELLO!O76+ORTEGA!O76+ALPUJARRA!O76+DOLORES!O76+GUAMO!O76+PRADO!O76+'SAN LUIS'!O76+SUAREZ!O76+'VALLE DE SAN JUAN'!O76+VILLAHERMOSA!O76</f>
        <v>1297480</v>
      </c>
      <c r="P76" s="1370">
        <f>+'VENADILLO 2017'!P76+'SANTA ISABEL 2017'!P76+'SANTA ISABEL 2017'!P76+'ROVIRA 2017'!P76+'PIEDRAS 2017'!P76+'MARIQUITA 2017'!P76+'LERIDA 2017'!P76+'HONDA 2017'!P76+'FRESNO 2017'!P76+'FALAN 2017'!P76+'CAJAMARCA 2017'!P76+'ARMERO 2017'!P76+'ALVARADO 2017'!P76+RONCESVALLES2017!P76+PLANADAS2017!P76+PROGRAMACIÒNMURILLO2017!P76+COYAIMA2017!P76+ATACO2017!P76+'CARMEN DE APICALA'!P76+CHAPARRAL!P76+CUNDAY!P76+ESPINAL!P76+FLANDES!P76+ICONONZO!P76+MELGAR!P76+NATAGAIMA!P76+PURIFICACION!P76+'SAN ANTONIO'!P76+VILLARRICA!P76+AMBALEMA!P76+CASABIANCA!P76+HERVEO!P76+LIBANO!P76+ANZOATEGUI!P76+PALOCABILDO!P76+COELLO!P76+ORTEGA!P76+ALPUJARRA!P76+DOLORES!P76+GUAMO!P76+PRADO!P76+'SAN LUIS'!P76+SUAREZ!P76+'VALLE DE SAN JUAN'!P76+VILLAHERMOSA!P76</f>
        <v>899.5</v>
      </c>
      <c r="Q76" s="1370">
        <f>+'VENADILLO 2017'!Q76+'SANTA ISABEL 2017'!Q76+'SANTA ISABEL 2017'!Q76+'ROVIRA 2017'!Q76+'PIEDRAS 2017'!Q76+'MARIQUITA 2017'!Q76+'LERIDA 2017'!Q76+'HONDA 2017'!Q76+'FRESNO 2017'!Q76+'FALAN 2017'!Q76+'CAJAMARCA 2017'!Q76+'ARMERO 2017'!Q76+'ALVARADO 2017'!Q76+RONCESVALLES2017!Q76+PLANADAS2017!Q76+PROGRAMACIÒNMURILLO2017!Q76+COYAIMA2017!Q76+ATACO2017!Q76+'CARMEN DE APICALA'!Q76+CHAPARRAL!Q76+CUNDAY!Q76+ESPINAL!Q76+FLANDES!Q76+ICONONZO!Q76+MELGAR!Q76+NATAGAIMA!Q76+PURIFICACION!Q76+'SAN ANTONIO'!Q76+VILLARRICA!Q76+AMBALEMA!Q76+CASABIANCA!Q76+HERVEO!Q76+LIBANO!Q76+ANZOATEGUI!Q76+PALOCABILDO!Q76+COELLO!Q76+ORTEGA!Q76+ALPUJARRA!Q76+DOLORES!Q76+GUAMO!Q76+PRADO!Q76+'SAN LUIS'!Q76+SUAREZ!Q76+'VALLE DE SAN JUAN'!Q76+VILLAHERMOSA!Q76</f>
        <v>7821215</v>
      </c>
      <c r="R76" s="61"/>
    </row>
    <row r="77" spans="1:18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369">
        <f>+'VENADILLO 2017'!F77+'SANTA ISABEL 2017'!F77+'SANTA ISABEL 2017'!F77+'ROVIRA 2017'!F77+'PIEDRAS 2017'!F77+'MARIQUITA 2017'!F77+'LERIDA 2017'!F77+'HONDA 2017'!F77+'FRESNO 2017'!F77+'FALAN 2017'!F77+'CAJAMARCA 2017'!F77+'ARMERO 2017'!F77+'ALVARADO 2017'!F77+RONCESVALLES2017!F77+PLANADAS2017!F77+PROGRAMACIÒNMURILLO2017!F77+COYAIMA2017!F77+ATACO2017!F77+'CARMEN DE APICALA'!F77+CHAPARRAL!F77+CUNDAY!F77+ESPINAL!F77+FLANDES!F77+ICONONZO!F77+MELGAR!F77+NATAGAIMA!F77+PURIFICACION!F77+'SAN ANTONIO'!F77+VILLARRICA!F77+AMBALEMA!F77+CASABIANCA!F77+HERVEO!F77+LIBANO!F77+ANZOATEGUI!F77+PALOCABILDO!F77+COELLO!F77+ORTEGA!F77+ALPUJARRA!F77+DOLORES!F77+GUAMO!F77+PRADO!F77+'SAN LUIS'!F77+SUAREZ!F77+'VALLE DE SAN JUAN'!F77+VILLAHERMOSA!F77</f>
        <v>409</v>
      </c>
      <c r="G77" s="1369">
        <f>+'VENADILLO 2017'!G77+'SANTA ISABEL 2017'!G77+'SANTA ISABEL 2017'!G77+'ROVIRA 2017'!G77+'PIEDRAS 2017'!G77+'MARIQUITA 2017'!G77+'LERIDA 2017'!G77+'HONDA 2017'!G77+'FRESNO 2017'!G77+'FALAN 2017'!G77+'CAJAMARCA 2017'!G77+'ARMERO 2017'!G77+'ALVARADO 2017'!G77+RONCESVALLES2017!G77+PLANADAS2017!G77+PROGRAMACIÒNMURILLO2017!G77+COYAIMA2017!G77+ATACO2017!G77+'CARMEN DE APICALA'!G77+CHAPARRAL!G77+CUNDAY!G77+ESPINAL!G77+FLANDES!G77+ICONONZO!G77+MELGAR!G77+NATAGAIMA!G77+PURIFICACION!G77+'SAN ANTONIO'!G77+VILLARRICA!G77+AMBALEMA!G77+CASABIANCA!G77+HERVEO!G77+LIBANO!G77+ANZOATEGUI!G77+PALOCABILDO!G77+COELLO!G77+ORTEGA!G77+ALPUJARRA!G77+DOLORES!G77+GUAMO!G77+PRADO!G77+'SAN LUIS'!G77+SUAREZ!G77+'VALLE DE SAN JUAN'!G77+VILLAHERMOSA!G77</f>
        <v>585</v>
      </c>
      <c r="H77" s="190">
        <f t="shared" si="2"/>
        <v>143.03178484107579</v>
      </c>
      <c r="I77" s="1369">
        <f>+'VENADILLO 2017'!I77+'SANTA ISABEL 2017'!I77+'SANTA ISABEL 2017'!I77+'ROVIRA 2017'!I77+'PIEDRAS 2017'!I77+'MARIQUITA 2017'!I77+'LERIDA 2017'!I77+'HONDA 2017'!I77+'FRESNO 2017'!I77+'FALAN 2017'!I77+'CAJAMARCA 2017'!I77+'ARMERO 2017'!I77+'ALVARADO 2017'!I77+RONCESVALLES2017!I77+PLANADAS2017!I77+PROGRAMACIÒNMURILLO2017!I77+COYAIMA2017!I77+ATACO2017!I77+'CARMEN DE APICALA'!I77+CHAPARRAL!I77+CUNDAY!I77+ESPINAL!I77+FLANDES!I77+ICONONZO!I77+MELGAR!I77+NATAGAIMA!I77+PURIFICACION!I77+'SAN ANTONIO'!I77+VILLARRICA!I77+AMBALEMA!I77+CASABIANCA!I77+HERVEO!I77+LIBANO!I77+ANZOATEGUI!I77+PALOCABILDO!I77+COELLO!I77+ORTEGA!I77+ALPUJARRA!I77+DOLORES!I77+GUAMO!I77+PRADO!I77+'SAN LUIS'!I77+SUAREZ!I77+'VALLE DE SAN JUAN'!I77+VILLAHERMOSA!I77</f>
        <v>44</v>
      </c>
      <c r="J77" s="1369">
        <f>+'VENADILLO 2017'!J77+'SANTA ISABEL 2017'!J77+'SANTA ISABEL 2017'!J77+'ROVIRA 2017'!J77+'PIEDRAS 2017'!J77+'MARIQUITA 2017'!J77+'LERIDA 2017'!J77+'HONDA 2017'!J77+'FRESNO 2017'!J77+'FALAN 2017'!J77+'CAJAMARCA 2017'!J77+'ARMERO 2017'!J77+'ALVARADO 2017'!J77+RONCESVALLES2017!J77+PLANADAS2017!J77+PROGRAMACIÒNMURILLO2017!J77+COYAIMA2017!J77+ATACO2017!J77+'CARMEN DE APICALA'!J77+CHAPARRAL!J77+CUNDAY!J77+ESPINAL!J77+FLANDES!J77+ICONONZO!J77+MELGAR!J77+NATAGAIMA!J77+PURIFICACION!J77+'SAN ANTONIO'!J77+VILLARRICA!J77+AMBALEMA!J77+CASABIANCA!J77+HERVEO!J77+LIBANO!J77+ANZOATEGUI!J77+PALOCABILDO!J77+COELLO!J77+ORTEGA!J77+ALPUJARRA!J77+DOLORES!J77+GUAMO!J77+PRADO!J77+'SAN LUIS'!J77+SUAREZ!J77+'VALLE DE SAN JUAN'!J77+VILLAHERMOSA!J77</f>
        <v>585</v>
      </c>
      <c r="K77" s="1369">
        <f>+'VENADILLO 2017'!K77+'SANTA ISABEL 2017'!K77+'SANTA ISABEL 2017'!K77+'ROVIRA 2017'!K77+'PIEDRAS 2017'!K77+'MARIQUITA 2017'!K77+'LERIDA 2017'!K77+'HONDA 2017'!K77+'FRESNO 2017'!K77+'FALAN 2017'!K77+'CAJAMARCA 2017'!K77+'ARMERO 2017'!K77+'ALVARADO 2017'!K77+RONCESVALLES2017!K77+PLANADAS2017!K77+PROGRAMACIÒNMURILLO2017!K77+COYAIMA2017!K77+ATACO2017!K77+'CARMEN DE APICALA'!K77+CHAPARRAL!K77+CUNDAY!K77+ESPINAL!K77+FLANDES!K77+ICONONZO!K77+MELGAR!K77+NATAGAIMA!K77+PURIFICACION!K77+'SAN ANTONIO'!K77+VILLARRICA!K77+AMBALEMA!K77+CASABIANCA!K77+HERVEO!K77+LIBANO!K77+ANZOATEGUI!K77+PALOCABILDO!K77+COELLO!K77+ORTEGA!K77+ALPUJARRA!K77+DOLORES!K77+GUAMO!K77+PRADO!K77+'SAN LUIS'!K77+SUAREZ!K77+'VALLE DE SAN JUAN'!K77+VILLAHERMOSA!K77</f>
        <v>297.5</v>
      </c>
      <c r="L77" s="1370">
        <f>+'VENADILLO 2017'!L77+'SANTA ISABEL 2017'!L77+'SANTA ISABEL 2017'!L77+'ROVIRA 2017'!L77+'PIEDRAS 2017'!L77+'MARIQUITA 2017'!L77+'LERIDA 2017'!L77+'HONDA 2017'!L77+'FRESNO 2017'!L77+'FALAN 2017'!L77+'CAJAMARCA 2017'!L77+'ARMERO 2017'!L77+'ALVARADO 2017'!L77+RONCESVALLES2017!L77+PLANADAS2017!L77+PROGRAMACIÒNMURILLO2017!L77+COYAIMA2017!L77+ATACO2017!L77+'CARMEN DE APICALA'!L77+CHAPARRAL!L77+CUNDAY!L77+ESPINAL!L77+FLANDES!L77+ICONONZO!L77+MELGAR!L77+NATAGAIMA!L77+PURIFICACION!L77+'SAN ANTONIO'!L77+VILLARRICA!L77+AMBALEMA!L77+CASABIANCA!L77+HERVEO!L77+LIBANO!L77+ANZOATEGUI!L77+PALOCABILDO!L77+COELLO!L77+ORTEGA!L77+ALPUJARRA!L77+DOLORES!L77+GUAMO!L77+PRADO!L77+'SAN LUIS'!L77+SUAREZ!L77+'VALLE DE SAN JUAN'!L77+VILLAHERMOSA!L77</f>
        <v>179100</v>
      </c>
      <c r="M77" s="1370">
        <f>+'VENADILLO 2017'!M77+'SANTA ISABEL 2017'!M77+'SANTA ISABEL 2017'!M77+'ROVIRA 2017'!M77+'PIEDRAS 2017'!M77+'MARIQUITA 2017'!M77+'LERIDA 2017'!M77+'HONDA 2017'!M77+'FRESNO 2017'!M77+'FALAN 2017'!M77+'CAJAMARCA 2017'!M77+'ARMERO 2017'!M77+'ALVARADO 2017'!M77+RONCESVALLES2017!M77+PLANADAS2017!M77+PROGRAMACIÒNMURILLO2017!M77+COYAIMA2017!M77+ATACO2017!M77+'CARMEN DE APICALA'!M77+CHAPARRAL!M77+CUNDAY!M77+ESPINAL!M77+FLANDES!M77+ICONONZO!M77+MELGAR!M77+NATAGAIMA!M77+PURIFICACION!M77+'SAN ANTONIO'!M77+VILLARRICA!M77+AMBALEMA!M77+CASABIANCA!M77+HERVEO!M77+LIBANO!M77+ANZOATEGUI!M77+PALOCABILDO!M77+COELLO!M77+ORTEGA!M77+ALPUJARRA!M77+DOLORES!M77+GUAMO!M77+PRADO!M77+'SAN LUIS'!M77+SUAREZ!M77+'VALLE DE SAN JUAN'!M77+VILLAHERMOSA!M77</f>
        <v>2368100</v>
      </c>
      <c r="N77" s="1370">
        <f>+'VENADILLO 2017'!N77+'SANTA ISABEL 2017'!N77+'SANTA ISABEL 2017'!N77+'ROVIRA 2017'!N77+'PIEDRAS 2017'!N77+'MARIQUITA 2017'!N77+'LERIDA 2017'!N77+'HONDA 2017'!N77+'FRESNO 2017'!N77+'FALAN 2017'!N77+'CAJAMARCA 2017'!N77+'ARMERO 2017'!N77+'ALVARADO 2017'!N77+RONCESVALLES2017!N77+PLANADAS2017!N77+PROGRAMACIÒNMURILLO2017!N77+COYAIMA2017!N77+ATACO2017!N77+'CARMEN DE APICALA'!N77+CHAPARRAL!N77+CUNDAY!N77+ESPINAL!N77+FLANDES!N77+ICONONZO!N77+MELGAR!N77+NATAGAIMA!N77+PURIFICACION!N77+'SAN ANTONIO'!N77+VILLARRICA!N77+AMBALEMA!N77+CASABIANCA!N77+HERVEO!N77+LIBANO!N77+ANZOATEGUI!N77+PALOCABILDO!N77+COELLO!N77+ORTEGA!N77+ALPUJARRA!N77+DOLORES!N77+GUAMO!N77+PRADO!N77+'SAN LUIS'!N77+SUAREZ!N77+'VALLE DE SAN JUAN'!N77+VILLAHERMOSA!N77</f>
        <v>16220</v>
      </c>
      <c r="O77" s="1370">
        <f>+'VENADILLO 2017'!O77+'SANTA ISABEL 2017'!O77+'SANTA ISABEL 2017'!O77+'ROVIRA 2017'!O77+'PIEDRAS 2017'!O77+'MARIQUITA 2017'!O77+'LERIDA 2017'!O77+'HONDA 2017'!O77+'FRESNO 2017'!O77+'FALAN 2017'!O77+'CAJAMARCA 2017'!O77+'ARMERO 2017'!O77+'ALVARADO 2017'!O77+RONCESVALLES2017!O77+PLANADAS2017!O77+PROGRAMACIÒNMURILLO2017!O77+COYAIMA2017!O77+ATACO2017!O77+'CARMEN DE APICALA'!O77+CHAPARRAL!O77+CUNDAY!O77+ESPINAL!O77+FLANDES!O77+ICONONZO!O77+MELGAR!O77+NATAGAIMA!O77+PURIFICACION!O77+'SAN ANTONIO'!O77+VILLARRICA!O77+AMBALEMA!O77+CASABIANCA!O77+HERVEO!O77+LIBANO!O77+ANZOATEGUI!O77+PALOCABILDO!O77+COELLO!O77+ORTEGA!O77+ALPUJARRA!O77+DOLORES!O77+GUAMO!O77+PRADO!O77+'SAN LUIS'!O77+SUAREZ!O77+'VALLE DE SAN JUAN'!O77+VILLAHERMOSA!O77</f>
        <v>2786000</v>
      </c>
      <c r="P77" s="1370">
        <f>+'VENADILLO 2017'!P77+'SANTA ISABEL 2017'!P77+'SANTA ISABEL 2017'!P77+'ROVIRA 2017'!P77+'PIEDRAS 2017'!P77+'MARIQUITA 2017'!P77+'LERIDA 2017'!P77+'HONDA 2017'!P77+'FRESNO 2017'!P77+'FALAN 2017'!P77+'CAJAMARCA 2017'!P77+'ARMERO 2017'!P77+'ALVARADO 2017'!P77+RONCESVALLES2017!P77+PLANADAS2017!P77+PROGRAMACIÒNMURILLO2017!P77+COYAIMA2017!P77+ATACO2017!P77+'CARMEN DE APICALA'!P77+CHAPARRAL!P77+CUNDAY!P77+ESPINAL!P77+FLANDES!P77+ICONONZO!P77+MELGAR!P77+NATAGAIMA!P77+PURIFICACION!P77+'SAN ANTONIO'!P77+VILLARRICA!P77+AMBALEMA!P77+CASABIANCA!P77+HERVEO!P77+LIBANO!P77+ANZOATEGUI!P77+PALOCABILDO!P77+COELLO!P77+ORTEGA!P77+ALPUJARRA!P77+DOLORES!P77+GUAMO!P77+PRADO!P77+'SAN LUIS'!P77+SUAREZ!P77+'VALLE DE SAN JUAN'!P77+VILLAHERMOSA!P77</f>
        <v>414505</v>
      </c>
      <c r="Q77" s="1370">
        <f>+'VENADILLO 2017'!Q77+'SANTA ISABEL 2017'!Q77+'SANTA ISABEL 2017'!Q77+'ROVIRA 2017'!Q77+'PIEDRAS 2017'!Q77+'MARIQUITA 2017'!Q77+'LERIDA 2017'!Q77+'HONDA 2017'!Q77+'FRESNO 2017'!Q77+'FALAN 2017'!Q77+'CAJAMARCA 2017'!Q77+'ARMERO 2017'!Q77+'ALVARADO 2017'!Q77+RONCESVALLES2017!Q77+PLANADAS2017!Q77+PROGRAMACIÒNMURILLO2017!Q77+COYAIMA2017!Q77+ATACO2017!Q77+'CARMEN DE APICALA'!Q77+CHAPARRAL!Q77+CUNDAY!Q77+ESPINAL!Q77+FLANDES!Q77+ICONONZO!Q77+MELGAR!Q77+NATAGAIMA!Q77+PURIFICACION!Q77+'SAN ANTONIO'!Q77+VILLARRICA!Q77+AMBALEMA!Q77+CASABIANCA!Q77+HERVEO!Q77+LIBANO!Q77+ANZOATEGUI!Q77+PALOCABILDO!Q77+COELLO!Q77+ORTEGA!Q77+ALPUJARRA!Q77+DOLORES!Q77+GUAMO!Q77+PRADO!Q77+'SAN LUIS'!Q77+SUAREZ!Q77+'VALLE DE SAN JUAN'!Q77+VILLAHERMOSA!Q77</f>
        <v>5154280</v>
      </c>
      <c r="R77" s="61"/>
    </row>
    <row r="78" spans="1:18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369">
        <f>+'VENADILLO 2017'!F78+'SANTA ISABEL 2017'!F78+'SANTA ISABEL 2017'!F78+'ROVIRA 2017'!F78+'PIEDRAS 2017'!F78+'MARIQUITA 2017'!F78+'LERIDA 2017'!F78+'HONDA 2017'!F78+'FRESNO 2017'!F78+'FALAN 2017'!F78+'CAJAMARCA 2017'!F78+'ARMERO 2017'!F78+'ALVARADO 2017'!F78+RONCESVALLES2017!F78+PLANADAS2017!F78+PROGRAMACIÒNMURILLO2017!F78+COYAIMA2017!F78+ATACO2017!F78+'CARMEN DE APICALA'!F78+CHAPARRAL!F78+CUNDAY!F78+ESPINAL!F78+FLANDES!F78+ICONONZO!F78+MELGAR!F78+NATAGAIMA!F78+PURIFICACION!F78+'SAN ANTONIO'!F78+VILLARRICA!F78+AMBALEMA!F78+CASABIANCA!F78+HERVEO!F78+LIBANO!F78+ANZOATEGUI!F78+PALOCABILDO!F78+COELLO!F78+ORTEGA!F78+ALPUJARRA!F78+DOLORES!F78+GUAMO!F78+PRADO!F78+'SAN LUIS'!F78+SUAREZ!F78+'VALLE DE SAN JUAN'!F78+VILLAHERMOSA!F78</f>
        <v>254</v>
      </c>
      <c r="G78" s="1369">
        <f>+'VENADILLO 2017'!G78+'SANTA ISABEL 2017'!G78+'SANTA ISABEL 2017'!G78+'ROVIRA 2017'!G78+'PIEDRAS 2017'!G78+'MARIQUITA 2017'!G78+'LERIDA 2017'!G78+'HONDA 2017'!G78+'FRESNO 2017'!G78+'FALAN 2017'!G78+'CAJAMARCA 2017'!G78+'ARMERO 2017'!G78+'ALVARADO 2017'!G78+RONCESVALLES2017!G78+PLANADAS2017!G78+PROGRAMACIÒNMURILLO2017!G78+COYAIMA2017!G78+ATACO2017!G78+'CARMEN DE APICALA'!G78+CHAPARRAL!G78+CUNDAY!G78+ESPINAL!G78+FLANDES!G78+ICONONZO!G78+MELGAR!G78+NATAGAIMA!G78+PURIFICACION!G78+'SAN ANTONIO'!G78+VILLARRICA!G78+AMBALEMA!G78+CASABIANCA!G78+HERVEO!G78+LIBANO!G78+ANZOATEGUI!G78+PALOCABILDO!G78+COELLO!G78+ORTEGA!G78+ALPUJARRA!G78+DOLORES!G78+GUAMO!G78+PRADO!G78+'SAN LUIS'!G78+SUAREZ!G78+'VALLE DE SAN JUAN'!G78+VILLAHERMOSA!G78</f>
        <v>243</v>
      </c>
      <c r="H78" s="190">
        <f t="shared" si="2"/>
        <v>95.669291338582681</v>
      </c>
      <c r="I78" s="1369">
        <f>+'VENADILLO 2017'!I78+'SANTA ISABEL 2017'!I78+'SANTA ISABEL 2017'!I78+'ROVIRA 2017'!I78+'PIEDRAS 2017'!I78+'MARIQUITA 2017'!I78+'LERIDA 2017'!I78+'HONDA 2017'!I78+'FRESNO 2017'!I78+'FALAN 2017'!I78+'CAJAMARCA 2017'!I78+'ARMERO 2017'!I78+'ALVARADO 2017'!I78+RONCESVALLES2017!I78+PLANADAS2017!I78+PROGRAMACIÒNMURILLO2017!I78+COYAIMA2017!I78+ATACO2017!I78+'CARMEN DE APICALA'!I78+CHAPARRAL!I78+CUNDAY!I78+ESPINAL!I78+FLANDES!I78+ICONONZO!I78+MELGAR!I78+NATAGAIMA!I78+PURIFICACION!I78+'SAN ANTONIO'!I78+VILLARRICA!I78+AMBALEMA!I78+CASABIANCA!I78+HERVEO!I78+LIBANO!I78+ANZOATEGUI!I78+PALOCABILDO!I78+COELLO!I78+ORTEGA!I78+ALPUJARRA!I78+DOLORES!I78+GUAMO!I78+PRADO!I78+'SAN LUIS'!I78+SUAREZ!I78+'VALLE DE SAN JUAN'!I78+VILLAHERMOSA!I78</f>
        <v>89</v>
      </c>
      <c r="J78" s="1369">
        <f>+'VENADILLO 2017'!J78+'SANTA ISABEL 2017'!J78+'SANTA ISABEL 2017'!J78+'ROVIRA 2017'!J78+'PIEDRAS 2017'!J78+'MARIQUITA 2017'!J78+'LERIDA 2017'!J78+'HONDA 2017'!J78+'FRESNO 2017'!J78+'FALAN 2017'!J78+'CAJAMARCA 2017'!J78+'ARMERO 2017'!J78+'ALVARADO 2017'!J78+RONCESVALLES2017!J78+PLANADAS2017!J78+PROGRAMACIÒNMURILLO2017!J78+COYAIMA2017!J78+ATACO2017!J78+'CARMEN DE APICALA'!J78+CHAPARRAL!J78+CUNDAY!J78+ESPINAL!J78+FLANDES!J78+ICONONZO!J78+MELGAR!J78+NATAGAIMA!J78+PURIFICACION!J78+'SAN ANTONIO'!J78+VILLARRICA!J78+AMBALEMA!J78+CASABIANCA!J78+HERVEO!J78+LIBANO!J78+ANZOATEGUI!J78+PALOCABILDO!J78+COELLO!J78+ORTEGA!J78+ALPUJARRA!J78+DOLORES!J78+GUAMO!J78+PRADO!J78+'SAN LUIS'!J78+SUAREZ!J78+'VALLE DE SAN JUAN'!J78+VILLAHERMOSA!J78</f>
        <v>480</v>
      </c>
      <c r="K78" s="1369">
        <f>+'VENADILLO 2017'!K78+'SANTA ISABEL 2017'!K78+'SANTA ISABEL 2017'!K78+'ROVIRA 2017'!K78+'PIEDRAS 2017'!K78+'MARIQUITA 2017'!K78+'LERIDA 2017'!K78+'HONDA 2017'!K78+'FRESNO 2017'!K78+'FALAN 2017'!K78+'CAJAMARCA 2017'!K78+'ARMERO 2017'!K78+'ALVARADO 2017'!K78+RONCESVALLES2017!K78+PLANADAS2017!K78+PROGRAMACIÒNMURILLO2017!K78+COYAIMA2017!K78+ATACO2017!K78+'CARMEN DE APICALA'!K78+CHAPARRAL!K78+CUNDAY!K78+ESPINAL!K78+FLANDES!K78+ICONONZO!K78+MELGAR!K78+NATAGAIMA!K78+PURIFICACION!K78+'SAN ANTONIO'!K78+VILLARRICA!K78+AMBALEMA!K78+CASABIANCA!K78+HERVEO!K78+LIBANO!K78+ANZOATEGUI!K78+PALOCABILDO!K78+COELLO!K78+ORTEGA!K78+ALPUJARRA!K78+DOLORES!K78+GUAMO!K78+PRADO!K78+'SAN LUIS'!K78+SUAREZ!K78+'VALLE DE SAN JUAN'!K78+VILLAHERMOSA!K78</f>
        <v>594</v>
      </c>
      <c r="L78" s="1370">
        <f>+'VENADILLO 2017'!L78+'SANTA ISABEL 2017'!L78+'SANTA ISABEL 2017'!L78+'ROVIRA 2017'!L78+'PIEDRAS 2017'!L78+'MARIQUITA 2017'!L78+'LERIDA 2017'!L78+'HONDA 2017'!L78+'FRESNO 2017'!L78+'FALAN 2017'!L78+'CAJAMARCA 2017'!L78+'ARMERO 2017'!L78+'ALVARADO 2017'!L78+RONCESVALLES2017!L78+PLANADAS2017!L78+PROGRAMACIÒNMURILLO2017!L78+COYAIMA2017!L78+ATACO2017!L78+'CARMEN DE APICALA'!L78+CHAPARRAL!L78+CUNDAY!L78+ESPINAL!L78+FLANDES!L78+ICONONZO!L78+MELGAR!L78+NATAGAIMA!L78+PURIFICACION!L78+'SAN ANTONIO'!L78+VILLARRICA!L78+AMBALEMA!L78+CASABIANCA!L78+HERVEO!L78+LIBANO!L78+ANZOATEGUI!L78+PALOCABILDO!L78+COELLO!L78+ORTEGA!L78+ALPUJARRA!L78+DOLORES!L78+GUAMO!L78+PRADO!L78+'SAN LUIS'!L78+SUAREZ!L78+'VALLE DE SAN JUAN'!L78+VILLAHERMOSA!L78</f>
        <v>390040</v>
      </c>
      <c r="M78" s="1370">
        <f>+'VENADILLO 2017'!M78+'SANTA ISABEL 2017'!M78+'SANTA ISABEL 2017'!M78+'ROVIRA 2017'!M78+'PIEDRAS 2017'!M78+'MARIQUITA 2017'!M78+'LERIDA 2017'!M78+'HONDA 2017'!M78+'FRESNO 2017'!M78+'FALAN 2017'!M78+'CAJAMARCA 2017'!M78+'ARMERO 2017'!M78+'ALVARADO 2017'!M78+RONCESVALLES2017!M78+PLANADAS2017!M78+PROGRAMACIÒNMURILLO2017!M78+COYAIMA2017!M78+ATACO2017!M78+'CARMEN DE APICALA'!M78+CHAPARRAL!M78+CUNDAY!M78+ESPINAL!M78+FLANDES!M78+ICONONZO!M78+MELGAR!M78+NATAGAIMA!M78+PURIFICACION!M78+'SAN ANTONIO'!M78+VILLARRICA!M78+AMBALEMA!M78+CASABIANCA!M78+HERVEO!M78+LIBANO!M78+ANZOATEGUI!M78+PALOCABILDO!M78+COELLO!M78+ORTEGA!M78+ALPUJARRA!M78+DOLORES!M78+GUAMO!M78+PRADO!M78+'SAN LUIS'!M78+SUAREZ!M78+'VALLE DE SAN JUAN'!M78+VILLAHERMOSA!M78</f>
        <v>4728240</v>
      </c>
      <c r="N78" s="1370">
        <f>+'VENADILLO 2017'!N78+'SANTA ISABEL 2017'!N78+'SANTA ISABEL 2017'!N78+'ROVIRA 2017'!N78+'PIEDRAS 2017'!N78+'MARIQUITA 2017'!N78+'LERIDA 2017'!N78+'HONDA 2017'!N78+'FRESNO 2017'!N78+'FALAN 2017'!N78+'CAJAMARCA 2017'!N78+'ARMERO 2017'!N78+'ALVARADO 2017'!N78+RONCESVALLES2017!N78+PLANADAS2017!N78+PROGRAMACIÒNMURILLO2017!N78+COYAIMA2017!N78+ATACO2017!N78+'CARMEN DE APICALA'!N78+CHAPARRAL!N78+CUNDAY!N78+ESPINAL!N78+FLANDES!N78+ICONONZO!N78+MELGAR!N78+NATAGAIMA!N78+PURIFICACION!N78+'SAN ANTONIO'!N78+VILLARRICA!N78+AMBALEMA!N78+CASABIANCA!N78+HERVEO!N78+LIBANO!N78+ANZOATEGUI!N78+PALOCABILDO!N78+COELLO!N78+ORTEGA!N78+ALPUJARRA!N78+DOLORES!N78+GUAMO!N78+PRADO!N78+'SAN LUIS'!N78+SUAREZ!N78+'VALLE DE SAN JUAN'!N78+VILLAHERMOSA!N78</f>
        <v>0</v>
      </c>
      <c r="O78" s="1370">
        <f>+'VENADILLO 2017'!O78+'SANTA ISABEL 2017'!O78+'SANTA ISABEL 2017'!O78+'ROVIRA 2017'!O78+'PIEDRAS 2017'!O78+'MARIQUITA 2017'!O78+'LERIDA 2017'!O78+'HONDA 2017'!O78+'FRESNO 2017'!O78+'FALAN 2017'!O78+'CAJAMARCA 2017'!O78+'ARMERO 2017'!O78+'ALVARADO 2017'!O78+RONCESVALLES2017!O78+PLANADAS2017!O78+PROGRAMACIÒNMURILLO2017!O78+COYAIMA2017!O78+ATACO2017!O78+'CARMEN DE APICALA'!O78+CHAPARRAL!O78+CUNDAY!O78+ESPINAL!O78+FLANDES!O78+ICONONZO!O78+MELGAR!O78+NATAGAIMA!O78+PURIFICACION!O78+'SAN ANTONIO'!O78+VILLARRICA!O78+AMBALEMA!O78+CASABIANCA!O78+HERVEO!O78+LIBANO!O78+ANZOATEGUI!O78+PALOCABILDO!O78+COELLO!O78+ORTEGA!O78+ALPUJARRA!O78+DOLORES!O78+GUAMO!O78+PRADO!O78+'SAN LUIS'!O78+SUAREZ!O78+'VALLE DE SAN JUAN'!O78+VILLAHERMOSA!O78</f>
        <v>0</v>
      </c>
      <c r="P78" s="1370">
        <f>+'VENADILLO 2017'!P78+'SANTA ISABEL 2017'!P78+'SANTA ISABEL 2017'!P78+'ROVIRA 2017'!P78+'PIEDRAS 2017'!P78+'MARIQUITA 2017'!P78+'LERIDA 2017'!P78+'HONDA 2017'!P78+'FRESNO 2017'!P78+'FALAN 2017'!P78+'CAJAMARCA 2017'!P78+'ARMERO 2017'!P78+'ALVARADO 2017'!P78+RONCESVALLES2017!P78+PLANADAS2017!P78+PROGRAMACIÒNMURILLO2017!P78+COYAIMA2017!P78+ATACO2017!P78+'CARMEN DE APICALA'!P78+CHAPARRAL!P78+CUNDAY!P78+ESPINAL!P78+FLANDES!P78+ICONONZO!P78+MELGAR!P78+NATAGAIMA!P78+PURIFICACION!P78+'SAN ANTONIO'!P78+VILLARRICA!P78+AMBALEMA!P78+CASABIANCA!P78+HERVEO!P78+LIBANO!P78+ANZOATEGUI!P78+PALOCABILDO!P78+COELLO!P78+ORTEGA!P78+ALPUJARRA!P78+DOLORES!P78+GUAMO!P78+PRADO!P78+'SAN LUIS'!P78+SUAREZ!P78+'VALLE DE SAN JUAN'!P78+VILLAHERMOSA!P78</f>
        <v>588</v>
      </c>
      <c r="Q78" s="1370">
        <f>+'VENADILLO 2017'!Q78+'SANTA ISABEL 2017'!Q78+'SANTA ISABEL 2017'!Q78+'ROVIRA 2017'!Q78+'PIEDRAS 2017'!Q78+'MARIQUITA 2017'!Q78+'LERIDA 2017'!Q78+'HONDA 2017'!Q78+'FRESNO 2017'!Q78+'FALAN 2017'!Q78+'CAJAMARCA 2017'!Q78+'ARMERO 2017'!Q78+'ALVARADO 2017'!Q78+RONCESVALLES2017!Q78+PLANADAS2017!Q78+PROGRAMACIÒNMURILLO2017!Q78+COYAIMA2017!Q78+ATACO2017!Q78+'CARMEN DE APICALA'!Q78+CHAPARRAL!Q78+CUNDAY!Q78+ESPINAL!Q78+FLANDES!Q78+ICONONZO!Q78+MELGAR!Q78+NATAGAIMA!Q78+PURIFICACION!Q78+'SAN ANTONIO'!Q78+VILLARRICA!Q78+AMBALEMA!Q78+CASABIANCA!Q78+HERVEO!Q78+LIBANO!Q78+ANZOATEGUI!Q78+PALOCABILDO!Q78+COELLO!Q78+ORTEGA!Q78+ALPUJARRA!Q78+DOLORES!Q78+GUAMO!Q78+PRADO!Q78+'SAN LUIS'!Q78+SUAREZ!Q78+'VALLE DE SAN JUAN'!Q78+VILLAHERMOSA!Q78</f>
        <v>4728630</v>
      </c>
      <c r="R78" s="50"/>
    </row>
    <row r="79" spans="1:18" ht="13.5" customHeight="1" x14ac:dyDescent="0.2">
      <c r="A79" s="135">
        <v>68</v>
      </c>
      <c r="B79" s="215">
        <v>1</v>
      </c>
      <c r="C79" s="208">
        <v>78</v>
      </c>
      <c r="D79" s="1419"/>
      <c r="E79" s="67" t="s">
        <v>50</v>
      </c>
      <c r="F79" s="1369">
        <f>+'VENADILLO 2017'!F79+'SANTA ISABEL 2017'!F79+'SANTA ISABEL 2017'!F79+'ROVIRA 2017'!F79+'PIEDRAS 2017'!F79+'MARIQUITA 2017'!F79+'LERIDA 2017'!F79+'HONDA 2017'!F79+'FRESNO 2017'!F79+'FALAN 2017'!F79+'CAJAMARCA 2017'!F79+'ARMERO 2017'!F79+'ALVARADO 2017'!F79+RONCESVALLES2017!F79+PLANADAS2017!F79+PROGRAMACIÒNMURILLO2017!F79+COYAIMA2017!F79+ATACO2017!F79+'CARMEN DE APICALA'!F79+CHAPARRAL!F79+CUNDAY!F79+ESPINAL!F79+FLANDES!F79+ICONONZO!F79+MELGAR!F79+NATAGAIMA!F79+PURIFICACION!F79+'SAN ANTONIO'!F79+VILLARRICA!F79+AMBALEMA!F79+CASABIANCA!F79+HERVEO!F79+LIBANO!F79+ANZOATEGUI!F79+PALOCABILDO!F79+COELLO!F79+ORTEGA!F79+ALPUJARRA!F79+DOLORES!F79+GUAMO!F79+PRADO!F79+'SAN LUIS'!F79+SUAREZ!F79+'VALLE DE SAN JUAN'!F79+VILLAHERMOSA!F79</f>
        <v>1095</v>
      </c>
      <c r="G79" s="1369">
        <f>+'VENADILLO 2017'!G79+'SANTA ISABEL 2017'!G79+'SANTA ISABEL 2017'!G79+'ROVIRA 2017'!G79+'PIEDRAS 2017'!G79+'MARIQUITA 2017'!G79+'LERIDA 2017'!G79+'HONDA 2017'!G79+'FRESNO 2017'!G79+'FALAN 2017'!G79+'CAJAMARCA 2017'!G79+'ARMERO 2017'!G79+'ALVARADO 2017'!G79+RONCESVALLES2017!G79+PLANADAS2017!G79+PROGRAMACIÒNMURILLO2017!G79+COYAIMA2017!G79+ATACO2017!G79+'CARMEN DE APICALA'!G79+CHAPARRAL!G79+CUNDAY!G79+ESPINAL!G79+FLANDES!G79+ICONONZO!G79+MELGAR!G79+NATAGAIMA!G79+PURIFICACION!G79+'SAN ANTONIO'!G79+VILLARRICA!G79+AMBALEMA!G79+CASABIANCA!G79+HERVEO!G79+LIBANO!G79+ANZOATEGUI!G79+PALOCABILDO!G79+COELLO!G79+ORTEGA!G79+ALPUJARRA!G79+DOLORES!G79+GUAMO!G79+PRADO!G79+'SAN LUIS'!G79+SUAREZ!G79+'VALLE DE SAN JUAN'!G79+VILLAHERMOSA!G79</f>
        <v>671</v>
      </c>
      <c r="H79" s="190">
        <f t="shared" si="2"/>
        <v>61.278538812785385</v>
      </c>
      <c r="I79" s="1369">
        <f>+'VENADILLO 2017'!I79+'SANTA ISABEL 2017'!I79+'SANTA ISABEL 2017'!I79+'ROVIRA 2017'!I79+'PIEDRAS 2017'!I79+'MARIQUITA 2017'!I79+'LERIDA 2017'!I79+'HONDA 2017'!I79+'FRESNO 2017'!I79+'FALAN 2017'!I79+'CAJAMARCA 2017'!I79+'ARMERO 2017'!I79+'ALVARADO 2017'!I79+RONCESVALLES2017!I79+PLANADAS2017!I79+PROGRAMACIÒNMURILLO2017!I79+COYAIMA2017!I79+ATACO2017!I79+'CARMEN DE APICALA'!I79+CHAPARRAL!I79+CUNDAY!I79+ESPINAL!I79+FLANDES!I79+ICONONZO!I79+MELGAR!I79+NATAGAIMA!I79+PURIFICACION!I79+'SAN ANTONIO'!I79+VILLARRICA!I79+AMBALEMA!I79+CASABIANCA!I79+HERVEO!I79+LIBANO!I79+ANZOATEGUI!I79+PALOCABILDO!I79+COELLO!I79+ORTEGA!I79+ALPUJARRA!I79+DOLORES!I79+GUAMO!I79+PRADO!I79+'SAN LUIS'!I79+SUAREZ!I79+'VALLE DE SAN JUAN'!I79+VILLAHERMOSA!I79</f>
        <v>78</v>
      </c>
      <c r="J79" s="1369">
        <f>+'VENADILLO 2017'!J79+'SANTA ISABEL 2017'!J79+'SANTA ISABEL 2017'!J79+'ROVIRA 2017'!J79+'PIEDRAS 2017'!J79+'MARIQUITA 2017'!J79+'LERIDA 2017'!J79+'HONDA 2017'!J79+'FRESNO 2017'!J79+'FALAN 2017'!J79+'CAJAMARCA 2017'!J79+'ARMERO 2017'!J79+'ALVARADO 2017'!J79+RONCESVALLES2017!J79+PLANADAS2017!J79+PROGRAMACIÒNMURILLO2017!J79+COYAIMA2017!J79+ATACO2017!J79+'CARMEN DE APICALA'!J79+CHAPARRAL!J79+CUNDAY!J79+ESPINAL!J79+FLANDES!J79+ICONONZO!J79+MELGAR!J79+NATAGAIMA!J79+PURIFICACION!J79+'SAN ANTONIO'!J79+VILLARRICA!J79+AMBALEMA!J79+CASABIANCA!J79+HERVEO!J79+LIBANO!J79+ANZOATEGUI!J79+PALOCABILDO!J79+COELLO!J79+ORTEGA!J79+ALPUJARRA!J79+DOLORES!J79+GUAMO!J79+PRADO!J79+'SAN LUIS'!J79+SUAREZ!J79+'VALLE DE SAN JUAN'!J79+VILLAHERMOSA!J79</f>
        <v>1015</v>
      </c>
      <c r="K79" s="1369">
        <f>+'VENADILLO 2017'!K79+'SANTA ISABEL 2017'!K79+'SANTA ISABEL 2017'!K79+'ROVIRA 2017'!K79+'PIEDRAS 2017'!K79+'MARIQUITA 2017'!K79+'LERIDA 2017'!K79+'HONDA 2017'!K79+'FRESNO 2017'!K79+'FALAN 2017'!K79+'CAJAMARCA 2017'!K79+'ARMERO 2017'!K79+'ALVARADO 2017'!K79+RONCESVALLES2017!K79+PLANADAS2017!K79+PROGRAMACIÒNMURILLO2017!K79+COYAIMA2017!K79+ATACO2017!K79+'CARMEN DE APICALA'!K79+CHAPARRAL!K79+CUNDAY!K79+ESPINAL!K79+FLANDES!K79+ICONONZO!K79+MELGAR!K79+NATAGAIMA!K79+PURIFICACION!K79+'SAN ANTONIO'!K79+VILLARRICA!K79+AMBALEMA!K79+CASABIANCA!K79+HERVEO!K79+LIBANO!K79+ANZOATEGUI!K79+PALOCABILDO!K79+COELLO!K79+ORTEGA!K79+ALPUJARRA!K79+DOLORES!K79+GUAMO!K79+PRADO!K79+'SAN LUIS'!K79+SUAREZ!K79+'VALLE DE SAN JUAN'!K79+VILLAHERMOSA!K79</f>
        <v>1091</v>
      </c>
      <c r="L79" s="1370">
        <f>+'VENADILLO 2017'!L79+'SANTA ISABEL 2017'!L79+'SANTA ISABEL 2017'!L79+'ROVIRA 2017'!L79+'PIEDRAS 2017'!L79+'MARIQUITA 2017'!L79+'LERIDA 2017'!L79+'HONDA 2017'!L79+'FRESNO 2017'!L79+'FALAN 2017'!L79+'CAJAMARCA 2017'!L79+'ARMERO 2017'!L79+'ALVARADO 2017'!L79+RONCESVALLES2017!L79+PLANADAS2017!L79+PROGRAMACIÒNMURILLO2017!L79+COYAIMA2017!L79+ATACO2017!L79+'CARMEN DE APICALA'!L79+CHAPARRAL!L79+CUNDAY!L79+ESPINAL!L79+FLANDES!L79+ICONONZO!L79+MELGAR!L79+NATAGAIMA!L79+PURIFICACION!L79+'SAN ANTONIO'!L79+VILLARRICA!L79+AMBALEMA!L79+CASABIANCA!L79+HERVEO!L79+LIBANO!L79+ANZOATEGUI!L79+PALOCABILDO!L79+COELLO!L79+ORTEGA!L79+ALPUJARRA!L79+DOLORES!L79+GUAMO!L79+PRADO!L79+'SAN LUIS'!L79+SUAREZ!L79+'VALLE DE SAN JUAN'!L79+VILLAHERMOSA!L79</f>
        <v>390040</v>
      </c>
      <c r="M79" s="1370">
        <f>+'VENADILLO 2017'!M79+'SANTA ISABEL 2017'!M79+'SANTA ISABEL 2017'!M79+'ROVIRA 2017'!M79+'PIEDRAS 2017'!M79+'MARIQUITA 2017'!M79+'LERIDA 2017'!M79+'HONDA 2017'!M79+'FRESNO 2017'!M79+'FALAN 2017'!M79+'CAJAMARCA 2017'!M79+'ARMERO 2017'!M79+'ALVARADO 2017'!M79+RONCESVALLES2017!M79+PLANADAS2017!M79+PROGRAMACIÒNMURILLO2017!M79+COYAIMA2017!M79+ATACO2017!M79+'CARMEN DE APICALA'!M79+CHAPARRAL!M79+CUNDAY!M79+ESPINAL!M79+FLANDES!M79+ICONONZO!M79+MELGAR!M79+NATAGAIMA!M79+PURIFICACION!M79+'SAN ANTONIO'!M79+VILLARRICA!M79+AMBALEMA!M79+CASABIANCA!M79+HERVEO!M79+LIBANO!M79+ANZOATEGUI!M79+PALOCABILDO!M79+COELLO!M79+ORTEGA!M79+ALPUJARRA!M79+DOLORES!M79+GUAMO!M79+PRADO!M79+'SAN LUIS'!M79+SUAREZ!M79+'VALLE DE SAN JUAN'!M79+VILLAHERMOSA!M79</f>
        <v>8684360</v>
      </c>
      <c r="N79" s="1370">
        <f>+'VENADILLO 2017'!N79+'SANTA ISABEL 2017'!N79+'SANTA ISABEL 2017'!N79+'ROVIRA 2017'!N79+'PIEDRAS 2017'!N79+'MARIQUITA 2017'!N79+'LERIDA 2017'!N79+'HONDA 2017'!N79+'FRESNO 2017'!N79+'FALAN 2017'!N79+'CAJAMARCA 2017'!N79+'ARMERO 2017'!N79+'ALVARADO 2017'!N79+RONCESVALLES2017!N79+PLANADAS2017!N79+PROGRAMACIÒNMURILLO2017!N79+COYAIMA2017!N79+ATACO2017!N79+'CARMEN DE APICALA'!N79+CHAPARRAL!N79+CUNDAY!N79+ESPINAL!N79+FLANDES!N79+ICONONZO!N79+MELGAR!N79+NATAGAIMA!N79+PURIFICACION!N79+'SAN ANTONIO'!N79+VILLARRICA!N79+AMBALEMA!N79+CASABIANCA!N79+HERVEO!N79+LIBANO!N79+ANZOATEGUI!N79+PALOCABILDO!N79+COELLO!N79+ORTEGA!N79+ALPUJARRA!N79+DOLORES!N79+GUAMO!N79+PRADO!N79+'SAN LUIS'!N79+SUAREZ!N79+'VALLE DE SAN JUAN'!N79+VILLAHERMOSA!N79</f>
        <v>19626</v>
      </c>
      <c r="O79" s="1370">
        <f>+'VENADILLO 2017'!O79+'SANTA ISABEL 2017'!O79+'SANTA ISABEL 2017'!O79+'ROVIRA 2017'!O79+'PIEDRAS 2017'!O79+'MARIQUITA 2017'!O79+'LERIDA 2017'!O79+'HONDA 2017'!O79+'FRESNO 2017'!O79+'FALAN 2017'!O79+'CAJAMARCA 2017'!O79+'ARMERO 2017'!O79+'ALVARADO 2017'!O79+RONCESVALLES2017!O79+PLANADAS2017!O79+PROGRAMACIÒNMURILLO2017!O79+COYAIMA2017!O79+ATACO2017!O79+'CARMEN DE APICALA'!O79+CHAPARRAL!O79+CUNDAY!O79+ESPINAL!O79+FLANDES!O79+ICONONZO!O79+MELGAR!O79+NATAGAIMA!O79+PURIFICACION!O79+'SAN ANTONIO'!O79+VILLARRICA!O79+AMBALEMA!O79+CASABIANCA!O79+HERVEO!O79+LIBANO!O79+ANZOATEGUI!O79+PALOCABILDO!O79+COELLO!O79+ORTEGA!O79+ALPUJARRA!O79+DOLORES!O79+GUAMO!O79+PRADO!O79+'SAN LUIS'!O79+SUAREZ!O79+'VALLE DE SAN JUAN'!O79+VILLAHERMOSA!O79</f>
        <v>29754480</v>
      </c>
      <c r="P79" s="1370">
        <f>+'VENADILLO 2017'!P79+'SANTA ISABEL 2017'!P79+'SANTA ISABEL 2017'!P79+'ROVIRA 2017'!P79+'PIEDRAS 2017'!P79+'MARIQUITA 2017'!P79+'LERIDA 2017'!P79+'HONDA 2017'!P79+'FRESNO 2017'!P79+'FALAN 2017'!P79+'CAJAMARCA 2017'!P79+'ARMERO 2017'!P79+'ALVARADO 2017'!P79+RONCESVALLES2017!P79+PLANADAS2017!P79+PROGRAMACIÒNMURILLO2017!P79+COYAIMA2017!P79+ATACO2017!P79+'CARMEN DE APICALA'!P79+CHAPARRAL!P79+CUNDAY!P79+ESPINAL!P79+FLANDES!P79+ICONONZO!P79+MELGAR!P79+NATAGAIMA!P79+PURIFICACION!P79+'SAN ANTONIO'!P79+VILLARRICA!P79+AMBALEMA!P79+CASABIANCA!P79+HERVEO!P79+LIBANO!P79+ANZOATEGUI!P79+PALOCABILDO!P79+COELLO!P79+ORTEGA!P79+ALPUJARRA!P79+DOLORES!P79+GUAMO!P79+PRADO!P79+'SAN LUIS'!P79+SUAREZ!P79+'VALLE DE SAN JUAN'!P79+VILLAHERMOSA!P79</f>
        <v>275421</v>
      </c>
      <c r="Q79" s="1370">
        <f>+'VENADILLO 2017'!Q79+'SANTA ISABEL 2017'!Q79+'SANTA ISABEL 2017'!Q79+'ROVIRA 2017'!Q79+'PIEDRAS 2017'!Q79+'MARIQUITA 2017'!Q79+'LERIDA 2017'!Q79+'HONDA 2017'!Q79+'FRESNO 2017'!Q79+'FALAN 2017'!Q79+'CAJAMARCA 2017'!Q79+'ARMERO 2017'!Q79+'ALVARADO 2017'!Q79+RONCESVALLES2017!Q79+PLANADAS2017!Q79+PROGRAMACIÒNMURILLO2017!Q79+COYAIMA2017!Q79+ATACO2017!Q79+'CARMEN DE APICALA'!Q79+CHAPARRAL!Q79+CUNDAY!Q79+ESPINAL!Q79+FLANDES!Q79+ICONONZO!Q79+MELGAR!Q79+NATAGAIMA!Q79+PURIFICACION!Q79+'SAN ANTONIO'!Q79+VILLARRICA!Q79+AMBALEMA!Q79+CASABIANCA!Q79+HERVEO!Q79+LIBANO!Q79+ANZOATEGUI!Q79+PALOCABILDO!Q79+COELLO!Q79+ORTEGA!Q79+ALPUJARRA!Q79+DOLORES!Q79+GUAMO!Q79+PRADO!Q79+'SAN LUIS'!Q79+SUAREZ!Q79+'VALLE DE SAN JUAN'!Q79+VILLAHERMOSA!Q79</f>
        <v>14140729</v>
      </c>
      <c r="R79" s="50"/>
    </row>
    <row r="80" spans="1:18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369">
        <f>+'VENADILLO 2017'!F80+'SANTA ISABEL 2017'!F80+'SANTA ISABEL 2017'!F80+'ROVIRA 2017'!F80+'PIEDRAS 2017'!F80+'MARIQUITA 2017'!F80+'LERIDA 2017'!F80+'HONDA 2017'!F80+'FRESNO 2017'!F80+'FALAN 2017'!F80+'CAJAMARCA 2017'!F80+'ARMERO 2017'!F80+'ALVARADO 2017'!F80+RONCESVALLES2017!F80+PLANADAS2017!F80+PROGRAMACIÒNMURILLO2017!F80+COYAIMA2017!F80+ATACO2017!F80+'CARMEN DE APICALA'!F80+CHAPARRAL!F80+CUNDAY!F80+ESPINAL!F80+FLANDES!F80+ICONONZO!F80+MELGAR!F80+NATAGAIMA!F80+PURIFICACION!F80+'SAN ANTONIO'!F80+VILLARRICA!F80+AMBALEMA!F80+CASABIANCA!F80+HERVEO!F80+LIBANO!F80+ANZOATEGUI!F80+PALOCABILDO!F80+COELLO!F80+ORTEGA!F80+ALPUJARRA!F80+DOLORES!F80+GUAMO!F80+PRADO!F80+'SAN LUIS'!F80+SUAREZ!F80+'VALLE DE SAN JUAN'!F80+VILLAHERMOSA!F80</f>
        <v>7</v>
      </c>
      <c r="G80" s="1369">
        <f>+'VENADILLO 2017'!G80+'SANTA ISABEL 2017'!G80+'SANTA ISABEL 2017'!G80+'ROVIRA 2017'!G80+'PIEDRAS 2017'!G80+'MARIQUITA 2017'!G80+'LERIDA 2017'!G80+'HONDA 2017'!G80+'FRESNO 2017'!G80+'FALAN 2017'!G80+'CAJAMARCA 2017'!G80+'ARMERO 2017'!G80+'ALVARADO 2017'!G80+RONCESVALLES2017!G80+PLANADAS2017!G80+PROGRAMACIÒNMURILLO2017!G80+COYAIMA2017!G80+ATACO2017!G80+'CARMEN DE APICALA'!G80+CHAPARRAL!G80+CUNDAY!G80+ESPINAL!G80+FLANDES!G80+ICONONZO!G80+MELGAR!G80+NATAGAIMA!G80+PURIFICACION!G80+'SAN ANTONIO'!G80+VILLARRICA!G80+AMBALEMA!G80+CASABIANCA!G80+HERVEO!G80+LIBANO!G80+ANZOATEGUI!G80+PALOCABILDO!G80+COELLO!G80+ORTEGA!G80+ALPUJARRA!G80+DOLORES!G80+GUAMO!G80+PRADO!G80+'SAN LUIS'!G80+SUAREZ!G80+'VALLE DE SAN JUAN'!G80+VILLAHERMOSA!G80</f>
        <v>1</v>
      </c>
      <c r="H80" s="190">
        <f t="shared" si="2"/>
        <v>14.285714285714286</v>
      </c>
      <c r="I80" s="1369">
        <f>+'VENADILLO 2017'!I80+'SANTA ISABEL 2017'!I80+'SANTA ISABEL 2017'!I80+'ROVIRA 2017'!I80+'PIEDRAS 2017'!I80+'MARIQUITA 2017'!I80+'LERIDA 2017'!I80+'HONDA 2017'!I80+'FRESNO 2017'!I80+'FALAN 2017'!I80+'CAJAMARCA 2017'!I80+'ARMERO 2017'!I80+'ALVARADO 2017'!I80+RONCESVALLES2017!I80+PLANADAS2017!I80+PROGRAMACIÒNMURILLO2017!I80+COYAIMA2017!I80+ATACO2017!I80+'CARMEN DE APICALA'!I80+CHAPARRAL!I80+CUNDAY!I80+ESPINAL!I80+FLANDES!I80+ICONONZO!I80+MELGAR!I80+NATAGAIMA!I80+PURIFICACION!I80+'SAN ANTONIO'!I80+VILLARRICA!I80+AMBALEMA!I80+CASABIANCA!I80+HERVEO!I80+LIBANO!I80+ANZOATEGUI!I80+PALOCABILDO!I80+COELLO!I80+ORTEGA!I80+ALPUJARRA!I80+DOLORES!I80+GUAMO!I80+PRADO!I80+'SAN LUIS'!I80+SUAREZ!I80+'VALLE DE SAN JUAN'!I80+VILLAHERMOSA!I80</f>
        <v>2</v>
      </c>
      <c r="J80" s="1369">
        <f>+'VENADILLO 2017'!J80+'SANTA ISABEL 2017'!J80+'SANTA ISABEL 2017'!J80+'ROVIRA 2017'!J80+'PIEDRAS 2017'!J80+'MARIQUITA 2017'!J80+'LERIDA 2017'!J80+'HONDA 2017'!J80+'FRESNO 2017'!J80+'FALAN 2017'!J80+'CAJAMARCA 2017'!J80+'ARMERO 2017'!J80+'ALVARADO 2017'!J80+RONCESVALLES2017!J80+PLANADAS2017!J80+PROGRAMACIÒNMURILLO2017!J80+COYAIMA2017!J80+ATACO2017!J80+'CARMEN DE APICALA'!J80+CHAPARRAL!J80+CUNDAY!J80+ESPINAL!J80+FLANDES!J80+ICONONZO!J80+MELGAR!J80+NATAGAIMA!J80+PURIFICACION!J80+'SAN ANTONIO'!J80+VILLARRICA!J80+AMBALEMA!J80+CASABIANCA!J80+HERVEO!J80+LIBANO!J80+ANZOATEGUI!J80+PALOCABILDO!J80+COELLO!J80+ORTEGA!J80+ALPUJARRA!J80+DOLORES!J80+GUAMO!J80+PRADO!J80+'SAN LUIS'!J80+SUAREZ!J80+'VALLE DE SAN JUAN'!J80+VILLAHERMOSA!J80</f>
        <v>2</v>
      </c>
      <c r="K80" s="1369">
        <f>+'VENADILLO 2017'!K80+'SANTA ISABEL 2017'!K80+'SANTA ISABEL 2017'!K80+'ROVIRA 2017'!K80+'PIEDRAS 2017'!K80+'MARIQUITA 2017'!K80+'LERIDA 2017'!K80+'HONDA 2017'!K80+'FRESNO 2017'!K80+'FALAN 2017'!K80+'CAJAMARCA 2017'!K80+'ARMERO 2017'!K80+'ALVARADO 2017'!K80+RONCESVALLES2017!K80+PLANADAS2017!K80+PROGRAMACIÒNMURILLO2017!K80+COYAIMA2017!K80+ATACO2017!K80+'CARMEN DE APICALA'!K80+CHAPARRAL!K80+CUNDAY!K80+ESPINAL!K80+FLANDES!K80+ICONONZO!K80+MELGAR!K80+NATAGAIMA!K80+PURIFICACION!K80+'SAN ANTONIO'!K80+VILLARRICA!K80+AMBALEMA!K80+CASABIANCA!K80+HERVEO!K80+LIBANO!K80+ANZOATEGUI!K80+PALOCABILDO!K80+COELLO!K80+ORTEGA!K80+ALPUJARRA!K80+DOLORES!K80+GUAMO!K80+PRADO!K80+'SAN LUIS'!K80+SUAREZ!K80+'VALLE DE SAN JUAN'!K80+VILLAHERMOSA!K80</f>
        <v>4</v>
      </c>
      <c r="L80" s="1370">
        <f>+'VENADILLO 2017'!L80+'SANTA ISABEL 2017'!L80+'SANTA ISABEL 2017'!L80+'ROVIRA 2017'!L80+'PIEDRAS 2017'!L80+'MARIQUITA 2017'!L80+'LERIDA 2017'!L80+'HONDA 2017'!L80+'FRESNO 2017'!L80+'FALAN 2017'!L80+'CAJAMARCA 2017'!L80+'ARMERO 2017'!L80+'ALVARADO 2017'!L80+RONCESVALLES2017!L80+PLANADAS2017!L80+PROGRAMACIÒNMURILLO2017!L80+COYAIMA2017!L80+ATACO2017!L80+'CARMEN DE APICALA'!L80+CHAPARRAL!L80+CUNDAY!L80+ESPINAL!L80+FLANDES!L80+ICONONZO!L80+MELGAR!L80+NATAGAIMA!L80+PURIFICACION!L80+'SAN ANTONIO'!L80+VILLARRICA!L80+AMBALEMA!L80+CASABIANCA!L80+HERVEO!L80+LIBANO!L80+ANZOATEGUI!L80+PALOCABILDO!L80+COELLO!L80+ORTEGA!L80+ALPUJARRA!L80+DOLORES!L80+GUAMO!L80+PRADO!L80+'SAN LUIS'!L80+SUAREZ!L80+'VALLE DE SAN JUAN'!L80+VILLAHERMOSA!L80</f>
        <v>238800</v>
      </c>
      <c r="M80" s="1370">
        <f>+'VENADILLO 2017'!M80+'SANTA ISABEL 2017'!M80+'SANTA ISABEL 2017'!M80+'ROVIRA 2017'!M80+'PIEDRAS 2017'!M80+'MARIQUITA 2017'!M80+'LERIDA 2017'!M80+'HONDA 2017'!M80+'FRESNO 2017'!M80+'FALAN 2017'!M80+'CAJAMARCA 2017'!M80+'ARMERO 2017'!M80+'ALVARADO 2017'!M80+RONCESVALLES2017!M80+PLANADAS2017!M80+PROGRAMACIÒNMURILLO2017!M80+COYAIMA2017!M80+ATACO2017!M80+'CARMEN DE APICALA'!M80+CHAPARRAL!M80+CUNDAY!M80+ESPINAL!M80+FLANDES!M80+ICONONZO!M80+MELGAR!M80+NATAGAIMA!M80+PURIFICACION!M80+'SAN ANTONIO'!M80+VILLARRICA!M80+AMBALEMA!M80+CASABIANCA!M80+HERVEO!M80+LIBANO!M80+ANZOATEGUI!M80+PALOCABILDO!M80+COELLO!M80+ORTEGA!M80+ALPUJARRA!M80+DOLORES!M80+GUAMO!M80+PRADO!M80+'SAN LUIS'!M80+SUAREZ!M80+'VALLE DE SAN JUAN'!M80+VILLAHERMOSA!M80</f>
        <v>31840</v>
      </c>
      <c r="N80" s="1370">
        <f>+'VENADILLO 2017'!N80+'SANTA ISABEL 2017'!N80+'SANTA ISABEL 2017'!N80+'ROVIRA 2017'!N80+'PIEDRAS 2017'!N80+'MARIQUITA 2017'!N80+'LERIDA 2017'!N80+'HONDA 2017'!N80+'FRESNO 2017'!N80+'FALAN 2017'!N80+'CAJAMARCA 2017'!N80+'ARMERO 2017'!N80+'ALVARADO 2017'!N80+RONCESVALLES2017!N80+PLANADAS2017!N80+PROGRAMACIÒNMURILLO2017!N80+COYAIMA2017!N80+ATACO2017!N80+'CARMEN DE APICALA'!N80+CHAPARRAL!N80+CUNDAY!N80+ESPINAL!N80+FLANDES!N80+ICONONZO!N80+MELGAR!N80+NATAGAIMA!N80+PURIFICACION!N80+'SAN ANTONIO'!N80+VILLARRICA!N80+AMBALEMA!N80+CASABIANCA!N80+HERVEO!N80+LIBANO!N80+ANZOATEGUI!N80+PALOCABILDO!N80+COELLO!N80+ORTEGA!N80+ALPUJARRA!N80+DOLORES!N80+GUAMO!N80+PRADO!N80+'SAN LUIS'!N80+SUAREZ!N80+'VALLE DE SAN JUAN'!N80+VILLAHERMOSA!N80</f>
        <v>0</v>
      </c>
      <c r="O80" s="1370">
        <f>+'VENADILLO 2017'!O80+'SANTA ISABEL 2017'!O80+'SANTA ISABEL 2017'!O80+'ROVIRA 2017'!O80+'PIEDRAS 2017'!O80+'MARIQUITA 2017'!O80+'LERIDA 2017'!O80+'HONDA 2017'!O80+'FRESNO 2017'!O80+'FALAN 2017'!O80+'CAJAMARCA 2017'!O80+'ARMERO 2017'!O80+'ALVARADO 2017'!O80+RONCESVALLES2017!O80+PLANADAS2017!O80+PROGRAMACIÒNMURILLO2017!O80+COYAIMA2017!O80+ATACO2017!O80+'CARMEN DE APICALA'!O80+CHAPARRAL!O80+CUNDAY!O80+ESPINAL!O80+FLANDES!O80+ICONONZO!O80+MELGAR!O80+NATAGAIMA!O80+PURIFICACION!O80+'SAN ANTONIO'!O80+VILLARRICA!O80+AMBALEMA!O80+CASABIANCA!O80+HERVEO!O80+LIBANO!O80+ANZOATEGUI!O80+PALOCABILDO!O80+COELLO!O80+ORTEGA!O80+ALPUJARRA!O80+DOLORES!O80+GUAMO!O80+PRADO!O80+'SAN LUIS'!O80+SUAREZ!O80+'VALLE DE SAN JUAN'!O80+VILLAHERMOSA!O80</f>
        <v>0</v>
      </c>
      <c r="P80" s="1370">
        <f>+'VENADILLO 2017'!P80+'SANTA ISABEL 2017'!P80+'SANTA ISABEL 2017'!P80+'ROVIRA 2017'!P80+'PIEDRAS 2017'!P80+'MARIQUITA 2017'!P80+'LERIDA 2017'!P80+'HONDA 2017'!P80+'FRESNO 2017'!P80+'FALAN 2017'!P80+'CAJAMARCA 2017'!P80+'ARMERO 2017'!P80+'ALVARADO 2017'!P80+RONCESVALLES2017!P80+PLANADAS2017!P80+PROGRAMACIÒNMURILLO2017!P80+COYAIMA2017!P80+ATACO2017!P80+'CARMEN DE APICALA'!P80+CHAPARRAL!P80+CUNDAY!P80+ESPINAL!P80+FLANDES!P80+ICONONZO!P80+MELGAR!P80+NATAGAIMA!P80+PURIFICACION!P80+'SAN ANTONIO'!P80+VILLARRICA!P80+AMBALEMA!P80+CASABIANCA!P80+HERVEO!P80+LIBANO!P80+ANZOATEGUI!P80+PALOCABILDO!P80+COELLO!P80+ORTEGA!P80+ALPUJARRA!P80+DOLORES!P80+GUAMO!P80+PRADO!P80+'SAN LUIS'!P80+SUAREZ!P80+'VALLE DE SAN JUAN'!P80+VILLAHERMOSA!P80</f>
        <v>4</v>
      </c>
      <c r="Q80" s="1370">
        <f>+'VENADILLO 2017'!Q80+'SANTA ISABEL 2017'!Q80+'SANTA ISABEL 2017'!Q80+'ROVIRA 2017'!Q80+'PIEDRAS 2017'!Q80+'MARIQUITA 2017'!Q80+'LERIDA 2017'!Q80+'HONDA 2017'!Q80+'FRESNO 2017'!Q80+'FALAN 2017'!Q80+'CAJAMARCA 2017'!Q80+'ARMERO 2017'!Q80+'ALVARADO 2017'!Q80+RONCESVALLES2017!Q80+PLANADAS2017!Q80+PROGRAMACIÒNMURILLO2017!Q80+COYAIMA2017!Q80+ATACO2017!Q80+'CARMEN DE APICALA'!Q80+CHAPARRAL!Q80+CUNDAY!Q80+ESPINAL!Q80+FLANDES!Q80+ICONONZO!Q80+MELGAR!Q80+NATAGAIMA!Q80+PURIFICACION!Q80+'SAN ANTONIO'!Q80+VILLARRICA!Q80+AMBALEMA!Q80+CASABIANCA!Q80+HERVEO!Q80+LIBANO!Q80+ANZOATEGUI!Q80+PALOCABILDO!Q80+COELLO!Q80+ORTEGA!Q80+ALPUJARRA!Q80+DOLORES!Q80+GUAMO!Q80+PRADO!Q80+'SAN LUIS'!Q80+SUAREZ!Q80+'VALLE DE SAN JUAN'!Q80+VILLAHERMOSA!Q80</f>
        <v>31844</v>
      </c>
      <c r="R80" s="50"/>
    </row>
    <row r="81" spans="1:18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369">
        <f>+'VENADILLO 2017'!F81+'SANTA ISABEL 2017'!F81+'SANTA ISABEL 2017'!F81+'ROVIRA 2017'!F81+'PIEDRAS 2017'!F81+'MARIQUITA 2017'!F81+'LERIDA 2017'!F81+'HONDA 2017'!F81+'FRESNO 2017'!F81+'FALAN 2017'!F81+'CAJAMARCA 2017'!F81+'ARMERO 2017'!F81+'ALVARADO 2017'!F81+RONCESVALLES2017!F81+PLANADAS2017!F81+PROGRAMACIÒNMURILLO2017!F81+COYAIMA2017!F81+ATACO2017!F81+'CARMEN DE APICALA'!F81+CHAPARRAL!F81+CUNDAY!F81+ESPINAL!F81+FLANDES!F81+ICONONZO!F81+MELGAR!F81+NATAGAIMA!F81+PURIFICACION!F81+'SAN ANTONIO'!F81+VILLARRICA!F81+AMBALEMA!F81+CASABIANCA!F81+HERVEO!F81+LIBANO!F81+ANZOATEGUI!F81+PALOCABILDO!F81+COELLO!F81+ORTEGA!F81+ALPUJARRA!F81+DOLORES!F81+GUAMO!F81+PRADO!F81+'SAN LUIS'!F81+SUAREZ!F81+'VALLE DE SAN JUAN'!F81+VILLAHERMOSA!F81</f>
        <v>145</v>
      </c>
      <c r="G81" s="1369">
        <f>+'VENADILLO 2017'!G81+'SANTA ISABEL 2017'!G81+'SANTA ISABEL 2017'!G81+'ROVIRA 2017'!G81+'PIEDRAS 2017'!G81+'MARIQUITA 2017'!G81+'LERIDA 2017'!G81+'HONDA 2017'!G81+'FRESNO 2017'!G81+'FALAN 2017'!G81+'CAJAMARCA 2017'!G81+'ARMERO 2017'!G81+'ALVARADO 2017'!G81+RONCESVALLES2017!G81+PLANADAS2017!G81+PROGRAMACIÒNMURILLO2017!G81+COYAIMA2017!G81+ATACO2017!G81+'CARMEN DE APICALA'!G81+CHAPARRAL!G81+CUNDAY!G81+ESPINAL!G81+FLANDES!G81+ICONONZO!G81+MELGAR!G81+NATAGAIMA!G81+PURIFICACION!G81+'SAN ANTONIO'!G81+VILLARRICA!G81+AMBALEMA!G81+CASABIANCA!G81+HERVEO!G81+LIBANO!G81+ANZOATEGUI!G81+PALOCABILDO!G81+COELLO!G81+ORTEGA!G81+ALPUJARRA!G81+DOLORES!G81+GUAMO!G81+PRADO!G81+'SAN LUIS'!G81+SUAREZ!G81+'VALLE DE SAN JUAN'!G81+VILLAHERMOSA!G81</f>
        <v>1</v>
      </c>
      <c r="H81" s="190">
        <f t="shared" si="2"/>
        <v>0.68965517241379315</v>
      </c>
      <c r="I81" s="1369">
        <f>+'VENADILLO 2017'!I81+'SANTA ISABEL 2017'!I81+'SANTA ISABEL 2017'!I81+'ROVIRA 2017'!I81+'PIEDRAS 2017'!I81+'MARIQUITA 2017'!I81+'LERIDA 2017'!I81+'HONDA 2017'!I81+'FRESNO 2017'!I81+'FALAN 2017'!I81+'CAJAMARCA 2017'!I81+'ARMERO 2017'!I81+'ALVARADO 2017'!I81+RONCESVALLES2017!I81+PLANADAS2017!I81+PROGRAMACIÒNMURILLO2017!I81+COYAIMA2017!I81+ATACO2017!I81+'CARMEN DE APICALA'!I81+CHAPARRAL!I81+CUNDAY!I81+ESPINAL!I81+FLANDES!I81+ICONONZO!I81+MELGAR!I81+NATAGAIMA!I81+PURIFICACION!I81+'SAN ANTONIO'!I81+VILLARRICA!I81+AMBALEMA!I81+CASABIANCA!I81+HERVEO!I81+LIBANO!I81+ANZOATEGUI!I81+PALOCABILDO!I81+COELLO!I81+ORTEGA!I81+ALPUJARRA!I81+DOLORES!I81+GUAMO!I81+PRADO!I81+'SAN LUIS'!I81+SUAREZ!I81+'VALLE DE SAN JUAN'!I81+VILLAHERMOSA!I81</f>
        <v>2</v>
      </c>
      <c r="J81" s="1369">
        <f>+'VENADILLO 2017'!J81+'SANTA ISABEL 2017'!J81+'SANTA ISABEL 2017'!J81+'ROVIRA 2017'!J81+'PIEDRAS 2017'!J81+'MARIQUITA 2017'!J81+'LERIDA 2017'!J81+'HONDA 2017'!J81+'FRESNO 2017'!J81+'FALAN 2017'!J81+'CAJAMARCA 2017'!J81+'ARMERO 2017'!J81+'ALVARADO 2017'!J81+RONCESVALLES2017!J81+PLANADAS2017!J81+PROGRAMACIÒNMURILLO2017!J81+COYAIMA2017!J81+ATACO2017!J81+'CARMEN DE APICALA'!J81+CHAPARRAL!J81+CUNDAY!J81+ESPINAL!J81+FLANDES!J81+ICONONZO!J81+MELGAR!J81+NATAGAIMA!J81+PURIFICACION!J81+'SAN ANTONIO'!J81+VILLARRICA!J81+AMBALEMA!J81+CASABIANCA!J81+HERVEO!J81+LIBANO!J81+ANZOATEGUI!J81+PALOCABILDO!J81+COELLO!J81+ORTEGA!J81+ALPUJARRA!J81+DOLORES!J81+GUAMO!J81+PRADO!J81+'SAN LUIS'!J81+SUAREZ!J81+'VALLE DE SAN JUAN'!J81+VILLAHERMOSA!J81</f>
        <v>2</v>
      </c>
      <c r="K81" s="1369">
        <f>+'VENADILLO 2017'!K81+'SANTA ISABEL 2017'!K81+'SANTA ISABEL 2017'!K81+'ROVIRA 2017'!K81+'PIEDRAS 2017'!K81+'MARIQUITA 2017'!K81+'LERIDA 2017'!K81+'HONDA 2017'!K81+'FRESNO 2017'!K81+'FALAN 2017'!K81+'CAJAMARCA 2017'!K81+'ARMERO 2017'!K81+'ALVARADO 2017'!K81+RONCESVALLES2017!K81+PLANADAS2017!K81+PROGRAMACIÒNMURILLO2017!K81+COYAIMA2017!K81+ATACO2017!K81+'CARMEN DE APICALA'!K81+CHAPARRAL!K81+CUNDAY!K81+ESPINAL!K81+FLANDES!K81+ICONONZO!K81+MELGAR!K81+NATAGAIMA!K81+PURIFICACION!K81+'SAN ANTONIO'!K81+VILLARRICA!K81+AMBALEMA!K81+CASABIANCA!K81+HERVEO!K81+LIBANO!K81+ANZOATEGUI!K81+PALOCABILDO!K81+COELLO!K81+ORTEGA!K81+ALPUJARRA!K81+DOLORES!K81+GUAMO!K81+PRADO!K81+'SAN LUIS'!K81+SUAREZ!K81+'VALLE DE SAN JUAN'!K81+VILLAHERMOSA!K81</f>
        <v>4</v>
      </c>
      <c r="L81" s="1370">
        <f>+'VENADILLO 2017'!L81+'SANTA ISABEL 2017'!L81+'SANTA ISABEL 2017'!L81+'ROVIRA 2017'!L81+'PIEDRAS 2017'!L81+'MARIQUITA 2017'!L81+'LERIDA 2017'!L81+'HONDA 2017'!L81+'FRESNO 2017'!L81+'FALAN 2017'!L81+'CAJAMARCA 2017'!L81+'ARMERO 2017'!L81+'ALVARADO 2017'!L81+RONCESVALLES2017!L81+PLANADAS2017!L81+PROGRAMACIÒNMURILLO2017!L81+COYAIMA2017!L81+ATACO2017!L81+'CARMEN DE APICALA'!L81+CHAPARRAL!L81+CUNDAY!L81+ESPINAL!L81+FLANDES!L81+ICONONZO!L81+MELGAR!L81+NATAGAIMA!L81+PURIFICACION!L81+'SAN ANTONIO'!L81+VILLARRICA!L81+AMBALEMA!L81+CASABIANCA!L81+HERVEO!L81+LIBANO!L81+ANZOATEGUI!L81+PALOCABILDO!L81+COELLO!L81+ORTEGA!L81+ALPUJARRA!L81+DOLORES!L81+GUAMO!L81+PRADO!L81+'SAN LUIS'!L81+SUAREZ!L81+'VALLE DE SAN JUAN'!L81+VILLAHERMOSA!L81</f>
        <v>238800</v>
      </c>
      <c r="M81" s="1370">
        <f>+'VENADILLO 2017'!M81+'SANTA ISABEL 2017'!M81+'SANTA ISABEL 2017'!M81+'ROVIRA 2017'!M81+'PIEDRAS 2017'!M81+'MARIQUITA 2017'!M81+'LERIDA 2017'!M81+'HONDA 2017'!M81+'FRESNO 2017'!M81+'FALAN 2017'!M81+'CAJAMARCA 2017'!M81+'ARMERO 2017'!M81+'ALVARADO 2017'!M81+RONCESVALLES2017!M81+PLANADAS2017!M81+PROGRAMACIÒNMURILLO2017!M81+COYAIMA2017!M81+ATACO2017!M81+'CARMEN DE APICALA'!M81+CHAPARRAL!M81+CUNDAY!M81+ESPINAL!M81+FLANDES!M81+ICONONZO!M81+MELGAR!M81+NATAGAIMA!M81+PURIFICACION!M81+'SAN ANTONIO'!M81+VILLARRICA!M81+AMBALEMA!M81+CASABIANCA!M81+HERVEO!M81+LIBANO!M81+ANZOATEGUI!M81+PALOCABILDO!M81+COELLO!M81+ORTEGA!M81+ALPUJARRA!M81+DOLORES!M81+GUAMO!M81+PRADO!M81+'SAN LUIS'!M81+SUAREZ!M81+'VALLE DE SAN JUAN'!M81+VILLAHERMOSA!M81</f>
        <v>31840</v>
      </c>
      <c r="N81" s="1370">
        <f>+'VENADILLO 2017'!N81+'SANTA ISABEL 2017'!N81+'SANTA ISABEL 2017'!N81+'ROVIRA 2017'!N81+'PIEDRAS 2017'!N81+'MARIQUITA 2017'!N81+'LERIDA 2017'!N81+'HONDA 2017'!N81+'FRESNO 2017'!N81+'FALAN 2017'!N81+'CAJAMARCA 2017'!N81+'ARMERO 2017'!N81+'ALVARADO 2017'!N81+RONCESVALLES2017!N81+PLANADAS2017!N81+PROGRAMACIÒNMURILLO2017!N81+COYAIMA2017!N81+ATACO2017!N81+'CARMEN DE APICALA'!N81+CHAPARRAL!N81+CUNDAY!N81+ESPINAL!N81+FLANDES!N81+ICONONZO!N81+MELGAR!N81+NATAGAIMA!N81+PURIFICACION!N81+'SAN ANTONIO'!N81+VILLARRICA!N81+AMBALEMA!N81+CASABIANCA!N81+HERVEO!N81+LIBANO!N81+ANZOATEGUI!N81+PALOCABILDO!N81+COELLO!N81+ORTEGA!N81+ALPUJARRA!N81+DOLORES!N81+GUAMO!N81+PRADO!N81+'SAN LUIS'!N81+SUAREZ!N81+'VALLE DE SAN JUAN'!N81+VILLAHERMOSA!N81</f>
        <v>0</v>
      </c>
      <c r="O81" s="1370">
        <f>+'VENADILLO 2017'!O81+'SANTA ISABEL 2017'!O81+'SANTA ISABEL 2017'!O81+'ROVIRA 2017'!O81+'PIEDRAS 2017'!O81+'MARIQUITA 2017'!O81+'LERIDA 2017'!O81+'HONDA 2017'!O81+'FRESNO 2017'!O81+'FALAN 2017'!O81+'CAJAMARCA 2017'!O81+'ARMERO 2017'!O81+'ALVARADO 2017'!O81+RONCESVALLES2017!O81+PLANADAS2017!O81+PROGRAMACIÒNMURILLO2017!O81+COYAIMA2017!O81+ATACO2017!O81+'CARMEN DE APICALA'!O81+CHAPARRAL!O81+CUNDAY!O81+ESPINAL!O81+FLANDES!O81+ICONONZO!O81+MELGAR!O81+NATAGAIMA!O81+PURIFICACION!O81+'SAN ANTONIO'!O81+VILLARRICA!O81+AMBALEMA!O81+CASABIANCA!O81+HERVEO!O81+LIBANO!O81+ANZOATEGUI!O81+PALOCABILDO!O81+COELLO!O81+ORTEGA!O81+ALPUJARRA!O81+DOLORES!O81+GUAMO!O81+PRADO!O81+'SAN LUIS'!O81+SUAREZ!O81+'VALLE DE SAN JUAN'!O81+VILLAHERMOSA!O81</f>
        <v>0</v>
      </c>
      <c r="P81" s="1370">
        <f>+'VENADILLO 2017'!P81+'SANTA ISABEL 2017'!P81+'SANTA ISABEL 2017'!P81+'ROVIRA 2017'!P81+'PIEDRAS 2017'!P81+'MARIQUITA 2017'!P81+'LERIDA 2017'!P81+'HONDA 2017'!P81+'FRESNO 2017'!P81+'FALAN 2017'!P81+'CAJAMARCA 2017'!P81+'ARMERO 2017'!P81+'ALVARADO 2017'!P81+RONCESVALLES2017!P81+PLANADAS2017!P81+PROGRAMACIÒNMURILLO2017!P81+COYAIMA2017!P81+ATACO2017!P81+'CARMEN DE APICALA'!P81+CHAPARRAL!P81+CUNDAY!P81+ESPINAL!P81+FLANDES!P81+ICONONZO!P81+MELGAR!P81+NATAGAIMA!P81+PURIFICACION!P81+'SAN ANTONIO'!P81+VILLARRICA!P81+AMBALEMA!P81+CASABIANCA!P81+HERVEO!P81+LIBANO!P81+ANZOATEGUI!P81+PALOCABILDO!P81+COELLO!P81+ORTEGA!P81+ALPUJARRA!P81+DOLORES!P81+GUAMO!P81+PRADO!P81+'SAN LUIS'!P81+SUAREZ!P81+'VALLE DE SAN JUAN'!P81+VILLAHERMOSA!P81</f>
        <v>4</v>
      </c>
      <c r="Q81" s="1370">
        <f>+'VENADILLO 2017'!Q81+'SANTA ISABEL 2017'!Q81+'SANTA ISABEL 2017'!Q81+'ROVIRA 2017'!Q81+'PIEDRAS 2017'!Q81+'MARIQUITA 2017'!Q81+'LERIDA 2017'!Q81+'HONDA 2017'!Q81+'FRESNO 2017'!Q81+'FALAN 2017'!Q81+'CAJAMARCA 2017'!Q81+'ARMERO 2017'!Q81+'ALVARADO 2017'!Q81+RONCESVALLES2017!Q81+PLANADAS2017!Q81+PROGRAMACIÒNMURILLO2017!Q81+COYAIMA2017!Q81+ATACO2017!Q81+'CARMEN DE APICALA'!Q81+CHAPARRAL!Q81+CUNDAY!Q81+ESPINAL!Q81+FLANDES!Q81+ICONONZO!Q81+MELGAR!Q81+NATAGAIMA!Q81+PURIFICACION!Q81+'SAN ANTONIO'!Q81+VILLARRICA!Q81+AMBALEMA!Q81+CASABIANCA!Q81+HERVEO!Q81+LIBANO!Q81+ANZOATEGUI!Q81+PALOCABILDO!Q81+COELLO!Q81+ORTEGA!Q81+ALPUJARRA!Q81+DOLORES!Q81+GUAMO!Q81+PRADO!Q81+'SAN LUIS'!Q81+SUAREZ!Q81+'VALLE DE SAN JUAN'!Q81+VILLAHERMOSA!Q81</f>
        <v>31844</v>
      </c>
      <c r="R81" s="50"/>
    </row>
    <row r="82" spans="1:18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1369">
        <f>+'VENADILLO 2017'!F82+'SANTA ISABEL 2017'!F82+'SANTA ISABEL 2017'!F82+'ROVIRA 2017'!F82+'PIEDRAS 2017'!F82+'MARIQUITA 2017'!F82+'LERIDA 2017'!F82+'HONDA 2017'!F82+'FRESNO 2017'!F82+'FALAN 2017'!F82+'CAJAMARCA 2017'!F82+'ARMERO 2017'!F82+'ALVARADO 2017'!F82+RONCESVALLES2017!F82+PLANADAS2017!F82+PROGRAMACIÒNMURILLO2017!F82+COYAIMA2017!F82+ATACO2017!F82+'CARMEN DE APICALA'!F82+CHAPARRAL!F82+CUNDAY!F82+ESPINAL!F82+FLANDES!F82+ICONONZO!F82+MELGAR!F82+NATAGAIMA!F82+PURIFICACION!F82+'SAN ANTONIO'!F82+VILLARRICA!F82+AMBALEMA!F82+CASABIANCA!F82+HERVEO!F82+LIBANO!F82+ANZOATEGUI!F82+PALOCABILDO!F82+COELLO!F82+ORTEGA!F82+ALPUJARRA!F82+DOLORES!F82+GUAMO!F82+PRADO!F82+'SAN LUIS'!F82+SUAREZ!F82+'VALLE DE SAN JUAN'!F82+VILLAHERMOSA!F82</f>
        <v>20</v>
      </c>
      <c r="G82" s="1369">
        <f>+'VENADILLO 2017'!G82+'SANTA ISABEL 2017'!G82+'SANTA ISABEL 2017'!G82+'ROVIRA 2017'!G82+'PIEDRAS 2017'!G82+'MARIQUITA 2017'!G82+'LERIDA 2017'!G82+'HONDA 2017'!G82+'FRESNO 2017'!G82+'FALAN 2017'!G82+'CAJAMARCA 2017'!G82+'ARMERO 2017'!G82+'ALVARADO 2017'!G82+RONCESVALLES2017!G82+PLANADAS2017!G82+PROGRAMACIÒNMURILLO2017!G82+COYAIMA2017!G82+ATACO2017!G82+'CARMEN DE APICALA'!G82+CHAPARRAL!G82+CUNDAY!G82+ESPINAL!G82+FLANDES!G82+ICONONZO!G82+MELGAR!G82+NATAGAIMA!G82+PURIFICACION!G82+'SAN ANTONIO'!G82+VILLARRICA!G82+AMBALEMA!G82+CASABIANCA!G82+HERVEO!G82+LIBANO!G82+ANZOATEGUI!G82+PALOCABILDO!G82+COELLO!G82+ORTEGA!G82+ALPUJARRA!G82+DOLORES!G82+GUAMO!G82+PRADO!G82+'SAN LUIS'!G82+SUAREZ!G82+'VALLE DE SAN JUAN'!G82+VILLAHERMOSA!G82</f>
        <v>20</v>
      </c>
      <c r="H82" s="190">
        <f t="shared" si="2"/>
        <v>100</v>
      </c>
      <c r="I82" s="1369">
        <f>+'VENADILLO 2017'!I82+'SANTA ISABEL 2017'!I82+'SANTA ISABEL 2017'!I82+'ROVIRA 2017'!I82+'PIEDRAS 2017'!I82+'MARIQUITA 2017'!I82+'LERIDA 2017'!I82+'HONDA 2017'!I82+'FRESNO 2017'!I82+'FALAN 2017'!I82+'CAJAMARCA 2017'!I82+'ARMERO 2017'!I82+'ALVARADO 2017'!I82+RONCESVALLES2017!I82+PLANADAS2017!I82+PROGRAMACIÒNMURILLO2017!I82+COYAIMA2017!I82+ATACO2017!I82+'CARMEN DE APICALA'!I82+CHAPARRAL!I82+CUNDAY!I82+ESPINAL!I82+FLANDES!I82+ICONONZO!I82+MELGAR!I82+NATAGAIMA!I82+PURIFICACION!I82+'SAN ANTONIO'!I82+VILLARRICA!I82+AMBALEMA!I82+CASABIANCA!I82+HERVEO!I82+LIBANO!I82+ANZOATEGUI!I82+PALOCABILDO!I82+COELLO!I82+ORTEGA!I82+ALPUJARRA!I82+DOLORES!I82+GUAMO!I82+PRADO!I82+'SAN LUIS'!I82+SUAREZ!I82+'VALLE DE SAN JUAN'!I82+VILLAHERMOSA!I82</f>
        <v>1</v>
      </c>
      <c r="J82" s="1369">
        <f>+'VENADILLO 2017'!J82+'SANTA ISABEL 2017'!J82+'SANTA ISABEL 2017'!J82+'ROVIRA 2017'!J82+'PIEDRAS 2017'!J82+'MARIQUITA 2017'!J82+'LERIDA 2017'!J82+'HONDA 2017'!J82+'FRESNO 2017'!J82+'FALAN 2017'!J82+'CAJAMARCA 2017'!J82+'ARMERO 2017'!J82+'ALVARADO 2017'!J82+RONCESVALLES2017!J82+PLANADAS2017!J82+PROGRAMACIÒNMURILLO2017!J82+COYAIMA2017!J82+ATACO2017!J82+'CARMEN DE APICALA'!J82+CHAPARRAL!J82+CUNDAY!J82+ESPINAL!J82+FLANDES!J82+ICONONZO!J82+MELGAR!J82+NATAGAIMA!J82+PURIFICACION!J82+'SAN ANTONIO'!J82+VILLARRICA!J82+AMBALEMA!J82+CASABIANCA!J82+HERVEO!J82+LIBANO!J82+ANZOATEGUI!J82+PALOCABILDO!J82+COELLO!J82+ORTEGA!J82+ALPUJARRA!J82+DOLORES!J82+GUAMO!J82+PRADO!J82+'SAN LUIS'!J82+SUAREZ!J82+'VALLE DE SAN JUAN'!J82+VILLAHERMOSA!J82</f>
        <v>21</v>
      </c>
      <c r="K82" s="1369">
        <f>+'VENADILLO 2017'!K82+'SANTA ISABEL 2017'!K82+'SANTA ISABEL 2017'!K82+'ROVIRA 2017'!K82+'PIEDRAS 2017'!K82+'MARIQUITA 2017'!K82+'LERIDA 2017'!K82+'HONDA 2017'!K82+'FRESNO 2017'!K82+'FALAN 2017'!K82+'CAJAMARCA 2017'!K82+'ARMERO 2017'!K82+'ALVARADO 2017'!K82+RONCESVALLES2017!K82+PLANADAS2017!K82+PROGRAMACIÒNMURILLO2017!K82+COYAIMA2017!K82+ATACO2017!K82+'CARMEN DE APICALA'!K82+CHAPARRAL!K82+CUNDAY!K82+ESPINAL!K82+FLANDES!K82+ICONONZO!K82+MELGAR!K82+NATAGAIMA!K82+PURIFICACION!K82+'SAN ANTONIO'!K82+VILLARRICA!K82+AMBALEMA!K82+CASABIANCA!K82+HERVEO!K82+LIBANO!K82+ANZOATEGUI!K82+PALOCABILDO!K82+COELLO!K82+ORTEGA!K82+ALPUJARRA!K82+DOLORES!K82+GUAMO!K82+PRADO!K82+'SAN LUIS'!K82+SUAREZ!K82+'VALLE DE SAN JUAN'!K82+VILLAHERMOSA!K82</f>
        <v>21</v>
      </c>
      <c r="L82" s="1370">
        <f>+'VENADILLO 2017'!L82+'SANTA ISABEL 2017'!L82+'SANTA ISABEL 2017'!L82+'ROVIRA 2017'!L82+'PIEDRAS 2017'!L82+'MARIQUITA 2017'!L82+'LERIDA 2017'!L82+'HONDA 2017'!L82+'FRESNO 2017'!L82+'FALAN 2017'!L82+'CAJAMARCA 2017'!L82+'ARMERO 2017'!L82+'ALVARADO 2017'!L82+RONCESVALLES2017!L82+PLANADAS2017!L82+PROGRAMACIÒNMURILLO2017!L82+COYAIMA2017!L82+ATACO2017!L82+'CARMEN DE APICALA'!L82+CHAPARRAL!L82+CUNDAY!L82+ESPINAL!L82+FLANDES!L82+ICONONZO!L82+MELGAR!L82+NATAGAIMA!L82+PURIFICACION!L82+'SAN ANTONIO'!L82+VILLARRICA!L82+AMBALEMA!L82+CASABIANCA!L82+HERVEO!L82+LIBANO!L82+ANZOATEGUI!L82+PALOCABILDO!L82+COELLO!L82+ORTEGA!L82+ALPUJARRA!L82+DOLORES!L82+GUAMO!L82+PRADO!L82+'SAN LUIS'!L82+SUAREZ!L82+'VALLE DE SAN JUAN'!L82+VILLAHERMOSA!L82</f>
        <v>111440</v>
      </c>
      <c r="M82" s="1370">
        <f>+'VENADILLO 2017'!M82+'SANTA ISABEL 2017'!M82+'SANTA ISABEL 2017'!M82+'ROVIRA 2017'!M82+'PIEDRAS 2017'!M82+'MARIQUITA 2017'!M82+'LERIDA 2017'!M82+'HONDA 2017'!M82+'FRESNO 2017'!M82+'FALAN 2017'!M82+'CAJAMARCA 2017'!M82+'ARMERO 2017'!M82+'ALVARADO 2017'!M82+RONCESVALLES2017!M82+PLANADAS2017!M82+PROGRAMACIÒNMURILLO2017!M82+COYAIMA2017!M82+ATACO2017!M82+'CARMEN DE APICALA'!M82+CHAPARRAL!M82+CUNDAY!M82+ESPINAL!M82+FLANDES!M82+ICONONZO!M82+MELGAR!M82+NATAGAIMA!M82+PURIFICACION!M82+'SAN ANTONIO'!M82+VILLARRICA!M82+AMBALEMA!M82+CASABIANCA!M82+HERVEO!M82+LIBANO!M82+ANZOATEGUI!M82+PALOCABILDO!M82+COELLO!M82+ORTEGA!M82+ALPUJARRA!M82+DOLORES!M82+GUAMO!M82+PRADO!M82+'SAN LUIS'!M82+SUAREZ!M82+'VALLE DE SAN JUAN'!M82+VILLAHERMOSA!M82</f>
        <v>167160</v>
      </c>
      <c r="N82" s="1370">
        <f>+'VENADILLO 2017'!N82+'SANTA ISABEL 2017'!N82+'SANTA ISABEL 2017'!N82+'ROVIRA 2017'!N82+'PIEDRAS 2017'!N82+'MARIQUITA 2017'!N82+'LERIDA 2017'!N82+'HONDA 2017'!N82+'FRESNO 2017'!N82+'FALAN 2017'!N82+'CAJAMARCA 2017'!N82+'ARMERO 2017'!N82+'ALVARADO 2017'!N82+RONCESVALLES2017!N82+PLANADAS2017!N82+PROGRAMACIÒNMURILLO2017!N82+COYAIMA2017!N82+ATACO2017!N82+'CARMEN DE APICALA'!N82+CHAPARRAL!N82+CUNDAY!N82+ESPINAL!N82+FLANDES!N82+ICONONZO!N82+MELGAR!N82+NATAGAIMA!N82+PURIFICACION!N82+'SAN ANTONIO'!N82+VILLARRICA!N82+AMBALEMA!N82+CASABIANCA!N82+HERVEO!N82+LIBANO!N82+ANZOATEGUI!N82+PALOCABILDO!N82+COELLO!N82+ORTEGA!N82+ALPUJARRA!N82+DOLORES!N82+GUAMO!N82+PRADO!N82+'SAN LUIS'!N82+SUAREZ!N82+'VALLE DE SAN JUAN'!N82+VILLAHERMOSA!N82</f>
        <v>0</v>
      </c>
      <c r="O82" s="1370">
        <f>+'VENADILLO 2017'!O82+'SANTA ISABEL 2017'!O82+'SANTA ISABEL 2017'!O82+'ROVIRA 2017'!O82+'PIEDRAS 2017'!O82+'MARIQUITA 2017'!O82+'LERIDA 2017'!O82+'HONDA 2017'!O82+'FRESNO 2017'!O82+'FALAN 2017'!O82+'CAJAMARCA 2017'!O82+'ARMERO 2017'!O82+'ALVARADO 2017'!O82+RONCESVALLES2017!O82+PLANADAS2017!O82+PROGRAMACIÒNMURILLO2017!O82+COYAIMA2017!O82+ATACO2017!O82+'CARMEN DE APICALA'!O82+CHAPARRAL!O82+CUNDAY!O82+ESPINAL!O82+FLANDES!O82+ICONONZO!O82+MELGAR!O82+NATAGAIMA!O82+PURIFICACION!O82+'SAN ANTONIO'!O82+VILLARRICA!O82+AMBALEMA!O82+CASABIANCA!O82+HERVEO!O82+LIBANO!O82+ANZOATEGUI!O82+PALOCABILDO!O82+COELLO!O82+ORTEGA!O82+ALPUJARRA!O82+DOLORES!O82+GUAMO!O82+PRADO!O82+'SAN LUIS'!O82+SUAREZ!O82+'VALLE DE SAN JUAN'!O82+VILLAHERMOSA!O82</f>
        <v>0</v>
      </c>
      <c r="P82" s="1370">
        <f>+'VENADILLO 2017'!P82+'SANTA ISABEL 2017'!P82+'SANTA ISABEL 2017'!P82+'ROVIRA 2017'!P82+'PIEDRAS 2017'!P82+'MARIQUITA 2017'!P82+'LERIDA 2017'!P82+'HONDA 2017'!P82+'FRESNO 2017'!P82+'FALAN 2017'!P82+'CAJAMARCA 2017'!P82+'ARMERO 2017'!P82+'ALVARADO 2017'!P82+RONCESVALLES2017!P82+PLANADAS2017!P82+PROGRAMACIÒNMURILLO2017!P82+COYAIMA2017!P82+ATACO2017!P82+'CARMEN DE APICALA'!P82+CHAPARRAL!P82+CUNDAY!P82+ESPINAL!P82+FLANDES!P82+ICONONZO!P82+MELGAR!P82+NATAGAIMA!P82+PURIFICACION!P82+'SAN ANTONIO'!P82+VILLARRICA!P82+AMBALEMA!P82+CASABIANCA!P82+HERVEO!P82+LIBANO!P82+ANZOATEGUI!P82+PALOCABILDO!P82+COELLO!P82+ORTEGA!P82+ALPUJARRA!P82+DOLORES!P82+GUAMO!P82+PRADO!P82+'SAN LUIS'!P82+SUAREZ!P82+'VALLE DE SAN JUAN'!P82+VILLAHERMOSA!P82</f>
        <v>1</v>
      </c>
      <c r="Q82" s="1370">
        <f>+'VENADILLO 2017'!Q82+'SANTA ISABEL 2017'!Q82+'SANTA ISABEL 2017'!Q82+'ROVIRA 2017'!Q82+'PIEDRAS 2017'!Q82+'MARIQUITA 2017'!Q82+'LERIDA 2017'!Q82+'HONDA 2017'!Q82+'FRESNO 2017'!Q82+'FALAN 2017'!Q82+'CAJAMARCA 2017'!Q82+'ARMERO 2017'!Q82+'ALVARADO 2017'!Q82+RONCESVALLES2017!Q82+PLANADAS2017!Q82+PROGRAMACIÒNMURILLO2017!Q82+COYAIMA2017!Q82+ATACO2017!Q82+'CARMEN DE APICALA'!Q82+CHAPARRAL!Q82+CUNDAY!Q82+ESPINAL!Q82+FLANDES!Q82+ICONONZO!Q82+MELGAR!Q82+NATAGAIMA!Q82+PURIFICACION!Q82+'SAN ANTONIO'!Q82+VILLARRICA!Q82+AMBALEMA!Q82+CASABIANCA!Q82+HERVEO!Q82+LIBANO!Q82+ANZOATEGUI!Q82+PALOCABILDO!Q82+COELLO!Q82+ORTEGA!Q82+ALPUJARRA!Q82+DOLORES!Q82+GUAMO!Q82+PRADO!Q82+'SAN LUIS'!Q82+SUAREZ!Q82+'VALLE DE SAN JUAN'!Q82+VILLAHERMOSA!Q82</f>
        <v>167160</v>
      </c>
      <c r="R82" s="50"/>
    </row>
    <row r="83" spans="1:18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369">
        <f>+'VENADILLO 2017'!F83+'SANTA ISABEL 2017'!F83+'SANTA ISABEL 2017'!F83+'ROVIRA 2017'!F83+'PIEDRAS 2017'!F83+'MARIQUITA 2017'!F83+'LERIDA 2017'!F83+'HONDA 2017'!F83+'FRESNO 2017'!F83+'FALAN 2017'!F83+'CAJAMARCA 2017'!F83+'ARMERO 2017'!F83+'ALVARADO 2017'!F83+RONCESVALLES2017!F83+PLANADAS2017!F83+PROGRAMACIÒNMURILLO2017!F83+COYAIMA2017!F83+ATACO2017!F83+'CARMEN DE APICALA'!F83+CHAPARRAL!F83+CUNDAY!F83+ESPINAL!F83+FLANDES!F83+ICONONZO!F83+MELGAR!F83+NATAGAIMA!F83+PURIFICACION!F83+'SAN ANTONIO'!F83+VILLARRICA!F83+AMBALEMA!F83+CASABIANCA!F83+HERVEO!F83+LIBANO!F83+ANZOATEGUI!F83+PALOCABILDO!F83+COELLO!F83+ORTEGA!F83+ALPUJARRA!F83+DOLORES!F83+GUAMO!F83+PRADO!F83+'SAN LUIS'!F83+SUAREZ!F83+'VALLE DE SAN JUAN'!F83+VILLAHERMOSA!F83</f>
        <v>10</v>
      </c>
      <c r="G83" s="1369">
        <f>+'VENADILLO 2017'!G83+'SANTA ISABEL 2017'!G83+'SANTA ISABEL 2017'!G83+'ROVIRA 2017'!G83+'PIEDRAS 2017'!G83+'MARIQUITA 2017'!G83+'LERIDA 2017'!G83+'HONDA 2017'!G83+'FRESNO 2017'!G83+'FALAN 2017'!G83+'CAJAMARCA 2017'!G83+'ARMERO 2017'!G83+'ALVARADO 2017'!G83+RONCESVALLES2017!G83+PLANADAS2017!G83+PROGRAMACIÒNMURILLO2017!G83+COYAIMA2017!G83+ATACO2017!G83+'CARMEN DE APICALA'!G83+CHAPARRAL!G83+CUNDAY!G83+ESPINAL!G83+FLANDES!G83+ICONONZO!G83+MELGAR!G83+NATAGAIMA!G83+PURIFICACION!G83+'SAN ANTONIO'!G83+VILLARRICA!G83+AMBALEMA!G83+CASABIANCA!G83+HERVEO!G83+LIBANO!G83+ANZOATEGUI!G83+PALOCABILDO!G83+COELLO!G83+ORTEGA!G83+ALPUJARRA!G83+DOLORES!G83+GUAMO!G83+PRADO!G83+'SAN LUIS'!G83+SUAREZ!G83+'VALLE DE SAN JUAN'!G83+VILLAHERMOSA!G83</f>
        <v>10</v>
      </c>
      <c r="H83" s="190">
        <f t="shared" si="2"/>
        <v>100</v>
      </c>
      <c r="I83" s="1369">
        <f>+'VENADILLO 2017'!I83+'SANTA ISABEL 2017'!I83+'SANTA ISABEL 2017'!I83+'ROVIRA 2017'!I83+'PIEDRAS 2017'!I83+'MARIQUITA 2017'!I83+'LERIDA 2017'!I83+'HONDA 2017'!I83+'FRESNO 2017'!I83+'FALAN 2017'!I83+'CAJAMARCA 2017'!I83+'ARMERO 2017'!I83+'ALVARADO 2017'!I83+RONCESVALLES2017!I83+PLANADAS2017!I83+PROGRAMACIÒNMURILLO2017!I83+COYAIMA2017!I83+ATACO2017!I83+'CARMEN DE APICALA'!I83+CHAPARRAL!I83+CUNDAY!I83+ESPINAL!I83+FLANDES!I83+ICONONZO!I83+MELGAR!I83+NATAGAIMA!I83+PURIFICACION!I83+'SAN ANTONIO'!I83+VILLARRICA!I83+AMBALEMA!I83+CASABIANCA!I83+HERVEO!I83+LIBANO!I83+ANZOATEGUI!I83+PALOCABILDO!I83+COELLO!I83+ORTEGA!I83+ALPUJARRA!I83+DOLORES!I83+GUAMO!I83+PRADO!I83+'SAN LUIS'!I83+SUAREZ!I83+'VALLE DE SAN JUAN'!I83+VILLAHERMOSA!I83</f>
        <v>1</v>
      </c>
      <c r="J83" s="1369">
        <f>+'VENADILLO 2017'!J83+'SANTA ISABEL 2017'!J83+'SANTA ISABEL 2017'!J83+'ROVIRA 2017'!J83+'PIEDRAS 2017'!J83+'MARIQUITA 2017'!J83+'LERIDA 2017'!J83+'HONDA 2017'!J83+'FRESNO 2017'!J83+'FALAN 2017'!J83+'CAJAMARCA 2017'!J83+'ARMERO 2017'!J83+'ALVARADO 2017'!J83+RONCESVALLES2017!J83+PLANADAS2017!J83+PROGRAMACIÒNMURILLO2017!J83+COYAIMA2017!J83+ATACO2017!J83+'CARMEN DE APICALA'!J83+CHAPARRAL!J83+CUNDAY!J83+ESPINAL!J83+FLANDES!J83+ICONONZO!J83+MELGAR!J83+NATAGAIMA!J83+PURIFICACION!J83+'SAN ANTONIO'!J83+VILLARRICA!J83+AMBALEMA!J83+CASABIANCA!J83+HERVEO!J83+LIBANO!J83+ANZOATEGUI!J83+PALOCABILDO!J83+COELLO!J83+ORTEGA!J83+ALPUJARRA!J83+DOLORES!J83+GUAMO!J83+PRADO!J83+'SAN LUIS'!J83+SUAREZ!J83+'VALLE DE SAN JUAN'!J83+VILLAHERMOSA!J83</f>
        <v>10</v>
      </c>
      <c r="K83" s="1369">
        <f>+'VENADILLO 2017'!K83+'SANTA ISABEL 2017'!K83+'SANTA ISABEL 2017'!K83+'ROVIRA 2017'!K83+'PIEDRAS 2017'!K83+'MARIQUITA 2017'!K83+'LERIDA 2017'!K83+'HONDA 2017'!K83+'FRESNO 2017'!K83+'FALAN 2017'!K83+'CAJAMARCA 2017'!K83+'ARMERO 2017'!K83+'ALVARADO 2017'!K83+RONCESVALLES2017!K83+PLANADAS2017!K83+PROGRAMACIÒNMURILLO2017!K83+COYAIMA2017!K83+ATACO2017!K83+'CARMEN DE APICALA'!K83+CHAPARRAL!K83+CUNDAY!K83+ESPINAL!K83+FLANDES!K83+ICONONZO!K83+MELGAR!K83+NATAGAIMA!K83+PURIFICACION!K83+'SAN ANTONIO'!K83+VILLARRICA!K83+AMBALEMA!K83+CASABIANCA!K83+HERVEO!K83+LIBANO!K83+ANZOATEGUI!K83+PALOCABILDO!K83+COELLO!K83+ORTEGA!K83+ALPUJARRA!K83+DOLORES!K83+GUAMO!K83+PRADO!K83+'SAN LUIS'!K83+SUAREZ!K83+'VALLE DE SAN JUAN'!K83+VILLAHERMOSA!K83</f>
        <v>10</v>
      </c>
      <c r="L83" s="1370">
        <f>+'VENADILLO 2017'!L83+'SANTA ISABEL 2017'!L83+'SANTA ISABEL 2017'!L83+'ROVIRA 2017'!L83+'PIEDRAS 2017'!L83+'MARIQUITA 2017'!L83+'LERIDA 2017'!L83+'HONDA 2017'!L83+'FRESNO 2017'!L83+'FALAN 2017'!L83+'CAJAMARCA 2017'!L83+'ARMERO 2017'!L83+'ALVARADO 2017'!L83+RONCESVALLES2017!L83+PLANADAS2017!L83+PROGRAMACIÒNMURILLO2017!L83+COYAIMA2017!L83+ATACO2017!L83+'CARMEN DE APICALA'!L83+CHAPARRAL!L83+CUNDAY!L83+ESPINAL!L83+FLANDES!L83+ICONONZO!L83+MELGAR!L83+NATAGAIMA!L83+PURIFICACION!L83+'SAN ANTONIO'!L83+VILLARRICA!L83+AMBALEMA!L83+CASABIANCA!L83+HERVEO!L83+LIBANO!L83+ANZOATEGUI!L83+PALOCABILDO!L83+COELLO!L83+ORTEGA!L83+ALPUJARRA!L83+DOLORES!L83+GUAMO!L83+PRADO!L83+'SAN LUIS'!L83+SUAREZ!L83+'VALLE DE SAN JUAN'!L83+VILLAHERMOSA!L83</f>
        <v>111440</v>
      </c>
      <c r="M83" s="1370">
        <f>+'VENADILLO 2017'!M83+'SANTA ISABEL 2017'!M83+'SANTA ISABEL 2017'!M83+'ROVIRA 2017'!M83+'PIEDRAS 2017'!M83+'MARIQUITA 2017'!M83+'LERIDA 2017'!M83+'HONDA 2017'!M83+'FRESNO 2017'!M83+'FALAN 2017'!M83+'CAJAMARCA 2017'!M83+'ARMERO 2017'!M83+'ALVARADO 2017'!M83+RONCESVALLES2017!M83+PLANADAS2017!M83+PROGRAMACIÒNMURILLO2017!M83+COYAIMA2017!M83+ATACO2017!M83+'CARMEN DE APICALA'!M83+CHAPARRAL!M83+CUNDAY!M83+ESPINAL!M83+FLANDES!M83+ICONONZO!M83+MELGAR!M83+NATAGAIMA!M83+PURIFICACION!M83+'SAN ANTONIO'!M83+VILLARRICA!M83+AMBALEMA!M83+CASABIANCA!M83+HERVEO!M83+LIBANO!M83+ANZOATEGUI!M83+PALOCABILDO!M83+COELLO!M83+ORTEGA!M83+ALPUJARRA!M83+DOLORES!M83+GUAMO!M83+PRADO!M83+'SAN LUIS'!M83+SUAREZ!M83+'VALLE DE SAN JUAN'!M83+VILLAHERMOSA!M83</f>
        <v>79600</v>
      </c>
      <c r="N83" s="1370">
        <f>+'VENADILLO 2017'!N83+'SANTA ISABEL 2017'!N83+'SANTA ISABEL 2017'!N83+'ROVIRA 2017'!N83+'PIEDRAS 2017'!N83+'MARIQUITA 2017'!N83+'LERIDA 2017'!N83+'HONDA 2017'!N83+'FRESNO 2017'!N83+'FALAN 2017'!N83+'CAJAMARCA 2017'!N83+'ARMERO 2017'!N83+'ALVARADO 2017'!N83+RONCESVALLES2017!N83+PLANADAS2017!N83+PROGRAMACIÒNMURILLO2017!N83+COYAIMA2017!N83+ATACO2017!N83+'CARMEN DE APICALA'!N83+CHAPARRAL!N83+CUNDAY!N83+ESPINAL!N83+FLANDES!N83+ICONONZO!N83+MELGAR!N83+NATAGAIMA!N83+PURIFICACION!N83+'SAN ANTONIO'!N83+VILLARRICA!N83+AMBALEMA!N83+CASABIANCA!N83+HERVEO!N83+LIBANO!N83+ANZOATEGUI!N83+PALOCABILDO!N83+COELLO!N83+ORTEGA!N83+ALPUJARRA!N83+DOLORES!N83+GUAMO!N83+PRADO!N83+'SAN LUIS'!N83+SUAREZ!N83+'VALLE DE SAN JUAN'!N83+VILLAHERMOSA!N83</f>
        <v>0</v>
      </c>
      <c r="O83" s="1370">
        <f>+'VENADILLO 2017'!O83+'SANTA ISABEL 2017'!O83+'SANTA ISABEL 2017'!O83+'ROVIRA 2017'!O83+'PIEDRAS 2017'!O83+'MARIQUITA 2017'!O83+'LERIDA 2017'!O83+'HONDA 2017'!O83+'FRESNO 2017'!O83+'FALAN 2017'!O83+'CAJAMARCA 2017'!O83+'ARMERO 2017'!O83+'ALVARADO 2017'!O83+RONCESVALLES2017!O83+PLANADAS2017!O83+PROGRAMACIÒNMURILLO2017!O83+COYAIMA2017!O83+ATACO2017!O83+'CARMEN DE APICALA'!O83+CHAPARRAL!O83+CUNDAY!O83+ESPINAL!O83+FLANDES!O83+ICONONZO!O83+MELGAR!O83+NATAGAIMA!O83+PURIFICACION!O83+'SAN ANTONIO'!O83+VILLARRICA!O83+AMBALEMA!O83+CASABIANCA!O83+HERVEO!O83+LIBANO!O83+ANZOATEGUI!O83+PALOCABILDO!O83+COELLO!O83+ORTEGA!O83+ALPUJARRA!O83+DOLORES!O83+GUAMO!O83+PRADO!O83+'SAN LUIS'!O83+SUAREZ!O83+'VALLE DE SAN JUAN'!O83+VILLAHERMOSA!O83</f>
        <v>0</v>
      </c>
      <c r="P83" s="1370">
        <f>+'VENADILLO 2017'!P83+'SANTA ISABEL 2017'!P83+'SANTA ISABEL 2017'!P83+'ROVIRA 2017'!P83+'PIEDRAS 2017'!P83+'MARIQUITA 2017'!P83+'LERIDA 2017'!P83+'HONDA 2017'!P83+'FRESNO 2017'!P83+'FALAN 2017'!P83+'CAJAMARCA 2017'!P83+'ARMERO 2017'!P83+'ALVARADO 2017'!P83+RONCESVALLES2017!P83+PLANADAS2017!P83+PROGRAMACIÒNMURILLO2017!P83+COYAIMA2017!P83+ATACO2017!P83+'CARMEN DE APICALA'!P83+CHAPARRAL!P83+CUNDAY!P83+ESPINAL!P83+FLANDES!P83+ICONONZO!P83+MELGAR!P83+NATAGAIMA!P83+PURIFICACION!P83+'SAN ANTONIO'!P83+VILLARRICA!P83+AMBALEMA!P83+CASABIANCA!P83+HERVEO!P83+LIBANO!P83+ANZOATEGUI!P83+PALOCABILDO!P83+COELLO!P83+ORTEGA!P83+ALPUJARRA!P83+DOLORES!P83+GUAMO!P83+PRADO!P83+'SAN LUIS'!P83+SUAREZ!P83+'VALLE DE SAN JUAN'!P83+VILLAHERMOSA!P83</f>
        <v>0</v>
      </c>
      <c r="Q83" s="1370">
        <f>+'VENADILLO 2017'!Q83+'SANTA ISABEL 2017'!Q83+'SANTA ISABEL 2017'!Q83+'ROVIRA 2017'!Q83+'PIEDRAS 2017'!Q83+'MARIQUITA 2017'!Q83+'LERIDA 2017'!Q83+'HONDA 2017'!Q83+'FRESNO 2017'!Q83+'FALAN 2017'!Q83+'CAJAMARCA 2017'!Q83+'ARMERO 2017'!Q83+'ALVARADO 2017'!Q83+RONCESVALLES2017!Q83+PLANADAS2017!Q83+PROGRAMACIÒNMURILLO2017!Q83+COYAIMA2017!Q83+ATACO2017!Q83+'CARMEN DE APICALA'!Q83+CHAPARRAL!Q83+CUNDAY!Q83+ESPINAL!Q83+FLANDES!Q83+ICONONZO!Q83+MELGAR!Q83+NATAGAIMA!Q83+PURIFICACION!Q83+'SAN ANTONIO'!Q83+VILLARRICA!Q83+AMBALEMA!Q83+CASABIANCA!Q83+HERVEO!Q83+LIBANO!Q83+ANZOATEGUI!Q83+PALOCABILDO!Q83+COELLO!Q83+ORTEGA!Q83+ALPUJARRA!Q83+DOLORES!Q83+GUAMO!Q83+PRADO!Q83+'SAN LUIS'!Q83+SUAREZ!Q83+'VALLE DE SAN JUAN'!Q83+VILLAHERMOSA!Q83</f>
        <v>79600</v>
      </c>
      <c r="R83" s="50"/>
    </row>
    <row r="84" spans="1:18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369">
        <f>+'VENADILLO 2017'!F84+'SANTA ISABEL 2017'!F84+'SANTA ISABEL 2017'!F84+'ROVIRA 2017'!F84+'PIEDRAS 2017'!F84+'MARIQUITA 2017'!F84+'LERIDA 2017'!F84+'HONDA 2017'!F84+'FRESNO 2017'!F84+'FALAN 2017'!F84+'CAJAMARCA 2017'!F84+'ARMERO 2017'!F84+'ALVARADO 2017'!F84+RONCESVALLES2017!F84+PLANADAS2017!F84+PROGRAMACIÒNMURILLO2017!F84+COYAIMA2017!F84+ATACO2017!F84+'CARMEN DE APICALA'!F84+CHAPARRAL!F84+CUNDAY!F84+ESPINAL!F84+FLANDES!F84+ICONONZO!F84+MELGAR!F84+NATAGAIMA!F84+PURIFICACION!F84+'SAN ANTONIO'!F84+VILLARRICA!F84+AMBALEMA!F84+CASABIANCA!F84+HERVEO!F84+LIBANO!F84+ANZOATEGUI!F84+PALOCABILDO!F84+COELLO!F84+ORTEGA!F84+ALPUJARRA!F84+DOLORES!F84+GUAMO!F84+PRADO!F84+'SAN LUIS'!F84+SUAREZ!F84+'VALLE DE SAN JUAN'!F84+VILLAHERMOSA!F84</f>
        <v>67</v>
      </c>
      <c r="G84" s="1369">
        <f>+'VENADILLO 2017'!G84+'SANTA ISABEL 2017'!G84+'SANTA ISABEL 2017'!G84+'ROVIRA 2017'!G84+'PIEDRAS 2017'!G84+'MARIQUITA 2017'!G84+'LERIDA 2017'!G84+'HONDA 2017'!G84+'FRESNO 2017'!G84+'FALAN 2017'!G84+'CAJAMARCA 2017'!G84+'ARMERO 2017'!G84+'ALVARADO 2017'!G84+RONCESVALLES2017!G84+PLANADAS2017!G84+PROGRAMACIÒNMURILLO2017!G84+COYAIMA2017!G84+ATACO2017!G84+'CARMEN DE APICALA'!G84+CHAPARRAL!G84+CUNDAY!G84+ESPINAL!G84+FLANDES!G84+ICONONZO!G84+MELGAR!G84+NATAGAIMA!G84+PURIFICACION!G84+'SAN ANTONIO'!G84+VILLARRICA!G84+AMBALEMA!G84+CASABIANCA!G84+HERVEO!G84+LIBANO!G84+ANZOATEGUI!G84+PALOCABILDO!G84+COELLO!G84+ORTEGA!G84+ALPUJARRA!G84+DOLORES!G84+GUAMO!G84+PRADO!G84+'SAN LUIS'!G84+SUAREZ!G84+'VALLE DE SAN JUAN'!G84+VILLAHERMOSA!G84</f>
        <v>95</v>
      </c>
      <c r="H84" s="190">
        <f t="shared" si="2"/>
        <v>141.79104477611941</v>
      </c>
      <c r="I84" s="1369">
        <f>+'VENADILLO 2017'!I84+'SANTA ISABEL 2017'!I84+'SANTA ISABEL 2017'!I84+'ROVIRA 2017'!I84+'PIEDRAS 2017'!I84+'MARIQUITA 2017'!I84+'LERIDA 2017'!I84+'HONDA 2017'!I84+'FRESNO 2017'!I84+'FALAN 2017'!I84+'CAJAMARCA 2017'!I84+'ARMERO 2017'!I84+'ALVARADO 2017'!I84+RONCESVALLES2017!I84+PLANADAS2017!I84+PROGRAMACIÒNMURILLO2017!I84+COYAIMA2017!I84+ATACO2017!I84+'CARMEN DE APICALA'!I84+CHAPARRAL!I84+CUNDAY!I84+ESPINAL!I84+FLANDES!I84+ICONONZO!I84+MELGAR!I84+NATAGAIMA!I84+PURIFICACION!I84+'SAN ANTONIO'!I84+VILLARRICA!I84+AMBALEMA!I84+CASABIANCA!I84+HERVEO!I84+LIBANO!I84+ANZOATEGUI!I84+PALOCABILDO!I84+COELLO!I84+ORTEGA!I84+ALPUJARRA!I84+DOLORES!I84+GUAMO!I84+PRADO!I84+'SAN LUIS'!I84+SUAREZ!I84+'VALLE DE SAN JUAN'!I84+VILLAHERMOSA!I84</f>
        <v>67</v>
      </c>
      <c r="J84" s="1369">
        <f>+'VENADILLO 2017'!J84+'SANTA ISABEL 2017'!J84+'SANTA ISABEL 2017'!J84+'ROVIRA 2017'!J84+'PIEDRAS 2017'!J84+'MARIQUITA 2017'!J84+'LERIDA 2017'!J84+'HONDA 2017'!J84+'FRESNO 2017'!J84+'FALAN 2017'!J84+'CAJAMARCA 2017'!J84+'ARMERO 2017'!J84+'ALVARADO 2017'!J84+RONCESVALLES2017!J84+PLANADAS2017!J84+PROGRAMACIÒNMURILLO2017!J84+COYAIMA2017!J84+ATACO2017!J84+'CARMEN DE APICALA'!J84+CHAPARRAL!J84+CUNDAY!J84+ESPINAL!J84+FLANDES!J84+ICONONZO!J84+MELGAR!J84+NATAGAIMA!J84+PURIFICACION!J84+'SAN ANTONIO'!J84+VILLARRICA!J84+AMBALEMA!J84+CASABIANCA!J84+HERVEO!J84+LIBANO!J84+ANZOATEGUI!J84+PALOCABILDO!J84+COELLO!J84+ORTEGA!J84+ALPUJARRA!J84+DOLORES!J84+GUAMO!J84+PRADO!J84+'SAN LUIS'!J84+SUAREZ!J84+'VALLE DE SAN JUAN'!J84+VILLAHERMOSA!J84</f>
        <v>185</v>
      </c>
      <c r="K84" s="1369">
        <f>+'VENADILLO 2017'!K84+'SANTA ISABEL 2017'!K84+'SANTA ISABEL 2017'!K84+'ROVIRA 2017'!K84+'PIEDRAS 2017'!K84+'MARIQUITA 2017'!K84+'LERIDA 2017'!K84+'HONDA 2017'!K84+'FRESNO 2017'!K84+'FALAN 2017'!K84+'CAJAMARCA 2017'!K84+'ARMERO 2017'!K84+'ALVARADO 2017'!K84+RONCESVALLES2017!K84+PLANADAS2017!K84+PROGRAMACIÒNMURILLO2017!K84+COYAIMA2017!K84+ATACO2017!K84+'CARMEN DE APICALA'!K84+CHAPARRAL!K84+CUNDAY!K84+ESPINAL!K84+FLANDES!K84+ICONONZO!K84+MELGAR!K84+NATAGAIMA!K84+PURIFICACION!K84+'SAN ANTONIO'!K84+VILLARRICA!K84+AMBALEMA!K84+CASABIANCA!K84+HERVEO!K84+LIBANO!K84+ANZOATEGUI!K84+PALOCABILDO!K84+COELLO!K84+ORTEGA!K84+ALPUJARRA!K84+DOLORES!K84+GUAMO!K84+PRADO!K84+'SAN LUIS'!K84+SUAREZ!K84+'VALLE DE SAN JUAN'!K84+VILLAHERMOSA!K84</f>
        <v>227</v>
      </c>
      <c r="L84" s="1370">
        <f>+'VENADILLO 2017'!L84+'SANTA ISABEL 2017'!L84+'SANTA ISABEL 2017'!L84+'ROVIRA 2017'!L84+'PIEDRAS 2017'!L84+'MARIQUITA 2017'!L84+'LERIDA 2017'!L84+'HONDA 2017'!L84+'FRESNO 2017'!L84+'FALAN 2017'!L84+'CAJAMARCA 2017'!L84+'ARMERO 2017'!L84+'ALVARADO 2017'!L84+RONCESVALLES2017!L84+PLANADAS2017!L84+PROGRAMACIÒNMURILLO2017!L84+COYAIMA2017!L84+ATACO2017!L84+'CARMEN DE APICALA'!L84+CHAPARRAL!L84+CUNDAY!L84+ESPINAL!L84+FLANDES!L84+ICONONZO!L84+MELGAR!L84+NATAGAIMA!L84+PURIFICACION!L84+'SAN ANTONIO'!L84+VILLARRICA!L84+AMBALEMA!L84+CASABIANCA!L84+HERVEO!L84+LIBANO!L84+ANZOATEGUI!L84+PALOCABILDO!L84+COELLO!L84+ORTEGA!L84+ALPUJARRA!L84+DOLORES!L84+GUAMO!L84+PRADO!L84+'SAN LUIS'!L84+SUAREZ!L84+'VALLE DE SAN JUAN'!L84+VILLAHERMOSA!L84</f>
        <v>294520</v>
      </c>
      <c r="M84" s="1370">
        <f>+'VENADILLO 2017'!M84+'SANTA ISABEL 2017'!M84+'SANTA ISABEL 2017'!M84+'ROVIRA 2017'!M84+'PIEDRAS 2017'!M84+'MARIQUITA 2017'!M84+'LERIDA 2017'!M84+'HONDA 2017'!M84+'FRESNO 2017'!M84+'FALAN 2017'!M84+'CAJAMARCA 2017'!M84+'ARMERO 2017'!M84+'ALVARADO 2017'!M84+RONCESVALLES2017!M84+PLANADAS2017!M84+PROGRAMACIÒNMURILLO2017!M84+COYAIMA2017!M84+ATACO2017!M84+'CARMEN DE APICALA'!M84+CHAPARRAL!M84+CUNDAY!M84+ESPINAL!M84+FLANDES!M84+ICONONZO!M84+MELGAR!M84+NATAGAIMA!M84+PURIFICACION!M84+'SAN ANTONIO'!M84+VILLARRICA!M84+AMBALEMA!M84+CASABIANCA!M84+HERVEO!M84+LIBANO!M84+ANZOATEGUI!M84+PALOCABILDO!M84+COELLO!M84+ORTEGA!M84+ALPUJARRA!M84+DOLORES!M84+GUAMO!M84+PRADO!M84+'SAN LUIS'!M84+SUAREZ!M84+'VALLE DE SAN JUAN'!M84+VILLAHERMOSA!M84</f>
        <v>1806920</v>
      </c>
      <c r="N84" s="1370">
        <f>+'VENADILLO 2017'!N84+'SANTA ISABEL 2017'!N84+'SANTA ISABEL 2017'!N84+'ROVIRA 2017'!N84+'PIEDRAS 2017'!N84+'MARIQUITA 2017'!N84+'LERIDA 2017'!N84+'HONDA 2017'!N84+'FRESNO 2017'!N84+'FALAN 2017'!N84+'CAJAMARCA 2017'!N84+'ARMERO 2017'!N84+'ALVARADO 2017'!N84+RONCESVALLES2017!N84+PLANADAS2017!N84+PROGRAMACIÒNMURILLO2017!N84+COYAIMA2017!N84+ATACO2017!N84+'CARMEN DE APICALA'!N84+CHAPARRAL!N84+CUNDAY!N84+ESPINAL!N84+FLANDES!N84+ICONONZO!N84+MELGAR!N84+NATAGAIMA!N84+PURIFICACION!N84+'SAN ANTONIO'!N84+VILLARRICA!N84+AMBALEMA!N84+CASABIANCA!N84+HERVEO!N84+LIBANO!N84+ANZOATEGUI!N84+PALOCABILDO!N84+COELLO!N84+ORTEGA!N84+ALPUJARRA!N84+DOLORES!N84+GUAMO!N84+PRADO!N84+'SAN LUIS'!N84+SUAREZ!N84+'VALLE DE SAN JUAN'!N84+VILLAHERMOSA!N84</f>
        <v>10</v>
      </c>
      <c r="O84" s="1370">
        <f>+'VENADILLO 2017'!O84+'SANTA ISABEL 2017'!O84+'SANTA ISABEL 2017'!O84+'ROVIRA 2017'!O84+'PIEDRAS 2017'!O84+'MARIQUITA 2017'!O84+'LERIDA 2017'!O84+'HONDA 2017'!O84+'FRESNO 2017'!O84+'FALAN 2017'!O84+'CAJAMARCA 2017'!O84+'ARMERO 2017'!O84+'ALVARADO 2017'!O84+RONCESVALLES2017!O84+PLANADAS2017!O84+PROGRAMACIÒNMURILLO2017!O84+COYAIMA2017!O84+ATACO2017!O84+'CARMEN DE APICALA'!O84+CHAPARRAL!O84+CUNDAY!O84+ESPINAL!O84+FLANDES!O84+ICONONZO!O84+MELGAR!O84+NATAGAIMA!O84+PURIFICACION!O84+'SAN ANTONIO'!O84+VILLARRICA!O84+AMBALEMA!O84+CASABIANCA!O84+HERVEO!O84+LIBANO!O84+ANZOATEGUI!O84+PALOCABILDO!O84+COELLO!O84+ORTEGA!O84+ALPUJARRA!O84+DOLORES!O84+GUAMO!O84+PRADO!O84+'SAN LUIS'!O84+SUAREZ!O84+'VALLE DE SAN JUAN'!O84+VILLAHERMOSA!O84</f>
        <v>79600</v>
      </c>
      <c r="P84" s="1370">
        <f>+'VENADILLO 2017'!P84+'SANTA ISABEL 2017'!P84+'SANTA ISABEL 2017'!P84+'ROVIRA 2017'!P84+'PIEDRAS 2017'!P84+'MARIQUITA 2017'!P84+'LERIDA 2017'!P84+'HONDA 2017'!P84+'FRESNO 2017'!P84+'FALAN 2017'!P84+'CAJAMARCA 2017'!P84+'ARMERO 2017'!P84+'ALVARADO 2017'!P84+RONCESVALLES2017!P84+PLANADAS2017!P84+PROGRAMACIÒNMURILLO2017!P84+COYAIMA2017!P84+ATACO2017!P84+'CARMEN DE APICALA'!P84+CHAPARRAL!P84+CUNDAY!P84+ESPINAL!P84+FLANDES!P84+ICONONZO!P84+MELGAR!P84+NATAGAIMA!P84+PURIFICACION!P84+'SAN ANTONIO'!P84+VILLARRICA!P84+AMBALEMA!P84+CASABIANCA!P84+HERVEO!P84+LIBANO!P84+ANZOATEGUI!P84+PALOCABILDO!P84+COELLO!P84+ORTEGA!P84+ALPUJARRA!P84+DOLORES!P84+GUAMO!P84+PRADO!P84+'SAN LUIS'!P84+SUAREZ!P84+'VALLE DE SAN JUAN'!P84+VILLAHERMOSA!P84</f>
        <v>232</v>
      </c>
      <c r="Q84" s="1370">
        <f>+'VENADILLO 2017'!Q84+'SANTA ISABEL 2017'!Q84+'SANTA ISABEL 2017'!Q84+'ROVIRA 2017'!Q84+'PIEDRAS 2017'!Q84+'MARIQUITA 2017'!Q84+'LERIDA 2017'!Q84+'HONDA 2017'!Q84+'FRESNO 2017'!Q84+'FALAN 2017'!Q84+'CAJAMARCA 2017'!Q84+'ARMERO 2017'!Q84+'ALVARADO 2017'!Q84+RONCESVALLES2017!Q84+PLANADAS2017!Q84+PROGRAMACIÒNMURILLO2017!Q84+COYAIMA2017!Q84+ATACO2017!Q84+'CARMEN DE APICALA'!Q84+CHAPARRAL!Q84+CUNDAY!Q84+ESPINAL!Q84+FLANDES!Q84+ICONONZO!Q84+MELGAR!Q84+NATAGAIMA!Q84+PURIFICACION!Q84+'SAN ANTONIO'!Q84+VILLARRICA!Q84+AMBALEMA!Q84+CASABIANCA!Q84+HERVEO!Q84+LIBANO!Q84+ANZOATEGUI!Q84+PALOCABILDO!Q84+COELLO!Q84+ORTEGA!Q84+ALPUJARRA!Q84+DOLORES!Q84+GUAMO!Q84+PRADO!Q84+'SAN LUIS'!Q84+SUAREZ!Q84+'VALLE DE SAN JUAN'!Q84+VILLAHERMOSA!Q84</f>
        <v>1886634</v>
      </c>
      <c r="R84" s="50"/>
    </row>
    <row r="85" spans="1:18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369">
        <f>+'VENADILLO 2017'!F85+'SANTA ISABEL 2017'!F85+'SANTA ISABEL 2017'!F85+'ROVIRA 2017'!F85+'PIEDRAS 2017'!F85+'MARIQUITA 2017'!F85+'LERIDA 2017'!F85+'HONDA 2017'!F85+'FRESNO 2017'!F85+'FALAN 2017'!F85+'CAJAMARCA 2017'!F85+'ARMERO 2017'!F85+'ALVARADO 2017'!F85+RONCESVALLES2017!F85+PLANADAS2017!F85+PROGRAMACIÒNMURILLO2017!F85+COYAIMA2017!F85+ATACO2017!F85+'CARMEN DE APICALA'!F85+CHAPARRAL!F85+CUNDAY!F85+ESPINAL!F85+FLANDES!F85+ICONONZO!F85+MELGAR!F85+NATAGAIMA!F85+PURIFICACION!F85+'SAN ANTONIO'!F85+VILLARRICA!F85+AMBALEMA!F85+CASABIANCA!F85+HERVEO!F85+LIBANO!F85+ANZOATEGUI!F85+PALOCABILDO!F85+COELLO!F85+ORTEGA!F85+ALPUJARRA!F85+DOLORES!F85+GUAMO!F85+PRADO!F85+'SAN LUIS'!F85+SUAREZ!F85+'VALLE DE SAN JUAN'!F85+VILLAHERMOSA!F85</f>
        <v>29</v>
      </c>
      <c r="G85" s="1369">
        <f>+'VENADILLO 2017'!G85+'SANTA ISABEL 2017'!G85+'SANTA ISABEL 2017'!G85+'ROVIRA 2017'!G85+'PIEDRAS 2017'!G85+'MARIQUITA 2017'!G85+'LERIDA 2017'!G85+'HONDA 2017'!G85+'FRESNO 2017'!G85+'FALAN 2017'!G85+'CAJAMARCA 2017'!G85+'ARMERO 2017'!G85+'ALVARADO 2017'!G85+RONCESVALLES2017!G85+PLANADAS2017!G85+PROGRAMACIÒNMURILLO2017!G85+COYAIMA2017!G85+ATACO2017!G85+'CARMEN DE APICALA'!G85+CHAPARRAL!G85+CUNDAY!G85+ESPINAL!G85+FLANDES!G85+ICONONZO!G85+MELGAR!G85+NATAGAIMA!G85+PURIFICACION!G85+'SAN ANTONIO'!G85+VILLARRICA!G85+AMBALEMA!G85+CASABIANCA!G85+HERVEO!G85+LIBANO!G85+ANZOATEGUI!G85+PALOCABILDO!G85+COELLO!G85+ORTEGA!G85+ALPUJARRA!G85+DOLORES!G85+GUAMO!G85+PRADO!G85+'SAN LUIS'!G85+SUAREZ!G85+'VALLE DE SAN JUAN'!G85+VILLAHERMOSA!G85</f>
        <v>24</v>
      </c>
      <c r="H85" s="190">
        <f t="shared" si="2"/>
        <v>82.758620689655174</v>
      </c>
      <c r="I85" s="1369">
        <f>+'VENADILLO 2017'!I85+'SANTA ISABEL 2017'!I85+'SANTA ISABEL 2017'!I85+'ROVIRA 2017'!I85+'PIEDRAS 2017'!I85+'MARIQUITA 2017'!I85+'LERIDA 2017'!I85+'HONDA 2017'!I85+'FRESNO 2017'!I85+'FALAN 2017'!I85+'CAJAMARCA 2017'!I85+'ARMERO 2017'!I85+'ALVARADO 2017'!I85+RONCESVALLES2017!I85+PLANADAS2017!I85+PROGRAMACIÒNMURILLO2017!I85+COYAIMA2017!I85+ATACO2017!I85+'CARMEN DE APICALA'!I85+CHAPARRAL!I85+CUNDAY!I85+ESPINAL!I85+FLANDES!I85+ICONONZO!I85+MELGAR!I85+NATAGAIMA!I85+PURIFICACION!I85+'SAN ANTONIO'!I85+VILLARRICA!I85+AMBALEMA!I85+CASABIANCA!I85+HERVEO!I85+LIBANO!I85+ANZOATEGUI!I85+PALOCABILDO!I85+COELLO!I85+ORTEGA!I85+ALPUJARRA!I85+DOLORES!I85+GUAMO!I85+PRADO!I85+'SAN LUIS'!I85+SUAREZ!I85+'VALLE DE SAN JUAN'!I85+VILLAHERMOSA!I85</f>
        <v>26</v>
      </c>
      <c r="J85" s="1369">
        <f>+'VENADILLO 2017'!J85+'SANTA ISABEL 2017'!J85+'SANTA ISABEL 2017'!J85+'ROVIRA 2017'!J85+'PIEDRAS 2017'!J85+'MARIQUITA 2017'!J85+'LERIDA 2017'!J85+'HONDA 2017'!J85+'FRESNO 2017'!J85+'FALAN 2017'!J85+'CAJAMARCA 2017'!J85+'ARMERO 2017'!J85+'ALVARADO 2017'!J85+RONCESVALLES2017!J85+PLANADAS2017!J85+PROGRAMACIÒNMURILLO2017!J85+COYAIMA2017!J85+ATACO2017!J85+'CARMEN DE APICALA'!J85+CHAPARRAL!J85+CUNDAY!J85+ESPINAL!J85+FLANDES!J85+ICONONZO!J85+MELGAR!J85+NATAGAIMA!J85+PURIFICACION!J85+'SAN ANTONIO'!J85+VILLARRICA!J85+AMBALEMA!J85+CASABIANCA!J85+HERVEO!J85+LIBANO!J85+ANZOATEGUI!J85+PALOCABILDO!J85+COELLO!J85+ORTEGA!J85+ALPUJARRA!J85+DOLORES!J85+GUAMO!J85+PRADO!J85+'SAN LUIS'!J85+SUAREZ!J85+'VALLE DE SAN JUAN'!J85+VILLAHERMOSA!J85</f>
        <v>34</v>
      </c>
      <c r="K85" s="1369">
        <f>+'VENADILLO 2017'!K85+'SANTA ISABEL 2017'!K85+'SANTA ISABEL 2017'!K85+'ROVIRA 2017'!K85+'PIEDRAS 2017'!K85+'MARIQUITA 2017'!K85+'LERIDA 2017'!K85+'HONDA 2017'!K85+'FRESNO 2017'!K85+'FALAN 2017'!K85+'CAJAMARCA 2017'!K85+'ARMERO 2017'!K85+'ALVARADO 2017'!K85+RONCESVALLES2017!K85+PLANADAS2017!K85+PROGRAMACIÒNMURILLO2017!K85+COYAIMA2017!K85+ATACO2017!K85+'CARMEN DE APICALA'!K85+CHAPARRAL!K85+CUNDAY!K85+ESPINAL!K85+FLANDES!K85+ICONONZO!K85+MELGAR!K85+NATAGAIMA!K85+PURIFICACION!K85+'SAN ANTONIO'!K85+VILLARRICA!K85+AMBALEMA!K85+CASABIANCA!K85+HERVEO!K85+LIBANO!K85+ANZOATEGUI!K85+PALOCABILDO!K85+COELLO!K85+ORTEGA!K85+ALPUJARRA!K85+DOLORES!K85+GUAMO!K85+PRADO!K85+'SAN LUIS'!K85+SUAREZ!K85+'VALLE DE SAN JUAN'!K85+VILLAHERMOSA!K85</f>
        <v>34</v>
      </c>
      <c r="L85" s="1370">
        <f>+'VENADILLO 2017'!L85+'SANTA ISABEL 2017'!L85+'SANTA ISABEL 2017'!L85+'ROVIRA 2017'!L85+'PIEDRAS 2017'!L85+'MARIQUITA 2017'!L85+'LERIDA 2017'!L85+'HONDA 2017'!L85+'FRESNO 2017'!L85+'FALAN 2017'!L85+'CAJAMARCA 2017'!L85+'ARMERO 2017'!L85+'ALVARADO 2017'!L85+RONCESVALLES2017!L85+PLANADAS2017!L85+PROGRAMACIÒNMURILLO2017!L85+COYAIMA2017!L85+ATACO2017!L85+'CARMEN DE APICALA'!L85+CHAPARRAL!L85+CUNDAY!L85+ESPINAL!L85+FLANDES!L85+ICONONZO!L85+MELGAR!L85+NATAGAIMA!L85+PURIFICACION!L85+'SAN ANTONIO'!L85+VILLARRICA!L85+AMBALEMA!L85+CASABIANCA!L85+HERVEO!L85+LIBANO!L85+ANZOATEGUI!L85+PALOCABILDO!L85+COELLO!L85+ORTEGA!L85+ALPUJARRA!L85+DOLORES!L85+GUAMO!L85+PRADO!L85+'SAN LUIS'!L85+SUAREZ!L85+'VALLE DE SAN JUAN'!L85+VILLAHERMOSA!L85</f>
        <v>151240</v>
      </c>
      <c r="M85" s="1370">
        <f>+'VENADILLO 2017'!M85+'SANTA ISABEL 2017'!M85+'SANTA ISABEL 2017'!M85+'ROVIRA 2017'!M85+'PIEDRAS 2017'!M85+'MARIQUITA 2017'!M85+'LERIDA 2017'!M85+'HONDA 2017'!M85+'FRESNO 2017'!M85+'FALAN 2017'!M85+'CAJAMARCA 2017'!M85+'ARMERO 2017'!M85+'ALVARADO 2017'!M85+RONCESVALLES2017!M85+PLANADAS2017!M85+PROGRAMACIÒNMURILLO2017!M85+COYAIMA2017!M85+ATACO2017!M85+'CARMEN DE APICALA'!M85+CHAPARRAL!M85+CUNDAY!M85+ESPINAL!M85+FLANDES!M85+ICONONZO!M85+MELGAR!M85+NATAGAIMA!M85+PURIFICACION!M85+'SAN ANTONIO'!M85+VILLARRICA!M85+AMBALEMA!M85+CASABIANCA!M85+HERVEO!M85+LIBANO!M85+ANZOATEGUI!M85+PALOCABILDO!M85+COELLO!M85+ORTEGA!M85+ALPUJARRA!M85+DOLORES!M85+GUAMO!M85+PRADO!M85+'SAN LUIS'!M85+SUAREZ!M85+'VALLE DE SAN JUAN'!M85+VILLAHERMOSA!M85</f>
        <v>270640</v>
      </c>
      <c r="N85" s="1370">
        <f>+'VENADILLO 2017'!N85+'SANTA ISABEL 2017'!N85+'SANTA ISABEL 2017'!N85+'ROVIRA 2017'!N85+'PIEDRAS 2017'!N85+'MARIQUITA 2017'!N85+'LERIDA 2017'!N85+'HONDA 2017'!N85+'FRESNO 2017'!N85+'FALAN 2017'!N85+'CAJAMARCA 2017'!N85+'ARMERO 2017'!N85+'ALVARADO 2017'!N85+RONCESVALLES2017!N85+PLANADAS2017!N85+PROGRAMACIÒNMURILLO2017!N85+COYAIMA2017!N85+ATACO2017!N85+'CARMEN DE APICALA'!N85+CHAPARRAL!N85+CUNDAY!N85+ESPINAL!N85+FLANDES!N85+ICONONZO!N85+MELGAR!N85+NATAGAIMA!N85+PURIFICACION!N85+'SAN ANTONIO'!N85+VILLARRICA!N85+AMBALEMA!N85+CASABIANCA!N85+HERVEO!N85+LIBANO!N85+ANZOATEGUI!N85+PALOCABILDO!N85+COELLO!N85+ORTEGA!N85+ALPUJARRA!N85+DOLORES!N85+GUAMO!N85+PRADO!N85+'SAN LUIS'!N85+SUAREZ!N85+'VALLE DE SAN JUAN'!N85+VILLAHERMOSA!N85</f>
        <v>41.769999999999996</v>
      </c>
      <c r="O85" s="1370">
        <f>+'VENADILLO 2017'!O85+'SANTA ISABEL 2017'!O85+'SANTA ISABEL 2017'!O85+'ROVIRA 2017'!O85+'PIEDRAS 2017'!O85+'MARIQUITA 2017'!O85+'LERIDA 2017'!O85+'HONDA 2017'!O85+'FRESNO 2017'!O85+'FALAN 2017'!O85+'CAJAMARCA 2017'!O85+'ARMERO 2017'!O85+'ALVARADO 2017'!O85+RONCESVALLES2017!O85+PLANADAS2017!O85+PROGRAMACIÒNMURILLO2017!O85+COYAIMA2017!O85+ATACO2017!O85+'CARMEN DE APICALA'!O85+CHAPARRAL!O85+CUNDAY!O85+ESPINAL!O85+FLANDES!O85+ICONONZO!O85+MELGAR!O85+NATAGAIMA!O85+PURIFICACION!O85+'SAN ANTONIO'!O85+VILLARRICA!O85+AMBALEMA!O85+CASABIANCA!O85+HERVEO!O85+LIBANO!O85+ANZOATEGUI!O85+PALOCABILDO!O85+COELLO!O85+ORTEGA!O85+ALPUJARRA!O85+DOLORES!O85+GUAMO!O85+PRADO!O85+'SAN LUIS'!O85+SUAREZ!O85+'VALLE DE SAN JUAN'!O85+VILLAHERMOSA!O85</f>
        <v>332489.2</v>
      </c>
      <c r="P85" s="1370">
        <f>+'VENADILLO 2017'!P85+'SANTA ISABEL 2017'!P85+'SANTA ISABEL 2017'!P85+'ROVIRA 2017'!P85+'PIEDRAS 2017'!P85+'MARIQUITA 2017'!P85+'LERIDA 2017'!P85+'HONDA 2017'!P85+'FRESNO 2017'!P85+'FALAN 2017'!P85+'CAJAMARCA 2017'!P85+'ARMERO 2017'!P85+'ALVARADO 2017'!P85+RONCESVALLES2017!P85+PLANADAS2017!P85+PROGRAMACIÒNMURILLO2017!P85+COYAIMA2017!P85+ATACO2017!P85+'CARMEN DE APICALA'!P85+CHAPARRAL!P85+CUNDAY!P85+ESPINAL!P85+FLANDES!P85+ICONONZO!P85+MELGAR!P85+NATAGAIMA!P85+PURIFICACION!P85+'SAN ANTONIO'!P85+VILLARRICA!P85+AMBALEMA!P85+CASABIANCA!P85+HERVEO!P85+LIBANO!P85+ANZOATEGUI!P85+PALOCABILDO!P85+COELLO!P85+ORTEGA!P85+ALPUJARRA!P85+DOLORES!P85+GUAMO!P85+PRADO!P85+'SAN LUIS'!P85+SUAREZ!P85+'VALLE DE SAN JUAN'!P85+VILLAHERMOSA!P85</f>
        <v>75.77</v>
      </c>
      <c r="Q85" s="1370">
        <f>+'VENADILLO 2017'!Q85+'SANTA ISABEL 2017'!Q85+'SANTA ISABEL 2017'!Q85+'ROVIRA 2017'!Q85+'PIEDRAS 2017'!Q85+'MARIQUITA 2017'!Q85+'LERIDA 2017'!Q85+'HONDA 2017'!Q85+'FRESNO 2017'!Q85+'FALAN 2017'!Q85+'CAJAMARCA 2017'!Q85+'ARMERO 2017'!Q85+'ALVARADO 2017'!Q85+RONCESVALLES2017!Q85+PLANADAS2017!Q85+PROGRAMACIÒNMURILLO2017!Q85+COYAIMA2017!Q85+ATACO2017!Q85+'CARMEN DE APICALA'!Q85+CHAPARRAL!Q85+CUNDAY!Q85+ESPINAL!Q85+FLANDES!Q85+ICONONZO!Q85+MELGAR!Q85+NATAGAIMA!Q85+PURIFICACION!Q85+'SAN ANTONIO'!Q85+VILLARRICA!Q85+AMBALEMA!Q85+CASABIANCA!Q85+HERVEO!Q85+LIBANO!Q85+ANZOATEGUI!Q85+PALOCABILDO!Q85+COELLO!Q85+ORTEGA!Q85+ALPUJARRA!Q85+DOLORES!Q85+GUAMO!Q85+PRADO!Q85+'SAN LUIS'!Q85+SUAREZ!Q85+'VALLE DE SAN JUAN'!Q85+VILLAHERMOSA!Q85</f>
        <v>603139.19999999995</v>
      </c>
      <c r="R85" s="50"/>
    </row>
    <row r="86" spans="1:18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369">
        <f>+'VENADILLO 2017'!F86+'SANTA ISABEL 2017'!F86+'SANTA ISABEL 2017'!F86+'ROVIRA 2017'!F86+'PIEDRAS 2017'!F86+'MARIQUITA 2017'!F86+'LERIDA 2017'!F86+'HONDA 2017'!F86+'FRESNO 2017'!F86+'FALAN 2017'!F86+'CAJAMARCA 2017'!F86+'ARMERO 2017'!F86+'ALVARADO 2017'!F86+RONCESVALLES2017!F86+PLANADAS2017!F86+PROGRAMACIÒNMURILLO2017!F86+COYAIMA2017!F86+ATACO2017!F86+'CARMEN DE APICALA'!F86+CHAPARRAL!F86+CUNDAY!F86+ESPINAL!F86+FLANDES!F86+ICONONZO!F86+MELGAR!F86+NATAGAIMA!F86+PURIFICACION!F86+'SAN ANTONIO'!F86+VILLARRICA!F86+AMBALEMA!F86+CASABIANCA!F86+HERVEO!F86+LIBANO!F86+ANZOATEGUI!F86+PALOCABILDO!F86+COELLO!F86+ORTEGA!F86+ALPUJARRA!F86+DOLORES!F86+GUAMO!F86+PRADO!F86+'SAN LUIS'!F86+SUAREZ!F86+'VALLE DE SAN JUAN'!F86+VILLAHERMOSA!F86</f>
        <v>27</v>
      </c>
      <c r="G86" s="1369">
        <f>+'VENADILLO 2017'!G86+'SANTA ISABEL 2017'!G86+'SANTA ISABEL 2017'!G86+'ROVIRA 2017'!G86+'PIEDRAS 2017'!G86+'MARIQUITA 2017'!G86+'LERIDA 2017'!G86+'HONDA 2017'!G86+'FRESNO 2017'!G86+'FALAN 2017'!G86+'CAJAMARCA 2017'!G86+'ARMERO 2017'!G86+'ALVARADO 2017'!G86+RONCESVALLES2017!G86+PLANADAS2017!G86+PROGRAMACIÒNMURILLO2017!G86+COYAIMA2017!G86+ATACO2017!G86+'CARMEN DE APICALA'!G86+CHAPARRAL!G86+CUNDAY!G86+ESPINAL!G86+FLANDES!G86+ICONONZO!G86+MELGAR!G86+NATAGAIMA!G86+PURIFICACION!G86+'SAN ANTONIO'!G86+VILLARRICA!G86+AMBALEMA!G86+CASABIANCA!G86+HERVEO!G86+LIBANO!G86+ANZOATEGUI!G86+PALOCABILDO!G86+COELLO!G86+ORTEGA!G86+ALPUJARRA!G86+DOLORES!G86+GUAMO!G86+PRADO!G86+'SAN LUIS'!G86+SUAREZ!G86+'VALLE DE SAN JUAN'!G86+VILLAHERMOSA!G86</f>
        <v>27</v>
      </c>
      <c r="H86" s="190">
        <f t="shared" si="2"/>
        <v>100</v>
      </c>
      <c r="I86" s="1369">
        <f>+'VENADILLO 2017'!I86+'SANTA ISABEL 2017'!I86+'SANTA ISABEL 2017'!I86+'ROVIRA 2017'!I86+'PIEDRAS 2017'!I86+'MARIQUITA 2017'!I86+'LERIDA 2017'!I86+'HONDA 2017'!I86+'FRESNO 2017'!I86+'FALAN 2017'!I86+'CAJAMARCA 2017'!I86+'ARMERO 2017'!I86+'ALVARADO 2017'!I86+RONCESVALLES2017!I86+PLANADAS2017!I86+PROGRAMACIÒNMURILLO2017!I86+COYAIMA2017!I86+ATACO2017!I86+'CARMEN DE APICALA'!I86+CHAPARRAL!I86+CUNDAY!I86+ESPINAL!I86+FLANDES!I86+ICONONZO!I86+MELGAR!I86+NATAGAIMA!I86+PURIFICACION!I86+'SAN ANTONIO'!I86+VILLARRICA!I86+AMBALEMA!I86+CASABIANCA!I86+HERVEO!I86+LIBANO!I86+ANZOATEGUI!I86+PALOCABILDO!I86+COELLO!I86+ORTEGA!I86+ALPUJARRA!I86+DOLORES!I86+GUAMO!I86+PRADO!I86+'SAN LUIS'!I86+SUAREZ!I86+'VALLE DE SAN JUAN'!I86+VILLAHERMOSA!I86</f>
        <v>31</v>
      </c>
      <c r="J86" s="1369">
        <f>+'VENADILLO 2017'!J86+'SANTA ISABEL 2017'!J86+'SANTA ISABEL 2017'!J86+'ROVIRA 2017'!J86+'PIEDRAS 2017'!J86+'MARIQUITA 2017'!J86+'LERIDA 2017'!J86+'HONDA 2017'!J86+'FRESNO 2017'!J86+'FALAN 2017'!J86+'CAJAMARCA 2017'!J86+'ARMERO 2017'!J86+'ALVARADO 2017'!J86+RONCESVALLES2017!J86+PLANADAS2017!J86+PROGRAMACIÒNMURILLO2017!J86+COYAIMA2017!J86+ATACO2017!J86+'CARMEN DE APICALA'!J86+CHAPARRAL!J86+CUNDAY!J86+ESPINAL!J86+FLANDES!J86+ICONONZO!J86+MELGAR!J86+NATAGAIMA!J86+PURIFICACION!J86+'SAN ANTONIO'!J86+VILLARRICA!J86+AMBALEMA!J86+CASABIANCA!J86+HERVEO!J86+LIBANO!J86+ANZOATEGUI!J86+PALOCABILDO!J86+COELLO!J86+ORTEGA!J86+ALPUJARRA!J86+DOLORES!J86+GUAMO!J86+PRADO!J86+'SAN LUIS'!J86+SUAREZ!J86+'VALLE DE SAN JUAN'!J86+VILLAHERMOSA!J86</f>
        <v>54</v>
      </c>
      <c r="K86" s="1369">
        <f>+'VENADILLO 2017'!K86+'SANTA ISABEL 2017'!K86+'SANTA ISABEL 2017'!K86+'ROVIRA 2017'!K86+'PIEDRAS 2017'!K86+'MARIQUITA 2017'!K86+'LERIDA 2017'!K86+'HONDA 2017'!K86+'FRESNO 2017'!K86+'FALAN 2017'!K86+'CAJAMARCA 2017'!K86+'ARMERO 2017'!K86+'ALVARADO 2017'!K86+RONCESVALLES2017!K86+PLANADAS2017!K86+PROGRAMACIÒNMURILLO2017!K86+COYAIMA2017!K86+ATACO2017!K86+'CARMEN DE APICALA'!K86+CHAPARRAL!K86+CUNDAY!K86+ESPINAL!K86+FLANDES!K86+ICONONZO!K86+MELGAR!K86+NATAGAIMA!K86+PURIFICACION!K86+'SAN ANTONIO'!K86+VILLARRICA!K86+AMBALEMA!K86+CASABIANCA!K86+HERVEO!K86+LIBANO!K86+ANZOATEGUI!K86+PALOCABILDO!K86+COELLO!K86+ORTEGA!K86+ALPUJARRA!K86+DOLORES!K86+GUAMO!K86+PRADO!K86+'SAN LUIS'!K86+SUAREZ!K86+'VALLE DE SAN JUAN'!K86+VILLAHERMOSA!K86</f>
        <v>116</v>
      </c>
      <c r="L86" s="1370">
        <f>+'VENADILLO 2017'!L86+'SANTA ISABEL 2017'!L86+'SANTA ISABEL 2017'!L86+'ROVIRA 2017'!L86+'PIEDRAS 2017'!L86+'MARIQUITA 2017'!L86+'LERIDA 2017'!L86+'HONDA 2017'!L86+'FRESNO 2017'!L86+'FALAN 2017'!L86+'CAJAMARCA 2017'!L86+'ARMERO 2017'!L86+'ALVARADO 2017'!L86+RONCESVALLES2017!L86+PLANADAS2017!L86+PROGRAMACIÒNMURILLO2017!L86+COYAIMA2017!L86+ATACO2017!L86+'CARMEN DE APICALA'!L86+CHAPARRAL!L86+CUNDAY!L86+ESPINAL!L86+FLANDES!L86+ICONONZO!L86+MELGAR!L86+NATAGAIMA!L86+PURIFICACION!L86+'SAN ANTONIO'!L86+VILLARRICA!L86+AMBALEMA!L86+CASABIANCA!L86+HERVEO!L86+LIBANO!L86+ANZOATEGUI!L86+PALOCABILDO!L86+COELLO!L86+ORTEGA!L86+ALPUJARRA!L86+DOLORES!L86+GUAMO!L86+PRADO!L86+'SAN LUIS'!L86+SUAREZ!L86+'VALLE DE SAN JUAN'!L86+VILLAHERMOSA!L86</f>
        <v>350240</v>
      </c>
      <c r="M86" s="1370">
        <f>+'VENADILLO 2017'!M86+'SANTA ISABEL 2017'!M86+'SANTA ISABEL 2017'!M86+'ROVIRA 2017'!M86+'PIEDRAS 2017'!M86+'MARIQUITA 2017'!M86+'LERIDA 2017'!M86+'HONDA 2017'!M86+'FRESNO 2017'!M86+'FALAN 2017'!M86+'CAJAMARCA 2017'!M86+'ARMERO 2017'!M86+'ALVARADO 2017'!M86+RONCESVALLES2017!M86+PLANADAS2017!M86+PROGRAMACIÒNMURILLO2017!M86+COYAIMA2017!M86+ATACO2017!M86+'CARMEN DE APICALA'!M86+CHAPARRAL!M86+CUNDAY!M86+ESPINAL!M86+FLANDES!M86+ICONONZO!M86+MELGAR!M86+NATAGAIMA!M86+PURIFICACION!M86+'SAN ANTONIO'!M86+VILLARRICA!M86+AMBALEMA!M86+CASABIANCA!M86+HERVEO!M86+LIBANO!M86+ANZOATEGUI!M86+PALOCABILDO!M86+COELLO!M86+ORTEGA!M86+ALPUJARRA!M86+DOLORES!M86+GUAMO!M86+PRADO!M86+'SAN LUIS'!M86+SUAREZ!M86+'VALLE DE SAN JUAN'!M86+VILLAHERMOSA!M86</f>
        <v>923360</v>
      </c>
      <c r="N86" s="1370">
        <f>+'VENADILLO 2017'!N86+'SANTA ISABEL 2017'!N86+'SANTA ISABEL 2017'!N86+'ROVIRA 2017'!N86+'PIEDRAS 2017'!N86+'MARIQUITA 2017'!N86+'LERIDA 2017'!N86+'HONDA 2017'!N86+'FRESNO 2017'!N86+'FALAN 2017'!N86+'CAJAMARCA 2017'!N86+'ARMERO 2017'!N86+'ALVARADO 2017'!N86+RONCESVALLES2017!N86+PLANADAS2017!N86+PROGRAMACIÒNMURILLO2017!N86+COYAIMA2017!N86+ATACO2017!N86+'CARMEN DE APICALA'!N86+CHAPARRAL!N86+CUNDAY!N86+ESPINAL!N86+FLANDES!N86+ICONONZO!N86+MELGAR!N86+NATAGAIMA!N86+PURIFICACION!N86+'SAN ANTONIO'!N86+VILLARRICA!N86+AMBALEMA!N86+CASABIANCA!N86+HERVEO!N86+LIBANO!N86+ANZOATEGUI!N86+PALOCABILDO!N86+COELLO!N86+ORTEGA!N86+ALPUJARRA!N86+DOLORES!N86+GUAMO!N86+PRADO!N86+'SAN LUIS'!N86+SUAREZ!N86+'VALLE DE SAN JUAN'!N86+VILLAHERMOSA!N86</f>
        <v>0</v>
      </c>
      <c r="O86" s="1370">
        <f>+'VENADILLO 2017'!O86+'SANTA ISABEL 2017'!O86+'SANTA ISABEL 2017'!O86+'ROVIRA 2017'!O86+'PIEDRAS 2017'!O86+'MARIQUITA 2017'!O86+'LERIDA 2017'!O86+'HONDA 2017'!O86+'FRESNO 2017'!O86+'FALAN 2017'!O86+'CAJAMARCA 2017'!O86+'ARMERO 2017'!O86+'ALVARADO 2017'!O86+RONCESVALLES2017!O86+PLANADAS2017!O86+PROGRAMACIÒNMURILLO2017!O86+COYAIMA2017!O86+ATACO2017!O86+'CARMEN DE APICALA'!O86+CHAPARRAL!O86+CUNDAY!O86+ESPINAL!O86+FLANDES!O86+ICONONZO!O86+MELGAR!O86+NATAGAIMA!O86+PURIFICACION!O86+'SAN ANTONIO'!O86+VILLARRICA!O86+AMBALEMA!O86+CASABIANCA!O86+HERVEO!O86+LIBANO!O86+ANZOATEGUI!O86+PALOCABILDO!O86+COELLO!O86+ORTEGA!O86+ALPUJARRA!O86+DOLORES!O86+GUAMO!O86+PRADO!O86+'SAN LUIS'!O86+SUAREZ!O86+'VALLE DE SAN JUAN'!O86+VILLAHERMOSA!O86</f>
        <v>0</v>
      </c>
      <c r="P86" s="1370">
        <f>+'VENADILLO 2017'!P86+'SANTA ISABEL 2017'!P86+'SANTA ISABEL 2017'!P86+'ROVIRA 2017'!P86+'PIEDRAS 2017'!P86+'MARIQUITA 2017'!P86+'LERIDA 2017'!P86+'HONDA 2017'!P86+'FRESNO 2017'!P86+'FALAN 2017'!P86+'CAJAMARCA 2017'!P86+'ARMERO 2017'!P86+'ALVARADO 2017'!P86+RONCESVALLES2017!P86+PLANADAS2017!P86+PROGRAMACIÒNMURILLO2017!P86+COYAIMA2017!P86+ATACO2017!P86+'CARMEN DE APICALA'!P86+CHAPARRAL!P86+CUNDAY!P86+ESPINAL!P86+FLANDES!P86+ICONONZO!P86+MELGAR!P86+NATAGAIMA!P86+PURIFICACION!P86+'SAN ANTONIO'!P86+VILLARRICA!P86+AMBALEMA!P86+CASABIANCA!P86+HERVEO!P86+LIBANO!P86+ANZOATEGUI!P86+PALOCABILDO!P86+COELLO!P86+ORTEGA!P86+ALPUJARRA!P86+DOLORES!P86+GUAMO!P86+PRADO!P86+'SAN LUIS'!P86+SUAREZ!P86+'VALLE DE SAN JUAN'!P86+VILLAHERMOSA!P86</f>
        <v>100</v>
      </c>
      <c r="Q86" s="1370">
        <f>+'VENADILLO 2017'!Q86+'SANTA ISABEL 2017'!Q86+'SANTA ISABEL 2017'!Q86+'ROVIRA 2017'!Q86+'PIEDRAS 2017'!Q86+'MARIQUITA 2017'!Q86+'LERIDA 2017'!Q86+'HONDA 2017'!Q86+'FRESNO 2017'!Q86+'FALAN 2017'!Q86+'CAJAMARCA 2017'!Q86+'ARMERO 2017'!Q86+'ALVARADO 2017'!Q86+RONCESVALLES2017!Q86+PLANADAS2017!Q86+PROGRAMACIÒNMURILLO2017!Q86+COYAIMA2017!Q86+ATACO2017!Q86+'CARMEN DE APICALA'!Q86+CHAPARRAL!Q86+CUNDAY!Q86+ESPINAL!Q86+FLANDES!Q86+ICONONZO!Q86+MELGAR!Q86+NATAGAIMA!Q86+PURIFICACION!Q86+'SAN ANTONIO'!Q86+VILLARRICA!Q86+AMBALEMA!Q86+CASABIANCA!Q86+HERVEO!Q86+LIBANO!Q86+ANZOATEGUI!Q86+PALOCABILDO!Q86+COELLO!Q86+ORTEGA!Q86+ALPUJARRA!Q86+DOLORES!Q86+GUAMO!Q86+PRADO!Q86+'SAN LUIS'!Q86+SUAREZ!Q86+'VALLE DE SAN JUAN'!Q86+VILLAHERMOSA!Q86</f>
        <v>923408</v>
      </c>
      <c r="R86" s="50"/>
    </row>
    <row r="87" spans="1:18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369">
        <f>+'VENADILLO 2017'!F87+'SANTA ISABEL 2017'!F87+'SANTA ISABEL 2017'!F87+'ROVIRA 2017'!F87+'PIEDRAS 2017'!F87+'MARIQUITA 2017'!F87+'LERIDA 2017'!F87+'HONDA 2017'!F87+'FRESNO 2017'!F87+'FALAN 2017'!F87+'CAJAMARCA 2017'!F87+'ARMERO 2017'!F87+'ALVARADO 2017'!F87+RONCESVALLES2017!F87+PLANADAS2017!F87+PROGRAMACIÒNMURILLO2017!F87+COYAIMA2017!F87+ATACO2017!F87+'CARMEN DE APICALA'!F87+CHAPARRAL!F87+CUNDAY!F87+ESPINAL!F87+FLANDES!F87+ICONONZO!F87+MELGAR!F87+NATAGAIMA!F87+PURIFICACION!F87+'SAN ANTONIO'!F87+VILLARRICA!F87+AMBALEMA!F87+CASABIANCA!F87+HERVEO!F87+LIBANO!F87+ANZOATEGUI!F87+PALOCABILDO!F87+COELLO!F87+ORTEGA!F87+ALPUJARRA!F87+DOLORES!F87+GUAMO!F87+PRADO!F87+'SAN LUIS'!F87+SUAREZ!F87+'VALLE DE SAN JUAN'!F87+VILLAHERMOSA!F87</f>
        <v>24</v>
      </c>
      <c r="G87" s="1369">
        <f>+'VENADILLO 2017'!G87+'SANTA ISABEL 2017'!G87+'SANTA ISABEL 2017'!G87+'ROVIRA 2017'!G87+'PIEDRAS 2017'!G87+'MARIQUITA 2017'!G87+'LERIDA 2017'!G87+'HONDA 2017'!G87+'FRESNO 2017'!G87+'FALAN 2017'!G87+'CAJAMARCA 2017'!G87+'ARMERO 2017'!G87+'ALVARADO 2017'!G87+RONCESVALLES2017!G87+PLANADAS2017!G87+PROGRAMACIÒNMURILLO2017!G87+COYAIMA2017!G87+ATACO2017!G87+'CARMEN DE APICALA'!G87+CHAPARRAL!G87+CUNDAY!G87+ESPINAL!G87+FLANDES!G87+ICONONZO!G87+MELGAR!G87+NATAGAIMA!G87+PURIFICACION!G87+'SAN ANTONIO'!G87+VILLARRICA!G87+AMBALEMA!G87+CASABIANCA!G87+HERVEO!G87+LIBANO!G87+ANZOATEGUI!G87+PALOCABILDO!G87+COELLO!G87+ORTEGA!G87+ALPUJARRA!G87+DOLORES!G87+GUAMO!G87+PRADO!G87+'SAN LUIS'!G87+SUAREZ!G87+'VALLE DE SAN JUAN'!G87+VILLAHERMOSA!G87</f>
        <v>21</v>
      </c>
      <c r="H87" s="190">
        <f t="shared" si="2"/>
        <v>87.5</v>
      </c>
      <c r="I87" s="1369">
        <f>+'VENADILLO 2017'!I87+'SANTA ISABEL 2017'!I87+'SANTA ISABEL 2017'!I87+'ROVIRA 2017'!I87+'PIEDRAS 2017'!I87+'MARIQUITA 2017'!I87+'LERIDA 2017'!I87+'HONDA 2017'!I87+'FRESNO 2017'!I87+'FALAN 2017'!I87+'CAJAMARCA 2017'!I87+'ARMERO 2017'!I87+'ALVARADO 2017'!I87+RONCESVALLES2017!I87+PLANADAS2017!I87+PROGRAMACIÒNMURILLO2017!I87+COYAIMA2017!I87+ATACO2017!I87+'CARMEN DE APICALA'!I87+CHAPARRAL!I87+CUNDAY!I87+ESPINAL!I87+FLANDES!I87+ICONONZO!I87+MELGAR!I87+NATAGAIMA!I87+PURIFICACION!I87+'SAN ANTONIO'!I87+VILLARRICA!I87+AMBALEMA!I87+CASABIANCA!I87+HERVEO!I87+LIBANO!I87+ANZOATEGUI!I87+PALOCABILDO!I87+COELLO!I87+ORTEGA!I87+ALPUJARRA!I87+DOLORES!I87+GUAMO!I87+PRADO!I87+'SAN LUIS'!I87+SUAREZ!I87+'VALLE DE SAN JUAN'!I87+VILLAHERMOSA!I87</f>
        <v>17</v>
      </c>
      <c r="J87" s="1369">
        <f>+'VENADILLO 2017'!J87+'SANTA ISABEL 2017'!J87+'SANTA ISABEL 2017'!J87+'ROVIRA 2017'!J87+'PIEDRAS 2017'!J87+'MARIQUITA 2017'!J87+'LERIDA 2017'!J87+'HONDA 2017'!J87+'FRESNO 2017'!J87+'FALAN 2017'!J87+'CAJAMARCA 2017'!J87+'ARMERO 2017'!J87+'ALVARADO 2017'!J87+RONCESVALLES2017!J87+PLANADAS2017!J87+PROGRAMACIÒNMURILLO2017!J87+COYAIMA2017!J87+ATACO2017!J87+'CARMEN DE APICALA'!J87+CHAPARRAL!J87+CUNDAY!J87+ESPINAL!J87+FLANDES!J87+ICONONZO!J87+MELGAR!J87+NATAGAIMA!J87+PURIFICACION!J87+'SAN ANTONIO'!J87+VILLARRICA!J87+AMBALEMA!J87+CASABIANCA!J87+HERVEO!J87+LIBANO!J87+ANZOATEGUI!J87+PALOCABILDO!J87+COELLO!J87+ORTEGA!J87+ALPUJARRA!J87+DOLORES!J87+GUAMO!J87+PRADO!J87+'SAN LUIS'!J87+SUAREZ!J87+'VALLE DE SAN JUAN'!J87+VILLAHERMOSA!J87</f>
        <v>42</v>
      </c>
      <c r="K87" s="1369">
        <f>+'VENADILLO 2017'!K87+'SANTA ISABEL 2017'!K87+'SANTA ISABEL 2017'!K87+'ROVIRA 2017'!K87+'PIEDRAS 2017'!K87+'MARIQUITA 2017'!K87+'LERIDA 2017'!K87+'HONDA 2017'!K87+'FRESNO 2017'!K87+'FALAN 2017'!K87+'CAJAMARCA 2017'!K87+'ARMERO 2017'!K87+'ALVARADO 2017'!K87+RONCESVALLES2017!K87+PLANADAS2017!K87+PROGRAMACIÒNMURILLO2017!K87+COYAIMA2017!K87+ATACO2017!K87+'CARMEN DE APICALA'!K87+CHAPARRAL!K87+CUNDAY!K87+ESPINAL!K87+FLANDES!K87+ICONONZO!K87+MELGAR!K87+NATAGAIMA!K87+PURIFICACION!K87+'SAN ANTONIO'!K87+VILLARRICA!K87+AMBALEMA!K87+CASABIANCA!K87+HERVEO!K87+LIBANO!K87+ANZOATEGUI!K87+PALOCABILDO!K87+COELLO!K87+ORTEGA!K87+ALPUJARRA!K87+DOLORES!K87+GUAMO!K87+PRADO!K87+'SAN LUIS'!K87+SUAREZ!K87+'VALLE DE SAN JUAN'!K87+VILLAHERMOSA!K87</f>
        <v>84</v>
      </c>
      <c r="L87" s="1370">
        <f>+'VENADILLO 2017'!L87+'SANTA ISABEL 2017'!L87+'SANTA ISABEL 2017'!L87+'ROVIRA 2017'!L87+'PIEDRAS 2017'!L87+'MARIQUITA 2017'!L87+'LERIDA 2017'!L87+'HONDA 2017'!L87+'FRESNO 2017'!L87+'FALAN 2017'!L87+'CAJAMARCA 2017'!L87+'ARMERO 2017'!L87+'ALVARADO 2017'!L87+RONCESVALLES2017!L87+PLANADAS2017!L87+PROGRAMACIÒNMURILLO2017!L87+COYAIMA2017!L87+ATACO2017!L87+'CARMEN DE APICALA'!L87+CHAPARRAL!L87+CUNDAY!L87+ESPINAL!L87+FLANDES!L87+ICONONZO!L87+MELGAR!L87+NATAGAIMA!L87+PURIFICACION!L87+'SAN ANTONIO'!L87+VILLARRICA!L87+AMBALEMA!L87+CASABIANCA!L87+HERVEO!L87+LIBANO!L87+ANZOATEGUI!L87+PALOCABILDO!L87+COELLO!L87+ORTEGA!L87+ALPUJARRA!L87+DOLORES!L87+GUAMO!L87+PRADO!L87+'SAN LUIS'!L87+SUAREZ!L87+'VALLE DE SAN JUAN'!L87+VILLAHERMOSA!L87</f>
        <v>334320</v>
      </c>
      <c r="M87" s="1370">
        <f>+'VENADILLO 2017'!M87+'SANTA ISABEL 2017'!M87+'SANTA ISABEL 2017'!M87+'ROVIRA 2017'!M87+'PIEDRAS 2017'!M87+'MARIQUITA 2017'!M87+'LERIDA 2017'!M87+'HONDA 2017'!M87+'FRESNO 2017'!M87+'FALAN 2017'!M87+'CAJAMARCA 2017'!M87+'ARMERO 2017'!M87+'ALVARADO 2017'!M87+RONCESVALLES2017!M87+PLANADAS2017!M87+PROGRAMACIÒNMURILLO2017!M87+COYAIMA2017!M87+ATACO2017!M87+'CARMEN DE APICALA'!M87+CHAPARRAL!M87+CUNDAY!M87+ESPINAL!M87+FLANDES!M87+ICONONZO!M87+MELGAR!M87+NATAGAIMA!M87+PURIFICACION!M87+'SAN ANTONIO'!M87+VILLARRICA!M87+AMBALEMA!M87+CASABIANCA!M87+HERVEO!M87+LIBANO!M87+ANZOATEGUI!M87+PALOCABILDO!M87+COELLO!M87+ORTEGA!M87+ALPUJARRA!M87+DOLORES!M87+GUAMO!M87+PRADO!M87+'SAN LUIS'!M87+SUAREZ!M87+'VALLE DE SAN JUAN'!M87+VILLAHERMOSA!M87</f>
        <v>668640</v>
      </c>
      <c r="N87" s="1370">
        <f>+'VENADILLO 2017'!N87+'SANTA ISABEL 2017'!N87+'SANTA ISABEL 2017'!N87+'ROVIRA 2017'!N87+'PIEDRAS 2017'!N87+'MARIQUITA 2017'!N87+'LERIDA 2017'!N87+'HONDA 2017'!N87+'FRESNO 2017'!N87+'FALAN 2017'!N87+'CAJAMARCA 2017'!N87+'ARMERO 2017'!N87+'ALVARADO 2017'!N87+RONCESVALLES2017!N87+PLANADAS2017!N87+PROGRAMACIÒNMURILLO2017!N87+COYAIMA2017!N87+ATACO2017!N87+'CARMEN DE APICALA'!N87+CHAPARRAL!N87+CUNDAY!N87+ESPINAL!N87+FLANDES!N87+ICONONZO!N87+MELGAR!N87+NATAGAIMA!N87+PURIFICACION!N87+'SAN ANTONIO'!N87+VILLARRICA!N87+AMBALEMA!N87+CASABIANCA!N87+HERVEO!N87+LIBANO!N87+ANZOATEGUI!N87+PALOCABILDO!N87+COELLO!N87+ORTEGA!N87+ALPUJARRA!N87+DOLORES!N87+GUAMO!N87+PRADO!N87+'SAN LUIS'!N87+SUAREZ!N87+'VALLE DE SAN JUAN'!N87+VILLAHERMOSA!N87</f>
        <v>8</v>
      </c>
      <c r="O87" s="1370">
        <f>+'VENADILLO 2017'!O87+'SANTA ISABEL 2017'!O87+'SANTA ISABEL 2017'!O87+'ROVIRA 2017'!O87+'PIEDRAS 2017'!O87+'MARIQUITA 2017'!O87+'LERIDA 2017'!O87+'HONDA 2017'!O87+'FRESNO 2017'!O87+'FALAN 2017'!O87+'CAJAMARCA 2017'!O87+'ARMERO 2017'!O87+'ALVARADO 2017'!O87+RONCESVALLES2017!O87+PLANADAS2017!O87+PROGRAMACIÒNMURILLO2017!O87+COYAIMA2017!O87+ATACO2017!O87+'CARMEN DE APICALA'!O87+CHAPARRAL!O87+CUNDAY!O87+ESPINAL!O87+FLANDES!O87+ICONONZO!O87+MELGAR!O87+NATAGAIMA!O87+PURIFICACION!O87+'SAN ANTONIO'!O87+VILLARRICA!O87+AMBALEMA!O87+CASABIANCA!O87+HERVEO!O87+LIBANO!O87+ANZOATEGUI!O87+PALOCABILDO!O87+COELLO!O87+ORTEGA!O87+ALPUJARRA!O87+DOLORES!O87+GUAMO!O87+PRADO!O87+'SAN LUIS'!O87+SUAREZ!O87+'VALLE DE SAN JUAN'!O87+VILLAHERMOSA!O87</f>
        <v>63680</v>
      </c>
      <c r="P87" s="1370">
        <f>+'VENADILLO 2017'!P87+'SANTA ISABEL 2017'!P87+'SANTA ISABEL 2017'!P87+'ROVIRA 2017'!P87+'PIEDRAS 2017'!P87+'MARIQUITA 2017'!P87+'LERIDA 2017'!P87+'HONDA 2017'!P87+'FRESNO 2017'!P87+'FALAN 2017'!P87+'CAJAMARCA 2017'!P87+'ARMERO 2017'!P87+'ALVARADO 2017'!P87+RONCESVALLES2017!P87+PLANADAS2017!P87+PROGRAMACIÒNMURILLO2017!P87+COYAIMA2017!P87+ATACO2017!P87+'CARMEN DE APICALA'!P87+CHAPARRAL!P87+CUNDAY!P87+ESPINAL!P87+FLANDES!P87+ICONONZO!P87+MELGAR!P87+NATAGAIMA!P87+PURIFICACION!P87+'SAN ANTONIO'!P87+VILLARRICA!P87+AMBALEMA!P87+CASABIANCA!P87+HERVEO!P87+LIBANO!P87+ANZOATEGUI!P87+PALOCABILDO!P87+COELLO!P87+ORTEGA!P87+ALPUJARRA!P87+DOLORES!P87+GUAMO!P87+PRADO!P87+'SAN LUIS'!P87+SUAREZ!P87+'VALLE DE SAN JUAN'!P87+VILLAHERMOSA!P87</f>
        <v>92</v>
      </c>
      <c r="Q87" s="1370">
        <f>+'VENADILLO 2017'!Q87+'SANTA ISABEL 2017'!Q87+'SANTA ISABEL 2017'!Q87+'ROVIRA 2017'!Q87+'PIEDRAS 2017'!Q87+'MARIQUITA 2017'!Q87+'LERIDA 2017'!Q87+'HONDA 2017'!Q87+'FRESNO 2017'!Q87+'FALAN 2017'!Q87+'CAJAMARCA 2017'!Q87+'ARMERO 2017'!Q87+'ALVARADO 2017'!Q87+RONCESVALLES2017!Q87+PLANADAS2017!Q87+PROGRAMACIÒNMURILLO2017!Q87+COYAIMA2017!Q87+ATACO2017!Q87+'CARMEN DE APICALA'!Q87+CHAPARRAL!Q87+CUNDAY!Q87+ESPINAL!Q87+FLANDES!Q87+ICONONZO!Q87+MELGAR!Q87+NATAGAIMA!Q87+PURIFICACION!Q87+'SAN ANTONIO'!Q87+VILLARRICA!Q87+AMBALEMA!Q87+CASABIANCA!Q87+HERVEO!Q87+LIBANO!Q87+ANZOATEGUI!Q87+PALOCABILDO!Q87+COELLO!Q87+ORTEGA!Q87+ALPUJARRA!Q87+DOLORES!Q87+GUAMO!Q87+PRADO!Q87+'SAN LUIS'!Q87+SUAREZ!Q87+'VALLE DE SAN JUAN'!Q87+VILLAHERMOSA!Q87</f>
        <v>732396</v>
      </c>
      <c r="R87" s="50"/>
    </row>
    <row r="88" spans="1:18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369">
        <f>+'VENADILLO 2017'!F88+'SANTA ISABEL 2017'!F88+'SANTA ISABEL 2017'!F88+'ROVIRA 2017'!F88+'PIEDRAS 2017'!F88+'MARIQUITA 2017'!F88+'LERIDA 2017'!F88+'HONDA 2017'!F88+'FRESNO 2017'!F88+'FALAN 2017'!F88+'CAJAMARCA 2017'!F88+'ARMERO 2017'!F88+'ALVARADO 2017'!F88+RONCESVALLES2017!F88+PLANADAS2017!F88+PROGRAMACIÒNMURILLO2017!F88+COYAIMA2017!F88+ATACO2017!F88+'CARMEN DE APICALA'!F88+CHAPARRAL!F88+CUNDAY!F88+ESPINAL!F88+FLANDES!F88+ICONONZO!F88+MELGAR!F88+NATAGAIMA!F88+PURIFICACION!F88+'SAN ANTONIO'!F88+VILLARRICA!F88+AMBALEMA!F88+CASABIANCA!F88+HERVEO!F88+LIBANO!F88+ANZOATEGUI!F88+PALOCABILDO!F88+COELLO!F88+ORTEGA!F88+ALPUJARRA!F88+DOLORES!F88+GUAMO!F88+PRADO!F88+'SAN LUIS'!F88+SUAREZ!F88+'VALLE DE SAN JUAN'!F88+VILLAHERMOSA!F88</f>
        <v>43</v>
      </c>
      <c r="G88" s="1369">
        <f>+'VENADILLO 2017'!G88+'SANTA ISABEL 2017'!G88+'SANTA ISABEL 2017'!G88+'ROVIRA 2017'!G88+'PIEDRAS 2017'!G88+'MARIQUITA 2017'!G88+'LERIDA 2017'!G88+'HONDA 2017'!G88+'FRESNO 2017'!G88+'FALAN 2017'!G88+'CAJAMARCA 2017'!G88+'ARMERO 2017'!G88+'ALVARADO 2017'!G88+RONCESVALLES2017!G88+PLANADAS2017!G88+PROGRAMACIÒNMURILLO2017!G88+COYAIMA2017!G88+ATACO2017!G88+'CARMEN DE APICALA'!G88+CHAPARRAL!G88+CUNDAY!G88+ESPINAL!G88+FLANDES!G88+ICONONZO!G88+MELGAR!G88+NATAGAIMA!G88+PURIFICACION!G88+'SAN ANTONIO'!G88+VILLARRICA!G88+AMBALEMA!G88+CASABIANCA!G88+HERVEO!G88+LIBANO!G88+ANZOATEGUI!G88+PALOCABILDO!G88+COELLO!G88+ORTEGA!G88+ALPUJARRA!G88+DOLORES!G88+GUAMO!G88+PRADO!G88+'SAN LUIS'!G88+SUAREZ!G88+'VALLE DE SAN JUAN'!G88+VILLAHERMOSA!G88</f>
        <v>46</v>
      </c>
      <c r="H88" s="190">
        <f t="shared" si="2"/>
        <v>106.97674418604652</v>
      </c>
      <c r="I88" s="1369">
        <f>+'VENADILLO 2017'!I88+'SANTA ISABEL 2017'!I88+'SANTA ISABEL 2017'!I88+'ROVIRA 2017'!I88+'PIEDRAS 2017'!I88+'MARIQUITA 2017'!I88+'LERIDA 2017'!I88+'HONDA 2017'!I88+'FRESNO 2017'!I88+'FALAN 2017'!I88+'CAJAMARCA 2017'!I88+'ARMERO 2017'!I88+'ALVARADO 2017'!I88+RONCESVALLES2017!I88+PLANADAS2017!I88+PROGRAMACIÒNMURILLO2017!I88+COYAIMA2017!I88+ATACO2017!I88+'CARMEN DE APICALA'!I88+CHAPARRAL!I88+CUNDAY!I88+ESPINAL!I88+FLANDES!I88+ICONONZO!I88+MELGAR!I88+NATAGAIMA!I88+PURIFICACION!I88+'SAN ANTONIO'!I88+VILLARRICA!I88+AMBALEMA!I88+CASABIANCA!I88+HERVEO!I88+LIBANO!I88+ANZOATEGUI!I88+PALOCABILDO!I88+COELLO!I88+ORTEGA!I88+ALPUJARRA!I88+DOLORES!I88+GUAMO!I88+PRADO!I88+'SAN LUIS'!I88+SUAREZ!I88+'VALLE DE SAN JUAN'!I88+VILLAHERMOSA!I88</f>
        <v>39</v>
      </c>
      <c r="J88" s="1369">
        <f>+'VENADILLO 2017'!J88+'SANTA ISABEL 2017'!J88+'SANTA ISABEL 2017'!J88+'ROVIRA 2017'!J88+'PIEDRAS 2017'!J88+'MARIQUITA 2017'!J88+'LERIDA 2017'!J88+'HONDA 2017'!J88+'FRESNO 2017'!J88+'FALAN 2017'!J88+'CAJAMARCA 2017'!J88+'ARMERO 2017'!J88+'ALVARADO 2017'!J88+RONCESVALLES2017!J88+PLANADAS2017!J88+PROGRAMACIÒNMURILLO2017!J88+COYAIMA2017!J88+ATACO2017!J88+'CARMEN DE APICALA'!J88+CHAPARRAL!J88+CUNDAY!J88+ESPINAL!J88+FLANDES!J88+ICONONZO!J88+MELGAR!J88+NATAGAIMA!J88+PURIFICACION!J88+'SAN ANTONIO'!J88+VILLARRICA!J88+AMBALEMA!J88+CASABIANCA!J88+HERVEO!J88+LIBANO!J88+ANZOATEGUI!J88+PALOCABILDO!J88+COELLO!J88+ORTEGA!J88+ALPUJARRA!J88+DOLORES!J88+GUAMO!J88+PRADO!J88+'SAN LUIS'!J88+SUAREZ!J88+'VALLE DE SAN JUAN'!J88+VILLAHERMOSA!J88</f>
        <v>63</v>
      </c>
      <c r="K88" s="1369">
        <f>+'VENADILLO 2017'!K88+'SANTA ISABEL 2017'!K88+'SANTA ISABEL 2017'!K88+'ROVIRA 2017'!K88+'PIEDRAS 2017'!K88+'MARIQUITA 2017'!K88+'LERIDA 2017'!K88+'HONDA 2017'!K88+'FRESNO 2017'!K88+'FALAN 2017'!K88+'CAJAMARCA 2017'!K88+'ARMERO 2017'!K88+'ALVARADO 2017'!K88+RONCESVALLES2017!K88+PLANADAS2017!K88+PROGRAMACIÒNMURILLO2017!K88+COYAIMA2017!K88+ATACO2017!K88+'CARMEN DE APICALA'!K88+CHAPARRAL!K88+CUNDAY!K88+ESPINAL!K88+FLANDES!K88+ICONONZO!K88+MELGAR!K88+NATAGAIMA!K88+PURIFICACION!K88+'SAN ANTONIO'!K88+VILLARRICA!K88+AMBALEMA!K88+CASABIANCA!K88+HERVEO!K88+LIBANO!K88+ANZOATEGUI!K88+PALOCABILDO!K88+COELLO!K88+ORTEGA!K88+ALPUJARRA!K88+DOLORES!K88+GUAMO!K88+PRADO!K88+'SAN LUIS'!K88+SUAREZ!K88+'VALLE DE SAN JUAN'!K88+VILLAHERMOSA!K88</f>
        <v>444</v>
      </c>
      <c r="L88" s="1370">
        <f>+'VENADILLO 2017'!L88+'SANTA ISABEL 2017'!L88+'SANTA ISABEL 2017'!L88+'ROVIRA 2017'!L88+'PIEDRAS 2017'!L88+'MARIQUITA 2017'!L88+'LERIDA 2017'!L88+'HONDA 2017'!L88+'FRESNO 2017'!L88+'FALAN 2017'!L88+'CAJAMARCA 2017'!L88+'ARMERO 2017'!L88+'ALVARADO 2017'!L88+RONCESVALLES2017!L88+PLANADAS2017!L88+PROGRAMACIÒNMURILLO2017!L88+COYAIMA2017!L88+ATACO2017!L88+'CARMEN DE APICALA'!L88+CHAPARRAL!L88+CUNDAY!L88+ESPINAL!L88+FLANDES!L88+ICONONZO!L88+MELGAR!L88+NATAGAIMA!L88+PURIFICACION!L88+'SAN ANTONIO'!L88+VILLARRICA!L88+AMBALEMA!L88+CASABIANCA!L88+HERVEO!L88+LIBANO!L88+ANZOATEGUI!L88+PALOCABILDO!L88+COELLO!L88+ORTEGA!L88+ALPUJARRA!L88+DOLORES!L88+GUAMO!L88+PRADO!L88+'SAN LUIS'!L88+SUAREZ!L88+'VALLE DE SAN JUAN'!L88+VILLAHERMOSA!L88</f>
        <v>1281560</v>
      </c>
      <c r="M88" s="1370">
        <f>+'VENADILLO 2017'!M88+'SANTA ISABEL 2017'!M88+'SANTA ISABEL 2017'!M88+'ROVIRA 2017'!M88+'PIEDRAS 2017'!M88+'MARIQUITA 2017'!M88+'LERIDA 2017'!M88+'HONDA 2017'!M88+'FRESNO 2017'!M88+'FALAN 2017'!M88+'CAJAMARCA 2017'!M88+'ARMERO 2017'!M88+'ALVARADO 2017'!M88+RONCESVALLES2017!M88+PLANADAS2017!M88+PROGRAMACIÒNMURILLO2017!M88+COYAIMA2017!M88+ATACO2017!M88+'CARMEN DE APICALA'!M88+CHAPARRAL!M88+CUNDAY!M88+ESPINAL!M88+FLANDES!M88+ICONONZO!M88+MELGAR!M88+NATAGAIMA!M88+PURIFICACION!M88+'SAN ANTONIO'!M88+VILLARRICA!M88+AMBALEMA!M88+CASABIANCA!M88+HERVEO!M88+LIBANO!M88+ANZOATEGUI!M88+PALOCABILDO!M88+COELLO!M88+ORTEGA!M88+ALPUJARRA!M88+DOLORES!M88+GUAMO!M88+PRADO!M88+'SAN LUIS'!M88+SUAREZ!M88+'VALLE DE SAN JUAN'!M88+VILLAHERMOSA!M88</f>
        <v>3534240</v>
      </c>
      <c r="N88" s="1370">
        <f>+'VENADILLO 2017'!N88+'SANTA ISABEL 2017'!N88+'SANTA ISABEL 2017'!N88+'ROVIRA 2017'!N88+'PIEDRAS 2017'!N88+'MARIQUITA 2017'!N88+'LERIDA 2017'!N88+'HONDA 2017'!N88+'FRESNO 2017'!N88+'FALAN 2017'!N88+'CAJAMARCA 2017'!N88+'ARMERO 2017'!N88+'ALVARADO 2017'!N88+RONCESVALLES2017!N88+PLANADAS2017!N88+PROGRAMACIÒNMURILLO2017!N88+COYAIMA2017!N88+ATACO2017!N88+'CARMEN DE APICALA'!N88+CHAPARRAL!N88+CUNDAY!N88+ESPINAL!N88+FLANDES!N88+ICONONZO!N88+MELGAR!N88+NATAGAIMA!N88+PURIFICACION!N88+'SAN ANTONIO'!N88+VILLARRICA!N88+AMBALEMA!N88+CASABIANCA!N88+HERVEO!N88+LIBANO!N88+ANZOATEGUI!N88+PALOCABILDO!N88+COELLO!N88+ORTEGA!N88+ALPUJARRA!N88+DOLORES!N88+GUAMO!N88+PRADO!N88+'SAN LUIS'!N88+SUAREZ!N88+'VALLE DE SAN JUAN'!N88+VILLAHERMOSA!N88</f>
        <v>8</v>
      </c>
      <c r="O88" s="1370">
        <f>+'VENADILLO 2017'!O88+'SANTA ISABEL 2017'!O88+'SANTA ISABEL 2017'!O88+'ROVIRA 2017'!O88+'PIEDRAS 2017'!O88+'MARIQUITA 2017'!O88+'LERIDA 2017'!O88+'HONDA 2017'!O88+'FRESNO 2017'!O88+'FALAN 2017'!O88+'CAJAMARCA 2017'!O88+'ARMERO 2017'!O88+'ALVARADO 2017'!O88+RONCESVALLES2017!O88+PLANADAS2017!O88+PROGRAMACIÒNMURILLO2017!O88+COYAIMA2017!O88+ATACO2017!O88+'CARMEN DE APICALA'!O88+CHAPARRAL!O88+CUNDAY!O88+ESPINAL!O88+FLANDES!O88+ICONONZO!O88+MELGAR!O88+NATAGAIMA!O88+PURIFICACION!O88+'SAN ANTONIO'!O88+VILLARRICA!O88+AMBALEMA!O88+CASABIANCA!O88+HERVEO!O88+LIBANO!O88+ANZOATEGUI!O88+PALOCABILDO!O88+COELLO!O88+ORTEGA!O88+ALPUJARRA!O88+DOLORES!O88+GUAMO!O88+PRADO!O88+'SAN LUIS'!O88+SUAREZ!O88+'VALLE DE SAN JUAN'!O88+VILLAHERMOSA!O88</f>
        <v>63680</v>
      </c>
      <c r="P88" s="1370">
        <f>+'VENADILLO 2017'!P88+'SANTA ISABEL 2017'!P88+'SANTA ISABEL 2017'!P88+'ROVIRA 2017'!P88+'PIEDRAS 2017'!P88+'MARIQUITA 2017'!P88+'LERIDA 2017'!P88+'HONDA 2017'!P88+'FRESNO 2017'!P88+'FALAN 2017'!P88+'CAJAMARCA 2017'!P88+'ARMERO 2017'!P88+'ALVARADO 2017'!P88+RONCESVALLES2017!P88+PLANADAS2017!P88+PROGRAMACIÒNMURILLO2017!P88+COYAIMA2017!P88+ATACO2017!P88+'CARMEN DE APICALA'!P88+CHAPARRAL!P88+CUNDAY!P88+ESPINAL!P88+FLANDES!P88+ICONONZO!P88+MELGAR!P88+NATAGAIMA!P88+PURIFICACION!P88+'SAN ANTONIO'!P88+VILLARRICA!P88+AMBALEMA!P88+CASABIANCA!P88+HERVEO!P88+LIBANO!P88+ANZOATEGUI!P88+PALOCABILDO!P88+COELLO!P88+ORTEGA!P88+ALPUJARRA!P88+DOLORES!P88+GUAMO!P88+PRADO!P88+'SAN LUIS'!P88+SUAREZ!P88+'VALLE DE SAN JUAN'!P88+VILLAHERMOSA!P88</f>
        <v>428</v>
      </c>
      <c r="Q88" s="1370">
        <f>+'VENADILLO 2017'!Q88+'SANTA ISABEL 2017'!Q88+'SANTA ISABEL 2017'!Q88+'ROVIRA 2017'!Q88+'PIEDRAS 2017'!Q88+'MARIQUITA 2017'!Q88+'LERIDA 2017'!Q88+'HONDA 2017'!Q88+'FRESNO 2017'!Q88+'FALAN 2017'!Q88+'CAJAMARCA 2017'!Q88+'ARMERO 2017'!Q88+'ALVARADO 2017'!Q88+RONCESVALLES2017!Q88+PLANADAS2017!Q88+PROGRAMACIÒNMURILLO2017!Q88+COYAIMA2017!Q88+ATACO2017!Q88+'CARMEN DE APICALA'!Q88+CHAPARRAL!Q88+CUNDAY!Q88+ESPINAL!Q88+FLANDES!Q88+ICONONZO!Q88+MELGAR!Q88+NATAGAIMA!Q88+PURIFICACION!Q88+'SAN ANTONIO'!Q88+VILLARRICA!Q88+AMBALEMA!Q88+CASABIANCA!Q88+HERVEO!Q88+LIBANO!Q88+ANZOATEGUI!Q88+PALOCABILDO!Q88+COELLO!Q88+ORTEGA!Q88+ALPUJARRA!Q88+DOLORES!Q88+GUAMO!Q88+PRADO!Q88+'SAN LUIS'!Q88+SUAREZ!Q88+'VALLE DE SAN JUAN'!Q88+VILLAHERMOSA!Q88</f>
        <v>3534396</v>
      </c>
      <c r="R88" s="50"/>
    </row>
    <row r="89" spans="1:18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369">
        <f>+'VENADILLO 2017'!F89+'SANTA ISABEL 2017'!F89+'SANTA ISABEL 2017'!F89+'ROVIRA 2017'!F89+'PIEDRAS 2017'!F89+'MARIQUITA 2017'!F89+'LERIDA 2017'!F89+'HONDA 2017'!F89+'FRESNO 2017'!F89+'FALAN 2017'!F89+'CAJAMARCA 2017'!F89+'ARMERO 2017'!F89+'ALVARADO 2017'!F89+RONCESVALLES2017!F89+PLANADAS2017!F89+PROGRAMACIÒNMURILLO2017!F89+COYAIMA2017!F89+ATACO2017!F89+'CARMEN DE APICALA'!F89+CHAPARRAL!F89+CUNDAY!F89+ESPINAL!F89+FLANDES!F89+ICONONZO!F89+MELGAR!F89+NATAGAIMA!F89+PURIFICACION!F89+'SAN ANTONIO'!F89+VILLARRICA!F89+AMBALEMA!F89+CASABIANCA!F89+HERVEO!F89+LIBANO!F89+ANZOATEGUI!F89+PALOCABILDO!F89+COELLO!F89+ORTEGA!F89+ALPUJARRA!F89+DOLORES!F89+GUAMO!F89+PRADO!F89+'SAN LUIS'!F89+SUAREZ!F89+'VALLE DE SAN JUAN'!F89+VILLAHERMOSA!F89</f>
        <v>9</v>
      </c>
      <c r="G89" s="1369">
        <f>+'VENADILLO 2017'!G89+'SANTA ISABEL 2017'!G89+'SANTA ISABEL 2017'!G89+'ROVIRA 2017'!G89+'PIEDRAS 2017'!G89+'MARIQUITA 2017'!G89+'LERIDA 2017'!G89+'HONDA 2017'!G89+'FRESNO 2017'!G89+'FALAN 2017'!G89+'CAJAMARCA 2017'!G89+'ARMERO 2017'!G89+'ALVARADO 2017'!G89+RONCESVALLES2017!G89+PLANADAS2017!G89+PROGRAMACIÒNMURILLO2017!G89+COYAIMA2017!G89+ATACO2017!G89+'CARMEN DE APICALA'!G89+CHAPARRAL!G89+CUNDAY!G89+ESPINAL!G89+FLANDES!G89+ICONONZO!G89+MELGAR!G89+NATAGAIMA!G89+PURIFICACION!G89+'SAN ANTONIO'!G89+VILLARRICA!G89+AMBALEMA!G89+CASABIANCA!G89+HERVEO!G89+LIBANO!G89+ANZOATEGUI!G89+PALOCABILDO!G89+COELLO!G89+ORTEGA!G89+ALPUJARRA!G89+DOLORES!G89+GUAMO!G89+PRADO!G89+'SAN LUIS'!G89+SUAREZ!G89+'VALLE DE SAN JUAN'!G89+VILLAHERMOSA!G89</f>
        <v>2</v>
      </c>
      <c r="H89" s="190">
        <f t="shared" si="2"/>
        <v>22.222222222222221</v>
      </c>
      <c r="I89" s="1369">
        <f>+'VENADILLO 2017'!I89+'SANTA ISABEL 2017'!I89+'SANTA ISABEL 2017'!I89+'ROVIRA 2017'!I89+'PIEDRAS 2017'!I89+'MARIQUITA 2017'!I89+'LERIDA 2017'!I89+'HONDA 2017'!I89+'FRESNO 2017'!I89+'FALAN 2017'!I89+'CAJAMARCA 2017'!I89+'ARMERO 2017'!I89+'ALVARADO 2017'!I89+RONCESVALLES2017!I89+PLANADAS2017!I89+PROGRAMACIÒNMURILLO2017!I89+COYAIMA2017!I89+ATACO2017!I89+'CARMEN DE APICALA'!I89+CHAPARRAL!I89+CUNDAY!I89+ESPINAL!I89+FLANDES!I89+ICONONZO!I89+MELGAR!I89+NATAGAIMA!I89+PURIFICACION!I89+'SAN ANTONIO'!I89+VILLARRICA!I89+AMBALEMA!I89+CASABIANCA!I89+HERVEO!I89+LIBANO!I89+ANZOATEGUI!I89+PALOCABILDO!I89+COELLO!I89+ORTEGA!I89+ALPUJARRA!I89+DOLORES!I89+GUAMO!I89+PRADO!I89+'SAN LUIS'!I89+SUAREZ!I89+'VALLE DE SAN JUAN'!I89+VILLAHERMOSA!I89</f>
        <v>2</v>
      </c>
      <c r="J89" s="1369">
        <f>+'VENADILLO 2017'!J89+'SANTA ISABEL 2017'!J89+'SANTA ISABEL 2017'!J89+'ROVIRA 2017'!J89+'PIEDRAS 2017'!J89+'MARIQUITA 2017'!J89+'LERIDA 2017'!J89+'HONDA 2017'!J89+'FRESNO 2017'!J89+'FALAN 2017'!J89+'CAJAMARCA 2017'!J89+'ARMERO 2017'!J89+'ALVARADO 2017'!J89+RONCESVALLES2017!J89+PLANADAS2017!J89+PROGRAMACIÒNMURILLO2017!J89+COYAIMA2017!J89+ATACO2017!J89+'CARMEN DE APICALA'!J89+CHAPARRAL!J89+CUNDAY!J89+ESPINAL!J89+FLANDES!J89+ICONONZO!J89+MELGAR!J89+NATAGAIMA!J89+PURIFICACION!J89+'SAN ANTONIO'!J89+VILLARRICA!J89+AMBALEMA!J89+CASABIANCA!J89+HERVEO!J89+LIBANO!J89+ANZOATEGUI!J89+PALOCABILDO!J89+COELLO!J89+ORTEGA!J89+ALPUJARRA!J89+DOLORES!J89+GUAMO!J89+PRADO!J89+'SAN LUIS'!J89+SUAREZ!J89+'VALLE DE SAN JUAN'!J89+VILLAHERMOSA!J89</f>
        <v>2</v>
      </c>
      <c r="K89" s="1369">
        <f>+'VENADILLO 2017'!K89+'SANTA ISABEL 2017'!K89+'SANTA ISABEL 2017'!K89+'ROVIRA 2017'!K89+'PIEDRAS 2017'!K89+'MARIQUITA 2017'!K89+'LERIDA 2017'!K89+'HONDA 2017'!K89+'FRESNO 2017'!K89+'FALAN 2017'!K89+'CAJAMARCA 2017'!K89+'ARMERO 2017'!K89+'ALVARADO 2017'!K89+RONCESVALLES2017!K89+PLANADAS2017!K89+PROGRAMACIÒNMURILLO2017!K89+COYAIMA2017!K89+ATACO2017!K89+'CARMEN DE APICALA'!K89+CHAPARRAL!K89+CUNDAY!K89+ESPINAL!K89+FLANDES!K89+ICONONZO!K89+MELGAR!K89+NATAGAIMA!K89+PURIFICACION!K89+'SAN ANTONIO'!K89+VILLARRICA!K89+AMBALEMA!K89+CASABIANCA!K89+HERVEO!K89+LIBANO!K89+ANZOATEGUI!K89+PALOCABILDO!K89+COELLO!K89+ORTEGA!K89+ALPUJARRA!K89+DOLORES!K89+GUAMO!K89+PRADO!K89+'SAN LUIS'!K89+SUAREZ!K89+'VALLE DE SAN JUAN'!K89+VILLAHERMOSA!K89</f>
        <v>16</v>
      </c>
      <c r="L89" s="1370">
        <f>+'VENADILLO 2017'!L89+'SANTA ISABEL 2017'!L89+'SANTA ISABEL 2017'!L89+'ROVIRA 2017'!L89+'PIEDRAS 2017'!L89+'MARIQUITA 2017'!L89+'LERIDA 2017'!L89+'HONDA 2017'!L89+'FRESNO 2017'!L89+'FALAN 2017'!L89+'CAJAMARCA 2017'!L89+'ARMERO 2017'!L89+'ALVARADO 2017'!L89+RONCESVALLES2017!L89+PLANADAS2017!L89+PROGRAMACIÒNMURILLO2017!L89+COYAIMA2017!L89+ATACO2017!L89+'CARMEN DE APICALA'!L89+CHAPARRAL!L89+CUNDAY!L89+ESPINAL!L89+FLANDES!L89+ICONONZO!L89+MELGAR!L89+NATAGAIMA!L89+PURIFICACION!L89+'SAN ANTONIO'!L89+VILLARRICA!L89+AMBALEMA!L89+CASABIANCA!L89+HERVEO!L89+LIBANO!L89+ANZOATEGUI!L89+PALOCABILDO!L89+COELLO!L89+ORTEGA!L89+ALPUJARRA!L89+DOLORES!L89+GUAMO!L89+PRADO!L89+'SAN LUIS'!L89+SUAREZ!L89+'VALLE DE SAN JUAN'!L89+VILLAHERMOSA!L89</f>
        <v>119400</v>
      </c>
      <c r="M89" s="1370">
        <f>+'VENADILLO 2017'!M89+'SANTA ISABEL 2017'!M89+'SANTA ISABEL 2017'!M89+'ROVIRA 2017'!M89+'PIEDRAS 2017'!M89+'MARIQUITA 2017'!M89+'LERIDA 2017'!M89+'HONDA 2017'!M89+'FRESNO 2017'!M89+'FALAN 2017'!M89+'CAJAMARCA 2017'!M89+'ARMERO 2017'!M89+'ALVARADO 2017'!M89+RONCESVALLES2017!M89+PLANADAS2017!M89+PROGRAMACIÒNMURILLO2017!M89+COYAIMA2017!M89+ATACO2017!M89+'CARMEN DE APICALA'!M89+CHAPARRAL!M89+CUNDAY!M89+ESPINAL!M89+FLANDES!M89+ICONONZO!M89+MELGAR!M89+NATAGAIMA!M89+PURIFICACION!M89+'SAN ANTONIO'!M89+VILLARRICA!M89+AMBALEMA!M89+CASABIANCA!M89+HERVEO!M89+LIBANO!M89+ANZOATEGUI!M89+PALOCABILDO!M89+COELLO!M89+ORTEGA!M89+ALPUJARRA!M89+DOLORES!M89+GUAMO!M89+PRADO!M89+'SAN LUIS'!M89+SUAREZ!M89+'VALLE DE SAN JUAN'!M89+VILLAHERMOSA!M89</f>
        <v>127360</v>
      </c>
      <c r="N89" s="1370">
        <f>+'VENADILLO 2017'!N89+'SANTA ISABEL 2017'!N89+'SANTA ISABEL 2017'!N89+'ROVIRA 2017'!N89+'PIEDRAS 2017'!N89+'MARIQUITA 2017'!N89+'LERIDA 2017'!N89+'HONDA 2017'!N89+'FRESNO 2017'!N89+'FALAN 2017'!N89+'CAJAMARCA 2017'!N89+'ARMERO 2017'!N89+'ALVARADO 2017'!N89+RONCESVALLES2017!N89+PLANADAS2017!N89+PROGRAMACIÒNMURILLO2017!N89+COYAIMA2017!N89+ATACO2017!N89+'CARMEN DE APICALA'!N89+CHAPARRAL!N89+CUNDAY!N89+ESPINAL!N89+FLANDES!N89+ICONONZO!N89+MELGAR!N89+NATAGAIMA!N89+PURIFICACION!N89+'SAN ANTONIO'!N89+VILLARRICA!N89+AMBALEMA!N89+CASABIANCA!N89+HERVEO!N89+LIBANO!N89+ANZOATEGUI!N89+PALOCABILDO!N89+COELLO!N89+ORTEGA!N89+ALPUJARRA!N89+DOLORES!N89+GUAMO!N89+PRADO!N89+'SAN LUIS'!N89+SUAREZ!N89+'VALLE DE SAN JUAN'!N89+VILLAHERMOSA!N89</f>
        <v>0</v>
      </c>
      <c r="O89" s="1370">
        <f>+'VENADILLO 2017'!O89+'SANTA ISABEL 2017'!O89+'SANTA ISABEL 2017'!O89+'ROVIRA 2017'!O89+'PIEDRAS 2017'!O89+'MARIQUITA 2017'!O89+'LERIDA 2017'!O89+'HONDA 2017'!O89+'FRESNO 2017'!O89+'FALAN 2017'!O89+'CAJAMARCA 2017'!O89+'ARMERO 2017'!O89+'ALVARADO 2017'!O89+RONCESVALLES2017!O89+PLANADAS2017!O89+PROGRAMACIÒNMURILLO2017!O89+COYAIMA2017!O89+ATACO2017!O89+'CARMEN DE APICALA'!O89+CHAPARRAL!O89+CUNDAY!O89+ESPINAL!O89+FLANDES!O89+ICONONZO!O89+MELGAR!O89+NATAGAIMA!O89+PURIFICACION!O89+'SAN ANTONIO'!O89+VILLARRICA!O89+AMBALEMA!O89+CASABIANCA!O89+HERVEO!O89+LIBANO!O89+ANZOATEGUI!O89+PALOCABILDO!O89+COELLO!O89+ORTEGA!O89+ALPUJARRA!O89+DOLORES!O89+GUAMO!O89+PRADO!O89+'SAN LUIS'!O89+SUAREZ!O89+'VALLE DE SAN JUAN'!O89+VILLAHERMOSA!O89</f>
        <v>0</v>
      </c>
      <c r="P89" s="1370">
        <f>+'VENADILLO 2017'!P89+'SANTA ISABEL 2017'!P89+'SANTA ISABEL 2017'!P89+'ROVIRA 2017'!P89+'PIEDRAS 2017'!P89+'MARIQUITA 2017'!P89+'LERIDA 2017'!P89+'HONDA 2017'!P89+'FRESNO 2017'!P89+'FALAN 2017'!P89+'CAJAMARCA 2017'!P89+'ARMERO 2017'!P89+'ALVARADO 2017'!P89+RONCESVALLES2017!P89+PLANADAS2017!P89+PROGRAMACIÒNMURILLO2017!P89+COYAIMA2017!P89+ATACO2017!P89+'CARMEN DE APICALA'!P89+CHAPARRAL!P89+CUNDAY!P89+ESPINAL!P89+FLANDES!P89+ICONONZO!P89+MELGAR!P89+NATAGAIMA!P89+PURIFICACION!P89+'SAN ANTONIO'!P89+VILLARRICA!P89+AMBALEMA!P89+CASABIANCA!P89+HERVEO!P89+LIBANO!P89+ANZOATEGUI!P89+PALOCABILDO!P89+COELLO!P89+ORTEGA!P89+ALPUJARRA!P89+DOLORES!P89+GUAMO!P89+PRADO!P89+'SAN LUIS'!P89+SUAREZ!P89+'VALLE DE SAN JUAN'!P89+VILLAHERMOSA!P89</f>
        <v>16</v>
      </c>
      <c r="Q89" s="1370">
        <f>+'VENADILLO 2017'!Q89+'SANTA ISABEL 2017'!Q89+'SANTA ISABEL 2017'!Q89+'ROVIRA 2017'!Q89+'PIEDRAS 2017'!Q89+'MARIQUITA 2017'!Q89+'LERIDA 2017'!Q89+'HONDA 2017'!Q89+'FRESNO 2017'!Q89+'FALAN 2017'!Q89+'CAJAMARCA 2017'!Q89+'ARMERO 2017'!Q89+'ALVARADO 2017'!Q89+RONCESVALLES2017!Q89+PLANADAS2017!Q89+PROGRAMACIÒNMURILLO2017!Q89+COYAIMA2017!Q89+ATACO2017!Q89+'CARMEN DE APICALA'!Q89+CHAPARRAL!Q89+CUNDAY!Q89+ESPINAL!Q89+FLANDES!Q89+ICONONZO!Q89+MELGAR!Q89+NATAGAIMA!Q89+PURIFICACION!Q89+'SAN ANTONIO'!Q89+VILLARRICA!Q89+AMBALEMA!Q89+CASABIANCA!Q89+HERVEO!Q89+LIBANO!Q89+ANZOATEGUI!Q89+PALOCABILDO!Q89+COELLO!Q89+ORTEGA!Q89+ALPUJARRA!Q89+DOLORES!Q89+GUAMO!Q89+PRADO!Q89+'SAN LUIS'!Q89+SUAREZ!Q89+'VALLE DE SAN JUAN'!Q89+VILLAHERMOSA!Q89</f>
        <v>127360</v>
      </c>
      <c r="R89" s="50"/>
    </row>
    <row r="90" spans="1:18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369">
        <f>+'VENADILLO 2017'!F90+'SANTA ISABEL 2017'!F90+'SANTA ISABEL 2017'!F90+'ROVIRA 2017'!F90+'PIEDRAS 2017'!F90+'MARIQUITA 2017'!F90+'LERIDA 2017'!F90+'HONDA 2017'!F90+'FRESNO 2017'!F90+'FALAN 2017'!F90+'CAJAMARCA 2017'!F90+'ARMERO 2017'!F90+'ALVARADO 2017'!F90+RONCESVALLES2017!F90+PLANADAS2017!F90+PROGRAMACIÒNMURILLO2017!F90+COYAIMA2017!F90+ATACO2017!F90+'CARMEN DE APICALA'!F90+CHAPARRAL!F90+CUNDAY!F90+ESPINAL!F90+FLANDES!F90+ICONONZO!F90+MELGAR!F90+NATAGAIMA!F90+PURIFICACION!F90+'SAN ANTONIO'!F90+VILLARRICA!F90+AMBALEMA!F90+CASABIANCA!F90+HERVEO!F90+LIBANO!F90+ANZOATEGUI!F90+PALOCABILDO!F90+COELLO!F90+ORTEGA!F90+ALPUJARRA!F90+DOLORES!F90+GUAMO!F90+PRADO!F90+'SAN LUIS'!F90+SUAREZ!F90+'VALLE DE SAN JUAN'!F90+VILLAHERMOSA!F90</f>
        <v>1</v>
      </c>
      <c r="G90" s="1369">
        <f>+'VENADILLO 2017'!G90+'SANTA ISABEL 2017'!G90+'SANTA ISABEL 2017'!G90+'ROVIRA 2017'!G90+'PIEDRAS 2017'!G90+'MARIQUITA 2017'!G90+'LERIDA 2017'!G90+'HONDA 2017'!G90+'FRESNO 2017'!G90+'FALAN 2017'!G90+'CAJAMARCA 2017'!G90+'ARMERO 2017'!G90+'ALVARADO 2017'!G90+RONCESVALLES2017!G90+PLANADAS2017!G90+PROGRAMACIÒNMURILLO2017!G90+COYAIMA2017!G90+ATACO2017!G90+'CARMEN DE APICALA'!G90+CHAPARRAL!G90+CUNDAY!G90+ESPINAL!G90+FLANDES!G90+ICONONZO!G90+MELGAR!G90+NATAGAIMA!G90+PURIFICACION!G90+'SAN ANTONIO'!G90+VILLARRICA!G90+AMBALEMA!G90+CASABIANCA!G90+HERVEO!G90+LIBANO!G90+ANZOATEGUI!G90+PALOCABILDO!G90+COELLO!G90+ORTEGA!G90+ALPUJARRA!G90+DOLORES!G90+GUAMO!G90+PRADO!G90+'SAN LUIS'!G90+SUAREZ!G90+'VALLE DE SAN JUAN'!G90+VILLAHERMOSA!G90</f>
        <v>0</v>
      </c>
      <c r="H90" s="190">
        <f t="shared" si="2"/>
        <v>0</v>
      </c>
      <c r="I90" s="1369">
        <f>+'VENADILLO 2017'!I90+'SANTA ISABEL 2017'!I90+'SANTA ISABEL 2017'!I90+'ROVIRA 2017'!I90+'PIEDRAS 2017'!I90+'MARIQUITA 2017'!I90+'LERIDA 2017'!I90+'HONDA 2017'!I90+'FRESNO 2017'!I90+'FALAN 2017'!I90+'CAJAMARCA 2017'!I90+'ARMERO 2017'!I90+'ALVARADO 2017'!I90+RONCESVALLES2017!I90+PLANADAS2017!I90+PROGRAMACIÒNMURILLO2017!I90+COYAIMA2017!I90+ATACO2017!I90+'CARMEN DE APICALA'!I90+CHAPARRAL!I90+CUNDAY!I90+ESPINAL!I90+FLANDES!I90+ICONONZO!I90+MELGAR!I90+NATAGAIMA!I90+PURIFICACION!I90+'SAN ANTONIO'!I90+VILLARRICA!I90+AMBALEMA!I90+CASABIANCA!I90+HERVEO!I90+LIBANO!I90+ANZOATEGUI!I90+PALOCABILDO!I90+COELLO!I90+ORTEGA!I90+ALPUJARRA!I90+DOLORES!I90+GUAMO!I90+PRADO!I90+'SAN LUIS'!I90+SUAREZ!I90+'VALLE DE SAN JUAN'!I90+VILLAHERMOSA!I90</f>
        <v>0</v>
      </c>
      <c r="J90" s="1369">
        <f>+'VENADILLO 2017'!J90+'SANTA ISABEL 2017'!J90+'SANTA ISABEL 2017'!J90+'ROVIRA 2017'!J90+'PIEDRAS 2017'!J90+'MARIQUITA 2017'!J90+'LERIDA 2017'!J90+'HONDA 2017'!J90+'FRESNO 2017'!J90+'FALAN 2017'!J90+'CAJAMARCA 2017'!J90+'ARMERO 2017'!J90+'ALVARADO 2017'!J90+RONCESVALLES2017!J90+PLANADAS2017!J90+PROGRAMACIÒNMURILLO2017!J90+COYAIMA2017!J90+ATACO2017!J90+'CARMEN DE APICALA'!J90+CHAPARRAL!J90+CUNDAY!J90+ESPINAL!J90+FLANDES!J90+ICONONZO!J90+MELGAR!J90+NATAGAIMA!J90+PURIFICACION!J90+'SAN ANTONIO'!J90+VILLARRICA!J90+AMBALEMA!J90+CASABIANCA!J90+HERVEO!J90+LIBANO!J90+ANZOATEGUI!J90+PALOCABILDO!J90+COELLO!J90+ORTEGA!J90+ALPUJARRA!J90+DOLORES!J90+GUAMO!J90+PRADO!J90+'SAN LUIS'!J90+SUAREZ!J90+'VALLE DE SAN JUAN'!J90+VILLAHERMOSA!J90</f>
        <v>0</v>
      </c>
      <c r="K90" s="1369">
        <f>+'VENADILLO 2017'!K90+'SANTA ISABEL 2017'!K90+'SANTA ISABEL 2017'!K90+'ROVIRA 2017'!K90+'PIEDRAS 2017'!K90+'MARIQUITA 2017'!K90+'LERIDA 2017'!K90+'HONDA 2017'!K90+'FRESNO 2017'!K90+'FALAN 2017'!K90+'CAJAMARCA 2017'!K90+'ARMERO 2017'!K90+'ALVARADO 2017'!K90+RONCESVALLES2017!K90+PLANADAS2017!K90+PROGRAMACIÒNMURILLO2017!K90+COYAIMA2017!K90+ATACO2017!K90+'CARMEN DE APICALA'!K90+CHAPARRAL!K90+CUNDAY!K90+ESPINAL!K90+FLANDES!K90+ICONONZO!K90+MELGAR!K90+NATAGAIMA!K90+PURIFICACION!K90+'SAN ANTONIO'!K90+VILLARRICA!K90+AMBALEMA!K90+CASABIANCA!K90+HERVEO!K90+LIBANO!K90+ANZOATEGUI!K90+PALOCABILDO!K90+COELLO!K90+ORTEGA!K90+ALPUJARRA!K90+DOLORES!K90+GUAMO!K90+PRADO!K90+'SAN LUIS'!K90+SUAREZ!K90+'VALLE DE SAN JUAN'!K90+VILLAHERMOSA!K90</f>
        <v>0</v>
      </c>
      <c r="L90" s="1370">
        <f>+'VENADILLO 2017'!L90+'SANTA ISABEL 2017'!L90+'SANTA ISABEL 2017'!L90+'ROVIRA 2017'!L90+'PIEDRAS 2017'!L90+'MARIQUITA 2017'!L90+'LERIDA 2017'!L90+'HONDA 2017'!L90+'FRESNO 2017'!L90+'FALAN 2017'!L90+'CAJAMARCA 2017'!L90+'ARMERO 2017'!L90+'ALVARADO 2017'!L90+RONCESVALLES2017!L90+PLANADAS2017!L90+PROGRAMACIÒNMURILLO2017!L90+COYAIMA2017!L90+ATACO2017!L90+'CARMEN DE APICALA'!L90+CHAPARRAL!L90+CUNDAY!L90+ESPINAL!L90+FLANDES!L90+ICONONZO!L90+MELGAR!L90+NATAGAIMA!L90+PURIFICACION!L90+'SAN ANTONIO'!L90+VILLARRICA!L90+AMBALEMA!L90+CASABIANCA!L90+HERVEO!L90+LIBANO!L90+ANZOATEGUI!L90+PALOCABILDO!L90+COELLO!L90+ORTEGA!L90+ALPUJARRA!L90+DOLORES!L90+GUAMO!L90+PRADO!L90+'SAN LUIS'!L90+SUAREZ!L90+'VALLE DE SAN JUAN'!L90+VILLAHERMOSA!L90</f>
        <v>111440</v>
      </c>
      <c r="M90" s="1370">
        <f>+'VENADILLO 2017'!M90+'SANTA ISABEL 2017'!M90+'SANTA ISABEL 2017'!M90+'ROVIRA 2017'!M90+'PIEDRAS 2017'!M90+'MARIQUITA 2017'!M90+'LERIDA 2017'!M90+'HONDA 2017'!M90+'FRESNO 2017'!M90+'FALAN 2017'!M90+'CAJAMARCA 2017'!M90+'ARMERO 2017'!M90+'ALVARADO 2017'!M90+RONCESVALLES2017!M90+PLANADAS2017!M90+PROGRAMACIÒNMURILLO2017!M90+COYAIMA2017!M90+ATACO2017!M90+'CARMEN DE APICALA'!M90+CHAPARRAL!M90+CUNDAY!M90+ESPINAL!M90+FLANDES!M90+ICONONZO!M90+MELGAR!M90+NATAGAIMA!M90+PURIFICACION!M90+'SAN ANTONIO'!M90+VILLARRICA!M90+AMBALEMA!M90+CASABIANCA!M90+HERVEO!M90+LIBANO!M90+ANZOATEGUI!M90+PALOCABILDO!M90+COELLO!M90+ORTEGA!M90+ALPUJARRA!M90+DOLORES!M90+GUAMO!M90+PRADO!M90+'SAN LUIS'!M90+SUAREZ!M90+'VALLE DE SAN JUAN'!M90+VILLAHERMOSA!M90</f>
        <v>0</v>
      </c>
      <c r="N90" s="1370">
        <f>+'VENADILLO 2017'!N90+'SANTA ISABEL 2017'!N90+'SANTA ISABEL 2017'!N90+'ROVIRA 2017'!N90+'PIEDRAS 2017'!N90+'MARIQUITA 2017'!N90+'LERIDA 2017'!N90+'HONDA 2017'!N90+'FRESNO 2017'!N90+'FALAN 2017'!N90+'CAJAMARCA 2017'!N90+'ARMERO 2017'!N90+'ALVARADO 2017'!N90+RONCESVALLES2017!N90+PLANADAS2017!N90+PROGRAMACIÒNMURILLO2017!N90+COYAIMA2017!N90+ATACO2017!N90+'CARMEN DE APICALA'!N90+CHAPARRAL!N90+CUNDAY!N90+ESPINAL!N90+FLANDES!N90+ICONONZO!N90+MELGAR!N90+NATAGAIMA!N90+PURIFICACION!N90+'SAN ANTONIO'!N90+VILLARRICA!N90+AMBALEMA!N90+CASABIANCA!N90+HERVEO!N90+LIBANO!N90+ANZOATEGUI!N90+PALOCABILDO!N90+COELLO!N90+ORTEGA!N90+ALPUJARRA!N90+DOLORES!N90+GUAMO!N90+PRADO!N90+'SAN LUIS'!N90+SUAREZ!N90+'VALLE DE SAN JUAN'!N90+VILLAHERMOSA!N90</f>
        <v>0</v>
      </c>
      <c r="O90" s="1370">
        <f>+'VENADILLO 2017'!O90+'SANTA ISABEL 2017'!O90+'SANTA ISABEL 2017'!O90+'ROVIRA 2017'!O90+'PIEDRAS 2017'!O90+'MARIQUITA 2017'!O90+'LERIDA 2017'!O90+'HONDA 2017'!O90+'FRESNO 2017'!O90+'FALAN 2017'!O90+'CAJAMARCA 2017'!O90+'ARMERO 2017'!O90+'ALVARADO 2017'!O90+RONCESVALLES2017!O90+PLANADAS2017!O90+PROGRAMACIÒNMURILLO2017!O90+COYAIMA2017!O90+ATACO2017!O90+'CARMEN DE APICALA'!O90+CHAPARRAL!O90+CUNDAY!O90+ESPINAL!O90+FLANDES!O90+ICONONZO!O90+MELGAR!O90+NATAGAIMA!O90+PURIFICACION!O90+'SAN ANTONIO'!O90+VILLARRICA!O90+AMBALEMA!O90+CASABIANCA!O90+HERVEO!O90+LIBANO!O90+ANZOATEGUI!O90+PALOCABILDO!O90+COELLO!O90+ORTEGA!O90+ALPUJARRA!O90+DOLORES!O90+GUAMO!O90+PRADO!O90+'SAN LUIS'!O90+SUAREZ!O90+'VALLE DE SAN JUAN'!O90+VILLAHERMOSA!O90</f>
        <v>0</v>
      </c>
      <c r="P90" s="1370">
        <f>+'VENADILLO 2017'!P90+'SANTA ISABEL 2017'!P90+'SANTA ISABEL 2017'!P90+'ROVIRA 2017'!P90+'PIEDRAS 2017'!P90+'MARIQUITA 2017'!P90+'LERIDA 2017'!P90+'HONDA 2017'!P90+'FRESNO 2017'!P90+'FALAN 2017'!P90+'CAJAMARCA 2017'!P90+'ARMERO 2017'!P90+'ALVARADO 2017'!P90+RONCESVALLES2017!P90+PLANADAS2017!P90+PROGRAMACIÒNMURILLO2017!P90+COYAIMA2017!P90+ATACO2017!P90+'CARMEN DE APICALA'!P90+CHAPARRAL!P90+CUNDAY!P90+ESPINAL!P90+FLANDES!P90+ICONONZO!P90+MELGAR!P90+NATAGAIMA!P90+PURIFICACION!P90+'SAN ANTONIO'!P90+VILLARRICA!P90+AMBALEMA!P90+CASABIANCA!P90+HERVEO!P90+LIBANO!P90+ANZOATEGUI!P90+PALOCABILDO!P90+COELLO!P90+ORTEGA!P90+ALPUJARRA!P90+DOLORES!P90+GUAMO!P90+PRADO!P90+'SAN LUIS'!P90+SUAREZ!P90+'VALLE DE SAN JUAN'!P90+VILLAHERMOSA!P90</f>
        <v>0</v>
      </c>
      <c r="Q90" s="1370">
        <f>+'VENADILLO 2017'!Q90+'SANTA ISABEL 2017'!Q90+'SANTA ISABEL 2017'!Q90+'ROVIRA 2017'!Q90+'PIEDRAS 2017'!Q90+'MARIQUITA 2017'!Q90+'LERIDA 2017'!Q90+'HONDA 2017'!Q90+'FRESNO 2017'!Q90+'FALAN 2017'!Q90+'CAJAMARCA 2017'!Q90+'ARMERO 2017'!Q90+'ALVARADO 2017'!Q90+RONCESVALLES2017!Q90+PLANADAS2017!Q90+PROGRAMACIÒNMURILLO2017!Q90+COYAIMA2017!Q90+ATACO2017!Q90+'CARMEN DE APICALA'!Q90+CHAPARRAL!Q90+CUNDAY!Q90+ESPINAL!Q90+FLANDES!Q90+ICONONZO!Q90+MELGAR!Q90+NATAGAIMA!Q90+PURIFICACION!Q90+'SAN ANTONIO'!Q90+VILLARRICA!Q90+AMBALEMA!Q90+CASABIANCA!Q90+HERVEO!Q90+LIBANO!Q90+ANZOATEGUI!Q90+PALOCABILDO!Q90+COELLO!Q90+ORTEGA!Q90+ALPUJARRA!Q90+DOLORES!Q90+GUAMO!Q90+PRADO!Q90+'SAN LUIS'!Q90+SUAREZ!Q90+'VALLE DE SAN JUAN'!Q90+VILLAHERMOSA!Q90</f>
        <v>0</v>
      </c>
      <c r="R90" s="50"/>
    </row>
    <row r="91" spans="1:18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369">
        <f>+'VENADILLO 2017'!F91+'SANTA ISABEL 2017'!F91+'SANTA ISABEL 2017'!F91+'ROVIRA 2017'!F91+'PIEDRAS 2017'!F91+'MARIQUITA 2017'!F91+'LERIDA 2017'!F91+'HONDA 2017'!F91+'FRESNO 2017'!F91+'FALAN 2017'!F91+'CAJAMARCA 2017'!F91+'ARMERO 2017'!F91+'ALVARADO 2017'!F91+RONCESVALLES2017!F91+PLANADAS2017!F91+PROGRAMACIÒNMURILLO2017!F91+COYAIMA2017!F91+ATACO2017!F91+'CARMEN DE APICALA'!F91+CHAPARRAL!F91+CUNDAY!F91+ESPINAL!F91+FLANDES!F91+ICONONZO!F91+MELGAR!F91+NATAGAIMA!F91+PURIFICACION!F91+'SAN ANTONIO'!F91+VILLARRICA!F91+AMBALEMA!F91+CASABIANCA!F91+HERVEO!F91+LIBANO!F91+ANZOATEGUI!F91+PALOCABILDO!F91+COELLO!F91+ORTEGA!F91+ALPUJARRA!F91+DOLORES!F91+GUAMO!F91+PRADO!F91+'SAN LUIS'!F91+SUAREZ!F91+'VALLE DE SAN JUAN'!F91+VILLAHERMOSA!F91</f>
        <v>1</v>
      </c>
      <c r="G91" s="1369">
        <f>+'VENADILLO 2017'!G91+'SANTA ISABEL 2017'!G91+'SANTA ISABEL 2017'!G91+'ROVIRA 2017'!G91+'PIEDRAS 2017'!G91+'MARIQUITA 2017'!G91+'LERIDA 2017'!G91+'HONDA 2017'!G91+'FRESNO 2017'!G91+'FALAN 2017'!G91+'CAJAMARCA 2017'!G91+'ARMERO 2017'!G91+'ALVARADO 2017'!G91+RONCESVALLES2017!G91+PLANADAS2017!G91+PROGRAMACIÒNMURILLO2017!G91+COYAIMA2017!G91+ATACO2017!G91+'CARMEN DE APICALA'!G91+CHAPARRAL!G91+CUNDAY!G91+ESPINAL!G91+FLANDES!G91+ICONONZO!G91+MELGAR!G91+NATAGAIMA!G91+PURIFICACION!G91+'SAN ANTONIO'!G91+VILLARRICA!G91+AMBALEMA!G91+CASABIANCA!G91+HERVEO!G91+LIBANO!G91+ANZOATEGUI!G91+PALOCABILDO!G91+COELLO!G91+ORTEGA!G91+ALPUJARRA!G91+DOLORES!G91+GUAMO!G91+PRADO!G91+'SAN LUIS'!G91+SUAREZ!G91+'VALLE DE SAN JUAN'!G91+VILLAHERMOSA!G91</f>
        <v>0</v>
      </c>
      <c r="H91" s="190">
        <f t="shared" si="2"/>
        <v>0</v>
      </c>
      <c r="I91" s="1369">
        <f>+'VENADILLO 2017'!I91+'SANTA ISABEL 2017'!I91+'SANTA ISABEL 2017'!I91+'ROVIRA 2017'!I91+'PIEDRAS 2017'!I91+'MARIQUITA 2017'!I91+'LERIDA 2017'!I91+'HONDA 2017'!I91+'FRESNO 2017'!I91+'FALAN 2017'!I91+'CAJAMARCA 2017'!I91+'ARMERO 2017'!I91+'ALVARADO 2017'!I91+RONCESVALLES2017!I91+PLANADAS2017!I91+PROGRAMACIÒNMURILLO2017!I91+COYAIMA2017!I91+ATACO2017!I91+'CARMEN DE APICALA'!I91+CHAPARRAL!I91+CUNDAY!I91+ESPINAL!I91+FLANDES!I91+ICONONZO!I91+MELGAR!I91+NATAGAIMA!I91+PURIFICACION!I91+'SAN ANTONIO'!I91+VILLARRICA!I91+AMBALEMA!I91+CASABIANCA!I91+HERVEO!I91+LIBANO!I91+ANZOATEGUI!I91+PALOCABILDO!I91+COELLO!I91+ORTEGA!I91+ALPUJARRA!I91+DOLORES!I91+GUAMO!I91+PRADO!I91+'SAN LUIS'!I91+SUAREZ!I91+'VALLE DE SAN JUAN'!I91+VILLAHERMOSA!I91</f>
        <v>0</v>
      </c>
      <c r="J91" s="1369">
        <f>+'VENADILLO 2017'!J91+'SANTA ISABEL 2017'!J91+'SANTA ISABEL 2017'!J91+'ROVIRA 2017'!J91+'PIEDRAS 2017'!J91+'MARIQUITA 2017'!J91+'LERIDA 2017'!J91+'HONDA 2017'!J91+'FRESNO 2017'!J91+'FALAN 2017'!J91+'CAJAMARCA 2017'!J91+'ARMERO 2017'!J91+'ALVARADO 2017'!J91+RONCESVALLES2017!J91+PLANADAS2017!J91+PROGRAMACIÒNMURILLO2017!J91+COYAIMA2017!J91+ATACO2017!J91+'CARMEN DE APICALA'!J91+CHAPARRAL!J91+CUNDAY!J91+ESPINAL!J91+FLANDES!J91+ICONONZO!J91+MELGAR!J91+NATAGAIMA!J91+PURIFICACION!J91+'SAN ANTONIO'!J91+VILLARRICA!J91+AMBALEMA!J91+CASABIANCA!J91+HERVEO!J91+LIBANO!J91+ANZOATEGUI!J91+PALOCABILDO!J91+COELLO!J91+ORTEGA!J91+ALPUJARRA!J91+DOLORES!J91+GUAMO!J91+PRADO!J91+'SAN LUIS'!J91+SUAREZ!J91+'VALLE DE SAN JUAN'!J91+VILLAHERMOSA!J91</f>
        <v>0</v>
      </c>
      <c r="K91" s="1369">
        <f>+'VENADILLO 2017'!K91+'SANTA ISABEL 2017'!K91+'SANTA ISABEL 2017'!K91+'ROVIRA 2017'!K91+'PIEDRAS 2017'!K91+'MARIQUITA 2017'!K91+'LERIDA 2017'!K91+'HONDA 2017'!K91+'FRESNO 2017'!K91+'FALAN 2017'!K91+'CAJAMARCA 2017'!K91+'ARMERO 2017'!K91+'ALVARADO 2017'!K91+RONCESVALLES2017!K91+PLANADAS2017!K91+PROGRAMACIÒNMURILLO2017!K91+COYAIMA2017!K91+ATACO2017!K91+'CARMEN DE APICALA'!K91+CHAPARRAL!K91+CUNDAY!K91+ESPINAL!K91+FLANDES!K91+ICONONZO!K91+MELGAR!K91+NATAGAIMA!K91+PURIFICACION!K91+'SAN ANTONIO'!K91+VILLARRICA!K91+AMBALEMA!K91+CASABIANCA!K91+HERVEO!K91+LIBANO!K91+ANZOATEGUI!K91+PALOCABILDO!K91+COELLO!K91+ORTEGA!K91+ALPUJARRA!K91+DOLORES!K91+GUAMO!K91+PRADO!K91+'SAN LUIS'!K91+SUAREZ!K91+'VALLE DE SAN JUAN'!K91+VILLAHERMOSA!K91</f>
        <v>0</v>
      </c>
      <c r="L91" s="1370">
        <f>+'VENADILLO 2017'!L91+'SANTA ISABEL 2017'!L91+'SANTA ISABEL 2017'!L91+'ROVIRA 2017'!L91+'PIEDRAS 2017'!L91+'MARIQUITA 2017'!L91+'LERIDA 2017'!L91+'HONDA 2017'!L91+'FRESNO 2017'!L91+'FALAN 2017'!L91+'CAJAMARCA 2017'!L91+'ARMERO 2017'!L91+'ALVARADO 2017'!L91+RONCESVALLES2017!L91+PLANADAS2017!L91+PROGRAMACIÒNMURILLO2017!L91+COYAIMA2017!L91+ATACO2017!L91+'CARMEN DE APICALA'!L91+CHAPARRAL!L91+CUNDAY!L91+ESPINAL!L91+FLANDES!L91+ICONONZO!L91+MELGAR!L91+NATAGAIMA!L91+PURIFICACION!L91+'SAN ANTONIO'!L91+VILLARRICA!L91+AMBALEMA!L91+CASABIANCA!L91+HERVEO!L91+LIBANO!L91+ANZOATEGUI!L91+PALOCABILDO!L91+COELLO!L91+ORTEGA!L91+ALPUJARRA!L91+DOLORES!L91+GUAMO!L91+PRADO!L91+'SAN LUIS'!L91+SUAREZ!L91+'VALLE DE SAN JUAN'!L91+VILLAHERMOSA!L91</f>
        <v>111440</v>
      </c>
      <c r="M91" s="1370">
        <f>+'VENADILLO 2017'!M91+'SANTA ISABEL 2017'!M91+'SANTA ISABEL 2017'!M91+'ROVIRA 2017'!M91+'PIEDRAS 2017'!M91+'MARIQUITA 2017'!M91+'LERIDA 2017'!M91+'HONDA 2017'!M91+'FRESNO 2017'!M91+'FALAN 2017'!M91+'CAJAMARCA 2017'!M91+'ARMERO 2017'!M91+'ALVARADO 2017'!M91+RONCESVALLES2017!M91+PLANADAS2017!M91+PROGRAMACIÒNMURILLO2017!M91+COYAIMA2017!M91+ATACO2017!M91+'CARMEN DE APICALA'!M91+CHAPARRAL!M91+CUNDAY!M91+ESPINAL!M91+FLANDES!M91+ICONONZO!M91+MELGAR!M91+NATAGAIMA!M91+PURIFICACION!M91+'SAN ANTONIO'!M91+VILLARRICA!M91+AMBALEMA!M91+CASABIANCA!M91+HERVEO!M91+LIBANO!M91+ANZOATEGUI!M91+PALOCABILDO!M91+COELLO!M91+ORTEGA!M91+ALPUJARRA!M91+DOLORES!M91+GUAMO!M91+PRADO!M91+'SAN LUIS'!M91+SUAREZ!M91+'VALLE DE SAN JUAN'!M91+VILLAHERMOSA!M91</f>
        <v>0</v>
      </c>
      <c r="N91" s="1370">
        <f>+'VENADILLO 2017'!N91+'SANTA ISABEL 2017'!N91+'SANTA ISABEL 2017'!N91+'ROVIRA 2017'!N91+'PIEDRAS 2017'!N91+'MARIQUITA 2017'!N91+'LERIDA 2017'!N91+'HONDA 2017'!N91+'FRESNO 2017'!N91+'FALAN 2017'!N91+'CAJAMARCA 2017'!N91+'ARMERO 2017'!N91+'ALVARADO 2017'!N91+RONCESVALLES2017!N91+PLANADAS2017!N91+PROGRAMACIÒNMURILLO2017!N91+COYAIMA2017!N91+ATACO2017!N91+'CARMEN DE APICALA'!N91+CHAPARRAL!N91+CUNDAY!N91+ESPINAL!N91+FLANDES!N91+ICONONZO!N91+MELGAR!N91+NATAGAIMA!N91+PURIFICACION!N91+'SAN ANTONIO'!N91+VILLARRICA!N91+AMBALEMA!N91+CASABIANCA!N91+HERVEO!N91+LIBANO!N91+ANZOATEGUI!N91+PALOCABILDO!N91+COELLO!N91+ORTEGA!N91+ALPUJARRA!N91+DOLORES!N91+GUAMO!N91+PRADO!N91+'SAN LUIS'!N91+SUAREZ!N91+'VALLE DE SAN JUAN'!N91+VILLAHERMOSA!N91</f>
        <v>0</v>
      </c>
      <c r="O91" s="1370">
        <f>+'VENADILLO 2017'!O91+'SANTA ISABEL 2017'!O91+'SANTA ISABEL 2017'!O91+'ROVIRA 2017'!O91+'PIEDRAS 2017'!O91+'MARIQUITA 2017'!O91+'LERIDA 2017'!O91+'HONDA 2017'!O91+'FRESNO 2017'!O91+'FALAN 2017'!O91+'CAJAMARCA 2017'!O91+'ARMERO 2017'!O91+'ALVARADO 2017'!O91+RONCESVALLES2017!O91+PLANADAS2017!O91+PROGRAMACIÒNMURILLO2017!O91+COYAIMA2017!O91+ATACO2017!O91+'CARMEN DE APICALA'!O91+CHAPARRAL!O91+CUNDAY!O91+ESPINAL!O91+FLANDES!O91+ICONONZO!O91+MELGAR!O91+NATAGAIMA!O91+PURIFICACION!O91+'SAN ANTONIO'!O91+VILLARRICA!O91+AMBALEMA!O91+CASABIANCA!O91+HERVEO!O91+LIBANO!O91+ANZOATEGUI!O91+PALOCABILDO!O91+COELLO!O91+ORTEGA!O91+ALPUJARRA!O91+DOLORES!O91+GUAMO!O91+PRADO!O91+'SAN LUIS'!O91+SUAREZ!O91+'VALLE DE SAN JUAN'!O91+VILLAHERMOSA!O91</f>
        <v>0</v>
      </c>
      <c r="P91" s="1370">
        <f>+'VENADILLO 2017'!P91+'SANTA ISABEL 2017'!P91+'SANTA ISABEL 2017'!P91+'ROVIRA 2017'!P91+'PIEDRAS 2017'!P91+'MARIQUITA 2017'!P91+'LERIDA 2017'!P91+'HONDA 2017'!P91+'FRESNO 2017'!P91+'FALAN 2017'!P91+'CAJAMARCA 2017'!P91+'ARMERO 2017'!P91+'ALVARADO 2017'!P91+RONCESVALLES2017!P91+PLANADAS2017!P91+PROGRAMACIÒNMURILLO2017!P91+COYAIMA2017!P91+ATACO2017!P91+'CARMEN DE APICALA'!P91+CHAPARRAL!P91+CUNDAY!P91+ESPINAL!P91+FLANDES!P91+ICONONZO!P91+MELGAR!P91+NATAGAIMA!P91+PURIFICACION!P91+'SAN ANTONIO'!P91+VILLARRICA!P91+AMBALEMA!P91+CASABIANCA!P91+HERVEO!P91+LIBANO!P91+ANZOATEGUI!P91+PALOCABILDO!P91+COELLO!P91+ORTEGA!P91+ALPUJARRA!P91+DOLORES!P91+GUAMO!P91+PRADO!P91+'SAN LUIS'!P91+SUAREZ!P91+'VALLE DE SAN JUAN'!P91+VILLAHERMOSA!P91</f>
        <v>0</v>
      </c>
      <c r="Q91" s="1370">
        <f>+'VENADILLO 2017'!Q91+'SANTA ISABEL 2017'!Q91+'SANTA ISABEL 2017'!Q91+'ROVIRA 2017'!Q91+'PIEDRAS 2017'!Q91+'MARIQUITA 2017'!Q91+'LERIDA 2017'!Q91+'HONDA 2017'!Q91+'FRESNO 2017'!Q91+'FALAN 2017'!Q91+'CAJAMARCA 2017'!Q91+'ARMERO 2017'!Q91+'ALVARADO 2017'!Q91+RONCESVALLES2017!Q91+PLANADAS2017!Q91+PROGRAMACIÒNMURILLO2017!Q91+COYAIMA2017!Q91+ATACO2017!Q91+'CARMEN DE APICALA'!Q91+CHAPARRAL!Q91+CUNDAY!Q91+ESPINAL!Q91+FLANDES!Q91+ICONONZO!Q91+MELGAR!Q91+NATAGAIMA!Q91+PURIFICACION!Q91+'SAN ANTONIO'!Q91+VILLARRICA!Q91+AMBALEMA!Q91+CASABIANCA!Q91+HERVEO!Q91+LIBANO!Q91+ANZOATEGUI!Q91+PALOCABILDO!Q91+COELLO!Q91+ORTEGA!Q91+ALPUJARRA!Q91+DOLORES!Q91+GUAMO!Q91+PRADO!Q91+'SAN LUIS'!Q91+SUAREZ!Q91+'VALLE DE SAN JUAN'!Q91+VILLAHERMOSA!Q91</f>
        <v>0</v>
      </c>
      <c r="R91" s="50"/>
    </row>
    <row r="92" spans="1:18" ht="33.75" customHeight="1" x14ac:dyDescent="0.2">
      <c r="A92" s="135">
        <v>81</v>
      </c>
      <c r="B92" s="215">
        <v>2</v>
      </c>
      <c r="C92" s="69"/>
      <c r="D92" s="170" t="s">
        <v>97</v>
      </c>
      <c r="E92" s="67" t="s">
        <v>50</v>
      </c>
      <c r="F92" s="1369">
        <f>+'VENADILLO 2017'!F92+'SANTA ISABEL 2017'!F92+'SANTA ISABEL 2017'!F92+'ROVIRA 2017'!F92+'PIEDRAS 2017'!F92+'MARIQUITA 2017'!F92+'LERIDA 2017'!F92+'HONDA 2017'!F92+'FRESNO 2017'!F92+'FALAN 2017'!F92+'CAJAMARCA 2017'!F92+'ARMERO 2017'!F92+'ALVARADO 2017'!F92+RONCESVALLES2017!F92+PLANADAS2017!F92+PROGRAMACIÒNMURILLO2017!F92+COYAIMA2017!F92+ATACO2017!F92+'CARMEN DE APICALA'!F92+CHAPARRAL!F92+CUNDAY!F92+ESPINAL!F92+FLANDES!F92+ICONONZO!F92+MELGAR!F92+NATAGAIMA!F92+PURIFICACION!F92+'SAN ANTONIO'!F92+VILLARRICA!F92+AMBALEMA!F92+CASABIANCA!F92+HERVEO!F92+LIBANO!F92+ANZOATEGUI!F92+PALOCABILDO!F92+COELLO!F92+ORTEGA!F92+ALPUJARRA!F92+DOLORES!F92+GUAMO!F92+PRADO!F92+'SAN LUIS'!F92+SUAREZ!F92+'VALLE DE SAN JUAN'!F92+VILLAHERMOSA!F92</f>
        <v>0</v>
      </c>
      <c r="G92" s="1369">
        <f>+'VENADILLO 2017'!G92+'SANTA ISABEL 2017'!G92+'SANTA ISABEL 2017'!G92+'ROVIRA 2017'!G92+'PIEDRAS 2017'!G92+'MARIQUITA 2017'!G92+'LERIDA 2017'!G92+'HONDA 2017'!G92+'FRESNO 2017'!G92+'FALAN 2017'!G92+'CAJAMARCA 2017'!G92+'ARMERO 2017'!G92+'ALVARADO 2017'!G92+RONCESVALLES2017!G92+PLANADAS2017!G92+PROGRAMACIÒNMURILLO2017!G92+COYAIMA2017!G92+ATACO2017!G92+'CARMEN DE APICALA'!G92+CHAPARRAL!G92+CUNDAY!G92+ESPINAL!G92+FLANDES!G92+ICONONZO!G92+MELGAR!G92+NATAGAIMA!G92+PURIFICACION!G92+'SAN ANTONIO'!G92+VILLARRICA!G92+AMBALEMA!G92+CASABIANCA!G92+HERVEO!G92+LIBANO!G92+ANZOATEGUI!G92+PALOCABILDO!G92+COELLO!G92+ORTEGA!G92+ALPUJARRA!G92+DOLORES!G92+GUAMO!G92+PRADO!G92+'SAN LUIS'!G92+SUAREZ!G92+'VALLE DE SAN JUAN'!G92+VILLAHERMOSA!G92</f>
        <v>0</v>
      </c>
      <c r="H92" s="190" t="e">
        <f t="shared" si="2"/>
        <v>#DIV/0!</v>
      </c>
      <c r="I92" s="1369">
        <f>+'VENADILLO 2017'!I92+'SANTA ISABEL 2017'!I92+'SANTA ISABEL 2017'!I92+'ROVIRA 2017'!I92+'PIEDRAS 2017'!I92+'MARIQUITA 2017'!I92+'LERIDA 2017'!I92+'HONDA 2017'!I92+'FRESNO 2017'!I92+'FALAN 2017'!I92+'CAJAMARCA 2017'!I92+'ARMERO 2017'!I92+'ALVARADO 2017'!I92+RONCESVALLES2017!I92+PLANADAS2017!I92+PROGRAMACIÒNMURILLO2017!I92+COYAIMA2017!I92+ATACO2017!I92+'CARMEN DE APICALA'!I92+CHAPARRAL!I92+CUNDAY!I92+ESPINAL!I92+FLANDES!I92+ICONONZO!I92+MELGAR!I92+NATAGAIMA!I92+PURIFICACION!I92+'SAN ANTONIO'!I92+VILLARRICA!I92+AMBALEMA!I92+CASABIANCA!I92+HERVEO!I92+LIBANO!I92+ANZOATEGUI!I92+PALOCABILDO!I92+COELLO!I92+ORTEGA!I92+ALPUJARRA!I92+DOLORES!I92+GUAMO!I92+PRADO!I92+'SAN LUIS'!I92+SUAREZ!I92+'VALLE DE SAN JUAN'!I92+VILLAHERMOSA!I92</f>
        <v>0</v>
      </c>
      <c r="J92" s="1369">
        <f>+'VENADILLO 2017'!J92+'SANTA ISABEL 2017'!J92+'SANTA ISABEL 2017'!J92+'ROVIRA 2017'!J92+'PIEDRAS 2017'!J92+'MARIQUITA 2017'!J92+'LERIDA 2017'!J92+'HONDA 2017'!J92+'FRESNO 2017'!J92+'FALAN 2017'!J92+'CAJAMARCA 2017'!J92+'ARMERO 2017'!J92+'ALVARADO 2017'!J92+RONCESVALLES2017!J92+PLANADAS2017!J92+PROGRAMACIÒNMURILLO2017!J92+COYAIMA2017!J92+ATACO2017!J92+'CARMEN DE APICALA'!J92+CHAPARRAL!J92+CUNDAY!J92+ESPINAL!J92+FLANDES!J92+ICONONZO!J92+MELGAR!J92+NATAGAIMA!J92+PURIFICACION!J92+'SAN ANTONIO'!J92+VILLARRICA!J92+AMBALEMA!J92+CASABIANCA!J92+HERVEO!J92+LIBANO!J92+ANZOATEGUI!J92+PALOCABILDO!J92+COELLO!J92+ORTEGA!J92+ALPUJARRA!J92+DOLORES!J92+GUAMO!J92+PRADO!J92+'SAN LUIS'!J92+SUAREZ!J92+'VALLE DE SAN JUAN'!J92+VILLAHERMOSA!J92</f>
        <v>0</v>
      </c>
      <c r="K92" s="1369">
        <f>+'VENADILLO 2017'!K92+'SANTA ISABEL 2017'!K92+'SANTA ISABEL 2017'!K92+'ROVIRA 2017'!K92+'PIEDRAS 2017'!K92+'MARIQUITA 2017'!K92+'LERIDA 2017'!K92+'HONDA 2017'!K92+'FRESNO 2017'!K92+'FALAN 2017'!K92+'CAJAMARCA 2017'!K92+'ARMERO 2017'!K92+'ALVARADO 2017'!K92+RONCESVALLES2017!K92+PLANADAS2017!K92+PROGRAMACIÒNMURILLO2017!K92+COYAIMA2017!K92+ATACO2017!K92+'CARMEN DE APICALA'!K92+CHAPARRAL!K92+CUNDAY!K92+ESPINAL!K92+FLANDES!K92+ICONONZO!K92+MELGAR!K92+NATAGAIMA!K92+PURIFICACION!K92+'SAN ANTONIO'!K92+VILLARRICA!K92+AMBALEMA!K92+CASABIANCA!K92+HERVEO!K92+LIBANO!K92+ANZOATEGUI!K92+PALOCABILDO!K92+COELLO!K92+ORTEGA!K92+ALPUJARRA!K92+DOLORES!K92+GUAMO!K92+PRADO!K92+'SAN LUIS'!K92+SUAREZ!K92+'VALLE DE SAN JUAN'!K92+VILLAHERMOSA!K92</f>
        <v>0</v>
      </c>
      <c r="L92" s="1370">
        <f>+'VENADILLO 2017'!L92+'SANTA ISABEL 2017'!L92+'SANTA ISABEL 2017'!L92+'ROVIRA 2017'!L92+'PIEDRAS 2017'!L92+'MARIQUITA 2017'!L92+'LERIDA 2017'!L92+'HONDA 2017'!L92+'FRESNO 2017'!L92+'FALAN 2017'!L92+'CAJAMARCA 2017'!L92+'ARMERO 2017'!L92+'ALVARADO 2017'!L92+RONCESVALLES2017!L92+PLANADAS2017!L92+PROGRAMACIÒNMURILLO2017!L92+COYAIMA2017!L92+ATACO2017!L92+'CARMEN DE APICALA'!L92+CHAPARRAL!L92+CUNDAY!L92+ESPINAL!L92+FLANDES!L92+ICONONZO!L92+MELGAR!L92+NATAGAIMA!L92+PURIFICACION!L92+'SAN ANTONIO'!L92+VILLARRICA!L92+AMBALEMA!L92+CASABIANCA!L92+HERVEO!L92+LIBANO!L92+ANZOATEGUI!L92+PALOCABILDO!L92+COELLO!L92+ORTEGA!L92+ALPUJARRA!L92+DOLORES!L92+GUAMO!L92+PRADO!L92+'SAN LUIS'!L92+SUAREZ!L92+'VALLE DE SAN JUAN'!L92+VILLAHERMOSA!L92</f>
        <v>222880</v>
      </c>
      <c r="M92" s="1370">
        <f>+'VENADILLO 2017'!M92+'SANTA ISABEL 2017'!M92+'SANTA ISABEL 2017'!M92+'ROVIRA 2017'!M92+'PIEDRAS 2017'!M92+'MARIQUITA 2017'!M92+'LERIDA 2017'!M92+'HONDA 2017'!M92+'FRESNO 2017'!M92+'FALAN 2017'!M92+'CAJAMARCA 2017'!M92+'ARMERO 2017'!M92+'ALVARADO 2017'!M92+RONCESVALLES2017!M92+PLANADAS2017!M92+PROGRAMACIÒNMURILLO2017!M92+COYAIMA2017!M92+ATACO2017!M92+'CARMEN DE APICALA'!M92+CHAPARRAL!M92+CUNDAY!M92+ESPINAL!M92+FLANDES!M92+ICONONZO!M92+MELGAR!M92+NATAGAIMA!M92+PURIFICACION!M92+'SAN ANTONIO'!M92+VILLARRICA!M92+AMBALEMA!M92+CASABIANCA!M92+HERVEO!M92+LIBANO!M92+ANZOATEGUI!M92+PALOCABILDO!M92+COELLO!M92+ORTEGA!M92+ALPUJARRA!M92+DOLORES!M92+GUAMO!M92+PRADO!M92+'SAN LUIS'!M92+SUAREZ!M92+'VALLE DE SAN JUAN'!M92+VILLAHERMOSA!M92</f>
        <v>0</v>
      </c>
      <c r="N92" s="1370">
        <f>+'VENADILLO 2017'!N92+'SANTA ISABEL 2017'!N92+'SANTA ISABEL 2017'!N92+'ROVIRA 2017'!N92+'PIEDRAS 2017'!N92+'MARIQUITA 2017'!N92+'LERIDA 2017'!N92+'HONDA 2017'!N92+'FRESNO 2017'!N92+'FALAN 2017'!N92+'CAJAMARCA 2017'!N92+'ARMERO 2017'!N92+'ALVARADO 2017'!N92+RONCESVALLES2017!N92+PLANADAS2017!N92+PROGRAMACIÒNMURILLO2017!N92+COYAIMA2017!N92+ATACO2017!N92+'CARMEN DE APICALA'!N92+CHAPARRAL!N92+CUNDAY!N92+ESPINAL!N92+FLANDES!N92+ICONONZO!N92+MELGAR!N92+NATAGAIMA!N92+PURIFICACION!N92+'SAN ANTONIO'!N92+VILLARRICA!N92+AMBALEMA!N92+CASABIANCA!N92+HERVEO!N92+LIBANO!N92+ANZOATEGUI!N92+PALOCABILDO!N92+COELLO!N92+ORTEGA!N92+ALPUJARRA!N92+DOLORES!N92+GUAMO!N92+PRADO!N92+'SAN LUIS'!N92+SUAREZ!N92+'VALLE DE SAN JUAN'!N92+VILLAHERMOSA!N92</f>
        <v>0</v>
      </c>
      <c r="O92" s="1370">
        <f>+'VENADILLO 2017'!O92+'SANTA ISABEL 2017'!O92+'SANTA ISABEL 2017'!O92+'ROVIRA 2017'!O92+'PIEDRAS 2017'!O92+'MARIQUITA 2017'!O92+'LERIDA 2017'!O92+'HONDA 2017'!O92+'FRESNO 2017'!O92+'FALAN 2017'!O92+'CAJAMARCA 2017'!O92+'ARMERO 2017'!O92+'ALVARADO 2017'!O92+RONCESVALLES2017!O92+PLANADAS2017!O92+PROGRAMACIÒNMURILLO2017!O92+COYAIMA2017!O92+ATACO2017!O92+'CARMEN DE APICALA'!O92+CHAPARRAL!O92+CUNDAY!O92+ESPINAL!O92+FLANDES!O92+ICONONZO!O92+MELGAR!O92+NATAGAIMA!O92+PURIFICACION!O92+'SAN ANTONIO'!O92+VILLARRICA!O92+AMBALEMA!O92+CASABIANCA!O92+HERVEO!O92+LIBANO!O92+ANZOATEGUI!O92+PALOCABILDO!O92+COELLO!O92+ORTEGA!O92+ALPUJARRA!O92+DOLORES!O92+GUAMO!O92+PRADO!O92+'SAN LUIS'!O92+SUAREZ!O92+'VALLE DE SAN JUAN'!O92+VILLAHERMOSA!O92</f>
        <v>0</v>
      </c>
      <c r="P92" s="1370">
        <f>+'VENADILLO 2017'!P92+'SANTA ISABEL 2017'!P92+'SANTA ISABEL 2017'!P92+'ROVIRA 2017'!P92+'PIEDRAS 2017'!P92+'MARIQUITA 2017'!P92+'LERIDA 2017'!P92+'HONDA 2017'!P92+'FRESNO 2017'!P92+'FALAN 2017'!P92+'CAJAMARCA 2017'!P92+'ARMERO 2017'!P92+'ALVARADO 2017'!P92+RONCESVALLES2017!P92+PLANADAS2017!P92+PROGRAMACIÒNMURILLO2017!P92+COYAIMA2017!P92+ATACO2017!P92+'CARMEN DE APICALA'!P92+CHAPARRAL!P92+CUNDAY!P92+ESPINAL!P92+FLANDES!P92+ICONONZO!P92+MELGAR!P92+NATAGAIMA!P92+PURIFICACION!P92+'SAN ANTONIO'!P92+VILLARRICA!P92+AMBALEMA!P92+CASABIANCA!P92+HERVEO!P92+LIBANO!P92+ANZOATEGUI!P92+PALOCABILDO!P92+COELLO!P92+ORTEGA!P92+ALPUJARRA!P92+DOLORES!P92+GUAMO!P92+PRADO!P92+'SAN LUIS'!P92+SUAREZ!P92+'VALLE DE SAN JUAN'!P92+VILLAHERMOSA!P92</f>
        <v>0</v>
      </c>
      <c r="Q92" s="1370">
        <f>+'VENADILLO 2017'!Q92+'SANTA ISABEL 2017'!Q92+'SANTA ISABEL 2017'!Q92+'ROVIRA 2017'!Q92+'PIEDRAS 2017'!Q92+'MARIQUITA 2017'!Q92+'LERIDA 2017'!Q92+'HONDA 2017'!Q92+'FRESNO 2017'!Q92+'FALAN 2017'!Q92+'CAJAMARCA 2017'!Q92+'ARMERO 2017'!Q92+'ALVARADO 2017'!Q92+RONCESVALLES2017!Q92+PLANADAS2017!Q92+PROGRAMACIÒNMURILLO2017!Q92+COYAIMA2017!Q92+ATACO2017!Q92+'CARMEN DE APICALA'!Q92+CHAPARRAL!Q92+CUNDAY!Q92+ESPINAL!Q92+FLANDES!Q92+ICONONZO!Q92+MELGAR!Q92+NATAGAIMA!Q92+PURIFICACION!Q92+'SAN ANTONIO'!Q92+VILLARRICA!Q92+AMBALEMA!Q92+CASABIANCA!Q92+HERVEO!Q92+LIBANO!Q92+ANZOATEGUI!Q92+PALOCABILDO!Q92+COELLO!Q92+ORTEGA!Q92+ALPUJARRA!Q92+DOLORES!Q92+GUAMO!Q92+PRADO!Q92+'SAN LUIS'!Q92+SUAREZ!Q92+'VALLE DE SAN JUAN'!Q92+VILLAHERMOSA!Q92</f>
        <v>0</v>
      </c>
      <c r="R92" s="50"/>
    </row>
    <row r="93" spans="1:18" ht="12.75" customHeight="1" x14ac:dyDescent="0.2">
      <c r="A93" s="135">
        <v>82</v>
      </c>
      <c r="B93" s="215">
        <v>2</v>
      </c>
      <c r="C93" s="69"/>
      <c r="D93" s="170" t="s">
        <v>98</v>
      </c>
      <c r="E93" s="67" t="s">
        <v>49</v>
      </c>
      <c r="F93" s="1369">
        <f>+'VENADILLO 2017'!F93+'SANTA ISABEL 2017'!F93+'SANTA ISABEL 2017'!F93+'ROVIRA 2017'!F93+'PIEDRAS 2017'!F93+'MARIQUITA 2017'!F93+'LERIDA 2017'!F93+'HONDA 2017'!F93+'FRESNO 2017'!F93+'FALAN 2017'!F93+'CAJAMARCA 2017'!F93+'ARMERO 2017'!F93+'ALVARADO 2017'!F93+RONCESVALLES2017!F93+PLANADAS2017!F93+PROGRAMACIÒNMURILLO2017!F93+COYAIMA2017!F93+ATACO2017!F93+'CARMEN DE APICALA'!F93+CHAPARRAL!F93+CUNDAY!F93+ESPINAL!F93+FLANDES!F93+ICONONZO!F93+MELGAR!F93+NATAGAIMA!F93+PURIFICACION!F93+'SAN ANTONIO'!F93+VILLARRICA!F93+AMBALEMA!F93+CASABIANCA!F93+HERVEO!F93+LIBANO!F93+ANZOATEGUI!F93+PALOCABILDO!F93+COELLO!F93+ORTEGA!F93+ALPUJARRA!F93+DOLORES!F93+GUAMO!F93+PRADO!F93+'SAN LUIS'!F93+SUAREZ!F93+'VALLE DE SAN JUAN'!F93+VILLAHERMOSA!F93</f>
        <v>0</v>
      </c>
      <c r="G93" s="1369">
        <f>+'VENADILLO 2017'!G93+'SANTA ISABEL 2017'!G93+'SANTA ISABEL 2017'!G93+'ROVIRA 2017'!G93+'PIEDRAS 2017'!G93+'MARIQUITA 2017'!G93+'LERIDA 2017'!G93+'HONDA 2017'!G93+'FRESNO 2017'!G93+'FALAN 2017'!G93+'CAJAMARCA 2017'!G93+'ARMERO 2017'!G93+'ALVARADO 2017'!G93+RONCESVALLES2017!G93+PLANADAS2017!G93+PROGRAMACIÒNMURILLO2017!G93+COYAIMA2017!G93+ATACO2017!G93+'CARMEN DE APICALA'!G93+CHAPARRAL!G93+CUNDAY!G93+ESPINAL!G93+FLANDES!G93+ICONONZO!G93+MELGAR!G93+NATAGAIMA!G93+PURIFICACION!G93+'SAN ANTONIO'!G93+VILLARRICA!G93+AMBALEMA!G93+CASABIANCA!G93+HERVEO!G93+LIBANO!G93+ANZOATEGUI!G93+PALOCABILDO!G93+COELLO!G93+ORTEGA!G93+ALPUJARRA!G93+DOLORES!G93+GUAMO!G93+PRADO!G93+'SAN LUIS'!G93+SUAREZ!G93+'VALLE DE SAN JUAN'!G93+VILLAHERMOSA!G93</f>
        <v>0</v>
      </c>
      <c r="H93" s="190" t="e">
        <f t="shared" si="2"/>
        <v>#DIV/0!</v>
      </c>
      <c r="I93" s="1369">
        <f>+'VENADILLO 2017'!I93+'SANTA ISABEL 2017'!I93+'SANTA ISABEL 2017'!I93+'ROVIRA 2017'!I93+'PIEDRAS 2017'!I93+'MARIQUITA 2017'!I93+'LERIDA 2017'!I93+'HONDA 2017'!I93+'FRESNO 2017'!I93+'FALAN 2017'!I93+'CAJAMARCA 2017'!I93+'ARMERO 2017'!I93+'ALVARADO 2017'!I93+RONCESVALLES2017!I93+PLANADAS2017!I93+PROGRAMACIÒNMURILLO2017!I93+COYAIMA2017!I93+ATACO2017!I93+'CARMEN DE APICALA'!I93+CHAPARRAL!I93+CUNDAY!I93+ESPINAL!I93+FLANDES!I93+ICONONZO!I93+MELGAR!I93+NATAGAIMA!I93+PURIFICACION!I93+'SAN ANTONIO'!I93+VILLARRICA!I93+AMBALEMA!I93+CASABIANCA!I93+HERVEO!I93+LIBANO!I93+ANZOATEGUI!I93+PALOCABILDO!I93+COELLO!I93+ORTEGA!I93+ALPUJARRA!I93+DOLORES!I93+GUAMO!I93+PRADO!I93+'SAN LUIS'!I93+SUAREZ!I93+'VALLE DE SAN JUAN'!I93+VILLAHERMOSA!I93</f>
        <v>0</v>
      </c>
      <c r="J93" s="1369">
        <f>+'VENADILLO 2017'!J93+'SANTA ISABEL 2017'!J93+'SANTA ISABEL 2017'!J93+'ROVIRA 2017'!J93+'PIEDRAS 2017'!J93+'MARIQUITA 2017'!J93+'LERIDA 2017'!J93+'HONDA 2017'!J93+'FRESNO 2017'!J93+'FALAN 2017'!J93+'CAJAMARCA 2017'!J93+'ARMERO 2017'!J93+'ALVARADO 2017'!J93+RONCESVALLES2017!J93+PLANADAS2017!J93+PROGRAMACIÒNMURILLO2017!J93+COYAIMA2017!J93+ATACO2017!J93+'CARMEN DE APICALA'!J93+CHAPARRAL!J93+CUNDAY!J93+ESPINAL!J93+FLANDES!J93+ICONONZO!J93+MELGAR!J93+NATAGAIMA!J93+PURIFICACION!J93+'SAN ANTONIO'!J93+VILLARRICA!J93+AMBALEMA!J93+CASABIANCA!J93+HERVEO!J93+LIBANO!J93+ANZOATEGUI!J93+PALOCABILDO!J93+COELLO!J93+ORTEGA!J93+ALPUJARRA!J93+DOLORES!J93+GUAMO!J93+PRADO!J93+'SAN LUIS'!J93+SUAREZ!J93+'VALLE DE SAN JUAN'!J93+VILLAHERMOSA!J93</f>
        <v>0</v>
      </c>
      <c r="K93" s="1369">
        <f>+'VENADILLO 2017'!K93+'SANTA ISABEL 2017'!K93+'SANTA ISABEL 2017'!K93+'ROVIRA 2017'!K93+'PIEDRAS 2017'!K93+'MARIQUITA 2017'!K93+'LERIDA 2017'!K93+'HONDA 2017'!K93+'FRESNO 2017'!K93+'FALAN 2017'!K93+'CAJAMARCA 2017'!K93+'ARMERO 2017'!K93+'ALVARADO 2017'!K93+RONCESVALLES2017!K93+PLANADAS2017!K93+PROGRAMACIÒNMURILLO2017!K93+COYAIMA2017!K93+ATACO2017!K93+'CARMEN DE APICALA'!K93+CHAPARRAL!K93+CUNDAY!K93+ESPINAL!K93+FLANDES!K93+ICONONZO!K93+MELGAR!K93+NATAGAIMA!K93+PURIFICACION!K93+'SAN ANTONIO'!K93+VILLARRICA!K93+AMBALEMA!K93+CASABIANCA!K93+HERVEO!K93+LIBANO!K93+ANZOATEGUI!K93+PALOCABILDO!K93+COELLO!K93+ORTEGA!K93+ALPUJARRA!K93+DOLORES!K93+GUAMO!K93+PRADO!K93+'SAN LUIS'!K93+SUAREZ!K93+'VALLE DE SAN JUAN'!K93+VILLAHERMOSA!K93</f>
        <v>0</v>
      </c>
      <c r="L93" s="1370">
        <f>+'VENADILLO 2017'!L93+'SANTA ISABEL 2017'!L93+'SANTA ISABEL 2017'!L93+'ROVIRA 2017'!L93+'PIEDRAS 2017'!L93+'MARIQUITA 2017'!L93+'LERIDA 2017'!L93+'HONDA 2017'!L93+'FRESNO 2017'!L93+'FALAN 2017'!L93+'CAJAMARCA 2017'!L93+'ARMERO 2017'!L93+'ALVARADO 2017'!L93+RONCESVALLES2017!L93+PLANADAS2017!L93+PROGRAMACIÒNMURILLO2017!L93+COYAIMA2017!L93+ATACO2017!L93+'CARMEN DE APICALA'!L93+CHAPARRAL!L93+CUNDAY!L93+ESPINAL!L93+FLANDES!L93+ICONONZO!L93+MELGAR!L93+NATAGAIMA!L93+PURIFICACION!L93+'SAN ANTONIO'!L93+VILLARRICA!L93+AMBALEMA!L93+CASABIANCA!L93+HERVEO!L93+LIBANO!L93+ANZOATEGUI!L93+PALOCABILDO!L93+COELLO!L93+ORTEGA!L93+ALPUJARRA!L93+DOLORES!L93+GUAMO!L93+PRADO!L93+'SAN LUIS'!L93+SUAREZ!L93+'VALLE DE SAN JUAN'!L93+VILLAHERMOSA!L93</f>
        <v>222880</v>
      </c>
      <c r="M93" s="1370">
        <f>+'VENADILLO 2017'!M93+'SANTA ISABEL 2017'!M93+'SANTA ISABEL 2017'!M93+'ROVIRA 2017'!M93+'PIEDRAS 2017'!M93+'MARIQUITA 2017'!M93+'LERIDA 2017'!M93+'HONDA 2017'!M93+'FRESNO 2017'!M93+'FALAN 2017'!M93+'CAJAMARCA 2017'!M93+'ARMERO 2017'!M93+'ALVARADO 2017'!M93+RONCESVALLES2017!M93+PLANADAS2017!M93+PROGRAMACIÒNMURILLO2017!M93+COYAIMA2017!M93+ATACO2017!M93+'CARMEN DE APICALA'!M93+CHAPARRAL!M93+CUNDAY!M93+ESPINAL!M93+FLANDES!M93+ICONONZO!M93+MELGAR!M93+NATAGAIMA!M93+PURIFICACION!M93+'SAN ANTONIO'!M93+VILLARRICA!M93+AMBALEMA!M93+CASABIANCA!M93+HERVEO!M93+LIBANO!M93+ANZOATEGUI!M93+PALOCABILDO!M93+COELLO!M93+ORTEGA!M93+ALPUJARRA!M93+DOLORES!M93+GUAMO!M93+PRADO!M93+'SAN LUIS'!M93+SUAREZ!M93+'VALLE DE SAN JUAN'!M93+VILLAHERMOSA!M93</f>
        <v>0</v>
      </c>
      <c r="N93" s="1370">
        <f>+'VENADILLO 2017'!N93+'SANTA ISABEL 2017'!N93+'SANTA ISABEL 2017'!N93+'ROVIRA 2017'!N93+'PIEDRAS 2017'!N93+'MARIQUITA 2017'!N93+'LERIDA 2017'!N93+'HONDA 2017'!N93+'FRESNO 2017'!N93+'FALAN 2017'!N93+'CAJAMARCA 2017'!N93+'ARMERO 2017'!N93+'ALVARADO 2017'!N93+RONCESVALLES2017!N93+PLANADAS2017!N93+PROGRAMACIÒNMURILLO2017!N93+COYAIMA2017!N93+ATACO2017!N93+'CARMEN DE APICALA'!N93+CHAPARRAL!N93+CUNDAY!N93+ESPINAL!N93+FLANDES!N93+ICONONZO!N93+MELGAR!N93+NATAGAIMA!N93+PURIFICACION!N93+'SAN ANTONIO'!N93+VILLARRICA!N93+AMBALEMA!N93+CASABIANCA!N93+HERVEO!N93+LIBANO!N93+ANZOATEGUI!N93+PALOCABILDO!N93+COELLO!N93+ORTEGA!N93+ALPUJARRA!N93+DOLORES!N93+GUAMO!N93+PRADO!N93+'SAN LUIS'!N93+SUAREZ!N93+'VALLE DE SAN JUAN'!N93+VILLAHERMOSA!N93</f>
        <v>0</v>
      </c>
      <c r="O93" s="1370">
        <f>+'VENADILLO 2017'!O93+'SANTA ISABEL 2017'!O93+'SANTA ISABEL 2017'!O93+'ROVIRA 2017'!O93+'PIEDRAS 2017'!O93+'MARIQUITA 2017'!O93+'LERIDA 2017'!O93+'HONDA 2017'!O93+'FRESNO 2017'!O93+'FALAN 2017'!O93+'CAJAMARCA 2017'!O93+'ARMERO 2017'!O93+'ALVARADO 2017'!O93+RONCESVALLES2017!O93+PLANADAS2017!O93+PROGRAMACIÒNMURILLO2017!O93+COYAIMA2017!O93+ATACO2017!O93+'CARMEN DE APICALA'!O93+CHAPARRAL!O93+CUNDAY!O93+ESPINAL!O93+FLANDES!O93+ICONONZO!O93+MELGAR!O93+NATAGAIMA!O93+PURIFICACION!O93+'SAN ANTONIO'!O93+VILLARRICA!O93+AMBALEMA!O93+CASABIANCA!O93+HERVEO!O93+LIBANO!O93+ANZOATEGUI!O93+PALOCABILDO!O93+COELLO!O93+ORTEGA!O93+ALPUJARRA!O93+DOLORES!O93+GUAMO!O93+PRADO!O93+'SAN LUIS'!O93+SUAREZ!O93+'VALLE DE SAN JUAN'!O93+VILLAHERMOSA!O93</f>
        <v>0</v>
      </c>
      <c r="P93" s="1370">
        <f>+'VENADILLO 2017'!P93+'SANTA ISABEL 2017'!P93+'SANTA ISABEL 2017'!P93+'ROVIRA 2017'!P93+'PIEDRAS 2017'!P93+'MARIQUITA 2017'!P93+'LERIDA 2017'!P93+'HONDA 2017'!P93+'FRESNO 2017'!P93+'FALAN 2017'!P93+'CAJAMARCA 2017'!P93+'ARMERO 2017'!P93+'ALVARADO 2017'!P93+RONCESVALLES2017!P93+PLANADAS2017!P93+PROGRAMACIÒNMURILLO2017!P93+COYAIMA2017!P93+ATACO2017!P93+'CARMEN DE APICALA'!P93+CHAPARRAL!P93+CUNDAY!P93+ESPINAL!P93+FLANDES!P93+ICONONZO!P93+MELGAR!P93+NATAGAIMA!P93+PURIFICACION!P93+'SAN ANTONIO'!P93+VILLARRICA!P93+AMBALEMA!P93+CASABIANCA!P93+HERVEO!P93+LIBANO!P93+ANZOATEGUI!P93+PALOCABILDO!P93+COELLO!P93+ORTEGA!P93+ALPUJARRA!P93+DOLORES!P93+GUAMO!P93+PRADO!P93+'SAN LUIS'!P93+SUAREZ!P93+'VALLE DE SAN JUAN'!P93+VILLAHERMOSA!P93</f>
        <v>0</v>
      </c>
      <c r="Q93" s="1370">
        <f>+'VENADILLO 2017'!Q93+'SANTA ISABEL 2017'!Q93+'SANTA ISABEL 2017'!Q93+'ROVIRA 2017'!Q93+'PIEDRAS 2017'!Q93+'MARIQUITA 2017'!Q93+'LERIDA 2017'!Q93+'HONDA 2017'!Q93+'FRESNO 2017'!Q93+'FALAN 2017'!Q93+'CAJAMARCA 2017'!Q93+'ARMERO 2017'!Q93+'ALVARADO 2017'!Q93+RONCESVALLES2017!Q93+PLANADAS2017!Q93+PROGRAMACIÒNMURILLO2017!Q93+COYAIMA2017!Q93+ATACO2017!Q93+'CARMEN DE APICALA'!Q93+CHAPARRAL!Q93+CUNDAY!Q93+ESPINAL!Q93+FLANDES!Q93+ICONONZO!Q93+MELGAR!Q93+NATAGAIMA!Q93+PURIFICACION!Q93+'SAN ANTONIO'!Q93+VILLARRICA!Q93+AMBALEMA!Q93+CASABIANCA!Q93+HERVEO!Q93+LIBANO!Q93+ANZOATEGUI!Q93+PALOCABILDO!Q93+COELLO!Q93+ORTEGA!Q93+ALPUJARRA!Q93+DOLORES!Q93+GUAMO!Q93+PRADO!Q93+'SAN LUIS'!Q93+SUAREZ!Q93+'VALLE DE SAN JUAN'!Q93+VILLAHERMOSA!Q93</f>
        <v>0</v>
      </c>
      <c r="R93" s="50"/>
    </row>
    <row r="94" spans="1:18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369">
        <f>+'VENADILLO 2017'!F94+'SANTA ISABEL 2017'!F94+'SANTA ISABEL 2017'!F94+'ROVIRA 2017'!F94+'PIEDRAS 2017'!F94+'MARIQUITA 2017'!F94+'LERIDA 2017'!F94+'HONDA 2017'!F94+'FRESNO 2017'!F94+'FALAN 2017'!F94+'CAJAMARCA 2017'!F94+'ARMERO 2017'!F94+'ALVARADO 2017'!F94+RONCESVALLES2017!F94+PLANADAS2017!F94+PROGRAMACIÒNMURILLO2017!F94+COYAIMA2017!F94+ATACO2017!F94+'CARMEN DE APICALA'!F94+CHAPARRAL!F94+CUNDAY!F94+ESPINAL!F94+FLANDES!F94+ICONONZO!F94+MELGAR!F94+NATAGAIMA!F94+PURIFICACION!F94+'SAN ANTONIO'!F94+VILLARRICA!F94+AMBALEMA!F94+CASABIANCA!F94+HERVEO!F94+LIBANO!F94+ANZOATEGUI!F94+PALOCABILDO!F94+COELLO!F94+ORTEGA!F94+ALPUJARRA!F94+DOLORES!F94+GUAMO!F94+PRADO!F94+'SAN LUIS'!F94+SUAREZ!F94+'VALLE DE SAN JUAN'!F94+VILLAHERMOSA!F94</f>
        <v>83</v>
      </c>
      <c r="G94" s="1369">
        <f>+'VENADILLO 2017'!G94+'SANTA ISABEL 2017'!G94+'SANTA ISABEL 2017'!G94+'ROVIRA 2017'!G94+'PIEDRAS 2017'!G94+'MARIQUITA 2017'!G94+'LERIDA 2017'!G94+'HONDA 2017'!G94+'FRESNO 2017'!G94+'FALAN 2017'!G94+'CAJAMARCA 2017'!G94+'ARMERO 2017'!G94+'ALVARADO 2017'!G94+RONCESVALLES2017!G94+PLANADAS2017!G94+PROGRAMACIÒNMURILLO2017!G94+COYAIMA2017!G94+ATACO2017!G94+'CARMEN DE APICALA'!G94+CHAPARRAL!G94+CUNDAY!G94+ESPINAL!G94+FLANDES!G94+ICONONZO!G94+MELGAR!G94+NATAGAIMA!G94+PURIFICACION!G94+'SAN ANTONIO'!G94+VILLARRICA!G94+AMBALEMA!G94+CASABIANCA!G94+HERVEO!G94+LIBANO!G94+ANZOATEGUI!G94+PALOCABILDO!G94+COELLO!G94+ORTEGA!G94+ALPUJARRA!G94+DOLORES!G94+GUAMO!G94+PRADO!G94+'SAN LUIS'!G94+SUAREZ!G94+'VALLE DE SAN JUAN'!G94+VILLAHERMOSA!G94</f>
        <v>104</v>
      </c>
      <c r="H94" s="190">
        <f t="shared" si="2"/>
        <v>125.3012048192771</v>
      </c>
      <c r="I94" s="1369">
        <f>+'VENADILLO 2017'!I94+'SANTA ISABEL 2017'!I94+'SANTA ISABEL 2017'!I94+'ROVIRA 2017'!I94+'PIEDRAS 2017'!I94+'MARIQUITA 2017'!I94+'LERIDA 2017'!I94+'HONDA 2017'!I94+'FRESNO 2017'!I94+'FALAN 2017'!I94+'CAJAMARCA 2017'!I94+'ARMERO 2017'!I94+'ALVARADO 2017'!I94+RONCESVALLES2017!I94+PLANADAS2017!I94+PROGRAMACIÒNMURILLO2017!I94+COYAIMA2017!I94+ATACO2017!I94+'CARMEN DE APICALA'!I94+CHAPARRAL!I94+CUNDAY!I94+ESPINAL!I94+FLANDES!I94+ICONONZO!I94+MELGAR!I94+NATAGAIMA!I94+PURIFICACION!I94+'SAN ANTONIO'!I94+VILLARRICA!I94+AMBALEMA!I94+CASABIANCA!I94+HERVEO!I94+LIBANO!I94+ANZOATEGUI!I94+PALOCABILDO!I94+COELLO!I94+ORTEGA!I94+ALPUJARRA!I94+DOLORES!I94+GUAMO!I94+PRADO!I94+'SAN LUIS'!I94+SUAREZ!I94+'VALLE DE SAN JUAN'!I94+VILLAHERMOSA!I94</f>
        <v>28</v>
      </c>
      <c r="J94" s="1369">
        <f>+'VENADILLO 2017'!J94+'SANTA ISABEL 2017'!J94+'SANTA ISABEL 2017'!J94+'ROVIRA 2017'!J94+'PIEDRAS 2017'!J94+'MARIQUITA 2017'!J94+'LERIDA 2017'!J94+'HONDA 2017'!J94+'FRESNO 2017'!J94+'FALAN 2017'!J94+'CAJAMARCA 2017'!J94+'ARMERO 2017'!J94+'ALVARADO 2017'!J94+RONCESVALLES2017!J94+PLANADAS2017!J94+PROGRAMACIÒNMURILLO2017!J94+COYAIMA2017!J94+ATACO2017!J94+'CARMEN DE APICALA'!J94+CHAPARRAL!J94+CUNDAY!J94+ESPINAL!J94+FLANDES!J94+ICONONZO!J94+MELGAR!J94+NATAGAIMA!J94+PURIFICACION!J94+'SAN ANTONIO'!J94+VILLARRICA!J94+AMBALEMA!J94+CASABIANCA!J94+HERVEO!J94+LIBANO!J94+ANZOATEGUI!J94+PALOCABILDO!J94+COELLO!J94+ORTEGA!J94+ALPUJARRA!J94+DOLORES!J94+GUAMO!J94+PRADO!J94+'SAN LUIS'!J94+SUAREZ!J94+'VALLE DE SAN JUAN'!J94+VILLAHERMOSA!J94</f>
        <v>196</v>
      </c>
      <c r="K94" s="1369">
        <f>+'VENADILLO 2017'!K94+'SANTA ISABEL 2017'!K94+'SANTA ISABEL 2017'!K94+'ROVIRA 2017'!K94+'PIEDRAS 2017'!K94+'MARIQUITA 2017'!K94+'LERIDA 2017'!K94+'HONDA 2017'!K94+'FRESNO 2017'!K94+'FALAN 2017'!K94+'CAJAMARCA 2017'!K94+'ARMERO 2017'!K94+'ALVARADO 2017'!K94+RONCESVALLES2017!K94+PLANADAS2017!K94+PROGRAMACIÒNMURILLO2017!K94+COYAIMA2017!K94+ATACO2017!K94+'CARMEN DE APICALA'!K94+CHAPARRAL!K94+CUNDAY!K94+ESPINAL!K94+FLANDES!K94+ICONONZO!K94+MELGAR!K94+NATAGAIMA!K94+PURIFICACION!K94+'SAN ANTONIO'!K94+VILLARRICA!K94+AMBALEMA!K94+CASABIANCA!K94+HERVEO!K94+LIBANO!K94+ANZOATEGUI!K94+PALOCABILDO!K94+COELLO!K94+ORTEGA!K94+ALPUJARRA!K94+DOLORES!K94+GUAMO!K94+PRADO!K94+'SAN LUIS'!K94+SUAREZ!K94+'VALLE DE SAN JUAN'!K94+VILLAHERMOSA!K94</f>
        <v>412</v>
      </c>
      <c r="L94" s="1370">
        <f>+'VENADILLO 2017'!L94+'SANTA ISABEL 2017'!L94+'SANTA ISABEL 2017'!L94+'ROVIRA 2017'!L94+'PIEDRAS 2017'!L94+'MARIQUITA 2017'!L94+'LERIDA 2017'!L94+'HONDA 2017'!L94+'FRESNO 2017'!L94+'FALAN 2017'!L94+'CAJAMARCA 2017'!L94+'ARMERO 2017'!L94+'ALVARADO 2017'!L94+RONCESVALLES2017!L94+PLANADAS2017!L94+PROGRAMACIÒNMURILLO2017!L94+COYAIMA2017!L94+ATACO2017!L94+'CARMEN DE APICALA'!L94+CHAPARRAL!L94+CUNDAY!L94+ESPINAL!L94+FLANDES!L94+ICONONZO!L94+MELGAR!L94+NATAGAIMA!L94+PURIFICACION!L94+'SAN ANTONIO'!L94+VILLARRICA!L94+AMBALEMA!L94+CASABIANCA!L94+HERVEO!L94+LIBANO!L94+ANZOATEGUI!L94+PALOCABILDO!L94+COELLO!L94+ORTEGA!L94+ALPUJARRA!L94+DOLORES!L94+GUAMO!L94+PRADO!L94+'SAN LUIS'!L94+SUAREZ!L94+'VALLE DE SAN JUAN'!L94+VILLAHERMOSA!L94</f>
        <v>246760</v>
      </c>
      <c r="M94" s="1370">
        <f>+'VENADILLO 2017'!M94+'SANTA ISABEL 2017'!M94+'SANTA ISABEL 2017'!M94+'ROVIRA 2017'!M94+'PIEDRAS 2017'!M94+'MARIQUITA 2017'!M94+'LERIDA 2017'!M94+'HONDA 2017'!M94+'FRESNO 2017'!M94+'FALAN 2017'!M94+'CAJAMARCA 2017'!M94+'ARMERO 2017'!M94+'ALVARADO 2017'!M94+RONCESVALLES2017!M94+PLANADAS2017!M94+PROGRAMACIÒNMURILLO2017!M94+COYAIMA2017!M94+ATACO2017!M94+'CARMEN DE APICALA'!M94+CHAPARRAL!M94+CUNDAY!M94+ESPINAL!M94+FLANDES!M94+ICONONZO!M94+MELGAR!M94+NATAGAIMA!M94+PURIFICACION!M94+'SAN ANTONIO'!M94+VILLARRICA!M94+AMBALEMA!M94+CASABIANCA!M94+HERVEO!M94+LIBANO!M94+ANZOATEGUI!M94+PALOCABILDO!M94+COELLO!M94+ORTEGA!M94+ALPUJARRA!M94+DOLORES!M94+GUAMO!M94+PRADO!M94+'SAN LUIS'!M94+SUAREZ!M94+'VALLE DE SAN JUAN'!M94+VILLAHERMOSA!M94</f>
        <v>3279520</v>
      </c>
      <c r="N94" s="1370">
        <f>+'VENADILLO 2017'!N94+'SANTA ISABEL 2017'!N94+'SANTA ISABEL 2017'!N94+'ROVIRA 2017'!N94+'PIEDRAS 2017'!N94+'MARIQUITA 2017'!N94+'LERIDA 2017'!N94+'HONDA 2017'!N94+'FRESNO 2017'!N94+'FALAN 2017'!N94+'CAJAMARCA 2017'!N94+'ARMERO 2017'!N94+'ALVARADO 2017'!N94+RONCESVALLES2017!N94+PLANADAS2017!N94+PROGRAMACIÒNMURILLO2017!N94+COYAIMA2017!N94+ATACO2017!N94+'CARMEN DE APICALA'!N94+CHAPARRAL!N94+CUNDAY!N94+ESPINAL!N94+FLANDES!N94+ICONONZO!N94+MELGAR!N94+NATAGAIMA!N94+PURIFICACION!N94+'SAN ANTONIO'!N94+VILLARRICA!N94+AMBALEMA!N94+CASABIANCA!N94+HERVEO!N94+LIBANO!N94+ANZOATEGUI!N94+PALOCABILDO!N94+COELLO!N94+ORTEGA!N94+ALPUJARRA!N94+DOLORES!N94+GUAMO!N94+PRADO!N94+'SAN LUIS'!N94+SUAREZ!N94+'VALLE DE SAN JUAN'!N94+VILLAHERMOSA!N94</f>
        <v>0</v>
      </c>
      <c r="O94" s="1370">
        <f>+'VENADILLO 2017'!O94+'SANTA ISABEL 2017'!O94+'SANTA ISABEL 2017'!O94+'ROVIRA 2017'!O94+'PIEDRAS 2017'!O94+'MARIQUITA 2017'!O94+'LERIDA 2017'!O94+'HONDA 2017'!O94+'FRESNO 2017'!O94+'FALAN 2017'!O94+'CAJAMARCA 2017'!O94+'ARMERO 2017'!O94+'ALVARADO 2017'!O94+RONCESVALLES2017!O94+PLANADAS2017!O94+PROGRAMACIÒNMURILLO2017!O94+COYAIMA2017!O94+ATACO2017!O94+'CARMEN DE APICALA'!O94+CHAPARRAL!O94+CUNDAY!O94+ESPINAL!O94+FLANDES!O94+ICONONZO!O94+MELGAR!O94+NATAGAIMA!O94+PURIFICACION!O94+'SAN ANTONIO'!O94+VILLARRICA!O94+AMBALEMA!O94+CASABIANCA!O94+HERVEO!O94+LIBANO!O94+ANZOATEGUI!O94+PALOCABILDO!O94+COELLO!O94+ORTEGA!O94+ALPUJARRA!O94+DOLORES!O94+GUAMO!O94+PRADO!O94+'SAN LUIS'!O94+SUAREZ!O94+'VALLE DE SAN JUAN'!O94+VILLAHERMOSA!O94</f>
        <v>0</v>
      </c>
      <c r="P94" s="1370">
        <f>+'VENADILLO 2017'!P94+'SANTA ISABEL 2017'!P94+'SANTA ISABEL 2017'!P94+'ROVIRA 2017'!P94+'PIEDRAS 2017'!P94+'MARIQUITA 2017'!P94+'LERIDA 2017'!P94+'HONDA 2017'!P94+'FRESNO 2017'!P94+'FALAN 2017'!P94+'CAJAMARCA 2017'!P94+'ARMERO 2017'!P94+'ALVARADO 2017'!P94+RONCESVALLES2017!P94+PLANADAS2017!P94+PROGRAMACIÒNMURILLO2017!P94+COYAIMA2017!P94+ATACO2017!P94+'CARMEN DE APICALA'!P94+CHAPARRAL!P94+CUNDAY!P94+ESPINAL!P94+FLANDES!P94+ICONONZO!P94+MELGAR!P94+NATAGAIMA!P94+PURIFICACION!P94+'SAN ANTONIO'!P94+VILLARRICA!P94+AMBALEMA!P94+CASABIANCA!P94+HERVEO!P94+LIBANO!P94+ANZOATEGUI!P94+PALOCABILDO!P94+COELLO!P94+ORTEGA!P94+ALPUJARRA!P94+DOLORES!P94+GUAMO!P94+PRADO!P94+'SAN LUIS'!P94+SUAREZ!P94+'VALLE DE SAN JUAN'!P94+VILLAHERMOSA!P94</f>
        <v>398</v>
      </c>
      <c r="Q94" s="1370">
        <f>+'VENADILLO 2017'!Q94+'SANTA ISABEL 2017'!Q94+'SANTA ISABEL 2017'!Q94+'ROVIRA 2017'!Q94+'PIEDRAS 2017'!Q94+'MARIQUITA 2017'!Q94+'LERIDA 2017'!Q94+'HONDA 2017'!Q94+'FRESNO 2017'!Q94+'FALAN 2017'!Q94+'CAJAMARCA 2017'!Q94+'ARMERO 2017'!Q94+'ALVARADO 2017'!Q94+RONCESVALLES2017!Q94+PLANADAS2017!Q94+PROGRAMACIÒNMURILLO2017!Q94+COYAIMA2017!Q94+ATACO2017!Q94+'CARMEN DE APICALA'!Q94+CHAPARRAL!Q94+CUNDAY!Q94+ESPINAL!Q94+FLANDES!Q94+ICONONZO!Q94+MELGAR!Q94+NATAGAIMA!Q94+PURIFICACION!Q94+'SAN ANTONIO'!Q94+VILLARRICA!Q94+AMBALEMA!Q94+CASABIANCA!Q94+HERVEO!Q94+LIBANO!Q94+ANZOATEGUI!Q94+PALOCABILDO!Q94+COELLO!Q94+ORTEGA!Q94+ALPUJARRA!Q94+DOLORES!Q94+GUAMO!Q94+PRADO!Q94+'SAN LUIS'!Q94+SUAREZ!Q94+'VALLE DE SAN JUAN'!Q94+VILLAHERMOSA!Q94</f>
        <v>3279520</v>
      </c>
      <c r="R94" s="50"/>
    </row>
    <row r="95" spans="1:18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369">
        <f>+'VENADILLO 2017'!F95+'SANTA ISABEL 2017'!F95+'SANTA ISABEL 2017'!F95+'ROVIRA 2017'!F95+'PIEDRAS 2017'!F95+'MARIQUITA 2017'!F95+'LERIDA 2017'!F95+'HONDA 2017'!F95+'FRESNO 2017'!F95+'FALAN 2017'!F95+'CAJAMARCA 2017'!F95+'ARMERO 2017'!F95+'ALVARADO 2017'!F95+RONCESVALLES2017!F95+PLANADAS2017!F95+PROGRAMACIÒNMURILLO2017!F95+COYAIMA2017!F95+ATACO2017!F95+'CARMEN DE APICALA'!F95+CHAPARRAL!F95+CUNDAY!F95+ESPINAL!F95+FLANDES!F95+ICONONZO!F95+MELGAR!F95+NATAGAIMA!F95+PURIFICACION!F95+'SAN ANTONIO'!F95+VILLARRICA!F95+AMBALEMA!F95+CASABIANCA!F95+HERVEO!F95+LIBANO!F95+ANZOATEGUI!F95+PALOCABILDO!F95+COELLO!F95+ORTEGA!F95+ALPUJARRA!F95+DOLORES!F95+GUAMO!F95+PRADO!F95+'SAN LUIS'!F95+SUAREZ!F95+'VALLE DE SAN JUAN'!F95+VILLAHERMOSA!F95</f>
        <v>10</v>
      </c>
      <c r="G95" s="1369">
        <f>+'VENADILLO 2017'!G95+'SANTA ISABEL 2017'!G95+'SANTA ISABEL 2017'!G95+'ROVIRA 2017'!G95+'PIEDRAS 2017'!G95+'MARIQUITA 2017'!G95+'LERIDA 2017'!G95+'HONDA 2017'!G95+'FRESNO 2017'!G95+'FALAN 2017'!G95+'CAJAMARCA 2017'!G95+'ARMERO 2017'!G95+'ALVARADO 2017'!G95+RONCESVALLES2017!G95+PLANADAS2017!G95+PROGRAMACIÒNMURILLO2017!G95+COYAIMA2017!G95+ATACO2017!G95+'CARMEN DE APICALA'!G95+CHAPARRAL!G95+CUNDAY!G95+ESPINAL!G95+FLANDES!G95+ICONONZO!G95+MELGAR!G95+NATAGAIMA!G95+PURIFICACION!G95+'SAN ANTONIO'!G95+VILLARRICA!G95+AMBALEMA!G95+CASABIANCA!G95+HERVEO!G95+LIBANO!G95+ANZOATEGUI!G95+PALOCABILDO!G95+COELLO!G95+ORTEGA!G95+ALPUJARRA!G95+DOLORES!G95+GUAMO!G95+PRADO!G95+'SAN LUIS'!G95+SUAREZ!G95+'VALLE DE SAN JUAN'!G95+VILLAHERMOSA!G95</f>
        <v>24</v>
      </c>
      <c r="H95" s="190">
        <f t="shared" si="2"/>
        <v>240</v>
      </c>
      <c r="I95" s="1369">
        <f>+'VENADILLO 2017'!I95+'SANTA ISABEL 2017'!I95+'SANTA ISABEL 2017'!I95+'ROVIRA 2017'!I95+'PIEDRAS 2017'!I95+'MARIQUITA 2017'!I95+'LERIDA 2017'!I95+'HONDA 2017'!I95+'FRESNO 2017'!I95+'FALAN 2017'!I95+'CAJAMARCA 2017'!I95+'ARMERO 2017'!I95+'ALVARADO 2017'!I95+RONCESVALLES2017!I95+PLANADAS2017!I95+PROGRAMACIÒNMURILLO2017!I95+COYAIMA2017!I95+ATACO2017!I95+'CARMEN DE APICALA'!I95+CHAPARRAL!I95+CUNDAY!I95+ESPINAL!I95+FLANDES!I95+ICONONZO!I95+MELGAR!I95+NATAGAIMA!I95+PURIFICACION!I95+'SAN ANTONIO'!I95+VILLARRICA!I95+AMBALEMA!I95+CASABIANCA!I95+HERVEO!I95+LIBANO!I95+ANZOATEGUI!I95+PALOCABILDO!I95+COELLO!I95+ORTEGA!I95+ALPUJARRA!I95+DOLORES!I95+GUAMO!I95+PRADO!I95+'SAN LUIS'!I95+SUAREZ!I95+'VALLE DE SAN JUAN'!I95+VILLAHERMOSA!I95</f>
        <v>26</v>
      </c>
      <c r="J95" s="1369">
        <f>+'VENADILLO 2017'!J95+'SANTA ISABEL 2017'!J95+'SANTA ISABEL 2017'!J95+'ROVIRA 2017'!J95+'PIEDRAS 2017'!J95+'MARIQUITA 2017'!J95+'LERIDA 2017'!J95+'HONDA 2017'!J95+'FRESNO 2017'!J95+'FALAN 2017'!J95+'CAJAMARCA 2017'!J95+'ARMERO 2017'!J95+'ALVARADO 2017'!J95+RONCESVALLES2017!J95+PLANADAS2017!J95+PROGRAMACIÒNMURILLO2017!J95+COYAIMA2017!J95+ATACO2017!J95+'CARMEN DE APICALA'!J95+CHAPARRAL!J95+CUNDAY!J95+ESPINAL!J95+FLANDES!J95+ICONONZO!J95+MELGAR!J95+NATAGAIMA!J95+PURIFICACION!J95+'SAN ANTONIO'!J95+VILLARRICA!J95+AMBALEMA!J95+CASABIANCA!J95+HERVEO!J95+LIBANO!J95+ANZOATEGUI!J95+PALOCABILDO!J95+COELLO!J95+ORTEGA!J95+ALPUJARRA!J95+DOLORES!J95+GUAMO!J95+PRADO!J95+'SAN LUIS'!J95+SUAREZ!J95+'VALLE DE SAN JUAN'!J95+VILLAHERMOSA!J95</f>
        <v>48</v>
      </c>
      <c r="K95" s="1369">
        <f>+'VENADILLO 2017'!K95+'SANTA ISABEL 2017'!K95+'SANTA ISABEL 2017'!K95+'ROVIRA 2017'!K95+'PIEDRAS 2017'!K95+'MARIQUITA 2017'!K95+'LERIDA 2017'!K95+'HONDA 2017'!K95+'FRESNO 2017'!K95+'FALAN 2017'!K95+'CAJAMARCA 2017'!K95+'ARMERO 2017'!K95+'ALVARADO 2017'!K95+RONCESVALLES2017!K95+PLANADAS2017!K95+PROGRAMACIÒNMURILLO2017!K95+COYAIMA2017!K95+ATACO2017!K95+'CARMEN DE APICALA'!K95+CHAPARRAL!K95+CUNDAY!K95+ESPINAL!K95+FLANDES!K95+ICONONZO!K95+MELGAR!K95+NATAGAIMA!K95+PURIFICACION!K95+'SAN ANTONIO'!K95+VILLARRICA!K95+AMBALEMA!K95+CASABIANCA!K95+HERVEO!K95+LIBANO!K95+ANZOATEGUI!K95+PALOCABILDO!K95+COELLO!K95+ORTEGA!K95+ALPUJARRA!K95+DOLORES!K95+GUAMO!K95+PRADO!K95+'SAN LUIS'!K95+SUAREZ!K95+'VALLE DE SAN JUAN'!K95+VILLAHERMOSA!K95</f>
        <v>104</v>
      </c>
      <c r="L95" s="1370">
        <f>+'VENADILLO 2017'!L95+'SANTA ISABEL 2017'!L95+'SANTA ISABEL 2017'!L95+'ROVIRA 2017'!L95+'PIEDRAS 2017'!L95+'MARIQUITA 2017'!L95+'LERIDA 2017'!L95+'HONDA 2017'!L95+'FRESNO 2017'!L95+'FALAN 2017'!L95+'CAJAMARCA 2017'!L95+'ARMERO 2017'!L95+'ALVARADO 2017'!L95+RONCESVALLES2017!L95+PLANADAS2017!L95+PROGRAMACIÒNMURILLO2017!L95+COYAIMA2017!L95+ATACO2017!L95+'CARMEN DE APICALA'!L95+CHAPARRAL!L95+CUNDAY!L95+ESPINAL!L95+FLANDES!L95+ICONONZO!L95+MELGAR!L95+NATAGAIMA!L95+PURIFICACION!L95+'SAN ANTONIO'!L95+VILLARRICA!L95+AMBALEMA!L95+CASABIANCA!L95+HERVEO!L95+LIBANO!L95+ANZOATEGUI!L95+PALOCABILDO!L95+COELLO!L95+ORTEGA!L95+ALPUJARRA!L95+DOLORES!L95+GUAMO!L95+PRADO!L95+'SAN LUIS'!L95+SUAREZ!L95+'VALLE DE SAN JUAN'!L95+VILLAHERMOSA!L95</f>
        <v>246760</v>
      </c>
      <c r="M95" s="1370">
        <f>+'VENADILLO 2017'!M95+'SANTA ISABEL 2017'!M95+'SANTA ISABEL 2017'!M95+'ROVIRA 2017'!M95+'PIEDRAS 2017'!M95+'MARIQUITA 2017'!M95+'LERIDA 2017'!M95+'HONDA 2017'!M95+'FRESNO 2017'!M95+'FALAN 2017'!M95+'CAJAMARCA 2017'!M95+'ARMERO 2017'!M95+'ALVARADO 2017'!M95+RONCESVALLES2017!M95+PLANADAS2017!M95+PROGRAMACIÒNMURILLO2017!M95+COYAIMA2017!M95+ATACO2017!M95+'CARMEN DE APICALA'!M95+CHAPARRAL!M95+CUNDAY!M95+ESPINAL!M95+FLANDES!M95+ICONONZO!M95+MELGAR!M95+NATAGAIMA!M95+PURIFICACION!M95+'SAN ANTONIO'!M95+VILLARRICA!M95+AMBALEMA!M95+CASABIANCA!M95+HERVEO!M95+LIBANO!M95+ANZOATEGUI!M95+PALOCABILDO!M95+COELLO!M95+ORTEGA!M95+ALPUJARRA!M95+DOLORES!M95+GUAMO!M95+PRADO!M95+'SAN LUIS'!M95+SUAREZ!M95+'VALLE DE SAN JUAN'!M95+VILLAHERMOSA!M95</f>
        <v>827840</v>
      </c>
      <c r="N95" s="1370">
        <f>+'VENADILLO 2017'!N95+'SANTA ISABEL 2017'!N95+'SANTA ISABEL 2017'!N95+'ROVIRA 2017'!N95+'PIEDRAS 2017'!N95+'MARIQUITA 2017'!N95+'LERIDA 2017'!N95+'HONDA 2017'!N95+'FRESNO 2017'!N95+'FALAN 2017'!N95+'CAJAMARCA 2017'!N95+'ARMERO 2017'!N95+'ALVARADO 2017'!N95+RONCESVALLES2017!N95+PLANADAS2017!N95+PROGRAMACIÒNMURILLO2017!N95+COYAIMA2017!N95+ATACO2017!N95+'CARMEN DE APICALA'!N95+CHAPARRAL!N95+CUNDAY!N95+ESPINAL!N95+FLANDES!N95+ICONONZO!N95+MELGAR!N95+NATAGAIMA!N95+PURIFICACION!N95+'SAN ANTONIO'!N95+VILLARRICA!N95+AMBALEMA!N95+CASABIANCA!N95+HERVEO!N95+LIBANO!N95+ANZOATEGUI!N95+PALOCABILDO!N95+COELLO!N95+ORTEGA!N95+ALPUJARRA!N95+DOLORES!N95+GUAMO!N95+PRADO!N95+'SAN LUIS'!N95+SUAREZ!N95+'VALLE DE SAN JUAN'!N95+VILLAHERMOSA!N95</f>
        <v>74.05</v>
      </c>
      <c r="O95" s="1370">
        <f>+'VENADILLO 2017'!O95+'SANTA ISABEL 2017'!O95+'SANTA ISABEL 2017'!O95+'ROVIRA 2017'!O95+'PIEDRAS 2017'!O95+'MARIQUITA 2017'!O95+'LERIDA 2017'!O95+'HONDA 2017'!O95+'FRESNO 2017'!O95+'FALAN 2017'!O95+'CAJAMARCA 2017'!O95+'ARMERO 2017'!O95+'ALVARADO 2017'!O95+RONCESVALLES2017!O95+PLANADAS2017!O95+PROGRAMACIÒNMURILLO2017!O95+COYAIMA2017!O95+ATACO2017!O95+'CARMEN DE APICALA'!O95+CHAPARRAL!O95+CUNDAY!O95+ESPINAL!O95+FLANDES!O95+ICONONZO!O95+MELGAR!O95+NATAGAIMA!O95+PURIFICACION!O95+'SAN ANTONIO'!O95+VILLARRICA!O95+AMBALEMA!O95+CASABIANCA!O95+HERVEO!O95+LIBANO!O95+ANZOATEGUI!O95+PALOCABILDO!O95+COELLO!O95+ORTEGA!O95+ALPUJARRA!O95+DOLORES!O95+GUAMO!O95+PRADO!O95+'SAN LUIS'!O95+SUAREZ!O95+'VALLE DE SAN JUAN'!O95+VILLAHERMOSA!O95</f>
        <v>589438</v>
      </c>
      <c r="P95" s="1370">
        <f>+'VENADILLO 2017'!P95+'SANTA ISABEL 2017'!P95+'SANTA ISABEL 2017'!P95+'ROVIRA 2017'!P95+'PIEDRAS 2017'!P95+'MARIQUITA 2017'!P95+'LERIDA 2017'!P95+'HONDA 2017'!P95+'FRESNO 2017'!P95+'FALAN 2017'!P95+'CAJAMARCA 2017'!P95+'ARMERO 2017'!P95+'ALVARADO 2017'!P95+RONCESVALLES2017!P95+PLANADAS2017!P95+PROGRAMACIÒNMURILLO2017!P95+COYAIMA2017!P95+ATACO2017!P95+'CARMEN DE APICALA'!P95+CHAPARRAL!P95+CUNDAY!P95+ESPINAL!P95+FLANDES!P95+ICONONZO!P95+MELGAR!P95+NATAGAIMA!P95+PURIFICACION!P95+'SAN ANTONIO'!P95+VILLARRICA!P95+AMBALEMA!P95+CASABIANCA!P95+HERVEO!P95+LIBANO!P95+ANZOATEGUI!P95+PALOCABILDO!P95+COELLO!P95+ORTEGA!P95+ALPUJARRA!P95+DOLORES!P95+GUAMO!P95+PRADO!P95+'SAN LUIS'!P95+SUAREZ!P95+'VALLE DE SAN JUAN'!P95+VILLAHERMOSA!P95</f>
        <v>178.05</v>
      </c>
      <c r="Q95" s="1370">
        <f>+'VENADILLO 2017'!Q95+'SANTA ISABEL 2017'!Q95+'SANTA ISABEL 2017'!Q95+'ROVIRA 2017'!Q95+'PIEDRAS 2017'!Q95+'MARIQUITA 2017'!Q95+'LERIDA 2017'!Q95+'HONDA 2017'!Q95+'FRESNO 2017'!Q95+'FALAN 2017'!Q95+'CAJAMARCA 2017'!Q95+'ARMERO 2017'!Q95+'ALVARADO 2017'!Q95+RONCESVALLES2017!Q95+PLANADAS2017!Q95+PROGRAMACIÒNMURILLO2017!Q95+COYAIMA2017!Q95+ATACO2017!Q95+'CARMEN DE APICALA'!Q95+CHAPARRAL!Q95+CUNDAY!Q95+ESPINAL!Q95+FLANDES!Q95+ICONONZO!Q95+MELGAR!Q95+NATAGAIMA!Q95+PURIFICACION!Q95+'SAN ANTONIO'!Q95+VILLARRICA!Q95+AMBALEMA!Q95+CASABIANCA!Q95+HERVEO!Q95+LIBANO!Q95+ANZOATEGUI!Q95+PALOCABILDO!Q95+COELLO!Q95+ORTEGA!Q95+ALPUJARRA!Q95+DOLORES!Q95+GUAMO!Q95+PRADO!Q95+'SAN LUIS'!Q95+SUAREZ!Q95+'VALLE DE SAN JUAN'!Q95+VILLAHERMOSA!Q95</f>
        <v>1417278</v>
      </c>
      <c r="R95" s="50"/>
    </row>
    <row r="96" spans="1:18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369">
        <f>+'VENADILLO 2017'!F96+'SANTA ISABEL 2017'!F96+'SANTA ISABEL 2017'!F96+'ROVIRA 2017'!F96+'PIEDRAS 2017'!F96+'MARIQUITA 2017'!F96+'LERIDA 2017'!F96+'HONDA 2017'!F96+'FRESNO 2017'!F96+'FALAN 2017'!F96+'CAJAMARCA 2017'!F96+'ARMERO 2017'!F96+'ALVARADO 2017'!F96+RONCESVALLES2017!F96+PLANADAS2017!F96+PROGRAMACIÒNMURILLO2017!F96+COYAIMA2017!F96+ATACO2017!F96+'CARMEN DE APICALA'!F96+CHAPARRAL!F96+CUNDAY!F96+ESPINAL!F96+FLANDES!F96+ICONONZO!F96+MELGAR!F96+NATAGAIMA!F96+PURIFICACION!F96+'SAN ANTONIO'!F96+VILLARRICA!F96+AMBALEMA!F96+CASABIANCA!F96+HERVEO!F96+LIBANO!F96+ANZOATEGUI!F96+PALOCABILDO!F96+COELLO!F96+ORTEGA!F96+ALPUJARRA!F96+DOLORES!F96+GUAMO!F96+PRADO!F96+'SAN LUIS'!F96+SUAREZ!F96+'VALLE DE SAN JUAN'!F96+VILLAHERMOSA!F96</f>
        <v>0</v>
      </c>
      <c r="G96" s="1369">
        <f>+'VENADILLO 2017'!G96+'SANTA ISABEL 2017'!G96+'SANTA ISABEL 2017'!G96+'ROVIRA 2017'!G96+'PIEDRAS 2017'!G96+'MARIQUITA 2017'!G96+'LERIDA 2017'!G96+'HONDA 2017'!G96+'FRESNO 2017'!G96+'FALAN 2017'!G96+'CAJAMARCA 2017'!G96+'ARMERO 2017'!G96+'ALVARADO 2017'!G96+RONCESVALLES2017!G96+PLANADAS2017!G96+PROGRAMACIÒNMURILLO2017!G96+COYAIMA2017!G96+ATACO2017!G96+'CARMEN DE APICALA'!G96+CHAPARRAL!G96+CUNDAY!G96+ESPINAL!G96+FLANDES!G96+ICONONZO!G96+MELGAR!G96+NATAGAIMA!G96+PURIFICACION!G96+'SAN ANTONIO'!G96+VILLARRICA!G96+AMBALEMA!G96+CASABIANCA!G96+HERVEO!G96+LIBANO!G96+ANZOATEGUI!G96+PALOCABILDO!G96+COELLO!G96+ORTEGA!G96+ALPUJARRA!G96+DOLORES!G96+GUAMO!G96+PRADO!G96+'SAN LUIS'!G96+SUAREZ!G96+'VALLE DE SAN JUAN'!G96+VILLAHERMOSA!G96</f>
        <v>0</v>
      </c>
      <c r="H96" s="190" t="e">
        <f t="shared" si="2"/>
        <v>#DIV/0!</v>
      </c>
      <c r="I96" s="1369">
        <f>+'VENADILLO 2017'!I96+'SANTA ISABEL 2017'!I96+'SANTA ISABEL 2017'!I96+'ROVIRA 2017'!I96+'PIEDRAS 2017'!I96+'MARIQUITA 2017'!I96+'LERIDA 2017'!I96+'HONDA 2017'!I96+'FRESNO 2017'!I96+'FALAN 2017'!I96+'CAJAMARCA 2017'!I96+'ARMERO 2017'!I96+'ALVARADO 2017'!I96+RONCESVALLES2017!I96+PLANADAS2017!I96+PROGRAMACIÒNMURILLO2017!I96+COYAIMA2017!I96+ATACO2017!I96+'CARMEN DE APICALA'!I96+CHAPARRAL!I96+CUNDAY!I96+ESPINAL!I96+FLANDES!I96+ICONONZO!I96+MELGAR!I96+NATAGAIMA!I96+PURIFICACION!I96+'SAN ANTONIO'!I96+VILLARRICA!I96+AMBALEMA!I96+CASABIANCA!I96+HERVEO!I96+LIBANO!I96+ANZOATEGUI!I96+PALOCABILDO!I96+COELLO!I96+ORTEGA!I96+ALPUJARRA!I96+DOLORES!I96+GUAMO!I96+PRADO!I96+'SAN LUIS'!I96+SUAREZ!I96+'VALLE DE SAN JUAN'!I96+VILLAHERMOSA!I96</f>
        <v>0</v>
      </c>
      <c r="J96" s="1369">
        <f>+'VENADILLO 2017'!J96+'SANTA ISABEL 2017'!J96+'SANTA ISABEL 2017'!J96+'ROVIRA 2017'!J96+'PIEDRAS 2017'!J96+'MARIQUITA 2017'!J96+'LERIDA 2017'!J96+'HONDA 2017'!J96+'FRESNO 2017'!J96+'FALAN 2017'!J96+'CAJAMARCA 2017'!J96+'ARMERO 2017'!J96+'ALVARADO 2017'!J96+RONCESVALLES2017!J96+PLANADAS2017!J96+PROGRAMACIÒNMURILLO2017!J96+COYAIMA2017!J96+ATACO2017!J96+'CARMEN DE APICALA'!J96+CHAPARRAL!J96+CUNDAY!J96+ESPINAL!J96+FLANDES!J96+ICONONZO!J96+MELGAR!J96+NATAGAIMA!J96+PURIFICACION!J96+'SAN ANTONIO'!J96+VILLARRICA!J96+AMBALEMA!J96+CASABIANCA!J96+HERVEO!J96+LIBANO!J96+ANZOATEGUI!J96+PALOCABILDO!J96+COELLO!J96+ORTEGA!J96+ALPUJARRA!J96+DOLORES!J96+GUAMO!J96+PRADO!J96+'SAN LUIS'!J96+SUAREZ!J96+'VALLE DE SAN JUAN'!J96+VILLAHERMOSA!J96</f>
        <v>0</v>
      </c>
      <c r="K96" s="1369">
        <f>+'VENADILLO 2017'!K96+'SANTA ISABEL 2017'!K96+'SANTA ISABEL 2017'!K96+'ROVIRA 2017'!K96+'PIEDRAS 2017'!K96+'MARIQUITA 2017'!K96+'LERIDA 2017'!K96+'HONDA 2017'!K96+'FRESNO 2017'!K96+'FALAN 2017'!K96+'CAJAMARCA 2017'!K96+'ARMERO 2017'!K96+'ALVARADO 2017'!K96+RONCESVALLES2017!K96+PLANADAS2017!K96+PROGRAMACIÒNMURILLO2017!K96+COYAIMA2017!K96+ATACO2017!K96+'CARMEN DE APICALA'!K96+CHAPARRAL!K96+CUNDAY!K96+ESPINAL!K96+FLANDES!K96+ICONONZO!K96+MELGAR!K96+NATAGAIMA!K96+PURIFICACION!K96+'SAN ANTONIO'!K96+VILLARRICA!K96+AMBALEMA!K96+CASABIANCA!K96+HERVEO!K96+LIBANO!K96+ANZOATEGUI!K96+PALOCABILDO!K96+COELLO!K96+ORTEGA!K96+ALPUJARRA!K96+DOLORES!K96+GUAMO!K96+PRADO!K96+'SAN LUIS'!K96+SUAREZ!K96+'VALLE DE SAN JUAN'!K96+VILLAHERMOSA!K96</f>
        <v>0</v>
      </c>
      <c r="L96" s="1370">
        <f>+'VENADILLO 2017'!L96+'SANTA ISABEL 2017'!L96+'SANTA ISABEL 2017'!L96+'ROVIRA 2017'!L96+'PIEDRAS 2017'!L96+'MARIQUITA 2017'!L96+'LERIDA 2017'!L96+'HONDA 2017'!L96+'FRESNO 2017'!L96+'FALAN 2017'!L96+'CAJAMARCA 2017'!L96+'ARMERO 2017'!L96+'ALVARADO 2017'!L96+RONCESVALLES2017!L96+PLANADAS2017!L96+PROGRAMACIÒNMURILLO2017!L96+COYAIMA2017!L96+ATACO2017!L96+'CARMEN DE APICALA'!L96+CHAPARRAL!L96+CUNDAY!L96+ESPINAL!L96+FLANDES!L96+ICONONZO!L96+MELGAR!L96+NATAGAIMA!L96+PURIFICACION!L96+'SAN ANTONIO'!L96+VILLARRICA!L96+AMBALEMA!L96+CASABIANCA!L96+HERVEO!L96+LIBANO!L96+ANZOATEGUI!L96+PALOCABILDO!L96+COELLO!L96+ORTEGA!L96+ALPUJARRA!L96+DOLORES!L96+GUAMO!L96+PRADO!L96+'SAN LUIS'!L96+SUAREZ!L96+'VALLE DE SAN JUAN'!L96+VILLAHERMOSA!L96</f>
        <v>27860</v>
      </c>
      <c r="M96" s="1370">
        <f>+'VENADILLO 2017'!M96+'SANTA ISABEL 2017'!M96+'SANTA ISABEL 2017'!M96+'ROVIRA 2017'!M96+'PIEDRAS 2017'!M96+'MARIQUITA 2017'!M96+'LERIDA 2017'!M96+'HONDA 2017'!M96+'FRESNO 2017'!M96+'FALAN 2017'!M96+'CAJAMARCA 2017'!M96+'ARMERO 2017'!M96+'ALVARADO 2017'!M96+RONCESVALLES2017!M96+PLANADAS2017!M96+PROGRAMACIÒNMURILLO2017!M96+COYAIMA2017!M96+ATACO2017!M96+'CARMEN DE APICALA'!M96+CHAPARRAL!M96+CUNDAY!M96+ESPINAL!M96+FLANDES!M96+ICONONZO!M96+MELGAR!M96+NATAGAIMA!M96+PURIFICACION!M96+'SAN ANTONIO'!M96+VILLARRICA!M96+AMBALEMA!M96+CASABIANCA!M96+HERVEO!M96+LIBANO!M96+ANZOATEGUI!M96+PALOCABILDO!M96+COELLO!M96+ORTEGA!M96+ALPUJARRA!M96+DOLORES!M96+GUAMO!M96+PRADO!M96+'SAN LUIS'!M96+SUAREZ!M96+'VALLE DE SAN JUAN'!M96+VILLAHERMOSA!M96</f>
        <v>0</v>
      </c>
      <c r="N96" s="1370">
        <f>+'VENADILLO 2017'!N96+'SANTA ISABEL 2017'!N96+'SANTA ISABEL 2017'!N96+'ROVIRA 2017'!N96+'PIEDRAS 2017'!N96+'MARIQUITA 2017'!N96+'LERIDA 2017'!N96+'HONDA 2017'!N96+'FRESNO 2017'!N96+'FALAN 2017'!N96+'CAJAMARCA 2017'!N96+'ARMERO 2017'!N96+'ALVARADO 2017'!N96+RONCESVALLES2017!N96+PLANADAS2017!N96+PROGRAMACIÒNMURILLO2017!N96+COYAIMA2017!N96+ATACO2017!N96+'CARMEN DE APICALA'!N96+CHAPARRAL!N96+CUNDAY!N96+ESPINAL!N96+FLANDES!N96+ICONONZO!N96+MELGAR!N96+NATAGAIMA!N96+PURIFICACION!N96+'SAN ANTONIO'!N96+VILLARRICA!N96+AMBALEMA!N96+CASABIANCA!N96+HERVEO!N96+LIBANO!N96+ANZOATEGUI!N96+PALOCABILDO!N96+COELLO!N96+ORTEGA!N96+ALPUJARRA!N96+DOLORES!N96+GUAMO!N96+PRADO!N96+'SAN LUIS'!N96+SUAREZ!N96+'VALLE DE SAN JUAN'!N96+VILLAHERMOSA!N96</f>
        <v>0</v>
      </c>
      <c r="O96" s="1370">
        <f>+'VENADILLO 2017'!O96+'SANTA ISABEL 2017'!O96+'SANTA ISABEL 2017'!O96+'ROVIRA 2017'!O96+'PIEDRAS 2017'!O96+'MARIQUITA 2017'!O96+'LERIDA 2017'!O96+'HONDA 2017'!O96+'FRESNO 2017'!O96+'FALAN 2017'!O96+'CAJAMARCA 2017'!O96+'ARMERO 2017'!O96+'ALVARADO 2017'!O96+RONCESVALLES2017!O96+PLANADAS2017!O96+PROGRAMACIÒNMURILLO2017!O96+COYAIMA2017!O96+ATACO2017!O96+'CARMEN DE APICALA'!O96+CHAPARRAL!O96+CUNDAY!O96+ESPINAL!O96+FLANDES!O96+ICONONZO!O96+MELGAR!O96+NATAGAIMA!O96+PURIFICACION!O96+'SAN ANTONIO'!O96+VILLARRICA!O96+AMBALEMA!O96+CASABIANCA!O96+HERVEO!O96+LIBANO!O96+ANZOATEGUI!O96+PALOCABILDO!O96+COELLO!O96+ORTEGA!O96+ALPUJARRA!O96+DOLORES!O96+GUAMO!O96+PRADO!O96+'SAN LUIS'!O96+SUAREZ!O96+'VALLE DE SAN JUAN'!O96+VILLAHERMOSA!O96</f>
        <v>0</v>
      </c>
      <c r="P96" s="1370">
        <f>+'VENADILLO 2017'!P96+'SANTA ISABEL 2017'!P96+'SANTA ISABEL 2017'!P96+'ROVIRA 2017'!P96+'PIEDRAS 2017'!P96+'MARIQUITA 2017'!P96+'LERIDA 2017'!P96+'HONDA 2017'!P96+'FRESNO 2017'!P96+'FALAN 2017'!P96+'CAJAMARCA 2017'!P96+'ARMERO 2017'!P96+'ALVARADO 2017'!P96+RONCESVALLES2017!P96+PLANADAS2017!P96+PROGRAMACIÒNMURILLO2017!P96+COYAIMA2017!P96+ATACO2017!P96+'CARMEN DE APICALA'!P96+CHAPARRAL!P96+CUNDAY!P96+ESPINAL!P96+FLANDES!P96+ICONONZO!P96+MELGAR!P96+NATAGAIMA!P96+PURIFICACION!P96+'SAN ANTONIO'!P96+VILLARRICA!P96+AMBALEMA!P96+CASABIANCA!P96+HERVEO!P96+LIBANO!P96+ANZOATEGUI!P96+PALOCABILDO!P96+COELLO!P96+ORTEGA!P96+ALPUJARRA!P96+DOLORES!P96+GUAMO!P96+PRADO!P96+'SAN LUIS'!P96+SUAREZ!P96+'VALLE DE SAN JUAN'!P96+VILLAHERMOSA!P96</f>
        <v>0</v>
      </c>
      <c r="Q96" s="1370">
        <f>+'VENADILLO 2017'!Q96+'SANTA ISABEL 2017'!Q96+'SANTA ISABEL 2017'!Q96+'ROVIRA 2017'!Q96+'PIEDRAS 2017'!Q96+'MARIQUITA 2017'!Q96+'LERIDA 2017'!Q96+'HONDA 2017'!Q96+'FRESNO 2017'!Q96+'FALAN 2017'!Q96+'CAJAMARCA 2017'!Q96+'ARMERO 2017'!Q96+'ALVARADO 2017'!Q96+RONCESVALLES2017!Q96+PLANADAS2017!Q96+PROGRAMACIÒNMURILLO2017!Q96+COYAIMA2017!Q96+ATACO2017!Q96+'CARMEN DE APICALA'!Q96+CHAPARRAL!Q96+CUNDAY!Q96+ESPINAL!Q96+FLANDES!Q96+ICONONZO!Q96+MELGAR!Q96+NATAGAIMA!Q96+PURIFICACION!Q96+'SAN ANTONIO'!Q96+VILLARRICA!Q96+AMBALEMA!Q96+CASABIANCA!Q96+HERVEO!Q96+LIBANO!Q96+ANZOATEGUI!Q96+PALOCABILDO!Q96+COELLO!Q96+ORTEGA!Q96+ALPUJARRA!Q96+DOLORES!Q96+GUAMO!Q96+PRADO!Q96+'SAN LUIS'!Q96+SUAREZ!Q96+'VALLE DE SAN JUAN'!Q96+VILLAHERMOSA!Q96</f>
        <v>0</v>
      </c>
      <c r="R96" s="50"/>
    </row>
    <row r="97" spans="1:18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369">
        <f>+'VENADILLO 2017'!F97+'SANTA ISABEL 2017'!F97+'SANTA ISABEL 2017'!F97+'ROVIRA 2017'!F97+'PIEDRAS 2017'!F97+'MARIQUITA 2017'!F97+'LERIDA 2017'!F97+'HONDA 2017'!F97+'FRESNO 2017'!F97+'FALAN 2017'!F97+'CAJAMARCA 2017'!F97+'ARMERO 2017'!F97+'ALVARADO 2017'!F97+RONCESVALLES2017!F97+PLANADAS2017!F97+PROGRAMACIÒNMURILLO2017!F97+COYAIMA2017!F97+ATACO2017!F97+'CARMEN DE APICALA'!F97+CHAPARRAL!F97+CUNDAY!F97+ESPINAL!F97+FLANDES!F97+ICONONZO!F97+MELGAR!F97+NATAGAIMA!F97+PURIFICACION!F97+'SAN ANTONIO'!F97+VILLARRICA!F97+AMBALEMA!F97+CASABIANCA!F97+HERVEO!F97+LIBANO!F97+ANZOATEGUI!F97+PALOCABILDO!F97+COELLO!F97+ORTEGA!F97+ALPUJARRA!F97+DOLORES!F97+GUAMO!F97+PRADO!F97+'SAN LUIS'!F97+SUAREZ!F97+'VALLE DE SAN JUAN'!F97+VILLAHERMOSA!F97</f>
        <v>0</v>
      </c>
      <c r="G97" s="1369">
        <f>+'VENADILLO 2017'!G97+'SANTA ISABEL 2017'!G97+'SANTA ISABEL 2017'!G97+'ROVIRA 2017'!G97+'PIEDRAS 2017'!G97+'MARIQUITA 2017'!G97+'LERIDA 2017'!G97+'HONDA 2017'!G97+'FRESNO 2017'!G97+'FALAN 2017'!G97+'CAJAMARCA 2017'!G97+'ARMERO 2017'!G97+'ALVARADO 2017'!G97+RONCESVALLES2017!G97+PLANADAS2017!G97+PROGRAMACIÒNMURILLO2017!G97+COYAIMA2017!G97+ATACO2017!G97+'CARMEN DE APICALA'!G97+CHAPARRAL!G97+CUNDAY!G97+ESPINAL!G97+FLANDES!G97+ICONONZO!G97+MELGAR!G97+NATAGAIMA!G97+PURIFICACION!G97+'SAN ANTONIO'!G97+VILLARRICA!G97+AMBALEMA!G97+CASABIANCA!G97+HERVEO!G97+LIBANO!G97+ANZOATEGUI!G97+PALOCABILDO!G97+COELLO!G97+ORTEGA!G97+ALPUJARRA!G97+DOLORES!G97+GUAMO!G97+PRADO!G97+'SAN LUIS'!G97+SUAREZ!G97+'VALLE DE SAN JUAN'!G97+VILLAHERMOSA!G97</f>
        <v>0</v>
      </c>
      <c r="H97" s="190" t="e">
        <f t="shared" si="2"/>
        <v>#DIV/0!</v>
      </c>
      <c r="I97" s="1369">
        <f>+'VENADILLO 2017'!I97+'SANTA ISABEL 2017'!I97+'SANTA ISABEL 2017'!I97+'ROVIRA 2017'!I97+'PIEDRAS 2017'!I97+'MARIQUITA 2017'!I97+'LERIDA 2017'!I97+'HONDA 2017'!I97+'FRESNO 2017'!I97+'FALAN 2017'!I97+'CAJAMARCA 2017'!I97+'ARMERO 2017'!I97+'ALVARADO 2017'!I97+RONCESVALLES2017!I97+PLANADAS2017!I97+PROGRAMACIÒNMURILLO2017!I97+COYAIMA2017!I97+ATACO2017!I97+'CARMEN DE APICALA'!I97+CHAPARRAL!I97+CUNDAY!I97+ESPINAL!I97+FLANDES!I97+ICONONZO!I97+MELGAR!I97+NATAGAIMA!I97+PURIFICACION!I97+'SAN ANTONIO'!I97+VILLARRICA!I97+AMBALEMA!I97+CASABIANCA!I97+HERVEO!I97+LIBANO!I97+ANZOATEGUI!I97+PALOCABILDO!I97+COELLO!I97+ORTEGA!I97+ALPUJARRA!I97+DOLORES!I97+GUAMO!I97+PRADO!I97+'SAN LUIS'!I97+SUAREZ!I97+'VALLE DE SAN JUAN'!I97+VILLAHERMOSA!I97</f>
        <v>0</v>
      </c>
      <c r="J97" s="1369">
        <f>+'VENADILLO 2017'!J97+'SANTA ISABEL 2017'!J97+'SANTA ISABEL 2017'!J97+'ROVIRA 2017'!J97+'PIEDRAS 2017'!J97+'MARIQUITA 2017'!J97+'LERIDA 2017'!J97+'HONDA 2017'!J97+'FRESNO 2017'!J97+'FALAN 2017'!J97+'CAJAMARCA 2017'!J97+'ARMERO 2017'!J97+'ALVARADO 2017'!J97+RONCESVALLES2017!J97+PLANADAS2017!J97+PROGRAMACIÒNMURILLO2017!J97+COYAIMA2017!J97+ATACO2017!J97+'CARMEN DE APICALA'!J97+CHAPARRAL!J97+CUNDAY!J97+ESPINAL!J97+FLANDES!J97+ICONONZO!J97+MELGAR!J97+NATAGAIMA!J97+PURIFICACION!J97+'SAN ANTONIO'!J97+VILLARRICA!J97+AMBALEMA!J97+CASABIANCA!J97+HERVEO!J97+LIBANO!J97+ANZOATEGUI!J97+PALOCABILDO!J97+COELLO!J97+ORTEGA!J97+ALPUJARRA!J97+DOLORES!J97+GUAMO!J97+PRADO!J97+'SAN LUIS'!J97+SUAREZ!J97+'VALLE DE SAN JUAN'!J97+VILLAHERMOSA!J97</f>
        <v>0</v>
      </c>
      <c r="K97" s="1369">
        <f>+'VENADILLO 2017'!K97+'SANTA ISABEL 2017'!K97+'SANTA ISABEL 2017'!K97+'ROVIRA 2017'!K97+'PIEDRAS 2017'!K97+'MARIQUITA 2017'!K97+'LERIDA 2017'!K97+'HONDA 2017'!K97+'FRESNO 2017'!K97+'FALAN 2017'!K97+'CAJAMARCA 2017'!K97+'ARMERO 2017'!K97+'ALVARADO 2017'!K97+RONCESVALLES2017!K97+PLANADAS2017!K97+PROGRAMACIÒNMURILLO2017!K97+COYAIMA2017!K97+ATACO2017!K97+'CARMEN DE APICALA'!K97+CHAPARRAL!K97+CUNDAY!K97+ESPINAL!K97+FLANDES!K97+ICONONZO!K97+MELGAR!K97+NATAGAIMA!K97+PURIFICACION!K97+'SAN ANTONIO'!K97+VILLARRICA!K97+AMBALEMA!K97+CASABIANCA!K97+HERVEO!K97+LIBANO!K97+ANZOATEGUI!K97+PALOCABILDO!K97+COELLO!K97+ORTEGA!K97+ALPUJARRA!K97+DOLORES!K97+GUAMO!K97+PRADO!K97+'SAN LUIS'!K97+SUAREZ!K97+'VALLE DE SAN JUAN'!K97+VILLAHERMOSA!K97</f>
        <v>0</v>
      </c>
      <c r="L97" s="1370">
        <f>+'VENADILLO 2017'!L97+'SANTA ISABEL 2017'!L97+'SANTA ISABEL 2017'!L97+'ROVIRA 2017'!L97+'PIEDRAS 2017'!L97+'MARIQUITA 2017'!L97+'LERIDA 2017'!L97+'HONDA 2017'!L97+'FRESNO 2017'!L97+'FALAN 2017'!L97+'CAJAMARCA 2017'!L97+'ARMERO 2017'!L97+'ALVARADO 2017'!L97+RONCESVALLES2017!L97+PLANADAS2017!L97+PROGRAMACIÒNMURILLO2017!L97+COYAIMA2017!L97+ATACO2017!L97+'CARMEN DE APICALA'!L97+CHAPARRAL!L97+CUNDAY!L97+ESPINAL!L97+FLANDES!L97+ICONONZO!L97+MELGAR!L97+NATAGAIMA!L97+PURIFICACION!L97+'SAN ANTONIO'!L97+VILLARRICA!L97+AMBALEMA!L97+CASABIANCA!L97+HERVEO!L97+LIBANO!L97+ANZOATEGUI!L97+PALOCABILDO!L97+COELLO!L97+ORTEGA!L97+ALPUJARRA!L97+DOLORES!L97+GUAMO!L97+PRADO!L97+'SAN LUIS'!L97+SUAREZ!L97+'VALLE DE SAN JUAN'!L97+VILLAHERMOSA!L97</f>
        <v>27860</v>
      </c>
      <c r="M97" s="1370">
        <f>+'VENADILLO 2017'!M97+'SANTA ISABEL 2017'!M97+'SANTA ISABEL 2017'!M97+'ROVIRA 2017'!M97+'PIEDRAS 2017'!M97+'MARIQUITA 2017'!M97+'LERIDA 2017'!M97+'HONDA 2017'!M97+'FRESNO 2017'!M97+'FALAN 2017'!M97+'CAJAMARCA 2017'!M97+'ARMERO 2017'!M97+'ALVARADO 2017'!M97+RONCESVALLES2017!M97+PLANADAS2017!M97+PROGRAMACIÒNMURILLO2017!M97+COYAIMA2017!M97+ATACO2017!M97+'CARMEN DE APICALA'!M97+CHAPARRAL!M97+CUNDAY!M97+ESPINAL!M97+FLANDES!M97+ICONONZO!M97+MELGAR!M97+NATAGAIMA!M97+PURIFICACION!M97+'SAN ANTONIO'!M97+VILLARRICA!M97+AMBALEMA!M97+CASABIANCA!M97+HERVEO!M97+LIBANO!M97+ANZOATEGUI!M97+PALOCABILDO!M97+COELLO!M97+ORTEGA!M97+ALPUJARRA!M97+DOLORES!M97+GUAMO!M97+PRADO!M97+'SAN LUIS'!M97+SUAREZ!M97+'VALLE DE SAN JUAN'!M97+VILLAHERMOSA!M97</f>
        <v>0</v>
      </c>
      <c r="N97" s="1370">
        <f>+'VENADILLO 2017'!N97+'SANTA ISABEL 2017'!N97+'SANTA ISABEL 2017'!N97+'ROVIRA 2017'!N97+'PIEDRAS 2017'!N97+'MARIQUITA 2017'!N97+'LERIDA 2017'!N97+'HONDA 2017'!N97+'FRESNO 2017'!N97+'FALAN 2017'!N97+'CAJAMARCA 2017'!N97+'ARMERO 2017'!N97+'ALVARADO 2017'!N97+RONCESVALLES2017!N97+PLANADAS2017!N97+PROGRAMACIÒNMURILLO2017!N97+COYAIMA2017!N97+ATACO2017!N97+'CARMEN DE APICALA'!N97+CHAPARRAL!N97+CUNDAY!N97+ESPINAL!N97+FLANDES!N97+ICONONZO!N97+MELGAR!N97+NATAGAIMA!N97+PURIFICACION!N97+'SAN ANTONIO'!N97+VILLARRICA!N97+AMBALEMA!N97+CASABIANCA!N97+HERVEO!N97+LIBANO!N97+ANZOATEGUI!N97+PALOCABILDO!N97+COELLO!N97+ORTEGA!N97+ALPUJARRA!N97+DOLORES!N97+GUAMO!N97+PRADO!N97+'SAN LUIS'!N97+SUAREZ!N97+'VALLE DE SAN JUAN'!N97+VILLAHERMOSA!N97</f>
        <v>0</v>
      </c>
      <c r="O97" s="1370">
        <f>+'VENADILLO 2017'!O97+'SANTA ISABEL 2017'!O97+'SANTA ISABEL 2017'!O97+'ROVIRA 2017'!O97+'PIEDRAS 2017'!O97+'MARIQUITA 2017'!O97+'LERIDA 2017'!O97+'HONDA 2017'!O97+'FRESNO 2017'!O97+'FALAN 2017'!O97+'CAJAMARCA 2017'!O97+'ARMERO 2017'!O97+'ALVARADO 2017'!O97+RONCESVALLES2017!O97+PLANADAS2017!O97+PROGRAMACIÒNMURILLO2017!O97+COYAIMA2017!O97+ATACO2017!O97+'CARMEN DE APICALA'!O97+CHAPARRAL!O97+CUNDAY!O97+ESPINAL!O97+FLANDES!O97+ICONONZO!O97+MELGAR!O97+NATAGAIMA!O97+PURIFICACION!O97+'SAN ANTONIO'!O97+VILLARRICA!O97+AMBALEMA!O97+CASABIANCA!O97+HERVEO!O97+LIBANO!O97+ANZOATEGUI!O97+PALOCABILDO!O97+COELLO!O97+ORTEGA!O97+ALPUJARRA!O97+DOLORES!O97+GUAMO!O97+PRADO!O97+'SAN LUIS'!O97+SUAREZ!O97+'VALLE DE SAN JUAN'!O97+VILLAHERMOSA!O97</f>
        <v>0</v>
      </c>
      <c r="P97" s="1370">
        <f>+'VENADILLO 2017'!P97+'SANTA ISABEL 2017'!P97+'SANTA ISABEL 2017'!P97+'ROVIRA 2017'!P97+'PIEDRAS 2017'!P97+'MARIQUITA 2017'!P97+'LERIDA 2017'!P97+'HONDA 2017'!P97+'FRESNO 2017'!P97+'FALAN 2017'!P97+'CAJAMARCA 2017'!P97+'ARMERO 2017'!P97+'ALVARADO 2017'!P97+RONCESVALLES2017!P97+PLANADAS2017!P97+PROGRAMACIÒNMURILLO2017!P97+COYAIMA2017!P97+ATACO2017!P97+'CARMEN DE APICALA'!P97+CHAPARRAL!P97+CUNDAY!P97+ESPINAL!P97+FLANDES!P97+ICONONZO!P97+MELGAR!P97+NATAGAIMA!P97+PURIFICACION!P97+'SAN ANTONIO'!P97+VILLARRICA!P97+AMBALEMA!P97+CASABIANCA!P97+HERVEO!P97+LIBANO!P97+ANZOATEGUI!P97+PALOCABILDO!P97+COELLO!P97+ORTEGA!P97+ALPUJARRA!P97+DOLORES!P97+GUAMO!P97+PRADO!P97+'SAN LUIS'!P97+SUAREZ!P97+'VALLE DE SAN JUAN'!P97+VILLAHERMOSA!P97</f>
        <v>0</v>
      </c>
      <c r="Q97" s="1370">
        <f>+'VENADILLO 2017'!Q97+'SANTA ISABEL 2017'!Q97+'SANTA ISABEL 2017'!Q97+'ROVIRA 2017'!Q97+'PIEDRAS 2017'!Q97+'MARIQUITA 2017'!Q97+'LERIDA 2017'!Q97+'HONDA 2017'!Q97+'FRESNO 2017'!Q97+'FALAN 2017'!Q97+'CAJAMARCA 2017'!Q97+'ARMERO 2017'!Q97+'ALVARADO 2017'!Q97+RONCESVALLES2017!Q97+PLANADAS2017!Q97+PROGRAMACIÒNMURILLO2017!Q97+COYAIMA2017!Q97+ATACO2017!Q97+'CARMEN DE APICALA'!Q97+CHAPARRAL!Q97+CUNDAY!Q97+ESPINAL!Q97+FLANDES!Q97+ICONONZO!Q97+MELGAR!Q97+NATAGAIMA!Q97+PURIFICACION!Q97+'SAN ANTONIO'!Q97+VILLARRICA!Q97+AMBALEMA!Q97+CASABIANCA!Q97+HERVEO!Q97+LIBANO!Q97+ANZOATEGUI!Q97+PALOCABILDO!Q97+COELLO!Q97+ORTEGA!Q97+ALPUJARRA!Q97+DOLORES!Q97+GUAMO!Q97+PRADO!Q97+'SAN LUIS'!Q97+SUAREZ!Q97+'VALLE DE SAN JUAN'!Q97+VILLAHERMOSA!Q97</f>
        <v>0</v>
      </c>
      <c r="R97" s="50"/>
    </row>
    <row r="98" spans="1:18" s="58" customFormat="1" ht="12.75" customHeight="1" x14ac:dyDescent="0.2">
      <c r="A98" s="135">
        <v>87</v>
      </c>
      <c r="B98" s="1345"/>
      <c r="C98" s="1337"/>
      <c r="D98" s="1346" t="s">
        <v>101</v>
      </c>
      <c r="E98" s="1339"/>
      <c r="F98" s="1371">
        <f>+'VENADILLO 2017'!F98+'SANTA ISABEL 2017'!F98+'SANTA ISABEL 2017'!F98+'ROVIRA 2017'!F98+'PIEDRAS 2017'!F98+'MARIQUITA 2017'!F98+'LERIDA 2017'!F98+'HONDA 2017'!F98+'FRESNO 2017'!F98+'FALAN 2017'!F98+'CAJAMARCA 2017'!F98+'ARMERO 2017'!F98+'ALVARADO 2017'!F98+RONCESVALLES2017!F98+PLANADAS2017!F98+PROGRAMACIÒNMURILLO2017!F98+COYAIMA2017!F98+ATACO2017!F98+'CARMEN DE APICALA'!F98+CHAPARRAL!F98+CUNDAY!F98+ESPINAL!F98+FLANDES!F98+ICONONZO!F98+MELGAR!F98+NATAGAIMA!F98+PURIFICACION!F98+'SAN ANTONIO'!F98+VILLARRICA!F98+AMBALEMA!F98+CASABIANCA!F98+HERVEO!F98+LIBANO!F98+ANZOATEGUI!F98+PALOCABILDO!F98+COELLO!F98+ORTEGA!F98+ALPUJARRA!F98+DOLORES!F98+GUAMO!F98+PRADO!F98+'SAN LUIS'!F98+SUAREZ!F98+'VALLE DE SAN JUAN'!F98+VILLAHERMOSA!F98</f>
        <v>0</v>
      </c>
      <c r="G98" s="1371">
        <f>+'VENADILLO 2017'!G98+'SANTA ISABEL 2017'!G98+'SANTA ISABEL 2017'!G98+'ROVIRA 2017'!G98+'PIEDRAS 2017'!G98+'MARIQUITA 2017'!G98+'LERIDA 2017'!G98+'HONDA 2017'!G98+'FRESNO 2017'!G98+'FALAN 2017'!G98+'CAJAMARCA 2017'!G98+'ARMERO 2017'!G98+'ALVARADO 2017'!G98+RONCESVALLES2017!G98+PLANADAS2017!G98+PROGRAMACIÒNMURILLO2017!G98+COYAIMA2017!G98+ATACO2017!G98+'CARMEN DE APICALA'!G98+CHAPARRAL!G98+CUNDAY!G98+ESPINAL!G98+FLANDES!G98+ICONONZO!G98+MELGAR!G98+NATAGAIMA!G98+PURIFICACION!G98+'SAN ANTONIO'!G98+VILLARRICA!G98+AMBALEMA!G98+CASABIANCA!G98+HERVEO!G98+LIBANO!G98+ANZOATEGUI!G98+PALOCABILDO!G98+COELLO!G98+ORTEGA!G98+ALPUJARRA!G98+DOLORES!G98+GUAMO!G98+PRADO!G98+'SAN LUIS'!G98+SUAREZ!G98+'VALLE DE SAN JUAN'!G98+VILLAHERMOSA!G98</f>
        <v>0</v>
      </c>
      <c r="H98" s="1372"/>
      <c r="I98" s="1372"/>
      <c r="J98" s="206"/>
      <c r="K98" s="1372"/>
      <c r="L98" s="1373"/>
      <c r="M98" s="1373"/>
      <c r="N98" s="1373"/>
      <c r="O98" s="1374"/>
      <c r="P98" s="1374"/>
      <c r="Q98" s="1374"/>
      <c r="R98" s="61"/>
    </row>
    <row r="99" spans="1:18" ht="35.25" customHeight="1" x14ac:dyDescent="0.2">
      <c r="A99" s="135">
        <v>88</v>
      </c>
      <c r="B99" s="217">
        <v>40</v>
      </c>
      <c r="C99" s="72"/>
      <c r="D99" s="170" t="s">
        <v>102</v>
      </c>
      <c r="E99" s="67" t="s">
        <v>49</v>
      </c>
      <c r="F99" s="1369">
        <f>+'VENADILLO 2017'!F99+'SANTA ISABEL 2017'!F99+'SANTA ISABEL 2017'!F99+'ROVIRA 2017'!F99+'PIEDRAS 2017'!F99+'MARIQUITA 2017'!F99+'LERIDA 2017'!F99+'HONDA 2017'!F99+'FRESNO 2017'!F99+'FALAN 2017'!F99+'CAJAMARCA 2017'!F99+'ARMERO 2017'!F99+'ALVARADO 2017'!F99+RONCESVALLES2017!F99+PLANADAS2017!F99+PROGRAMACIÒNMURILLO2017!F99+COYAIMA2017!F99+ATACO2017!F99+'CARMEN DE APICALA'!F99+CHAPARRAL!F99+CUNDAY!F99+ESPINAL!F99+FLANDES!F99+ICONONZO!F99+MELGAR!F99+NATAGAIMA!F99+PURIFICACION!F99+'SAN ANTONIO'!F99+VILLARRICA!F99+AMBALEMA!F99+CASABIANCA!F99+HERVEO!F99+LIBANO!F99+ANZOATEGUI!F99+PALOCABILDO!F99+COELLO!F99+ORTEGA!F99+ALPUJARRA!F99+DOLORES!F99+GUAMO!F99+PRADO!F99+'SAN LUIS'!F99+SUAREZ!F99+'VALLE DE SAN JUAN'!F99+VILLAHERMOSA!F99</f>
        <v>78</v>
      </c>
      <c r="G99" s="1369">
        <f>+'VENADILLO 2017'!G99+'SANTA ISABEL 2017'!G99+'SANTA ISABEL 2017'!G99+'ROVIRA 2017'!G99+'PIEDRAS 2017'!G99+'MARIQUITA 2017'!G99+'LERIDA 2017'!G99+'HONDA 2017'!G99+'FRESNO 2017'!G99+'FALAN 2017'!G99+'CAJAMARCA 2017'!G99+'ARMERO 2017'!G99+'ALVARADO 2017'!G99+RONCESVALLES2017!G99+PLANADAS2017!G99+PROGRAMACIÒNMURILLO2017!G99+COYAIMA2017!G99+ATACO2017!G99+'CARMEN DE APICALA'!G99+CHAPARRAL!G99+CUNDAY!G99+ESPINAL!G99+FLANDES!G99+ICONONZO!G99+MELGAR!G99+NATAGAIMA!G99+PURIFICACION!G99+'SAN ANTONIO'!G99+VILLARRICA!G99+AMBALEMA!G99+CASABIANCA!G99+HERVEO!G99+LIBANO!G99+ANZOATEGUI!G99+PALOCABILDO!G99+COELLO!G99+ORTEGA!G99+ALPUJARRA!G99+DOLORES!G99+GUAMO!G99+PRADO!G99+'SAN LUIS'!G99+SUAREZ!G99+'VALLE DE SAN JUAN'!G99+VILLAHERMOSA!G99</f>
        <v>51</v>
      </c>
      <c r="H99" s="190">
        <f>G99*100/F99</f>
        <v>65.384615384615387</v>
      </c>
      <c r="I99" s="1369">
        <f>+'VENADILLO 2017'!I99+'SANTA ISABEL 2017'!I99+'SANTA ISABEL 2017'!I99+'ROVIRA 2017'!I99+'PIEDRAS 2017'!I99+'MARIQUITA 2017'!I99+'LERIDA 2017'!I99+'HONDA 2017'!I99+'FRESNO 2017'!I99+'FALAN 2017'!I99+'CAJAMARCA 2017'!I99+'ARMERO 2017'!I99+'ALVARADO 2017'!I99+RONCESVALLES2017!I99+PLANADAS2017!I99+PROGRAMACIÒNMURILLO2017!I99+COYAIMA2017!I99+ATACO2017!I99+'CARMEN DE APICALA'!I99+CHAPARRAL!I99+CUNDAY!I99+ESPINAL!I99+FLANDES!I99+ICONONZO!I99+MELGAR!I99+NATAGAIMA!I99+PURIFICACION!I99+'SAN ANTONIO'!I99+VILLARRICA!I99+AMBALEMA!I99+CASABIANCA!I99+HERVEO!I99+LIBANO!I99+ANZOATEGUI!I99+PALOCABILDO!I99+COELLO!I99+ORTEGA!I99+ALPUJARRA!I99+DOLORES!I99+GUAMO!I99+PRADO!I99+'SAN LUIS'!I99+SUAREZ!I99+'VALLE DE SAN JUAN'!I99+VILLAHERMOSA!I99</f>
        <v>86</v>
      </c>
      <c r="J99" s="1369">
        <f>+'VENADILLO 2017'!J99+'SANTA ISABEL 2017'!J99+'SANTA ISABEL 2017'!J99+'ROVIRA 2017'!J99+'PIEDRAS 2017'!J99+'MARIQUITA 2017'!J99+'LERIDA 2017'!J99+'HONDA 2017'!J99+'FRESNO 2017'!J99+'FALAN 2017'!J99+'CAJAMARCA 2017'!J99+'ARMERO 2017'!J99+'ALVARADO 2017'!J99+RONCESVALLES2017!J99+PLANADAS2017!J99+PROGRAMACIÒNMURILLO2017!J99+COYAIMA2017!J99+ATACO2017!J99+'CARMEN DE APICALA'!J99+CHAPARRAL!J99+CUNDAY!J99+ESPINAL!J99+FLANDES!J99+ICONONZO!J99+MELGAR!J99+NATAGAIMA!J99+PURIFICACION!J99+'SAN ANTONIO'!J99+VILLARRICA!J99+AMBALEMA!J99+CASABIANCA!J99+HERVEO!J99+LIBANO!J99+ANZOATEGUI!J99+PALOCABILDO!J99+COELLO!J99+ORTEGA!J99+ALPUJARRA!J99+DOLORES!J99+GUAMO!J99+PRADO!J99+'SAN LUIS'!J99+SUAREZ!J99+'VALLE DE SAN JUAN'!J99+VILLAHERMOSA!J99</f>
        <v>96</v>
      </c>
      <c r="K99" s="1369">
        <f>+'VENADILLO 2017'!K99+'SANTA ISABEL 2017'!K99+'SANTA ISABEL 2017'!K99+'ROVIRA 2017'!K99+'PIEDRAS 2017'!K99+'MARIQUITA 2017'!K99+'LERIDA 2017'!K99+'HONDA 2017'!K99+'FRESNO 2017'!K99+'FALAN 2017'!K99+'CAJAMARCA 2017'!K99+'ARMERO 2017'!K99+'ALVARADO 2017'!K99+RONCESVALLES2017!K99+PLANADAS2017!K99+PROGRAMACIÒNMURILLO2017!K99+COYAIMA2017!K99+ATACO2017!K99+'CARMEN DE APICALA'!K99+CHAPARRAL!K99+CUNDAY!K99+ESPINAL!K99+FLANDES!K99+ICONONZO!K99+MELGAR!K99+NATAGAIMA!K99+PURIFICACION!K99+'SAN ANTONIO'!K99+VILLARRICA!K99+AMBALEMA!K99+CASABIANCA!K99+HERVEO!K99+LIBANO!K99+ANZOATEGUI!K99+PALOCABILDO!K99+COELLO!K99+ORTEGA!K99+ALPUJARRA!K99+DOLORES!K99+GUAMO!K99+PRADO!K99+'SAN LUIS'!K99+SUAREZ!K99+'VALLE DE SAN JUAN'!K99+VILLAHERMOSA!K99</f>
        <v>1792</v>
      </c>
      <c r="L99" s="1370">
        <f>+'VENADILLO 2017'!L99+'SANTA ISABEL 2017'!L99+'SANTA ISABEL 2017'!L99+'ROVIRA 2017'!L99+'PIEDRAS 2017'!L99+'MARIQUITA 2017'!L99+'LERIDA 2017'!L99+'HONDA 2017'!L99+'FRESNO 2017'!L99+'FALAN 2017'!L99+'CAJAMARCA 2017'!L99+'ARMERO 2017'!L99+'ALVARADO 2017'!L99+RONCESVALLES2017!L99+PLANADAS2017!L99+PROGRAMACIÒNMURILLO2017!L99+COYAIMA2017!L99+ATACO2017!L99+'CARMEN DE APICALA'!L99+CHAPARRAL!L99+CUNDAY!L99+ESPINAL!L99+FLANDES!L99+ICONONZO!L99+MELGAR!L99+NATAGAIMA!L99+PURIFICACION!L99+'SAN ANTONIO'!L99+VILLARRICA!L99+AMBALEMA!L99+CASABIANCA!L99+HERVEO!L99+LIBANO!L99+ANZOATEGUI!L99+PALOCABILDO!L99+COELLO!L99+ORTEGA!L99+ALPUJARRA!L99+DOLORES!L99+GUAMO!L99+PRADO!L99+'SAN LUIS'!L99+SUAREZ!L99+'VALLE DE SAN JUAN'!L99+VILLAHERMOSA!L99</f>
        <v>10507200</v>
      </c>
      <c r="M99" s="1370">
        <f>+'VENADILLO 2017'!M99+'SANTA ISABEL 2017'!M99+'SANTA ISABEL 2017'!M99+'ROVIRA 2017'!M99+'PIEDRAS 2017'!M99+'MARIQUITA 2017'!M99+'LERIDA 2017'!M99+'HONDA 2017'!M99+'FRESNO 2017'!M99+'FALAN 2017'!M99+'CAJAMARCA 2017'!M99+'ARMERO 2017'!M99+'ALVARADO 2017'!M99+RONCESVALLES2017!M99+PLANADAS2017!M99+PROGRAMACIÒNMURILLO2017!M99+COYAIMA2017!M99+ATACO2017!M99+'CARMEN DE APICALA'!M99+CHAPARRAL!M99+CUNDAY!M99+ESPINAL!M99+FLANDES!M99+ICONONZO!M99+MELGAR!M99+NATAGAIMA!M99+PURIFICACION!M99+'SAN ANTONIO'!M99+VILLARRICA!M99+AMBALEMA!M99+CASABIANCA!M99+HERVEO!M99+LIBANO!M99+ANZOATEGUI!M99+PALOCABILDO!M99+COELLO!M99+ORTEGA!M99+ALPUJARRA!M99+DOLORES!M99+GUAMO!M99+PRADO!M99+'SAN LUIS'!M99+SUAREZ!M99+'VALLE DE SAN JUAN'!M99+VILLAHERMOSA!M99</f>
        <v>14264320</v>
      </c>
      <c r="N99" s="1370">
        <f>+'VENADILLO 2017'!N99+'SANTA ISABEL 2017'!N99+'SANTA ISABEL 2017'!N99+'ROVIRA 2017'!N99+'PIEDRAS 2017'!N99+'MARIQUITA 2017'!N99+'LERIDA 2017'!N99+'HONDA 2017'!N99+'FRESNO 2017'!N99+'FALAN 2017'!N99+'CAJAMARCA 2017'!N99+'ARMERO 2017'!N99+'ALVARADO 2017'!N99+RONCESVALLES2017!N99+PLANADAS2017!N99+PROGRAMACIÒNMURILLO2017!N99+COYAIMA2017!N99+ATACO2017!N99+'CARMEN DE APICALA'!N99+CHAPARRAL!N99+CUNDAY!N99+ESPINAL!N99+FLANDES!N99+ICONONZO!N99+MELGAR!N99+NATAGAIMA!N99+PURIFICACION!N99+'SAN ANTONIO'!N99+VILLARRICA!N99+AMBALEMA!N99+CASABIANCA!N99+HERVEO!N99+LIBANO!N99+ANZOATEGUI!N99+PALOCABILDO!N99+COELLO!N99+ORTEGA!N99+ALPUJARRA!N99+DOLORES!N99+GUAMO!N99+PRADO!N99+'SAN LUIS'!N99+SUAREZ!N99+'VALLE DE SAN JUAN'!N99+VILLAHERMOSA!N99</f>
        <v>0</v>
      </c>
      <c r="O99" s="1370">
        <f>+'VENADILLO 2017'!O99+'SANTA ISABEL 2017'!O99+'SANTA ISABEL 2017'!O99+'ROVIRA 2017'!O99+'PIEDRAS 2017'!O99+'MARIQUITA 2017'!O99+'LERIDA 2017'!O99+'HONDA 2017'!O99+'FRESNO 2017'!O99+'FALAN 2017'!O99+'CAJAMARCA 2017'!O99+'ARMERO 2017'!O99+'ALVARADO 2017'!O99+RONCESVALLES2017!O99+PLANADAS2017!O99+PROGRAMACIÒNMURILLO2017!O99+COYAIMA2017!O99+ATACO2017!O99+'CARMEN DE APICALA'!O99+CHAPARRAL!O99+CUNDAY!O99+ESPINAL!O99+FLANDES!O99+ICONONZO!O99+MELGAR!O99+NATAGAIMA!O99+PURIFICACION!O99+'SAN ANTONIO'!O99+VILLARRICA!O99+AMBALEMA!O99+CASABIANCA!O99+HERVEO!O99+LIBANO!O99+ANZOATEGUI!O99+PALOCABILDO!O99+COELLO!O99+ORTEGA!O99+ALPUJARRA!O99+DOLORES!O99+GUAMO!O99+PRADO!O99+'SAN LUIS'!O99+SUAREZ!O99+'VALLE DE SAN JUAN'!O99+VILLAHERMOSA!O99</f>
        <v>0</v>
      </c>
      <c r="P99" s="1370">
        <f>+'VENADILLO 2017'!P99+'SANTA ISABEL 2017'!P99+'SANTA ISABEL 2017'!P99+'ROVIRA 2017'!P99+'PIEDRAS 2017'!P99+'MARIQUITA 2017'!P99+'LERIDA 2017'!P99+'HONDA 2017'!P99+'FRESNO 2017'!P99+'FALAN 2017'!P99+'CAJAMARCA 2017'!P99+'ARMERO 2017'!P99+'ALVARADO 2017'!P99+RONCESVALLES2017!P99+PLANADAS2017!P99+PROGRAMACIÒNMURILLO2017!P99+COYAIMA2017!P99+ATACO2017!P99+'CARMEN DE APICALA'!P99+CHAPARRAL!P99+CUNDAY!P99+ESPINAL!P99+FLANDES!P99+ICONONZO!P99+MELGAR!P99+NATAGAIMA!P99+PURIFICACION!P99+'SAN ANTONIO'!P99+VILLARRICA!P99+AMBALEMA!P99+CASABIANCA!P99+HERVEO!P99+LIBANO!P99+ANZOATEGUI!P99+PALOCABILDO!P99+COELLO!P99+ORTEGA!P99+ALPUJARRA!P99+DOLORES!P99+GUAMO!P99+PRADO!P99+'SAN LUIS'!P99+SUAREZ!P99+'VALLE DE SAN JUAN'!P99+VILLAHERMOSA!P99</f>
        <v>1768</v>
      </c>
      <c r="Q99" s="1370">
        <f>+'VENADILLO 2017'!Q99+'SANTA ISABEL 2017'!Q99+'SANTA ISABEL 2017'!Q99+'ROVIRA 2017'!Q99+'PIEDRAS 2017'!Q99+'MARIQUITA 2017'!Q99+'LERIDA 2017'!Q99+'HONDA 2017'!Q99+'FRESNO 2017'!Q99+'FALAN 2017'!Q99+'CAJAMARCA 2017'!Q99+'ARMERO 2017'!Q99+'ALVARADO 2017'!Q99+RONCESVALLES2017!Q99+PLANADAS2017!Q99+PROGRAMACIÒNMURILLO2017!Q99+COYAIMA2017!Q99+ATACO2017!Q99+'CARMEN DE APICALA'!Q99+CHAPARRAL!Q99+CUNDAY!Q99+ESPINAL!Q99+FLANDES!Q99+ICONONZO!Q99+MELGAR!Q99+NATAGAIMA!Q99+PURIFICACION!Q99+'SAN ANTONIO'!Q99+VILLARRICA!Q99+AMBALEMA!Q99+CASABIANCA!Q99+HERVEO!Q99+LIBANO!Q99+ANZOATEGUI!Q99+PALOCABILDO!Q99+COELLO!Q99+ORTEGA!Q99+ALPUJARRA!Q99+DOLORES!Q99+GUAMO!Q99+PRADO!Q99+'SAN LUIS'!Q99+SUAREZ!Q99+'VALLE DE SAN JUAN'!Q99+VILLAHERMOSA!Q99</f>
        <v>14265600</v>
      </c>
      <c r="R99" s="50"/>
    </row>
    <row r="100" spans="1:18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369">
        <f>+'VENADILLO 2017'!F100+'SANTA ISABEL 2017'!F100+'SANTA ISABEL 2017'!F100+'ROVIRA 2017'!F100+'PIEDRAS 2017'!F100+'MARIQUITA 2017'!F100+'LERIDA 2017'!F100+'HONDA 2017'!F100+'FRESNO 2017'!F100+'FALAN 2017'!F100+'CAJAMARCA 2017'!F100+'ARMERO 2017'!F100+'ALVARADO 2017'!F100+RONCESVALLES2017!F100+PLANADAS2017!F100+PROGRAMACIÒNMURILLO2017!F100+COYAIMA2017!F100+ATACO2017!F100+'CARMEN DE APICALA'!F100+CHAPARRAL!F100+CUNDAY!F100+ESPINAL!F100+FLANDES!F100+ICONONZO!F100+MELGAR!F100+NATAGAIMA!F100+PURIFICACION!F100+'SAN ANTONIO'!F100+VILLARRICA!F100+AMBALEMA!F100+CASABIANCA!F100+HERVEO!F100+LIBANO!F100+ANZOATEGUI!F100+PALOCABILDO!F100+COELLO!F100+ORTEGA!F100+ALPUJARRA!F100+DOLORES!F100+GUAMO!F100+PRADO!F100+'SAN LUIS'!F100+SUAREZ!F100+'VALLE DE SAN JUAN'!F100+VILLAHERMOSA!F100</f>
        <v>119</v>
      </c>
      <c r="G100" s="1369">
        <f>+'VENADILLO 2017'!G100+'SANTA ISABEL 2017'!G100+'SANTA ISABEL 2017'!G100+'ROVIRA 2017'!G100+'PIEDRAS 2017'!G100+'MARIQUITA 2017'!G100+'LERIDA 2017'!G100+'HONDA 2017'!G100+'FRESNO 2017'!G100+'FALAN 2017'!G100+'CAJAMARCA 2017'!G100+'ARMERO 2017'!G100+'ALVARADO 2017'!G100+RONCESVALLES2017!G100+PLANADAS2017!G100+PROGRAMACIÒNMURILLO2017!G100+COYAIMA2017!G100+ATACO2017!G100+'CARMEN DE APICALA'!G100+CHAPARRAL!G100+CUNDAY!G100+ESPINAL!G100+FLANDES!G100+ICONONZO!G100+MELGAR!G100+NATAGAIMA!G100+PURIFICACION!G100+'SAN ANTONIO'!G100+VILLARRICA!G100+AMBALEMA!G100+CASABIANCA!G100+HERVEO!G100+LIBANO!G100+ANZOATEGUI!G100+PALOCABILDO!G100+COELLO!G100+ORTEGA!G100+ALPUJARRA!G100+DOLORES!G100+GUAMO!G100+PRADO!G100+'SAN LUIS'!G100+SUAREZ!G100+'VALLE DE SAN JUAN'!G100+VILLAHERMOSA!G100</f>
        <v>260</v>
      </c>
      <c r="H100" s="190">
        <f t="shared" ref="H100:H101" si="3">G100*100/F100</f>
        <v>218.48739495798318</v>
      </c>
      <c r="I100" s="1369">
        <f>+'VENADILLO 2017'!I100+'SANTA ISABEL 2017'!I100+'SANTA ISABEL 2017'!I100+'ROVIRA 2017'!I100+'PIEDRAS 2017'!I100+'MARIQUITA 2017'!I100+'LERIDA 2017'!I100+'HONDA 2017'!I100+'FRESNO 2017'!I100+'FALAN 2017'!I100+'CAJAMARCA 2017'!I100+'ARMERO 2017'!I100+'ALVARADO 2017'!I100+RONCESVALLES2017!I100+PLANADAS2017!I100+PROGRAMACIÒNMURILLO2017!I100+COYAIMA2017!I100+ATACO2017!I100+'CARMEN DE APICALA'!I100+CHAPARRAL!I100+CUNDAY!I100+ESPINAL!I100+FLANDES!I100+ICONONZO!I100+MELGAR!I100+NATAGAIMA!I100+PURIFICACION!I100+'SAN ANTONIO'!I100+VILLARRICA!I100+AMBALEMA!I100+CASABIANCA!I100+HERVEO!I100+LIBANO!I100+ANZOATEGUI!I100+PALOCABILDO!I100+COELLO!I100+ORTEGA!I100+ALPUJARRA!I100+DOLORES!I100+GUAMO!I100+PRADO!I100+'SAN LUIS'!I100+SUAREZ!I100+'VALLE DE SAN JUAN'!I100+VILLAHERMOSA!I100</f>
        <v>468</v>
      </c>
      <c r="J100" s="1369">
        <f>+'VENADILLO 2017'!J100+'SANTA ISABEL 2017'!J100+'SANTA ISABEL 2017'!J100+'ROVIRA 2017'!J100+'PIEDRAS 2017'!J100+'MARIQUITA 2017'!J100+'LERIDA 2017'!J100+'HONDA 2017'!J100+'FRESNO 2017'!J100+'FALAN 2017'!J100+'CAJAMARCA 2017'!J100+'ARMERO 2017'!J100+'ALVARADO 2017'!J100+RONCESVALLES2017!J100+PLANADAS2017!J100+PROGRAMACIÒNMURILLO2017!J100+COYAIMA2017!J100+ATACO2017!J100+'CARMEN DE APICALA'!J100+CHAPARRAL!J100+CUNDAY!J100+ESPINAL!J100+FLANDES!J100+ICONONZO!J100+MELGAR!J100+NATAGAIMA!J100+PURIFICACION!J100+'SAN ANTONIO'!J100+VILLARRICA!J100+AMBALEMA!J100+CASABIANCA!J100+HERVEO!J100+LIBANO!J100+ANZOATEGUI!J100+PALOCABILDO!J100+COELLO!J100+ORTEGA!J100+ALPUJARRA!J100+DOLORES!J100+GUAMO!J100+PRADO!J100+'SAN LUIS'!J100+SUAREZ!J100+'VALLE DE SAN JUAN'!J100+VILLAHERMOSA!J100</f>
        <v>687</v>
      </c>
      <c r="K100" s="1369">
        <f>+'VENADILLO 2017'!K100+'SANTA ISABEL 2017'!K100+'SANTA ISABEL 2017'!K100+'ROVIRA 2017'!K100+'PIEDRAS 2017'!K100+'MARIQUITA 2017'!K100+'LERIDA 2017'!K100+'HONDA 2017'!K100+'FRESNO 2017'!K100+'FALAN 2017'!K100+'CAJAMARCA 2017'!K100+'ARMERO 2017'!K100+'ALVARADO 2017'!K100+RONCESVALLES2017!K100+PLANADAS2017!K100+PROGRAMACIÒNMURILLO2017!K100+COYAIMA2017!K100+ATACO2017!K100+'CARMEN DE APICALA'!K100+CHAPARRAL!K100+CUNDAY!K100+ESPINAL!K100+FLANDES!K100+ICONONZO!K100+MELGAR!K100+NATAGAIMA!K100+PURIFICACION!K100+'SAN ANTONIO'!K100+VILLARRICA!K100+AMBALEMA!K100+CASABIANCA!K100+HERVEO!K100+LIBANO!K100+ANZOATEGUI!K100+PALOCABILDO!K100+COELLO!K100+ORTEGA!K100+ALPUJARRA!K100+DOLORES!K100+GUAMO!K100+PRADO!K100+'SAN LUIS'!K100+SUAREZ!K100+'VALLE DE SAN JUAN'!K100+VILLAHERMOSA!K100</f>
        <v>732</v>
      </c>
      <c r="L100" s="1370">
        <f>+'VENADILLO 2017'!L100+'SANTA ISABEL 2017'!L100+'SANTA ISABEL 2017'!L100+'ROVIRA 2017'!L100+'PIEDRAS 2017'!L100+'MARIQUITA 2017'!L100+'LERIDA 2017'!L100+'HONDA 2017'!L100+'FRESNO 2017'!L100+'FALAN 2017'!L100+'CAJAMARCA 2017'!L100+'ARMERO 2017'!L100+'ALVARADO 2017'!L100+RONCESVALLES2017!L100+PLANADAS2017!L100+PROGRAMACIÒNMURILLO2017!L100+COYAIMA2017!L100+ATACO2017!L100+'CARMEN DE APICALA'!L100+CHAPARRAL!L100+CUNDAY!L100+ESPINAL!L100+FLANDES!L100+ICONONZO!L100+MELGAR!L100+NATAGAIMA!L100+PURIFICACION!L100+'SAN ANTONIO'!L100+VILLARRICA!L100+AMBALEMA!L100+CASABIANCA!L100+HERVEO!L100+LIBANO!L100+ANZOATEGUI!L100+PALOCABILDO!L100+COELLO!L100+ORTEGA!L100+ALPUJARRA!L100+DOLORES!L100+GUAMO!L100+PRADO!L100+'SAN LUIS'!L100+SUAREZ!L100+'VALLE DE SAN JUAN'!L100+VILLAHERMOSA!L100</f>
        <v>354220</v>
      </c>
      <c r="M100" s="1370">
        <f>+'VENADILLO 2017'!M100+'SANTA ISABEL 2017'!M100+'SANTA ISABEL 2017'!M100+'ROVIRA 2017'!M100+'PIEDRAS 2017'!M100+'MARIQUITA 2017'!M100+'LERIDA 2017'!M100+'HONDA 2017'!M100+'FRESNO 2017'!M100+'FALAN 2017'!M100+'CAJAMARCA 2017'!M100+'ARMERO 2017'!M100+'ALVARADO 2017'!M100+RONCESVALLES2017!M100+PLANADAS2017!M100+PROGRAMACIÒNMURILLO2017!M100+COYAIMA2017!M100+ATACO2017!M100+'CARMEN DE APICALA'!M100+CHAPARRAL!M100+CUNDAY!M100+ESPINAL!M100+FLANDES!M100+ICONONZO!M100+MELGAR!M100+NATAGAIMA!M100+PURIFICACION!M100+'SAN ANTONIO'!M100+VILLARRICA!M100+AMBALEMA!M100+CASABIANCA!M100+HERVEO!M100+LIBANO!M100+ANZOATEGUI!M100+PALOCABILDO!M100+COELLO!M100+ORTEGA!M100+ALPUJARRA!M100+DOLORES!M100+GUAMO!M100+PRADO!M100+'SAN LUIS'!M100+SUAREZ!M100+'VALLE DE SAN JUAN'!M100+VILLAHERMOSA!M100</f>
        <v>5826720</v>
      </c>
      <c r="N100" s="1370">
        <f>+'VENADILLO 2017'!N100+'SANTA ISABEL 2017'!N100+'SANTA ISABEL 2017'!N100+'ROVIRA 2017'!N100+'PIEDRAS 2017'!N100+'MARIQUITA 2017'!N100+'LERIDA 2017'!N100+'HONDA 2017'!N100+'FRESNO 2017'!N100+'FALAN 2017'!N100+'CAJAMARCA 2017'!N100+'ARMERO 2017'!N100+'ALVARADO 2017'!N100+RONCESVALLES2017!N100+PLANADAS2017!N100+PROGRAMACIÒNMURILLO2017!N100+COYAIMA2017!N100+ATACO2017!N100+'CARMEN DE APICALA'!N100+CHAPARRAL!N100+CUNDAY!N100+ESPINAL!N100+FLANDES!N100+ICONONZO!N100+MELGAR!N100+NATAGAIMA!N100+PURIFICACION!N100+'SAN ANTONIO'!N100+VILLARRICA!N100+AMBALEMA!N100+CASABIANCA!N100+HERVEO!N100+LIBANO!N100+ANZOATEGUI!N100+PALOCABILDO!N100+COELLO!N100+ORTEGA!N100+ALPUJARRA!N100+DOLORES!N100+GUAMO!N100+PRADO!N100+'SAN LUIS'!N100+SUAREZ!N100+'VALLE DE SAN JUAN'!N100+VILLAHERMOSA!N100</f>
        <v>0</v>
      </c>
      <c r="O100" s="1370">
        <f>+'VENADILLO 2017'!O100+'SANTA ISABEL 2017'!O100+'SANTA ISABEL 2017'!O100+'ROVIRA 2017'!O100+'PIEDRAS 2017'!O100+'MARIQUITA 2017'!O100+'LERIDA 2017'!O100+'HONDA 2017'!O100+'FRESNO 2017'!O100+'FALAN 2017'!O100+'CAJAMARCA 2017'!O100+'ARMERO 2017'!O100+'ALVARADO 2017'!O100+RONCESVALLES2017!O100+PLANADAS2017!O100+PROGRAMACIÒNMURILLO2017!O100+COYAIMA2017!O100+ATACO2017!O100+'CARMEN DE APICALA'!O100+CHAPARRAL!O100+CUNDAY!O100+ESPINAL!O100+FLANDES!O100+ICONONZO!O100+MELGAR!O100+NATAGAIMA!O100+PURIFICACION!O100+'SAN ANTONIO'!O100+VILLARRICA!O100+AMBALEMA!O100+CASABIANCA!O100+HERVEO!O100+LIBANO!O100+ANZOATEGUI!O100+PALOCABILDO!O100+COELLO!O100+ORTEGA!O100+ALPUJARRA!O100+DOLORES!O100+GUAMO!O100+PRADO!O100+'SAN LUIS'!O100+SUAREZ!O100+'VALLE DE SAN JUAN'!O100+VILLAHERMOSA!O100</f>
        <v>0</v>
      </c>
      <c r="P100" s="1370">
        <f>+'VENADILLO 2017'!P100+'SANTA ISABEL 2017'!P100+'SANTA ISABEL 2017'!P100+'ROVIRA 2017'!P100+'PIEDRAS 2017'!P100+'MARIQUITA 2017'!P100+'LERIDA 2017'!P100+'HONDA 2017'!P100+'FRESNO 2017'!P100+'FALAN 2017'!P100+'CAJAMARCA 2017'!P100+'ARMERO 2017'!P100+'ALVARADO 2017'!P100+RONCESVALLES2017!P100+PLANADAS2017!P100+PROGRAMACIÒNMURILLO2017!P100+COYAIMA2017!P100+ATACO2017!P100+'CARMEN DE APICALA'!P100+CHAPARRAL!P100+CUNDAY!P100+ESPINAL!P100+FLANDES!P100+ICONONZO!P100+MELGAR!P100+NATAGAIMA!P100+PURIFICACION!P100+'SAN ANTONIO'!P100+VILLARRICA!P100+AMBALEMA!P100+CASABIANCA!P100+HERVEO!P100+LIBANO!P100+ANZOATEGUI!P100+PALOCABILDO!P100+COELLO!P100+ORTEGA!P100+ALPUJARRA!P100+DOLORES!P100+GUAMO!P100+PRADO!P100+'SAN LUIS'!P100+SUAREZ!P100+'VALLE DE SAN JUAN'!P100+VILLAHERMOSA!P100</f>
        <v>712</v>
      </c>
      <c r="Q100" s="1370">
        <f>+'VENADILLO 2017'!Q100+'SANTA ISABEL 2017'!Q100+'SANTA ISABEL 2017'!Q100+'ROVIRA 2017'!Q100+'PIEDRAS 2017'!Q100+'MARIQUITA 2017'!Q100+'LERIDA 2017'!Q100+'HONDA 2017'!Q100+'FRESNO 2017'!Q100+'FALAN 2017'!Q100+'CAJAMARCA 2017'!Q100+'ARMERO 2017'!Q100+'ALVARADO 2017'!Q100+RONCESVALLES2017!Q100+PLANADAS2017!Q100+PROGRAMACIÒNMURILLO2017!Q100+COYAIMA2017!Q100+ATACO2017!Q100+'CARMEN DE APICALA'!Q100+CHAPARRAL!Q100+CUNDAY!Q100+ESPINAL!Q100+FLANDES!Q100+ICONONZO!Q100+MELGAR!Q100+NATAGAIMA!Q100+PURIFICACION!Q100+'SAN ANTONIO'!Q100+VILLARRICA!Q100+AMBALEMA!Q100+CASABIANCA!Q100+HERVEO!Q100+LIBANO!Q100+ANZOATEGUI!Q100+PALOCABILDO!Q100+COELLO!Q100+ORTEGA!Q100+ALPUJARRA!Q100+DOLORES!Q100+GUAMO!Q100+PRADO!Q100+'SAN LUIS'!Q100+SUAREZ!Q100+'VALLE DE SAN JUAN'!Q100+VILLAHERMOSA!Q100</f>
        <v>5827175</v>
      </c>
      <c r="R100" s="50"/>
    </row>
    <row r="101" spans="1:18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369">
        <f>+'VENADILLO 2017'!F101+'SANTA ISABEL 2017'!F101+'SANTA ISABEL 2017'!F101+'ROVIRA 2017'!F101+'PIEDRAS 2017'!F101+'MARIQUITA 2017'!F101+'LERIDA 2017'!F101+'HONDA 2017'!F101+'FRESNO 2017'!F101+'FALAN 2017'!F101+'CAJAMARCA 2017'!F101+'ARMERO 2017'!F101+'ALVARADO 2017'!F101+RONCESVALLES2017!F101+PLANADAS2017!F101+PROGRAMACIÒNMURILLO2017!F101+COYAIMA2017!F101+ATACO2017!F101+'CARMEN DE APICALA'!F101+CHAPARRAL!F101+CUNDAY!F101+ESPINAL!F101+FLANDES!F101+ICONONZO!F101+MELGAR!F101+NATAGAIMA!F101+PURIFICACION!F101+'SAN ANTONIO'!F101+VILLARRICA!F101+AMBALEMA!F101+CASABIANCA!F101+HERVEO!F101+LIBANO!F101+ANZOATEGUI!F101+PALOCABILDO!F101+COELLO!F101+ORTEGA!F101+ALPUJARRA!F101+DOLORES!F101+GUAMO!F101+PRADO!F101+'SAN LUIS'!F101+SUAREZ!F101+'VALLE DE SAN JUAN'!F101+VILLAHERMOSA!F101</f>
        <v>60</v>
      </c>
      <c r="G101" s="1369">
        <f>+'VENADILLO 2017'!G101+'SANTA ISABEL 2017'!G101+'SANTA ISABEL 2017'!G101+'ROVIRA 2017'!G101+'PIEDRAS 2017'!G101+'MARIQUITA 2017'!G101+'LERIDA 2017'!G101+'HONDA 2017'!G101+'FRESNO 2017'!G101+'FALAN 2017'!G101+'CAJAMARCA 2017'!G101+'ARMERO 2017'!G101+'ALVARADO 2017'!G101+RONCESVALLES2017!G101+PLANADAS2017!G101+PROGRAMACIÒNMURILLO2017!G101+COYAIMA2017!G101+ATACO2017!G101+'CARMEN DE APICALA'!G101+CHAPARRAL!G101+CUNDAY!G101+ESPINAL!G101+FLANDES!G101+ICONONZO!G101+MELGAR!G101+NATAGAIMA!G101+PURIFICACION!G101+'SAN ANTONIO'!G101+VILLARRICA!G101+AMBALEMA!G101+CASABIANCA!G101+HERVEO!G101+LIBANO!G101+ANZOATEGUI!G101+PALOCABILDO!G101+COELLO!G101+ORTEGA!G101+ALPUJARRA!G101+DOLORES!G101+GUAMO!G101+PRADO!G101+'SAN LUIS'!G101+SUAREZ!G101+'VALLE DE SAN JUAN'!G101+VILLAHERMOSA!G101</f>
        <v>125</v>
      </c>
      <c r="H101" s="190">
        <f t="shared" si="3"/>
        <v>208.33333333333334</v>
      </c>
      <c r="I101" s="1369">
        <f>+'VENADILLO 2017'!I101+'SANTA ISABEL 2017'!I101+'SANTA ISABEL 2017'!I101+'ROVIRA 2017'!I101+'PIEDRAS 2017'!I101+'MARIQUITA 2017'!I101+'LERIDA 2017'!I101+'HONDA 2017'!I101+'FRESNO 2017'!I101+'FALAN 2017'!I101+'CAJAMARCA 2017'!I101+'ARMERO 2017'!I101+'ALVARADO 2017'!I101+RONCESVALLES2017!I101+PLANADAS2017!I101+PROGRAMACIÒNMURILLO2017!I101+COYAIMA2017!I101+ATACO2017!I101+'CARMEN DE APICALA'!I101+CHAPARRAL!I101+CUNDAY!I101+ESPINAL!I101+FLANDES!I101+ICONONZO!I101+MELGAR!I101+NATAGAIMA!I101+PURIFICACION!I101+'SAN ANTONIO'!I101+VILLARRICA!I101+AMBALEMA!I101+CASABIANCA!I101+HERVEO!I101+LIBANO!I101+ANZOATEGUI!I101+PALOCABILDO!I101+COELLO!I101+ORTEGA!I101+ALPUJARRA!I101+DOLORES!I101+GUAMO!I101+PRADO!I101+'SAN LUIS'!I101+SUAREZ!I101+'VALLE DE SAN JUAN'!I101+VILLAHERMOSA!I101</f>
        <v>343</v>
      </c>
      <c r="J101" s="1369">
        <f>+'VENADILLO 2017'!J101+'SANTA ISABEL 2017'!J101+'SANTA ISABEL 2017'!J101+'ROVIRA 2017'!J101+'PIEDRAS 2017'!J101+'MARIQUITA 2017'!J101+'LERIDA 2017'!J101+'HONDA 2017'!J101+'FRESNO 2017'!J101+'FALAN 2017'!J101+'CAJAMARCA 2017'!J101+'ARMERO 2017'!J101+'ALVARADO 2017'!J101+RONCESVALLES2017!J101+PLANADAS2017!J101+PROGRAMACIÒNMURILLO2017!J101+COYAIMA2017!J101+ATACO2017!J101+'CARMEN DE APICALA'!J101+CHAPARRAL!J101+CUNDAY!J101+ESPINAL!J101+FLANDES!J101+ICONONZO!J101+MELGAR!J101+NATAGAIMA!J101+PURIFICACION!J101+'SAN ANTONIO'!J101+VILLARRICA!J101+AMBALEMA!J101+CASABIANCA!J101+HERVEO!J101+LIBANO!J101+ANZOATEGUI!J101+PALOCABILDO!J101+COELLO!J101+ORTEGA!J101+ALPUJARRA!J101+DOLORES!J101+GUAMO!J101+PRADO!J101+'SAN LUIS'!J101+SUAREZ!J101+'VALLE DE SAN JUAN'!J101+VILLAHERMOSA!J101</f>
        <v>427</v>
      </c>
      <c r="K101" s="1369">
        <f>+'VENADILLO 2017'!K101+'SANTA ISABEL 2017'!K101+'SANTA ISABEL 2017'!K101+'ROVIRA 2017'!K101+'PIEDRAS 2017'!K101+'MARIQUITA 2017'!K101+'LERIDA 2017'!K101+'HONDA 2017'!K101+'FRESNO 2017'!K101+'FALAN 2017'!K101+'CAJAMARCA 2017'!K101+'ARMERO 2017'!K101+'ALVARADO 2017'!K101+RONCESVALLES2017!K101+PLANADAS2017!K101+PROGRAMACIÒNMURILLO2017!K101+COYAIMA2017!K101+ATACO2017!K101+'CARMEN DE APICALA'!K101+CHAPARRAL!K101+CUNDAY!K101+ESPINAL!K101+FLANDES!K101+ICONONZO!K101+MELGAR!K101+NATAGAIMA!K101+PURIFICACION!K101+'SAN ANTONIO'!K101+VILLARRICA!K101+AMBALEMA!K101+CASABIANCA!K101+HERVEO!K101+LIBANO!K101+ANZOATEGUI!K101+PALOCABILDO!K101+COELLO!K101+ORTEGA!K101+ALPUJARRA!K101+DOLORES!K101+GUAMO!K101+PRADO!K101+'SAN LUIS'!K101+SUAREZ!K101+'VALLE DE SAN JUAN'!K101+VILLAHERMOSA!K101</f>
        <v>633</v>
      </c>
      <c r="L101" s="1370">
        <f>+'VENADILLO 2017'!L101+'SANTA ISABEL 2017'!L101+'SANTA ISABEL 2017'!L101+'ROVIRA 2017'!L101+'PIEDRAS 2017'!L101+'MARIQUITA 2017'!L101+'LERIDA 2017'!L101+'HONDA 2017'!L101+'FRESNO 2017'!L101+'FALAN 2017'!L101+'CAJAMARCA 2017'!L101+'ARMERO 2017'!L101+'ALVARADO 2017'!L101+RONCESVALLES2017!L101+PLANADAS2017!L101+PROGRAMACIÒNMURILLO2017!L101+COYAIMA2017!L101+ATACO2017!L101+'CARMEN DE APICALA'!L101+CHAPARRAL!L101+CUNDAY!L101+ESPINAL!L101+FLANDES!L101+ICONONZO!L101+MELGAR!L101+NATAGAIMA!L101+PURIFICACION!L101+'SAN ANTONIO'!L101+VILLARRICA!L101+AMBALEMA!L101+CASABIANCA!L101+HERVEO!L101+LIBANO!L101+ANZOATEGUI!L101+PALOCABILDO!L101+COELLO!L101+ORTEGA!L101+ALPUJARRA!L101+DOLORES!L101+GUAMO!L101+PRADO!L101+'SAN LUIS'!L101+SUAREZ!L101+'VALLE DE SAN JUAN'!L101+VILLAHERMOSA!L101</f>
        <v>505460</v>
      </c>
      <c r="M101" s="1370">
        <f>+'VENADILLO 2017'!M101+'SANTA ISABEL 2017'!M101+'SANTA ISABEL 2017'!M101+'ROVIRA 2017'!M101+'PIEDRAS 2017'!M101+'MARIQUITA 2017'!M101+'LERIDA 2017'!M101+'HONDA 2017'!M101+'FRESNO 2017'!M101+'FALAN 2017'!M101+'CAJAMARCA 2017'!M101+'ARMERO 2017'!M101+'ALVARADO 2017'!M101+RONCESVALLES2017!M101+PLANADAS2017!M101+PROGRAMACIÒNMURILLO2017!M101+COYAIMA2017!M101+ATACO2017!M101+'CARMEN DE APICALA'!M101+CHAPARRAL!M101+CUNDAY!M101+ESPINAL!M101+FLANDES!M101+ICONONZO!M101+MELGAR!M101+NATAGAIMA!M101+PURIFICACION!M101+'SAN ANTONIO'!M101+VILLARRICA!M101+AMBALEMA!M101+CASABIANCA!M101+HERVEO!M101+LIBANO!M101+ANZOATEGUI!M101+PALOCABILDO!M101+COELLO!M101+ORTEGA!M101+ALPUJARRA!M101+DOLORES!M101+GUAMO!M101+PRADO!M101+'SAN LUIS'!M101+SUAREZ!M101+'VALLE DE SAN JUAN'!M101+VILLAHERMOSA!M101</f>
        <v>5038680</v>
      </c>
      <c r="N101" s="1370">
        <f>+'VENADILLO 2017'!N101+'SANTA ISABEL 2017'!N101+'SANTA ISABEL 2017'!N101+'ROVIRA 2017'!N101+'PIEDRAS 2017'!N101+'MARIQUITA 2017'!N101+'LERIDA 2017'!N101+'HONDA 2017'!N101+'FRESNO 2017'!N101+'FALAN 2017'!N101+'CAJAMARCA 2017'!N101+'ARMERO 2017'!N101+'ALVARADO 2017'!N101+RONCESVALLES2017!N101+PLANADAS2017!N101+PROGRAMACIÒNMURILLO2017!N101+COYAIMA2017!N101+ATACO2017!N101+'CARMEN DE APICALA'!N101+CHAPARRAL!N101+CUNDAY!N101+ESPINAL!N101+FLANDES!N101+ICONONZO!N101+MELGAR!N101+NATAGAIMA!N101+PURIFICACION!N101+'SAN ANTONIO'!N101+VILLARRICA!N101+AMBALEMA!N101+CASABIANCA!N101+HERVEO!N101+LIBANO!N101+ANZOATEGUI!N101+PALOCABILDO!N101+COELLO!N101+ORTEGA!N101+ALPUJARRA!N101+DOLORES!N101+GUAMO!N101+PRADO!N101+'SAN LUIS'!N101+SUAREZ!N101+'VALLE DE SAN JUAN'!N101+VILLAHERMOSA!N101</f>
        <v>32218.790000000005</v>
      </c>
      <c r="O101" s="1370">
        <f>+'VENADILLO 2017'!O101+'SANTA ISABEL 2017'!O101+'SANTA ISABEL 2017'!O101+'ROVIRA 2017'!O101+'PIEDRAS 2017'!O101+'MARIQUITA 2017'!O101+'LERIDA 2017'!O101+'HONDA 2017'!O101+'FRESNO 2017'!O101+'FALAN 2017'!O101+'CAJAMARCA 2017'!O101+'ARMERO 2017'!O101+'ALVARADO 2017'!O101+RONCESVALLES2017!O101+PLANADAS2017!O101+PROGRAMACIÒNMURILLO2017!O101+COYAIMA2017!O101+ATACO2017!O101+'CARMEN DE APICALA'!O101+CHAPARRAL!O101+CUNDAY!O101+ESPINAL!O101+FLANDES!O101+ICONONZO!O101+MELGAR!O101+NATAGAIMA!O101+PURIFICACION!O101+'SAN ANTONIO'!O101+VILLARRICA!O101+AMBALEMA!O101+CASABIANCA!O101+HERVEO!O101+LIBANO!O101+ANZOATEGUI!O101+PALOCABILDO!O101+COELLO!O101+ORTEGA!O101+ALPUJARRA!O101+DOLORES!O101+GUAMO!O101+PRADO!O101+'SAN LUIS'!O101+SUAREZ!O101+'VALLE DE SAN JUAN'!O101+VILLAHERMOSA!O101</f>
        <v>1435108.4</v>
      </c>
      <c r="P101" s="1370">
        <f>+'VENADILLO 2017'!P101+'SANTA ISABEL 2017'!P101+'SANTA ISABEL 2017'!P101+'ROVIRA 2017'!P101+'PIEDRAS 2017'!P101+'MARIQUITA 2017'!P101+'LERIDA 2017'!P101+'HONDA 2017'!P101+'FRESNO 2017'!P101+'FALAN 2017'!P101+'CAJAMARCA 2017'!P101+'ARMERO 2017'!P101+'ALVARADO 2017'!P101+RONCESVALLES2017!P101+PLANADAS2017!P101+PROGRAMACIÒNMURILLO2017!P101+COYAIMA2017!P101+ATACO2017!P101+'CARMEN DE APICALA'!P101+CHAPARRAL!P101+CUNDAY!P101+ESPINAL!P101+FLANDES!P101+ICONONZO!P101+MELGAR!P101+NATAGAIMA!P101+PURIFICACION!P101+'SAN ANTONIO'!P101+VILLARRICA!P101+AMBALEMA!P101+CASABIANCA!P101+HERVEO!P101+LIBANO!P101+ANZOATEGUI!P101+PALOCABILDO!P101+COELLO!P101+ORTEGA!P101+ALPUJARRA!P101+DOLORES!P101+GUAMO!P101+PRADO!P101+'SAN LUIS'!P101+SUAREZ!P101+'VALLE DE SAN JUAN'!P101+VILLAHERMOSA!P101</f>
        <v>353624.79</v>
      </c>
      <c r="Q101" s="1370">
        <f>+'VENADILLO 2017'!Q101+'SANTA ISABEL 2017'!Q101+'SANTA ISABEL 2017'!Q101+'ROVIRA 2017'!Q101+'PIEDRAS 2017'!Q101+'MARIQUITA 2017'!Q101+'LERIDA 2017'!Q101+'HONDA 2017'!Q101+'FRESNO 2017'!Q101+'FALAN 2017'!Q101+'CAJAMARCA 2017'!Q101+'ARMERO 2017'!Q101+'ALVARADO 2017'!Q101+RONCESVALLES2017!Q101+PLANADAS2017!Q101+PROGRAMACIÒNMURILLO2017!Q101+COYAIMA2017!Q101+ATACO2017!Q101+'CARMEN DE APICALA'!Q101+CHAPARRAL!Q101+CUNDAY!Q101+ESPINAL!Q101+FLANDES!Q101+ICONONZO!Q101+MELGAR!Q101+NATAGAIMA!Q101+PURIFICACION!Q101+'SAN ANTONIO'!Q101+VILLARRICA!Q101+AMBALEMA!Q101+CASABIANCA!Q101+HERVEO!Q101+LIBANO!Q101+ANZOATEGUI!Q101+PALOCABILDO!Q101+COELLO!Q101+ORTEGA!Q101+ALPUJARRA!Q101+DOLORES!Q101+GUAMO!Q101+PRADO!Q101+'SAN LUIS'!Q101+SUAREZ!Q101+'VALLE DE SAN JUAN'!Q101+VILLAHERMOSA!Q101</f>
        <v>6474270.9000000004</v>
      </c>
      <c r="R101" s="50"/>
    </row>
    <row r="102" spans="1:18" s="58" customFormat="1" ht="12" customHeight="1" x14ac:dyDescent="0.2">
      <c r="A102" s="135">
        <v>91</v>
      </c>
      <c r="B102" s="1345"/>
      <c r="C102" s="1337"/>
      <c r="D102" s="1346" t="s">
        <v>104</v>
      </c>
      <c r="E102" s="1339"/>
      <c r="F102" s="1371">
        <f>+'VENADILLO 2017'!F102+'SANTA ISABEL 2017'!F102+'SANTA ISABEL 2017'!F102+'ROVIRA 2017'!F102+'PIEDRAS 2017'!F102+'MARIQUITA 2017'!F102+'LERIDA 2017'!F102+'HONDA 2017'!F102+'FRESNO 2017'!F102+'FALAN 2017'!F102+'CAJAMARCA 2017'!F102+'ARMERO 2017'!F102+'ALVARADO 2017'!F102+RONCESVALLES2017!F102+PLANADAS2017!F102+PROGRAMACIÒNMURILLO2017!F102+COYAIMA2017!F102+ATACO2017!F102+'CARMEN DE APICALA'!F102+CHAPARRAL!F102+CUNDAY!F102+ESPINAL!F102+FLANDES!F102+ICONONZO!F102+MELGAR!F102+NATAGAIMA!F102+PURIFICACION!F102+'SAN ANTONIO'!F102+VILLARRICA!F102+AMBALEMA!F102+CASABIANCA!F102+HERVEO!F102+LIBANO!F102+ANZOATEGUI!F102+PALOCABILDO!F102+COELLO!F102+ORTEGA!F102+ALPUJARRA!F102+DOLORES!F102+GUAMO!F102+PRADO!F102+'SAN LUIS'!F102+SUAREZ!F102+'VALLE DE SAN JUAN'!F102+VILLAHERMOSA!F102</f>
        <v>0</v>
      </c>
      <c r="G102" s="1371">
        <f>+'VENADILLO 2017'!G102+'SANTA ISABEL 2017'!G102+'SANTA ISABEL 2017'!G102+'ROVIRA 2017'!G102+'PIEDRAS 2017'!G102+'MARIQUITA 2017'!G102+'LERIDA 2017'!G102+'HONDA 2017'!G102+'FRESNO 2017'!G102+'FALAN 2017'!G102+'CAJAMARCA 2017'!G102+'ARMERO 2017'!G102+'ALVARADO 2017'!G102+RONCESVALLES2017!G102+PLANADAS2017!G102+PROGRAMACIÒNMURILLO2017!G102+COYAIMA2017!G102+ATACO2017!G102+'CARMEN DE APICALA'!G102+CHAPARRAL!G102+CUNDAY!G102+ESPINAL!G102+FLANDES!G102+ICONONZO!G102+MELGAR!G102+NATAGAIMA!G102+PURIFICACION!G102+'SAN ANTONIO'!G102+VILLARRICA!G102+AMBALEMA!G102+CASABIANCA!G102+HERVEO!G102+LIBANO!G102+ANZOATEGUI!G102+PALOCABILDO!G102+COELLO!G102+ORTEGA!G102+ALPUJARRA!G102+DOLORES!G102+GUAMO!G102+PRADO!G102+'SAN LUIS'!G102+SUAREZ!G102+'VALLE DE SAN JUAN'!G102+VILLAHERMOSA!G102</f>
        <v>0</v>
      </c>
      <c r="H102" s="1372"/>
      <c r="I102" s="1372"/>
      <c r="J102" s="206"/>
      <c r="K102" s="1372"/>
      <c r="L102" s="1373"/>
      <c r="M102" s="1373"/>
      <c r="N102" s="1373"/>
      <c r="O102" s="1374"/>
      <c r="P102" s="1374"/>
      <c r="Q102" s="1374"/>
      <c r="R102" s="61"/>
    </row>
    <row r="103" spans="1:18" ht="22.5" customHeight="1" x14ac:dyDescent="0.2">
      <c r="A103" s="135">
        <v>92</v>
      </c>
      <c r="B103" s="215">
        <v>8</v>
      </c>
      <c r="C103" s="69"/>
      <c r="D103" s="170" t="s">
        <v>105</v>
      </c>
      <c r="E103" s="67" t="s">
        <v>106</v>
      </c>
      <c r="F103" s="1369">
        <f>+'VENADILLO 2017'!F103+'SANTA ISABEL 2017'!F103+'SANTA ISABEL 2017'!F103+'ROVIRA 2017'!F103+'PIEDRAS 2017'!F103+'MARIQUITA 2017'!F103+'LERIDA 2017'!F103+'HONDA 2017'!F103+'FRESNO 2017'!F103+'FALAN 2017'!F103+'CAJAMARCA 2017'!F103+'ARMERO 2017'!F103+'ALVARADO 2017'!F103+RONCESVALLES2017!F103+PLANADAS2017!F103+PROGRAMACIÒNMURILLO2017!F103+COYAIMA2017!F103+ATACO2017!F103+'CARMEN DE APICALA'!F103+CHAPARRAL!F103+CUNDAY!F103+ESPINAL!F103+FLANDES!F103+ICONONZO!F103+MELGAR!F103+NATAGAIMA!F103+PURIFICACION!F103+'SAN ANTONIO'!F103+VILLARRICA!F103+AMBALEMA!F103+CASABIANCA!F103+HERVEO!F103+LIBANO!F103+ANZOATEGUI!F103+PALOCABILDO!F103+COELLO!F103+ORTEGA!F103+ALPUJARRA!F103+DOLORES!F103+GUAMO!F103+PRADO!F103+'SAN LUIS'!F103+SUAREZ!F103+'VALLE DE SAN JUAN'!F103+VILLAHERMOSA!F103</f>
        <v>60</v>
      </c>
      <c r="G103" s="1369">
        <f>+'VENADILLO 2017'!G103+'SANTA ISABEL 2017'!G103+'SANTA ISABEL 2017'!G103+'ROVIRA 2017'!G103+'PIEDRAS 2017'!G103+'MARIQUITA 2017'!G103+'LERIDA 2017'!G103+'HONDA 2017'!G103+'FRESNO 2017'!G103+'FALAN 2017'!G103+'CAJAMARCA 2017'!G103+'ARMERO 2017'!G103+'ALVARADO 2017'!G103+RONCESVALLES2017!G103+PLANADAS2017!G103+PROGRAMACIÒNMURILLO2017!G103+COYAIMA2017!G103+ATACO2017!G103+'CARMEN DE APICALA'!G103+CHAPARRAL!G103+CUNDAY!G103+ESPINAL!G103+FLANDES!G103+ICONONZO!G103+MELGAR!G103+NATAGAIMA!G103+PURIFICACION!G103+'SAN ANTONIO'!G103+VILLARRICA!G103+AMBALEMA!G103+CASABIANCA!G103+HERVEO!G103+LIBANO!G103+ANZOATEGUI!G103+PALOCABILDO!G103+COELLO!G103+ORTEGA!G103+ALPUJARRA!G103+DOLORES!G103+GUAMO!G103+PRADO!G103+'SAN LUIS'!G103+SUAREZ!G103+'VALLE DE SAN JUAN'!G103+VILLAHERMOSA!G103</f>
        <v>60</v>
      </c>
      <c r="H103" s="190">
        <f>G103*100/F103</f>
        <v>100</v>
      </c>
      <c r="I103" s="1369">
        <f>+'VENADILLO 2017'!I103+'SANTA ISABEL 2017'!I103+'SANTA ISABEL 2017'!I103+'ROVIRA 2017'!I103+'PIEDRAS 2017'!I103+'MARIQUITA 2017'!I103+'LERIDA 2017'!I103+'HONDA 2017'!I103+'FRESNO 2017'!I103+'FALAN 2017'!I103+'CAJAMARCA 2017'!I103+'ARMERO 2017'!I103+'ALVARADO 2017'!I103+RONCESVALLES2017!I103+PLANADAS2017!I103+PROGRAMACIÒNMURILLO2017!I103+COYAIMA2017!I103+ATACO2017!I103+'CARMEN DE APICALA'!I103+CHAPARRAL!I103+CUNDAY!I103+ESPINAL!I103+FLANDES!I103+ICONONZO!I103+MELGAR!I103+NATAGAIMA!I103+PURIFICACION!I103+'SAN ANTONIO'!I103+VILLARRICA!I103+AMBALEMA!I103+CASABIANCA!I103+HERVEO!I103+LIBANO!I103+ANZOATEGUI!I103+PALOCABILDO!I103+COELLO!I103+ORTEGA!I103+ALPUJARRA!I103+DOLORES!I103+GUAMO!I103+PRADO!I103+'SAN LUIS'!I103+SUAREZ!I103+'VALLE DE SAN JUAN'!I103+VILLAHERMOSA!I103</f>
        <v>224</v>
      </c>
      <c r="J103" s="1369">
        <f>+'VENADILLO 2017'!J103+'SANTA ISABEL 2017'!J103+'SANTA ISABEL 2017'!J103+'ROVIRA 2017'!J103+'PIEDRAS 2017'!J103+'MARIQUITA 2017'!J103+'LERIDA 2017'!J103+'HONDA 2017'!J103+'FRESNO 2017'!J103+'FALAN 2017'!J103+'CAJAMARCA 2017'!J103+'ARMERO 2017'!J103+'ALVARADO 2017'!J103+RONCESVALLES2017!J103+PLANADAS2017!J103+PROGRAMACIÒNMURILLO2017!J103+COYAIMA2017!J103+ATACO2017!J103+'CARMEN DE APICALA'!J103+CHAPARRAL!J103+CUNDAY!J103+ESPINAL!J103+FLANDES!J103+ICONONZO!J103+MELGAR!J103+NATAGAIMA!J103+PURIFICACION!J103+'SAN ANTONIO'!J103+VILLARRICA!J103+AMBALEMA!J103+CASABIANCA!J103+HERVEO!J103+LIBANO!J103+ANZOATEGUI!J103+PALOCABILDO!J103+COELLO!J103+ORTEGA!J103+ALPUJARRA!J103+DOLORES!J103+GUAMO!J103+PRADO!J103+'SAN LUIS'!J103+SUAREZ!J103+'VALLE DE SAN JUAN'!J103+VILLAHERMOSA!J103</f>
        <v>283</v>
      </c>
      <c r="K103" s="1369">
        <f>+'VENADILLO 2017'!K103+'SANTA ISABEL 2017'!K103+'SANTA ISABEL 2017'!K103+'ROVIRA 2017'!K103+'PIEDRAS 2017'!K103+'MARIQUITA 2017'!K103+'LERIDA 2017'!K103+'HONDA 2017'!K103+'FRESNO 2017'!K103+'FALAN 2017'!K103+'CAJAMARCA 2017'!K103+'ARMERO 2017'!K103+'ALVARADO 2017'!K103+RONCESVALLES2017!K103+PLANADAS2017!K103+PROGRAMACIÒNMURILLO2017!K103+COYAIMA2017!K103+ATACO2017!K103+'CARMEN DE APICALA'!K103+CHAPARRAL!K103+CUNDAY!K103+ESPINAL!K103+FLANDES!K103+ICONONZO!K103+MELGAR!K103+NATAGAIMA!K103+PURIFICACION!K103+'SAN ANTONIO'!K103+VILLARRICA!K103+AMBALEMA!K103+CASABIANCA!K103+HERVEO!K103+LIBANO!K103+ANZOATEGUI!K103+PALOCABILDO!K103+COELLO!K103+ORTEGA!K103+ALPUJARRA!K103+DOLORES!K103+GUAMO!K103+PRADO!K103+'SAN LUIS'!K103+SUAREZ!K103+'VALLE DE SAN JUAN'!K103+VILLAHERMOSA!K103</f>
        <v>2148</v>
      </c>
      <c r="L103" s="1370">
        <f>+'VENADILLO 2017'!L103+'SANTA ISABEL 2017'!L103+'SANTA ISABEL 2017'!L103+'ROVIRA 2017'!L103+'PIEDRAS 2017'!L103+'MARIQUITA 2017'!L103+'LERIDA 2017'!L103+'HONDA 2017'!L103+'FRESNO 2017'!L103+'FALAN 2017'!L103+'CAJAMARCA 2017'!L103+'ARMERO 2017'!L103+'ALVARADO 2017'!L103+RONCESVALLES2017!L103+PLANADAS2017!L103+PROGRAMACIÒNMURILLO2017!L103+COYAIMA2017!L103+ATACO2017!L103+'CARMEN DE APICALA'!L103+CHAPARRAL!L103+CUNDAY!L103+ESPINAL!L103+FLANDES!L103+ICONONZO!L103+MELGAR!L103+NATAGAIMA!L103+PURIFICACION!L103+'SAN ANTONIO'!L103+VILLARRICA!L103+AMBALEMA!L103+CASABIANCA!L103+HERVEO!L103+LIBANO!L103+ANZOATEGUI!L103+PALOCABILDO!L103+COELLO!L103+ORTEGA!L103+ALPUJARRA!L103+DOLORES!L103+GUAMO!L103+PRADO!L103+'SAN LUIS'!L103+SUAREZ!L103+'VALLE DE SAN JUAN'!L103+VILLAHERMOSA!L103</f>
        <v>2706400</v>
      </c>
      <c r="M103" s="1370">
        <f>+'VENADILLO 2017'!M103+'SANTA ISABEL 2017'!M103+'SANTA ISABEL 2017'!M103+'ROVIRA 2017'!M103+'PIEDRAS 2017'!M103+'MARIQUITA 2017'!M103+'LERIDA 2017'!M103+'HONDA 2017'!M103+'FRESNO 2017'!M103+'FALAN 2017'!M103+'CAJAMARCA 2017'!M103+'ARMERO 2017'!M103+'ALVARADO 2017'!M103+RONCESVALLES2017!M103+PLANADAS2017!M103+PROGRAMACIÒNMURILLO2017!M103+COYAIMA2017!M103+ATACO2017!M103+'CARMEN DE APICALA'!M103+CHAPARRAL!M103+CUNDAY!M103+ESPINAL!M103+FLANDES!M103+ICONONZO!M103+MELGAR!M103+NATAGAIMA!M103+PURIFICACION!M103+'SAN ANTONIO'!M103+VILLARRICA!M103+AMBALEMA!M103+CASABIANCA!M103+HERVEO!M103+LIBANO!M103+ANZOATEGUI!M103+PALOCABILDO!M103+COELLO!M103+ORTEGA!M103+ALPUJARRA!M103+DOLORES!M103+GUAMO!M103+PRADO!M103+'SAN LUIS'!M103+SUAREZ!M103+'VALLE DE SAN JUAN'!M103+VILLAHERMOSA!M103</f>
        <v>17098080</v>
      </c>
      <c r="N103" s="1370">
        <f>+'VENADILLO 2017'!N103+'SANTA ISABEL 2017'!N103+'SANTA ISABEL 2017'!N103+'ROVIRA 2017'!N103+'PIEDRAS 2017'!N103+'MARIQUITA 2017'!N103+'LERIDA 2017'!N103+'HONDA 2017'!N103+'FRESNO 2017'!N103+'FALAN 2017'!N103+'CAJAMARCA 2017'!N103+'ARMERO 2017'!N103+'ALVARADO 2017'!N103+RONCESVALLES2017!N103+PLANADAS2017!N103+PROGRAMACIÒNMURILLO2017!N103+COYAIMA2017!N103+ATACO2017!N103+'CARMEN DE APICALA'!N103+CHAPARRAL!N103+CUNDAY!N103+ESPINAL!N103+FLANDES!N103+ICONONZO!N103+MELGAR!N103+NATAGAIMA!N103+PURIFICACION!N103+'SAN ANTONIO'!N103+VILLARRICA!N103+AMBALEMA!N103+CASABIANCA!N103+HERVEO!N103+LIBANO!N103+ANZOATEGUI!N103+PALOCABILDO!N103+COELLO!N103+ORTEGA!N103+ALPUJARRA!N103+DOLORES!N103+GUAMO!N103+PRADO!N103+'SAN LUIS'!N103+SUAREZ!N103+'VALLE DE SAN JUAN'!N103+VILLAHERMOSA!N103</f>
        <v>0</v>
      </c>
      <c r="O103" s="1370">
        <f>+'VENADILLO 2017'!O103+'SANTA ISABEL 2017'!O103+'SANTA ISABEL 2017'!O103+'ROVIRA 2017'!O103+'PIEDRAS 2017'!O103+'MARIQUITA 2017'!O103+'LERIDA 2017'!O103+'HONDA 2017'!O103+'FRESNO 2017'!O103+'FALAN 2017'!O103+'CAJAMARCA 2017'!O103+'ARMERO 2017'!O103+'ALVARADO 2017'!O103+RONCESVALLES2017!O103+PLANADAS2017!O103+PROGRAMACIÒNMURILLO2017!O103+COYAIMA2017!O103+ATACO2017!O103+'CARMEN DE APICALA'!O103+CHAPARRAL!O103+CUNDAY!O103+ESPINAL!O103+FLANDES!O103+ICONONZO!O103+MELGAR!O103+NATAGAIMA!O103+PURIFICACION!O103+'SAN ANTONIO'!O103+VILLARRICA!O103+AMBALEMA!O103+CASABIANCA!O103+HERVEO!O103+LIBANO!O103+ANZOATEGUI!O103+PALOCABILDO!O103+COELLO!O103+ORTEGA!O103+ALPUJARRA!O103+DOLORES!O103+GUAMO!O103+PRADO!O103+'SAN LUIS'!O103+SUAREZ!O103+'VALLE DE SAN JUAN'!O103+VILLAHERMOSA!O103</f>
        <v>0</v>
      </c>
      <c r="P103" s="1370">
        <f>+'VENADILLO 2017'!P103+'SANTA ISABEL 2017'!P103+'SANTA ISABEL 2017'!P103+'ROVIRA 2017'!P103+'PIEDRAS 2017'!P103+'MARIQUITA 2017'!P103+'LERIDA 2017'!P103+'HONDA 2017'!P103+'FRESNO 2017'!P103+'FALAN 2017'!P103+'CAJAMARCA 2017'!P103+'ARMERO 2017'!P103+'ALVARADO 2017'!P103+RONCESVALLES2017!P103+PLANADAS2017!P103+PROGRAMACIÒNMURILLO2017!P103+COYAIMA2017!P103+ATACO2017!P103+'CARMEN DE APICALA'!P103+CHAPARRAL!P103+CUNDAY!P103+ESPINAL!P103+FLANDES!P103+ICONONZO!P103+MELGAR!P103+NATAGAIMA!P103+PURIFICACION!P103+'SAN ANTONIO'!P103+VILLARRICA!P103+AMBALEMA!P103+CASABIANCA!P103+HERVEO!P103+LIBANO!P103+ANZOATEGUI!P103+PALOCABILDO!P103+COELLO!P103+ORTEGA!P103+ALPUJARRA!P103+DOLORES!P103+GUAMO!P103+PRADO!P103+'SAN LUIS'!P103+SUAREZ!P103+'VALLE DE SAN JUAN'!P103+VILLAHERMOSA!P103</f>
        <v>2108</v>
      </c>
      <c r="Q103" s="1370">
        <f>+'VENADILLO 2017'!Q103+'SANTA ISABEL 2017'!Q103+'SANTA ISABEL 2017'!Q103+'ROVIRA 2017'!Q103+'PIEDRAS 2017'!Q103+'MARIQUITA 2017'!Q103+'LERIDA 2017'!Q103+'HONDA 2017'!Q103+'FRESNO 2017'!Q103+'FALAN 2017'!Q103+'CAJAMARCA 2017'!Q103+'ARMERO 2017'!Q103+'ALVARADO 2017'!Q103+RONCESVALLES2017!Q103+PLANADAS2017!Q103+PROGRAMACIÒNMURILLO2017!Q103+COYAIMA2017!Q103+ATACO2017!Q103+'CARMEN DE APICALA'!Q103+CHAPARRAL!Q103+CUNDAY!Q103+ESPINAL!Q103+FLANDES!Q103+ICONONZO!Q103+MELGAR!Q103+NATAGAIMA!Q103+PURIFICACION!Q103+'SAN ANTONIO'!Q103+VILLARRICA!Q103+AMBALEMA!Q103+CASABIANCA!Q103+HERVEO!Q103+LIBANO!Q103+ANZOATEGUI!Q103+PALOCABILDO!Q103+COELLO!Q103+ORTEGA!Q103+ALPUJARRA!Q103+DOLORES!Q103+GUAMO!Q103+PRADO!Q103+'SAN LUIS'!Q103+SUAREZ!Q103+'VALLE DE SAN JUAN'!Q103+VILLAHERMOSA!Q103</f>
        <v>17099388</v>
      </c>
      <c r="R103" s="50"/>
    </row>
    <row r="104" spans="1:18" ht="33" customHeight="1" x14ac:dyDescent="0.2">
      <c r="A104" s="135">
        <v>93</v>
      </c>
      <c r="B104" s="215">
        <v>4</v>
      </c>
      <c r="C104" s="69"/>
      <c r="D104" s="170" t="s">
        <v>107</v>
      </c>
      <c r="E104" s="67" t="s">
        <v>106</v>
      </c>
      <c r="F104" s="1369">
        <f>+'VENADILLO 2017'!F104+'SANTA ISABEL 2017'!F104+'SANTA ISABEL 2017'!F104+'ROVIRA 2017'!F104+'PIEDRAS 2017'!F104+'MARIQUITA 2017'!F104+'LERIDA 2017'!F104+'HONDA 2017'!F104+'FRESNO 2017'!F104+'FALAN 2017'!F104+'CAJAMARCA 2017'!F104+'ARMERO 2017'!F104+'ALVARADO 2017'!F104+RONCESVALLES2017!F104+PLANADAS2017!F104+PROGRAMACIÒNMURILLO2017!F104+COYAIMA2017!F104+ATACO2017!F104+'CARMEN DE APICALA'!F104+CHAPARRAL!F104+CUNDAY!F104+ESPINAL!F104+FLANDES!F104+ICONONZO!F104+MELGAR!F104+NATAGAIMA!F104+PURIFICACION!F104+'SAN ANTONIO'!F104+VILLARRICA!F104+AMBALEMA!F104+CASABIANCA!F104+HERVEO!F104+LIBANO!F104+ANZOATEGUI!F104+PALOCABILDO!F104+COELLO!F104+ORTEGA!F104+ALPUJARRA!F104+DOLORES!F104+GUAMO!F104+PRADO!F104+'SAN LUIS'!F104+SUAREZ!F104+'VALLE DE SAN JUAN'!F104+VILLAHERMOSA!F104</f>
        <v>56</v>
      </c>
      <c r="G104" s="1369">
        <f>+'VENADILLO 2017'!G104+'SANTA ISABEL 2017'!G104+'SANTA ISABEL 2017'!G104+'ROVIRA 2017'!G104+'PIEDRAS 2017'!G104+'MARIQUITA 2017'!G104+'LERIDA 2017'!G104+'HONDA 2017'!G104+'FRESNO 2017'!G104+'FALAN 2017'!G104+'CAJAMARCA 2017'!G104+'ARMERO 2017'!G104+'ALVARADO 2017'!G104+RONCESVALLES2017!G104+PLANADAS2017!G104+PROGRAMACIÒNMURILLO2017!G104+COYAIMA2017!G104+ATACO2017!G104+'CARMEN DE APICALA'!G104+CHAPARRAL!G104+CUNDAY!G104+ESPINAL!G104+FLANDES!G104+ICONONZO!G104+MELGAR!G104+NATAGAIMA!G104+PURIFICACION!G104+'SAN ANTONIO'!G104+VILLARRICA!G104+AMBALEMA!G104+CASABIANCA!G104+HERVEO!G104+LIBANO!G104+ANZOATEGUI!G104+PALOCABILDO!G104+COELLO!G104+ORTEGA!G104+ALPUJARRA!G104+DOLORES!G104+GUAMO!G104+PRADO!G104+'SAN LUIS'!G104+SUAREZ!G104+'VALLE DE SAN JUAN'!G104+VILLAHERMOSA!G104</f>
        <v>131</v>
      </c>
      <c r="H104" s="190">
        <f>G104*100/F104</f>
        <v>233.92857142857142</v>
      </c>
      <c r="I104" s="1369">
        <f>+'VENADILLO 2017'!I104+'SANTA ISABEL 2017'!I104+'SANTA ISABEL 2017'!I104+'ROVIRA 2017'!I104+'PIEDRAS 2017'!I104+'MARIQUITA 2017'!I104+'LERIDA 2017'!I104+'HONDA 2017'!I104+'FRESNO 2017'!I104+'FALAN 2017'!I104+'CAJAMARCA 2017'!I104+'ARMERO 2017'!I104+'ALVARADO 2017'!I104+RONCESVALLES2017!I104+PLANADAS2017!I104+PROGRAMACIÒNMURILLO2017!I104+COYAIMA2017!I104+ATACO2017!I104+'CARMEN DE APICALA'!I104+CHAPARRAL!I104+CUNDAY!I104+ESPINAL!I104+FLANDES!I104+ICONONZO!I104+MELGAR!I104+NATAGAIMA!I104+PURIFICACION!I104+'SAN ANTONIO'!I104+VILLARRICA!I104+AMBALEMA!I104+CASABIANCA!I104+HERVEO!I104+LIBANO!I104+ANZOATEGUI!I104+PALOCABILDO!I104+COELLO!I104+ORTEGA!I104+ALPUJARRA!I104+DOLORES!I104+GUAMO!I104+PRADO!I104+'SAN LUIS'!I104+SUAREZ!I104+'VALLE DE SAN JUAN'!I104+VILLAHERMOSA!I104</f>
        <v>202</v>
      </c>
      <c r="J104" s="1369">
        <f>+'VENADILLO 2017'!J104+'SANTA ISABEL 2017'!J104+'SANTA ISABEL 2017'!J104+'ROVIRA 2017'!J104+'PIEDRAS 2017'!J104+'MARIQUITA 2017'!J104+'LERIDA 2017'!J104+'HONDA 2017'!J104+'FRESNO 2017'!J104+'FALAN 2017'!J104+'CAJAMARCA 2017'!J104+'ARMERO 2017'!J104+'ALVARADO 2017'!J104+RONCESVALLES2017!J104+PLANADAS2017!J104+PROGRAMACIÒNMURILLO2017!J104+COYAIMA2017!J104+ATACO2017!J104+'CARMEN DE APICALA'!J104+CHAPARRAL!J104+CUNDAY!J104+ESPINAL!J104+FLANDES!J104+ICONONZO!J104+MELGAR!J104+NATAGAIMA!J104+PURIFICACION!J104+'SAN ANTONIO'!J104+VILLARRICA!J104+AMBALEMA!J104+CASABIANCA!J104+HERVEO!J104+LIBANO!J104+ANZOATEGUI!J104+PALOCABILDO!J104+COELLO!J104+ORTEGA!J104+ALPUJARRA!J104+DOLORES!J104+GUAMO!J104+PRADO!J104+'SAN LUIS'!J104+SUAREZ!J104+'VALLE DE SAN JUAN'!J104+VILLAHERMOSA!J104</f>
        <v>315</v>
      </c>
      <c r="K104" s="1369">
        <f>+'VENADILLO 2017'!K104+'SANTA ISABEL 2017'!K104+'SANTA ISABEL 2017'!K104+'ROVIRA 2017'!K104+'PIEDRAS 2017'!K104+'MARIQUITA 2017'!K104+'LERIDA 2017'!K104+'HONDA 2017'!K104+'FRESNO 2017'!K104+'FALAN 2017'!K104+'CAJAMARCA 2017'!K104+'ARMERO 2017'!K104+'ALVARADO 2017'!K104+RONCESVALLES2017!K104+PLANADAS2017!K104+PROGRAMACIÒNMURILLO2017!K104+COYAIMA2017!K104+ATACO2017!K104+'CARMEN DE APICALA'!K104+CHAPARRAL!K104+CUNDAY!K104+ESPINAL!K104+FLANDES!K104+ICONONZO!K104+MELGAR!K104+NATAGAIMA!K104+PURIFICACION!K104+'SAN ANTONIO'!K104+VILLARRICA!K104+AMBALEMA!K104+CASABIANCA!K104+HERVEO!K104+LIBANO!K104+ANZOATEGUI!K104+PALOCABILDO!K104+COELLO!K104+ORTEGA!K104+ALPUJARRA!K104+DOLORES!K104+GUAMO!K104+PRADO!K104+'SAN LUIS'!K104+SUAREZ!K104+'VALLE DE SAN JUAN'!K104+VILLAHERMOSA!K104</f>
        <v>1104</v>
      </c>
      <c r="L104" s="1370">
        <f>+'VENADILLO 2017'!L104+'SANTA ISABEL 2017'!L104+'SANTA ISABEL 2017'!L104+'ROVIRA 2017'!L104+'PIEDRAS 2017'!L104+'MARIQUITA 2017'!L104+'LERIDA 2017'!L104+'HONDA 2017'!L104+'FRESNO 2017'!L104+'FALAN 2017'!L104+'CAJAMARCA 2017'!L104+'ARMERO 2017'!L104+'ALVARADO 2017'!L104+RONCESVALLES2017!L104+PLANADAS2017!L104+PROGRAMACIÒNMURILLO2017!L104+COYAIMA2017!L104+ATACO2017!L104+'CARMEN DE APICALA'!L104+CHAPARRAL!L104+CUNDAY!L104+ESPINAL!L104+FLANDES!L104+ICONONZO!L104+MELGAR!L104+NATAGAIMA!L104+PURIFICACION!L104+'SAN ANTONIO'!L104+VILLARRICA!L104+AMBALEMA!L104+CASABIANCA!L104+HERVEO!L104+LIBANO!L104+ANZOATEGUI!L104+PALOCABILDO!L104+COELLO!L104+ORTEGA!L104+ALPUJARRA!L104+DOLORES!L104+GUAMO!L104+PRADO!L104+'SAN LUIS'!L104+SUAREZ!L104+'VALLE DE SAN JUAN'!L104+VILLAHERMOSA!L104</f>
        <v>1026840</v>
      </c>
      <c r="M104" s="1370">
        <f>+'VENADILLO 2017'!M104+'SANTA ISABEL 2017'!M104+'SANTA ISABEL 2017'!M104+'ROVIRA 2017'!M104+'PIEDRAS 2017'!M104+'MARIQUITA 2017'!M104+'LERIDA 2017'!M104+'HONDA 2017'!M104+'FRESNO 2017'!M104+'FALAN 2017'!M104+'CAJAMARCA 2017'!M104+'ARMERO 2017'!M104+'ALVARADO 2017'!M104+RONCESVALLES2017!M104+PLANADAS2017!M104+PROGRAMACIÒNMURILLO2017!M104+COYAIMA2017!M104+ATACO2017!M104+'CARMEN DE APICALA'!M104+CHAPARRAL!M104+CUNDAY!M104+ESPINAL!M104+FLANDES!M104+ICONONZO!M104+MELGAR!M104+NATAGAIMA!M104+PURIFICACION!M104+'SAN ANTONIO'!M104+VILLARRICA!M104+AMBALEMA!M104+CASABIANCA!M104+HERVEO!M104+LIBANO!M104+ANZOATEGUI!M104+PALOCABILDO!M104+COELLO!M104+ORTEGA!M104+ALPUJARRA!M104+DOLORES!M104+GUAMO!M104+PRADO!M104+'SAN LUIS'!M104+SUAREZ!M104+'VALLE DE SAN JUAN'!M104+VILLAHERMOSA!M104</f>
        <v>8787840</v>
      </c>
      <c r="N104" s="1370">
        <f>+'VENADILLO 2017'!N104+'SANTA ISABEL 2017'!N104+'SANTA ISABEL 2017'!N104+'ROVIRA 2017'!N104+'PIEDRAS 2017'!N104+'MARIQUITA 2017'!N104+'LERIDA 2017'!N104+'HONDA 2017'!N104+'FRESNO 2017'!N104+'FALAN 2017'!N104+'CAJAMARCA 2017'!N104+'ARMERO 2017'!N104+'ALVARADO 2017'!N104+RONCESVALLES2017!N104+PLANADAS2017!N104+PROGRAMACIÒNMURILLO2017!N104+COYAIMA2017!N104+ATACO2017!N104+'CARMEN DE APICALA'!N104+CHAPARRAL!N104+CUNDAY!N104+ESPINAL!N104+FLANDES!N104+ICONONZO!N104+MELGAR!N104+NATAGAIMA!N104+PURIFICACION!N104+'SAN ANTONIO'!N104+VILLARRICA!N104+AMBALEMA!N104+CASABIANCA!N104+HERVEO!N104+LIBANO!N104+ANZOATEGUI!N104+PALOCABILDO!N104+COELLO!N104+ORTEGA!N104+ALPUJARRA!N104+DOLORES!N104+GUAMO!N104+PRADO!N104+'SAN LUIS'!N104+SUAREZ!N104+'VALLE DE SAN JUAN'!N104+VILLAHERMOSA!N104</f>
        <v>28</v>
      </c>
      <c r="O104" s="1370">
        <f>+'VENADILLO 2017'!O104+'SANTA ISABEL 2017'!O104+'SANTA ISABEL 2017'!O104+'ROVIRA 2017'!O104+'PIEDRAS 2017'!O104+'MARIQUITA 2017'!O104+'LERIDA 2017'!O104+'HONDA 2017'!O104+'FRESNO 2017'!O104+'FALAN 2017'!O104+'CAJAMARCA 2017'!O104+'ARMERO 2017'!O104+'ALVARADO 2017'!O104+RONCESVALLES2017!O104+PLANADAS2017!O104+PROGRAMACIÒNMURILLO2017!O104+COYAIMA2017!O104+ATACO2017!O104+'CARMEN DE APICALA'!O104+CHAPARRAL!O104+CUNDAY!O104+ESPINAL!O104+FLANDES!O104+ICONONZO!O104+MELGAR!O104+NATAGAIMA!O104+PURIFICACION!O104+'SAN ANTONIO'!O104+VILLARRICA!O104+AMBALEMA!O104+CASABIANCA!O104+HERVEO!O104+LIBANO!O104+ANZOATEGUI!O104+PALOCABILDO!O104+COELLO!O104+ORTEGA!O104+ALPUJARRA!O104+DOLORES!O104+GUAMO!O104+PRADO!O104+'SAN LUIS'!O104+SUAREZ!O104+'VALLE DE SAN JUAN'!O104+VILLAHERMOSA!O104</f>
        <v>222880</v>
      </c>
      <c r="P104" s="1370">
        <f>+'VENADILLO 2017'!P104+'SANTA ISABEL 2017'!P104+'SANTA ISABEL 2017'!P104+'ROVIRA 2017'!P104+'PIEDRAS 2017'!P104+'MARIQUITA 2017'!P104+'LERIDA 2017'!P104+'HONDA 2017'!P104+'FRESNO 2017'!P104+'FALAN 2017'!P104+'CAJAMARCA 2017'!P104+'ARMERO 2017'!P104+'ALVARADO 2017'!P104+RONCESVALLES2017!P104+PLANADAS2017!P104+PROGRAMACIÒNMURILLO2017!P104+COYAIMA2017!P104+ATACO2017!P104+'CARMEN DE APICALA'!P104+CHAPARRAL!P104+CUNDAY!P104+ESPINAL!P104+FLANDES!P104+ICONONZO!P104+MELGAR!P104+NATAGAIMA!P104+PURIFICACION!P104+'SAN ANTONIO'!P104+VILLARRICA!P104+AMBALEMA!P104+CASABIANCA!P104+HERVEO!P104+LIBANO!P104+ANZOATEGUI!P104+PALOCABILDO!P104+COELLO!P104+ORTEGA!P104+ALPUJARRA!P104+DOLORES!P104+GUAMO!P104+PRADO!P104+'SAN LUIS'!P104+SUAREZ!P104+'VALLE DE SAN JUAN'!P104+VILLAHERMOSA!P104</f>
        <v>1052</v>
      </c>
      <c r="Q104" s="1370">
        <f>+'VENADILLO 2017'!Q104+'SANTA ISABEL 2017'!Q104+'SANTA ISABEL 2017'!Q104+'ROVIRA 2017'!Q104+'PIEDRAS 2017'!Q104+'MARIQUITA 2017'!Q104+'LERIDA 2017'!Q104+'HONDA 2017'!Q104+'FRESNO 2017'!Q104+'FALAN 2017'!Q104+'CAJAMARCA 2017'!Q104+'ARMERO 2017'!Q104+'ALVARADO 2017'!Q104+RONCESVALLES2017!Q104+PLANADAS2017!Q104+PROGRAMACIÒNMURILLO2017!Q104+COYAIMA2017!Q104+ATACO2017!Q104+'CARMEN DE APICALA'!Q104+CHAPARRAL!Q104+CUNDAY!Q104+ESPINAL!Q104+FLANDES!Q104+ICONONZO!Q104+MELGAR!Q104+NATAGAIMA!Q104+PURIFICACION!Q104+'SAN ANTONIO'!Q104+VILLARRICA!Q104+AMBALEMA!Q104+CASABIANCA!Q104+HERVEO!Q104+LIBANO!Q104+ANZOATEGUI!Q104+PALOCABILDO!Q104+COELLO!Q104+ORTEGA!Q104+ALPUJARRA!Q104+DOLORES!Q104+GUAMO!Q104+PRADO!Q104+'SAN LUIS'!Q104+SUAREZ!Q104+'VALLE DE SAN JUAN'!Q104+VILLAHERMOSA!Q104</f>
        <v>9011616</v>
      </c>
      <c r="R104" s="50"/>
    </row>
    <row r="105" spans="1:18" ht="24.75" customHeight="1" x14ac:dyDescent="0.2">
      <c r="A105" s="135">
        <v>94</v>
      </c>
      <c r="B105" s="215">
        <v>8</v>
      </c>
      <c r="C105" s="66"/>
      <c r="D105" s="170" t="s">
        <v>108</v>
      </c>
      <c r="E105" s="67" t="s">
        <v>106</v>
      </c>
      <c r="F105" s="1369">
        <f>+'VENADILLO 2017'!F105+'SANTA ISABEL 2017'!F105+'SANTA ISABEL 2017'!F105+'ROVIRA 2017'!F105+'PIEDRAS 2017'!F105+'MARIQUITA 2017'!F105+'LERIDA 2017'!F105+'HONDA 2017'!F105+'FRESNO 2017'!F105+'FALAN 2017'!F105+'CAJAMARCA 2017'!F105+'ARMERO 2017'!F105+'ALVARADO 2017'!F105+RONCESVALLES2017!F105+PLANADAS2017!F105+PROGRAMACIÒNMURILLO2017!F105+COYAIMA2017!F105+ATACO2017!F105+'CARMEN DE APICALA'!F105+CHAPARRAL!F105+CUNDAY!F105+ESPINAL!F105+FLANDES!F105+ICONONZO!F105+MELGAR!F105+NATAGAIMA!F105+PURIFICACION!F105+'SAN ANTONIO'!F105+VILLARRICA!F105+AMBALEMA!F105+CASABIANCA!F105+HERVEO!F105+LIBANO!F105+ANZOATEGUI!F105+PALOCABILDO!F105+COELLO!F105+ORTEGA!F105+ALPUJARRA!F105+DOLORES!F105+GUAMO!F105+PRADO!F105+'SAN LUIS'!F105+SUAREZ!F105+'VALLE DE SAN JUAN'!F105+VILLAHERMOSA!F105</f>
        <v>57</v>
      </c>
      <c r="G105" s="1369">
        <f>+'VENADILLO 2017'!G105+'SANTA ISABEL 2017'!G105+'SANTA ISABEL 2017'!G105+'ROVIRA 2017'!G105+'PIEDRAS 2017'!G105+'MARIQUITA 2017'!G105+'LERIDA 2017'!G105+'HONDA 2017'!G105+'FRESNO 2017'!G105+'FALAN 2017'!G105+'CAJAMARCA 2017'!G105+'ARMERO 2017'!G105+'ALVARADO 2017'!G105+RONCESVALLES2017!G105+PLANADAS2017!G105+PROGRAMACIÒNMURILLO2017!G105+COYAIMA2017!G105+ATACO2017!G105+'CARMEN DE APICALA'!G105+CHAPARRAL!G105+CUNDAY!G105+ESPINAL!G105+FLANDES!G105+ICONONZO!G105+MELGAR!G105+NATAGAIMA!G105+PURIFICACION!G105+'SAN ANTONIO'!G105+VILLARRICA!G105+AMBALEMA!G105+CASABIANCA!G105+HERVEO!G105+LIBANO!G105+ANZOATEGUI!G105+PALOCABILDO!G105+COELLO!G105+ORTEGA!G105+ALPUJARRA!G105+DOLORES!G105+GUAMO!G105+PRADO!G105+'SAN LUIS'!G105+SUAREZ!G105+'VALLE DE SAN JUAN'!G105+VILLAHERMOSA!G105</f>
        <v>57</v>
      </c>
      <c r="H105" s="190">
        <f>G105*100/F105</f>
        <v>100</v>
      </c>
      <c r="I105" s="1369">
        <f>+'VENADILLO 2017'!I105+'SANTA ISABEL 2017'!I105+'SANTA ISABEL 2017'!I105+'ROVIRA 2017'!I105+'PIEDRAS 2017'!I105+'MARIQUITA 2017'!I105+'LERIDA 2017'!I105+'HONDA 2017'!I105+'FRESNO 2017'!I105+'FALAN 2017'!I105+'CAJAMARCA 2017'!I105+'ARMERO 2017'!I105+'ALVARADO 2017'!I105+RONCESVALLES2017!I105+PLANADAS2017!I105+PROGRAMACIÒNMURILLO2017!I105+COYAIMA2017!I105+ATACO2017!I105+'CARMEN DE APICALA'!I105+CHAPARRAL!I105+CUNDAY!I105+ESPINAL!I105+FLANDES!I105+ICONONZO!I105+MELGAR!I105+NATAGAIMA!I105+PURIFICACION!I105+'SAN ANTONIO'!I105+VILLARRICA!I105+AMBALEMA!I105+CASABIANCA!I105+HERVEO!I105+LIBANO!I105+ANZOATEGUI!I105+PALOCABILDO!I105+COELLO!I105+ORTEGA!I105+ALPUJARRA!I105+DOLORES!I105+GUAMO!I105+PRADO!I105+'SAN LUIS'!I105+SUAREZ!I105+'VALLE DE SAN JUAN'!I105+VILLAHERMOSA!I105</f>
        <v>614</v>
      </c>
      <c r="J105" s="1369">
        <f>+'VENADILLO 2017'!J105+'SANTA ISABEL 2017'!J105+'SANTA ISABEL 2017'!J105+'ROVIRA 2017'!J105+'PIEDRAS 2017'!J105+'MARIQUITA 2017'!J105+'LERIDA 2017'!J105+'HONDA 2017'!J105+'FRESNO 2017'!J105+'FALAN 2017'!J105+'CAJAMARCA 2017'!J105+'ARMERO 2017'!J105+'ALVARADO 2017'!J105+RONCESVALLES2017!J105+PLANADAS2017!J105+PROGRAMACIÒNMURILLO2017!J105+COYAIMA2017!J105+ATACO2017!J105+'CARMEN DE APICALA'!J105+CHAPARRAL!J105+CUNDAY!J105+ESPINAL!J105+FLANDES!J105+ICONONZO!J105+MELGAR!J105+NATAGAIMA!J105+PURIFICACION!J105+'SAN ANTONIO'!J105+VILLARRICA!J105+AMBALEMA!J105+CASABIANCA!J105+HERVEO!J105+LIBANO!J105+ANZOATEGUI!J105+PALOCABILDO!J105+COELLO!J105+ORTEGA!J105+ALPUJARRA!J105+DOLORES!J105+GUAMO!J105+PRADO!J105+'SAN LUIS'!J105+SUAREZ!J105+'VALLE DE SAN JUAN'!J105+VILLAHERMOSA!J105</f>
        <v>770</v>
      </c>
      <c r="K105" s="1369">
        <f>+'VENADILLO 2017'!K105+'SANTA ISABEL 2017'!K105+'SANTA ISABEL 2017'!K105+'ROVIRA 2017'!K105+'PIEDRAS 2017'!K105+'MARIQUITA 2017'!K105+'LERIDA 2017'!K105+'HONDA 2017'!K105+'FRESNO 2017'!K105+'FALAN 2017'!K105+'CAJAMARCA 2017'!K105+'ARMERO 2017'!K105+'ALVARADO 2017'!K105+RONCESVALLES2017!K105+PLANADAS2017!K105+PROGRAMACIÒNMURILLO2017!K105+COYAIMA2017!K105+ATACO2017!K105+'CARMEN DE APICALA'!K105+CHAPARRAL!K105+CUNDAY!K105+ESPINAL!K105+FLANDES!K105+ICONONZO!K105+MELGAR!K105+NATAGAIMA!K105+PURIFICACION!K105+'SAN ANTONIO'!K105+VILLARRICA!K105+AMBALEMA!K105+CASABIANCA!K105+HERVEO!K105+LIBANO!K105+ANZOATEGUI!K105+PALOCABILDO!K105+COELLO!K105+ORTEGA!K105+ALPUJARRA!K105+DOLORES!K105+GUAMO!K105+PRADO!K105+'SAN LUIS'!K105+SUAREZ!K105+'VALLE DE SAN JUAN'!K105+VILLAHERMOSA!K105</f>
        <v>6160</v>
      </c>
      <c r="L105" s="1370">
        <f>+'VENADILLO 2017'!L105+'SANTA ISABEL 2017'!L105+'SANTA ISABEL 2017'!L105+'ROVIRA 2017'!L105+'PIEDRAS 2017'!L105+'MARIQUITA 2017'!L105+'LERIDA 2017'!L105+'HONDA 2017'!L105+'FRESNO 2017'!L105+'FALAN 2017'!L105+'CAJAMARCA 2017'!L105+'ARMERO 2017'!L105+'ALVARADO 2017'!L105+RONCESVALLES2017!L105+PLANADAS2017!L105+PROGRAMACIÒNMURILLO2017!L105+COYAIMA2017!L105+ATACO2017!L105+'CARMEN DE APICALA'!L105+CHAPARRAL!L105+CUNDAY!L105+ESPINAL!L105+FLANDES!L105+ICONONZO!L105+MELGAR!L105+NATAGAIMA!L105+PURIFICACION!L105+'SAN ANTONIO'!L105+VILLARRICA!L105+AMBALEMA!L105+CASABIANCA!L105+HERVEO!L105+LIBANO!L105+ANZOATEGUI!L105+PALOCABILDO!L105+COELLO!L105+ORTEGA!L105+ALPUJARRA!L105+DOLORES!L105+GUAMO!L105+PRADO!L105+'SAN LUIS'!L105+SUAREZ!L105+'VALLE DE SAN JUAN'!L105+VILLAHERMOSA!L105</f>
        <v>2865600</v>
      </c>
      <c r="M105" s="1370">
        <f>+'VENADILLO 2017'!M105+'SANTA ISABEL 2017'!M105+'SANTA ISABEL 2017'!M105+'ROVIRA 2017'!M105+'PIEDRAS 2017'!M105+'MARIQUITA 2017'!M105+'LERIDA 2017'!M105+'HONDA 2017'!M105+'FRESNO 2017'!M105+'FALAN 2017'!M105+'CAJAMARCA 2017'!M105+'ARMERO 2017'!M105+'ALVARADO 2017'!M105+RONCESVALLES2017!M105+PLANADAS2017!M105+PROGRAMACIÒNMURILLO2017!M105+COYAIMA2017!M105+ATACO2017!M105+'CARMEN DE APICALA'!M105+CHAPARRAL!M105+CUNDAY!M105+ESPINAL!M105+FLANDES!M105+ICONONZO!M105+MELGAR!M105+NATAGAIMA!M105+PURIFICACION!M105+'SAN ANTONIO'!M105+VILLARRICA!M105+AMBALEMA!M105+CASABIANCA!M105+HERVEO!M105+LIBANO!M105+ANZOATEGUI!M105+PALOCABILDO!M105+COELLO!M105+ORTEGA!M105+ALPUJARRA!M105+DOLORES!M105+GUAMO!M105+PRADO!M105+'SAN LUIS'!M105+SUAREZ!M105+'VALLE DE SAN JUAN'!M105+VILLAHERMOSA!M105</f>
        <v>49033600</v>
      </c>
      <c r="N105" s="1370">
        <f>+'VENADILLO 2017'!N105+'SANTA ISABEL 2017'!N105+'SANTA ISABEL 2017'!N105+'ROVIRA 2017'!N105+'PIEDRAS 2017'!N105+'MARIQUITA 2017'!N105+'LERIDA 2017'!N105+'HONDA 2017'!N105+'FRESNO 2017'!N105+'FALAN 2017'!N105+'CAJAMARCA 2017'!N105+'ARMERO 2017'!N105+'ALVARADO 2017'!N105+RONCESVALLES2017!N105+PLANADAS2017!N105+PROGRAMACIÒNMURILLO2017!N105+COYAIMA2017!N105+ATACO2017!N105+'CARMEN DE APICALA'!N105+CHAPARRAL!N105+CUNDAY!N105+ESPINAL!N105+FLANDES!N105+ICONONZO!N105+MELGAR!N105+NATAGAIMA!N105+PURIFICACION!N105+'SAN ANTONIO'!N105+VILLARRICA!N105+AMBALEMA!N105+CASABIANCA!N105+HERVEO!N105+LIBANO!N105+ANZOATEGUI!N105+PALOCABILDO!N105+COELLO!N105+ORTEGA!N105+ALPUJARRA!N105+DOLORES!N105+GUAMO!N105+PRADO!N105+'SAN LUIS'!N105+SUAREZ!N105+'VALLE DE SAN JUAN'!N105+VILLAHERMOSA!N105</f>
        <v>0</v>
      </c>
      <c r="O105" s="1370">
        <f>+'VENADILLO 2017'!O105+'SANTA ISABEL 2017'!O105+'SANTA ISABEL 2017'!O105+'ROVIRA 2017'!O105+'PIEDRAS 2017'!O105+'MARIQUITA 2017'!O105+'LERIDA 2017'!O105+'HONDA 2017'!O105+'FRESNO 2017'!O105+'FALAN 2017'!O105+'CAJAMARCA 2017'!O105+'ARMERO 2017'!O105+'ALVARADO 2017'!O105+RONCESVALLES2017!O105+PLANADAS2017!O105+PROGRAMACIÒNMURILLO2017!O105+COYAIMA2017!O105+ATACO2017!O105+'CARMEN DE APICALA'!O105+CHAPARRAL!O105+CUNDAY!O105+ESPINAL!O105+FLANDES!O105+ICONONZO!O105+MELGAR!O105+NATAGAIMA!O105+PURIFICACION!O105+'SAN ANTONIO'!O105+VILLARRICA!O105+AMBALEMA!O105+CASABIANCA!O105+HERVEO!O105+LIBANO!O105+ANZOATEGUI!O105+PALOCABILDO!O105+COELLO!O105+ORTEGA!O105+ALPUJARRA!O105+DOLORES!O105+GUAMO!O105+PRADO!O105+'SAN LUIS'!O105+SUAREZ!O105+'VALLE DE SAN JUAN'!O105+VILLAHERMOSA!O105</f>
        <v>0</v>
      </c>
      <c r="P105" s="1370">
        <f>+'VENADILLO 2017'!P105+'SANTA ISABEL 2017'!P105+'SANTA ISABEL 2017'!P105+'ROVIRA 2017'!P105+'PIEDRAS 2017'!P105+'MARIQUITA 2017'!P105+'LERIDA 2017'!P105+'HONDA 2017'!P105+'FRESNO 2017'!P105+'FALAN 2017'!P105+'CAJAMARCA 2017'!P105+'ARMERO 2017'!P105+'ALVARADO 2017'!P105+RONCESVALLES2017!P105+PLANADAS2017!P105+PROGRAMACIÒNMURILLO2017!P105+COYAIMA2017!P105+ATACO2017!P105+'CARMEN DE APICALA'!P105+CHAPARRAL!P105+CUNDAY!P105+ESPINAL!P105+FLANDES!P105+ICONONZO!P105+MELGAR!P105+NATAGAIMA!P105+PURIFICACION!P105+'SAN ANTONIO'!P105+VILLARRICA!P105+AMBALEMA!P105+CASABIANCA!P105+HERVEO!P105+LIBANO!P105+ANZOATEGUI!P105+PALOCABILDO!P105+COELLO!P105+ORTEGA!P105+ALPUJARRA!P105+DOLORES!P105+GUAMO!P105+PRADO!P105+'SAN LUIS'!P105+SUAREZ!P105+'VALLE DE SAN JUAN'!P105+VILLAHERMOSA!P105</f>
        <v>6144</v>
      </c>
      <c r="Q105" s="1370">
        <f>+'VENADILLO 2017'!Q105+'SANTA ISABEL 2017'!Q105+'SANTA ISABEL 2017'!Q105+'ROVIRA 2017'!Q105+'PIEDRAS 2017'!Q105+'MARIQUITA 2017'!Q105+'LERIDA 2017'!Q105+'HONDA 2017'!Q105+'FRESNO 2017'!Q105+'FALAN 2017'!Q105+'CAJAMARCA 2017'!Q105+'ARMERO 2017'!Q105+'ALVARADO 2017'!Q105+RONCESVALLES2017!Q105+PLANADAS2017!Q105+PROGRAMACIÒNMURILLO2017!Q105+COYAIMA2017!Q105+ATACO2017!Q105+'CARMEN DE APICALA'!Q105+CHAPARRAL!Q105+CUNDAY!Q105+ESPINAL!Q105+FLANDES!Q105+ICONONZO!Q105+MELGAR!Q105+NATAGAIMA!Q105+PURIFICACION!Q105+'SAN ANTONIO'!Q105+VILLARRICA!Q105+AMBALEMA!Q105+CASABIANCA!Q105+HERVEO!Q105+LIBANO!Q105+ANZOATEGUI!Q105+PALOCABILDO!Q105+COELLO!Q105+ORTEGA!Q105+ALPUJARRA!Q105+DOLORES!Q105+GUAMO!Q105+PRADO!Q105+'SAN LUIS'!Q105+SUAREZ!Q105+'VALLE DE SAN JUAN'!Q105+VILLAHERMOSA!Q105</f>
        <v>49038848</v>
      </c>
      <c r="R105" s="50"/>
    </row>
    <row r="106" spans="1:18" ht="14.25" customHeight="1" x14ac:dyDescent="0.2">
      <c r="A106" s="135">
        <v>95</v>
      </c>
      <c r="B106" s="215">
        <v>8</v>
      </c>
      <c r="C106" s="69"/>
      <c r="D106" s="171" t="s">
        <v>109</v>
      </c>
      <c r="E106" s="67" t="s">
        <v>106</v>
      </c>
      <c r="F106" s="1369">
        <f>+'VENADILLO 2017'!F106+'SANTA ISABEL 2017'!F106+'SANTA ISABEL 2017'!F106+'ROVIRA 2017'!F106+'PIEDRAS 2017'!F106+'MARIQUITA 2017'!F106+'LERIDA 2017'!F106+'HONDA 2017'!F106+'FRESNO 2017'!F106+'FALAN 2017'!F106+'CAJAMARCA 2017'!F106+'ARMERO 2017'!F106+'ALVARADO 2017'!F106+RONCESVALLES2017!F106+PLANADAS2017!F106+PROGRAMACIÒNMURILLO2017!F106+COYAIMA2017!F106+ATACO2017!F106+'CARMEN DE APICALA'!F106+CHAPARRAL!F106+CUNDAY!F106+ESPINAL!F106+FLANDES!F106+ICONONZO!F106+MELGAR!F106+NATAGAIMA!F106+PURIFICACION!F106+'SAN ANTONIO'!F106+VILLARRICA!F106+AMBALEMA!F106+CASABIANCA!F106+HERVEO!F106+LIBANO!F106+ANZOATEGUI!F106+PALOCABILDO!F106+COELLO!F106+ORTEGA!F106+ALPUJARRA!F106+DOLORES!F106+GUAMO!F106+PRADO!F106+'SAN LUIS'!F106+SUAREZ!F106+'VALLE DE SAN JUAN'!F106+VILLAHERMOSA!F106</f>
        <v>56</v>
      </c>
      <c r="G106" s="1369">
        <f>+'VENADILLO 2017'!G106+'SANTA ISABEL 2017'!G106+'SANTA ISABEL 2017'!G106+'ROVIRA 2017'!G106+'PIEDRAS 2017'!G106+'MARIQUITA 2017'!G106+'LERIDA 2017'!G106+'HONDA 2017'!G106+'FRESNO 2017'!G106+'FALAN 2017'!G106+'CAJAMARCA 2017'!G106+'ARMERO 2017'!G106+'ALVARADO 2017'!G106+RONCESVALLES2017!G106+PLANADAS2017!G106+PROGRAMACIÒNMURILLO2017!G106+COYAIMA2017!G106+ATACO2017!G106+'CARMEN DE APICALA'!G106+CHAPARRAL!G106+CUNDAY!G106+ESPINAL!G106+FLANDES!G106+ICONONZO!G106+MELGAR!G106+NATAGAIMA!G106+PURIFICACION!G106+'SAN ANTONIO'!G106+VILLARRICA!G106+AMBALEMA!G106+CASABIANCA!G106+HERVEO!G106+LIBANO!G106+ANZOATEGUI!G106+PALOCABILDO!G106+COELLO!G106+ORTEGA!G106+ALPUJARRA!G106+DOLORES!G106+GUAMO!G106+PRADO!G106+'SAN LUIS'!G106+SUAREZ!G106+'VALLE DE SAN JUAN'!G106+VILLAHERMOSA!G106</f>
        <v>56</v>
      </c>
      <c r="H106" s="190">
        <f>G106*100/F106</f>
        <v>100</v>
      </c>
      <c r="I106" s="1369">
        <f>+'VENADILLO 2017'!I106+'SANTA ISABEL 2017'!I106+'SANTA ISABEL 2017'!I106+'ROVIRA 2017'!I106+'PIEDRAS 2017'!I106+'MARIQUITA 2017'!I106+'LERIDA 2017'!I106+'HONDA 2017'!I106+'FRESNO 2017'!I106+'FALAN 2017'!I106+'CAJAMARCA 2017'!I106+'ARMERO 2017'!I106+'ALVARADO 2017'!I106+RONCESVALLES2017!I106+PLANADAS2017!I106+PROGRAMACIÒNMURILLO2017!I106+COYAIMA2017!I106+ATACO2017!I106+'CARMEN DE APICALA'!I106+CHAPARRAL!I106+CUNDAY!I106+ESPINAL!I106+FLANDES!I106+ICONONZO!I106+MELGAR!I106+NATAGAIMA!I106+PURIFICACION!I106+'SAN ANTONIO'!I106+VILLARRICA!I106+AMBALEMA!I106+CASABIANCA!I106+HERVEO!I106+LIBANO!I106+ANZOATEGUI!I106+PALOCABILDO!I106+COELLO!I106+ORTEGA!I106+ALPUJARRA!I106+DOLORES!I106+GUAMO!I106+PRADO!I106+'SAN LUIS'!I106+SUAREZ!I106+'VALLE DE SAN JUAN'!I106+VILLAHERMOSA!I106</f>
        <v>231</v>
      </c>
      <c r="J106" s="1369">
        <f>+'VENADILLO 2017'!J106+'SANTA ISABEL 2017'!J106+'SANTA ISABEL 2017'!J106+'ROVIRA 2017'!J106+'PIEDRAS 2017'!J106+'MARIQUITA 2017'!J106+'LERIDA 2017'!J106+'HONDA 2017'!J106+'FRESNO 2017'!J106+'FALAN 2017'!J106+'CAJAMARCA 2017'!J106+'ARMERO 2017'!J106+'ALVARADO 2017'!J106+RONCESVALLES2017!J106+PLANADAS2017!J106+PROGRAMACIÒNMURILLO2017!J106+COYAIMA2017!J106+ATACO2017!J106+'CARMEN DE APICALA'!J106+CHAPARRAL!J106+CUNDAY!J106+ESPINAL!J106+FLANDES!J106+ICONONZO!J106+MELGAR!J106+NATAGAIMA!J106+PURIFICACION!J106+'SAN ANTONIO'!J106+VILLARRICA!J106+AMBALEMA!J106+CASABIANCA!J106+HERVEO!J106+LIBANO!J106+ANZOATEGUI!J106+PALOCABILDO!J106+COELLO!J106+ORTEGA!J106+ALPUJARRA!J106+DOLORES!J106+GUAMO!J106+PRADO!J106+'SAN LUIS'!J106+SUAREZ!J106+'VALLE DE SAN JUAN'!J106+VILLAHERMOSA!J106</f>
        <v>296</v>
      </c>
      <c r="K106" s="1369">
        <f>+'VENADILLO 2017'!K106+'SANTA ISABEL 2017'!K106+'SANTA ISABEL 2017'!K106+'ROVIRA 2017'!K106+'PIEDRAS 2017'!K106+'MARIQUITA 2017'!K106+'LERIDA 2017'!K106+'HONDA 2017'!K106+'FRESNO 2017'!K106+'FALAN 2017'!K106+'CAJAMARCA 2017'!K106+'ARMERO 2017'!K106+'ALVARADO 2017'!K106+RONCESVALLES2017!K106+PLANADAS2017!K106+PROGRAMACIÒNMURILLO2017!K106+COYAIMA2017!K106+ATACO2017!K106+'CARMEN DE APICALA'!K106+CHAPARRAL!K106+CUNDAY!K106+ESPINAL!K106+FLANDES!K106+ICONONZO!K106+MELGAR!K106+NATAGAIMA!K106+PURIFICACION!K106+'SAN ANTONIO'!K106+VILLARRICA!K106+AMBALEMA!K106+CASABIANCA!K106+HERVEO!K106+LIBANO!K106+ANZOATEGUI!K106+PALOCABILDO!K106+COELLO!K106+ORTEGA!K106+ALPUJARRA!K106+DOLORES!K106+GUAMO!K106+PRADO!K106+'SAN LUIS'!K106+SUAREZ!K106+'VALLE DE SAN JUAN'!K106+VILLAHERMOSA!K106</f>
        <v>2368</v>
      </c>
      <c r="L106" s="1370">
        <f>+'VENADILLO 2017'!L106+'SANTA ISABEL 2017'!L106+'SANTA ISABEL 2017'!L106+'ROVIRA 2017'!L106+'PIEDRAS 2017'!L106+'MARIQUITA 2017'!L106+'LERIDA 2017'!L106+'HONDA 2017'!L106+'FRESNO 2017'!L106+'FALAN 2017'!L106+'CAJAMARCA 2017'!L106+'ARMERO 2017'!L106+'ALVARADO 2017'!L106+RONCESVALLES2017!L106+PLANADAS2017!L106+PROGRAMACIÒNMURILLO2017!L106+COYAIMA2017!L106+ATACO2017!L106+'CARMEN DE APICALA'!L106+CHAPARRAL!L106+CUNDAY!L106+ESPINAL!L106+FLANDES!L106+ICONONZO!L106+MELGAR!L106+NATAGAIMA!L106+PURIFICACION!L106+'SAN ANTONIO'!L106+VILLARRICA!L106+AMBALEMA!L106+CASABIANCA!L106+HERVEO!L106+LIBANO!L106+ANZOATEGUI!L106+PALOCABILDO!L106+COELLO!L106+ORTEGA!L106+ALPUJARRA!L106+DOLORES!L106+GUAMO!L106+PRADO!L106+'SAN LUIS'!L106+SUAREZ!L106+'VALLE DE SAN JUAN'!L106+VILLAHERMOSA!L106</f>
        <v>2865600</v>
      </c>
      <c r="M106" s="1370">
        <f>+'VENADILLO 2017'!M106+'SANTA ISABEL 2017'!M106+'SANTA ISABEL 2017'!M106+'ROVIRA 2017'!M106+'PIEDRAS 2017'!M106+'MARIQUITA 2017'!M106+'LERIDA 2017'!M106+'HONDA 2017'!M106+'FRESNO 2017'!M106+'FALAN 2017'!M106+'CAJAMARCA 2017'!M106+'ARMERO 2017'!M106+'ALVARADO 2017'!M106+RONCESVALLES2017!M106+PLANADAS2017!M106+PROGRAMACIÒNMURILLO2017!M106+COYAIMA2017!M106+ATACO2017!M106+'CARMEN DE APICALA'!M106+CHAPARRAL!M106+CUNDAY!M106+ESPINAL!M106+FLANDES!M106+ICONONZO!M106+MELGAR!M106+NATAGAIMA!M106+PURIFICACION!M106+'SAN ANTONIO'!M106+VILLARRICA!M106+AMBALEMA!M106+CASABIANCA!M106+HERVEO!M106+LIBANO!M106+ANZOATEGUI!M106+PALOCABILDO!M106+COELLO!M106+ORTEGA!M106+ALPUJARRA!M106+DOLORES!M106+GUAMO!M106+PRADO!M106+'SAN LUIS'!M106+SUAREZ!M106+'VALLE DE SAN JUAN'!M106+VILLAHERMOSA!M106</f>
        <v>18849280</v>
      </c>
      <c r="N106" s="1370">
        <f>+'VENADILLO 2017'!N106+'SANTA ISABEL 2017'!N106+'SANTA ISABEL 2017'!N106+'ROVIRA 2017'!N106+'PIEDRAS 2017'!N106+'MARIQUITA 2017'!N106+'LERIDA 2017'!N106+'HONDA 2017'!N106+'FRESNO 2017'!N106+'FALAN 2017'!N106+'CAJAMARCA 2017'!N106+'ARMERO 2017'!N106+'ALVARADO 2017'!N106+RONCESVALLES2017!N106+PLANADAS2017!N106+PROGRAMACIÒNMURILLO2017!N106+COYAIMA2017!N106+ATACO2017!N106+'CARMEN DE APICALA'!N106+CHAPARRAL!N106+CUNDAY!N106+ESPINAL!N106+FLANDES!N106+ICONONZO!N106+MELGAR!N106+NATAGAIMA!N106+PURIFICACION!N106+'SAN ANTONIO'!N106+VILLARRICA!N106+AMBALEMA!N106+CASABIANCA!N106+HERVEO!N106+LIBANO!N106+ANZOATEGUI!N106+PALOCABILDO!N106+COELLO!N106+ORTEGA!N106+ALPUJARRA!N106+DOLORES!N106+GUAMO!N106+PRADO!N106+'SAN LUIS'!N106+SUAREZ!N106+'VALLE DE SAN JUAN'!N106+VILLAHERMOSA!N106</f>
        <v>0</v>
      </c>
      <c r="O106" s="1370">
        <f>+'VENADILLO 2017'!O106+'SANTA ISABEL 2017'!O106+'SANTA ISABEL 2017'!O106+'ROVIRA 2017'!O106+'PIEDRAS 2017'!O106+'MARIQUITA 2017'!O106+'LERIDA 2017'!O106+'HONDA 2017'!O106+'FRESNO 2017'!O106+'FALAN 2017'!O106+'CAJAMARCA 2017'!O106+'ARMERO 2017'!O106+'ALVARADO 2017'!O106+RONCESVALLES2017!O106+PLANADAS2017!O106+PROGRAMACIÒNMURILLO2017!O106+COYAIMA2017!O106+ATACO2017!O106+'CARMEN DE APICALA'!O106+CHAPARRAL!O106+CUNDAY!O106+ESPINAL!O106+FLANDES!O106+ICONONZO!O106+MELGAR!O106+NATAGAIMA!O106+PURIFICACION!O106+'SAN ANTONIO'!O106+VILLARRICA!O106+AMBALEMA!O106+CASABIANCA!O106+HERVEO!O106+LIBANO!O106+ANZOATEGUI!O106+PALOCABILDO!O106+COELLO!O106+ORTEGA!O106+ALPUJARRA!O106+DOLORES!O106+GUAMO!O106+PRADO!O106+'SAN LUIS'!O106+SUAREZ!O106+'VALLE DE SAN JUAN'!O106+VILLAHERMOSA!O106</f>
        <v>0</v>
      </c>
      <c r="P106" s="1370">
        <f>+'VENADILLO 2017'!P106+'SANTA ISABEL 2017'!P106+'SANTA ISABEL 2017'!P106+'ROVIRA 2017'!P106+'PIEDRAS 2017'!P106+'MARIQUITA 2017'!P106+'LERIDA 2017'!P106+'HONDA 2017'!P106+'FRESNO 2017'!P106+'FALAN 2017'!P106+'CAJAMARCA 2017'!P106+'ARMERO 2017'!P106+'ALVARADO 2017'!P106+RONCESVALLES2017!P106+PLANADAS2017!P106+PROGRAMACIÒNMURILLO2017!P106+COYAIMA2017!P106+ATACO2017!P106+'CARMEN DE APICALA'!P106+CHAPARRAL!P106+CUNDAY!P106+ESPINAL!P106+FLANDES!P106+ICONONZO!P106+MELGAR!P106+NATAGAIMA!P106+PURIFICACION!P106+'SAN ANTONIO'!P106+VILLARRICA!P106+AMBALEMA!P106+CASABIANCA!P106+HERVEO!P106+LIBANO!P106+ANZOATEGUI!P106+PALOCABILDO!P106+COELLO!P106+ORTEGA!P106+ALPUJARRA!P106+DOLORES!P106+GUAMO!P106+PRADO!P106+'SAN LUIS'!P106+SUAREZ!P106+'VALLE DE SAN JUAN'!P106+VILLAHERMOSA!P106</f>
        <v>2360</v>
      </c>
      <c r="Q106" s="1370">
        <f>+'VENADILLO 2017'!Q106+'SANTA ISABEL 2017'!Q106+'SANTA ISABEL 2017'!Q106+'ROVIRA 2017'!Q106+'PIEDRAS 2017'!Q106+'MARIQUITA 2017'!Q106+'LERIDA 2017'!Q106+'HONDA 2017'!Q106+'FRESNO 2017'!Q106+'FALAN 2017'!Q106+'CAJAMARCA 2017'!Q106+'ARMERO 2017'!Q106+'ALVARADO 2017'!Q106+RONCESVALLES2017!Q106+PLANADAS2017!Q106+PROGRAMACIÒNMURILLO2017!Q106+COYAIMA2017!Q106+ATACO2017!Q106+'CARMEN DE APICALA'!Q106+CHAPARRAL!Q106+CUNDAY!Q106+ESPINAL!Q106+FLANDES!Q106+ICONONZO!Q106+MELGAR!Q106+NATAGAIMA!Q106+PURIFICACION!Q106+'SAN ANTONIO'!Q106+VILLARRICA!Q106+AMBALEMA!Q106+CASABIANCA!Q106+HERVEO!Q106+LIBANO!Q106+ANZOATEGUI!Q106+PALOCABILDO!Q106+COELLO!Q106+ORTEGA!Q106+ALPUJARRA!Q106+DOLORES!Q106+GUAMO!Q106+PRADO!Q106+'SAN LUIS'!Q106+SUAREZ!Q106+'VALLE DE SAN JUAN'!Q106+VILLAHERMOSA!Q106</f>
        <v>18850848</v>
      </c>
      <c r="R106" s="50"/>
    </row>
    <row r="107" spans="1:18" ht="13.5" customHeight="1" x14ac:dyDescent="0.2">
      <c r="A107" s="135">
        <v>96</v>
      </c>
      <c r="B107" s="215">
        <v>4</v>
      </c>
      <c r="C107" s="66"/>
      <c r="D107" s="171" t="s">
        <v>110</v>
      </c>
      <c r="E107" s="67" t="s">
        <v>106</v>
      </c>
      <c r="F107" s="1369">
        <f>+'VENADILLO 2017'!F107+'SANTA ISABEL 2017'!F107+'SANTA ISABEL 2017'!F107+'ROVIRA 2017'!F107+'PIEDRAS 2017'!F107+'MARIQUITA 2017'!F107+'LERIDA 2017'!F107+'HONDA 2017'!F107+'FRESNO 2017'!F107+'FALAN 2017'!F107+'CAJAMARCA 2017'!F107+'ARMERO 2017'!F107+'ALVARADO 2017'!F107+RONCESVALLES2017!F107+PLANADAS2017!F107+PROGRAMACIÒNMURILLO2017!F107+COYAIMA2017!F107+ATACO2017!F107+'CARMEN DE APICALA'!F107+CHAPARRAL!F107+CUNDAY!F107+ESPINAL!F107+FLANDES!F107+ICONONZO!F107+MELGAR!F107+NATAGAIMA!F107+PURIFICACION!F107+'SAN ANTONIO'!F107+VILLARRICA!F107+AMBALEMA!F107+CASABIANCA!F107+HERVEO!F107+LIBANO!F107+ANZOATEGUI!F107+PALOCABILDO!F107+COELLO!F107+ORTEGA!F107+ALPUJARRA!F107+DOLORES!F107+GUAMO!F107+PRADO!F107+'SAN LUIS'!F107+SUAREZ!F107+'VALLE DE SAN JUAN'!F107+VILLAHERMOSA!F107</f>
        <v>50</v>
      </c>
      <c r="G107" s="1369">
        <f>+'VENADILLO 2017'!G107+'SANTA ISABEL 2017'!G107+'SANTA ISABEL 2017'!G107+'ROVIRA 2017'!G107+'PIEDRAS 2017'!G107+'MARIQUITA 2017'!G107+'LERIDA 2017'!G107+'HONDA 2017'!G107+'FRESNO 2017'!G107+'FALAN 2017'!G107+'CAJAMARCA 2017'!G107+'ARMERO 2017'!G107+'ALVARADO 2017'!G107+RONCESVALLES2017!G107+PLANADAS2017!G107+PROGRAMACIÒNMURILLO2017!G107+COYAIMA2017!G107+ATACO2017!G107+'CARMEN DE APICALA'!G107+CHAPARRAL!G107+CUNDAY!G107+ESPINAL!G107+FLANDES!G107+ICONONZO!G107+MELGAR!G107+NATAGAIMA!G107+PURIFICACION!G107+'SAN ANTONIO'!G107+VILLARRICA!G107+AMBALEMA!G107+CASABIANCA!G107+HERVEO!G107+LIBANO!G107+ANZOATEGUI!G107+PALOCABILDO!G107+COELLO!G107+ORTEGA!G107+ALPUJARRA!G107+DOLORES!G107+GUAMO!G107+PRADO!G107+'SAN LUIS'!G107+SUAREZ!G107+'VALLE DE SAN JUAN'!G107+VILLAHERMOSA!G107</f>
        <v>50</v>
      </c>
      <c r="H107" s="190">
        <f>G107*100/F107</f>
        <v>100</v>
      </c>
      <c r="I107" s="1369">
        <f>+'VENADILLO 2017'!I107+'SANTA ISABEL 2017'!I107+'SANTA ISABEL 2017'!I107+'ROVIRA 2017'!I107+'PIEDRAS 2017'!I107+'MARIQUITA 2017'!I107+'LERIDA 2017'!I107+'HONDA 2017'!I107+'FRESNO 2017'!I107+'FALAN 2017'!I107+'CAJAMARCA 2017'!I107+'ARMERO 2017'!I107+'ALVARADO 2017'!I107+RONCESVALLES2017!I107+PLANADAS2017!I107+PROGRAMACIÒNMURILLO2017!I107+COYAIMA2017!I107+ATACO2017!I107+'CARMEN DE APICALA'!I107+CHAPARRAL!I107+CUNDAY!I107+ESPINAL!I107+FLANDES!I107+ICONONZO!I107+MELGAR!I107+NATAGAIMA!I107+PURIFICACION!I107+'SAN ANTONIO'!I107+VILLARRICA!I107+AMBALEMA!I107+CASABIANCA!I107+HERVEO!I107+LIBANO!I107+ANZOATEGUI!I107+PALOCABILDO!I107+COELLO!I107+ORTEGA!I107+ALPUJARRA!I107+DOLORES!I107+GUAMO!I107+PRADO!I107+'SAN LUIS'!I107+SUAREZ!I107+'VALLE DE SAN JUAN'!I107+VILLAHERMOSA!I107</f>
        <v>207</v>
      </c>
      <c r="J107" s="1369">
        <f>+'VENADILLO 2017'!J107+'SANTA ISABEL 2017'!J107+'SANTA ISABEL 2017'!J107+'ROVIRA 2017'!J107+'PIEDRAS 2017'!J107+'MARIQUITA 2017'!J107+'LERIDA 2017'!J107+'HONDA 2017'!J107+'FRESNO 2017'!J107+'FALAN 2017'!J107+'CAJAMARCA 2017'!J107+'ARMERO 2017'!J107+'ALVARADO 2017'!J107+RONCESVALLES2017!J107+PLANADAS2017!J107+PROGRAMACIÒNMURILLO2017!J107+COYAIMA2017!J107+ATACO2017!J107+'CARMEN DE APICALA'!J107+CHAPARRAL!J107+CUNDAY!J107+ESPINAL!J107+FLANDES!J107+ICONONZO!J107+MELGAR!J107+NATAGAIMA!J107+PURIFICACION!J107+'SAN ANTONIO'!J107+VILLARRICA!J107+AMBALEMA!J107+CASABIANCA!J107+HERVEO!J107+LIBANO!J107+ANZOATEGUI!J107+PALOCABILDO!J107+COELLO!J107+ORTEGA!J107+ALPUJARRA!J107+DOLORES!J107+GUAMO!J107+PRADO!J107+'SAN LUIS'!J107+SUAREZ!J107+'VALLE DE SAN JUAN'!J107+VILLAHERMOSA!J107</f>
        <v>232</v>
      </c>
      <c r="K107" s="1369">
        <f>+'VENADILLO 2017'!K107+'SANTA ISABEL 2017'!K107+'SANTA ISABEL 2017'!K107+'ROVIRA 2017'!K107+'PIEDRAS 2017'!K107+'MARIQUITA 2017'!K107+'LERIDA 2017'!K107+'HONDA 2017'!K107+'FRESNO 2017'!K107+'FALAN 2017'!K107+'CAJAMARCA 2017'!K107+'ARMERO 2017'!K107+'ALVARADO 2017'!K107+RONCESVALLES2017!K107+PLANADAS2017!K107+PROGRAMACIÒNMURILLO2017!K107+COYAIMA2017!K107+ATACO2017!K107+'CARMEN DE APICALA'!K107+CHAPARRAL!K107+CUNDAY!K107+ESPINAL!K107+FLANDES!K107+ICONONZO!K107+MELGAR!K107+NATAGAIMA!K107+PURIFICACION!K107+'SAN ANTONIO'!K107+VILLARRICA!K107+AMBALEMA!K107+CASABIANCA!K107+HERVEO!K107+LIBANO!K107+ANZOATEGUI!K107+PALOCABILDO!K107+COELLO!K107+ORTEGA!K107+ALPUJARRA!K107+DOLORES!K107+GUAMO!K107+PRADO!K107+'SAN LUIS'!K107+SUAREZ!K107+'VALLE DE SAN JUAN'!K107+VILLAHERMOSA!K107</f>
        <v>887</v>
      </c>
      <c r="L107" s="1370">
        <f>+'VENADILLO 2017'!L107+'SANTA ISABEL 2017'!L107+'SANTA ISABEL 2017'!L107+'ROVIRA 2017'!L107+'PIEDRAS 2017'!L107+'MARIQUITA 2017'!L107+'LERIDA 2017'!L107+'HONDA 2017'!L107+'FRESNO 2017'!L107+'FALAN 2017'!L107+'CAJAMARCA 2017'!L107+'ARMERO 2017'!L107+'ALVARADO 2017'!L107+RONCESVALLES2017!L107+PLANADAS2017!L107+PROGRAMACIÒNMURILLO2017!L107+COYAIMA2017!L107+ATACO2017!L107+'CARMEN DE APICALA'!L107+CHAPARRAL!L107+CUNDAY!L107+ESPINAL!L107+FLANDES!L107+ICONONZO!L107+MELGAR!L107+NATAGAIMA!L107+PURIFICACION!L107+'SAN ANTONIO'!L107+VILLARRICA!L107+AMBALEMA!L107+CASABIANCA!L107+HERVEO!L107+LIBANO!L107+ANZOATEGUI!L107+PALOCABILDO!L107+COELLO!L107+ORTEGA!L107+ALPUJARRA!L107+DOLORES!L107+GUAMO!L107+PRADO!L107+'SAN LUIS'!L107+SUAREZ!L107+'VALLE DE SAN JUAN'!L107+VILLAHERMOSA!L107</f>
        <v>1361160</v>
      </c>
      <c r="M107" s="1370">
        <f>+'VENADILLO 2017'!M107+'SANTA ISABEL 2017'!M107+'SANTA ISABEL 2017'!M107+'ROVIRA 2017'!M107+'PIEDRAS 2017'!M107+'MARIQUITA 2017'!M107+'LERIDA 2017'!M107+'HONDA 2017'!M107+'FRESNO 2017'!M107+'FALAN 2017'!M107+'CAJAMARCA 2017'!M107+'ARMERO 2017'!M107+'ALVARADO 2017'!M107+RONCESVALLES2017!M107+PLANADAS2017!M107+PROGRAMACIÒNMURILLO2017!M107+COYAIMA2017!M107+ATACO2017!M107+'CARMEN DE APICALA'!M107+CHAPARRAL!M107+CUNDAY!M107+ESPINAL!M107+FLANDES!M107+ICONONZO!M107+MELGAR!M107+NATAGAIMA!M107+PURIFICACION!M107+'SAN ANTONIO'!M107+VILLARRICA!M107+AMBALEMA!M107+CASABIANCA!M107+HERVEO!M107+LIBANO!M107+ANZOATEGUI!M107+PALOCABILDO!M107+COELLO!M107+ORTEGA!M107+ALPUJARRA!M107+DOLORES!M107+GUAMO!M107+PRADO!M107+'SAN LUIS'!M107+SUAREZ!M107+'VALLE DE SAN JUAN'!M107+VILLAHERMOSA!M107</f>
        <v>7060520</v>
      </c>
      <c r="N107" s="1370">
        <f>+'VENADILLO 2017'!N107+'SANTA ISABEL 2017'!N107+'SANTA ISABEL 2017'!N107+'ROVIRA 2017'!N107+'PIEDRAS 2017'!N107+'MARIQUITA 2017'!N107+'LERIDA 2017'!N107+'HONDA 2017'!N107+'FRESNO 2017'!N107+'FALAN 2017'!N107+'CAJAMARCA 2017'!N107+'ARMERO 2017'!N107+'ALVARADO 2017'!N107+RONCESVALLES2017!N107+PLANADAS2017!N107+PROGRAMACIÒNMURILLO2017!N107+COYAIMA2017!N107+ATACO2017!N107+'CARMEN DE APICALA'!N107+CHAPARRAL!N107+CUNDAY!N107+ESPINAL!N107+FLANDES!N107+ICONONZO!N107+MELGAR!N107+NATAGAIMA!N107+PURIFICACION!N107+'SAN ANTONIO'!N107+VILLARRICA!N107+AMBALEMA!N107+CASABIANCA!N107+HERVEO!N107+LIBANO!N107+ANZOATEGUI!N107+PALOCABILDO!N107+COELLO!N107+ORTEGA!N107+ALPUJARRA!N107+DOLORES!N107+GUAMO!N107+PRADO!N107+'SAN LUIS'!N107+SUAREZ!N107+'VALLE DE SAN JUAN'!N107+VILLAHERMOSA!N107</f>
        <v>0</v>
      </c>
      <c r="O107" s="1370">
        <f>+'VENADILLO 2017'!O107+'SANTA ISABEL 2017'!O107+'SANTA ISABEL 2017'!O107+'ROVIRA 2017'!O107+'PIEDRAS 2017'!O107+'MARIQUITA 2017'!O107+'LERIDA 2017'!O107+'HONDA 2017'!O107+'FRESNO 2017'!O107+'FALAN 2017'!O107+'CAJAMARCA 2017'!O107+'ARMERO 2017'!O107+'ALVARADO 2017'!O107+RONCESVALLES2017!O107+PLANADAS2017!O107+PROGRAMACIÒNMURILLO2017!O107+COYAIMA2017!O107+ATACO2017!O107+'CARMEN DE APICALA'!O107+CHAPARRAL!O107+CUNDAY!O107+ESPINAL!O107+FLANDES!O107+ICONONZO!O107+MELGAR!O107+NATAGAIMA!O107+PURIFICACION!O107+'SAN ANTONIO'!O107+VILLARRICA!O107+AMBALEMA!O107+CASABIANCA!O107+HERVEO!O107+LIBANO!O107+ANZOATEGUI!O107+PALOCABILDO!O107+COELLO!O107+ORTEGA!O107+ALPUJARRA!O107+DOLORES!O107+GUAMO!O107+PRADO!O107+'SAN LUIS'!O107+SUAREZ!O107+'VALLE DE SAN JUAN'!O107+VILLAHERMOSA!O107</f>
        <v>0</v>
      </c>
      <c r="P107" s="1370">
        <f>+'VENADILLO 2017'!P107+'SANTA ISABEL 2017'!P107+'SANTA ISABEL 2017'!P107+'ROVIRA 2017'!P107+'PIEDRAS 2017'!P107+'MARIQUITA 2017'!P107+'LERIDA 2017'!P107+'HONDA 2017'!P107+'FRESNO 2017'!P107+'FALAN 2017'!P107+'CAJAMARCA 2017'!P107+'ARMERO 2017'!P107+'ALVARADO 2017'!P107+RONCESVALLES2017!P107+PLANADAS2017!P107+PROGRAMACIÒNMURILLO2017!P107+COYAIMA2017!P107+ATACO2017!P107+'CARMEN DE APICALA'!P107+CHAPARRAL!P107+CUNDAY!P107+ESPINAL!P107+FLANDES!P107+ICONONZO!P107+MELGAR!P107+NATAGAIMA!P107+PURIFICACION!P107+'SAN ANTONIO'!P107+VILLARRICA!P107+AMBALEMA!P107+CASABIANCA!P107+HERVEO!P107+LIBANO!P107+ANZOATEGUI!P107+PALOCABILDO!P107+COELLO!P107+ORTEGA!P107+ALPUJARRA!P107+DOLORES!P107+GUAMO!P107+PRADO!P107+'SAN LUIS'!P107+SUAREZ!P107+'VALLE DE SAN JUAN'!P107+VILLAHERMOSA!P107</f>
        <v>883</v>
      </c>
      <c r="Q107" s="1370">
        <f>+'VENADILLO 2017'!Q107+'SANTA ISABEL 2017'!Q107+'SANTA ISABEL 2017'!Q107+'ROVIRA 2017'!Q107+'PIEDRAS 2017'!Q107+'MARIQUITA 2017'!Q107+'LERIDA 2017'!Q107+'HONDA 2017'!Q107+'FRESNO 2017'!Q107+'FALAN 2017'!Q107+'CAJAMARCA 2017'!Q107+'ARMERO 2017'!Q107+'ALVARADO 2017'!Q107+RONCESVALLES2017!Q107+PLANADAS2017!Q107+PROGRAMACIÒNMURILLO2017!Q107+COYAIMA2017!Q107+ATACO2017!Q107+'CARMEN DE APICALA'!Q107+CHAPARRAL!Q107+CUNDAY!Q107+ESPINAL!Q107+FLANDES!Q107+ICONONZO!Q107+MELGAR!Q107+NATAGAIMA!Q107+PURIFICACION!Q107+'SAN ANTONIO'!Q107+VILLARRICA!Q107+AMBALEMA!Q107+CASABIANCA!Q107+HERVEO!Q107+LIBANO!Q107+ANZOATEGUI!Q107+PALOCABILDO!Q107+COELLO!Q107+ORTEGA!Q107+ALPUJARRA!Q107+DOLORES!Q107+GUAMO!Q107+PRADO!Q107+'SAN LUIS'!Q107+SUAREZ!Q107+'VALLE DE SAN JUAN'!Q107+VILLAHERMOSA!Q107</f>
        <v>7061120</v>
      </c>
      <c r="R107" s="50"/>
    </row>
    <row r="108" spans="1:18" s="58" customFormat="1" ht="22.5" customHeight="1" x14ac:dyDescent="0.2">
      <c r="A108" s="135">
        <v>97</v>
      </c>
      <c r="B108" s="1336"/>
      <c r="C108" s="1337"/>
      <c r="D108" s="1342" t="s">
        <v>111</v>
      </c>
      <c r="E108" s="1339"/>
      <c r="F108" s="1371">
        <f>+'VENADILLO 2017'!F108+'SANTA ISABEL 2017'!F108+'SANTA ISABEL 2017'!F108+'ROVIRA 2017'!F108+'PIEDRAS 2017'!F108+'MARIQUITA 2017'!F108+'LERIDA 2017'!F108+'HONDA 2017'!F108+'FRESNO 2017'!F108+'FALAN 2017'!F108+'CAJAMARCA 2017'!F108+'ARMERO 2017'!F108+'ALVARADO 2017'!F108+RONCESVALLES2017!F108+PLANADAS2017!F108+PROGRAMACIÒNMURILLO2017!F108+COYAIMA2017!F108+ATACO2017!F108+'CARMEN DE APICALA'!F108+CHAPARRAL!F108+CUNDAY!F108+ESPINAL!F108+FLANDES!F108+ICONONZO!F108+MELGAR!F108+NATAGAIMA!F108+PURIFICACION!F108+'SAN ANTONIO'!F108+VILLARRICA!F108+AMBALEMA!F108+CASABIANCA!F108+HERVEO!F108+LIBANO!F108+ANZOATEGUI!F108+PALOCABILDO!F108+COELLO!F108+ORTEGA!F108+ALPUJARRA!F108+DOLORES!F108+GUAMO!F108+PRADO!F108+'SAN LUIS'!F108+SUAREZ!F108+'VALLE DE SAN JUAN'!F108+VILLAHERMOSA!F108</f>
        <v>0</v>
      </c>
      <c r="G108" s="1371">
        <f>+'VENADILLO 2017'!G108+'SANTA ISABEL 2017'!G108+'SANTA ISABEL 2017'!G108+'ROVIRA 2017'!G108+'PIEDRAS 2017'!G108+'MARIQUITA 2017'!G108+'LERIDA 2017'!G108+'HONDA 2017'!G108+'FRESNO 2017'!G108+'FALAN 2017'!G108+'CAJAMARCA 2017'!G108+'ARMERO 2017'!G108+'ALVARADO 2017'!G108+RONCESVALLES2017!G108+PLANADAS2017!G108+PROGRAMACIÒNMURILLO2017!G108+COYAIMA2017!G108+ATACO2017!G108+'CARMEN DE APICALA'!G108+CHAPARRAL!G108+CUNDAY!G108+ESPINAL!G108+FLANDES!G108+ICONONZO!G108+MELGAR!G108+NATAGAIMA!G108+PURIFICACION!G108+'SAN ANTONIO'!G108+VILLARRICA!G108+AMBALEMA!G108+CASABIANCA!G108+HERVEO!G108+LIBANO!G108+ANZOATEGUI!G108+PALOCABILDO!G108+COELLO!G108+ORTEGA!G108+ALPUJARRA!G108+DOLORES!G108+GUAMO!G108+PRADO!G108+'SAN LUIS'!G108+SUAREZ!G108+'VALLE DE SAN JUAN'!G108+VILLAHERMOSA!G108</f>
        <v>0</v>
      </c>
      <c r="H108" s="1372"/>
      <c r="I108" s="1372"/>
      <c r="J108" s="206"/>
      <c r="K108" s="1372"/>
      <c r="L108" s="1373"/>
      <c r="M108" s="1373"/>
      <c r="N108" s="1373"/>
      <c r="O108" s="1374"/>
      <c r="P108" s="1374"/>
      <c r="Q108" s="1374"/>
      <c r="R108" s="61"/>
    </row>
    <row r="109" spans="1:18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369">
        <f>+'VENADILLO 2017'!F109+'SANTA ISABEL 2017'!F109+'SANTA ISABEL 2017'!F109+'ROVIRA 2017'!F109+'PIEDRAS 2017'!F109+'MARIQUITA 2017'!F109+'LERIDA 2017'!F109+'HONDA 2017'!F109+'FRESNO 2017'!F109+'FALAN 2017'!F109+'CAJAMARCA 2017'!F109+'ARMERO 2017'!F109+'ALVARADO 2017'!F109+RONCESVALLES2017!F109+PLANADAS2017!F109+PROGRAMACIÒNMURILLO2017!F109+COYAIMA2017!F109+ATACO2017!F109+'CARMEN DE APICALA'!F109+CHAPARRAL!F109+CUNDAY!F109+ESPINAL!F109+FLANDES!F109+ICONONZO!F109+MELGAR!F109+NATAGAIMA!F109+PURIFICACION!F109+'SAN ANTONIO'!F109+VILLARRICA!F109+AMBALEMA!F109+CASABIANCA!F109+HERVEO!F109+LIBANO!F109+ANZOATEGUI!F109+PALOCABILDO!F109+COELLO!F109+ORTEGA!F109+ALPUJARRA!F109+DOLORES!F109+GUAMO!F109+PRADO!F109+'SAN LUIS'!F109+SUAREZ!F109+'VALLE DE SAN JUAN'!F109+VILLAHERMOSA!F109</f>
        <v>0</v>
      </c>
      <c r="G109" s="1369">
        <f>+'VENADILLO 2017'!G109+'SANTA ISABEL 2017'!G109+'SANTA ISABEL 2017'!G109+'ROVIRA 2017'!G109+'PIEDRAS 2017'!G109+'MARIQUITA 2017'!G109+'LERIDA 2017'!G109+'HONDA 2017'!G109+'FRESNO 2017'!G109+'FALAN 2017'!G109+'CAJAMARCA 2017'!G109+'ARMERO 2017'!G109+'ALVARADO 2017'!G109+RONCESVALLES2017!G109+PLANADAS2017!G109+PROGRAMACIÒNMURILLO2017!G109+COYAIMA2017!G109+ATACO2017!G109+'CARMEN DE APICALA'!G109+CHAPARRAL!G109+CUNDAY!G109+ESPINAL!G109+FLANDES!G109+ICONONZO!G109+MELGAR!G109+NATAGAIMA!G109+PURIFICACION!G109+'SAN ANTONIO'!G109+VILLARRICA!G109+AMBALEMA!G109+CASABIANCA!G109+HERVEO!G109+LIBANO!G109+ANZOATEGUI!G109+PALOCABILDO!G109+COELLO!G109+ORTEGA!G109+ALPUJARRA!G109+DOLORES!G109+GUAMO!G109+PRADO!G109+'SAN LUIS'!G109+SUAREZ!G109+'VALLE DE SAN JUAN'!G109+VILLAHERMOSA!G109</f>
        <v>0</v>
      </c>
      <c r="H109" s="1375"/>
      <c r="I109" s="1375"/>
      <c r="J109" s="1376"/>
      <c r="K109" s="1377"/>
      <c r="L109" s="1378"/>
      <c r="M109" s="1378"/>
      <c r="N109" s="1378"/>
      <c r="O109" s="1378"/>
      <c r="P109" s="1379"/>
      <c r="Q109" s="1379"/>
      <c r="R109" s="50"/>
    </row>
    <row r="110" spans="1:18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369">
        <f>+'VENADILLO 2017'!F110+'SANTA ISABEL 2017'!F110+'SANTA ISABEL 2017'!F110+'ROVIRA 2017'!F110+'PIEDRAS 2017'!F110+'MARIQUITA 2017'!F110+'LERIDA 2017'!F110+'HONDA 2017'!F110+'FRESNO 2017'!F110+'FALAN 2017'!F110+'CAJAMARCA 2017'!F110+'ARMERO 2017'!F110+'ALVARADO 2017'!F110+RONCESVALLES2017!F110+PLANADAS2017!F110+PROGRAMACIÒNMURILLO2017!F110+COYAIMA2017!F110+ATACO2017!F110+'CARMEN DE APICALA'!F110+CHAPARRAL!F110+CUNDAY!F110+ESPINAL!F110+FLANDES!F110+ICONONZO!F110+MELGAR!F110+NATAGAIMA!F110+PURIFICACION!F110+'SAN ANTONIO'!F110+VILLARRICA!F110+AMBALEMA!F110+CASABIANCA!F110+HERVEO!F110+LIBANO!F110+ANZOATEGUI!F110+PALOCABILDO!F110+COELLO!F110+ORTEGA!F110+ALPUJARRA!F110+DOLORES!F110+GUAMO!F110+PRADO!F110+'SAN LUIS'!F110+SUAREZ!F110+'VALLE DE SAN JUAN'!F110+VILLAHERMOSA!F110</f>
        <v>0</v>
      </c>
      <c r="G110" s="1369">
        <f>+'VENADILLO 2017'!G110+'SANTA ISABEL 2017'!G110+'SANTA ISABEL 2017'!G110+'ROVIRA 2017'!G110+'PIEDRAS 2017'!G110+'MARIQUITA 2017'!G110+'LERIDA 2017'!G110+'HONDA 2017'!G110+'FRESNO 2017'!G110+'FALAN 2017'!G110+'CAJAMARCA 2017'!G110+'ARMERO 2017'!G110+'ALVARADO 2017'!G110+RONCESVALLES2017!G110+PLANADAS2017!G110+PROGRAMACIÒNMURILLO2017!G110+COYAIMA2017!G110+ATACO2017!G110+'CARMEN DE APICALA'!G110+CHAPARRAL!G110+CUNDAY!G110+ESPINAL!G110+FLANDES!G110+ICONONZO!G110+MELGAR!G110+NATAGAIMA!G110+PURIFICACION!G110+'SAN ANTONIO'!G110+VILLARRICA!G110+AMBALEMA!G110+CASABIANCA!G110+HERVEO!G110+LIBANO!G110+ANZOATEGUI!G110+PALOCABILDO!G110+COELLO!G110+ORTEGA!G110+ALPUJARRA!G110+DOLORES!G110+GUAMO!G110+PRADO!G110+'SAN LUIS'!G110+SUAREZ!G110+'VALLE DE SAN JUAN'!G110+VILLAHERMOSA!G110</f>
        <v>0</v>
      </c>
      <c r="H110" s="190"/>
      <c r="I110" s="190"/>
      <c r="J110" s="1380"/>
      <c r="K110" s="1377"/>
      <c r="L110" s="1378"/>
      <c r="M110" s="1378"/>
      <c r="N110" s="1378"/>
      <c r="O110" s="1378"/>
      <c r="P110" s="1379"/>
      <c r="Q110" s="1379"/>
      <c r="R110" s="50"/>
    </row>
    <row r="111" spans="1:18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369">
        <f>+'VENADILLO 2017'!F111+'SANTA ISABEL 2017'!F111+'SANTA ISABEL 2017'!F111+'ROVIRA 2017'!F111+'PIEDRAS 2017'!F111+'MARIQUITA 2017'!F111+'LERIDA 2017'!F111+'HONDA 2017'!F111+'FRESNO 2017'!F111+'FALAN 2017'!F111+'CAJAMARCA 2017'!F111+'ARMERO 2017'!F111+'ALVARADO 2017'!F111+RONCESVALLES2017!F111+PLANADAS2017!F111+PROGRAMACIÒNMURILLO2017!F111+COYAIMA2017!F111+ATACO2017!F111+'CARMEN DE APICALA'!F111+CHAPARRAL!F111+CUNDAY!F111+ESPINAL!F111+FLANDES!F111+ICONONZO!F111+MELGAR!F111+NATAGAIMA!F111+PURIFICACION!F111+'SAN ANTONIO'!F111+VILLARRICA!F111+AMBALEMA!F111+CASABIANCA!F111+HERVEO!F111+LIBANO!F111+ANZOATEGUI!F111+PALOCABILDO!F111+COELLO!F111+ORTEGA!F111+ALPUJARRA!F111+DOLORES!F111+GUAMO!F111+PRADO!F111+'SAN LUIS'!F111+SUAREZ!F111+'VALLE DE SAN JUAN'!F111+VILLAHERMOSA!F111</f>
        <v>0</v>
      </c>
      <c r="G111" s="1369">
        <f>+'VENADILLO 2017'!G111+'SANTA ISABEL 2017'!G111+'SANTA ISABEL 2017'!G111+'ROVIRA 2017'!G111+'PIEDRAS 2017'!G111+'MARIQUITA 2017'!G111+'LERIDA 2017'!G111+'HONDA 2017'!G111+'FRESNO 2017'!G111+'FALAN 2017'!G111+'CAJAMARCA 2017'!G111+'ARMERO 2017'!G111+'ALVARADO 2017'!G111+RONCESVALLES2017!G111+PLANADAS2017!G111+PROGRAMACIÒNMURILLO2017!G111+COYAIMA2017!G111+ATACO2017!G111+'CARMEN DE APICALA'!G111+CHAPARRAL!G111+CUNDAY!G111+ESPINAL!G111+FLANDES!G111+ICONONZO!G111+MELGAR!G111+NATAGAIMA!G111+PURIFICACION!G111+'SAN ANTONIO'!G111+VILLARRICA!G111+AMBALEMA!G111+CASABIANCA!G111+HERVEO!G111+LIBANO!G111+ANZOATEGUI!G111+PALOCABILDO!G111+COELLO!G111+ORTEGA!G111+ALPUJARRA!G111+DOLORES!G111+GUAMO!G111+PRADO!G111+'SAN LUIS'!G111+SUAREZ!G111+'VALLE DE SAN JUAN'!G111+VILLAHERMOSA!G111</f>
        <v>0</v>
      </c>
      <c r="H111" s="190"/>
      <c r="I111" s="190"/>
      <c r="J111" s="1380"/>
      <c r="K111" s="1377"/>
      <c r="L111" s="1378"/>
      <c r="M111" s="1378"/>
      <c r="N111" s="1378"/>
      <c r="O111" s="1378"/>
      <c r="P111" s="1379"/>
      <c r="Q111" s="1379"/>
      <c r="R111" s="50"/>
    </row>
    <row r="112" spans="1:18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369">
        <f>+'VENADILLO 2017'!F112+'SANTA ISABEL 2017'!F112+'SANTA ISABEL 2017'!F112+'ROVIRA 2017'!F112+'PIEDRAS 2017'!F112+'MARIQUITA 2017'!F112+'LERIDA 2017'!F112+'HONDA 2017'!F112+'FRESNO 2017'!F112+'FALAN 2017'!F112+'CAJAMARCA 2017'!F112+'ARMERO 2017'!F112+'ALVARADO 2017'!F112+RONCESVALLES2017!F112+PLANADAS2017!F112+PROGRAMACIÒNMURILLO2017!F112+COYAIMA2017!F112+ATACO2017!F112+'CARMEN DE APICALA'!F112+CHAPARRAL!F112+CUNDAY!F112+ESPINAL!F112+FLANDES!F112+ICONONZO!F112+MELGAR!F112+NATAGAIMA!F112+PURIFICACION!F112+'SAN ANTONIO'!F112+VILLARRICA!F112+AMBALEMA!F112+CASABIANCA!F112+HERVEO!F112+LIBANO!F112+ANZOATEGUI!F112+PALOCABILDO!F112+COELLO!F112+ORTEGA!F112+ALPUJARRA!F112+DOLORES!F112+GUAMO!F112+PRADO!F112+'SAN LUIS'!F112+SUAREZ!F112+'VALLE DE SAN JUAN'!F112+VILLAHERMOSA!F112</f>
        <v>0</v>
      </c>
      <c r="G112" s="1369">
        <f>+'VENADILLO 2017'!G112+'SANTA ISABEL 2017'!G112+'SANTA ISABEL 2017'!G112+'ROVIRA 2017'!G112+'PIEDRAS 2017'!G112+'MARIQUITA 2017'!G112+'LERIDA 2017'!G112+'HONDA 2017'!G112+'FRESNO 2017'!G112+'FALAN 2017'!G112+'CAJAMARCA 2017'!G112+'ARMERO 2017'!G112+'ALVARADO 2017'!G112+RONCESVALLES2017!G112+PLANADAS2017!G112+PROGRAMACIÒNMURILLO2017!G112+COYAIMA2017!G112+ATACO2017!G112+'CARMEN DE APICALA'!G112+CHAPARRAL!G112+CUNDAY!G112+ESPINAL!G112+FLANDES!G112+ICONONZO!G112+MELGAR!G112+NATAGAIMA!G112+PURIFICACION!G112+'SAN ANTONIO'!G112+VILLARRICA!G112+AMBALEMA!G112+CASABIANCA!G112+HERVEO!G112+LIBANO!G112+ANZOATEGUI!G112+PALOCABILDO!G112+COELLO!G112+ORTEGA!G112+ALPUJARRA!G112+DOLORES!G112+GUAMO!G112+PRADO!G112+'SAN LUIS'!G112+SUAREZ!G112+'VALLE DE SAN JUAN'!G112+VILLAHERMOSA!G112</f>
        <v>0</v>
      </c>
      <c r="H112" s="190"/>
      <c r="I112" s="190"/>
      <c r="J112" s="1380"/>
      <c r="K112" s="1377"/>
      <c r="L112" s="1378"/>
      <c r="M112" s="1378"/>
      <c r="N112" s="1378"/>
      <c r="O112" s="1378"/>
      <c r="P112" s="1379"/>
      <c r="Q112" s="1379"/>
      <c r="R112" s="50"/>
    </row>
    <row r="113" spans="1:18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369">
        <f>+'VENADILLO 2017'!F113+'SANTA ISABEL 2017'!F113+'SANTA ISABEL 2017'!F113+'ROVIRA 2017'!F113+'PIEDRAS 2017'!F113+'MARIQUITA 2017'!F113+'LERIDA 2017'!F113+'HONDA 2017'!F113+'FRESNO 2017'!F113+'FALAN 2017'!F113+'CAJAMARCA 2017'!F113+'ARMERO 2017'!F113+'ALVARADO 2017'!F113+RONCESVALLES2017!F113+PLANADAS2017!F113+PROGRAMACIÒNMURILLO2017!F113+COYAIMA2017!F113+ATACO2017!F113+'CARMEN DE APICALA'!F113+CHAPARRAL!F113+CUNDAY!F113+ESPINAL!F113+FLANDES!F113+ICONONZO!F113+MELGAR!F113+NATAGAIMA!F113+PURIFICACION!F113+'SAN ANTONIO'!F113+VILLARRICA!F113+AMBALEMA!F113+CASABIANCA!F113+HERVEO!F113+LIBANO!F113+ANZOATEGUI!F113+PALOCABILDO!F113+COELLO!F113+ORTEGA!F113+ALPUJARRA!F113+DOLORES!F113+GUAMO!F113+PRADO!F113+'SAN LUIS'!F113+SUAREZ!F113+'VALLE DE SAN JUAN'!F113+VILLAHERMOSA!F113</f>
        <v>0</v>
      </c>
      <c r="G113" s="1369">
        <f>+'VENADILLO 2017'!G113+'SANTA ISABEL 2017'!G113+'SANTA ISABEL 2017'!G113+'ROVIRA 2017'!G113+'PIEDRAS 2017'!G113+'MARIQUITA 2017'!G113+'LERIDA 2017'!G113+'HONDA 2017'!G113+'FRESNO 2017'!G113+'FALAN 2017'!G113+'CAJAMARCA 2017'!G113+'ARMERO 2017'!G113+'ALVARADO 2017'!G113+RONCESVALLES2017!G113+PLANADAS2017!G113+PROGRAMACIÒNMURILLO2017!G113+COYAIMA2017!G113+ATACO2017!G113+'CARMEN DE APICALA'!G113+CHAPARRAL!G113+CUNDAY!G113+ESPINAL!G113+FLANDES!G113+ICONONZO!G113+MELGAR!G113+NATAGAIMA!G113+PURIFICACION!G113+'SAN ANTONIO'!G113+VILLARRICA!G113+AMBALEMA!G113+CASABIANCA!G113+HERVEO!G113+LIBANO!G113+ANZOATEGUI!G113+PALOCABILDO!G113+COELLO!G113+ORTEGA!G113+ALPUJARRA!G113+DOLORES!G113+GUAMO!G113+PRADO!G113+'SAN LUIS'!G113+SUAREZ!G113+'VALLE DE SAN JUAN'!G113+VILLAHERMOSA!G113</f>
        <v>0</v>
      </c>
      <c r="H113" s="190"/>
      <c r="I113" s="190"/>
      <c r="J113" s="1380"/>
      <c r="K113" s="1377"/>
      <c r="L113" s="1378"/>
      <c r="M113" s="1378"/>
      <c r="N113" s="1378"/>
      <c r="O113" s="1378"/>
      <c r="P113" s="1379"/>
      <c r="Q113" s="1379"/>
      <c r="R113" s="50"/>
    </row>
    <row r="114" spans="1:18" ht="9.75" customHeight="1" x14ac:dyDescent="0.2">
      <c r="A114" s="135">
        <v>103</v>
      </c>
      <c r="B114" s="65"/>
      <c r="C114" s="69"/>
      <c r="D114" s="1419"/>
      <c r="E114" s="67" t="s">
        <v>50</v>
      </c>
      <c r="F114" s="1369">
        <f>+'VENADILLO 2017'!F114+'SANTA ISABEL 2017'!F114+'SANTA ISABEL 2017'!F114+'ROVIRA 2017'!F114+'PIEDRAS 2017'!F114+'MARIQUITA 2017'!F114+'LERIDA 2017'!F114+'HONDA 2017'!F114+'FRESNO 2017'!F114+'FALAN 2017'!F114+'CAJAMARCA 2017'!F114+'ARMERO 2017'!F114+'ALVARADO 2017'!F114+RONCESVALLES2017!F114+PLANADAS2017!F114+PROGRAMACIÒNMURILLO2017!F114+COYAIMA2017!F114+ATACO2017!F114+'CARMEN DE APICALA'!F114+CHAPARRAL!F114+CUNDAY!F114+ESPINAL!F114+FLANDES!F114+ICONONZO!F114+MELGAR!F114+NATAGAIMA!F114+PURIFICACION!F114+'SAN ANTONIO'!F114+VILLARRICA!F114+AMBALEMA!F114+CASABIANCA!F114+HERVEO!F114+LIBANO!F114+ANZOATEGUI!F114+PALOCABILDO!F114+COELLO!F114+ORTEGA!F114+ALPUJARRA!F114+DOLORES!F114+GUAMO!F114+PRADO!F114+'SAN LUIS'!F114+SUAREZ!F114+'VALLE DE SAN JUAN'!F114+VILLAHERMOSA!F114</f>
        <v>0</v>
      </c>
      <c r="G114" s="1369">
        <f>+'VENADILLO 2017'!G114+'SANTA ISABEL 2017'!G114+'SANTA ISABEL 2017'!G114+'ROVIRA 2017'!G114+'PIEDRAS 2017'!G114+'MARIQUITA 2017'!G114+'LERIDA 2017'!G114+'HONDA 2017'!G114+'FRESNO 2017'!G114+'FALAN 2017'!G114+'CAJAMARCA 2017'!G114+'ARMERO 2017'!G114+'ALVARADO 2017'!G114+RONCESVALLES2017!G114+PLANADAS2017!G114+PROGRAMACIÒNMURILLO2017!G114+COYAIMA2017!G114+ATACO2017!G114+'CARMEN DE APICALA'!G114+CHAPARRAL!G114+CUNDAY!G114+ESPINAL!G114+FLANDES!G114+ICONONZO!G114+MELGAR!G114+NATAGAIMA!G114+PURIFICACION!G114+'SAN ANTONIO'!G114+VILLARRICA!G114+AMBALEMA!G114+CASABIANCA!G114+HERVEO!G114+LIBANO!G114+ANZOATEGUI!G114+PALOCABILDO!G114+COELLO!G114+ORTEGA!G114+ALPUJARRA!G114+DOLORES!G114+GUAMO!G114+PRADO!G114+'SAN LUIS'!G114+SUAREZ!G114+'VALLE DE SAN JUAN'!G114+VILLAHERMOSA!G114</f>
        <v>0</v>
      </c>
      <c r="H114" s="190"/>
      <c r="I114" s="190"/>
      <c r="J114" s="1380"/>
      <c r="K114" s="1377"/>
      <c r="L114" s="1378"/>
      <c r="M114" s="1378"/>
      <c r="N114" s="1378"/>
      <c r="O114" s="1378"/>
      <c r="P114" s="1379"/>
      <c r="Q114" s="1379"/>
      <c r="R114" s="50"/>
    </row>
    <row r="115" spans="1:18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369">
        <f>+'VENADILLO 2017'!F115+'SANTA ISABEL 2017'!F115+'SANTA ISABEL 2017'!F115+'ROVIRA 2017'!F115+'PIEDRAS 2017'!F115+'MARIQUITA 2017'!F115+'LERIDA 2017'!F115+'HONDA 2017'!F115+'FRESNO 2017'!F115+'FALAN 2017'!F115+'CAJAMARCA 2017'!F115+'ARMERO 2017'!F115+'ALVARADO 2017'!F115+RONCESVALLES2017!F115+PLANADAS2017!F115+PROGRAMACIÒNMURILLO2017!F115+COYAIMA2017!F115+ATACO2017!F115+'CARMEN DE APICALA'!F115+CHAPARRAL!F115+CUNDAY!F115+ESPINAL!F115+FLANDES!F115+ICONONZO!F115+MELGAR!F115+NATAGAIMA!F115+PURIFICACION!F115+'SAN ANTONIO'!F115+VILLARRICA!F115+AMBALEMA!F115+CASABIANCA!F115+HERVEO!F115+LIBANO!F115+ANZOATEGUI!F115+PALOCABILDO!F115+COELLO!F115+ORTEGA!F115+ALPUJARRA!F115+DOLORES!F115+GUAMO!F115+PRADO!F115+'SAN LUIS'!F115+SUAREZ!F115+'VALLE DE SAN JUAN'!F115+VILLAHERMOSA!F115</f>
        <v>0</v>
      </c>
      <c r="G115" s="1369">
        <f>+'VENADILLO 2017'!G115+'SANTA ISABEL 2017'!G115+'SANTA ISABEL 2017'!G115+'ROVIRA 2017'!G115+'PIEDRAS 2017'!G115+'MARIQUITA 2017'!G115+'LERIDA 2017'!G115+'HONDA 2017'!G115+'FRESNO 2017'!G115+'FALAN 2017'!G115+'CAJAMARCA 2017'!G115+'ARMERO 2017'!G115+'ALVARADO 2017'!G115+RONCESVALLES2017!G115+PLANADAS2017!G115+PROGRAMACIÒNMURILLO2017!G115+COYAIMA2017!G115+ATACO2017!G115+'CARMEN DE APICALA'!G115+CHAPARRAL!G115+CUNDAY!G115+ESPINAL!G115+FLANDES!G115+ICONONZO!G115+MELGAR!G115+NATAGAIMA!G115+PURIFICACION!G115+'SAN ANTONIO'!G115+VILLARRICA!G115+AMBALEMA!G115+CASABIANCA!G115+HERVEO!G115+LIBANO!G115+ANZOATEGUI!G115+PALOCABILDO!G115+COELLO!G115+ORTEGA!G115+ALPUJARRA!G115+DOLORES!G115+GUAMO!G115+PRADO!G115+'SAN LUIS'!G115+SUAREZ!G115+'VALLE DE SAN JUAN'!G115+VILLAHERMOSA!G115</f>
        <v>0</v>
      </c>
      <c r="H115" s="190"/>
      <c r="I115" s="190"/>
      <c r="J115" s="1380"/>
      <c r="K115" s="1377"/>
      <c r="L115" s="1378"/>
      <c r="M115" s="1378"/>
      <c r="N115" s="1378"/>
      <c r="O115" s="1378"/>
      <c r="P115" s="1379"/>
      <c r="Q115" s="1379"/>
      <c r="R115" s="50"/>
    </row>
    <row r="116" spans="1:18" ht="10.5" customHeight="1" x14ac:dyDescent="0.2">
      <c r="A116" s="135">
        <v>105</v>
      </c>
      <c r="B116" s="65"/>
      <c r="C116" s="69"/>
      <c r="D116" s="1419"/>
      <c r="E116" s="67" t="s">
        <v>50</v>
      </c>
      <c r="F116" s="1369">
        <f>+'VENADILLO 2017'!F116+'SANTA ISABEL 2017'!F116+'SANTA ISABEL 2017'!F116+'ROVIRA 2017'!F116+'PIEDRAS 2017'!F116+'MARIQUITA 2017'!F116+'LERIDA 2017'!F116+'HONDA 2017'!F116+'FRESNO 2017'!F116+'FALAN 2017'!F116+'CAJAMARCA 2017'!F116+'ARMERO 2017'!F116+'ALVARADO 2017'!F116+RONCESVALLES2017!F116+PLANADAS2017!F116+PROGRAMACIÒNMURILLO2017!F116+COYAIMA2017!F116+ATACO2017!F116+'CARMEN DE APICALA'!F116+CHAPARRAL!F116+CUNDAY!F116+ESPINAL!F116+FLANDES!F116+ICONONZO!F116+MELGAR!F116+NATAGAIMA!F116+PURIFICACION!F116+'SAN ANTONIO'!F116+VILLARRICA!F116+AMBALEMA!F116+CASABIANCA!F116+HERVEO!F116+LIBANO!F116+ANZOATEGUI!F116+PALOCABILDO!F116+COELLO!F116+ORTEGA!F116+ALPUJARRA!F116+DOLORES!F116+GUAMO!F116+PRADO!F116+'SAN LUIS'!F116+SUAREZ!F116+'VALLE DE SAN JUAN'!F116+VILLAHERMOSA!F116</f>
        <v>0</v>
      </c>
      <c r="G116" s="1369">
        <f>+'VENADILLO 2017'!G116+'SANTA ISABEL 2017'!G116+'SANTA ISABEL 2017'!G116+'ROVIRA 2017'!G116+'PIEDRAS 2017'!G116+'MARIQUITA 2017'!G116+'LERIDA 2017'!G116+'HONDA 2017'!G116+'FRESNO 2017'!G116+'FALAN 2017'!G116+'CAJAMARCA 2017'!G116+'ARMERO 2017'!G116+'ALVARADO 2017'!G116+RONCESVALLES2017!G116+PLANADAS2017!G116+PROGRAMACIÒNMURILLO2017!G116+COYAIMA2017!G116+ATACO2017!G116+'CARMEN DE APICALA'!G116+CHAPARRAL!G116+CUNDAY!G116+ESPINAL!G116+FLANDES!G116+ICONONZO!G116+MELGAR!G116+NATAGAIMA!G116+PURIFICACION!G116+'SAN ANTONIO'!G116+VILLARRICA!G116+AMBALEMA!G116+CASABIANCA!G116+HERVEO!G116+LIBANO!G116+ANZOATEGUI!G116+PALOCABILDO!G116+COELLO!G116+ORTEGA!G116+ALPUJARRA!G116+DOLORES!G116+GUAMO!G116+PRADO!G116+'SAN LUIS'!G116+SUAREZ!G116+'VALLE DE SAN JUAN'!G116+VILLAHERMOSA!G116</f>
        <v>0</v>
      </c>
      <c r="H116" s="190"/>
      <c r="I116" s="190"/>
      <c r="J116" s="1380"/>
      <c r="K116" s="1377"/>
      <c r="L116" s="1378"/>
      <c r="M116" s="1378"/>
      <c r="N116" s="1378"/>
      <c r="O116" s="1378"/>
      <c r="P116" s="1379"/>
      <c r="Q116" s="1379"/>
      <c r="R116" s="50"/>
    </row>
    <row r="117" spans="1:18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369">
        <f>+'VENADILLO 2017'!F117+'SANTA ISABEL 2017'!F117+'SANTA ISABEL 2017'!F117+'ROVIRA 2017'!F117+'PIEDRAS 2017'!F117+'MARIQUITA 2017'!F117+'LERIDA 2017'!F117+'HONDA 2017'!F117+'FRESNO 2017'!F117+'FALAN 2017'!F117+'CAJAMARCA 2017'!F117+'ARMERO 2017'!F117+'ALVARADO 2017'!F117+RONCESVALLES2017!F117+PLANADAS2017!F117+PROGRAMACIÒNMURILLO2017!F117+COYAIMA2017!F117+ATACO2017!F117+'CARMEN DE APICALA'!F117+CHAPARRAL!F117+CUNDAY!F117+ESPINAL!F117+FLANDES!F117+ICONONZO!F117+MELGAR!F117+NATAGAIMA!F117+PURIFICACION!F117+'SAN ANTONIO'!F117+VILLARRICA!F117+AMBALEMA!F117+CASABIANCA!F117+HERVEO!F117+LIBANO!F117+ANZOATEGUI!F117+PALOCABILDO!F117+COELLO!F117+ORTEGA!F117+ALPUJARRA!F117+DOLORES!F117+GUAMO!F117+PRADO!F117+'SAN LUIS'!F117+SUAREZ!F117+'VALLE DE SAN JUAN'!F117+VILLAHERMOSA!F117</f>
        <v>0</v>
      </c>
      <c r="G117" s="1369">
        <f>+'VENADILLO 2017'!G117+'SANTA ISABEL 2017'!G117+'SANTA ISABEL 2017'!G117+'ROVIRA 2017'!G117+'PIEDRAS 2017'!G117+'MARIQUITA 2017'!G117+'LERIDA 2017'!G117+'HONDA 2017'!G117+'FRESNO 2017'!G117+'FALAN 2017'!G117+'CAJAMARCA 2017'!G117+'ARMERO 2017'!G117+'ALVARADO 2017'!G117+RONCESVALLES2017!G117+PLANADAS2017!G117+PROGRAMACIÒNMURILLO2017!G117+COYAIMA2017!G117+ATACO2017!G117+'CARMEN DE APICALA'!G117+CHAPARRAL!G117+CUNDAY!G117+ESPINAL!G117+FLANDES!G117+ICONONZO!G117+MELGAR!G117+NATAGAIMA!G117+PURIFICACION!G117+'SAN ANTONIO'!G117+VILLARRICA!G117+AMBALEMA!G117+CASABIANCA!G117+HERVEO!G117+LIBANO!G117+ANZOATEGUI!G117+PALOCABILDO!G117+COELLO!G117+ORTEGA!G117+ALPUJARRA!G117+DOLORES!G117+GUAMO!G117+PRADO!G117+'SAN LUIS'!G117+SUAREZ!G117+'VALLE DE SAN JUAN'!G117+VILLAHERMOSA!G117</f>
        <v>0</v>
      </c>
      <c r="H117" s="190"/>
      <c r="I117" s="190"/>
      <c r="J117" s="1380"/>
      <c r="K117" s="1377"/>
      <c r="L117" s="1378"/>
      <c r="M117" s="1378"/>
      <c r="N117" s="1378"/>
      <c r="O117" s="1378"/>
      <c r="P117" s="1379"/>
      <c r="Q117" s="1379"/>
      <c r="R117" s="50"/>
    </row>
    <row r="118" spans="1:18" ht="11.25" customHeight="1" x14ac:dyDescent="0.2">
      <c r="A118" s="135">
        <v>107</v>
      </c>
      <c r="B118" s="65"/>
      <c r="C118" s="69"/>
      <c r="D118" s="1419"/>
      <c r="E118" s="67" t="s">
        <v>50</v>
      </c>
      <c r="F118" s="1369">
        <f>+'VENADILLO 2017'!F118+'SANTA ISABEL 2017'!F118+'SANTA ISABEL 2017'!F118+'ROVIRA 2017'!F118+'PIEDRAS 2017'!F118+'MARIQUITA 2017'!F118+'LERIDA 2017'!F118+'HONDA 2017'!F118+'FRESNO 2017'!F118+'FALAN 2017'!F118+'CAJAMARCA 2017'!F118+'ARMERO 2017'!F118+'ALVARADO 2017'!F118+RONCESVALLES2017!F118+PLANADAS2017!F118+PROGRAMACIÒNMURILLO2017!F118+COYAIMA2017!F118+ATACO2017!F118+'CARMEN DE APICALA'!F118+CHAPARRAL!F118+CUNDAY!F118+ESPINAL!F118+FLANDES!F118+ICONONZO!F118+MELGAR!F118+NATAGAIMA!F118+PURIFICACION!F118+'SAN ANTONIO'!F118+VILLARRICA!F118+AMBALEMA!F118+CASABIANCA!F118+HERVEO!F118+LIBANO!F118+ANZOATEGUI!F118+PALOCABILDO!F118+COELLO!F118+ORTEGA!F118+ALPUJARRA!F118+DOLORES!F118+GUAMO!F118+PRADO!F118+'SAN LUIS'!F118+SUAREZ!F118+'VALLE DE SAN JUAN'!F118+VILLAHERMOSA!F118</f>
        <v>0</v>
      </c>
      <c r="G118" s="1369">
        <f>+'VENADILLO 2017'!G118+'SANTA ISABEL 2017'!G118+'SANTA ISABEL 2017'!G118+'ROVIRA 2017'!G118+'PIEDRAS 2017'!G118+'MARIQUITA 2017'!G118+'LERIDA 2017'!G118+'HONDA 2017'!G118+'FRESNO 2017'!G118+'FALAN 2017'!G118+'CAJAMARCA 2017'!G118+'ARMERO 2017'!G118+'ALVARADO 2017'!G118+RONCESVALLES2017!G118+PLANADAS2017!G118+PROGRAMACIÒNMURILLO2017!G118+COYAIMA2017!G118+ATACO2017!G118+'CARMEN DE APICALA'!G118+CHAPARRAL!G118+CUNDAY!G118+ESPINAL!G118+FLANDES!G118+ICONONZO!G118+MELGAR!G118+NATAGAIMA!G118+PURIFICACION!G118+'SAN ANTONIO'!G118+VILLARRICA!G118+AMBALEMA!G118+CASABIANCA!G118+HERVEO!G118+LIBANO!G118+ANZOATEGUI!G118+PALOCABILDO!G118+COELLO!G118+ORTEGA!G118+ALPUJARRA!G118+DOLORES!G118+GUAMO!G118+PRADO!G118+'SAN LUIS'!G118+SUAREZ!G118+'VALLE DE SAN JUAN'!G118+VILLAHERMOSA!G118</f>
        <v>0</v>
      </c>
      <c r="H118" s="190"/>
      <c r="I118" s="190"/>
      <c r="J118" s="1380"/>
      <c r="K118" s="1377"/>
      <c r="L118" s="1378"/>
      <c r="M118" s="1378"/>
      <c r="N118" s="1378"/>
      <c r="O118" s="1378"/>
      <c r="P118" s="1379"/>
      <c r="Q118" s="1379"/>
      <c r="R118" s="50"/>
    </row>
    <row r="119" spans="1:18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369">
        <f>+'VENADILLO 2017'!F119+'SANTA ISABEL 2017'!F119+'SANTA ISABEL 2017'!F119+'ROVIRA 2017'!F119+'PIEDRAS 2017'!F119+'MARIQUITA 2017'!F119+'LERIDA 2017'!F119+'HONDA 2017'!F119+'FRESNO 2017'!F119+'FALAN 2017'!F119+'CAJAMARCA 2017'!F119+'ARMERO 2017'!F119+'ALVARADO 2017'!F119+RONCESVALLES2017!F119+PLANADAS2017!F119+PROGRAMACIÒNMURILLO2017!F119+COYAIMA2017!F119+ATACO2017!F119+'CARMEN DE APICALA'!F119+CHAPARRAL!F119+CUNDAY!F119+ESPINAL!F119+FLANDES!F119+ICONONZO!F119+MELGAR!F119+NATAGAIMA!F119+PURIFICACION!F119+'SAN ANTONIO'!F119+VILLARRICA!F119+AMBALEMA!F119+CASABIANCA!F119+HERVEO!F119+LIBANO!F119+ANZOATEGUI!F119+PALOCABILDO!F119+COELLO!F119+ORTEGA!F119+ALPUJARRA!F119+DOLORES!F119+GUAMO!F119+PRADO!F119+'SAN LUIS'!F119+SUAREZ!F119+'VALLE DE SAN JUAN'!F119+VILLAHERMOSA!F119</f>
        <v>0</v>
      </c>
      <c r="G119" s="1369">
        <f>+'VENADILLO 2017'!G119+'SANTA ISABEL 2017'!G119+'SANTA ISABEL 2017'!G119+'ROVIRA 2017'!G119+'PIEDRAS 2017'!G119+'MARIQUITA 2017'!G119+'LERIDA 2017'!G119+'HONDA 2017'!G119+'FRESNO 2017'!G119+'FALAN 2017'!G119+'CAJAMARCA 2017'!G119+'ARMERO 2017'!G119+'ALVARADO 2017'!G119+RONCESVALLES2017!G119+PLANADAS2017!G119+PROGRAMACIÒNMURILLO2017!G119+COYAIMA2017!G119+ATACO2017!G119+'CARMEN DE APICALA'!G119+CHAPARRAL!G119+CUNDAY!G119+ESPINAL!G119+FLANDES!G119+ICONONZO!G119+MELGAR!G119+NATAGAIMA!G119+PURIFICACION!G119+'SAN ANTONIO'!G119+VILLARRICA!G119+AMBALEMA!G119+CASABIANCA!G119+HERVEO!G119+LIBANO!G119+ANZOATEGUI!G119+PALOCABILDO!G119+COELLO!G119+ORTEGA!G119+ALPUJARRA!G119+DOLORES!G119+GUAMO!G119+PRADO!G119+'SAN LUIS'!G119+SUAREZ!G119+'VALLE DE SAN JUAN'!G119+VILLAHERMOSA!G119</f>
        <v>0</v>
      </c>
      <c r="H119" s="190"/>
      <c r="I119" s="190"/>
      <c r="J119" s="1380"/>
      <c r="K119" s="1377"/>
      <c r="L119" s="1378"/>
      <c r="M119" s="1378"/>
      <c r="N119" s="1378"/>
      <c r="O119" s="1378"/>
      <c r="P119" s="1379"/>
      <c r="Q119" s="1379"/>
      <c r="R119" s="50"/>
    </row>
    <row r="120" spans="1:18" ht="12" customHeight="1" x14ac:dyDescent="0.2">
      <c r="A120" s="135">
        <v>109</v>
      </c>
      <c r="B120" s="65"/>
      <c r="C120" s="69"/>
      <c r="D120" s="1419"/>
      <c r="E120" s="67" t="s">
        <v>50</v>
      </c>
      <c r="F120" s="1369">
        <f>+'VENADILLO 2017'!F120+'SANTA ISABEL 2017'!F120+'SANTA ISABEL 2017'!F120+'ROVIRA 2017'!F120+'PIEDRAS 2017'!F120+'MARIQUITA 2017'!F120+'LERIDA 2017'!F120+'HONDA 2017'!F120+'FRESNO 2017'!F120+'FALAN 2017'!F120+'CAJAMARCA 2017'!F120+'ARMERO 2017'!F120+'ALVARADO 2017'!F120+RONCESVALLES2017!F120+PLANADAS2017!F120+PROGRAMACIÒNMURILLO2017!F120+COYAIMA2017!F120+ATACO2017!F120+'CARMEN DE APICALA'!F120+CHAPARRAL!F120+CUNDAY!F120+ESPINAL!F120+FLANDES!F120+ICONONZO!F120+MELGAR!F120+NATAGAIMA!F120+PURIFICACION!F120+'SAN ANTONIO'!F120+VILLARRICA!F120+AMBALEMA!F120+CASABIANCA!F120+HERVEO!F120+LIBANO!F120+ANZOATEGUI!F120+PALOCABILDO!F120+COELLO!F120+ORTEGA!F120+ALPUJARRA!F120+DOLORES!F120+GUAMO!F120+PRADO!F120+'SAN LUIS'!F120+SUAREZ!F120+'VALLE DE SAN JUAN'!F120+VILLAHERMOSA!F120</f>
        <v>0</v>
      </c>
      <c r="G120" s="1369">
        <f>+'VENADILLO 2017'!G120+'SANTA ISABEL 2017'!G120+'SANTA ISABEL 2017'!G120+'ROVIRA 2017'!G120+'PIEDRAS 2017'!G120+'MARIQUITA 2017'!G120+'LERIDA 2017'!G120+'HONDA 2017'!G120+'FRESNO 2017'!G120+'FALAN 2017'!G120+'CAJAMARCA 2017'!G120+'ARMERO 2017'!G120+'ALVARADO 2017'!G120+RONCESVALLES2017!G120+PLANADAS2017!G120+PROGRAMACIÒNMURILLO2017!G120+COYAIMA2017!G120+ATACO2017!G120+'CARMEN DE APICALA'!G120+CHAPARRAL!G120+CUNDAY!G120+ESPINAL!G120+FLANDES!G120+ICONONZO!G120+MELGAR!G120+NATAGAIMA!G120+PURIFICACION!G120+'SAN ANTONIO'!G120+VILLARRICA!G120+AMBALEMA!G120+CASABIANCA!G120+HERVEO!G120+LIBANO!G120+ANZOATEGUI!G120+PALOCABILDO!G120+COELLO!G120+ORTEGA!G120+ALPUJARRA!G120+DOLORES!G120+GUAMO!G120+PRADO!G120+'SAN LUIS'!G120+SUAREZ!G120+'VALLE DE SAN JUAN'!G120+VILLAHERMOSA!G120</f>
        <v>0</v>
      </c>
      <c r="H120" s="190"/>
      <c r="I120" s="190"/>
      <c r="J120" s="1380"/>
      <c r="K120" s="1377"/>
      <c r="L120" s="1378"/>
      <c r="M120" s="1378"/>
      <c r="N120" s="1378"/>
      <c r="O120" s="1378"/>
      <c r="P120" s="1379"/>
      <c r="Q120" s="1379"/>
      <c r="R120" s="50"/>
    </row>
    <row r="121" spans="1:18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369">
        <f>+'VENADILLO 2017'!F121+'SANTA ISABEL 2017'!F121+'SANTA ISABEL 2017'!F121+'ROVIRA 2017'!F121+'PIEDRAS 2017'!F121+'MARIQUITA 2017'!F121+'LERIDA 2017'!F121+'HONDA 2017'!F121+'FRESNO 2017'!F121+'FALAN 2017'!F121+'CAJAMARCA 2017'!F121+'ARMERO 2017'!F121+'ALVARADO 2017'!F121+RONCESVALLES2017!F121+PLANADAS2017!F121+PROGRAMACIÒNMURILLO2017!F121+COYAIMA2017!F121+ATACO2017!F121+'CARMEN DE APICALA'!F121+CHAPARRAL!F121+CUNDAY!F121+ESPINAL!F121+FLANDES!F121+ICONONZO!F121+MELGAR!F121+NATAGAIMA!F121+PURIFICACION!F121+'SAN ANTONIO'!F121+VILLARRICA!F121+AMBALEMA!F121+CASABIANCA!F121+HERVEO!F121+LIBANO!F121+ANZOATEGUI!F121+PALOCABILDO!F121+COELLO!F121+ORTEGA!F121+ALPUJARRA!F121+DOLORES!F121+GUAMO!F121+PRADO!F121+'SAN LUIS'!F121+SUAREZ!F121+'VALLE DE SAN JUAN'!F121+VILLAHERMOSA!F121</f>
        <v>0</v>
      </c>
      <c r="G121" s="1369">
        <f>+'VENADILLO 2017'!G121+'SANTA ISABEL 2017'!G121+'SANTA ISABEL 2017'!G121+'ROVIRA 2017'!G121+'PIEDRAS 2017'!G121+'MARIQUITA 2017'!G121+'LERIDA 2017'!G121+'HONDA 2017'!G121+'FRESNO 2017'!G121+'FALAN 2017'!G121+'CAJAMARCA 2017'!G121+'ARMERO 2017'!G121+'ALVARADO 2017'!G121+RONCESVALLES2017!G121+PLANADAS2017!G121+PROGRAMACIÒNMURILLO2017!G121+COYAIMA2017!G121+ATACO2017!G121+'CARMEN DE APICALA'!G121+CHAPARRAL!G121+CUNDAY!G121+ESPINAL!G121+FLANDES!G121+ICONONZO!G121+MELGAR!G121+NATAGAIMA!G121+PURIFICACION!G121+'SAN ANTONIO'!G121+VILLARRICA!G121+AMBALEMA!G121+CASABIANCA!G121+HERVEO!G121+LIBANO!G121+ANZOATEGUI!G121+PALOCABILDO!G121+COELLO!G121+ORTEGA!G121+ALPUJARRA!G121+DOLORES!G121+GUAMO!G121+PRADO!G121+'SAN LUIS'!G121+SUAREZ!G121+'VALLE DE SAN JUAN'!G121+VILLAHERMOSA!G121</f>
        <v>0</v>
      </c>
      <c r="H121" s="190"/>
      <c r="I121" s="190"/>
      <c r="J121" s="1380"/>
      <c r="K121" s="1377"/>
      <c r="L121" s="1378"/>
      <c r="M121" s="1378"/>
      <c r="N121" s="1378"/>
      <c r="O121" s="1378"/>
      <c r="P121" s="1379"/>
      <c r="Q121" s="1379"/>
      <c r="R121" s="50"/>
    </row>
    <row r="122" spans="1:18" ht="12" customHeight="1" x14ac:dyDescent="0.2">
      <c r="A122" s="135">
        <v>111</v>
      </c>
      <c r="B122" s="65"/>
      <c r="C122" s="72"/>
      <c r="D122" s="1424"/>
      <c r="E122" s="67" t="s">
        <v>50</v>
      </c>
      <c r="F122" s="1369">
        <f>+'VENADILLO 2017'!F122+'SANTA ISABEL 2017'!F122+'SANTA ISABEL 2017'!F122+'ROVIRA 2017'!F122+'PIEDRAS 2017'!F122+'MARIQUITA 2017'!F122+'LERIDA 2017'!F122+'HONDA 2017'!F122+'FRESNO 2017'!F122+'FALAN 2017'!F122+'CAJAMARCA 2017'!F122+'ARMERO 2017'!F122+'ALVARADO 2017'!F122+RONCESVALLES2017!F122+PLANADAS2017!F122+PROGRAMACIÒNMURILLO2017!F122+COYAIMA2017!F122+ATACO2017!F122+'CARMEN DE APICALA'!F122+CHAPARRAL!F122+CUNDAY!F122+ESPINAL!F122+FLANDES!F122+ICONONZO!F122+MELGAR!F122+NATAGAIMA!F122+PURIFICACION!F122+'SAN ANTONIO'!F122+VILLARRICA!F122+AMBALEMA!F122+CASABIANCA!F122+HERVEO!F122+LIBANO!F122+ANZOATEGUI!F122+PALOCABILDO!F122+COELLO!F122+ORTEGA!F122+ALPUJARRA!F122+DOLORES!F122+GUAMO!F122+PRADO!F122+'SAN LUIS'!F122+SUAREZ!F122+'VALLE DE SAN JUAN'!F122+VILLAHERMOSA!F122</f>
        <v>0</v>
      </c>
      <c r="G122" s="1369">
        <f>+'VENADILLO 2017'!G122+'SANTA ISABEL 2017'!G122+'SANTA ISABEL 2017'!G122+'ROVIRA 2017'!G122+'PIEDRAS 2017'!G122+'MARIQUITA 2017'!G122+'LERIDA 2017'!G122+'HONDA 2017'!G122+'FRESNO 2017'!G122+'FALAN 2017'!G122+'CAJAMARCA 2017'!G122+'ARMERO 2017'!G122+'ALVARADO 2017'!G122+RONCESVALLES2017!G122+PLANADAS2017!G122+PROGRAMACIÒNMURILLO2017!G122+COYAIMA2017!G122+ATACO2017!G122+'CARMEN DE APICALA'!G122+CHAPARRAL!G122+CUNDAY!G122+ESPINAL!G122+FLANDES!G122+ICONONZO!G122+MELGAR!G122+NATAGAIMA!G122+PURIFICACION!G122+'SAN ANTONIO'!G122+VILLARRICA!G122+AMBALEMA!G122+CASABIANCA!G122+HERVEO!G122+LIBANO!G122+ANZOATEGUI!G122+PALOCABILDO!G122+COELLO!G122+ORTEGA!G122+ALPUJARRA!G122+DOLORES!G122+GUAMO!G122+PRADO!G122+'SAN LUIS'!G122+SUAREZ!G122+'VALLE DE SAN JUAN'!G122+VILLAHERMOSA!G122</f>
        <v>0</v>
      </c>
      <c r="H122" s="190"/>
      <c r="I122" s="190"/>
      <c r="J122" s="1380"/>
      <c r="K122" s="1377"/>
      <c r="L122" s="1378"/>
      <c r="M122" s="1378"/>
      <c r="N122" s="1378"/>
      <c r="O122" s="1378"/>
      <c r="P122" s="1379"/>
      <c r="Q122" s="1379"/>
      <c r="R122" s="50"/>
    </row>
    <row r="123" spans="1:18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369">
        <f>+'VENADILLO 2017'!F123+'SANTA ISABEL 2017'!F123+'SANTA ISABEL 2017'!F123+'ROVIRA 2017'!F123+'PIEDRAS 2017'!F123+'MARIQUITA 2017'!F123+'LERIDA 2017'!F123+'HONDA 2017'!F123+'FRESNO 2017'!F123+'FALAN 2017'!F123+'CAJAMARCA 2017'!F123+'ARMERO 2017'!F123+'ALVARADO 2017'!F123+RONCESVALLES2017!F123+PLANADAS2017!F123+PROGRAMACIÒNMURILLO2017!F123+COYAIMA2017!F123+ATACO2017!F123+'CARMEN DE APICALA'!F123+CHAPARRAL!F123+CUNDAY!F123+ESPINAL!F123+FLANDES!F123+ICONONZO!F123+MELGAR!F123+NATAGAIMA!F123+PURIFICACION!F123+'SAN ANTONIO'!F123+VILLARRICA!F123+AMBALEMA!F123+CASABIANCA!F123+HERVEO!F123+LIBANO!F123+ANZOATEGUI!F123+PALOCABILDO!F123+COELLO!F123+ORTEGA!F123+ALPUJARRA!F123+DOLORES!F123+GUAMO!F123+PRADO!F123+'SAN LUIS'!F123+SUAREZ!F123+'VALLE DE SAN JUAN'!F123+VILLAHERMOSA!F123</f>
        <v>0</v>
      </c>
      <c r="G123" s="1369">
        <f>+'VENADILLO 2017'!G123+'SANTA ISABEL 2017'!G123+'SANTA ISABEL 2017'!G123+'ROVIRA 2017'!G123+'PIEDRAS 2017'!G123+'MARIQUITA 2017'!G123+'LERIDA 2017'!G123+'HONDA 2017'!G123+'FRESNO 2017'!G123+'FALAN 2017'!G123+'CAJAMARCA 2017'!G123+'ARMERO 2017'!G123+'ALVARADO 2017'!G123+RONCESVALLES2017!G123+PLANADAS2017!G123+PROGRAMACIÒNMURILLO2017!G123+COYAIMA2017!G123+ATACO2017!G123+'CARMEN DE APICALA'!G123+CHAPARRAL!G123+CUNDAY!G123+ESPINAL!G123+FLANDES!G123+ICONONZO!G123+MELGAR!G123+NATAGAIMA!G123+PURIFICACION!G123+'SAN ANTONIO'!G123+VILLARRICA!G123+AMBALEMA!G123+CASABIANCA!G123+HERVEO!G123+LIBANO!G123+ANZOATEGUI!G123+PALOCABILDO!G123+COELLO!G123+ORTEGA!G123+ALPUJARRA!G123+DOLORES!G123+GUAMO!G123+PRADO!G123+'SAN LUIS'!G123+SUAREZ!G123+'VALLE DE SAN JUAN'!G123+VILLAHERMOSA!G123</f>
        <v>0</v>
      </c>
      <c r="H123" s="190"/>
      <c r="I123" s="190"/>
      <c r="J123" s="1380"/>
      <c r="K123" s="1377"/>
      <c r="L123" s="1378"/>
      <c r="M123" s="1378"/>
      <c r="N123" s="1378"/>
      <c r="O123" s="1378"/>
      <c r="P123" s="1379"/>
      <c r="Q123" s="1379"/>
      <c r="R123" s="50"/>
    </row>
    <row r="124" spans="1:18" ht="9.75" customHeight="1" x14ac:dyDescent="0.2">
      <c r="A124" s="135">
        <v>113</v>
      </c>
      <c r="B124" s="65"/>
      <c r="C124" s="72"/>
      <c r="D124" s="1419"/>
      <c r="E124" s="67" t="s">
        <v>50</v>
      </c>
      <c r="F124" s="1369">
        <f>+'VENADILLO 2017'!F124+'SANTA ISABEL 2017'!F124+'SANTA ISABEL 2017'!F124+'ROVIRA 2017'!F124+'PIEDRAS 2017'!F124+'MARIQUITA 2017'!F124+'LERIDA 2017'!F124+'HONDA 2017'!F124+'FRESNO 2017'!F124+'FALAN 2017'!F124+'CAJAMARCA 2017'!F124+'ARMERO 2017'!F124+'ALVARADO 2017'!F124+RONCESVALLES2017!F124+PLANADAS2017!F124+PROGRAMACIÒNMURILLO2017!F124+COYAIMA2017!F124+ATACO2017!F124+'CARMEN DE APICALA'!F124+CHAPARRAL!F124+CUNDAY!F124+ESPINAL!F124+FLANDES!F124+ICONONZO!F124+MELGAR!F124+NATAGAIMA!F124+PURIFICACION!F124+'SAN ANTONIO'!F124+VILLARRICA!F124+AMBALEMA!F124+CASABIANCA!F124+HERVEO!F124+LIBANO!F124+ANZOATEGUI!F124+PALOCABILDO!F124+COELLO!F124+ORTEGA!F124+ALPUJARRA!F124+DOLORES!F124+GUAMO!F124+PRADO!F124+'SAN LUIS'!F124+SUAREZ!F124+'VALLE DE SAN JUAN'!F124+VILLAHERMOSA!F124</f>
        <v>0</v>
      </c>
      <c r="G124" s="1369">
        <f>+'VENADILLO 2017'!G124+'SANTA ISABEL 2017'!G124+'SANTA ISABEL 2017'!G124+'ROVIRA 2017'!G124+'PIEDRAS 2017'!G124+'MARIQUITA 2017'!G124+'LERIDA 2017'!G124+'HONDA 2017'!G124+'FRESNO 2017'!G124+'FALAN 2017'!G124+'CAJAMARCA 2017'!G124+'ARMERO 2017'!G124+'ALVARADO 2017'!G124+RONCESVALLES2017!G124+PLANADAS2017!G124+PROGRAMACIÒNMURILLO2017!G124+COYAIMA2017!G124+ATACO2017!G124+'CARMEN DE APICALA'!G124+CHAPARRAL!G124+CUNDAY!G124+ESPINAL!G124+FLANDES!G124+ICONONZO!G124+MELGAR!G124+NATAGAIMA!G124+PURIFICACION!G124+'SAN ANTONIO'!G124+VILLARRICA!G124+AMBALEMA!G124+CASABIANCA!G124+HERVEO!G124+LIBANO!G124+ANZOATEGUI!G124+PALOCABILDO!G124+COELLO!G124+ORTEGA!G124+ALPUJARRA!G124+DOLORES!G124+GUAMO!G124+PRADO!G124+'SAN LUIS'!G124+SUAREZ!G124+'VALLE DE SAN JUAN'!G124+VILLAHERMOSA!G124</f>
        <v>0</v>
      </c>
      <c r="H124" s="190"/>
      <c r="I124" s="190"/>
      <c r="J124" s="1380"/>
      <c r="K124" s="1377"/>
      <c r="L124" s="1378"/>
      <c r="M124" s="1378"/>
      <c r="N124" s="1378"/>
      <c r="O124" s="1378"/>
      <c r="P124" s="1379"/>
      <c r="Q124" s="1379"/>
      <c r="R124" s="50"/>
    </row>
    <row r="125" spans="1:18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369">
        <f>+'VENADILLO 2017'!F125+'SANTA ISABEL 2017'!F125+'SANTA ISABEL 2017'!F125+'ROVIRA 2017'!F125+'PIEDRAS 2017'!F125+'MARIQUITA 2017'!F125+'LERIDA 2017'!F125+'HONDA 2017'!F125+'FRESNO 2017'!F125+'FALAN 2017'!F125+'CAJAMARCA 2017'!F125+'ARMERO 2017'!F125+'ALVARADO 2017'!F125+RONCESVALLES2017!F125+PLANADAS2017!F125+PROGRAMACIÒNMURILLO2017!F125+COYAIMA2017!F125+ATACO2017!F125+'CARMEN DE APICALA'!F125+CHAPARRAL!F125+CUNDAY!F125+ESPINAL!F125+FLANDES!F125+ICONONZO!F125+MELGAR!F125+NATAGAIMA!F125+PURIFICACION!F125+'SAN ANTONIO'!F125+VILLARRICA!F125+AMBALEMA!F125+CASABIANCA!F125+HERVEO!F125+LIBANO!F125+ANZOATEGUI!F125+PALOCABILDO!F125+COELLO!F125+ORTEGA!F125+ALPUJARRA!F125+DOLORES!F125+GUAMO!F125+PRADO!F125+'SAN LUIS'!F125+SUAREZ!F125+'VALLE DE SAN JUAN'!F125+VILLAHERMOSA!F125</f>
        <v>0</v>
      </c>
      <c r="G125" s="1369">
        <f>+'VENADILLO 2017'!G125+'SANTA ISABEL 2017'!G125+'SANTA ISABEL 2017'!G125+'ROVIRA 2017'!G125+'PIEDRAS 2017'!G125+'MARIQUITA 2017'!G125+'LERIDA 2017'!G125+'HONDA 2017'!G125+'FRESNO 2017'!G125+'FALAN 2017'!G125+'CAJAMARCA 2017'!G125+'ARMERO 2017'!G125+'ALVARADO 2017'!G125+RONCESVALLES2017!G125+PLANADAS2017!G125+PROGRAMACIÒNMURILLO2017!G125+COYAIMA2017!G125+ATACO2017!G125+'CARMEN DE APICALA'!G125+CHAPARRAL!G125+CUNDAY!G125+ESPINAL!G125+FLANDES!G125+ICONONZO!G125+MELGAR!G125+NATAGAIMA!G125+PURIFICACION!G125+'SAN ANTONIO'!G125+VILLARRICA!G125+AMBALEMA!G125+CASABIANCA!G125+HERVEO!G125+LIBANO!G125+ANZOATEGUI!G125+PALOCABILDO!G125+COELLO!G125+ORTEGA!G125+ALPUJARRA!G125+DOLORES!G125+GUAMO!G125+PRADO!G125+'SAN LUIS'!G125+SUAREZ!G125+'VALLE DE SAN JUAN'!G125+VILLAHERMOSA!G125</f>
        <v>0</v>
      </c>
      <c r="H125" s="190"/>
      <c r="I125" s="190"/>
      <c r="J125" s="1380"/>
      <c r="K125" s="1377"/>
      <c r="L125" s="1378"/>
      <c r="M125" s="1378"/>
      <c r="N125" s="1378"/>
      <c r="O125" s="1378"/>
      <c r="P125" s="1379"/>
      <c r="Q125" s="1379"/>
      <c r="R125" s="50"/>
    </row>
    <row r="126" spans="1:18" ht="9.75" customHeight="1" x14ac:dyDescent="0.2">
      <c r="A126" s="135">
        <v>115</v>
      </c>
      <c r="B126" s="65"/>
      <c r="C126" s="72"/>
      <c r="D126" s="1419"/>
      <c r="E126" s="67" t="s">
        <v>50</v>
      </c>
      <c r="F126" s="1369">
        <f>+'VENADILLO 2017'!F126+'SANTA ISABEL 2017'!F126+'SANTA ISABEL 2017'!F126+'ROVIRA 2017'!F126+'PIEDRAS 2017'!F126+'MARIQUITA 2017'!F126+'LERIDA 2017'!F126+'HONDA 2017'!F126+'FRESNO 2017'!F126+'FALAN 2017'!F126+'CAJAMARCA 2017'!F126+'ARMERO 2017'!F126+'ALVARADO 2017'!F126+RONCESVALLES2017!F126+PLANADAS2017!F126+PROGRAMACIÒNMURILLO2017!F126+COYAIMA2017!F126+ATACO2017!F126+'CARMEN DE APICALA'!F126+CHAPARRAL!F126+CUNDAY!F126+ESPINAL!F126+FLANDES!F126+ICONONZO!F126+MELGAR!F126+NATAGAIMA!F126+PURIFICACION!F126+'SAN ANTONIO'!F126+VILLARRICA!F126+AMBALEMA!F126+CASABIANCA!F126+HERVEO!F126+LIBANO!F126+ANZOATEGUI!F126+PALOCABILDO!F126+COELLO!F126+ORTEGA!F126+ALPUJARRA!F126+DOLORES!F126+GUAMO!F126+PRADO!F126+'SAN LUIS'!F126+SUAREZ!F126+'VALLE DE SAN JUAN'!F126+VILLAHERMOSA!F126</f>
        <v>0</v>
      </c>
      <c r="G126" s="1369">
        <f>+'VENADILLO 2017'!G126+'SANTA ISABEL 2017'!G126+'SANTA ISABEL 2017'!G126+'ROVIRA 2017'!G126+'PIEDRAS 2017'!G126+'MARIQUITA 2017'!G126+'LERIDA 2017'!G126+'HONDA 2017'!G126+'FRESNO 2017'!G126+'FALAN 2017'!G126+'CAJAMARCA 2017'!G126+'ARMERO 2017'!G126+'ALVARADO 2017'!G126+RONCESVALLES2017!G126+PLANADAS2017!G126+PROGRAMACIÒNMURILLO2017!G126+COYAIMA2017!G126+ATACO2017!G126+'CARMEN DE APICALA'!G126+CHAPARRAL!G126+CUNDAY!G126+ESPINAL!G126+FLANDES!G126+ICONONZO!G126+MELGAR!G126+NATAGAIMA!G126+PURIFICACION!G126+'SAN ANTONIO'!G126+VILLARRICA!G126+AMBALEMA!G126+CASABIANCA!G126+HERVEO!G126+LIBANO!G126+ANZOATEGUI!G126+PALOCABILDO!G126+COELLO!G126+ORTEGA!G126+ALPUJARRA!G126+DOLORES!G126+GUAMO!G126+PRADO!G126+'SAN LUIS'!G126+SUAREZ!G126+'VALLE DE SAN JUAN'!G126+VILLAHERMOSA!G126</f>
        <v>0</v>
      </c>
      <c r="H126" s="190"/>
      <c r="I126" s="190"/>
      <c r="J126" s="1380"/>
      <c r="K126" s="1377"/>
      <c r="L126" s="1378"/>
      <c r="M126" s="1378"/>
      <c r="N126" s="1378"/>
      <c r="O126" s="1378"/>
      <c r="P126" s="1379"/>
      <c r="Q126" s="1379"/>
      <c r="R126" s="50"/>
    </row>
    <row r="127" spans="1:18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369">
        <f>+'VENADILLO 2017'!F127+'SANTA ISABEL 2017'!F127+'SANTA ISABEL 2017'!F127+'ROVIRA 2017'!F127+'PIEDRAS 2017'!F127+'MARIQUITA 2017'!F127+'LERIDA 2017'!F127+'HONDA 2017'!F127+'FRESNO 2017'!F127+'FALAN 2017'!F127+'CAJAMARCA 2017'!F127+'ARMERO 2017'!F127+'ALVARADO 2017'!F127+RONCESVALLES2017!F127+PLANADAS2017!F127+PROGRAMACIÒNMURILLO2017!F127+COYAIMA2017!F127+ATACO2017!F127+'CARMEN DE APICALA'!F127+CHAPARRAL!F127+CUNDAY!F127+ESPINAL!F127+FLANDES!F127+ICONONZO!F127+MELGAR!F127+NATAGAIMA!F127+PURIFICACION!F127+'SAN ANTONIO'!F127+VILLARRICA!F127+AMBALEMA!F127+CASABIANCA!F127+HERVEO!F127+LIBANO!F127+ANZOATEGUI!F127+PALOCABILDO!F127+COELLO!F127+ORTEGA!F127+ALPUJARRA!F127+DOLORES!F127+GUAMO!F127+PRADO!F127+'SAN LUIS'!F127+SUAREZ!F127+'VALLE DE SAN JUAN'!F127+VILLAHERMOSA!F127</f>
        <v>0</v>
      </c>
      <c r="G127" s="1369">
        <f>+'VENADILLO 2017'!G127+'SANTA ISABEL 2017'!G127+'SANTA ISABEL 2017'!G127+'ROVIRA 2017'!G127+'PIEDRAS 2017'!G127+'MARIQUITA 2017'!G127+'LERIDA 2017'!G127+'HONDA 2017'!G127+'FRESNO 2017'!G127+'FALAN 2017'!G127+'CAJAMARCA 2017'!G127+'ARMERO 2017'!G127+'ALVARADO 2017'!G127+RONCESVALLES2017!G127+PLANADAS2017!G127+PROGRAMACIÒNMURILLO2017!G127+COYAIMA2017!G127+ATACO2017!G127+'CARMEN DE APICALA'!G127+CHAPARRAL!G127+CUNDAY!G127+ESPINAL!G127+FLANDES!G127+ICONONZO!G127+MELGAR!G127+NATAGAIMA!G127+PURIFICACION!G127+'SAN ANTONIO'!G127+VILLARRICA!G127+AMBALEMA!G127+CASABIANCA!G127+HERVEO!G127+LIBANO!G127+ANZOATEGUI!G127+PALOCABILDO!G127+COELLO!G127+ORTEGA!G127+ALPUJARRA!G127+DOLORES!G127+GUAMO!G127+PRADO!G127+'SAN LUIS'!G127+SUAREZ!G127+'VALLE DE SAN JUAN'!G127+VILLAHERMOSA!G127</f>
        <v>0</v>
      </c>
      <c r="H127" s="190"/>
      <c r="I127" s="190"/>
      <c r="J127" s="1380"/>
      <c r="K127" s="1377"/>
      <c r="L127" s="1378"/>
      <c r="M127" s="1378"/>
      <c r="N127" s="1378"/>
      <c r="O127" s="1378"/>
      <c r="P127" s="1379"/>
      <c r="Q127" s="1379"/>
      <c r="R127" s="4"/>
    </row>
    <row r="128" spans="1:18" ht="12" customHeight="1" x14ac:dyDescent="0.2">
      <c r="A128" s="135">
        <v>117</v>
      </c>
      <c r="B128" s="65"/>
      <c r="C128" s="72"/>
      <c r="D128" s="1419"/>
      <c r="E128" s="67" t="s">
        <v>50</v>
      </c>
      <c r="F128" s="1369">
        <f>+'VENADILLO 2017'!F128+'SANTA ISABEL 2017'!F128+'SANTA ISABEL 2017'!F128+'ROVIRA 2017'!F128+'PIEDRAS 2017'!F128+'MARIQUITA 2017'!F128+'LERIDA 2017'!F128+'HONDA 2017'!F128+'FRESNO 2017'!F128+'FALAN 2017'!F128+'CAJAMARCA 2017'!F128+'ARMERO 2017'!F128+'ALVARADO 2017'!F128+RONCESVALLES2017!F128+PLANADAS2017!F128+PROGRAMACIÒNMURILLO2017!F128+COYAIMA2017!F128+ATACO2017!F128+'CARMEN DE APICALA'!F128+CHAPARRAL!F128+CUNDAY!F128+ESPINAL!F128+FLANDES!F128+ICONONZO!F128+MELGAR!F128+NATAGAIMA!F128+PURIFICACION!F128+'SAN ANTONIO'!F128+VILLARRICA!F128+AMBALEMA!F128+CASABIANCA!F128+HERVEO!F128+LIBANO!F128+ANZOATEGUI!F128+PALOCABILDO!F128+COELLO!F128+ORTEGA!F128+ALPUJARRA!F128+DOLORES!F128+GUAMO!F128+PRADO!F128+'SAN LUIS'!F128+SUAREZ!F128+'VALLE DE SAN JUAN'!F128+VILLAHERMOSA!F128</f>
        <v>0</v>
      </c>
      <c r="G128" s="1369">
        <f>+'VENADILLO 2017'!G128+'SANTA ISABEL 2017'!G128+'SANTA ISABEL 2017'!G128+'ROVIRA 2017'!G128+'PIEDRAS 2017'!G128+'MARIQUITA 2017'!G128+'LERIDA 2017'!G128+'HONDA 2017'!G128+'FRESNO 2017'!G128+'FALAN 2017'!G128+'CAJAMARCA 2017'!G128+'ARMERO 2017'!G128+'ALVARADO 2017'!G128+RONCESVALLES2017!G128+PLANADAS2017!G128+PROGRAMACIÒNMURILLO2017!G128+COYAIMA2017!G128+ATACO2017!G128+'CARMEN DE APICALA'!G128+CHAPARRAL!G128+CUNDAY!G128+ESPINAL!G128+FLANDES!G128+ICONONZO!G128+MELGAR!G128+NATAGAIMA!G128+PURIFICACION!G128+'SAN ANTONIO'!G128+VILLARRICA!G128+AMBALEMA!G128+CASABIANCA!G128+HERVEO!G128+LIBANO!G128+ANZOATEGUI!G128+PALOCABILDO!G128+COELLO!G128+ORTEGA!G128+ALPUJARRA!G128+DOLORES!G128+GUAMO!G128+PRADO!G128+'SAN LUIS'!G128+SUAREZ!G128+'VALLE DE SAN JUAN'!G128+VILLAHERMOSA!G128</f>
        <v>0</v>
      </c>
      <c r="H128" s="190"/>
      <c r="I128" s="190"/>
      <c r="J128" s="1380"/>
      <c r="K128" s="1377"/>
      <c r="L128" s="1378"/>
      <c r="M128" s="1378"/>
      <c r="N128" s="1378"/>
      <c r="O128" s="1378"/>
      <c r="P128" s="1379"/>
      <c r="Q128" s="1379"/>
      <c r="R128" s="4"/>
    </row>
    <row r="129" spans="1:18" ht="15.75" customHeight="1" x14ac:dyDescent="0.2">
      <c r="A129" s="135">
        <v>118</v>
      </c>
      <c r="B129" s="75"/>
      <c r="C129" s="210">
        <f>SUM(C14:C128)</f>
        <v>80</v>
      </c>
      <c r="D129" s="150" t="s">
        <v>122</v>
      </c>
      <c r="E129" s="76"/>
      <c r="F129" s="1381">
        <f>SUM(F13:F128)</f>
        <v>12752</v>
      </c>
      <c r="G129" s="1381">
        <f>SUM(G13:G128)</f>
        <v>11752</v>
      </c>
      <c r="H129" s="1372">
        <f>(G129/F129)*100</f>
        <v>92.158092848180672</v>
      </c>
      <c r="I129" s="1372">
        <f>SUM(I13:I128)</f>
        <v>5697</v>
      </c>
      <c r="J129" s="206">
        <f>SUM(J13:J128)</f>
        <v>26246</v>
      </c>
      <c r="K129" s="1382">
        <f>SUM(K14:K128)</f>
        <v>44411.210000000006</v>
      </c>
      <c r="L129" s="1383">
        <f t="shared" ref="L129:Q129" si="4">SUM(L14:L128)</f>
        <v>47631525.599999994</v>
      </c>
      <c r="M129" s="1384">
        <f t="shared" si="4"/>
        <v>353513231.60000002</v>
      </c>
      <c r="N129" s="1384">
        <f t="shared" si="4"/>
        <v>182704.8</v>
      </c>
      <c r="O129" s="1383">
        <f t="shared" si="4"/>
        <v>60434708.000000007</v>
      </c>
      <c r="P129" s="1385">
        <f t="shared" si="4"/>
        <v>2186812.04</v>
      </c>
      <c r="Q129" s="1385">
        <f t="shared" si="4"/>
        <v>382946964.33999991</v>
      </c>
      <c r="R129" s="4"/>
    </row>
    <row r="130" spans="1:18" ht="12" customHeight="1" x14ac:dyDescent="0.2">
      <c r="A130" s="33"/>
      <c r="B130" s="34"/>
      <c r="C130" s="15"/>
      <c r="D130" s="151"/>
      <c r="E130" s="35"/>
      <c r="F130" s="1386"/>
      <c r="G130" s="1386"/>
      <c r="H130" s="1387"/>
      <c r="I130" s="1387"/>
      <c r="J130" s="188"/>
      <c r="K130" s="1388"/>
      <c r="L130" s="1389"/>
      <c r="M130" s="1389"/>
      <c r="N130" s="1390"/>
      <c r="O130" s="1390"/>
      <c r="P130" s="1391"/>
      <c r="Q130" s="1391"/>
      <c r="R130" s="4"/>
    </row>
    <row r="131" spans="1:1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6"/>
      <c r="L131" s="1392"/>
      <c r="M131" s="1392"/>
      <c r="N131" s="1392"/>
      <c r="O131" s="1392"/>
      <c r="P131" s="1392"/>
      <c r="Q131" s="1392"/>
      <c r="R131" s="50"/>
    </row>
    <row r="132" spans="1:18" ht="12" customHeight="1" x14ac:dyDescent="0.2">
      <c r="A132" s="1409" t="s">
        <v>124</v>
      </c>
      <c r="B132" s="1409"/>
      <c r="C132" s="1409"/>
      <c r="D132" s="1409"/>
      <c r="E132" s="1418">
        <f>K129*7960-3184</f>
        <v>353510047.60000002</v>
      </c>
      <c r="F132" s="1418"/>
      <c r="G132" s="1418"/>
      <c r="H132" s="1393"/>
      <c r="I132" s="1393"/>
      <c r="J132" s="1393"/>
      <c r="K132" s="1411" t="s">
        <v>125</v>
      </c>
      <c r="L132" s="1411"/>
      <c r="M132" s="1353" t="s">
        <v>126</v>
      </c>
      <c r="N132" s="1394"/>
      <c r="O132" s="1394"/>
      <c r="P132" s="1395"/>
      <c r="Q132" s="1395"/>
      <c r="R132" s="50"/>
    </row>
    <row r="133" spans="1:18" ht="12" customHeight="1" x14ac:dyDescent="0.2">
      <c r="A133" s="1409" t="s">
        <v>128</v>
      </c>
      <c r="B133" s="1409"/>
      <c r="C133" s="1409"/>
      <c r="D133" s="1409"/>
      <c r="E133" s="1418">
        <f>C129*7960</f>
        <v>636800</v>
      </c>
      <c r="F133" s="1418"/>
      <c r="G133" s="1418"/>
      <c r="H133" s="1393"/>
      <c r="I133" s="1393"/>
      <c r="J133" s="1393"/>
      <c r="K133" s="1411" t="s">
        <v>125</v>
      </c>
      <c r="L133" s="1411"/>
      <c r="M133" s="1353" t="s">
        <v>129</v>
      </c>
      <c r="N133" s="1389"/>
      <c r="O133" s="1389"/>
      <c r="P133" s="1389"/>
      <c r="Q133" s="1389"/>
      <c r="R133" s="50"/>
    </row>
    <row r="134" spans="1:1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393"/>
      <c r="I134" s="1393"/>
      <c r="J134" s="1393"/>
      <c r="K134" s="1411" t="s">
        <v>125</v>
      </c>
      <c r="L134" s="1411"/>
      <c r="M134" s="1353" t="s">
        <v>131</v>
      </c>
      <c r="N134" s="1354"/>
      <c r="O134" s="1354"/>
      <c r="P134" s="1389"/>
      <c r="Q134" s="1389"/>
      <c r="R134" s="50"/>
    </row>
    <row r="135" spans="1:1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393"/>
      <c r="I135" s="1393"/>
      <c r="J135" s="1393"/>
      <c r="K135" s="1411" t="s">
        <v>125</v>
      </c>
      <c r="L135" s="1411"/>
      <c r="M135" s="1422" t="s">
        <v>133</v>
      </c>
      <c r="N135" s="1422"/>
      <c r="O135" s="1394"/>
      <c r="P135" s="1394"/>
      <c r="Q135" s="1394"/>
      <c r="R135" s="50"/>
    </row>
    <row r="136" spans="1:1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393"/>
      <c r="I136" s="1393"/>
      <c r="J136" s="1393"/>
      <c r="K136" s="1411" t="s">
        <v>125</v>
      </c>
      <c r="L136" s="1411"/>
      <c r="M136" s="1410" t="s">
        <v>135</v>
      </c>
      <c r="N136" s="1410"/>
      <c r="O136" s="1394"/>
      <c r="P136" s="1394"/>
      <c r="Q136" s="1394"/>
      <c r="R136" s="50"/>
    </row>
    <row r="137" spans="1:1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393"/>
      <c r="I137" s="1393"/>
      <c r="J137" s="1393"/>
      <c r="K137" s="1411" t="s">
        <v>125</v>
      </c>
      <c r="L137" s="1411"/>
      <c r="M137" s="1355" t="s">
        <v>137</v>
      </c>
      <c r="N137" s="1394"/>
      <c r="O137" s="1394"/>
      <c r="P137" s="1394"/>
      <c r="Q137" s="1394"/>
      <c r="R137" s="50"/>
    </row>
    <row r="138" spans="1:1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393"/>
      <c r="I138" s="1393"/>
      <c r="J138" s="1393"/>
      <c r="K138" s="1411" t="s">
        <v>125</v>
      </c>
      <c r="L138" s="1411"/>
      <c r="M138" s="1410" t="s">
        <v>139</v>
      </c>
      <c r="N138" s="1410"/>
      <c r="O138" s="1356"/>
      <c r="P138" s="1394"/>
      <c r="Q138" s="1394"/>
      <c r="R138" s="50"/>
    </row>
    <row r="139" spans="1:18" ht="12" customHeight="1" x14ac:dyDescent="0.2">
      <c r="A139" s="1417" t="s">
        <v>140</v>
      </c>
      <c r="B139" s="1417"/>
      <c r="C139" s="1417"/>
      <c r="D139" s="1417"/>
      <c r="E139" s="1418">
        <f>SUM(E132:G138)</f>
        <v>358056847.60000002</v>
      </c>
      <c r="F139" s="1418"/>
      <c r="G139" s="1418"/>
      <c r="H139" s="1393"/>
      <c r="I139" s="1393"/>
      <c r="J139" s="1393"/>
      <c r="K139" s="1411" t="s">
        <v>125</v>
      </c>
      <c r="L139" s="1411"/>
      <c r="M139" s="1410" t="s">
        <v>141</v>
      </c>
      <c r="N139" s="1410"/>
      <c r="O139" s="1394"/>
      <c r="P139" s="1394"/>
      <c r="Q139" s="1394"/>
      <c r="R139" s="50"/>
    </row>
    <row r="140" spans="1:18" ht="12" customHeight="1" x14ac:dyDescent="0.2">
      <c r="A140" s="41"/>
      <c r="B140" s="107"/>
      <c r="C140" s="108"/>
      <c r="E140" s="1408"/>
      <c r="F140" s="1408"/>
      <c r="G140" s="1408"/>
      <c r="H140" s="1363"/>
      <c r="I140" s="1396"/>
      <c r="J140" s="1363"/>
      <c r="K140" s="1411" t="s">
        <v>125</v>
      </c>
      <c r="L140" s="1411"/>
      <c r="M140" s="1357" t="s">
        <v>142</v>
      </c>
      <c r="N140" s="1397"/>
      <c r="O140" s="1397"/>
      <c r="R140" s="44"/>
    </row>
    <row r="141" spans="1:18" ht="20.25" customHeight="1" x14ac:dyDescent="0.2">
      <c r="A141" s="115" t="s">
        <v>143</v>
      </c>
      <c r="B141" s="41"/>
      <c r="C141" s="41"/>
      <c r="E141" s="108"/>
      <c r="F141" s="1393"/>
      <c r="G141" s="109"/>
      <c r="H141" s="109"/>
      <c r="I141" s="109"/>
      <c r="J141" s="109"/>
      <c r="N141" s="1394"/>
      <c r="O141" s="1394"/>
      <c r="R141" s="44"/>
    </row>
    <row r="142" spans="1:18" ht="18.75" customHeight="1" x14ac:dyDescent="0.2">
      <c r="A142" s="41"/>
      <c r="B142" s="41"/>
      <c r="C142" s="41"/>
      <c r="D142" s="1407"/>
      <c r="E142" s="1407"/>
      <c r="F142" s="1407"/>
      <c r="G142" s="109"/>
      <c r="H142" s="109">
        <v>10914800</v>
      </c>
      <c r="I142" s="109"/>
      <c r="J142" s="109"/>
      <c r="N142" s="1394"/>
      <c r="O142" s="1394"/>
      <c r="R142" s="44"/>
    </row>
    <row r="143" spans="1:1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1392"/>
      <c r="M143" s="1392"/>
      <c r="N143" s="1394"/>
      <c r="O143" s="1394"/>
      <c r="R143" s="44"/>
    </row>
    <row r="144" spans="1:18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131"/>
      <c r="L144" s="1392"/>
      <c r="M144" s="1392"/>
      <c r="N144" s="1394"/>
      <c r="O144" s="1394"/>
    </row>
    <row r="145" spans="2:18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1363"/>
      <c r="L145" s="1392"/>
      <c r="M145" s="1392"/>
      <c r="N145" s="1394"/>
      <c r="O145" s="1392"/>
      <c r="P145" s="1394"/>
      <c r="Q145" s="1394"/>
      <c r="R145" s="44"/>
    </row>
    <row r="146" spans="2:18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131"/>
      <c r="L146" s="1392"/>
      <c r="M146" s="1392"/>
      <c r="N146" s="1394"/>
      <c r="O146" s="1394"/>
      <c r="P146" s="1394"/>
      <c r="Q146" s="1394"/>
      <c r="R146" s="45"/>
    </row>
    <row r="147" spans="2:18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131"/>
      <c r="L147" s="1392"/>
      <c r="M147" s="1392"/>
      <c r="N147" s="1394"/>
      <c r="O147" s="1394"/>
      <c r="P147" s="1394"/>
      <c r="Q147" s="1394"/>
      <c r="R147" s="45"/>
    </row>
    <row r="148" spans="2:18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131"/>
      <c r="L148" s="1392"/>
      <c r="M148" s="1392"/>
      <c r="N148" s="1394"/>
      <c r="O148" s="1394"/>
      <c r="P148" s="1394"/>
      <c r="Q148" s="1394"/>
      <c r="R148" s="45"/>
    </row>
    <row r="149" spans="2:18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131"/>
      <c r="L149" s="1392"/>
      <c r="M149" s="1392"/>
      <c r="N149" s="1394"/>
      <c r="O149" s="1394"/>
      <c r="P149" s="1394"/>
      <c r="Q149" s="1394"/>
      <c r="R149" s="45"/>
    </row>
    <row r="150" spans="2:18" ht="20.100000000000001" customHeight="1" x14ac:dyDescent="0.2">
      <c r="B150" s="109"/>
      <c r="C150" s="109"/>
      <c r="E150" s="109"/>
      <c r="G150" s="109"/>
      <c r="H150" s="109"/>
      <c r="I150" s="109"/>
      <c r="J150" s="109"/>
      <c r="K150" s="131"/>
      <c r="L150" s="1392"/>
      <c r="M150" s="1392"/>
      <c r="N150" s="1394"/>
      <c r="O150" s="1394"/>
      <c r="P150" s="1394"/>
      <c r="Q150" s="1394"/>
      <c r="R150" s="45"/>
    </row>
    <row r="151" spans="2:18" ht="20.100000000000001" customHeight="1" x14ac:dyDescent="0.2">
      <c r="B151" s="109"/>
      <c r="C151" s="109"/>
      <c r="E151" s="109"/>
      <c r="G151" s="109"/>
      <c r="H151" s="109"/>
      <c r="I151" s="109"/>
      <c r="J151" s="109"/>
      <c r="K151" s="131"/>
      <c r="L151" s="1392"/>
      <c r="M151" s="1392"/>
      <c r="N151" s="1394"/>
      <c r="O151" s="1394"/>
      <c r="P151" s="1394"/>
      <c r="Q151" s="1394"/>
      <c r="R151" s="45"/>
    </row>
    <row r="152" spans="2:18" ht="20.100000000000001" customHeight="1" x14ac:dyDescent="0.2">
      <c r="B152" s="109"/>
      <c r="C152" s="109"/>
      <c r="E152" s="109"/>
      <c r="G152" s="109"/>
      <c r="H152" s="109"/>
      <c r="I152" s="109"/>
      <c r="J152" s="109"/>
      <c r="K152" s="131"/>
      <c r="L152" s="1392"/>
      <c r="M152" s="1392"/>
      <c r="N152" s="1394"/>
      <c r="O152" s="1394"/>
      <c r="P152" s="1394"/>
      <c r="Q152" s="1394"/>
      <c r="R152" s="45"/>
    </row>
    <row r="153" spans="2:18" x14ac:dyDescent="0.2">
      <c r="D153" s="54"/>
      <c r="E153" s="1412"/>
      <c r="F153" s="1412"/>
      <c r="G153" s="1412"/>
      <c r="H153" s="19"/>
      <c r="I153" s="1398"/>
      <c r="J153" s="1399"/>
      <c r="K153" s="1400"/>
      <c r="L153" s="1392"/>
      <c r="M153" s="1392"/>
      <c r="N153" s="1394"/>
      <c r="O153" s="1394"/>
      <c r="P153" s="1394"/>
      <c r="Q153" s="1394"/>
      <c r="R153" s="44"/>
    </row>
    <row r="154" spans="2:18" x14ac:dyDescent="0.2">
      <c r="D154" s="54"/>
      <c r="E154" s="112"/>
      <c r="F154" s="131"/>
      <c r="G154" s="132"/>
      <c r="H154" s="19"/>
      <c r="I154" s="1398"/>
      <c r="J154" s="1401"/>
      <c r="K154" s="131"/>
      <c r="L154" s="1392"/>
      <c r="M154" s="1392"/>
      <c r="N154" s="1394"/>
      <c r="O154" s="1394"/>
    </row>
    <row r="155" spans="2:18" x14ac:dyDescent="0.2">
      <c r="D155" s="54"/>
      <c r="E155" s="112"/>
      <c r="F155" s="131"/>
      <c r="G155" s="132"/>
      <c r="H155" s="19"/>
      <c r="I155" s="1398"/>
      <c r="J155" s="1401"/>
      <c r="K155" s="131"/>
      <c r="L155" s="1392"/>
      <c r="M155" s="1392"/>
      <c r="N155" s="1394"/>
      <c r="O155" s="1394"/>
    </row>
    <row r="156" spans="2:18" x14ac:dyDescent="0.2">
      <c r="D156" s="54"/>
      <c r="E156" s="112"/>
      <c r="F156" s="131"/>
      <c r="G156" s="132"/>
      <c r="H156" s="19"/>
      <c r="I156" s="1398"/>
      <c r="J156" s="1401"/>
      <c r="K156" s="131"/>
      <c r="L156" s="1392"/>
      <c r="M156" s="1392"/>
      <c r="N156" s="1394"/>
      <c r="O156" s="1394"/>
    </row>
    <row r="157" spans="2:18" x14ac:dyDescent="0.2">
      <c r="D157" s="54"/>
      <c r="E157" s="112"/>
      <c r="F157" s="131"/>
      <c r="G157" s="132"/>
      <c r="H157" s="19"/>
      <c r="I157" s="1398"/>
      <c r="J157" s="1401"/>
      <c r="K157" s="131"/>
      <c r="L157" s="1392"/>
      <c r="M157" s="1392"/>
      <c r="N157" s="1394"/>
      <c r="O157" s="1394"/>
    </row>
    <row r="158" spans="2:18" x14ac:dyDescent="0.2">
      <c r="D158" s="54"/>
      <c r="E158" s="112"/>
      <c r="F158" s="131"/>
      <c r="G158" s="132"/>
      <c r="H158" s="19"/>
      <c r="I158" s="1398"/>
      <c r="J158" s="1401"/>
      <c r="K158" s="131"/>
      <c r="L158" s="1392"/>
      <c r="M158" s="1392"/>
      <c r="N158" s="1394"/>
      <c r="O158" s="1394"/>
    </row>
    <row r="159" spans="2:18" x14ac:dyDescent="0.2">
      <c r="D159" s="54"/>
      <c r="E159" s="112"/>
      <c r="F159" s="131"/>
      <c r="G159" s="132"/>
      <c r="H159" s="19"/>
      <c r="I159" s="1398"/>
      <c r="J159" s="1401"/>
      <c r="K159" s="131"/>
      <c r="L159" s="1392"/>
      <c r="M159" s="1392"/>
      <c r="N159" s="1394"/>
      <c r="O159" s="1394"/>
    </row>
    <row r="160" spans="2:18" x14ac:dyDescent="0.2">
      <c r="L160" s="1392"/>
      <c r="M160" s="1392"/>
      <c r="N160" s="1394"/>
      <c r="O160" s="1394"/>
    </row>
    <row r="161" spans="12:15" x14ac:dyDescent="0.2">
      <c r="L161" s="1392"/>
      <c r="M161" s="1392"/>
      <c r="N161" s="1394"/>
      <c r="O161" s="1394"/>
    </row>
    <row r="162" spans="12:15" x14ac:dyDescent="0.2">
      <c r="L162" s="1392"/>
      <c r="M162" s="1392"/>
      <c r="N162" s="1394"/>
      <c r="O162" s="1394"/>
    </row>
    <row r="163" spans="12:15" x14ac:dyDescent="0.2">
      <c r="L163" s="1392"/>
      <c r="M163" s="1392"/>
      <c r="N163" s="1394"/>
      <c r="O163" s="1394"/>
    </row>
    <row r="164" spans="12:15" x14ac:dyDescent="0.2">
      <c r="L164" s="1392"/>
      <c r="M164" s="1406"/>
      <c r="N164" s="1394"/>
      <c r="O164" s="1394"/>
    </row>
    <row r="165" spans="12:15" x14ac:dyDescent="0.2">
      <c r="L165" s="1392"/>
      <c r="M165" s="1392"/>
      <c r="N165" s="1394"/>
      <c r="O165" s="1394"/>
    </row>
    <row r="166" spans="12:15" x14ac:dyDescent="0.2">
      <c r="L166" s="1406"/>
      <c r="M166" s="1406"/>
      <c r="N166" s="1394"/>
      <c r="O166" s="1394"/>
    </row>
    <row r="167" spans="12:15" x14ac:dyDescent="0.2">
      <c r="L167" s="1392"/>
      <c r="M167" s="1392"/>
      <c r="N167" s="1394"/>
      <c r="O167" s="1394"/>
    </row>
    <row r="168" spans="12:15" x14ac:dyDescent="0.2">
      <c r="L168" s="1392"/>
      <c r="M168" s="1392"/>
      <c r="N168" s="1394"/>
      <c r="O168" s="1394"/>
    </row>
    <row r="169" spans="12:15" x14ac:dyDescent="0.2">
      <c r="L169" s="1392"/>
      <c r="M169" s="1392"/>
      <c r="N169" s="1394"/>
      <c r="O169" s="1394"/>
    </row>
    <row r="170" spans="12:15" x14ac:dyDescent="0.2">
      <c r="L170" s="1392"/>
      <c r="M170" s="1392"/>
      <c r="N170" s="1394"/>
      <c r="O170" s="1394"/>
    </row>
    <row r="171" spans="12:15" x14ac:dyDescent="0.2">
      <c r="L171" s="1392"/>
      <c r="M171" s="1392"/>
      <c r="N171" s="1394"/>
      <c r="O171" s="1394"/>
    </row>
    <row r="172" spans="12:15" x14ac:dyDescent="0.2">
      <c r="L172" s="1392"/>
      <c r="M172" s="1392"/>
      <c r="N172" s="1394"/>
      <c r="O172" s="1394"/>
    </row>
    <row r="173" spans="12:15" x14ac:dyDescent="0.2">
      <c r="L173" s="1392"/>
      <c r="M173" s="1392"/>
      <c r="N173" s="1394"/>
      <c r="O173" s="1394"/>
    </row>
    <row r="174" spans="12:15" x14ac:dyDescent="0.2">
      <c r="L174" s="1392"/>
      <c r="M174" s="1392"/>
      <c r="N174" s="1394"/>
      <c r="O174" s="1394"/>
    </row>
    <row r="175" spans="12:15" x14ac:dyDescent="0.2">
      <c r="L175" s="1392"/>
      <c r="M175" s="1392"/>
      <c r="N175" s="1394"/>
      <c r="O175" s="1394"/>
    </row>
    <row r="176" spans="12:15" x14ac:dyDescent="0.2">
      <c r="L176" s="1392"/>
      <c r="M176" s="1392"/>
      <c r="N176" s="1394"/>
      <c r="O176" s="1394"/>
    </row>
    <row r="177" spans="12:15" x14ac:dyDescent="0.2">
      <c r="L177" s="1392"/>
      <c r="M177" s="1392"/>
      <c r="N177" s="1394"/>
      <c r="O177" s="1394"/>
    </row>
    <row r="178" spans="12:15" x14ac:dyDescent="0.2">
      <c r="L178" s="1392"/>
      <c r="M178" s="1392"/>
      <c r="N178" s="1394"/>
      <c r="O178" s="1394"/>
    </row>
    <row r="179" spans="12:15" x14ac:dyDescent="0.2">
      <c r="L179" s="1392"/>
      <c r="M179" s="1392"/>
      <c r="N179" s="1394"/>
      <c r="O179" s="1394"/>
    </row>
    <row r="180" spans="12:15" x14ac:dyDescent="0.2">
      <c r="L180" s="1392"/>
      <c r="M180" s="1392"/>
      <c r="N180" s="1394"/>
      <c r="O180" s="1394"/>
    </row>
    <row r="181" spans="12:15" x14ac:dyDescent="0.2">
      <c r="L181" s="1392"/>
      <c r="M181" s="1392"/>
      <c r="N181" s="1394"/>
      <c r="O181" s="1394"/>
    </row>
    <row r="182" spans="12:15" x14ac:dyDescent="0.2">
      <c r="L182" s="1392"/>
      <c r="M182" s="1392"/>
      <c r="N182" s="1394"/>
      <c r="O182" s="1394"/>
    </row>
    <row r="183" spans="12:15" x14ac:dyDescent="0.2">
      <c r="L183" s="1392"/>
      <c r="M183" s="1392"/>
      <c r="N183" s="1394"/>
      <c r="O183" s="1394"/>
    </row>
    <row r="184" spans="12:15" x14ac:dyDescent="0.2">
      <c r="L184" s="1392"/>
      <c r="M184" s="1392"/>
      <c r="N184" s="1394"/>
      <c r="O184" s="1394"/>
    </row>
    <row r="185" spans="12:15" x14ac:dyDescent="0.2">
      <c r="L185" s="1392"/>
      <c r="M185" s="1392"/>
      <c r="N185" s="1394"/>
      <c r="O185" s="1394"/>
    </row>
    <row r="186" spans="12:15" x14ac:dyDescent="0.2">
      <c r="L186" s="1392"/>
      <c r="M186" s="1392"/>
      <c r="N186" s="1394"/>
      <c r="O186" s="1394"/>
    </row>
    <row r="187" spans="12:15" x14ac:dyDescent="0.2">
      <c r="L187" s="1392"/>
      <c r="M187" s="1392"/>
      <c r="N187" s="1394"/>
      <c r="O187" s="1394"/>
    </row>
    <row r="188" spans="12:15" x14ac:dyDescent="0.2">
      <c r="L188" s="1392"/>
      <c r="M188" s="1392"/>
      <c r="N188" s="1394"/>
      <c r="O188" s="1394"/>
    </row>
    <row r="189" spans="12:15" x14ac:dyDescent="0.2">
      <c r="L189" s="1392"/>
      <c r="M189" s="1392"/>
      <c r="N189" s="1394"/>
      <c r="O189" s="1394"/>
    </row>
    <row r="190" spans="12:15" x14ac:dyDescent="0.2">
      <c r="L190" s="1392"/>
      <c r="M190" s="1392"/>
      <c r="N190" s="1394"/>
      <c r="O190" s="1394"/>
    </row>
    <row r="191" spans="12:15" x14ac:dyDescent="0.2">
      <c r="L191" s="1392"/>
      <c r="M191" s="1392"/>
      <c r="N191" s="1394"/>
      <c r="O191" s="1394"/>
    </row>
    <row r="192" spans="12:15" x14ac:dyDescent="0.2">
      <c r="L192" s="1392"/>
      <c r="M192" s="1392"/>
      <c r="N192" s="1394"/>
      <c r="O192" s="1394"/>
    </row>
    <row r="193" spans="12:15" x14ac:dyDescent="0.2">
      <c r="L193" s="1392"/>
      <c r="M193" s="1392"/>
      <c r="N193" s="1394"/>
      <c r="O193" s="1394"/>
    </row>
    <row r="194" spans="12:15" x14ac:dyDescent="0.2">
      <c r="L194" s="1392"/>
      <c r="M194" s="1392"/>
      <c r="N194" s="1394"/>
      <c r="O194" s="1394"/>
    </row>
    <row r="195" spans="12:15" x14ac:dyDescent="0.2">
      <c r="L195" s="1392"/>
      <c r="M195" s="1392"/>
      <c r="N195" s="1394"/>
      <c r="O195" s="1394"/>
    </row>
    <row r="196" spans="12:15" x14ac:dyDescent="0.2">
      <c r="L196" s="1392"/>
      <c r="M196" s="1392"/>
      <c r="N196" s="1394"/>
      <c r="O196" s="1394"/>
    </row>
    <row r="197" spans="12:15" x14ac:dyDescent="0.2">
      <c r="L197" s="1392"/>
      <c r="M197" s="1392"/>
      <c r="N197" s="1394"/>
      <c r="O197" s="1394"/>
    </row>
    <row r="198" spans="12:15" x14ac:dyDescent="0.2">
      <c r="L198" s="1392"/>
      <c r="M198" s="1392"/>
      <c r="N198" s="1394"/>
      <c r="O198" s="1394"/>
    </row>
    <row r="199" spans="12:15" x14ac:dyDescent="0.2">
      <c r="L199" s="1392"/>
      <c r="M199" s="1392"/>
      <c r="N199" s="1394"/>
      <c r="O199" s="1394"/>
    </row>
    <row r="200" spans="12:15" x14ac:dyDescent="0.2">
      <c r="L200" s="1392"/>
      <c r="M200" s="1392"/>
      <c r="N200" s="1394"/>
      <c r="O200" s="1394"/>
    </row>
    <row r="201" spans="12:15" x14ac:dyDescent="0.2">
      <c r="L201" s="1392"/>
      <c r="M201" s="1392"/>
      <c r="N201" s="1394"/>
      <c r="O201" s="1394"/>
    </row>
    <row r="202" spans="12:15" x14ac:dyDescent="0.2">
      <c r="L202" s="1392"/>
      <c r="M202" s="1392"/>
      <c r="N202" s="1394"/>
      <c r="O202" s="1394"/>
    </row>
    <row r="203" spans="12:15" x14ac:dyDescent="0.2">
      <c r="L203" s="1392"/>
      <c r="M203" s="1392"/>
      <c r="N203" s="1394"/>
      <c r="O203" s="1394"/>
    </row>
    <row r="204" spans="12:15" x14ac:dyDescent="0.2">
      <c r="L204" s="1392"/>
      <c r="M204" s="1392"/>
      <c r="N204" s="1394"/>
      <c r="O204" s="1394"/>
    </row>
    <row r="205" spans="12:15" x14ac:dyDescent="0.2">
      <c r="L205" s="1392"/>
      <c r="M205" s="1392"/>
      <c r="N205" s="1394"/>
      <c r="O205" s="1394"/>
    </row>
    <row r="206" spans="12:15" x14ac:dyDescent="0.2">
      <c r="L206" s="1392"/>
      <c r="M206" s="1392"/>
      <c r="N206" s="1394"/>
      <c r="O206" s="1394"/>
    </row>
    <row r="207" spans="12:15" x14ac:dyDescent="0.2">
      <c r="L207" s="1392"/>
      <c r="M207" s="1392"/>
      <c r="N207" s="1394"/>
      <c r="O207" s="1394"/>
    </row>
    <row r="208" spans="12:15" x14ac:dyDescent="0.2">
      <c r="L208" s="1392"/>
      <c r="M208" s="1392"/>
      <c r="N208" s="1394"/>
      <c r="O208" s="1394"/>
    </row>
    <row r="209" spans="12:15" x14ac:dyDescent="0.2">
      <c r="L209" s="1392"/>
      <c r="M209" s="1392"/>
      <c r="N209" s="1394"/>
      <c r="O209" s="1394"/>
    </row>
    <row r="210" spans="12:15" x14ac:dyDescent="0.2">
      <c r="L210" s="1392"/>
      <c r="M210" s="1392"/>
      <c r="N210" s="1394"/>
      <c r="O210" s="1394"/>
    </row>
    <row r="211" spans="12:15" x14ac:dyDescent="0.2">
      <c r="L211" s="1392"/>
      <c r="M211" s="1392"/>
      <c r="N211" s="1394"/>
      <c r="O211" s="1394"/>
    </row>
    <row r="212" spans="12:15" x14ac:dyDescent="0.2">
      <c r="L212" s="1392"/>
      <c r="M212" s="1392"/>
      <c r="N212" s="1394"/>
      <c r="O212" s="1394"/>
    </row>
    <row r="213" spans="12:15" x14ac:dyDescent="0.2">
      <c r="L213" s="1392"/>
      <c r="M213" s="1392"/>
      <c r="N213" s="1394"/>
      <c r="O213" s="1394"/>
    </row>
    <row r="214" spans="12:15" x14ac:dyDescent="0.2">
      <c r="L214" s="1392"/>
      <c r="M214" s="1392"/>
      <c r="N214" s="1394"/>
      <c r="O214" s="1394"/>
    </row>
    <row r="215" spans="12:15" x14ac:dyDescent="0.2">
      <c r="L215" s="1392"/>
      <c r="M215" s="1392"/>
      <c r="N215" s="1394"/>
      <c r="O215" s="1394"/>
    </row>
    <row r="216" spans="12:15" x14ac:dyDescent="0.2">
      <c r="L216" s="1392"/>
      <c r="M216" s="1392"/>
      <c r="N216" s="1394"/>
      <c r="O216" s="1394"/>
    </row>
    <row r="217" spans="12:15" x14ac:dyDescent="0.2">
      <c r="L217" s="1392"/>
      <c r="M217" s="1392"/>
      <c r="N217" s="1394"/>
      <c r="O217" s="1394"/>
    </row>
    <row r="218" spans="12:15" x14ac:dyDescent="0.2">
      <c r="L218" s="1392"/>
      <c r="M218" s="1392"/>
      <c r="N218" s="1394"/>
      <c r="O218" s="1394"/>
    </row>
    <row r="219" spans="12:15" x14ac:dyDescent="0.2">
      <c r="L219" s="1392"/>
      <c r="M219" s="1392"/>
      <c r="N219" s="1394"/>
      <c r="O219" s="1394"/>
    </row>
    <row r="220" spans="12:15" x14ac:dyDescent="0.2">
      <c r="L220" s="1392"/>
      <c r="M220" s="1392"/>
      <c r="N220" s="1394"/>
      <c r="O220" s="1394"/>
    </row>
    <row r="221" spans="12:15" x14ac:dyDescent="0.2">
      <c r="L221" s="1392"/>
      <c r="M221" s="1392"/>
      <c r="N221" s="1394"/>
      <c r="O221" s="1394"/>
    </row>
    <row r="222" spans="12:15" x14ac:dyDescent="0.2">
      <c r="L222" s="1392"/>
      <c r="M222" s="1392"/>
      <c r="N222" s="1394"/>
      <c r="O222" s="1394"/>
    </row>
    <row r="223" spans="12:15" x14ac:dyDescent="0.2">
      <c r="L223" s="1392"/>
      <c r="M223" s="1392"/>
      <c r="N223" s="1394"/>
      <c r="O223" s="1394"/>
    </row>
    <row r="224" spans="12:15" x14ac:dyDescent="0.2">
      <c r="L224" s="1392"/>
      <c r="M224" s="1392"/>
      <c r="N224" s="1394"/>
      <c r="O224" s="1394"/>
    </row>
    <row r="225" spans="12:15" x14ac:dyDescent="0.2">
      <c r="L225" s="1392"/>
      <c r="M225" s="1392"/>
      <c r="N225" s="1394"/>
      <c r="O225" s="1394"/>
    </row>
    <row r="226" spans="12:15" x14ac:dyDescent="0.2">
      <c r="L226" s="1392"/>
      <c r="M226" s="1392"/>
      <c r="N226" s="1394"/>
      <c r="O226" s="1394"/>
    </row>
    <row r="227" spans="12:15" x14ac:dyDescent="0.2">
      <c r="L227" s="1392"/>
      <c r="M227" s="1392"/>
      <c r="N227" s="1394"/>
      <c r="O227" s="1394"/>
    </row>
    <row r="228" spans="12:15" x14ac:dyDescent="0.2">
      <c r="L228" s="1392"/>
      <c r="M228" s="1392"/>
      <c r="N228" s="1394"/>
      <c r="O228" s="1394"/>
    </row>
    <row r="229" spans="12:15" x14ac:dyDescent="0.2">
      <c r="L229" s="1392"/>
      <c r="M229" s="1392"/>
      <c r="N229" s="1394"/>
      <c r="O229" s="1394"/>
    </row>
    <row r="230" spans="12:15" x14ac:dyDescent="0.2">
      <c r="L230" s="1392"/>
      <c r="M230" s="1392"/>
      <c r="N230" s="1394"/>
      <c r="O230" s="1394"/>
    </row>
    <row r="231" spans="12:15" x14ac:dyDescent="0.2">
      <c r="L231" s="1392"/>
      <c r="M231" s="1392"/>
      <c r="N231" s="1394"/>
      <c r="O231" s="1394"/>
    </row>
    <row r="232" spans="12:15" x14ac:dyDescent="0.2">
      <c r="L232" s="1392"/>
      <c r="M232" s="1392"/>
      <c r="N232" s="1394"/>
      <c r="O232" s="1394"/>
    </row>
    <row r="233" spans="12:15" x14ac:dyDescent="0.2">
      <c r="L233" s="1392"/>
      <c r="M233" s="1392"/>
      <c r="N233" s="1394"/>
      <c r="O233" s="1394"/>
    </row>
    <row r="234" spans="12:15" x14ac:dyDescent="0.2">
      <c r="L234" s="1392"/>
      <c r="M234" s="1392"/>
      <c r="N234" s="1394"/>
      <c r="O234" s="1394"/>
    </row>
    <row r="235" spans="12:15" x14ac:dyDescent="0.2">
      <c r="L235" s="1392"/>
      <c r="M235" s="1392"/>
      <c r="N235" s="1394"/>
      <c r="O235" s="1394"/>
    </row>
    <row r="236" spans="12:15" x14ac:dyDescent="0.2">
      <c r="L236" s="1392"/>
      <c r="M236" s="1392"/>
      <c r="N236" s="1394"/>
      <c r="O236" s="1394"/>
    </row>
    <row r="237" spans="12:15" x14ac:dyDescent="0.2">
      <c r="L237" s="1392"/>
      <c r="M237" s="1392"/>
      <c r="N237" s="1394"/>
      <c r="O237" s="1394"/>
    </row>
    <row r="238" spans="12:15" x14ac:dyDescent="0.2">
      <c r="L238" s="1392"/>
      <c r="M238" s="1392"/>
      <c r="N238" s="1394"/>
      <c r="O238" s="1394"/>
    </row>
    <row r="239" spans="12:15" x14ac:dyDescent="0.2">
      <c r="L239" s="1392"/>
      <c r="M239" s="1392"/>
      <c r="N239" s="1394"/>
      <c r="O239" s="1394"/>
    </row>
    <row r="240" spans="12:15" x14ac:dyDescent="0.2">
      <c r="L240" s="1392"/>
      <c r="M240" s="1392"/>
      <c r="N240" s="1394"/>
      <c r="O240" s="1394"/>
    </row>
    <row r="241" spans="12:15" x14ac:dyDescent="0.2">
      <c r="L241" s="1392"/>
      <c r="M241" s="1392"/>
      <c r="N241" s="1394"/>
      <c r="O241" s="1394"/>
    </row>
    <row r="242" spans="12:15" x14ac:dyDescent="0.2">
      <c r="L242" s="1392"/>
      <c r="M242" s="1392"/>
      <c r="N242" s="1394"/>
      <c r="O242" s="1394"/>
    </row>
    <row r="243" spans="12:15" x14ac:dyDescent="0.2">
      <c r="L243" s="1392"/>
      <c r="M243" s="1392"/>
      <c r="N243" s="1394"/>
      <c r="O243" s="1394"/>
    </row>
    <row r="244" spans="12:15" x14ac:dyDescent="0.2">
      <c r="L244" s="1392"/>
      <c r="M244" s="1392"/>
      <c r="N244" s="1394"/>
      <c r="O244" s="1394"/>
    </row>
    <row r="245" spans="12:15" x14ac:dyDescent="0.2">
      <c r="L245" s="1392"/>
      <c r="M245" s="1392"/>
      <c r="N245" s="1394"/>
      <c r="O245" s="1394"/>
    </row>
    <row r="246" spans="12:15" x14ac:dyDescent="0.2">
      <c r="L246" s="1392"/>
      <c r="M246" s="1392"/>
      <c r="N246" s="1394"/>
      <c r="O246" s="1394"/>
    </row>
    <row r="247" spans="12:15" x14ac:dyDescent="0.2">
      <c r="L247" s="1392"/>
      <c r="M247" s="1392"/>
      <c r="N247" s="1394"/>
      <c r="O247" s="1394"/>
    </row>
    <row r="248" spans="12:15" x14ac:dyDescent="0.2">
      <c r="L248" s="1392"/>
      <c r="M248" s="1392"/>
      <c r="N248" s="1394"/>
      <c r="O248" s="1394"/>
    </row>
    <row r="249" spans="12:15" x14ac:dyDescent="0.2">
      <c r="L249" s="1392"/>
      <c r="M249" s="1392"/>
      <c r="N249" s="1394"/>
      <c r="O249" s="1394"/>
    </row>
    <row r="250" spans="12:15" x14ac:dyDescent="0.2">
      <c r="L250" s="1392"/>
      <c r="M250" s="1392"/>
      <c r="N250" s="1394"/>
      <c r="O250" s="1394"/>
    </row>
    <row r="251" spans="12:15" x14ac:dyDescent="0.2">
      <c r="L251" s="1392"/>
      <c r="M251" s="1392"/>
      <c r="N251" s="1394"/>
      <c r="O251" s="1394"/>
    </row>
    <row r="252" spans="12:15" x14ac:dyDescent="0.2">
      <c r="L252" s="1392"/>
      <c r="M252" s="1392"/>
      <c r="N252" s="1394"/>
      <c r="O252" s="1394"/>
    </row>
    <row r="253" spans="12:15" x14ac:dyDescent="0.2">
      <c r="L253" s="1392"/>
      <c r="M253" s="1392"/>
      <c r="N253" s="1394"/>
      <c r="O253" s="1394"/>
    </row>
    <row r="254" spans="12:15" x14ac:dyDescent="0.2">
      <c r="L254" s="1392"/>
      <c r="M254" s="1392"/>
      <c r="N254" s="1394"/>
      <c r="O254" s="1394"/>
    </row>
    <row r="255" spans="12:15" x14ac:dyDescent="0.2">
      <c r="L255" s="1394"/>
      <c r="M255" s="1394"/>
      <c r="N255" s="1394"/>
      <c r="O255" s="1394"/>
    </row>
    <row r="256" spans="12:15" x14ac:dyDescent="0.2">
      <c r="L256" s="1394"/>
      <c r="M256" s="1394"/>
      <c r="N256" s="1394"/>
      <c r="O256" s="1394"/>
    </row>
    <row r="257" spans="12:15" x14ac:dyDescent="0.2">
      <c r="L257" s="1394"/>
      <c r="M257" s="1394"/>
      <c r="N257" s="1394"/>
      <c r="O257" s="1394"/>
    </row>
    <row r="258" spans="12:15" x14ac:dyDescent="0.2">
      <c r="L258" s="1394"/>
      <c r="M258" s="1394"/>
      <c r="N258" s="1394"/>
      <c r="O258" s="1394"/>
    </row>
    <row r="259" spans="12:15" x14ac:dyDescent="0.2">
      <c r="L259" s="1394"/>
      <c r="M259" s="1394"/>
      <c r="N259" s="1394"/>
      <c r="O259" s="1394"/>
    </row>
    <row r="260" spans="12:15" x14ac:dyDescent="0.2">
      <c r="L260" s="1394"/>
      <c r="M260" s="1394"/>
      <c r="N260" s="1394"/>
      <c r="O260" s="1394"/>
    </row>
    <row r="261" spans="12:15" x14ac:dyDescent="0.2">
      <c r="L261" s="1394"/>
      <c r="M261" s="1394"/>
      <c r="N261" s="1394"/>
      <c r="O261" s="1394"/>
    </row>
    <row r="262" spans="12:15" x14ac:dyDescent="0.2">
      <c r="L262" s="1394"/>
      <c r="M262" s="1394"/>
      <c r="N262" s="1394"/>
      <c r="O262" s="1394"/>
    </row>
  </sheetData>
  <mergeCells count="110">
    <mergeCell ref="A2:O2"/>
    <mergeCell ref="A3:O3"/>
    <mergeCell ref="A4:O4"/>
    <mergeCell ref="N9:O9"/>
    <mergeCell ref="P10:P11"/>
    <mergeCell ref="Q10:Q11"/>
    <mergeCell ref="K9:K11"/>
    <mergeCell ref="D9:D11"/>
    <mergeCell ref="N10:N11"/>
    <mergeCell ref="O10:O11"/>
    <mergeCell ref="A6:Q6"/>
    <mergeCell ref="L9:L11"/>
    <mergeCell ref="B9:B11"/>
    <mergeCell ref="A9:A11"/>
    <mergeCell ref="D28:D29"/>
    <mergeCell ref="D30:D31"/>
    <mergeCell ref="D16:D17"/>
    <mergeCell ref="D22:D23"/>
    <mergeCell ref="D24:D25"/>
    <mergeCell ref="H9:H11"/>
    <mergeCell ref="I9:I11"/>
    <mergeCell ref="J9:J11"/>
    <mergeCell ref="P9:Q9"/>
    <mergeCell ref="M9:M11"/>
    <mergeCell ref="D14:D15"/>
    <mergeCell ref="D58:D59"/>
    <mergeCell ref="D60:D61"/>
    <mergeCell ref="D49:D50"/>
    <mergeCell ref="D51:D52"/>
    <mergeCell ref="D53:D54"/>
    <mergeCell ref="D45:D46"/>
    <mergeCell ref="D47:D48"/>
    <mergeCell ref="D32:D33"/>
    <mergeCell ref="D39:D40"/>
    <mergeCell ref="D41:D42"/>
    <mergeCell ref="D86:D87"/>
    <mergeCell ref="D88:D89"/>
    <mergeCell ref="D78:D79"/>
    <mergeCell ref="D80:D81"/>
    <mergeCell ref="D82:D83"/>
    <mergeCell ref="D71:D72"/>
    <mergeCell ref="D73:D74"/>
    <mergeCell ref="D62:D63"/>
    <mergeCell ref="D64:D65"/>
    <mergeCell ref="D66:D67"/>
    <mergeCell ref="D76:D77"/>
    <mergeCell ref="D121:D122"/>
    <mergeCell ref="D123:D124"/>
    <mergeCell ref="D113:D114"/>
    <mergeCell ref="D115:D116"/>
    <mergeCell ref="D117:D118"/>
    <mergeCell ref="D109:D110"/>
    <mergeCell ref="D111:D112"/>
    <mergeCell ref="D90:D91"/>
    <mergeCell ref="D94:D95"/>
    <mergeCell ref="D96:D97"/>
    <mergeCell ref="K133:L133"/>
    <mergeCell ref="K134:L134"/>
    <mergeCell ref="M135:N135"/>
    <mergeCell ref="D125:D126"/>
    <mergeCell ref="D127:D128"/>
    <mergeCell ref="A131:J131"/>
    <mergeCell ref="A132:D132"/>
    <mergeCell ref="E132:G132"/>
    <mergeCell ref="K132:L132"/>
    <mergeCell ref="K135:L135"/>
    <mergeCell ref="A134:D134"/>
    <mergeCell ref="E134:G134"/>
    <mergeCell ref="A135:D135"/>
    <mergeCell ref="E135:G135"/>
    <mergeCell ref="E136:G136"/>
    <mergeCell ref="A137:D137"/>
    <mergeCell ref="E137:G137"/>
    <mergeCell ref="A138:D138"/>
    <mergeCell ref="E138:G138"/>
    <mergeCell ref="E153:G153"/>
    <mergeCell ref="C9:C11"/>
    <mergeCell ref="E9:E11"/>
    <mergeCell ref="F9:F11"/>
    <mergeCell ref="G9:G11"/>
    <mergeCell ref="D35:D36"/>
    <mergeCell ref="A139:D139"/>
    <mergeCell ref="E139:G139"/>
    <mergeCell ref="A133:D133"/>
    <mergeCell ref="E133:G133"/>
    <mergeCell ref="D119:D120"/>
    <mergeCell ref="D100:D101"/>
    <mergeCell ref="D84:D85"/>
    <mergeCell ref="D69:D70"/>
    <mergeCell ref="D55:D56"/>
    <mergeCell ref="D43:D44"/>
    <mergeCell ref="D26:D27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E140:G140"/>
    <mergeCell ref="A136:D136"/>
    <mergeCell ref="M136:N136"/>
    <mergeCell ref="M138:N138"/>
    <mergeCell ref="M139:N139"/>
    <mergeCell ref="K136:L136"/>
    <mergeCell ref="K137:L137"/>
    <mergeCell ref="K138:L138"/>
    <mergeCell ref="K139:L139"/>
    <mergeCell ref="K140:L140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workbookViewId="0">
      <selection activeCell="I142" sqref="I142"/>
    </sheetView>
  </sheetViews>
  <sheetFormatPr baseColWidth="10" defaultColWidth="11.42578125" defaultRowHeight="12.75" x14ac:dyDescent="0.2"/>
  <cols>
    <col min="1" max="1" width="3.85546875" style="804" customWidth="1"/>
    <col min="2" max="2" width="5.28515625" style="805" customWidth="1"/>
    <col min="3" max="3" width="6" style="806" customWidth="1"/>
    <col min="4" max="4" width="42.42578125" style="804" customWidth="1"/>
    <col min="5" max="5" width="9.42578125" style="804" customWidth="1"/>
    <col min="6" max="6" width="6" style="804" customWidth="1"/>
    <col min="7" max="7" width="4.28515625" style="807" customWidth="1"/>
    <col min="8" max="8" width="8.28515625" style="1012" customWidth="1"/>
    <col min="9" max="9" width="4.85546875" style="1013" customWidth="1"/>
    <col min="10" max="10" width="5" style="1014" customWidth="1"/>
    <col min="11" max="11" width="7" style="804" customWidth="1"/>
    <col min="12" max="12" width="9" style="804" customWidth="1"/>
    <col min="13" max="13" width="10.140625" style="804" customWidth="1"/>
    <col min="14" max="14" width="6.85546875" style="804" customWidth="1"/>
    <col min="15" max="15" width="10.42578125" style="804" customWidth="1"/>
    <col min="16" max="16" width="7" style="804" customWidth="1"/>
    <col min="17" max="17" width="9.42578125" style="804" customWidth="1"/>
    <col min="18" max="18" width="7" style="1003" customWidth="1"/>
    <col min="19" max="19" width="7" style="810" customWidth="1"/>
    <col min="20" max="20" width="4.5703125" style="804" customWidth="1"/>
    <col min="21" max="21" width="44" style="804" customWidth="1"/>
    <col min="22" max="24" width="4" style="804" customWidth="1"/>
    <col min="25" max="25" width="8.28515625" style="804" customWidth="1"/>
    <col min="26" max="26" width="6.42578125" style="804" customWidth="1"/>
    <col min="27" max="27" width="10.5703125" style="1015" customWidth="1"/>
    <col min="28" max="28" width="6.5703125" style="1015" customWidth="1"/>
    <col min="29" max="29" width="4.5703125" style="1015" customWidth="1"/>
    <col min="30" max="30" width="3.28515625" style="1015" customWidth="1"/>
    <col min="31" max="31" width="7.5703125" style="1015" customWidth="1"/>
    <col min="32" max="43" width="2.140625" style="1015" hidden="1" customWidth="1"/>
    <col min="44" max="45" width="3.7109375" style="1015" hidden="1" customWidth="1"/>
    <col min="46" max="46" width="4.42578125" style="804" customWidth="1"/>
    <col min="47" max="47" width="3.42578125" style="804" customWidth="1"/>
    <col min="48" max="48" width="4.140625" style="804" customWidth="1"/>
    <col min="49" max="49" width="3.42578125" style="804" customWidth="1"/>
    <col min="50" max="50" width="5.140625" style="804" customWidth="1"/>
    <col min="51" max="51" width="3.42578125" style="804" customWidth="1"/>
    <col min="52" max="52" width="4.85546875" style="804" customWidth="1"/>
    <col min="53" max="55" width="3.42578125" style="804" customWidth="1"/>
    <col min="56" max="56" width="4.85546875" style="804" customWidth="1"/>
    <col min="57" max="57" width="3.42578125" style="804" customWidth="1"/>
    <col min="58" max="77" width="2.42578125" style="810" customWidth="1"/>
    <col min="78" max="16384" width="11.42578125" style="810"/>
  </cols>
  <sheetData>
    <row r="1" spans="1:57" x14ac:dyDescent="0.2">
      <c r="H1" s="808"/>
      <c r="I1" s="808"/>
      <c r="J1" s="809"/>
      <c r="R1" s="804"/>
      <c r="AA1" s="804"/>
      <c r="AB1" s="804"/>
      <c r="AC1" s="804"/>
      <c r="AD1" s="804"/>
      <c r="AE1" s="804"/>
      <c r="AF1" s="804"/>
      <c r="AG1" s="804"/>
      <c r="AH1" s="804"/>
      <c r="AI1" s="804"/>
      <c r="AJ1" s="804"/>
      <c r="AK1" s="804"/>
      <c r="AL1" s="804"/>
      <c r="AM1" s="804"/>
      <c r="AN1" s="804"/>
      <c r="AO1" s="804"/>
      <c r="AP1" s="804"/>
      <c r="AQ1" s="804"/>
      <c r="AR1" s="804"/>
      <c r="AS1" s="804"/>
    </row>
    <row r="2" spans="1:57" ht="13.5" customHeight="1" x14ac:dyDescent="0.2">
      <c r="A2" s="1492" t="s">
        <v>0</v>
      </c>
      <c r="B2" s="1492"/>
      <c r="C2" s="1492"/>
      <c r="D2" s="1492"/>
      <c r="E2" s="1492"/>
      <c r="F2" s="1492"/>
      <c r="G2" s="1492"/>
      <c r="H2" s="1492"/>
      <c r="I2" s="1492"/>
      <c r="J2" s="1492"/>
      <c r="K2" s="1492"/>
      <c r="L2" s="1492"/>
      <c r="M2" s="1492"/>
      <c r="N2" s="1492"/>
      <c r="O2" s="1492"/>
      <c r="P2" s="814"/>
      <c r="Q2" s="814"/>
      <c r="R2" s="812"/>
      <c r="S2" s="813"/>
      <c r="T2" s="1446" t="s">
        <v>0</v>
      </c>
      <c r="U2" s="1446"/>
      <c r="V2" s="1446"/>
      <c r="W2" s="1446"/>
      <c r="X2" s="1446"/>
      <c r="Y2" s="1446"/>
      <c r="Z2" s="1446"/>
      <c r="AA2" s="1446"/>
      <c r="AB2" s="1446"/>
      <c r="AC2" s="1446"/>
      <c r="AD2" s="1446"/>
      <c r="AE2" s="1446"/>
      <c r="AF2" s="1446"/>
      <c r="AG2" s="1446"/>
      <c r="AH2" s="1446"/>
      <c r="AI2" s="1446"/>
      <c r="AJ2" s="1446"/>
      <c r="AK2" s="1446"/>
      <c r="AL2" s="1446"/>
      <c r="AM2" s="1446"/>
      <c r="AN2" s="1446"/>
      <c r="AO2" s="1446"/>
      <c r="AP2" s="1446"/>
      <c r="AQ2" s="1446"/>
      <c r="AR2" s="1446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  <c r="BD2" s="1446"/>
      <c r="BE2" s="1446"/>
    </row>
    <row r="3" spans="1:57" ht="12" customHeight="1" x14ac:dyDescent="0.2">
      <c r="A3" s="1493" t="s">
        <v>1</v>
      </c>
      <c r="B3" s="1493"/>
      <c r="C3" s="1493"/>
      <c r="D3" s="1493"/>
      <c r="E3" s="1493"/>
      <c r="F3" s="1493"/>
      <c r="G3" s="1493"/>
      <c r="H3" s="1493"/>
      <c r="I3" s="1493"/>
      <c r="J3" s="1493"/>
      <c r="K3" s="1493"/>
      <c r="L3" s="1493"/>
      <c r="M3" s="1493"/>
      <c r="N3" s="1493"/>
      <c r="O3" s="1493"/>
      <c r="P3" s="814"/>
      <c r="Q3" s="814"/>
      <c r="R3" s="812"/>
      <c r="S3" s="813"/>
      <c r="T3" s="1446" t="s">
        <v>1</v>
      </c>
      <c r="U3" s="1446"/>
      <c r="V3" s="1446"/>
      <c r="W3" s="1446"/>
      <c r="X3" s="1446"/>
      <c r="Y3" s="1446"/>
      <c r="Z3" s="1446"/>
      <c r="AA3" s="1446"/>
      <c r="AB3" s="1446"/>
      <c r="AC3" s="1446"/>
      <c r="AD3" s="1446"/>
      <c r="AE3" s="1446"/>
      <c r="AF3" s="1446"/>
      <c r="AG3" s="1446"/>
      <c r="AH3" s="1446"/>
      <c r="AI3" s="1446"/>
      <c r="AJ3" s="1446"/>
      <c r="AK3" s="1446"/>
      <c r="AL3" s="1446"/>
      <c r="AM3" s="1446"/>
      <c r="AN3" s="1446"/>
      <c r="AO3" s="1446"/>
      <c r="AP3" s="1446"/>
      <c r="AQ3" s="1446"/>
      <c r="AR3" s="1446"/>
      <c r="AS3" s="1446"/>
      <c r="AT3" s="1446"/>
      <c r="AU3" s="1446"/>
      <c r="AV3" s="1446"/>
      <c r="AW3" s="1446"/>
      <c r="AX3" s="1446"/>
      <c r="AY3" s="1446"/>
      <c r="AZ3" s="1446"/>
      <c r="BA3" s="1446"/>
      <c r="BB3" s="1446"/>
      <c r="BC3" s="1446"/>
      <c r="BD3" s="1446"/>
      <c r="BE3" s="1446"/>
    </row>
    <row r="4" spans="1:57" ht="12" customHeight="1" x14ac:dyDescent="0.2">
      <c r="A4" s="1493" t="s">
        <v>2</v>
      </c>
      <c r="B4" s="1493"/>
      <c r="C4" s="1493"/>
      <c r="D4" s="1493"/>
      <c r="E4" s="1493"/>
      <c r="F4" s="1493"/>
      <c r="G4" s="1493"/>
      <c r="H4" s="1493"/>
      <c r="I4" s="1493"/>
      <c r="J4" s="1493"/>
      <c r="K4" s="1493"/>
      <c r="L4" s="1493"/>
      <c r="M4" s="1493"/>
      <c r="N4" s="1493"/>
      <c r="O4" s="1493"/>
      <c r="P4" s="814"/>
      <c r="Q4" s="814"/>
      <c r="R4" s="812"/>
      <c r="S4" s="813"/>
      <c r="T4" s="1446" t="s">
        <v>3</v>
      </c>
      <c r="U4" s="1446"/>
      <c r="V4" s="1446"/>
      <c r="W4" s="1446"/>
      <c r="X4" s="1446"/>
      <c r="Y4" s="1446"/>
      <c r="Z4" s="1446"/>
      <c r="AA4" s="1446"/>
      <c r="AB4" s="1446"/>
      <c r="AC4" s="1446"/>
      <c r="AD4" s="1446"/>
      <c r="AE4" s="1446"/>
      <c r="AF4" s="1446"/>
      <c r="AG4" s="1446"/>
      <c r="AH4" s="1446"/>
      <c r="AI4" s="1446"/>
      <c r="AJ4" s="1446"/>
      <c r="AK4" s="1446"/>
      <c r="AL4" s="1446"/>
      <c r="AM4" s="1446"/>
      <c r="AN4" s="1446"/>
      <c r="AO4" s="1446"/>
      <c r="AP4" s="1446"/>
      <c r="AQ4" s="1446"/>
      <c r="AR4" s="1446"/>
      <c r="AS4" s="1446"/>
      <c r="AT4" s="1446"/>
      <c r="AU4" s="1446"/>
      <c r="AV4" s="1446"/>
      <c r="AW4" s="1446"/>
      <c r="AX4" s="1446"/>
      <c r="AY4" s="1446"/>
      <c r="AZ4" s="1446"/>
      <c r="BA4" s="1446"/>
      <c r="BB4" s="1446"/>
      <c r="BC4" s="1446"/>
      <c r="BD4" s="1446"/>
      <c r="BE4" s="1446"/>
    </row>
    <row r="5" spans="1:57" ht="9" customHeight="1" x14ac:dyDescent="0.2">
      <c r="A5" s="814"/>
      <c r="B5" s="815"/>
      <c r="C5" s="816"/>
      <c r="D5" s="814"/>
      <c r="E5" s="814"/>
      <c r="F5" s="814"/>
      <c r="G5" s="817"/>
      <c r="H5" s="814"/>
      <c r="I5" s="814"/>
      <c r="J5" s="814"/>
      <c r="K5" s="814"/>
      <c r="L5" s="814"/>
      <c r="M5" s="814"/>
      <c r="N5" s="814"/>
      <c r="O5" s="814"/>
      <c r="P5" s="814"/>
      <c r="Q5" s="814"/>
      <c r="R5" s="812"/>
      <c r="S5" s="813"/>
      <c r="T5" s="818"/>
      <c r="U5" s="818"/>
      <c r="V5" s="818"/>
      <c r="W5" s="818"/>
      <c r="X5" s="818"/>
      <c r="Y5" s="818"/>
      <c r="Z5" s="818"/>
      <c r="AA5" s="818"/>
      <c r="AB5" s="818"/>
      <c r="AC5" s="818"/>
      <c r="AD5" s="818"/>
      <c r="AE5" s="818"/>
      <c r="AF5" s="818"/>
      <c r="AG5" s="818"/>
      <c r="AH5" s="818"/>
      <c r="AI5" s="818"/>
      <c r="AJ5" s="818"/>
      <c r="AK5" s="818"/>
      <c r="AL5" s="818"/>
      <c r="AM5" s="818"/>
      <c r="AN5" s="818"/>
      <c r="AO5" s="818"/>
      <c r="AP5" s="818"/>
      <c r="AQ5" s="818"/>
      <c r="AR5" s="818"/>
      <c r="AS5" s="818"/>
      <c r="AT5" s="818"/>
      <c r="AU5" s="818"/>
      <c r="AV5" s="818"/>
      <c r="AW5" s="818"/>
      <c r="AX5" s="818"/>
      <c r="AY5" s="818"/>
      <c r="AZ5" s="818"/>
      <c r="BA5" s="818"/>
      <c r="BB5" s="818"/>
      <c r="BC5" s="818"/>
      <c r="BD5" s="818"/>
      <c r="BE5" s="818"/>
    </row>
    <row r="6" spans="1:57" ht="12" customHeight="1" x14ac:dyDescent="0.2">
      <c r="A6" s="1446" t="s">
        <v>303</v>
      </c>
      <c r="B6" s="1446"/>
      <c r="C6" s="1446"/>
      <c r="D6" s="1446"/>
      <c r="E6" s="1446"/>
      <c r="F6" s="1446"/>
      <c r="G6" s="1446"/>
      <c r="H6" s="1446"/>
      <c r="I6" s="1446"/>
      <c r="J6" s="1446"/>
      <c r="K6" s="1446"/>
      <c r="L6" s="1446"/>
      <c r="M6" s="1446"/>
      <c r="N6" s="1446"/>
      <c r="O6" s="1446"/>
      <c r="P6" s="1446"/>
      <c r="Q6" s="1446"/>
      <c r="R6" s="819"/>
      <c r="S6" s="813"/>
      <c r="T6" s="1446" t="s">
        <v>304</v>
      </c>
      <c r="U6" s="1446"/>
      <c r="V6" s="1446"/>
      <c r="W6" s="1446"/>
      <c r="X6" s="1446"/>
      <c r="Y6" s="1446"/>
      <c r="Z6" s="1446"/>
      <c r="AA6" s="1446"/>
      <c r="AB6" s="1446"/>
      <c r="AC6" s="1446"/>
      <c r="AD6" s="1446"/>
      <c r="AE6" s="1446"/>
      <c r="AF6" s="1446"/>
      <c r="AG6" s="1446"/>
      <c r="AH6" s="1446"/>
      <c r="AI6" s="1446"/>
      <c r="AJ6" s="1446"/>
      <c r="AK6" s="1446"/>
      <c r="AL6" s="1446"/>
      <c r="AM6" s="1446"/>
      <c r="AN6" s="1446"/>
      <c r="AO6" s="1446"/>
      <c r="AP6" s="1446"/>
      <c r="AQ6" s="1446"/>
      <c r="AR6" s="1446"/>
      <c r="AS6" s="1446"/>
      <c r="AT6" s="1446"/>
      <c r="AU6" s="1446"/>
      <c r="AV6" s="1446"/>
      <c r="AW6" s="1446"/>
      <c r="AX6" s="1446"/>
      <c r="AY6" s="1446"/>
      <c r="AZ6" s="1446"/>
      <c r="BA6" s="1446"/>
      <c r="BB6" s="1446"/>
      <c r="BC6" s="1446"/>
      <c r="BD6" s="1446"/>
      <c r="BE6" s="1446"/>
    </row>
    <row r="7" spans="1:57" ht="12" customHeight="1" x14ac:dyDescent="0.2">
      <c r="A7" s="818"/>
      <c r="B7" s="820"/>
      <c r="C7" s="821"/>
      <c r="D7" s="818"/>
      <c r="E7" s="818"/>
      <c r="F7" s="818"/>
      <c r="G7" s="822"/>
      <c r="H7" s="818"/>
      <c r="I7" s="818"/>
      <c r="J7" s="818"/>
      <c r="K7" s="818"/>
      <c r="L7" s="818"/>
      <c r="M7" s="818"/>
      <c r="N7" s="818"/>
      <c r="O7" s="818"/>
      <c r="P7" s="818"/>
      <c r="Q7" s="818"/>
      <c r="R7" s="819"/>
      <c r="S7" s="813"/>
      <c r="T7" s="818"/>
      <c r="U7" s="818"/>
      <c r="V7" s="818"/>
      <c r="W7" s="818"/>
      <c r="X7" s="818"/>
      <c r="Y7" s="818"/>
      <c r="Z7" s="818"/>
      <c r="AA7" s="818"/>
      <c r="AB7" s="818"/>
      <c r="AC7" s="818"/>
      <c r="AD7" s="818"/>
      <c r="AE7" s="818"/>
      <c r="AF7" s="818"/>
      <c r="AG7" s="818"/>
      <c r="AH7" s="818"/>
      <c r="AI7" s="818"/>
      <c r="AJ7" s="818"/>
      <c r="AK7" s="818"/>
      <c r="AL7" s="818"/>
      <c r="AM7" s="818"/>
      <c r="AN7" s="818"/>
      <c r="AO7" s="818"/>
      <c r="AP7" s="818"/>
      <c r="AQ7" s="818"/>
      <c r="AR7" s="818"/>
      <c r="AS7" s="818"/>
      <c r="AT7" s="818"/>
      <c r="AU7" s="818"/>
      <c r="AV7" s="818"/>
      <c r="AW7" s="818"/>
      <c r="AX7" s="818"/>
      <c r="AY7" s="818"/>
      <c r="AZ7" s="818"/>
      <c r="BA7" s="818"/>
      <c r="BB7" s="818"/>
      <c r="BC7" s="818"/>
      <c r="BD7" s="818"/>
      <c r="BE7" s="818"/>
    </row>
    <row r="8" spans="1:57" s="804" customFormat="1" x14ac:dyDescent="0.2">
      <c r="A8" s="823">
        <v>1</v>
      </c>
      <c r="B8" s="824">
        <v>2</v>
      </c>
      <c r="C8" s="825">
        <v>3</v>
      </c>
      <c r="D8" s="823">
        <v>4</v>
      </c>
      <c r="E8" s="823">
        <v>5</v>
      </c>
      <c r="F8" s="823">
        <v>6</v>
      </c>
      <c r="G8" s="826">
        <v>7</v>
      </c>
      <c r="H8" s="827">
        <v>8</v>
      </c>
      <c r="I8" s="827">
        <v>9</v>
      </c>
      <c r="J8" s="823">
        <v>10</v>
      </c>
      <c r="K8" s="823">
        <v>11</v>
      </c>
      <c r="L8" s="823">
        <v>12</v>
      </c>
      <c r="M8" s="823">
        <v>13</v>
      </c>
      <c r="N8" s="823">
        <v>14</v>
      </c>
      <c r="O8" s="823">
        <v>15</v>
      </c>
      <c r="P8" s="828">
        <v>16</v>
      </c>
      <c r="Q8" s="828">
        <v>17</v>
      </c>
      <c r="R8" s="829"/>
      <c r="S8" s="992"/>
      <c r="T8" s="831">
        <v>1</v>
      </c>
      <c r="U8" s="831">
        <v>2</v>
      </c>
      <c r="V8" s="832">
        <v>3</v>
      </c>
      <c r="W8" s="831">
        <v>4</v>
      </c>
      <c r="X8" s="831">
        <v>5</v>
      </c>
      <c r="Y8" s="831">
        <v>6</v>
      </c>
      <c r="Z8" s="831">
        <v>7</v>
      </c>
      <c r="AA8" s="832">
        <v>8</v>
      </c>
      <c r="AB8" s="832">
        <v>9</v>
      </c>
      <c r="AC8" s="831">
        <v>10</v>
      </c>
      <c r="AD8" s="831">
        <v>11</v>
      </c>
      <c r="AE8" s="831">
        <v>12</v>
      </c>
      <c r="AF8" s="831">
        <v>13</v>
      </c>
      <c r="AG8" s="831">
        <v>14</v>
      </c>
      <c r="AH8" s="831">
        <v>15</v>
      </c>
      <c r="AI8" s="831">
        <v>16</v>
      </c>
      <c r="AJ8" s="831">
        <v>17</v>
      </c>
      <c r="AK8" s="831">
        <v>18</v>
      </c>
      <c r="AL8" s="831">
        <v>19</v>
      </c>
      <c r="AM8" s="831">
        <v>20</v>
      </c>
      <c r="AN8" s="831">
        <v>21</v>
      </c>
      <c r="AO8" s="831">
        <v>22</v>
      </c>
      <c r="AP8" s="831">
        <v>23</v>
      </c>
      <c r="AQ8" s="831">
        <v>24</v>
      </c>
      <c r="AR8" s="831">
        <v>25</v>
      </c>
      <c r="AS8" s="831">
        <v>26</v>
      </c>
      <c r="AT8" s="831">
        <v>27</v>
      </c>
      <c r="AU8" s="831">
        <v>28</v>
      </c>
      <c r="AV8" s="831">
        <v>29</v>
      </c>
      <c r="AW8" s="831">
        <v>30</v>
      </c>
      <c r="AX8" s="831">
        <v>31</v>
      </c>
      <c r="AY8" s="831">
        <v>32</v>
      </c>
      <c r="AZ8" s="831">
        <v>33</v>
      </c>
      <c r="BA8" s="831">
        <v>34</v>
      </c>
      <c r="BB8" s="831">
        <v>35</v>
      </c>
      <c r="BC8" s="831">
        <v>36</v>
      </c>
      <c r="BD8" s="831">
        <v>37</v>
      </c>
      <c r="BE8" s="831">
        <v>38</v>
      </c>
    </row>
    <row r="9" spans="1:57" s="835" customFormat="1" ht="26.25" customHeight="1" x14ac:dyDescent="0.2">
      <c r="A9" s="1485" t="s">
        <v>4</v>
      </c>
      <c r="B9" s="1487" t="s">
        <v>5</v>
      </c>
      <c r="C9" s="1488" t="s">
        <v>6</v>
      </c>
      <c r="D9" s="1489" t="s">
        <v>7</v>
      </c>
      <c r="E9" s="1490" t="s">
        <v>8</v>
      </c>
      <c r="F9" s="1485" t="s">
        <v>9</v>
      </c>
      <c r="G9" s="1491" t="s">
        <v>10</v>
      </c>
      <c r="H9" s="1484" t="s">
        <v>11</v>
      </c>
      <c r="I9" s="1484" t="s">
        <v>12</v>
      </c>
      <c r="J9" s="1484" t="s">
        <v>13</v>
      </c>
      <c r="K9" s="1485" t="s">
        <v>14</v>
      </c>
      <c r="L9" s="1485" t="s">
        <v>15</v>
      </c>
      <c r="M9" s="1485" t="s">
        <v>16</v>
      </c>
      <c r="N9" s="1486" t="s">
        <v>17</v>
      </c>
      <c r="O9" s="1486"/>
      <c r="P9" s="1477" t="s">
        <v>18</v>
      </c>
      <c r="Q9" s="1477"/>
      <c r="R9" s="833"/>
      <c r="S9" s="834"/>
      <c r="T9" s="1478" t="s">
        <v>4</v>
      </c>
      <c r="U9" s="1480" t="s">
        <v>7</v>
      </c>
      <c r="V9" s="1482" t="s">
        <v>8</v>
      </c>
      <c r="W9" s="1472" t="s">
        <v>19</v>
      </c>
      <c r="X9" s="1472" t="s">
        <v>20</v>
      </c>
      <c r="Y9" s="1472" t="s">
        <v>11</v>
      </c>
      <c r="Z9" s="1472" t="s">
        <v>21</v>
      </c>
      <c r="AA9" s="1472" t="s">
        <v>22</v>
      </c>
      <c r="AB9" s="1474" t="s">
        <v>23</v>
      </c>
      <c r="AC9" s="1475"/>
      <c r="AD9" s="1475"/>
      <c r="AE9" s="1476"/>
      <c r="AF9" s="1469" t="s">
        <v>24</v>
      </c>
      <c r="AG9" s="1469"/>
      <c r="AH9" s="1469" t="s">
        <v>25</v>
      </c>
      <c r="AI9" s="1469"/>
      <c r="AJ9" s="1469" t="s">
        <v>26</v>
      </c>
      <c r="AK9" s="1469"/>
      <c r="AL9" s="1469" t="s">
        <v>27</v>
      </c>
      <c r="AM9" s="1469"/>
      <c r="AN9" s="1469" t="s">
        <v>28</v>
      </c>
      <c r="AO9" s="1469"/>
      <c r="AP9" s="1469" t="s">
        <v>29</v>
      </c>
      <c r="AQ9" s="1469"/>
      <c r="AR9" s="1465" t="s">
        <v>30</v>
      </c>
      <c r="AS9" s="1465"/>
      <c r="AT9" s="1465" t="s">
        <v>31</v>
      </c>
      <c r="AU9" s="1465"/>
      <c r="AV9" s="1465" t="s">
        <v>32</v>
      </c>
      <c r="AW9" s="1465"/>
      <c r="AX9" s="1465" t="s">
        <v>33</v>
      </c>
      <c r="AY9" s="1465"/>
      <c r="AZ9" s="1465" t="s">
        <v>34</v>
      </c>
      <c r="BA9" s="1465"/>
      <c r="BB9" s="1465" t="s">
        <v>35</v>
      </c>
      <c r="BC9" s="1465"/>
      <c r="BD9" s="1465" t="s">
        <v>36</v>
      </c>
      <c r="BE9" s="1465"/>
    </row>
    <row r="10" spans="1:57" s="835" customFormat="1" ht="33" customHeight="1" x14ac:dyDescent="0.2">
      <c r="A10" s="1485"/>
      <c r="B10" s="1487"/>
      <c r="C10" s="1488"/>
      <c r="D10" s="1489"/>
      <c r="E10" s="1490"/>
      <c r="F10" s="1485"/>
      <c r="G10" s="1491"/>
      <c r="H10" s="1484"/>
      <c r="I10" s="1484"/>
      <c r="J10" s="1484"/>
      <c r="K10" s="1485"/>
      <c r="L10" s="1485"/>
      <c r="M10" s="1485"/>
      <c r="N10" s="1466" t="s">
        <v>37</v>
      </c>
      <c r="O10" s="1466" t="s">
        <v>38</v>
      </c>
      <c r="P10" s="1467" t="s">
        <v>39</v>
      </c>
      <c r="Q10" s="1467" t="s">
        <v>40</v>
      </c>
      <c r="R10" s="836"/>
      <c r="S10" s="834"/>
      <c r="T10" s="1479"/>
      <c r="U10" s="1480"/>
      <c r="V10" s="1483"/>
      <c r="W10" s="1473"/>
      <c r="X10" s="1473"/>
      <c r="Y10" s="1473"/>
      <c r="Z10" s="1473"/>
      <c r="AA10" s="1473"/>
      <c r="AB10" s="837" t="s">
        <v>41</v>
      </c>
      <c r="AC10" s="1468" t="s">
        <v>42</v>
      </c>
      <c r="AD10" s="1468"/>
      <c r="AE10" s="1468"/>
      <c r="AF10" s="1463" t="s">
        <v>43</v>
      </c>
      <c r="AG10" s="1463" t="s">
        <v>44</v>
      </c>
      <c r="AH10" s="1463" t="s">
        <v>43</v>
      </c>
      <c r="AI10" s="1463" t="s">
        <v>44</v>
      </c>
      <c r="AJ10" s="1463" t="s">
        <v>43</v>
      </c>
      <c r="AK10" s="1463" t="s">
        <v>44</v>
      </c>
      <c r="AL10" s="1463" t="s">
        <v>43</v>
      </c>
      <c r="AM10" s="1463" t="s">
        <v>44</v>
      </c>
      <c r="AN10" s="1463" t="s">
        <v>43</v>
      </c>
      <c r="AO10" s="1463" t="s">
        <v>44</v>
      </c>
      <c r="AP10" s="1463" t="s">
        <v>43</v>
      </c>
      <c r="AQ10" s="1463" t="s">
        <v>44</v>
      </c>
      <c r="AR10" s="1461" t="s">
        <v>43</v>
      </c>
      <c r="AS10" s="1461" t="s">
        <v>44</v>
      </c>
      <c r="AT10" s="1461" t="s">
        <v>43</v>
      </c>
      <c r="AU10" s="1461" t="s">
        <v>44</v>
      </c>
      <c r="AV10" s="1461" t="s">
        <v>43</v>
      </c>
      <c r="AW10" s="1461" t="s">
        <v>44</v>
      </c>
      <c r="AX10" s="1461" t="s">
        <v>43</v>
      </c>
      <c r="AY10" s="1461" t="s">
        <v>44</v>
      </c>
      <c r="AZ10" s="1461" t="s">
        <v>43</v>
      </c>
      <c r="BA10" s="1461" t="s">
        <v>44</v>
      </c>
      <c r="BB10" s="1461" t="s">
        <v>43</v>
      </c>
      <c r="BC10" s="1461" t="s">
        <v>44</v>
      </c>
      <c r="BD10" s="1461" t="s">
        <v>43</v>
      </c>
      <c r="BE10" s="1461" t="s">
        <v>44</v>
      </c>
    </row>
    <row r="11" spans="1:57" s="835" customFormat="1" ht="94.5" customHeight="1" x14ac:dyDescent="0.2">
      <c r="A11" s="1485"/>
      <c r="B11" s="1487"/>
      <c r="C11" s="1488"/>
      <c r="D11" s="1489"/>
      <c r="E11" s="1490"/>
      <c r="F11" s="1485"/>
      <c r="G11" s="1491"/>
      <c r="H11" s="1484"/>
      <c r="I11" s="1484"/>
      <c r="J11" s="1484"/>
      <c r="K11" s="1485"/>
      <c r="L11" s="1485"/>
      <c r="M11" s="1485"/>
      <c r="N11" s="1466"/>
      <c r="O11" s="1466"/>
      <c r="P11" s="1467"/>
      <c r="Q11" s="1467"/>
      <c r="R11" s="836"/>
      <c r="S11" s="834"/>
      <c r="T11" s="1479"/>
      <c r="U11" s="1481"/>
      <c r="V11" s="1483"/>
      <c r="W11" s="1473"/>
      <c r="X11" s="1473"/>
      <c r="Y11" s="1473"/>
      <c r="Z11" s="1473"/>
      <c r="AA11" s="1473"/>
      <c r="AB11" s="838" t="s">
        <v>45</v>
      </c>
      <c r="AC11" s="839" t="s">
        <v>43</v>
      </c>
      <c r="AD11" s="839" t="s">
        <v>44</v>
      </c>
      <c r="AE11" s="838" t="s">
        <v>45</v>
      </c>
      <c r="AF11" s="1464"/>
      <c r="AG11" s="1464"/>
      <c r="AH11" s="1464"/>
      <c r="AI11" s="1464"/>
      <c r="AJ11" s="1464"/>
      <c r="AK11" s="1464"/>
      <c r="AL11" s="1464"/>
      <c r="AM11" s="1464"/>
      <c r="AN11" s="1464"/>
      <c r="AO11" s="1464"/>
      <c r="AP11" s="1464"/>
      <c r="AQ11" s="1464"/>
      <c r="AR11" s="1462"/>
      <c r="AS11" s="1462"/>
      <c r="AT11" s="1462"/>
      <c r="AU11" s="1462"/>
      <c r="AV11" s="1462"/>
      <c r="AW11" s="1462"/>
      <c r="AX11" s="1462"/>
      <c r="AY11" s="1462"/>
      <c r="AZ11" s="1462"/>
      <c r="BA11" s="1462"/>
      <c r="BB11" s="1462"/>
      <c r="BC11" s="1462"/>
      <c r="BD11" s="1462"/>
      <c r="BE11" s="1462"/>
    </row>
    <row r="12" spans="1:57" s="860" customFormat="1" ht="17.25" customHeight="1" x14ac:dyDescent="0.2">
      <c r="A12" s="840">
        <v>1</v>
      </c>
      <c r="B12" s="841"/>
      <c r="C12" s="842"/>
      <c r="D12" s="843" t="s">
        <v>46</v>
      </c>
      <c r="E12" s="844"/>
      <c r="F12" s="845"/>
      <c r="G12" s="846"/>
      <c r="H12" s="847"/>
      <c r="I12" s="847"/>
      <c r="J12" s="848"/>
      <c r="K12" s="848"/>
      <c r="L12" s="849"/>
      <c r="M12" s="849"/>
      <c r="N12" s="849"/>
      <c r="O12" s="849"/>
      <c r="P12" s="850"/>
      <c r="Q12" s="850"/>
      <c r="R12" s="851"/>
      <c r="S12" s="852"/>
      <c r="T12" s="853">
        <v>1</v>
      </c>
      <c r="U12" s="854" t="s">
        <v>46</v>
      </c>
      <c r="V12" s="855"/>
      <c r="W12" s="856"/>
      <c r="X12" s="856"/>
      <c r="Y12" s="856"/>
      <c r="Z12" s="856"/>
      <c r="AA12" s="856"/>
      <c r="AB12" s="857"/>
      <c r="AC12" s="858"/>
      <c r="AD12" s="858"/>
      <c r="AE12" s="857"/>
      <c r="AF12" s="859"/>
      <c r="AG12" s="859"/>
      <c r="AH12" s="859"/>
      <c r="AI12" s="859"/>
      <c r="AJ12" s="859"/>
      <c r="AK12" s="859"/>
      <c r="AL12" s="859"/>
      <c r="AM12" s="859"/>
      <c r="AN12" s="859"/>
      <c r="AO12" s="859"/>
      <c r="AP12" s="859"/>
      <c r="AQ12" s="859"/>
      <c r="AR12" s="859"/>
      <c r="AS12" s="859"/>
      <c r="AT12" s="859"/>
      <c r="AU12" s="859"/>
      <c r="AV12" s="859"/>
      <c r="AW12" s="859"/>
      <c r="AX12" s="859"/>
      <c r="AY12" s="859"/>
      <c r="AZ12" s="859"/>
      <c r="BA12" s="859"/>
      <c r="BB12" s="859"/>
      <c r="BC12" s="859"/>
      <c r="BD12" s="859"/>
      <c r="BE12" s="859"/>
    </row>
    <row r="13" spans="1:57" s="877" customFormat="1" ht="25.5" customHeight="1" x14ac:dyDescent="0.2">
      <c r="A13" s="861">
        <v>2</v>
      </c>
      <c r="B13" s="862"/>
      <c r="C13" s="863"/>
      <c r="D13" s="864" t="s">
        <v>47</v>
      </c>
      <c r="E13" s="865"/>
      <c r="F13" s="866"/>
      <c r="G13" s="867"/>
      <c r="H13" s="868"/>
      <c r="I13" s="868"/>
      <c r="J13" s="869"/>
      <c r="K13" s="869"/>
      <c r="L13" s="869"/>
      <c r="M13" s="869"/>
      <c r="N13" s="869"/>
      <c r="O13" s="869"/>
      <c r="P13" s="870"/>
      <c r="Q13" s="870"/>
      <c r="R13" s="871"/>
      <c r="S13" s="872"/>
      <c r="T13" s="873">
        <f>+A13</f>
        <v>2</v>
      </c>
      <c r="U13" s="874" t="str">
        <f>+D13</f>
        <v>I  VIGILANCIA DE LA CALIDAD DEL AGUA PARA CONSUMO HUMANO  Y DISPOSICIÓN DE RESIDUOS</v>
      </c>
      <c r="V13" s="865"/>
      <c r="W13" s="868"/>
      <c r="X13" s="868"/>
      <c r="Y13" s="868"/>
      <c r="Z13" s="868"/>
      <c r="AA13" s="868"/>
      <c r="AB13" s="875"/>
      <c r="AC13" s="876"/>
      <c r="AD13" s="876"/>
      <c r="AE13" s="875"/>
      <c r="AF13" s="873"/>
      <c r="AG13" s="873"/>
      <c r="AH13" s="873"/>
      <c r="AI13" s="873"/>
      <c r="AJ13" s="873"/>
      <c r="AK13" s="873"/>
      <c r="AL13" s="873"/>
      <c r="AM13" s="873"/>
      <c r="AN13" s="873"/>
      <c r="AO13" s="873"/>
      <c r="AP13" s="873"/>
      <c r="AQ13" s="873"/>
      <c r="AR13" s="873"/>
      <c r="AS13" s="873"/>
      <c r="AT13" s="873"/>
      <c r="AU13" s="873"/>
      <c r="AV13" s="873"/>
      <c r="AW13" s="873"/>
      <c r="AX13" s="873"/>
      <c r="AY13" s="873"/>
      <c r="AZ13" s="873"/>
      <c r="BA13" s="873"/>
      <c r="BB13" s="873"/>
      <c r="BC13" s="873"/>
      <c r="BD13" s="873"/>
      <c r="BE13" s="873"/>
    </row>
    <row r="14" spans="1:57" ht="18.75" customHeight="1" x14ac:dyDescent="0.2">
      <c r="A14" s="840">
        <v>3</v>
      </c>
      <c r="B14" s="878">
        <v>8</v>
      </c>
      <c r="C14" s="879"/>
      <c r="D14" s="1453" t="s">
        <v>48</v>
      </c>
      <c r="E14" s="880" t="s">
        <v>278</v>
      </c>
      <c r="F14" s="1215">
        <v>1</v>
      </c>
      <c r="G14" s="1216">
        <v>1</v>
      </c>
      <c r="H14" s="883">
        <f>G14*100/F14</f>
        <v>100</v>
      </c>
      <c r="I14" s="884">
        <v>2</v>
      </c>
      <c r="J14" s="885">
        <f>I14*G14</f>
        <v>2</v>
      </c>
      <c r="K14" s="886">
        <f t="shared" ref="K14:K33" si="0">J14*B14</f>
        <v>16</v>
      </c>
      <c r="L14" s="887">
        <f>B14*7960</f>
        <v>63680</v>
      </c>
      <c r="M14" s="887">
        <f>L14*J14</f>
        <v>127360</v>
      </c>
      <c r="N14" s="887">
        <f>C14*J14</f>
        <v>0</v>
      </c>
      <c r="O14" s="887">
        <f>N14*7960</f>
        <v>0</v>
      </c>
      <c r="P14" s="888">
        <f>K14+N14</f>
        <v>16</v>
      </c>
      <c r="Q14" s="888">
        <f>M14+O14</f>
        <v>127360</v>
      </c>
      <c r="R14" s="889"/>
      <c r="S14" s="1005"/>
      <c r="T14" s="891">
        <v>3</v>
      </c>
      <c r="U14" s="1450" t="str">
        <f>+D14</f>
        <v>Inspecciones sanitarias a sistemas de abastecimiento de agua, con acta debidamente diligenciada.</v>
      </c>
      <c r="V14" s="892" t="s">
        <v>49</v>
      </c>
      <c r="W14" s="893">
        <f t="shared" ref="W14:AA29" si="1">F14</f>
        <v>1</v>
      </c>
      <c r="X14" s="893">
        <f t="shared" si="1"/>
        <v>1</v>
      </c>
      <c r="Y14" s="894">
        <f>X14*100/W14</f>
        <v>100</v>
      </c>
      <c r="Z14" s="894">
        <f t="shared" si="1"/>
        <v>2</v>
      </c>
      <c r="AA14" s="894">
        <f t="shared" si="1"/>
        <v>2</v>
      </c>
      <c r="AB14" s="895"/>
      <c r="AC14" s="895">
        <f>AF14+AH14+AJ14+AL14+AN14+AP14+AR14+AT14+AV14+AX14+AZ14+BB14</f>
        <v>2</v>
      </c>
      <c r="AD14" s="895">
        <f>AG14+AI14+AK14+AM14+AO14+AQ14+AS14+AU14+AW14+AY14+BA14+BC14</f>
        <v>0</v>
      </c>
      <c r="AE14" s="896">
        <f>AD14*100/AC14</f>
        <v>0</v>
      </c>
      <c r="AF14" s="896"/>
      <c r="AG14" s="896"/>
      <c r="AH14" s="896"/>
      <c r="AI14" s="896"/>
      <c r="AJ14" s="896"/>
      <c r="AK14" s="896"/>
      <c r="AL14" s="896"/>
      <c r="AM14" s="896"/>
      <c r="AN14" s="896"/>
      <c r="AO14" s="896"/>
      <c r="AP14" s="896"/>
      <c r="AQ14" s="896"/>
      <c r="AR14" s="896"/>
      <c r="AS14" s="896"/>
      <c r="AT14" s="895"/>
      <c r="AU14" s="895"/>
      <c r="AV14" s="895">
        <v>1</v>
      </c>
      <c r="AW14" s="895"/>
      <c r="AX14" s="895"/>
      <c r="AY14" s="895"/>
      <c r="AZ14" s="895"/>
      <c r="BA14" s="895"/>
      <c r="BB14" s="895">
        <v>1</v>
      </c>
      <c r="BC14" s="895"/>
      <c r="BD14" s="895">
        <f>AF14+AH14+AJ14+AL14+AN14+AP14+AR14+AT14+AV14+AX14+AZ14+BB14</f>
        <v>2</v>
      </c>
      <c r="BE14" s="895">
        <f>AG14+AI14+AK14+AM14+AO14+AQ14+AS14+AU14+AW14+AY14+BA14+BC14</f>
        <v>0</v>
      </c>
    </row>
    <row r="15" spans="1:57" ht="20.25" customHeight="1" x14ac:dyDescent="0.2">
      <c r="A15" s="840">
        <v>4</v>
      </c>
      <c r="B15" s="878">
        <v>4</v>
      </c>
      <c r="C15" s="879">
        <v>2</v>
      </c>
      <c r="D15" s="1453"/>
      <c r="E15" s="880" t="s">
        <v>279</v>
      </c>
      <c r="F15" s="1215"/>
      <c r="G15" s="1216">
        <v>12</v>
      </c>
      <c r="H15" s="883" t="e">
        <f t="shared" ref="H15:H33" si="2">G15*100/F15</f>
        <v>#DIV/0!</v>
      </c>
      <c r="I15" s="899">
        <v>1</v>
      </c>
      <c r="J15" s="885">
        <f t="shared" ref="J15:J33" si="3">I15*G15</f>
        <v>12</v>
      </c>
      <c r="K15" s="886">
        <f t="shared" si="0"/>
        <v>48</v>
      </c>
      <c r="L15" s="887">
        <f t="shared" ref="L15:L33" si="4">B15*7960</f>
        <v>31840</v>
      </c>
      <c r="M15" s="887">
        <f t="shared" ref="M15:M33" si="5">L15*J15</f>
        <v>382080</v>
      </c>
      <c r="N15" s="887">
        <f t="shared" ref="N15:N33" si="6">C15*J15</f>
        <v>24</v>
      </c>
      <c r="O15" s="887">
        <f t="shared" ref="O15:O33" si="7">N15*7960</f>
        <v>191040</v>
      </c>
      <c r="P15" s="888">
        <f t="shared" ref="P15:P33" si="8">K15+N15</f>
        <v>72</v>
      </c>
      <c r="Q15" s="888">
        <f t="shared" ref="Q15:Q73" si="9">M15+O15</f>
        <v>573120</v>
      </c>
      <c r="R15" s="889"/>
      <c r="S15" s="1005"/>
      <c r="T15" s="831">
        <v>4</v>
      </c>
      <c r="U15" s="1450"/>
      <c r="V15" s="900" t="s">
        <v>50</v>
      </c>
      <c r="W15" s="893">
        <f t="shared" si="1"/>
        <v>0</v>
      </c>
      <c r="X15" s="893">
        <f t="shared" si="1"/>
        <v>12</v>
      </c>
      <c r="Y15" s="894" t="e">
        <f t="shared" ref="Y15:Y33" si="10">X15*100/W15</f>
        <v>#DIV/0!</v>
      </c>
      <c r="Z15" s="894">
        <f t="shared" si="1"/>
        <v>1</v>
      </c>
      <c r="AA15" s="894">
        <f t="shared" si="1"/>
        <v>12</v>
      </c>
      <c r="AB15" s="901"/>
      <c r="AC15" s="895">
        <f t="shared" ref="AC15:AD33" si="11">AF15+AH15+AJ15+AL15+AN15+AP15+AR15+AT15+AV15+AX15+AZ15+BB15</f>
        <v>12</v>
      </c>
      <c r="AD15" s="895">
        <f t="shared" si="11"/>
        <v>0</v>
      </c>
      <c r="AE15" s="896">
        <f t="shared" ref="AE15:AE33" si="12">AD15*100/AC15</f>
        <v>0</v>
      </c>
      <c r="AF15" s="902"/>
      <c r="AG15" s="902"/>
      <c r="AH15" s="902"/>
      <c r="AI15" s="902"/>
      <c r="AJ15" s="902"/>
      <c r="AK15" s="902"/>
      <c r="AL15" s="902"/>
      <c r="AM15" s="902"/>
      <c r="AN15" s="902"/>
      <c r="AO15" s="902"/>
      <c r="AP15" s="902"/>
      <c r="AQ15" s="902"/>
      <c r="AR15" s="902"/>
      <c r="AS15" s="902"/>
      <c r="AT15" s="901">
        <v>1</v>
      </c>
      <c r="AU15" s="901"/>
      <c r="AV15" s="901">
        <v>3</v>
      </c>
      <c r="AW15" s="901"/>
      <c r="AX15" s="901">
        <v>3</v>
      </c>
      <c r="AY15" s="901"/>
      <c r="AZ15" s="901">
        <v>3</v>
      </c>
      <c r="BA15" s="901"/>
      <c r="BB15" s="901">
        <v>2</v>
      </c>
      <c r="BC15" s="901"/>
      <c r="BD15" s="895">
        <f t="shared" ref="BD15:BE33" si="13">AF15+AH15+AJ15+AL15+AN15+AP15+AR15+AT15+AV15+AX15+AZ15+BB15</f>
        <v>12</v>
      </c>
      <c r="BE15" s="895">
        <f t="shared" si="13"/>
        <v>0</v>
      </c>
    </row>
    <row r="16" spans="1:57" ht="11.25" customHeight="1" x14ac:dyDescent="0.2">
      <c r="A16" s="840">
        <v>5</v>
      </c>
      <c r="B16" s="878">
        <v>8</v>
      </c>
      <c r="C16" s="879"/>
      <c r="D16" s="1453" t="s">
        <v>51</v>
      </c>
      <c r="E16" s="903" t="s">
        <v>278</v>
      </c>
      <c r="F16" s="1215">
        <v>1</v>
      </c>
      <c r="G16" s="1216">
        <v>1</v>
      </c>
      <c r="H16" s="883">
        <f t="shared" si="2"/>
        <v>100</v>
      </c>
      <c r="I16" s="899">
        <v>4</v>
      </c>
      <c r="J16" s="885">
        <f t="shared" si="3"/>
        <v>4</v>
      </c>
      <c r="K16" s="886">
        <f t="shared" si="0"/>
        <v>32</v>
      </c>
      <c r="L16" s="887">
        <f t="shared" si="4"/>
        <v>63680</v>
      </c>
      <c r="M16" s="887">
        <f t="shared" si="5"/>
        <v>254720</v>
      </c>
      <c r="N16" s="887">
        <f t="shared" si="6"/>
        <v>0</v>
      </c>
      <c r="O16" s="887">
        <f t="shared" si="7"/>
        <v>0</v>
      </c>
      <c r="P16" s="888">
        <f t="shared" si="8"/>
        <v>32</v>
      </c>
      <c r="Q16" s="888">
        <f t="shared" si="9"/>
        <v>254720</v>
      </c>
      <c r="R16" s="906"/>
      <c r="S16" s="1005"/>
      <c r="T16" s="831">
        <v>5</v>
      </c>
      <c r="U16" s="1450" t="s">
        <v>51</v>
      </c>
      <c r="V16" s="900" t="s">
        <v>49</v>
      </c>
      <c r="W16" s="893">
        <f t="shared" si="1"/>
        <v>1</v>
      </c>
      <c r="X16" s="893">
        <f t="shared" si="1"/>
        <v>1</v>
      </c>
      <c r="Y16" s="894">
        <f t="shared" si="10"/>
        <v>100</v>
      </c>
      <c r="Z16" s="894">
        <f t="shared" si="1"/>
        <v>4</v>
      </c>
      <c r="AA16" s="894">
        <f t="shared" si="1"/>
        <v>4</v>
      </c>
      <c r="AB16" s="901"/>
      <c r="AC16" s="895">
        <f t="shared" si="11"/>
        <v>4</v>
      </c>
      <c r="AD16" s="895">
        <f t="shared" si="11"/>
        <v>0</v>
      </c>
      <c r="AE16" s="896">
        <f t="shared" si="12"/>
        <v>0</v>
      </c>
      <c r="AF16" s="902"/>
      <c r="AG16" s="902"/>
      <c r="AH16" s="902"/>
      <c r="AI16" s="902"/>
      <c r="AJ16" s="902"/>
      <c r="AK16" s="902"/>
      <c r="AL16" s="902"/>
      <c r="AM16" s="902"/>
      <c r="AN16" s="902"/>
      <c r="AO16" s="902"/>
      <c r="AP16" s="902"/>
      <c r="AQ16" s="902"/>
      <c r="AR16" s="902"/>
      <c r="AS16" s="902"/>
      <c r="AT16" s="901"/>
      <c r="AU16" s="901"/>
      <c r="AV16" s="901">
        <v>1</v>
      </c>
      <c r="AW16" s="901"/>
      <c r="AX16" s="901">
        <v>1</v>
      </c>
      <c r="AY16" s="901"/>
      <c r="AZ16" s="901">
        <v>1</v>
      </c>
      <c r="BA16" s="901"/>
      <c r="BB16" s="901">
        <v>1</v>
      </c>
      <c r="BC16" s="901"/>
      <c r="BD16" s="895">
        <f t="shared" si="13"/>
        <v>4</v>
      </c>
      <c r="BE16" s="895">
        <f t="shared" si="13"/>
        <v>0</v>
      </c>
    </row>
    <row r="17" spans="1:57" ht="15.75" customHeight="1" x14ac:dyDescent="0.2">
      <c r="A17" s="840">
        <v>6</v>
      </c>
      <c r="B17" s="878">
        <v>2</v>
      </c>
      <c r="C17" s="879">
        <v>1.5</v>
      </c>
      <c r="D17" s="1453"/>
      <c r="E17" s="903" t="s">
        <v>279</v>
      </c>
      <c r="F17" s="1215">
        <v>15</v>
      </c>
      <c r="G17" s="1216">
        <v>2</v>
      </c>
      <c r="H17" s="883">
        <f t="shared" si="2"/>
        <v>13.333333333333334</v>
      </c>
      <c r="I17" s="899">
        <v>2</v>
      </c>
      <c r="J17" s="885">
        <f t="shared" si="3"/>
        <v>4</v>
      </c>
      <c r="K17" s="886">
        <f t="shared" si="0"/>
        <v>8</v>
      </c>
      <c r="L17" s="887">
        <f t="shared" si="4"/>
        <v>15920</v>
      </c>
      <c r="M17" s="887">
        <f t="shared" si="5"/>
        <v>63680</v>
      </c>
      <c r="N17" s="887">
        <f t="shared" si="6"/>
        <v>6</v>
      </c>
      <c r="O17" s="887">
        <f t="shared" si="7"/>
        <v>47760</v>
      </c>
      <c r="P17" s="888">
        <f t="shared" si="8"/>
        <v>14</v>
      </c>
      <c r="Q17" s="888">
        <f t="shared" si="9"/>
        <v>111440</v>
      </c>
      <c r="R17" s="906"/>
      <c r="S17" s="1005"/>
      <c r="T17" s="831">
        <v>6</v>
      </c>
      <c r="U17" s="1450"/>
      <c r="V17" s="900" t="s">
        <v>50</v>
      </c>
      <c r="W17" s="893">
        <f t="shared" si="1"/>
        <v>15</v>
      </c>
      <c r="X17" s="893">
        <f t="shared" si="1"/>
        <v>2</v>
      </c>
      <c r="Y17" s="894">
        <f t="shared" si="10"/>
        <v>13.333333333333334</v>
      </c>
      <c r="Z17" s="894">
        <f t="shared" si="1"/>
        <v>2</v>
      </c>
      <c r="AA17" s="894">
        <f t="shared" si="1"/>
        <v>4</v>
      </c>
      <c r="AB17" s="901"/>
      <c r="AC17" s="895">
        <f t="shared" si="11"/>
        <v>4</v>
      </c>
      <c r="AD17" s="895">
        <f t="shared" si="11"/>
        <v>0</v>
      </c>
      <c r="AE17" s="896">
        <f t="shared" si="12"/>
        <v>0</v>
      </c>
      <c r="AF17" s="902"/>
      <c r="AG17" s="902"/>
      <c r="AH17" s="902"/>
      <c r="AI17" s="902"/>
      <c r="AJ17" s="902"/>
      <c r="AK17" s="902"/>
      <c r="AL17" s="902"/>
      <c r="AM17" s="902"/>
      <c r="AN17" s="902"/>
      <c r="AO17" s="902"/>
      <c r="AP17" s="902"/>
      <c r="AQ17" s="902"/>
      <c r="AR17" s="902"/>
      <c r="AS17" s="902"/>
      <c r="AT17" s="901"/>
      <c r="AU17" s="901"/>
      <c r="AV17" s="901">
        <v>1</v>
      </c>
      <c r="AW17" s="901"/>
      <c r="AX17" s="901">
        <v>1</v>
      </c>
      <c r="AY17" s="901"/>
      <c r="AZ17" s="901">
        <v>1</v>
      </c>
      <c r="BA17" s="901"/>
      <c r="BB17" s="901">
        <v>1</v>
      </c>
      <c r="BC17" s="901"/>
      <c r="BD17" s="895">
        <f t="shared" si="13"/>
        <v>4</v>
      </c>
      <c r="BE17" s="895">
        <f t="shared" si="13"/>
        <v>0</v>
      </c>
    </row>
    <row r="18" spans="1:57" ht="26.25" customHeight="1" x14ac:dyDescent="0.2">
      <c r="A18" s="840">
        <v>7</v>
      </c>
      <c r="B18" s="878">
        <v>0.6</v>
      </c>
      <c r="C18" s="879"/>
      <c r="D18" s="907" t="s">
        <v>52</v>
      </c>
      <c r="E18" s="903" t="s">
        <v>278</v>
      </c>
      <c r="F18" s="1215"/>
      <c r="G18" s="1216"/>
      <c r="H18" s="883" t="e">
        <f t="shared" si="2"/>
        <v>#DIV/0!</v>
      </c>
      <c r="I18" s="899"/>
      <c r="J18" s="885">
        <f t="shared" si="3"/>
        <v>0</v>
      </c>
      <c r="K18" s="886">
        <f t="shared" si="0"/>
        <v>0</v>
      </c>
      <c r="L18" s="887">
        <f t="shared" si="4"/>
        <v>4776</v>
      </c>
      <c r="M18" s="887">
        <f t="shared" si="5"/>
        <v>0</v>
      </c>
      <c r="N18" s="887">
        <f t="shared" si="6"/>
        <v>0</v>
      </c>
      <c r="O18" s="887">
        <f t="shared" si="7"/>
        <v>0</v>
      </c>
      <c r="P18" s="888">
        <f t="shared" si="8"/>
        <v>0</v>
      </c>
      <c r="Q18" s="888">
        <f t="shared" si="9"/>
        <v>0</v>
      </c>
      <c r="R18" s="906"/>
      <c r="S18" s="1005"/>
      <c r="T18" s="831">
        <v>7</v>
      </c>
      <c r="U18" s="908" t="s">
        <v>52</v>
      </c>
      <c r="V18" s="900" t="s">
        <v>49</v>
      </c>
      <c r="W18" s="893">
        <f t="shared" si="1"/>
        <v>0</v>
      </c>
      <c r="X18" s="893">
        <f t="shared" si="1"/>
        <v>0</v>
      </c>
      <c r="Y18" s="894" t="e">
        <f t="shared" si="10"/>
        <v>#DIV/0!</v>
      </c>
      <c r="Z18" s="894">
        <f t="shared" si="1"/>
        <v>0</v>
      </c>
      <c r="AA18" s="894">
        <f t="shared" si="1"/>
        <v>0</v>
      </c>
      <c r="AB18" s="901"/>
      <c r="AC18" s="895">
        <f t="shared" si="11"/>
        <v>0</v>
      </c>
      <c r="AD18" s="895">
        <f t="shared" si="11"/>
        <v>0</v>
      </c>
      <c r="AE18" s="896" t="e">
        <f t="shared" si="12"/>
        <v>#DIV/0!</v>
      </c>
      <c r="AF18" s="902"/>
      <c r="AG18" s="902"/>
      <c r="AH18" s="902"/>
      <c r="AI18" s="902"/>
      <c r="AJ18" s="902"/>
      <c r="AK18" s="902"/>
      <c r="AL18" s="902"/>
      <c r="AM18" s="902"/>
      <c r="AN18" s="902"/>
      <c r="AO18" s="902"/>
      <c r="AP18" s="902"/>
      <c r="AQ18" s="902"/>
      <c r="AR18" s="902"/>
      <c r="AS18" s="902"/>
      <c r="AT18" s="901"/>
      <c r="AU18" s="901"/>
      <c r="AV18" s="901"/>
      <c r="AW18" s="901"/>
      <c r="AX18" s="901"/>
      <c r="AY18" s="901"/>
      <c r="AZ18" s="901"/>
      <c r="BA18" s="901"/>
      <c r="BB18" s="901"/>
      <c r="BC18" s="901"/>
      <c r="BD18" s="895">
        <f t="shared" si="13"/>
        <v>0</v>
      </c>
      <c r="BE18" s="895">
        <f t="shared" si="13"/>
        <v>0</v>
      </c>
    </row>
    <row r="19" spans="1:57" ht="26.25" customHeight="1" x14ac:dyDescent="0.2">
      <c r="A19" s="840">
        <v>8</v>
      </c>
      <c r="B19" s="878">
        <v>0.84</v>
      </c>
      <c r="C19" s="879"/>
      <c r="D19" s="907" t="s">
        <v>53</v>
      </c>
      <c r="E19" s="903" t="s">
        <v>279</v>
      </c>
      <c r="F19" s="1215"/>
      <c r="G19" s="1216"/>
      <c r="H19" s="883" t="e">
        <f t="shared" si="2"/>
        <v>#DIV/0!</v>
      </c>
      <c r="I19" s="899"/>
      <c r="J19" s="885">
        <f t="shared" si="3"/>
        <v>0</v>
      </c>
      <c r="K19" s="886">
        <f t="shared" si="0"/>
        <v>0</v>
      </c>
      <c r="L19" s="887">
        <f t="shared" si="4"/>
        <v>6686.4</v>
      </c>
      <c r="M19" s="887">
        <f t="shared" si="5"/>
        <v>0</v>
      </c>
      <c r="N19" s="887">
        <f t="shared" si="6"/>
        <v>0</v>
      </c>
      <c r="O19" s="887">
        <f t="shared" si="7"/>
        <v>0</v>
      </c>
      <c r="P19" s="888">
        <f t="shared" si="8"/>
        <v>0</v>
      </c>
      <c r="Q19" s="888">
        <f t="shared" si="9"/>
        <v>0</v>
      </c>
      <c r="R19" s="906"/>
      <c r="S19" s="1005"/>
      <c r="T19" s="831">
        <v>8</v>
      </c>
      <c r="U19" s="908" t="s">
        <v>53</v>
      </c>
      <c r="V19" s="900" t="s">
        <v>49</v>
      </c>
      <c r="W19" s="893">
        <f t="shared" si="1"/>
        <v>0</v>
      </c>
      <c r="X19" s="893">
        <f t="shared" si="1"/>
        <v>0</v>
      </c>
      <c r="Y19" s="894" t="e">
        <f t="shared" si="10"/>
        <v>#DIV/0!</v>
      </c>
      <c r="Z19" s="894">
        <f t="shared" si="1"/>
        <v>0</v>
      </c>
      <c r="AA19" s="894">
        <f t="shared" si="1"/>
        <v>0</v>
      </c>
      <c r="AB19" s="901"/>
      <c r="AC19" s="895">
        <f t="shared" si="11"/>
        <v>0</v>
      </c>
      <c r="AD19" s="895">
        <f t="shared" si="11"/>
        <v>0</v>
      </c>
      <c r="AE19" s="896" t="e">
        <f t="shared" si="12"/>
        <v>#DIV/0!</v>
      </c>
      <c r="AF19" s="902"/>
      <c r="AG19" s="902"/>
      <c r="AH19" s="902"/>
      <c r="AI19" s="902"/>
      <c r="AJ19" s="902"/>
      <c r="AK19" s="902"/>
      <c r="AL19" s="902"/>
      <c r="AM19" s="902"/>
      <c r="AN19" s="902"/>
      <c r="AO19" s="902"/>
      <c r="AP19" s="902"/>
      <c r="AQ19" s="902"/>
      <c r="AR19" s="902"/>
      <c r="AS19" s="902"/>
      <c r="AT19" s="901"/>
      <c r="AU19" s="901"/>
      <c r="AV19" s="901"/>
      <c r="AW19" s="901"/>
      <c r="AX19" s="901"/>
      <c r="AY19" s="901"/>
      <c r="AZ19" s="901"/>
      <c r="BA19" s="901"/>
      <c r="BB19" s="901"/>
      <c r="BC19" s="901"/>
      <c r="BD19" s="895">
        <f t="shared" si="13"/>
        <v>0</v>
      </c>
      <c r="BE19" s="895">
        <f t="shared" si="13"/>
        <v>0</v>
      </c>
    </row>
    <row r="20" spans="1:57" ht="40.5" customHeight="1" x14ac:dyDescent="0.2">
      <c r="A20" s="840">
        <v>9</v>
      </c>
      <c r="B20" s="878">
        <v>1.5</v>
      </c>
      <c r="C20" s="909"/>
      <c r="D20" s="907" t="s">
        <v>54</v>
      </c>
      <c r="E20" s="903" t="s">
        <v>278</v>
      </c>
      <c r="F20" s="1215"/>
      <c r="G20" s="1216"/>
      <c r="H20" s="883" t="e">
        <f t="shared" si="2"/>
        <v>#DIV/0!</v>
      </c>
      <c r="I20" s="899"/>
      <c r="J20" s="885">
        <f t="shared" si="3"/>
        <v>0</v>
      </c>
      <c r="K20" s="886">
        <f t="shared" si="0"/>
        <v>0</v>
      </c>
      <c r="L20" s="887">
        <f t="shared" si="4"/>
        <v>11940</v>
      </c>
      <c r="M20" s="887">
        <f t="shared" si="5"/>
        <v>0</v>
      </c>
      <c r="N20" s="887">
        <f t="shared" si="6"/>
        <v>0</v>
      </c>
      <c r="O20" s="887">
        <f t="shared" si="7"/>
        <v>0</v>
      </c>
      <c r="P20" s="888">
        <f t="shared" si="8"/>
        <v>0</v>
      </c>
      <c r="Q20" s="888">
        <f t="shared" si="9"/>
        <v>0</v>
      </c>
      <c r="R20" s="906"/>
      <c r="S20" s="1005"/>
      <c r="T20" s="831">
        <v>9</v>
      </c>
      <c r="U20" s="908" t="s">
        <v>54</v>
      </c>
      <c r="V20" s="900" t="s">
        <v>50</v>
      </c>
      <c r="W20" s="893">
        <f t="shared" si="1"/>
        <v>0</v>
      </c>
      <c r="X20" s="893">
        <f t="shared" si="1"/>
        <v>0</v>
      </c>
      <c r="Y20" s="894" t="e">
        <f t="shared" si="10"/>
        <v>#DIV/0!</v>
      </c>
      <c r="Z20" s="894">
        <f t="shared" si="1"/>
        <v>0</v>
      </c>
      <c r="AA20" s="894">
        <f t="shared" si="1"/>
        <v>0</v>
      </c>
      <c r="AB20" s="901"/>
      <c r="AC20" s="895">
        <f t="shared" si="11"/>
        <v>0</v>
      </c>
      <c r="AD20" s="895">
        <f t="shared" si="11"/>
        <v>0</v>
      </c>
      <c r="AE20" s="896" t="e">
        <f t="shared" si="12"/>
        <v>#DIV/0!</v>
      </c>
      <c r="AF20" s="902"/>
      <c r="AG20" s="902"/>
      <c r="AH20" s="902"/>
      <c r="AI20" s="902"/>
      <c r="AJ20" s="902"/>
      <c r="AK20" s="902"/>
      <c r="AL20" s="902"/>
      <c r="AM20" s="902"/>
      <c r="AN20" s="902"/>
      <c r="AO20" s="902"/>
      <c r="AP20" s="902"/>
      <c r="AQ20" s="902"/>
      <c r="AR20" s="902"/>
      <c r="AS20" s="902"/>
      <c r="AT20" s="901"/>
      <c r="AU20" s="901"/>
      <c r="AV20" s="901"/>
      <c r="AW20" s="901"/>
      <c r="AX20" s="901"/>
      <c r="AY20" s="901"/>
      <c r="AZ20" s="901"/>
      <c r="BA20" s="901"/>
      <c r="BB20" s="901"/>
      <c r="BC20" s="901"/>
      <c r="BD20" s="895">
        <f t="shared" si="13"/>
        <v>0</v>
      </c>
      <c r="BE20" s="895">
        <f t="shared" si="13"/>
        <v>0</v>
      </c>
    </row>
    <row r="21" spans="1:57" ht="39" customHeight="1" x14ac:dyDescent="0.2">
      <c r="A21" s="840">
        <v>10</v>
      </c>
      <c r="B21" s="878">
        <v>1</v>
      </c>
      <c r="C21" s="909"/>
      <c r="D21" s="907" t="s">
        <v>55</v>
      </c>
      <c r="E21" s="903" t="s">
        <v>279</v>
      </c>
      <c r="F21" s="1215"/>
      <c r="G21" s="1216"/>
      <c r="H21" s="883" t="e">
        <f t="shared" si="2"/>
        <v>#DIV/0!</v>
      </c>
      <c r="I21" s="899"/>
      <c r="J21" s="885">
        <f t="shared" si="3"/>
        <v>0</v>
      </c>
      <c r="K21" s="886">
        <f t="shared" si="0"/>
        <v>0</v>
      </c>
      <c r="L21" s="887">
        <f t="shared" si="4"/>
        <v>7960</v>
      </c>
      <c r="M21" s="887">
        <f t="shared" si="5"/>
        <v>0</v>
      </c>
      <c r="N21" s="887">
        <f t="shared" si="6"/>
        <v>0</v>
      </c>
      <c r="O21" s="887">
        <f t="shared" si="7"/>
        <v>0</v>
      </c>
      <c r="P21" s="888">
        <f t="shared" si="8"/>
        <v>0</v>
      </c>
      <c r="Q21" s="888">
        <f t="shared" si="9"/>
        <v>0</v>
      </c>
      <c r="R21" s="906"/>
      <c r="S21" s="1005"/>
      <c r="T21" s="831">
        <v>10</v>
      </c>
      <c r="U21" s="908" t="s">
        <v>55</v>
      </c>
      <c r="V21" s="900" t="s">
        <v>50</v>
      </c>
      <c r="W21" s="893">
        <f t="shared" si="1"/>
        <v>0</v>
      </c>
      <c r="X21" s="893">
        <f t="shared" si="1"/>
        <v>0</v>
      </c>
      <c r="Y21" s="894" t="e">
        <f t="shared" si="10"/>
        <v>#DIV/0!</v>
      </c>
      <c r="Z21" s="894">
        <f t="shared" si="1"/>
        <v>0</v>
      </c>
      <c r="AA21" s="894">
        <f t="shared" si="1"/>
        <v>0</v>
      </c>
      <c r="AB21" s="901"/>
      <c r="AC21" s="895">
        <f t="shared" si="11"/>
        <v>0</v>
      </c>
      <c r="AD21" s="895">
        <f t="shared" si="11"/>
        <v>0</v>
      </c>
      <c r="AE21" s="896" t="e">
        <f t="shared" si="12"/>
        <v>#DIV/0!</v>
      </c>
      <c r="AF21" s="902"/>
      <c r="AG21" s="902"/>
      <c r="AH21" s="902"/>
      <c r="AI21" s="902"/>
      <c r="AJ21" s="902"/>
      <c r="AK21" s="902"/>
      <c r="AL21" s="902"/>
      <c r="AM21" s="902"/>
      <c r="AN21" s="902"/>
      <c r="AO21" s="902"/>
      <c r="AP21" s="902"/>
      <c r="AQ21" s="902"/>
      <c r="AR21" s="902"/>
      <c r="AS21" s="902"/>
      <c r="AT21" s="901"/>
      <c r="AU21" s="901"/>
      <c r="AV21" s="901"/>
      <c r="AW21" s="901"/>
      <c r="AX21" s="901"/>
      <c r="AY21" s="901"/>
      <c r="AZ21" s="901"/>
      <c r="BA21" s="901"/>
      <c r="BB21" s="901"/>
      <c r="BC21" s="901"/>
      <c r="BD21" s="895">
        <f t="shared" si="13"/>
        <v>0</v>
      </c>
      <c r="BE21" s="895">
        <f t="shared" si="13"/>
        <v>0</v>
      </c>
    </row>
    <row r="22" spans="1:57" ht="11.25" customHeight="1" x14ac:dyDescent="0.2">
      <c r="A22" s="840">
        <v>11</v>
      </c>
      <c r="B22" s="878">
        <v>4</v>
      </c>
      <c r="C22" s="879"/>
      <c r="D22" s="1453" t="s">
        <v>280</v>
      </c>
      <c r="E22" s="903" t="s">
        <v>278</v>
      </c>
      <c r="F22" s="1215"/>
      <c r="G22" s="1216"/>
      <c r="H22" s="883" t="e">
        <f t="shared" si="2"/>
        <v>#DIV/0!</v>
      </c>
      <c r="I22" s="899"/>
      <c r="J22" s="885">
        <f t="shared" si="3"/>
        <v>0</v>
      </c>
      <c r="K22" s="886">
        <f t="shared" si="0"/>
        <v>0</v>
      </c>
      <c r="L22" s="887">
        <f t="shared" si="4"/>
        <v>31840</v>
      </c>
      <c r="M22" s="887">
        <f t="shared" si="5"/>
        <v>0</v>
      </c>
      <c r="N22" s="887">
        <f t="shared" si="6"/>
        <v>0</v>
      </c>
      <c r="O22" s="887">
        <f t="shared" si="7"/>
        <v>0</v>
      </c>
      <c r="P22" s="888">
        <f t="shared" si="8"/>
        <v>0</v>
      </c>
      <c r="Q22" s="888">
        <f t="shared" si="9"/>
        <v>0</v>
      </c>
      <c r="R22" s="906"/>
      <c r="S22" s="1005"/>
      <c r="T22" s="831">
        <v>11</v>
      </c>
      <c r="U22" s="1450" t="s">
        <v>56</v>
      </c>
      <c r="V22" s="900" t="s">
        <v>57</v>
      </c>
      <c r="W22" s="893">
        <f t="shared" si="1"/>
        <v>0</v>
      </c>
      <c r="X22" s="893">
        <f t="shared" si="1"/>
        <v>0</v>
      </c>
      <c r="Y22" s="894" t="e">
        <f t="shared" si="10"/>
        <v>#DIV/0!</v>
      </c>
      <c r="Z22" s="894">
        <f t="shared" si="1"/>
        <v>0</v>
      </c>
      <c r="AA22" s="894">
        <f t="shared" si="1"/>
        <v>0</v>
      </c>
      <c r="AB22" s="901"/>
      <c r="AC22" s="895">
        <f t="shared" si="11"/>
        <v>0</v>
      </c>
      <c r="AD22" s="895">
        <f t="shared" si="11"/>
        <v>0</v>
      </c>
      <c r="AE22" s="896" t="e">
        <f t="shared" si="12"/>
        <v>#DIV/0!</v>
      </c>
      <c r="AF22" s="902"/>
      <c r="AG22" s="902"/>
      <c r="AH22" s="902"/>
      <c r="AI22" s="902"/>
      <c r="AJ22" s="902"/>
      <c r="AK22" s="902"/>
      <c r="AL22" s="902"/>
      <c r="AM22" s="902"/>
      <c r="AN22" s="902"/>
      <c r="AO22" s="902"/>
      <c r="AP22" s="902"/>
      <c r="AQ22" s="902"/>
      <c r="AR22" s="902"/>
      <c r="AS22" s="902"/>
      <c r="AT22" s="901"/>
      <c r="AU22" s="901"/>
      <c r="AV22" s="901"/>
      <c r="AW22" s="901"/>
      <c r="AX22" s="901"/>
      <c r="AY22" s="901"/>
      <c r="AZ22" s="901"/>
      <c r="BA22" s="901"/>
      <c r="BB22" s="901"/>
      <c r="BC22" s="901"/>
      <c r="BD22" s="895">
        <f t="shared" si="13"/>
        <v>0</v>
      </c>
      <c r="BE22" s="895">
        <f t="shared" si="13"/>
        <v>0</v>
      </c>
    </row>
    <row r="23" spans="1:57" ht="13.5" customHeight="1" x14ac:dyDescent="0.2">
      <c r="A23" s="840">
        <v>12</v>
      </c>
      <c r="B23" s="878">
        <v>4</v>
      </c>
      <c r="C23" s="879"/>
      <c r="D23" s="1453"/>
      <c r="E23" s="903" t="s">
        <v>279</v>
      </c>
      <c r="F23" s="1215"/>
      <c r="G23" s="1216"/>
      <c r="H23" s="883" t="e">
        <f t="shared" si="2"/>
        <v>#DIV/0!</v>
      </c>
      <c r="I23" s="899"/>
      <c r="J23" s="885">
        <f t="shared" si="3"/>
        <v>0</v>
      </c>
      <c r="K23" s="886">
        <f t="shared" si="0"/>
        <v>0</v>
      </c>
      <c r="L23" s="887">
        <f t="shared" si="4"/>
        <v>31840</v>
      </c>
      <c r="M23" s="887">
        <f t="shared" si="5"/>
        <v>0</v>
      </c>
      <c r="N23" s="887">
        <f t="shared" si="6"/>
        <v>0</v>
      </c>
      <c r="O23" s="887">
        <f t="shared" si="7"/>
        <v>0</v>
      </c>
      <c r="P23" s="888">
        <f t="shared" si="8"/>
        <v>0</v>
      </c>
      <c r="Q23" s="888">
        <f t="shared" si="9"/>
        <v>0</v>
      </c>
      <c r="R23" s="906"/>
      <c r="S23" s="1005"/>
      <c r="T23" s="831">
        <v>12</v>
      </c>
      <c r="U23" s="1450"/>
      <c r="V23" s="900" t="s">
        <v>50</v>
      </c>
      <c r="W23" s="893">
        <f t="shared" si="1"/>
        <v>0</v>
      </c>
      <c r="X23" s="893">
        <f t="shared" si="1"/>
        <v>0</v>
      </c>
      <c r="Y23" s="894" t="e">
        <f t="shared" si="10"/>
        <v>#DIV/0!</v>
      </c>
      <c r="Z23" s="894">
        <f t="shared" si="1"/>
        <v>0</v>
      </c>
      <c r="AA23" s="894">
        <f t="shared" si="1"/>
        <v>0</v>
      </c>
      <c r="AB23" s="901"/>
      <c r="AC23" s="895">
        <f t="shared" si="11"/>
        <v>0</v>
      </c>
      <c r="AD23" s="895">
        <f t="shared" si="11"/>
        <v>0</v>
      </c>
      <c r="AE23" s="896" t="e">
        <f t="shared" si="12"/>
        <v>#DIV/0!</v>
      </c>
      <c r="AF23" s="902"/>
      <c r="AG23" s="902"/>
      <c r="AH23" s="902"/>
      <c r="AI23" s="902"/>
      <c r="AJ23" s="902"/>
      <c r="AK23" s="902"/>
      <c r="AL23" s="902"/>
      <c r="AM23" s="902"/>
      <c r="AN23" s="902"/>
      <c r="AO23" s="902"/>
      <c r="AP23" s="902"/>
      <c r="AQ23" s="902"/>
      <c r="AR23" s="902"/>
      <c r="AS23" s="902"/>
      <c r="AT23" s="901"/>
      <c r="AU23" s="901"/>
      <c r="AV23" s="901"/>
      <c r="AW23" s="901"/>
      <c r="AX23" s="901"/>
      <c r="AY23" s="901"/>
      <c r="AZ23" s="901"/>
      <c r="BA23" s="901"/>
      <c r="BB23" s="901"/>
      <c r="BC23" s="901"/>
      <c r="BD23" s="895">
        <f t="shared" si="13"/>
        <v>0</v>
      </c>
      <c r="BE23" s="895">
        <f t="shared" si="13"/>
        <v>0</v>
      </c>
    </row>
    <row r="24" spans="1:57" ht="19.5" customHeight="1" x14ac:dyDescent="0.2">
      <c r="A24" s="840">
        <v>13</v>
      </c>
      <c r="B24" s="878">
        <v>1</v>
      </c>
      <c r="C24" s="909"/>
      <c r="D24" s="1453" t="s">
        <v>58</v>
      </c>
      <c r="E24" s="903" t="s">
        <v>278</v>
      </c>
      <c r="F24" s="1215">
        <v>1</v>
      </c>
      <c r="G24" s="1216">
        <v>1</v>
      </c>
      <c r="H24" s="883">
        <f t="shared" si="2"/>
        <v>100</v>
      </c>
      <c r="I24" s="899">
        <v>4</v>
      </c>
      <c r="J24" s="885">
        <f t="shared" si="3"/>
        <v>4</v>
      </c>
      <c r="K24" s="886">
        <f t="shared" si="0"/>
        <v>4</v>
      </c>
      <c r="L24" s="887">
        <f t="shared" si="4"/>
        <v>7960</v>
      </c>
      <c r="M24" s="887">
        <f t="shared" si="5"/>
        <v>31840</v>
      </c>
      <c r="N24" s="887">
        <f t="shared" si="6"/>
        <v>0</v>
      </c>
      <c r="O24" s="887">
        <f t="shared" si="7"/>
        <v>0</v>
      </c>
      <c r="P24" s="888">
        <f t="shared" si="8"/>
        <v>4</v>
      </c>
      <c r="Q24" s="888">
        <f t="shared" si="9"/>
        <v>31840</v>
      </c>
      <c r="R24" s="906"/>
      <c r="S24" s="1005"/>
      <c r="T24" s="831">
        <v>13</v>
      </c>
      <c r="U24" s="1460" t="s">
        <v>58</v>
      </c>
      <c r="V24" s="900" t="s">
        <v>49</v>
      </c>
      <c r="W24" s="893">
        <f t="shared" si="1"/>
        <v>1</v>
      </c>
      <c r="X24" s="893">
        <f t="shared" si="1"/>
        <v>1</v>
      </c>
      <c r="Y24" s="894">
        <f t="shared" si="10"/>
        <v>100</v>
      </c>
      <c r="Z24" s="894">
        <f t="shared" si="1"/>
        <v>4</v>
      </c>
      <c r="AA24" s="894">
        <f t="shared" si="1"/>
        <v>4</v>
      </c>
      <c r="AB24" s="901"/>
      <c r="AC24" s="895">
        <f t="shared" si="11"/>
        <v>4</v>
      </c>
      <c r="AD24" s="895">
        <f t="shared" si="11"/>
        <v>0</v>
      </c>
      <c r="AE24" s="896">
        <f t="shared" si="12"/>
        <v>0</v>
      </c>
      <c r="AF24" s="902"/>
      <c r="AG24" s="902"/>
      <c r="AH24" s="902"/>
      <c r="AI24" s="902"/>
      <c r="AJ24" s="902"/>
      <c r="AK24" s="902"/>
      <c r="AL24" s="902"/>
      <c r="AM24" s="902"/>
      <c r="AN24" s="902"/>
      <c r="AO24" s="902"/>
      <c r="AP24" s="902"/>
      <c r="AQ24" s="902"/>
      <c r="AR24" s="902"/>
      <c r="AS24" s="902"/>
      <c r="AT24" s="901"/>
      <c r="AU24" s="901"/>
      <c r="AV24" s="901">
        <v>1</v>
      </c>
      <c r="AW24" s="901"/>
      <c r="AX24" s="901">
        <v>1</v>
      </c>
      <c r="AY24" s="901"/>
      <c r="AZ24" s="901">
        <v>1</v>
      </c>
      <c r="BA24" s="901"/>
      <c r="BB24" s="901">
        <v>1</v>
      </c>
      <c r="BC24" s="901"/>
      <c r="BD24" s="895">
        <f t="shared" si="13"/>
        <v>4</v>
      </c>
      <c r="BE24" s="895">
        <f t="shared" si="13"/>
        <v>0</v>
      </c>
    </row>
    <row r="25" spans="1:57" ht="21" customHeight="1" x14ac:dyDescent="0.2">
      <c r="A25" s="840">
        <v>14</v>
      </c>
      <c r="B25" s="878">
        <v>2</v>
      </c>
      <c r="C25" s="879">
        <v>1.5</v>
      </c>
      <c r="D25" s="1453"/>
      <c r="E25" s="903" t="s">
        <v>279</v>
      </c>
      <c r="F25" s="1215">
        <v>15</v>
      </c>
      <c r="G25" s="1216">
        <v>2</v>
      </c>
      <c r="H25" s="883">
        <f t="shared" si="2"/>
        <v>13.333333333333334</v>
      </c>
      <c r="I25" s="899">
        <v>2</v>
      </c>
      <c r="J25" s="885">
        <f t="shared" si="3"/>
        <v>4</v>
      </c>
      <c r="K25" s="886">
        <f t="shared" si="0"/>
        <v>8</v>
      </c>
      <c r="L25" s="887">
        <f t="shared" si="4"/>
        <v>15920</v>
      </c>
      <c r="M25" s="887">
        <f t="shared" si="5"/>
        <v>63680</v>
      </c>
      <c r="N25" s="887">
        <f t="shared" si="6"/>
        <v>6</v>
      </c>
      <c r="O25" s="887">
        <f t="shared" si="7"/>
        <v>47760</v>
      </c>
      <c r="P25" s="888">
        <f t="shared" si="8"/>
        <v>14</v>
      </c>
      <c r="Q25" s="888">
        <f t="shared" si="9"/>
        <v>111440</v>
      </c>
      <c r="R25" s="906"/>
      <c r="S25" s="1005"/>
      <c r="T25" s="831">
        <v>14</v>
      </c>
      <c r="U25" s="1460"/>
      <c r="V25" s="900" t="s">
        <v>50</v>
      </c>
      <c r="W25" s="893">
        <f t="shared" si="1"/>
        <v>15</v>
      </c>
      <c r="X25" s="893">
        <f t="shared" si="1"/>
        <v>2</v>
      </c>
      <c r="Y25" s="894">
        <f t="shared" si="10"/>
        <v>13.333333333333334</v>
      </c>
      <c r="Z25" s="894">
        <f t="shared" si="1"/>
        <v>2</v>
      </c>
      <c r="AA25" s="894">
        <f t="shared" si="1"/>
        <v>4</v>
      </c>
      <c r="AB25" s="901"/>
      <c r="AC25" s="895">
        <f t="shared" si="11"/>
        <v>4</v>
      </c>
      <c r="AD25" s="895">
        <f t="shared" si="11"/>
        <v>0</v>
      </c>
      <c r="AE25" s="896">
        <f t="shared" si="12"/>
        <v>0</v>
      </c>
      <c r="AF25" s="902"/>
      <c r="AG25" s="902"/>
      <c r="AH25" s="902"/>
      <c r="AI25" s="902"/>
      <c r="AJ25" s="902"/>
      <c r="AK25" s="902"/>
      <c r="AL25" s="902"/>
      <c r="AM25" s="902"/>
      <c r="AN25" s="902"/>
      <c r="AO25" s="902"/>
      <c r="AP25" s="902"/>
      <c r="AQ25" s="902"/>
      <c r="AR25" s="902"/>
      <c r="AS25" s="902"/>
      <c r="AT25" s="901"/>
      <c r="AU25" s="901"/>
      <c r="AV25" s="901">
        <v>1</v>
      </c>
      <c r="AW25" s="901"/>
      <c r="AX25" s="901">
        <v>1</v>
      </c>
      <c r="AY25" s="901"/>
      <c r="AZ25" s="901">
        <v>1</v>
      </c>
      <c r="BA25" s="901"/>
      <c r="BB25" s="901">
        <v>1</v>
      </c>
      <c r="BC25" s="901"/>
      <c r="BD25" s="895">
        <f t="shared" si="13"/>
        <v>4</v>
      </c>
      <c r="BE25" s="895">
        <f t="shared" si="13"/>
        <v>0</v>
      </c>
    </row>
    <row r="26" spans="1:57" ht="12" customHeight="1" x14ac:dyDescent="0.2">
      <c r="A26" s="840">
        <v>15</v>
      </c>
      <c r="B26" s="878">
        <v>1</v>
      </c>
      <c r="C26" s="879"/>
      <c r="D26" s="1449" t="s">
        <v>59</v>
      </c>
      <c r="E26" s="903" t="s">
        <v>278</v>
      </c>
      <c r="F26" s="1215"/>
      <c r="G26" s="1216"/>
      <c r="H26" s="883" t="e">
        <f t="shared" si="2"/>
        <v>#DIV/0!</v>
      </c>
      <c r="I26" s="899"/>
      <c r="J26" s="885">
        <f t="shared" si="3"/>
        <v>0</v>
      </c>
      <c r="K26" s="886">
        <f t="shared" si="0"/>
        <v>0</v>
      </c>
      <c r="L26" s="887">
        <f t="shared" si="4"/>
        <v>7960</v>
      </c>
      <c r="M26" s="887">
        <f t="shared" si="5"/>
        <v>0</v>
      </c>
      <c r="N26" s="887">
        <f t="shared" si="6"/>
        <v>0</v>
      </c>
      <c r="O26" s="887">
        <f t="shared" si="7"/>
        <v>0</v>
      </c>
      <c r="P26" s="888">
        <f t="shared" si="8"/>
        <v>0</v>
      </c>
      <c r="Q26" s="888">
        <f t="shared" si="9"/>
        <v>0</v>
      </c>
      <c r="R26" s="906"/>
      <c r="S26" s="1005"/>
      <c r="T26" s="831">
        <v>15</v>
      </c>
      <c r="U26" s="1450" t="s">
        <v>59</v>
      </c>
      <c r="V26" s="900" t="s">
        <v>49</v>
      </c>
      <c r="W26" s="893">
        <f t="shared" si="1"/>
        <v>0</v>
      </c>
      <c r="X26" s="893">
        <f t="shared" si="1"/>
        <v>0</v>
      </c>
      <c r="Y26" s="894" t="e">
        <f t="shared" si="10"/>
        <v>#DIV/0!</v>
      </c>
      <c r="Z26" s="894">
        <f t="shared" si="1"/>
        <v>0</v>
      </c>
      <c r="AA26" s="894">
        <f t="shared" si="1"/>
        <v>0</v>
      </c>
      <c r="AB26" s="901"/>
      <c r="AC26" s="895">
        <f t="shared" si="11"/>
        <v>0</v>
      </c>
      <c r="AD26" s="895">
        <f t="shared" si="11"/>
        <v>0</v>
      </c>
      <c r="AE26" s="896" t="e">
        <f t="shared" si="12"/>
        <v>#DIV/0!</v>
      </c>
      <c r="AF26" s="902"/>
      <c r="AG26" s="902"/>
      <c r="AH26" s="902"/>
      <c r="AI26" s="902"/>
      <c r="AJ26" s="902"/>
      <c r="AK26" s="902"/>
      <c r="AL26" s="902"/>
      <c r="AM26" s="902"/>
      <c r="AN26" s="902"/>
      <c r="AO26" s="902"/>
      <c r="AP26" s="902"/>
      <c r="AQ26" s="902"/>
      <c r="AR26" s="902"/>
      <c r="AS26" s="902"/>
      <c r="AT26" s="901"/>
      <c r="AU26" s="901"/>
      <c r="AV26" s="901"/>
      <c r="AW26" s="901"/>
      <c r="AX26" s="901"/>
      <c r="AY26" s="901"/>
      <c r="AZ26" s="901"/>
      <c r="BA26" s="901"/>
      <c r="BB26" s="901"/>
      <c r="BC26" s="901"/>
      <c r="BD26" s="895">
        <f t="shared" si="13"/>
        <v>0</v>
      </c>
      <c r="BE26" s="895">
        <f t="shared" si="13"/>
        <v>0</v>
      </c>
    </row>
    <row r="27" spans="1:57" ht="12" customHeight="1" x14ac:dyDescent="0.2">
      <c r="A27" s="840">
        <v>16</v>
      </c>
      <c r="B27" s="878">
        <v>1</v>
      </c>
      <c r="C27" s="879"/>
      <c r="D27" s="1449"/>
      <c r="E27" s="903" t="s">
        <v>279</v>
      </c>
      <c r="F27" s="1215"/>
      <c r="G27" s="1216"/>
      <c r="H27" s="883" t="e">
        <f t="shared" si="2"/>
        <v>#DIV/0!</v>
      </c>
      <c r="I27" s="899"/>
      <c r="J27" s="885">
        <f t="shared" si="3"/>
        <v>0</v>
      </c>
      <c r="K27" s="886">
        <f t="shared" si="0"/>
        <v>0</v>
      </c>
      <c r="L27" s="887">
        <f t="shared" si="4"/>
        <v>7960</v>
      </c>
      <c r="M27" s="887">
        <f t="shared" si="5"/>
        <v>0</v>
      </c>
      <c r="N27" s="887">
        <f t="shared" si="6"/>
        <v>0</v>
      </c>
      <c r="O27" s="887">
        <f t="shared" si="7"/>
        <v>0</v>
      </c>
      <c r="P27" s="888">
        <f t="shared" si="8"/>
        <v>0</v>
      </c>
      <c r="Q27" s="888">
        <f t="shared" si="9"/>
        <v>0</v>
      </c>
      <c r="R27" s="906"/>
      <c r="S27" s="1005"/>
      <c r="T27" s="831">
        <v>16</v>
      </c>
      <c r="U27" s="1450"/>
      <c r="V27" s="900" t="s">
        <v>50</v>
      </c>
      <c r="W27" s="893">
        <f t="shared" si="1"/>
        <v>0</v>
      </c>
      <c r="X27" s="893">
        <f t="shared" si="1"/>
        <v>0</v>
      </c>
      <c r="Y27" s="894" t="e">
        <f t="shared" si="10"/>
        <v>#DIV/0!</v>
      </c>
      <c r="Z27" s="894">
        <f t="shared" si="1"/>
        <v>0</v>
      </c>
      <c r="AA27" s="894">
        <f t="shared" si="1"/>
        <v>0</v>
      </c>
      <c r="AB27" s="901"/>
      <c r="AC27" s="895">
        <f t="shared" si="11"/>
        <v>0</v>
      </c>
      <c r="AD27" s="895">
        <f t="shared" si="11"/>
        <v>0</v>
      </c>
      <c r="AE27" s="896" t="e">
        <f t="shared" si="12"/>
        <v>#DIV/0!</v>
      </c>
      <c r="AF27" s="902"/>
      <c r="AG27" s="902"/>
      <c r="AH27" s="902"/>
      <c r="AI27" s="902"/>
      <c r="AJ27" s="902"/>
      <c r="AK27" s="902"/>
      <c r="AL27" s="902"/>
      <c r="AM27" s="902"/>
      <c r="AN27" s="902"/>
      <c r="AO27" s="902"/>
      <c r="AP27" s="902"/>
      <c r="AQ27" s="902"/>
      <c r="AR27" s="902"/>
      <c r="AS27" s="902"/>
      <c r="AT27" s="901"/>
      <c r="AU27" s="901"/>
      <c r="AV27" s="901"/>
      <c r="AW27" s="901"/>
      <c r="AX27" s="901"/>
      <c r="AY27" s="901"/>
      <c r="AZ27" s="901"/>
      <c r="BA27" s="901"/>
      <c r="BB27" s="901"/>
      <c r="BC27" s="901"/>
      <c r="BD27" s="895">
        <f t="shared" si="13"/>
        <v>0</v>
      </c>
      <c r="BE27" s="895">
        <f t="shared" si="13"/>
        <v>0</v>
      </c>
    </row>
    <row r="28" spans="1:57" ht="10.5" customHeight="1" x14ac:dyDescent="0.2">
      <c r="A28" s="840">
        <v>17</v>
      </c>
      <c r="B28" s="878">
        <v>1</v>
      </c>
      <c r="C28" s="879"/>
      <c r="D28" s="1453" t="s">
        <v>60</v>
      </c>
      <c r="E28" s="903" t="s">
        <v>278</v>
      </c>
      <c r="F28" s="1215"/>
      <c r="G28" s="1216"/>
      <c r="H28" s="883" t="e">
        <f t="shared" si="2"/>
        <v>#DIV/0!</v>
      </c>
      <c r="I28" s="899">
        <v>1</v>
      </c>
      <c r="J28" s="885">
        <f t="shared" si="3"/>
        <v>0</v>
      </c>
      <c r="K28" s="886">
        <f t="shared" si="0"/>
        <v>0</v>
      </c>
      <c r="L28" s="887">
        <f t="shared" si="4"/>
        <v>7960</v>
      </c>
      <c r="M28" s="887">
        <f t="shared" si="5"/>
        <v>0</v>
      </c>
      <c r="N28" s="887">
        <f t="shared" si="6"/>
        <v>0</v>
      </c>
      <c r="O28" s="887">
        <f t="shared" si="7"/>
        <v>0</v>
      </c>
      <c r="P28" s="888">
        <f t="shared" si="8"/>
        <v>0</v>
      </c>
      <c r="Q28" s="888">
        <f t="shared" si="9"/>
        <v>0</v>
      </c>
      <c r="R28" s="906"/>
      <c r="S28" s="1005"/>
      <c r="T28" s="831">
        <v>17</v>
      </c>
      <c r="U28" s="1450" t="s">
        <v>60</v>
      </c>
      <c r="V28" s="900" t="s">
        <v>49</v>
      </c>
      <c r="W28" s="893">
        <f t="shared" si="1"/>
        <v>0</v>
      </c>
      <c r="X28" s="893">
        <f t="shared" si="1"/>
        <v>0</v>
      </c>
      <c r="Y28" s="894" t="e">
        <f t="shared" si="10"/>
        <v>#DIV/0!</v>
      </c>
      <c r="Z28" s="894">
        <f t="shared" si="1"/>
        <v>1</v>
      </c>
      <c r="AA28" s="894">
        <f t="shared" si="1"/>
        <v>0</v>
      </c>
      <c r="AB28" s="901"/>
      <c r="AC28" s="895">
        <f t="shared" si="11"/>
        <v>0</v>
      </c>
      <c r="AD28" s="895">
        <f t="shared" si="11"/>
        <v>0</v>
      </c>
      <c r="AE28" s="896" t="e">
        <f t="shared" si="12"/>
        <v>#DIV/0!</v>
      </c>
      <c r="AF28" s="902"/>
      <c r="AG28" s="902"/>
      <c r="AH28" s="902"/>
      <c r="AI28" s="902"/>
      <c r="AJ28" s="902"/>
      <c r="AK28" s="902"/>
      <c r="AL28" s="902"/>
      <c r="AM28" s="902"/>
      <c r="AN28" s="902"/>
      <c r="AO28" s="902"/>
      <c r="AP28" s="902"/>
      <c r="AQ28" s="902"/>
      <c r="AR28" s="902"/>
      <c r="AS28" s="902"/>
      <c r="AT28" s="901"/>
      <c r="AU28" s="901"/>
      <c r="AV28" s="901"/>
      <c r="AW28" s="901"/>
      <c r="AX28" s="901"/>
      <c r="AY28" s="901"/>
      <c r="AZ28" s="901"/>
      <c r="BA28" s="901"/>
      <c r="BB28" s="901"/>
      <c r="BC28" s="901"/>
      <c r="BD28" s="895">
        <f t="shared" si="13"/>
        <v>0</v>
      </c>
      <c r="BE28" s="895">
        <f t="shared" si="13"/>
        <v>0</v>
      </c>
    </row>
    <row r="29" spans="1:57" ht="17.25" customHeight="1" x14ac:dyDescent="0.2">
      <c r="A29" s="840">
        <v>18</v>
      </c>
      <c r="B29" s="878">
        <v>1</v>
      </c>
      <c r="C29" s="879"/>
      <c r="D29" s="1453"/>
      <c r="E29" s="903" t="s">
        <v>279</v>
      </c>
      <c r="F29" s="1215"/>
      <c r="G29" s="1216"/>
      <c r="H29" s="883" t="e">
        <f t="shared" si="2"/>
        <v>#DIV/0!</v>
      </c>
      <c r="I29" s="899"/>
      <c r="J29" s="885">
        <f t="shared" si="3"/>
        <v>0</v>
      </c>
      <c r="K29" s="886">
        <f t="shared" si="0"/>
        <v>0</v>
      </c>
      <c r="L29" s="887">
        <f t="shared" si="4"/>
        <v>7960</v>
      </c>
      <c r="M29" s="887">
        <f t="shared" si="5"/>
        <v>0</v>
      </c>
      <c r="N29" s="887">
        <f t="shared" si="6"/>
        <v>0</v>
      </c>
      <c r="O29" s="887">
        <f t="shared" si="7"/>
        <v>0</v>
      </c>
      <c r="P29" s="888">
        <f t="shared" si="8"/>
        <v>0</v>
      </c>
      <c r="Q29" s="888">
        <f t="shared" si="9"/>
        <v>0</v>
      </c>
      <c r="R29" s="906"/>
      <c r="S29" s="1005"/>
      <c r="T29" s="831">
        <v>18</v>
      </c>
      <c r="U29" s="1450"/>
      <c r="V29" s="900" t="s">
        <v>50</v>
      </c>
      <c r="W29" s="893">
        <f t="shared" si="1"/>
        <v>0</v>
      </c>
      <c r="X29" s="893">
        <f t="shared" si="1"/>
        <v>0</v>
      </c>
      <c r="Y29" s="894" t="e">
        <f t="shared" si="10"/>
        <v>#DIV/0!</v>
      </c>
      <c r="Z29" s="894">
        <f t="shared" si="1"/>
        <v>0</v>
      </c>
      <c r="AA29" s="894">
        <f t="shared" si="1"/>
        <v>0</v>
      </c>
      <c r="AB29" s="901"/>
      <c r="AC29" s="895">
        <f t="shared" si="11"/>
        <v>0</v>
      </c>
      <c r="AD29" s="895">
        <f t="shared" si="11"/>
        <v>0</v>
      </c>
      <c r="AE29" s="896" t="e">
        <f t="shared" si="12"/>
        <v>#DIV/0!</v>
      </c>
      <c r="AF29" s="902"/>
      <c r="AG29" s="902"/>
      <c r="AH29" s="902"/>
      <c r="AI29" s="902"/>
      <c r="AJ29" s="902"/>
      <c r="AK29" s="902"/>
      <c r="AL29" s="902"/>
      <c r="AM29" s="902"/>
      <c r="AN29" s="902"/>
      <c r="AO29" s="902"/>
      <c r="AP29" s="902"/>
      <c r="AQ29" s="902"/>
      <c r="AR29" s="902"/>
      <c r="AS29" s="902"/>
      <c r="AT29" s="901"/>
      <c r="AU29" s="901"/>
      <c r="AV29" s="901"/>
      <c r="AW29" s="901"/>
      <c r="AX29" s="901"/>
      <c r="AY29" s="901"/>
      <c r="AZ29" s="901"/>
      <c r="BA29" s="901"/>
      <c r="BB29" s="901"/>
      <c r="BC29" s="901"/>
      <c r="BD29" s="895">
        <f t="shared" si="13"/>
        <v>0</v>
      </c>
      <c r="BE29" s="895">
        <f t="shared" si="13"/>
        <v>0</v>
      </c>
    </row>
    <row r="30" spans="1:57" ht="14.25" customHeight="1" x14ac:dyDescent="0.2">
      <c r="A30" s="840">
        <v>19</v>
      </c>
      <c r="B30" s="878">
        <v>1</v>
      </c>
      <c r="C30" s="879"/>
      <c r="D30" s="1453" t="s">
        <v>61</v>
      </c>
      <c r="E30" s="903" t="s">
        <v>278</v>
      </c>
      <c r="F30" s="1215">
        <v>1</v>
      </c>
      <c r="G30" s="1216">
        <v>1</v>
      </c>
      <c r="H30" s="883">
        <f t="shared" si="2"/>
        <v>100</v>
      </c>
      <c r="I30" s="910">
        <v>5</v>
      </c>
      <c r="J30" s="885">
        <f t="shared" si="3"/>
        <v>5</v>
      </c>
      <c r="K30" s="886">
        <f t="shared" si="0"/>
        <v>5</v>
      </c>
      <c r="L30" s="887">
        <f t="shared" si="4"/>
        <v>7960</v>
      </c>
      <c r="M30" s="887">
        <f t="shared" si="5"/>
        <v>39800</v>
      </c>
      <c r="N30" s="887">
        <f t="shared" si="6"/>
        <v>0</v>
      </c>
      <c r="O30" s="887">
        <f t="shared" si="7"/>
        <v>0</v>
      </c>
      <c r="P30" s="888">
        <f t="shared" si="8"/>
        <v>5</v>
      </c>
      <c r="Q30" s="888">
        <f t="shared" si="9"/>
        <v>39800</v>
      </c>
      <c r="R30" s="906"/>
      <c r="S30" s="1005"/>
      <c r="T30" s="831">
        <v>19</v>
      </c>
      <c r="U30" s="1450" t="s">
        <v>61</v>
      </c>
      <c r="V30" s="900" t="s">
        <v>49</v>
      </c>
      <c r="W30" s="893">
        <f t="shared" ref="W30:X33" si="14">F30</f>
        <v>1</v>
      </c>
      <c r="X30" s="893">
        <f t="shared" si="14"/>
        <v>1</v>
      </c>
      <c r="Y30" s="894">
        <f t="shared" si="10"/>
        <v>100</v>
      </c>
      <c r="Z30" s="894">
        <f t="shared" ref="Z30:AA33" si="15">I30</f>
        <v>5</v>
      </c>
      <c r="AA30" s="894">
        <f t="shared" si="15"/>
        <v>5</v>
      </c>
      <c r="AB30" s="911"/>
      <c r="AC30" s="895">
        <f t="shared" si="11"/>
        <v>5</v>
      </c>
      <c r="AD30" s="895">
        <f t="shared" si="11"/>
        <v>0</v>
      </c>
      <c r="AE30" s="896">
        <f t="shared" si="12"/>
        <v>0</v>
      </c>
      <c r="AF30" s="912"/>
      <c r="AG30" s="912"/>
      <c r="AH30" s="912"/>
      <c r="AI30" s="912"/>
      <c r="AJ30" s="912"/>
      <c r="AK30" s="912"/>
      <c r="AL30" s="912"/>
      <c r="AM30" s="912"/>
      <c r="AN30" s="912"/>
      <c r="AO30" s="912"/>
      <c r="AP30" s="912"/>
      <c r="AQ30" s="912"/>
      <c r="AR30" s="912"/>
      <c r="AS30" s="912"/>
      <c r="AT30" s="911">
        <v>1</v>
      </c>
      <c r="AU30" s="911"/>
      <c r="AV30" s="911">
        <v>1</v>
      </c>
      <c r="AW30" s="911"/>
      <c r="AX30" s="911">
        <v>1</v>
      </c>
      <c r="AY30" s="911"/>
      <c r="AZ30" s="911">
        <v>1</v>
      </c>
      <c r="BA30" s="911"/>
      <c r="BB30" s="911">
        <v>1</v>
      </c>
      <c r="BC30" s="911"/>
      <c r="BD30" s="895">
        <f t="shared" si="13"/>
        <v>5</v>
      </c>
      <c r="BE30" s="895">
        <f t="shared" si="13"/>
        <v>0</v>
      </c>
    </row>
    <row r="31" spans="1:57" ht="14.25" customHeight="1" x14ac:dyDescent="0.2">
      <c r="A31" s="840">
        <v>20</v>
      </c>
      <c r="B31" s="878">
        <v>1</v>
      </c>
      <c r="C31" s="909">
        <v>1.5</v>
      </c>
      <c r="D31" s="1453"/>
      <c r="E31" s="903" t="s">
        <v>279</v>
      </c>
      <c r="F31" s="1215">
        <v>15</v>
      </c>
      <c r="G31" s="1216">
        <v>5</v>
      </c>
      <c r="H31" s="883">
        <f t="shared" si="2"/>
        <v>33.333333333333336</v>
      </c>
      <c r="I31" s="910">
        <v>1</v>
      </c>
      <c r="J31" s="885">
        <f t="shared" si="3"/>
        <v>5</v>
      </c>
      <c r="K31" s="886">
        <f t="shared" si="0"/>
        <v>5</v>
      </c>
      <c r="L31" s="887">
        <f t="shared" si="4"/>
        <v>7960</v>
      </c>
      <c r="M31" s="887">
        <f t="shared" si="5"/>
        <v>39800</v>
      </c>
      <c r="N31" s="887">
        <f t="shared" si="6"/>
        <v>7.5</v>
      </c>
      <c r="O31" s="887">
        <f t="shared" si="7"/>
        <v>59700</v>
      </c>
      <c r="P31" s="888">
        <f t="shared" si="8"/>
        <v>12.5</v>
      </c>
      <c r="Q31" s="888">
        <f t="shared" si="9"/>
        <v>99500</v>
      </c>
      <c r="R31" s="906"/>
      <c r="S31" s="1005"/>
      <c r="T31" s="831">
        <v>20</v>
      </c>
      <c r="U31" s="1450"/>
      <c r="V31" s="900" t="s">
        <v>50</v>
      </c>
      <c r="W31" s="893">
        <f t="shared" si="14"/>
        <v>15</v>
      </c>
      <c r="X31" s="893">
        <f t="shared" si="14"/>
        <v>5</v>
      </c>
      <c r="Y31" s="894">
        <f t="shared" si="10"/>
        <v>33.333333333333336</v>
      </c>
      <c r="Z31" s="894">
        <f t="shared" si="15"/>
        <v>1</v>
      </c>
      <c r="AA31" s="894">
        <f t="shared" si="15"/>
        <v>5</v>
      </c>
      <c r="AB31" s="911"/>
      <c r="AC31" s="895">
        <f t="shared" si="11"/>
        <v>5</v>
      </c>
      <c r="AD31" s="895">
        <f t="shared" si="11"/>
        <v>0</v>
      </c>
      <c r="AE31" s="896">
        <f t="shared" si="12"/>
        <v>0</v>
      </c>
      <c r="AF31" s="912"/>
      <c r="AG31" s="912"/>
      <c r="AH31" s="912"/>
      <c r="AI31" s="912"/>
      <c r="AJ31" s="912"/>
      <c r="AK31" s="912"/>
      <c r="AL31" s="912"/>
      <c r="AM31" s="912"/>
      <c r="AN31" s="912"/>
      <c r="AO31" s="912"/>
      <c r="AP31" s="912"/>
      <c r="AQ31" s="912"/>
      <c r="AR31" s="912"/>
      <c r="AS31" s="912"/>
      <c r="AT31" s="911">
        <v>1</v>
      </c>
      <c r="AU31" s="911"/>
      <c r="AV31" s="911">
        <v>1</v>
      </c>
      <c r="AW31" s="911"/>
      <c r="AX31" s="911">
        <v>1</v>
      </c>
      <c r="AY31" s="911"/>
      <c r="AZ31" s="911">
        <v>1</v>
      </c>
      <c r="BA31" s="911"/>
      <c r="BB31" s="911">
        <v>1</v>
      </c>
      <c r="BC31" s="911"/>
      <c r="BD31" s="895">
        <f t="shared" si="13"/>
        <v>5</v>
      </c>
      <c r="BE31" s="895">
        <f t="shared" si="13"/>
        <v>0</v>
      </c>
    </row>
    <row r="32" spans="1:57" ht="10.5" customHeight="1" x14ac:dyDescent="0.2">
      <c r="A32" s="840">
        <v>21</v>
      </c>
      <c r="B32" s="878">
        <v>1</v>
      </c>
      <c r="C32" s="879"/>
      <c r="D32" s="1453" t="s">
        <v>62</v>
      </c>
      <c r="E32" s="903" t="s">
        <v>278</v>
      </c>
      <c r="F32" s="1215"/>
      <c r="G32" s="1216"/>
      <c r="H32" s="883" t="e">
        <f t="shared" si="2"/>
        <v>#DIV/0!</v>
      </c>
      <c r="I32" s="910"/>
      <c r="J32" s="885">
        <f t="shared" si="3"/>
        <v>0</v>
      </c>
      <c r="K32" s="886">
        <f t="shared" si="0"/>
        <v>0</v>
      </c>
      <c r="L32" s="887">
        <f t="shared" si="4"/>
        <v>7960</v>
      </c>
      <c r="M32" s="887">
        <f t="shared" si="5"/>
        <v>0</v>
      </c>
      <c r="N32" s="887">
        <f t="shared" si="6"/>
        <v>0</v>
      </c>
      <c r="O32" s="887">
        <f t="shared" si="7"/>
        <v>0</v>
      </c>
      <c r="P32" s="888">
        <f t="shared" si="8"/>
        <v>0</v>
      </c>
      <c r="Q32" s="888">
        <f t="shared" si="9"/>
        <v>0</v>
      </c>
      <c r="R32" s="906"/>
      <c r="S32" s="1005"/>
      <c r="T32" s="831">
        <v>21</v>
      </c>
      <c r="U32" s="1450" t="s">
        <v>62</v>
      </c>
      <c r="V32" s="900" t="s">
        <v>49</v>
      </c>
      <c r="W32" s="893">
        <f t="shared" si="14"/>
        <v>0</v>
      </c>
      <c r="X32" s="893">
        <f t="shared" si="14"/>
        <v>0</v>
      </c>
      <c r="Y32" s="894" t="e">
        <f t="shared" si="10"/>
        <v>#DIV/0!</v>
      </c>
      <c r="Z32" s="894">
        <f t="shared" si="15"/>
        <v>0</v>
      </c>
      <c r="AA32" s="894">
        <f t="shared" si="15"/>
        <v>0</v>
      </c>
      <c r="AB32" s="911"/>
      <c r="AC32" s="895">
        <f t="shared" si="11"/>
        <v>0</v>
      </c>
      <c r="AD32" s="895">
        <f t="shared" si="11"/>
        <v>0</v>
      </c>
      <c r="AE32" s="896" t="e">
        <f t="shared" si="12"/>
        <v>#DIV/0!</v>
      </c>
      <c r="AF32" s="912"/>
      <c r="AG32" s="912"/>
      <c r="AH32" s="912"/>
      <c r="AI32" s="912"/>
      <c r="AJ32" s="912"/>
      <c r="AK32" s="912"/>
      <c r="AL32" s="912"/>
      <c r="AM32" s="912"/>
      <c r="AN32" s="912"/>
      <c r="AO32" s="912"/>
      <c r="AP32" s="912"/>
      <c r="AQ32" s="912"/>
      <c r="AR32" s="912"/>
      <c r="AS32" s="912"/>
      <c r="AT32" s="911"/>
      <c r="AU32" s="911"/>
      <c r="AV32" s="911"/>
      <c r="AW32" s="911"/>
      <c r="AX32" s="911"/>
      <c r="AY32" s="911"/>
      <c r="AZ32" s="911"/>
      <c r="BA32" s="911"/>
      <c r="BB32" s="911"/>
      <c r="BC32" s="911"/>
      <c r="BD32" s="895">
        <f t="shared" si="13"/>
        <v>0</v>
      </c>
      <c r="BE32" s="895">
        <f t="shared" si="13"/>
        <v>0</v>
      </c>
    </row>
    <row r="33" spans="1:57" ht="14.25" customHeight="1" x14ac:dyDescent="0.2">
      <c r="A33" s="840">
        <v>22</v>
      </c>
      <c r="B33" s="878">
        <v>1</v>
      </c>
      <c r="C33" s="879"/>
      <c r="D33" s="1454"/>
      <c r="E33" s="903" t="s">
        <v>279</v>
      </c>
      <c r="F33" s="1215"/>
      <c r="G33" s="1216"/>
      <c r="H33" s="883" t="e">
        <f t="shared" si="2"/>
        <v>#DIV/0!</v>
      </c>
      <c r="I33" s="910"/>
      <c r="J33" s="885">
        <f t="shared" si="3"/>
        <v>0</v>
      </c>
      <c r="K33" s="886">
        <f t="shared" si="0"/>
        <v>0</v>
      </c>
      <c r="L33" s="887">
        <f t="shared" si="4"/>
        <v>7960</v>
      </c>
      <c r="M33" s="887">
        <f t="shared" si="5"/>
        <v>0</v>
      </c>
      <c r="N33" s="887">
        <f t="shared" si="6"/>
        <v>0</v>
      </c>
      <c r="O33" s="887">
        <f t="shared" si="7"/>
        <v>0</v>
      </c>
      <c r="P33" s="888">
        <f t="shared" si="8"/>
        <v>0</v>
      </c>
      <c r="Q33" s="888">
        <f t="shared" si="9"/>
        <v>0</v>
      </c>
      <c r="R33" s="906"/>
      <c r="S33" s="1005"/>
      <c r="T33" s="831">
        <v>22</v>
      </c>
      <c r="U33" s="1452"/>
      <c r="V33" s="900" t="s">
        <v>50</v>
      </c>
      <c r="W33" s="893">
        <f t="shared" si="14"/>
        <v>0</v>
      </c>
      <c r="X33" s="893">
        <f t="shared" si="14"/>
        <v>0</v>
      </c>
      <c r="Y33" s="894" t="e">
        <f t="shared" si="10"/>
        <v>#DIV/0!</v>
      </c>
      <c r="Z33" s="894">
        <f t="shared" si="15"/>
        <v>0</v>
      </c>
      <c r="AA33" s="894">
        <f t="shared" si="15"/>
        <v>0</v>
      </c>
      <c r="AB33" s="911"/>
      <c r="AC33" s="895">
        <f t="shared" si="11"/>
        <v>0</v>
      </c>
      <c r="AD33" s="895">
        <f t="shared" si="11"/>
        <v>0</v>
      </c>
      <c r="AE33" s="896" t="e">
        <f t="shared" si="12"/>
        <v>#DIV/0!</v>
      </c>
      <c r="AF33" s="912"/>
      <c r="AG33" s="912"/>
      <c r="AH33" s="912"/>
      <c r="AI33" s="912"/>
      <c r="AJ33" s="912"/>
      <c r="AK33" s="912"/>
      <c r="AL33" s="912"/>
      <c r="AM33" s="912"/>
      <c r="AN33" s="912"/>
      <c r="AO33" s="912"/>
      <c r="AP33" s="912"/>
      <c r="AQ33" s="912"/>
      <c r="AR33" s="912"/>
      <c r="AS33" s="912"/>
      <c r="AT33" s="911"/>
      <c r="AU33" s="911"/>
      <c r="AV33" s="911"/>
      <c r="AW33" s="911"/>
      <c r="AX33" s="911"/>
      <c r="AY33" s="911"/>
      <c r="AZ33" s="911"/>
      <c r="BA33" s="911"/>
      <c r="BB33" s="911"/>
      <c r="BC33" s="911"/>
      <c r="BD33" s="895">
        <f t="shared" si="13"/>
        <v>0</v>
      </c>
      <c r="BE33" s="895">
        <f t="shared" si="13"/>
        <v>0</v>
      </c>
    </row>
    <row r="34" spans="1:57" s="929" customFormat="1" ht="18.75" customHeight="1" x14ac:dyDescent="0.2">
      <c r="A34" s="840">
        <v>23</v>
      </c>
      <c r="B34" s="913"/>
      <c r="C34" s="914"/>
      <c r="D34" s="864" t="s">
        <v>63</v>
      </c>
      <c r="E34" s="915"/>
      <c r="F34" s="915"/>
      <c r="G34" s="916"/>
      <c r="H34" s="913"/>
      <c r="I34" s="917"/>
      <c r="J34" s="918"/>
      <c r="K34" s="919"/>
      <c r="L34" s="920"/>
      <c r="M34" s="920"/>
      <c r="N34" s="921"/>
      <c r="O34" s="920"/>
      <c r="P34" s="922"/>
      <c r="Q34" s="922"/>
      <c r="R34" s="923"/>
      <c r="S34" s="924"/>
      <c r="T34" s="831">
        <v>23</v>
      </c>
      <c r="U34" s="925" t="s">
        <v>63</v>
      </c>
      <c r="V34" s="926"/>
      <c r="W34" s="926"/>
      <c r="X34" s="926"/>
      <c r="Y34" s="927"/>
      <c r="Z34" s="832"/>
      <c r="AA34" s="927"/>
      <c r="AB34" s="832"/>
      <c r="AC34" s="832"/>
      <c r="AD34" s="832"/>
      <c r="AE34" s="928"/>
      <c r="AF34" s="928"/>
      <c r="AG34" s="928"/>
      <c r="AH34" s="928"/>
      <c r="AI34" s="928"/>
      <c r="AJ34" s="928"/>
      <c r="AK34" s="928"/>
      <c r="AL34" s="928"/>
      <c r="AM34" s="928"/>
      <c r="AN34" s="928"/>
      <c r="AO34" s="928"/>
      <c r="AP34" s="928"/>
      <c r="AQ34" s="928"/>
      <c r="AR34" s="928"/>
      <c r="AS34" s="928"/>
      <c r="AT34" s="832"/>
      <c r="AU34" s="832"/>
      <c r="AV34" s="832"/>
      <c r="AW34" s="832"/>
      <c r="AX34" s="832"/>
      <c r="AY34" s="832"/>
      <c r="AZ34" s="832"/>
      <c r="BA34" s="832"/>
      <c r="BB34" s="832"/>
      <c r="BC34" s="832"/>
      <c r="BD34" s="832"/>
      <c r="BE34" s="832"/>
    </row>
    <row r="35" spans="1:57" s="860" customFormat="1" ht="12.75" customHeight="1" x14ac:dyDescent="0.2">
      <c r="A35" s="840">
        <v>24</v>
      </c>
      <c r="B35" s="930">
        <v>0.66</v>
      </c>
      <c r="C35" s="931"/>
      <c r="D35" s="1453" t="s">
        <v>64</v>
      </c>
      <c r="E35" s="903" t="s">
        <v>278</v>
      </c>
      <c r="F35" s="1191">
        <v>80</v>
      </c>
      <c r="G35" s="1192">
        <v>80</v>
      </c>
      <c r="H35" s="883">
        <f t="shared" ref="H35:H67" si="16">G35*100/F35</f>
        <v>100</v>
      </c>
      <c r="I35" s="934">
        <v>1</v>
      </c>
      <c r="J35" s="885">
        <f t="shared" ref="J35:J67" si="17">I35*G35</f>
        <v>80</v>
      </c>
      <c r="K35" s="886">
        <f t="shared" ref="K35:K67" si="18">J35*B35</f>
        <v>52.800000000000004</v>
      </c>
      <c r="L35" s="887">
        <f t="shared" ref="L35:L67" si="19">B35*7960</f>
        <v>5253.6</v>
      </c>
      <c r="M35" s="887">
        <f t="shared" ref="M35:M67" si="20">L35*J35</f>
        <v>420288</v>
      </c>
      <c r="N35" s="887">
        <f t="shared" ref="N35:N67" si="21">C35*J35</f>
        <v>0</v>
      </c>
      <c r="O35" s="887">
        <f t="shared" ref="O35:O67" si="22">N35*7960</f>
        <v>0</v>
      </c>
      <c r="P35" s="888">
        <f t="shared" ref="P35:P67" si="23">K35+N35</f>
        <v>52.800000000000004</v>
      </c>
      <c r="Q35" s="888">
        <f t="shared" si="9"/>
        <v>420288</v>
      </c>
      <c r="R35" s="935"/>
      <c r="S35" s="936"/>
      <c r="T35" s="831">
        <v>24</v>
      </c>
      <c r="U35" s="1458" t="s">
        <v>64</v>
      </c>
      <c r="V35" s="937"/>
      <c r="W35" s="893">
        <f t="shared" ref="W35:X67" si="24">F35</f>
        <v>80</v>
      </c>
      <c r="X35" s="893">
        <f t="shared" si="24"/>
        <v>80</v>
      </c>
      <c r="Y35" s="894">
        <f t="shared" ref="Y35:Y67" si="25">X35*100/W35</f>
        <v>100</v>
      </c>
      <c r="Z35" s="894">
        <f t="shared" ref="Z35:AA67" si="26">I35</f>
        <v>1</v>
      </c>
      <c r="AA35" s="894">
        <f t="shared" si="26"/>
        <v>80</v>
      </c>
      <c r="AB35" s="938"/>
      <c r="AC35" s="895">
        <f t="shared" ref="AC35:AD67" si="27">AF35+AH35+AJ35+AL35+AN35+AP35+AR35+AT35+AV35+AX35+AZ35+BB35</f>
        <v>80</v>
      </c>
      <c r="AD35" s="895">
        <f t="shared" si="27"/>
        <v>0</v>
      </c>
      <c r="AE35" s="896">
        <f t="shared" ref="AE35:AE67" si="28">AD35*100/AC35</f>
        <v>0</v>
      </c>
      <c r="AF35" s="939"/>
      <c r="AG35" s="939"/>
      <c r="AH35" s="939"/>
      <c r="AI35" s="939"/>
      <c r="AJ35" s="939"/>
      <c r="AK35" s="939"/>
      <c r="AL35" s="939"/>
      <c r="AM35" s="939"/>
      <c r="AN35" s="939"/>
      <c r="AO35" s="939"/>
      <c r="AP35" s="939"/>
      <c r="AQ35" s="939"/>
      <c r="AR35" s="939"/>
      <c r="AS35" s="939"/>
      <c r="AT35" s="938">
        <v>40</v>
      </c>
      <c r="AU35" s="938"/>
      <c r="AV35" s="938">
        <v>30</v>
      </c>
      <c r="AW35" s="938"/>
      <c r="AX35" s="938">
        <v>10</v>
      </c>
      <c r="AY35" s="938"/>
      <c r="AZ35" s="938"/>
      <c r="BA35" s="938"/>
      <c r="BB35" s="938"/>
      <c r="BC35" s="938"/>
      <c r="BD35" s="895">
        <f t="shared" ref="BD35:BE67" si="29">AF35+AH35+AJ35+AL35+AN35+AP35+AR35+AT35+AV35+AX35+AZ35+BB35</f>
        <v>80</v>
      </c>
      <c r="BE35" s="895">
        <f t="shared" si="29"/>
        <v>0</v>
      </c>
    </row>
    <row r="36" spans="1:57" s="860" customFormat="1" ht="24.75" customHeight="1" x14ac:dyDescent="0.2">
      <c r="A36" s="840">
        <v>25</v>
      </c>
      <c r="B36" s="930">
        <v>0.66</v>
      </c>
      <c r="C36" s="931">
        <v>1.5</v>
      </c>
      <c r="D36" s="1453"/>
      <c r="E36" s="903" t="s">
        <v>279</v>
      </c>
      <c r="F36" s="1191">
        <v>33</v>
      </c>
      <c r="G36" s="1192">
        <v>33</v>
      </c>
      <c r="H36" s="883">
        <f t="shared" si="16"/>
        <v>100</v>
      </c>
      <c r="I36" s="934">
        <v>1</v>
      </c>
      <c r="J36" s="885">
        <f t="shared" si="17"/>
        <v>33</v>
      </c>
      <c r="K36" s="886">
        <f t="shared" si="18"/>
        <v>21.78</v>
      </c>
      <c r="L36" s="887">
        <f t="shared" si="19"/>
        <v>5253.6</v>
      </c>
      <c r="M36" s="887">
        <f t="shared" si="20"/>
        <v>173368.80000000002</v>
      </c>
      <c r="N36" s="887">
        <f t="shared" si="21"/>
        <v>49.5</v>
      </c>
      <c r="O36" s="887">
        <f t="shared" si="22"/>
        <v>394020</v>
      </c>
      <c r="P36" s="888">
        <f t="shared" si="23"/>
        <v>71.28</v>
      </c>
      <c r="Q36" s="888">
        <f t="shared" si="9"/>
        <v>567388.80000000005</v>
      </c>
      <c r="R36" s="935"/>
      <c r="S36" s="936"/>
      <c r="T36" s="831">
        <v>25</v>
      </c>
      <c r="U36" s="1459"/>
      <c r="V36" s="937"/>
      <c r="W36" s="893">
        <f t="shared" si="24"/>
        <v>33</v>
      </c>
      <c r="X36" s="893">
        <f t="shared" si="24"/>
        <v>33</v>
      </c>
      <c r="Y36" s="894">
        <f t="shared" si="25"/>
        <v>100</v>
      </c>
      <c r="Z36" s="894">
        <f t="shared" si="26"/>
        <v>1</v>
      </c>
      <c r="AA36" s="894">
        <f t="shared" si="26"/>
        <v>33</v>
      </c>
      <c r="AB36" s="938"/>
      <c r="AC36" s="895">
        <f t="shared" si="27"/>
        <v>33</v>
      </c>
      <c r="AD36" s="895">
        <f t="shared" si="27"/>
        <v>0</v>
      </c>
      <c r="AE36" s="896">
        <f t="shared" si="28"/>
        <v>0</v>
      </c>
      <c r="AF36" s="939"/>
      <c r="AG36" s="939"/>
      <c r="AH36" s="939"/>
      <c r="AI36" s="939"/>
      <c r="AJ36" s="939"/>
      <c r="AK36" s="939"/>
      <c r="AL36" s="939"/>
      <c r="AM36" s="939"/>
      <c r="AN36" s="939"/>
      <c r="AO36" s="939"/>
      <c r="AP36" s="939"/>
      <c r="AQ36" s="939"/>
      <c r="AR36" s="939"/>
      <c r="AS36" s="939"/>
      <c r="AT36" s="938">
        <v>10</v>
      </c>
      <c r="AU36" s="938"/>
      <c r="AV36" s="938">
        <v>13</v>
      </c>
      <c r="AW36" s="938"/>
      <c r="AX36" s="938">
        <v>10</v>
      </c>
      <c r="AY36" s="938"/>
      <c r="AZ36" s="938"/>
      <c r="BA36" s="938"/>
      <c r="BB36" s="938"/>
      <c r="BC36" s="938"/>
      <c r="BD36" s="895">
        <f t="shared" si="29"/>
        <v>33</v>
      </c>
      <c r="BE36" s="895">
        <f t="shared" si="29"/>
        <v>0</v>
      </c>
    </row>
    <row r="37" spans="1:57" ht="25.5" customHeight="1" x14ac:dyDescent="0.2">
      <c r="A37" s="840">
        <v>26</v>
      </c>
      <c r="B37" s="878">
        <v>0.3</v>
      </c>
      <c r="C37" s="879"/>
      <c r="D37" s="907" t="s">
        <v>65</v>
      </c>
      <c r="E37" s="880" t="s">
        <v>66</v>
      </c>
      <c r="F37" s="905"/>
      <c r="G37" s="904"/>
      <c r="H37" s="883" t="e">
        <f t="shared" si="16"/>
        <v>#DIV/0!</v>
      </c>
      <c r="I37" s="910"/>
      <c r="J37" s="885">
        <f t="shared" si="17"/>
        <v>0</v>
      </c>
      <c r="K37" s="886">
        <f t="shared" si="18"/>
        <v>0</v>
      </c>
      <c r="L37" s="887">
        <f t="shared" si="19"/>
        <v>2388</v>
      </c>
      <c r="M37" s="887">
        <f t="shared" si="20"/>
        <v>0</v>
      </c>
      <c r="N37" s="887">
        <f t="shared" si="21"/>
        <v>0</v>
      </c>
      <c r="O37" s="887">
        <f t="shared" si="22"/>
        <v>0</v>
      </c>
      <c r="P37" s="888">
        <f t="shared" si="23"/>
        <v>0</v>
      </c>
      <c r="Q37" s="888">
        <f t="shared" si="9"/>
        <v>0</v>
      </c>
      <c r="R37" s="906"/>
      <c r="S37" s="1005"/>
      <c r="T37" s="831">
        <v>26</v>
      </c>
      <c r="U37" s="908" t="s">
        <v>65</v>
      </c>
      <c r="V37" s="900" t="s">
        <v>66</v>
      </c>
      <c r="W37" s="893">
        <f t="shared" si="24"/>
        <v>0</v>
      </c>
      <c r="X37" s="893">
        <f t="shared" si="24"/>
        <v>0</v>
      </c>
      <c r="Y37" s="894" t="e">
        <f t="shared" si="25"/>
        <v>#DIV/0!</v>
      </c>
      <c r="Z37" s="894">
        <f t="shared" si="26"/>
        <v>0</v>
      </c>
      <c r="AA37" s="894">
        <f t="shared" si="26"/>
        <v>0</v>
      </c>
      <c r="AB37" s="901"/>
      <c r="AC37" s="895">
        <f t="shared" si="27"/>
        <v>0</v>
      </c>
      <c r="AD37" s="895">
        <f t="shared" si="27"/>
        <v>0</v>
      </c>
      <c r="AE37" s="896" t="e">
        <f t="shared" si="28"/>
        <v>#DIV/0!</v>
      </c>
      <c r="AF37" s="902"/>
      <c r="AG37" s="902"/>
      <c r="AH37" s="902"/>
      <c r="AI37" s="902"/>
      <c r="AJ37" s="902"/>
      <c r="AK37" s="902"/>
      <c r="AL37" s="902"/>
      <c r="AM37" s="902"/>
      <c r="AN37" s="902"/>
      <c r="AO37" s="902"/>
      <c r="AP37" s="902"/>
      <c r="AQ37" s="902"/>
      <c r="AR37" s="902"/>
      <c r="AS37" s="902"/>
      <c r="AT37" s="901"/>
      <c r="AU37" s="901"/>
      <c r="AV37" s="901"/>
      <c r="AW37" s="901"/>
      <c r="AX37" s="901"/>
      <c r="AY37" s="901"/>
      <c r="AZ37" s="901"/>
      <c r="BA37" s="901"/>
      <c r="BB37" s="901"/>
      <c r="BC37" s="901"/>
      <c r="BD37" s="895">
        <f t="shared" si="29"/>
        <v>0</v>
      </c>
      <c r="BE37" s="895">
        <f t="shared" si="29"/>
        <v>0</v>
      </c>
    </row>
    <row r="38" spans="1:57" ht="21" customHeight="1" x14ac:dyDescent="0.2">
      <c r="A38" s="840">
        <v>27</v>
      </c>
      <c r="B38" s="878">
        <v>0.25</v>
      </c>
      <c r="C38" s="879"/>
      <c r="D38" s="907" t="s">
        <v>67</v>
      </c>
      <c r="E38" s="880" t="s">
        <v>66</v>
      </c>
      <c r="F38" s="905"/>
      <c r="G38" s="904"/>
      <c r="H38" s="883" t="e">
        <f t="shared" si="16"/>
        <v>#DIV/0!</v>
      </c>
      <c r="I38" s="910"/>
      <c r="J38" s="885">
        <f t="shared" si="17"/>
        <v>0</v>
      </c>
      <c r="K38" s="886">
        <f t="shared" si="18"/>
        <v>0</v>
      </c>
      <c r="L38" s="887">
        <f t="shared" si="19"/>
        <v>1990</v>
      </c>
      <c r="M38" s="887">
        <f t="shared" si="20"/>
        <v>0</v>
      </c>
      <c r="N38" s="887">
        <f t="shared" si="21"/>
        <v>0</v>
      </c>
      <c r="O38" s="887">
        <f t="shared" si="22"/>
        <v>0</v>
      </c>
      <c r="P38" s="888">
        <f t="shared" si="23"/>
        <v>0</v>
      </c>
      <c r="Q38" s="888">
        <f t="shared" si="9"/>
        <v>0</v>
      </c>
      <c r="R38" s="906"/>
      <c r="S38" s="1005"/>
      <c r="T38" s="831">
        <v>27</v>
      </c>
      <c r="U38" s="908" t="s">
        <v>67</v>
      </c>
      <c r="V38" s="900" t="s">
        <v>66</v>
      </c>
      <c r="W38" s="893">
        <f t="shared" si="24"/>
        <v>0</v>
      </c>
      <c r="X38" s="893">
        <f t="shared" si="24"/>
        <v>0</v>
      </c>
      <c r="Y38" s="894" t="e">
        <f t="shared" si="25"/>
        <v>#DIV/0!</v>
      </c>
      <c r="Z38" s="894">
        <f t="shared" si="26"/>
        <v>0</v>
      </c>
      <c r="AA38" s="894">
        <f t="shared" si="26"/>
        <v>0</v>
      </c>
      <c r="AB38" s="901"/>
      <c r="AC38" s="895">
        <f t="shared" si="27"/>
        <v>0</v>
      </c>
      <c r="AD38" s="895">
        <f t="shared" si="27"/>
        <v>0</v>
      </c>
      <c r="AE38" s="896" t="e">
        <f t="shared" si="28"/>
        <v>#DIV/0!</v>
      </c>
      <c r="AF38" s="902"/>
      <c r="AG38" s="902"/>
      <c r="AH38" s="902"/>
      <c r="AI38" s="902"/>
      <c r="AJ38" s="902"/>
      <c r="AK38" s="902"/>
      <c r="AL38" s="902"/>
      <c r="AM38" s="902"/>
      <c r="AN38" s="902"/>
      <c r="AO38" s="902"/>
      <c r="AP38" s="902"/>
      <c r="AQ38" s="902"/>
      <c r="AR38" s="902"/>
      <c r="AS38" s="902"/>
      <c r="AT38" s="901"/>
      <c r="AU38" s="901"/>
      <c r="AV38" s="901"/>
      <c r="AW38" s="901"/>
      <c r="AX38" s="901"/>
      <c r="AY38" s="901"/>
      <c r="AZ38" s="901"/>
      <c r="BA38" s="901"/>
      <c r="BB38" s="901"/>
      <c r="BC38" s="901"/>
      <c r="BD38" s="895">
        <f t="shared" si="29"/>
        <v>0</v>
      </c>
      <c r="BE38" s="895">
        <f t="shared" si="29"/>
        <v>0</v>
      </c>
    </row>
    <row r="39" spans="1:57" ht="10.5" customHeight="1" x14ac:dyDescent="0.2">
      <c r="A39" s="840">
        <v>28</v>
      </c>
      <c r="B39" s="878">
        <v>2</v>
      </c>
      <c r="C39" s="931"/>
      <c r="D39" s="1453" t="s">
        <v>68</v>
      </c>
      <c r="E39" s="903" t="s">
        <v>278</v>
      </c>
      <c r="F39" s="905"/>
      <c r="G39" s="904"/>
      <c r="H39" s="883" t="e">
        <f t="shared" si="16"/>
        <v>#DIV/0!</v>
      </c>
      <c r="I39" s="910"/>
      <c r="J39" s="885">
        <f t="shared" si="17"/>
        <v>0</v>
      </c>
      <c r="K39" s="886">
        <f t="shared" si="18"/>
        <v>0</v>
      </c>
      <c r="L39" s="887">
        <f t="shared" si="19"/>
        <v>15920</v>
      </c>
      <c r="M39" s="887">
        <f t="shared" si="20"/>
        <v>0</v>
      </c>
      <c r="N39" s="887">
        <f t="shared" si="21"/>
        <v>0</v>
      </c>
      <c r="O39" s="887">
        <f t="shared" si="22"/>
        <v>0</v>
      </c>
      <c r="P39" s="888">
        <f t="shared" si="23"/>
        <v>0</v>
      </c>
      <c r="Q39" s="888">
        <f t="shared" si="9"/>
        <v>0</v>
      </c>
      <c r="R39" s="906"/>
      <c r="S39" s="1005"/>
      <c r="T39" s="831">
        <v>28</v>
      </c>
      <c r="U39" s="1450" t="s">
        <v>68</v>
      </c>
      <c r="V39" s="900" t="s">
        <v>49</v>
      </c>
      <c r="W39" s="893">
        <f t="shared" si="24"/>
        <v>0</v>
      </c>
      <c r="X39" s="893">
        <f t="shared" si="24"/>
        <v>0</v>
      </c>
      <c r="Y39" s="894" t="e">
        <f t="shared" si="25"/>
        <v>#DIV/0!</v>
      </c>
      <c r="Z39" s="894">
        <f t="shared" si="26"/>
        <v>0</v>
      </c>
      <c r="AA39" s="894">
        <f t="shared" si="26"/>
        <v>0</v>
      </c>
      <c r="AB39" s="901"/>
      <c r="AC39" s="895">
        <f t="shared" si="27"/>
        <v>0</v>
      </c>
      <c r="AD39" s="895">
        <f t="shared" si="27"/>
        <v>0</v>
      </c>
      <c r="AE39" s="896" t="e">
        <f t="shared" si="28"/>
        <v>#DIV/0!</v>
      </c>
      <c r="AF39" s="902"/>
      <c r="AG39" s="902"/>
      <c r="AH39" s="902"/>
      <c r="AI39" s="902"/>
      <c r="AJ39" s="902"/>
      <c r="AK39" s="902"/>
      <c r="AL39" s="902"/>
      <c r="AM39" s="902"/>
      <c r="AN39" s="902"/>
      <c r="AO39" s="902"/>
      <c r="AP39" s="902"/>
      <c r="AQ39" s="902"/>
      <c r="AR39" s="902"/>
      <c r="AS39" s="902"/>
      <c r="AT39" s="901"/>
      <c r="AU39" s="901"/>
      <c r="AV39" s="901"/>
      <c r="AW39" s="901"/>
      <c r="AX39" s="901"/>
      <c r="AY39" s="901"/>
      <c r="AZ39" s="901"/>
      <c r="BA39" s="901"/>
      <c r="BB39" s="901"/>
      <c r="BC39" s="901"/>
      <c r="BD39" s="895">
        <f t="shared" si="29"/>
        <v>0</v>
      </c>
      <c r="BE39" s="895">
        <f t="shared" si="29"/>
        <v>0</v>
      </c>
    </row>
    <row r="40" spans="1:57" ht="10.5" customHeight="1" x14ac:dyDescent="0.2">
      <c r="A40" s="840">
        <v>29</v>
      </c>
      <c r="B40" s="878">
        <v>2</v>
      </c>
      <c r="C40" s="879"/>
      <c r="D40" s="1453"/>
      <c r="E40" s="903" t="s">
        <v>279</v>
      </c>
      <c r="F40" s="905"/>
      <c r="G40" s="904"/>
      <c r="H40" s="883" t="e">
        <f t="shared" si="16"/>
        <v>#DIV/0!</v>
      </c>
      <c r="I40" s="910"/>
      <c r="J40" s="885">
        <f t="shared" si="17"/>
        <v>0</v>
      </c>
      <c r="K40" s="886">
        <f t="shared" si="18"/>
        <v>0</v>
      </c>
      <c r="L40" s="887">
        <f t="shared" si="19"/>
        <v>15920</v>
      </c>
      <c r="M40" s="887">
        <f t="shared" si="20"/>
        <v>0</v>
      </c>
      <c r="N40" s="887">
        <f t="shared" si="21"/>
        <v>0</v>
      </c>
      <c r="O40" s="887">
        <f t="shared" si="22"/>
        <v>0</v>
      </c>
      <c r="P40" s="888">
        <f t="shared" si="23"/>
        <v>0</v>
      </c>
      <c r="Q40" s="888">
        <f t="shared" si="9"/>
        <v>0</v>
      </c>
      <c r="R40" s="906"/>
      <c r="S40" s="1005"/>
      <c r="T40" s="831">
        <v>29</v>
      </c>
      <c r="U40" s="1450"/>
      <c r="V40" s="900" t="s">
        <v>50</v>
      </c>
      <c r="W40" s="893">
        <f t="shared" si="24"/>
        <v>0</v>
      </c>
      <c r="X40" s="893">
        <f t="shared" si="24"/>
        <v>0</v>
      </c>
      <c r="Y40" s="894" t="e">
        <f t="shared" si="25"/>
        <v>#DIV/0!</v>
      </c>
      <c r="Z40" s="894">
        <f t="shared" si="26"/>
        <v>0</v>
      </c>
      <c r="AA40" s="894">
        <f t="shared" si="26"/>
        <v>0</v>
      </c>
      <c r="AB40" s="901"/>
      <c r="AC40" s="895">
        <f t="shared" si="27"/>
        <v>0</v>
      </c>
      <c r="AD40" s="895">
        <f t="shared" si="27"/>
        <v>0</v>
      </c>
      <c r="AE40" s="896" t="e">
        <f t="shared" si="28"/>
        <v>#DIV/0!</v>
      </c>
      <c r="AF40" s="902"/>
      <c r="AG40" s="902"/>
      <c r="AH40" s="902"/>
      <c r="AI40" s="902"/>
      <c r="AJ40" s="902"/>
      <c r="AK40" s="902"/>
      <c r="AL40" s="902"/>
      <c r="AM40" s="902"/>
      <c r="AN40" s="902"/>
      <c r="AO40" s="902"/>
      <c r="AP40" s="902"/>
      <c r="AQ40" s="902"/>
      <c r="AR40" s="902"/>
      <c r="AS40" s="902"/>
      <c r="AT40" s="901"/>
      <c r="AU40" s="901"/>
      <c r="AV40" s="901"/>
      <c r="AW40" s="901"/>
      <c r="AX40" s="901"/>
      <c r="AY40" s="901"/>
      <c r="AZ40" s="901"/>
      <c r="BA40" s="901"/>
      <c r="BB40" s="901"/>
      <c r="BC40" s="901"/>
      <c r="BD40" s="895">
        <f t="shared" si="29"/>
        <v>0</v>
      </c>
      <c r="BE40" s="895">
        <f t="shared" si="29"/>
        <v>0</v>
      </c>
    </row>
    <row r="41" spans="1:57" ht="10.5" customHeight="1" x14ac:dyDescent="0.2">
      <c r="A41" s="840">
        <v>30</v>
      </c>
      <c r="B41" s="878">
        <v>2</v>
      </c>
      <c r="C41" s="879"/>
      <c r="D41" s="1449" t="s">
        <v>69</v>
      </c>
      <c r="E41" s="903" t="s">
        <v>278</v>
      </c>
      <c r="F41" s="905"/>
      <c r="G41" s="904"/>
      <c r="H41" s="883" t="e">
        <f t="shared" si="16"/>
        <v>#DIV/0!</v>
      </c>
      <c r="I41" s="910"/>
      <c r="J41" s="885">
        <f t="shared" si="17"/>
        <v>0</v>
      </c>
      <c r="K41" s="886">
        <f t="shared" si="18"/>
        <v>0</v>
      </c>
      <c r="L41" s="887">
        <f t="shared" si="19"/>
        <v>15920</v>
      </c>
      <c r="M41" s="887">
        <f t="shared" si="20"/>
        <v>0</v>
      </c>
      <c r="N41" s="887">
        <f t="shared" si="21"/>
        <v>0</v>
      </c>
      <c r="O41" s="887">
        <f t="shared" si="22"/>
        <v>0</v>
      </c>
      <c r="P41" s="888">
        <f t="shared" si="23"/>
        <v>0</v>
      </c>
      <c r="Q41" s="888">
        <f t="shared" si="9"/>
        <v>0</v>
      </c>
      <c r="R41" s="906"/>
      <c r="S41" s="1005"/>
      <c r="T41" s="831">
        <v>30</v>
      </c>
      <c r="U41" s="1450" t="s">
        <v>69</v>
      </c>
      <c r="V41" s="900" t="s">
        <v>49</v>
      </c>
      <c r="W41" s="893">
        <f t="shared" si="24"/>
        <v>0</v>
      </c>
      <c r="X41" s="893">
        <f t="shared" si="24"/>
        <v>0</v>
      </c>
      <c r="Y41" s="894" t="e">
        <f t="shared" si="25"/>
        <v>#DIV/0!</v>
      </c>
      <c r="Z41" s="894">
        <f t="shared" si="26"/>
        <v>0</v>
      </c>
      <c r="AA41" s="894">
        <f t="shared" si="26"/>
        <v>0</v>
      </c>
      <c r="AB41" s="901"/>
      <c r="AC41" s="895">
        <f t="shared" si="27"/>
        <v>0</v>
      </c>
      <c r="AD41" s="895">
        <f t="shared" si="27"/>
        <v>0</v>
      </c>
      <c r="AE41" s="896" t="e">
        <f t="shared" si="28"/>
        <v>#DIV/0!</v>
      </c>
      <c r="AF41" s="902"/>
      <c r="AG41" s="902"/>
      <c r="AH41" s="902"/>
      <c r="AI41" s="902"/>
      <c r="AJ41" s="902"/>
      <c r="AK41" s="902"/>
      <c r="AL41" s="902"/>
      <c r="AM41" s="902"/>
      <c r="AN41" s="902"/>
      <c r="AO41" s="902"/>
      <c r="AP41" s="902"/>
      <c r="AQ41" s="902"/>
      <c r="AR41" s="902"/>
      <c r="AS41" s="902"/>
      <c r="AT41" s="901"/>
      <c r="AU41" s="901"/>
      <c r="AV41" s="901"/>
      <c r="AW41" s="901"/>
      <c r="AX41" s="901"/>
      <c r="AY41" s="901"/>
      <c r="AZ41" s="901"/>
      <c r="BA41" s="901"/>
      <c r="BB41" s="901"/>
      <c r="BC41" s="901"/>
      <c r="BD41" s="895">
        <f t="shared" si="29"/>
        <v>0</v>
      </c>
      <c r="BE41" s="895">
        <f t="shared" si="29"/>
        <v>0</v>
      </c>
    </row>
    <row r="42" spans="1:57" ht="10.5" customHeight="1" x14ac:dyDescent="0.2">
      <c r="A42" s="840">
        <v>31</v>
      </c>
      <c r="B42" s="878">
        <v>2</v>
      </c>
      <c r="C42" s="879"/>
      <c r="D42" s="1449"/>
      <c r="E42" s="903" t="s">
        <v>279</v>
      </c>
      <c r="F42" s="905"/>
      <c r="G42" s="904"/>
      <c r="H42" s="883" t="e">
        <f t="shared" si="16"/>
        <v>#DIV/0!</v>
      </c>
      <c r="I42" s="910"/>
      <c r="J42" s="885">
        <f t="shared" si="17"/>
        <v>0</v>
      </c>
      <c r="K42" s="886">
        <f t="shared" si="18"/>
        <v>0</v>
      </c>
      <c r="L42" s="887">
        <f t="shared" si="19"/>
        <v>15920</v>
      </c>
      <c r="M42" s="887">
        <f t="shared" si="20"/>
        <v>0</v>
      </c>
      <c r="N42" s="887">
        <f t="shared" si="21"/>
        <v>0</v>
      </c>
      <c r="O42" s="887">
        <f t="shared" si="22"/>
        <v>0</v>
      </c>
      <c r="P42" s="888">
        <f t="shared" si="23"/>
        <v>0</v>
      </c>
      <c r="Q42" s="888">
        <f t="shared" si="9"/>
        <v>0</v>
      </c>
      <c r="R42" s="906"/>
      <c r="S42" s="1005"/>
      <c r="T42" s="831">
        <v>31</v>
      </c>
      <c r="U42" s="1450"/>
      <c r="V42" s="900" t="s">
        <v>50</v>
      </c>
      <c r="W42" s="893">
        <f t="shared" si="24"/>
        <v>0</v>
      </c>
      <c r="X42" s="893">
        <f t="shared" si="24"/>
        <v>0</v>
      </c>
      <c r="Y42" s="894" t="e">
        <f t="shared" si="25"/>
        <v>#DIV/0!</v>
      </c>
      <c r="Z42" s="894">
        <f t="shared" si="26"/>
        <v>0</v>
      </c>
      <c r="AA42" s="894">
        <f t="shared" si="26"/>
        <v>0</v>
      </c>
      <c r="AB42" s="901"/>
      <c r="AC42" s="895">
        <f t="shared" si="27"/>
        <v>0</v>
      </c>
      <c r="AD42" s="895">
        <f t="shared" si="27"/>
        <v>0</v>
      </c>
      <c r="AE42" s="896" t="e">
        <f t="shared" si="28"/>
        <v>#DIV/0!</v>
      </c>
      <c r="AF42" s="902"/>
      <c r="AG42" s="902"/>
      <c r="AH42" s="902"/>
      <c r="AI42" s="902"/>
      <c r="AJ42" s="902"/>
      <c r="AK42" s="902"/>
      <c r="AL42" s="902"/>
      <c r="AM42" s="902"/>
      <c r="AN42" s="902"/>
      <c r="AO42" s="902"/>
      <c r="AP42" s="902"/>
      <c r="AQ42" s="902"/>
      <c r="AR42" s="902"/>
      <c r="AS42" s="902"/>
      <c r="AT42" s="901"/>
      <c r="AU42" s="901"/>
      <c r="AV42" s="901"/>
      <c r="AW42" s="901"/>
      <c r="AX42" s="901"/>
      <c r="AY42" s="901"/>
      <c r="AZ42" s="901"/>
      <c r="BA42" s="901"/>
      <c r="BB42" s="901"/>
      <c r="BC42" s="901"/>
      <c r="BD42" s="895">
        <f t="shared" si="29"/>
        <v>0</v>
      </c>
      <c r="BE42" s="895">
        <f t="shared" si="29"/>
        <v>0</v>
      </c>
    </row>
    <row r="43" spans="1:57" ht="15" customHeight="1" x14ac:dyDescent="0.2">
      <c r="A43" s="840">
        <v>32</v>
      </c>
      <c r="B43" s="878">
        <v>1</v>
      </c>
      <c r="C43" s="879"/>
      <c r="D43" s="1454" t="s">
        <v>70</v>
      </c>
      <c r="E43" s="903" t="s">
        <v>278</v>
      </c>
      <c r="F43" s="905"/>
      <c r="G43" s="904"/>
      <c r="H43" s="883" t="e">
        <f t="shared" si="16"/>
        <v>#DIV/0!</v>
      </c>
      <c r="I43" s="910"/>
      <c r="J43" s="885">
        <f t="shared" si="17"/>
        <v>0</v>
      </c>
      <c r="K43" s="886">
        <f t="shared" si="18"/>
        <v>0</v>
      </c>
      <c r="L43" s="887">
        <f t="shared" si="19"/>
        <v>7960</v>
      </c>
      <c r="M43" s="887">
        <f t="shared" si="20"/>
        <v>0</v>
      </c>
      <c r="N43" s="887">
        <f t="shared" si="21"/>
        <v>0</v>
      </c>
      <c r="O43" s="887">
        <f t="shared" si="22"/>
        <v>0</v>
      </c>
      <c r="P43" s="888">
        <f t="shared" si="23"/>
        <v>0</v>
      </c>
      <c r="Q43" s="888">
        <f t="shared" si="9"/>
        <v>0</v>
      </c>
      <c r="R43" s="906"/>
      <c r="S43" s="1005"/>
      <c r="T43" s="831">
        <v>32</v>
      </c>
      <c r="U43" s="1452" t="s">
        <v>70</v>
      </c>
      <c r="V43" s="900" t="s">
        <v>49</v>
      </c>
      <c r="W43" s="893">
        <f t="shared" si="24"/>
        <v>0</v>
      </c>
      <c r="X43" s="893">
        <f t="shared" si="24"/>
        <v>0</v>
      </c>
      <c r="Y43" s="894" t="e">
        <f t="shared" si="25"/>
        <v>#DIV/0!</v>
      </c>
      <c r="Z43" s="894">
        <f t="shared" si="26"/>
        <v>0</v>
      </c>
      <c r="AA43" s="894">
        <f t="shared" si="26"/>
        <v>0</v>
      </c>
      <c r="AB43" s="901"/>
      <c r="AC43" s="895">
        <f t="shared" si="27"/>
        <v>0</v>
      </c>
      <c r="AD43" s="895">
        <f t="shared" si="27"/>
        <v>0</v>
      </c>
      <c r="AE43" s="896" t="e">
        <f t="shared" si="28"/>
        <v>#DIV/0!</v>
      </c>
      <c r="AF43" s="902"/>
      <c r="AG43" s="902"/>
      <c r="AH43" s="902"/>
      <c r="AI43" s="902"/>
      <c r="AJ43" s="902"/>
      <c r="AK43" s="902"/>
      <c r="AL43" s="902"/>
      <c r="AM43" s="902"/>
      <c r="AN43" s="902"/>
      <c r="AO43" s="902"/>
      <c r="AP43" s="902"/>
      <c r="AQ43" s="902"/>
      <c r="AR43" s="902"/>
      <c r="AS43" s="902"/>
      <c r="AT43" s="901"/>
      <c r="AU43" s="901"/>
      <c r="AV43" s="901"/>
      <c r="AW43" s="901"/>
      <c r="AX43" s="901"/>
      <c r="AY43" s="901"/>
      <c r="AZ43" s="901"/>
      <c r="BA43" s="901"/>
      <c r="BB43" s="901"/>
      <c r="BC43" s="901"/>
      <c r="BD43" s="895">
        <f t="shared" si="29"/>
        <v>0</v>
      </c>
      <c r="BE43" s="895">
        <f t="shared" si="29"/>
        <v>0</v>
      </c>
    </row>
    <row r="44" spans="1:57" ht="13.5" customHeight="1" x14ac:dyDescent="0.2">
      <c r="A44" s="840">
        <v>33</v>
      </c>
      <c r="B44" s="878">
        <v>1</v>
      </c>
      <c r="C44" s="879"/>
      <c r="D44" s="1454"/>
      <c r="E44" s="903" t="s">
        <v>279</v>
      </c>
      <c r="F44" s="905"/>
      <c r="G44" s="904"/>
      <c r="H44" s="883" t="e">
        <f t="shared" si="16"/>
        <v>#DIV/0!</v>
      </c>
      <c r="I44" s="910"/>
      <c r="J44" s="885">
        <f t="shared" si="17"/>
        <v>0</v>
      </c>
      <c r="K44" s="886">
        <f t="shared" si="18"/>
        <v>0</v>
      </c>
      <c r="L44" s="887">
        <f t="shared" si="19"/>
        <v>7960</v>
      </c>
      <c r="M44" s="887">
        <f t="shared" si="20"/>
        <v>0</v>
      </c>
      <c r="N44" s="887">
        <f t="shared" si="21"/>
        <v>0</v>
      </c>
      <c r="O44" s="887">
        <f t="shared" si="22"/>
        <v>0</v>
      </c>
      <c r="P44" s="888">
        <f t="shared" si="23"/>
        <v>0</v>
      </c>
      <c r="Q44" s="888">
        <f t="shared" si="9"/>
        <v>0</v>
      </c>
      <c r="R44" s="906"/>
      <c r="S44" s="1005"/>
      <c r="T44" s="831">
        <v>33</v>
      </c>
      <c r="U44" s="1452"/>
      <c r="V44" s="900" t="s">
        <v>50</v>
      </c>
      <c r="W44" s="893">
        <f t="shared" si="24"/>
        <v>0</v>
      </c>
      <c r="X44" s="893">
        <f t="shared" si="24"/>
        <v>0</v>
      </c>
      <c r="Y44" s="894" t="e">
        <f t="shared" si="25"/>
        <v>#DIV/0!</v>
      </c>
      <c r="Z44" s="894">
        <f t="shared" si="26"/>
        <v>0</v>
      </c>
      <c r="AA44" s="894">
        <f t="shared" si="26"/>
        <v>0</v>
      </c>
      <c r="AB44" s="901"/>
      <c r="AC44" s="895">
        <f t="shared" si="27"/>
        <v>0</v>
      </c>
      <c r="AD44" s="895">
        <f t="shared" si="27"/>
        <v>0</v>
      </c>
      <c r="AE44" s="896" t="e">
        <f t="shared" si="28"/>
        <v>#DIV/0!</v>
      </c>
      <c r="AF44" s="902"/>
      <c r="AG44" s="902"/>
      <c r="AH44" s="902"/>
      <c r="AI44" s="902"/>
      <c r="AJ44" s="902"/>
      <c r="AK44" s="902"/>
      <c r="AL44" s="902"/>
      <c r="AM44" s="902"/>
      <c r="AN44" s="902"/>
      <c r="AO44" s="902"/>
      <c r="AP44" s="902"/>
      <c r="AQ44" s="902"/>
      <c r="AR44" s="902"/>
      <c r="AS44" s="902"/>
      <c r="AT44" s="901"/>
      <c r="AU44" s="901"/>
      <c r="AV44" s="901"/>
      <c r="AW44" s="901"/>
      <c r="AX44" s="901"/>
      <c r="AY44" s="901"/>
      <c r="AZ44" s="901"/>
      <c r="BA44" s="901"/>
      <c r="BB44" s="901"/>
      <c r="BC44" s="901"/>
      <c r="BD44" s="895">
        <f t="shared" si="29"/>
        <v>0</v>
      </c>
      <c r="BE44" s="895">
        <f t="shared" si="29"/>
        <v>0</v>
      </c>
    </row>
    <row r="45" spans="1:57" ht="10.5" customHeight="1" x14ac:dyDescent="0.2">
      <c r="A45" s="840">
        <v>34</v>
      </c>
      <c r="B45" s="878">
        <v>0.33</v>
      </c>
      <c r="C45" s="879"/>
      <c r="D45" s="1454" t="s">
        <v>71</v>
      </c>
      <c r="E45" s="903" t="s">
        <v>278</v>
      </c>
      <c r="F45" s="905"/>
      <c r="G45" s="904"/>
      <c r="H45" s="883" t="e">
        <f t="shared" si="16"/>
        <v>#DIV/0!</v>
      </c>
      <c r="I45" s="910"/>
      <c r="J45" s="885">
        <f t="shared" si="17"/>
        <v>0</v>
      </c>
      <c r="K45" s="886">
        <f t="shared" si="18"/>
        <v>0</v>
      </c>
      <c r="L45" s="887">
        <f t="shared" si="19"/>
        <v>2626.8</v>
      </c>
      <c r="M45" s="887">
        <f t="shared" si="20"/>
        <v>0</v>
      </c>
      <c r="N45" s="887">
        <f t="shared" si="21"/>
        <v>0</v>
      </c>
      <c r="O45" s="887">
        <f t="shared" si="22"/>
        <v>0</v>
      </c>
      <c r="P45" s="888">
        <f t="shared" si="23"/>
        <v>0</v>
      </c>
      <c r="Q45" s="888">
        <f t="shared" si="9"/>
        <v>0</v>
      </c>
      <c r="R45" s="906"/>
      <c r="S45" s="1005"/>
      <c r="T45" s="831">
        <v>34</v>
      </c>
      <c r="U45" s="1452" t="s">
        <v>71</v>
      </c>
      <c r="V45" s="900" t="s">
        <v>49</v>
      </c>
      <c r="W45" s="893">
        <f t="shared" si="24"/>
        <v>0</v>
      </c>
      <c r="X45" s="893">
        <f t="shared" si="24"/>
        <v>0</v>
      </c>
      <c r="Y45" s="894" t="e">
        <f t="shared" si="25"/>
        <v>#DIV/0!</v>
      </c>
      <c r="Z45" s="894">
        <f t="shared" si="26"/>
        <v>0</v>
      </c>
      <c r="AA45" s="894">
        <f t="shared" si="26"/>
        <v>0</v>
      </c>
      <c r="AB45" s="901"/>
      <c r="AC45" s="895">
        <f t="shared" si="27"/>
        <v>0</v>
      </c>
      <c r="AD45" s="895">
        <f t="shared" si="27"/>
        <v>0</v>
      </c>
      <c r="AE45" s="896" t="e">
        <f t="shared" si="28"/>
        <v>#DIV/0!</v>
      </c>
      <c r="AF45" s="902"/>
      <c r="AG45" s="902"/>
      <c r="AH45" s="902"/>
      <c r="AI45" s="902"/>
      <c r="AJ45" s="902"/>
      <c r="AK45" s="902"/>
      <c r="AL45" s="902"/>
      <c r="AM45" s="902"/>
      <c r="AN45" s="902"/>
      <c r="AO45" s="902"/>
      <c r="AP45" s="902"/>
      <c r="AQ45" s="902"/>
      <c r="AR45" s="902"/>
      <c r="AS45" s="902"/>
      <c r="AT45" s="902"/>
      <c r="AU45" s="901"/>
      <c r="AV45" s="902"/>
      <c r="AW45" s="901"/>
      <c r="AX45" s="902"/>
      <c r="AY45" s="901"/>
      <c r="AZ45" s="902"/>
      <c r="BA45" s="901"/>
      <c r="BB45" s="902"/>
      <c r="BC45" s="901"/>
      <c r="BD45" s="895">
        <f t="shared" si="29"/>
        <v>0</v>
      </c>
      <c r="BE45" s="895">
        <f t="shared" si="29"/>
        <v>0</v>
      </c>
    </row>
    <row r="46" spans="1:57" ht="10.5" customHeight="1" x14ac:dyDescent="0.2">
      <c r="A46" s="840">
        <v>35</v>
      </c>
      <c r="B46" s="878">
        <v>0.33</v>
      </c>
      <c r="C46" s="879"/>
      <c r="D46" s="1454"/>
      <c r="E46" s="903" t="s">
        <v>279</v>
      </c>
      <c r="F46" s="905"/>
      <c r="G46" s="904"/>
      <c r="H46" s="883" t="e">
        <f t="shared" si="16"/>
        <v>#DIV/0!</v>
      </c>
      <c r="I46" s="910"/>
      <c r="J46" s="885">
        <f t="shared" si="17"/>
        <v>0</v>
      </c>
      <c r="K46" s="886">
        <f t="shared" si="18"/>
        <v>0</v>
      </c>
      <c r="L46" s="887">
        <f t="shared" si="19"/>
        <v>2626.8</v>
      </c>
      <c r="M46" s="887">
        <f t="shared" si="20"/>
        <v>0</v>
      </c>
      <c r="N46" s="887">
        <f t="shared" si="21"/>
        <v>0</v>
      </c>
      <c r="O46" s="887">
        <f t="shared" si="22"/>
        <v>0</v>
      </c>
      <c r="P46" s="888">
        <f t="shared" si="23"/>
        <v>0</v>
      </c>
      <c r="Q46" s="888">
        <f t="shared" si="9"/>
        <v>0</v>
      </c>
      <c r="R46" s="906"/>
      <c r="S46" s="1005"/>
      <c r="T46" s="831">
        <v>35</v>
      </c>
      <c r="U46" s="1452"/>
      <c r="V46" s="900" t="s">
        <v>50</v>
      </c>
      <c r="W46" s="893">
        <f t="shared" si="24"/>
        <v>0</v>
      </c>
      <c r="X46" s="893">
        <f t="shared" si="24"/>
        <v>0</v>
      </c>
      <c r="Y46" s="894" t="e">
        <f t="shared" si="25"/>
        <v>#DIV/0!</v>
      </c>
      <c r="Z46" s="894">
        <f t="shared" si="26"/>
        <v>0</v>
      </c>
      <c r="AA46" s="894">
        <f t="shared" si="26"/>
        <v>0</v>
      </c>
      <c r="AB46" s="901"/>
      <c r="AC46" s="895">
        <f t="shared" si="27"/>
        <v>0</v>
      </c>
      <c r="AD46" s="895">
        <f t="shared" si="27"/>
        <v>0</v>
      </c>
      <c r="AE46" s="896" t="e">
        <f t="shared" si="28"/>
        <v>#DIV/0!</v>
      </c>
      <c r="AF46" s="902"/>
      <c r="AG46" s="902"/>
      <c r="AH46" s="902"/>
      <c r="AI46" s="902"/>
      <c r="AJ46" s="902"/>
      <c r="AK46" s="902"/>
      <c r="AL46" s="902"/>
      <c r="AM46" s="902"/>
      <c r="AN46" s="902"/>
      <c r="AO46" s="902"/>
      <c r="AP46" s="902"/>
      <c r="AQ46" s="902"/>
      <c r="AR46" s="902"/>
      <c r="AS46" s="902"/>
      <c r="AT46" s="901"/>
      <c r="AU46" s="901"/>
      <c r="AV46" s="901"/>
      <c r="AW46" s="901"/>
      <c r="AX46" s="901"/>
      <c r="AY46" s="901"/>
      <c r="AZ46" s="901"/>
      <c r="BA46" s="901"/>
      <c r="BB46" s="901"/>
      <c r="BC46" s="901"/>
      <c r="BD46" s="895">
        <f t="shared" si="29"/>
        <v>0</v>
      </c>
      <c r="BE46" s="895">
        <f t="shared" si="29"/>
        <v>0</v>
      </c>
    </row>
    <row r="47" spans="1:57" ht="14.25" customHeight="1" x14ac:dyDescent="0.2">
      <c r="A47" s="840">
        <v>36</v>
      </c>
      <c r="B47" s="878">
        <v>0.46</v>
      </c>
      <c r="C47" s="879"/>
      <c r="D47" s="1454" t="s">
        <v>281</v>
      </c>
      <c r="E47" s="903" t="s">
        <v>278</v>
      </c>
      <c r="F47" s="905"/>
      <c r="G47" s="904">
        <v>5</v>
      </c>
      <c r="H47" s="883" t="e">
        <f t="shared" si="16"/>
        <v>#DIV/0!</v>
      </c>
      <c r="I47" s="910">
        <v>30</v>
      </c>
      <c r="J47" s="885">
        <f t="shared" si="17"/>
        <v>150</v>
      </c>
      <c r="K47" s="886">
        <f t="shared" si="18"/>
        <v>69</v>
      </c>
      <c r="L47" s="887">
        <f t="shared" si="19"/>
        <v>3661.6000000000004</v>
      </c>
      <c r="M47" s="887">
        <f t="shared" si="20"/>
        <v>549240</v>
      </c>
      <c r="N47" s="887">
        <f t="shared" si="21"/>
        <v>0</v>
      </c>
      <c r="O47" s="887">
        <f t="shared" si="22"/>
        <v>0</v>
      </c>
      <c r="P47" s="888">
        <f t="shared" si="23"/>
        <v>69</v>
      </c>
      <c r="Q47" s="888">
        <f t="shared" si="9"/>
        <v>549240</v>
      </c>
      <c r="R47" s="906"/>
      <c r="S47" s="1005"/>
      <c r="T47" s="831">
        <v>36</v>
      </c>
      <c r="U47" s="1452" t="s">
        <v>72</v>
      </c>
      <c r="V47" s="900" t="s">
        <v>49</v>
      </c>
      <c r="W47" s="893">
        <f t="shared" si="24"/>
        <v>0</v>
      </c>
      <c r="X47" s="893">
        <f t="shared" si="24"/>
        <v>5</v>
      </c>
      <c r="Y47" s="894" t="e">
        <f t="shared" si="25"/>
        <v>#DIV/0!</v>
      </c>
      <c r="Z47" s="894">
        <f t="shared" si="26"/>
        <v>30</v>
      </c>
      <c r="AA47" s="894">
        <f t="shared" si="26"/>
        <v>150</v>
      </c>
      <c r="AB47" s="901"/>
      <c r="AC47" s="895">
        <f t="shared" si="27"/>
        <v>150</v>
      </c>
      <c r="AD47" s="895">
        <f t="shared" si="27"/>
        <v>0</v>
      </c>
      <c r="AE47" s="896">
        <f t="shared" si="28"/>
        <v>0</v>
      </c>
      <c r="AF47" s="902"/>
      <c r="AG47" s="902"/>
      <c r="AH47" s="902"/>
      <c r="AI47" s="902"/>
      <c r="AJ47" s="902"/>
      <c r="AK47" s="902"/>
      <c r="AL47" s="902"/>
      <c r="AM47" s="902"/>
      <c r="AN47" s="902"/>
      <c r="AO47" s="902"/>
      <c r="AP47" s="902"/>
      <c r="AQ47" s="902"/>
      <c r="AR47" s="902"/>
      <c r="AS47" s="902"/>
      <c r="AT47" s="902">
        <v>10</v>
      </c>
      <c r="AU47" s="901"/>
      <c r="AV47" s="902">
        <v>35</v>
      </c>
      <c r="AW47" s="901"/>
      <c r="AX47" s="902">
        <v>35</v>
      </c>
      <c r="AY47" s="901"/>
      <c r="AZ47" s="902">
        <v>35</v>
      </c>
      <c r="BA47" s="901"/>
      <c r="BB47" s="902">
        <v>35</v>
      </c>
      <c r="BC47" s="901"/>
      <c r="BD47" s="895">
        <f t="shared" si="29"/>
        <v>150</v>
      </c>
      <c r="BE47" s="895">
        <f t="shared" si="29"/>
        <v>0</v>
      </c>
    </row>
    <row r="48" spans="1:57" ht="15" customHeight="1" x14ac:dyDescent="0.2">
      <c r="A48" s="840">
        <v>37</v>
      </c>
      <c r="B48" s="878">
        <v>0.46</v>
      </c>
      <c r="C48" s="879">
        <v>1.5</v>
      </c>
      <c r="D48" s="1454"/>
      <c r="E48" s="903" t="s">
        <v>279</v>
      </c>
      <c r="F48" s="905"/>
      <c r="G48" s="904">
        <v>3</v>
      </c>
      <c r="H48" s="883" t="e">
        <f t="shared" si="16"/>
        <v>#DIV/0!</v>
      </c>
      <c r="I48" s="910">
        <v>5</v>
      </c>
      <c r="J48" s="885">
        <f t="shared" si="17"/>
        <v>15</v>
      </c>
      <c r="K48" s="886">
        <f t="shared" si="18"/>
        <v>6.9</v>
      </c>
      <c r="L48" s="887">
        <f t="shared" si="19"/>
        <v>3661.6000000000004</v>
      </c>
      <c r="M48" s="887">
        <f t="shared" si="20"/>
        <v>54924.000000000007</v>
      </c>
      <c r="N48" s="887">
        <f t="shared" si="21"/>
        <v>22.5</v>
      </c>
      <c r="O48" s="887">
        <f t="shared" si="22"/>
        <v>179100</v>
      </c>
      <c r="P48" s="888">
        <f t="shared" si="23"/>
        <v>29.4</v>
      </c>
      <c r="Q48" s="888">
        <f t="shared" si="9"/>
        <v>234024</v>
      </c>
      <c r="R48" s="1005"/>
      <c r="S48" s="1005"/>
      <c r="T48" s="831">
        <v>37</v>
      </c>
      <c r="U48" s="1452"/>
      <c r="V48" s="900" t="s">
        <v>50</v>
      </c>
      <c r="W48" s="893">
        <f t="shared" si="24"/>
        <v>0</v>
      </c>
      <c r="X48" s="893">
        <f t="shared" si="24"/>
        <v>3</v>
      </c>
      <c r="Y48" s="894" t="e">
        <f t="shared" si="25"/>
        <v>#DIV/0!</v>
      </c>
      <c r="Z48" s="894">
        <f t="shared" si="26"/>
        <v>5</v>
      </c>
      <c r="AA48" s="894">
        <f t="shared" si="26"/>
        <v>15</v>
      </c>
      <c r="AB48" s="901"/>
      <c r="AC48" s="895">
        <f t="shared" si="27"/>
        <v>15</v>
      </c>
      <c r="AD48" s="895">
        <f t="shared" si="27"/>
        <v>0</v>
      </c>
      <c r="AE48" s="896">
        <f t="shared" si="28"/>
        <v>0</v>
      </c>
      <c r="AF48" s="902"/>
      <c r="AG48" s="902"/>
      <c r="AH48" s="902"/>
      <c r="AI48" s="902"/>
      <c r="AJ48" s="902"/>
      <c r="AK48" s="902"/>
      <c r="AL48" s="902"/>
      <c r="AM48" s="902"/>
      <c r="AN48" s="902"/>
      <c r="AO48" s="902"/>
      <c r="AP48" s="902"/>
      <c r="AQ48" s="902"/>
      <c r="AR48" s="902"/>
      <c r="AS48" s="902"/>
      <c r="AT48" s="901">
        <v>3</v>
      </c>
      <c r="AU48" s="901"/>
      <c r="AV48" s="901">
        <v>3</v>
      </c>
      <c r="AW48" s="901"/>
      <c r="AX48" s="901">
        <v>3</v>
      </c>
      <c r="AY48" s="901"/>
      <c r="AZ48" s="901">
        <v>3</v>
      </c>
      <c r="BA48" s="901"/>
      <c r="BB48" s="901">
        <v>3</v>
      </c>
      <c r="BC48" s="901"/>
      <c r="BD48" s="895">
        <f t="shared" si="29"/>
        <v>15</v>
      </c>
      <c r="BE48" s="895">
        <f t="shared" si="29"/>
        <v>0</v>
      </c>
    </row>
    <row r="49" spans="1:57" ht="11.25" customHeight="1" x14ac:dyDescent="0.2">
      <c r="A49" s="840">
        <v>38</v>
      </c>
      <c r="B49" s="878">
        <v>4</v>
      </c>
      <c r="C49" s="879"/>
      <c r="D49" s="1454" t="s">
        <v>73</v>
      </c>
      <c r="E49" s="903" t="s">
        <v>278</v>
      </c>
      <c r="F49" s="905"/>
      <c r="G49" s="904"/>
      <c r="H49" s="883" t="e">
        <f t="shared" si="16"/>
        <v>#DIV/0!</v>
      </c>
      <c r="I49" s="910"/>
      <c r="J49" s="885">
        <f t="shared" si="17"/>
        <v>0</v>
      </c>
      <c r="K49" s="886">
        <f t="shared" si="18"/>
        <v>0</v>
      </c>
      <c r="L49" s="887">
        <f t="shared" si="19"/>
        <v>31840</v>
      </c>
      <c r="M49" s="887">
        <f t="shared" si="20"/>
        <v>0</v>
      </c>
      <c r="N49" s="887">
        <f t="shared" si="21"/>
        <v>0</v>
      </c>
      <c r="O49" s="887">
        <f t="shared" si="22"/>
        <v>0</v>
      </c>
      <c r="P49" s="888">
        <f t="shared" si="23"/>
        <v>0</v>
      </c>
      <c r="Q49" s="888">
        <f t="shared" si="9"/>
        <v>0</v>
      </c>
      <c r="R49" s="906"/>
      <c r="S49" s="1005"/>
      <c r="T49" s="831">
        <v>38</v>
      </c>
      <c r="U49" s="1452" t="s">
        <v>73</v>
      </c>
      <c r="V49" s="900" t="s">
        <v>49</v>
      </c>
      <c r="W49" s="893">
        <f t="shared" si="24"/>
        <v>0</v>
      </c>
      <c r="X49" s="893">
        <f t="shared" si="24"/>
        <v>0</v>
      </c>
      <c r="Y49" s="894" t="e">
        <f t="shared" si="25"/>
        <v>#DIV/0!</v>
      </c>
      <c r="Z49" s="894">
        <f t="shared" si="26"/>
        <v>0</v>
      </c>
      <c r="AA49" s="894">
        <f t="shared" si="26"/>
        <v>0</v>
      </c>
      <c r="AB49" s="901"/>
      <c r="AC49" s="895">
        <f t="shared" si="27"/>
        <v>0</v>
      </c>
      <c r="AD49" s="895">
        <f t="shared" si="27"/>
        <v>0</v>
      </c>
      <c r="AE49" s="896" t="e">
        <f t="shared" si="28"/>
        <v>#DIV/0!</v>
      </c>
      <c r="AF49" s="902"/>
      <c r="AG49" s="902"/>
      <c r="AH49" s="902"/>
      <c r="AI49" s="902"/>
      <c r="AJ49" s="902"/>
      <c r="AK49" s="902"/>
      <c r="AL49" s="902"/>
      <c r="AM49" s="902"/>
      <c r="AN49" s="902"/>
      <c r="AO49" s="902"/>
      <c r="AP49" s="902"/>
      <c r="AQ49" s="902"/>
      <c r="AR49" s="902"/>
      <c r="AS49" s="902"/>
      <c r="AT49" s="902"/>
      <c r="AU49" s="901"/>
      <c r="AV49" s="902"/>
      <c r="AW49" s="901"/>
      <c r="AX49" s="902"/>
      <c r="AY49" s="901"/>
      <c r="AZ49" s="902"/>
      <c r="BA49" s="901"/>
      <c r="BB49" s="902"/>
      <c r="BC49" s="901"/>
      <c r="BD49" s="895">
        <f t="shared" si="29"/>
        <v>0</v>
      </c>
      <c r="BE49" s="895">
        <f t="shared" si="29"/>
        <v>0</v>
      </c>
    </row>
    <row r="50" spans="1:57" ht="12.75" customHeight="1" x14ac:dyDescent="0.2">
      <c r="A50" s="840">
        <v>39</v>
      </c>
      <c r="B50" s="878">
        <v>4</v>
      </c>
      <c r="C50" s="879"/>
      <c r="D50" s="1454"/>
      <c r="E50" s="903" t="s">
        <v>279</v>
      </c>
      <c r="F50" s="905"/>
      <c r="G50" s="904"/>
      <c r="H50" s="883" t="e">
        <f t="shared" si="16"/>
        <v>#DIV/0!</v>
      </c>
      <c r="I50" s="910"/>
      <c r="J50" s="885">
        <f t="shared" si="17"/>
        <v>0</v>
      </c>
      <c r="K50" s="886">
        <f t="shared" si="18"/>
        <v>0</v>
      </c>
      <c r="L50" s="887">
        <f t="shared" si="19"/>
        <v>31840</v>
      </c>
      <c r="M50" s="887">
        <f t="shared" si="20"/>
        <v>0</v>
      </c>
      <c r="N50" s="887">
        <f t="shared" si="21"/>
        <v>0</v>
      </c>
      <c r="O50" s="887">
        <f t="shared" si="22"/>
        <v>0</v>
      </c>
      <c r="P50" s="888">
        <f t="shared" si="23"/>
        <v>0</v>
      </c>
      <c r="Q50" s="888">
        <f t="shared" si="9"/>
        <v>0</v>
      </c>
      <c r="R50" s="906"/>
      <c r="S50" s="1005"/>
      <c r="T50" s="831">
        <v>39</v>
      </c>
      <c r="U50" s="1452"/>
      <c r="V50" s="900" t="s">
        <v>50</v>
      </c>
      <c r="W50" s="893">
        <f t="shared" si="24"/>
        <v>0</v>
      </c>
      <c r="X50" s="893">
        <f t="shared" si="24"/>
        <v>0</v>
      </c>
      <c r="Y50" s="894" t="e">
        <f t="shared" si="25"/>
        <v>#DIV/0!</v>
      </c>
      <c r="Z50" s="894">
        <f t="shared" si="26"/>
        <v>0</v>
      </c>
      <c r="AA50" s="894">
        <f t="shared" si="26"/>
        <v>0</v>
      </c>
      <c r="AB50" s="901"/>
      <c r="AC50" s="895">
        <f t="shared" si="27"/>
        <v>0</v>
      </c>
      <c r="AD50" s="895">
        <f t="shared" si="27"/>
        <v>0</v>
      </c>
      <c r="AE50" s="896" t="e">
        <f t="shared" si="28"/>
        <v>#DIV/0!</v>
      </c>
      <c r="AF50" s="902"/>
      <c r="AG50" s="902"/>
      <c r="AH50" s="902"/>
      <c r="AI50" s="902"/>
      <c r="AJ50" s="902"/>
      <c r="AK50" s="902"/>
      <c r="AL50" s="902"/>
      <c r="AM50" s="902"/>
      <c r="AN50" s="902"/>
      <c r="AO50" s="902"/>
      <c r="AP50" s="902"/>
      <c r="AQ50" s="902"/>
      <c r="AR50" s="902"/>
      <c r="AS50" s="902"/>
      <c r="AT50" s="901"/>
      <c r="AU50" s="901"/>
      <c r="AV50" s="901"/>
      <c r="AW50" s="901"/>
      <c r="AX50" s="901"/>
      <c r="AY50" s="901"/>
      <c r="AZ50" s="901"/>
      <c r="BA50" s="901"/>
      <c r="BB50" s="901"/>
      <c r="BC50" s="901"/>
      <c r="BD50" s="895">
        <f t="shared" si="29"/>
        <v>0</v>
      </c>
      <c r="BE50" s="895">
        <f t="shared" si="29"/>
        <v>0</v>
      </c>
    </row>
    <row r="51" spans="1:57" ht="12" customHeight="1" x14ac:dyDescent="0.2">
      <c r="A51" s="840">
        <v>40</v>
      </c>
      <c r="B51" s="878">
        <v>0.46</v>
      </c>
      <c r="C51" s="879"/>
      <c r="D51" s="1449" t="s">
        <v>282</v>
      </c>
      <c r="E51" s="903" t="s">
        <v>278</v>
      </c>
      <c r="F51" s="905"/>
      <c r="G51" s="904">
        <v>2</v>
      </c>
      <c r="H51" s="883" t="e">
        <f t="shared" si="16"/>
        <v>#DIV/0!</v>
      </c>
      <c r="I51" s="910">
        <v>30</v>
      </c>
      <c r="J51" s="885">
        <f t="shared" si="17"/>
        <v>60</v>
      </c>
      <c r="K51" s="886">
        <f t="shared" si="18"/>
        <v>27.6</v>
      </c>
      <c r="L51" s="887">
        <f t="shared" si="19"/>
        <v>3661.6000000000004</v>
      </c>
      <c r="M51" s="887">
        <f t="shared" si="20"/>
        <v>219696.00000000003</v>
      </c>
      <c r="N51" s="887">
        <f t="shared" si="21"/>
        <v>0</v>
      </c>
      <c r="O51" s="887">
        <f t="shared" si="22"/>
        <v>0</v>
      </c>
      <c r="P51" s="888">
        <f t="shared" si="23"/>
        <v>27.6</v>
      </c>
      <c r="Q51" s="888">
        <f t="shared" si="9"/>
        <v>219696.00000000003</v>
      </c>
      <c r="R51" s="906"/>
      <c r="S51" s="1005"/>
      <c r="T51" s="831">
        <v>40</v>
      </c>
      <c r="U51" s="1450" t="s">
        <v>74</v>
      </c>
      <c r="V51" s="900" t="s">
        <v>49</v>
      </c>
      <c r="W51" s="893">
        <f t="shared" si="24"/>
        <v>0</v>
      </c>
      <c r="X51" s="893">
        <f t="shared" si="24"/>
        <v>2</v>
      </c>
      <c r="Y51" s="894" t="e">
        <f t="shared" si="25"/>
        <v>#DIV/0!</v>
      </c>
      <c r="Z51" s="894">
        <f t="shared" si="26"/>
        <v>30</v>
      </c>
      <c r="AA51" s="894">
        <f t="shared" si="26"/>
        <v>60</v>
      </c>
      <c r="AB51" s="901"/>
      <c r="AC51" s="895">
        <f t="shared" si="27"/>
        <v>60</v>
      </c>
      <c r="AD51" s="895">
        <f t="shared" si="27"/>
        <v>0</v>
      </c>
      <c r="AE51" s="896">
        <f t="shared" si="28"/>
        <v>0</v>
      </c>
      <c r="AF51" s="902"/>
      <c r="AG51" s="902"/>
      <c r="AH51" s="902"/>
      <c r="AI51" s="902"/>
      <c r="AJ51" s="902"/>
      <c r="AK51" s="902"/>
      <c r="AL51" s="902"/>
      <c r="AM51" s="902"/>
      <c r="AN51" s="902"/>
      <c r="AO51" s="902"/>
      <c r="AP51" s="902"/>
      <c r="AQ51" s="902"/>
      <c r="AR51" s="902"/>
      <c r="AS51" s="902"/>
      <c r="AT51" s="902">
        <v>4</v>
      </c>
      <c r="AU51" s="901"/>
      <c r="AV51" s="902">
        <v>14</v>
      </c>
      <c r="AW51" s="901"/>
      <c r="AX51" s="902">
        <v>14</v>
      </c>
      <c r="AY51" s="901"/>
      <c r="AZ51" s="902">
        <v>14</v>
      </c>
      <c r="BA51" s="902"/>
      <c r="BB51" s="902">
        <v>14</v>
      </c>
      <c r="BC51" s="902"/>
      <c r="BD51" s="895">
        <f t="shared" si="29"/>
        <v>60</v>
      </c>
      <c r="BE51" s="895">
        <f t="shared" si="29"/>
        <v>0</v>
      </c>
    </row>
    <row r="52" spans="1:57" ht="12" customHeight="1" x14ac:dyDescent="0.2">
      <c r="A52" s="840">
        <v>41</v>
      </c>
      <c r="B52" s="878">
        <v>0.46</v>
      </c>
      <c r="C52" s="879">
        <v>1.5</v>
      </c>
      <c r="D52" s="1449"/>
      <c r="E52" s="903" t="s">
        <v>279</v>
      </c>
      <c r="F52" s="905"/>
      <c r="G52" s="904">
        <v>3</v>
      </c>
      <c r="H52" s="883" t="e">
        <f t="shared" si="16"/>
        <v>#DIV/0!</v>
      </c>
      <c r="I52" s="910">
        <v>5</v>
      </c>
      <c r="J52" s="885">
        <f t="shared" si="17"/>
        <v>15</v>
      </c>
      <c r="K52" s="886">
        <f t="shared" si="18"/>
        <v>6.9</v>
      </c>
      <c r="L52" s="887">
        <f t="shared" si="19"/>
        <v>3661.6000000000004</v>
      </c>
      <c r="M52" s="887">
        <f t="shared" si="20"/>
        <v>54924.000000000007</v>
      </c>
      <c r="N52" s="887">
        <f t="shared" si="21"/>
        <v>22.5</v>
      </c>
      <c r="O52" s="887">
        <f t="shared" si="22"/>
        <v>179100</v>
      </c>
      <c r="P52" s="888">
        <f t="shared" si="23"/>
        <v>29.4</v>
      </c>
      <c r="Q52" s="888">
        <f t="shared" si="9"/>
        <v>234024</v>
      </c>
      <c r="R52" s="906"/>
      <c r="S52" s="1005"/>
      <c r="T52" s="831">
        <v>41</v>
      </c>
      <c r="U52" s="1450"/>
      <c r="V52" s="900" t="s">
        <v>50</v>
      </c>
      <c r="W52" s="893">
        <f t="shared" si="24"/>
        <v>0</v>
      </c>
      <c r="X52" s="893">
        <f t="shared" si="24"/>
        <v>3</v>
      </c>
      <c r="Y52" s="894" t="e">
        <f t="shared" si="25"/>
        <v>#DIV/0!</v>
      </c>
      <c r="Z52" s="894">
        <f t="shared" si="26"/>
        <v>5</v>
      </c>
      <c r="AA52" s="894">
        <f t="shared" si="26"/>
        <v>15</v>
      </c>
      <c r="AB52" s="901"/>
      <c r="AC52" s="895">
        <f t="shared" si="27"/>
        <v>15</v>
      </c>
      <c r="AD52" s="895">
        <f t="shared" si="27"/>
        <v>0</v>
      </c>
      <c r="AE52" s="896">
        <f t="shared" si="28"/>
        <v>0</v>
      </c>
      <c r="AF52" s="902"/>
      <c r="AG52" s="902"/>
      <c r="AH52" s="902"/>
      <c r="AI52" s="902"/>
      <c r="AJ52" s="902"/>
      <c r="AK52" s="902"/>
      <c r="AL52" s="902"/>
      <c r="AM52" s="902"/>
      <c r="AN52" s="902"/>
      <c r="AO52" s="902"/>
      <c r="AP52" s="902"/>
      <c r="AQ52" s="902"/>
      <c r="AR52" s="902"/>
      <c r="AS52" s="902"/>
      <c r="AT52" s="901">
        <v>3</v>
      </c>
      <c r="AU52" s="901"/>
      <c r="AV52" s="901">
        <v>3</v>
      </c>
      <c r="AW52" s="901"/>
      <c r="AX52" s="901">
        <v>3</v>
      </c>
      <c r="AY52" s="901"/>
      <c r="AZ52" s="901">
        <v>3</v>
      </c>
      <c r="BA52" s="901"/>
      <c r="BB52" s="901">
        <v>3</v>
      </c>
      <c r="BC52" s="901"/>
      <c r="BD52" s="895">
        <f t="shared" si="29"/>
        <v>15</v>
      </c>
      <c r="BE52" s="895">
        <f t="shared" si="29"/>
        <v>0</v>
      </c>
    </row>
    <row r="53" spans="1:57" ht="12" customHeight="1" x14ac:dyDescent="0.2">
      <c r="A53" s="840">
        <v>42</v>
      </c>
      <c r="B53" s="878">
        <v>0.5</v>
      </c>
      <c r="C53" s="879"/>
      <c r="D53" s="1454" t="s">
        <v>75</v>
      </c>
      <c r="E53" s="903" t="s">
        <v>278</v>
      </c>
      <c r="F53" s="905"/>
      <c r="G53" s="904"/>
      <c r="H53" s="883" t="e">
        <f t="shared" si="16"/>
        <v>#DIV/0!</v>
      </c>
      <c r="I53" s="910"/>
      <c r="J53" s="885">
        <f t="shared" si="17"/>
        <v>0</v>
      </c>
      <c r="K53" s="886">
        <f t="shared" si="18"/>
        <v>0</v>
      </c>
      <c r="L53" s="887">
        <f t="shared" si="19"/>
        <v>3980</v>
      </c>
      <c r="M53" s="887">
        <f t="shared" si="20"/>
        <v>0</v>
      </c>
      <c r="N53" s="887">
        <f t="shared" si="21"/>
        <v>0</v>
      </c>
      <c r="O53" s="887">
        <f t="shared" si="22"/>
        <v>0</v>
      </c>
      <c r="P53" s="888">
        <f t="shared" si="23"/>
        <v>0</v>
      </c>
      <c r="Q53" s="888">
        <f t="shared" si="9"/>
        <v>0</v>
      </c>
      <c r="R53" s="906"/>
      <c r="S53" s="1005"/>
      <c r="T53" s="831">
        <v>42</v>
      </c>
      <c r="U53" s="1452" t="s">
        <v>75</v>
      </c>
      <c r="V53" s="900" t="s">
        <v>49</v>
      </c>
      <c r="W53" s="893">
        <f t="shared" si="24"/>
        <v>0</v>
      </c>
      <c r="X53" s="893">
        <f t="shared" si="24"/>
        <v>0</v>
      </c>
      <c r="Y53" s="894" t="e">
        <f t="shared" si="25"/>
        <v>#DIV/0!</v>
      </c>
      <c r="Z53" s="894">
        <f t="shared" si="26"/>
        <v>0</v>
      </c>
      <c r="AA53" s="894">
        <f t="shared" si="26"/>
        <v>0</v>
      </c>
      <c r="AB53" s="901"/>
      <c r="AC53" s="895">
        <f t="shared" si="27"/>
        <v>0</v>
      </c>
      <c r="AD53" s="895">
        <f t="shared" si="27"/>
        <v>0</v>
      </c>
      <c r="AE53" s="896" t="e">
        <f t="shared" si="28"/>
        <v>#DIV/0!</v>
      </c>
      <c r="AF53" s="902"/>
      <c r="AG53" s="902"/>
      <c r="AH53" s="902"/>
      <c r="AI53" s="902"/>
      <c r="AJ53" s="902"/>
      <c r="AK53" s="902"/>
      <c r="AL53" s="902"/>
      <c r="AM53" s="902"/>
      <c r="AN53" s="902"/>
      <c r="AO53" s="902"/>
      <c r="AP53" s="902"/>
      <c r="AQ53" s="902"/>
      <c r="AR53" s="902"/>
      <c r="AS53" s="902"/>
      <c r="AT53" s="901"/>
      <c r="AU53" s="901"/>
      <c r="AV53" s="901"/>
      <c r="AW53" s="901"/>
      <c r="AX53" s="901"/>
      <c r="AY53" s="901"/>
      <c r="AZ53" s="901"/>
      <c r="BA53" s="901"/>
      <c r="BB53" s="901"/>
      <c r="BC53" s="901"/>
      <c r="BD53" s="895">
        <f t="shared" si="29"/>
        <v>0</v>
      </c>
      <c r="BE53" s="895">
        <f t="shared" si="29"/>
        <v>0</v>
      </c>
    </row>
    <row r="54" spans="1:57" ht="12" customHeight="1" x14ac:dyDescent="0.2">
      <c r="A54" s="840">
        <v>43</v>
      </c>
      <c r="B54" s="878">
        <v>0.5</v>
      </c>
      <c r="C54" s="879"/>
      <c r="D54" s="1454"/>
      <c r="E54" s="903" t="s">
        <v>279</v>
      </c>
      <c r="F54" s="905"/>
      <c r="G54" s="904"/>
      <c r="H54" s="883" t="e">
        <f t="shared" si="16"/>
        <v>#DIV/0!</v>
      </c>
      <c r="I54" s="910"/>
      <c r="J54" s="885">
        <f t="shared" si="17"/>
        <v>0</v>
      </c>
      <c r="K54" s="886">
        <f t="shared" si="18"/>
        <v>0</v>
      </c>
      <c r="L54" s="887">
        <f t="shared" si="19"/>
        <v>3980</v>
      </c>
      <c r="M54" s="887">
        <f t="shared" si="20"/>
        <v>0</v>
      </c>
      <c r="N54" s="887">
        <f t="shared" si="21"/>
        <v>0</v>
      </c>
      <c r="O54" s="887">
        <f t="shared" si="22"/>
        <v>0</v>
      </c>
      <c r="P54" s="888">
        <f t="shared" si="23"/>
        <v>0</v>
      </c>
      <c r="Q54" s="888">
        <f t="shared" si="9"/>
        <v>0</v>
      </c>
      <c r="R54" s="906"/>
      <c r="S54" s="1005"/>
      <c r="T54" s="831">
        <v>43</v>
      </c>
      <c r="U54" s="1452"/>
      <c r="V54" s="900" t="s">
        <v>50</v>
      </c>
      <c r="W54" s="893">
        <f t="shared" si="24"/>
        <v>0</v>
      </c>
      <c r="X54" s="893">
        <f t="shared" si="24"/>
        <v>0</v>
      </c>
      <c r="Y54" s="894" t="e">
        <f t="shared" si="25"/>
        <v>#DIV/0!</v>
      </c>
      <c r="Z54" s="894">
        <f t="shared" si="26"/>
        <v>0</v>
      </c>
      <c r="AA54" s="894">
        <f t="shared" si="26"/>
        <v>0</v>
      </c>
      <c r="AB54" s="901"/>
      <c r="AC54" s="895">
        <f t="shared" si="27"/>
        <v>0</v>
      </c>
      <c r="AD54" s="895">
        <f t="shared" si="27"/>
        <v>0</v>
      </c>
      <c r="AE54" s="896" t="e">
        <f t="shared" si="28"/>
        <v>#DIV/0!</v>
      </c>
      <c r="AF54" s="902"/>
      <c r="AG54" s="902"/>
      <c r="AH54" s="902"/>
      <c r="AI54" s="902"/>
      <c r="AJ54" s="902"/>
      <c r="AK54" s="902"/>
      <c r="AL54" s="902"/>
      <c r="AM54" s="902"/>
      <c r="AN54" s="902"/>
      <c r="AO54" s="902"/>
      <c r="AP54" s="902"/>
      <c r="AQ54" s="902"/>
      <c r="AR54" s="902"/>
      <c r="AS54" s="902"/>
      <c r="AT54" s="901"/>
      <c r="AU54" s="901"/>
      <c r="AV54" s="901"/>
      <c r="AW54" s="901"/>
      <c r="AX54" s="901"/>
      <c r="AY54" s="901"/>
      <c r="AZ54" s="901"/>
      <c r="BA54" s="901"/>
      <c r="BB54" s="901"/>
      <c r="BC54" s="901"/>
      <c r="BD54" s="895">
        <f t="shared" si="29"/>
        <v>0</v>
      </c>
      <c r="BE54" s="895">
        <f t="shared" si="29"/>
        <v>0</v>
      </c>
    </row>
    <row r="55" spans="1:57" ht="12" customHeight="1" x14ac:dyDescent="0.2">
      <c r="A55" s="840">
        <v>44</v>
      </c>
      <c r="B55" s="878">
        <v>1</v>
      </c>
      <c r="C55" s="909"/>
      <c r="D55" s="1449" t="s">
        <v>76</v>
      </c>
      <c r="E55" s="903" t="s">
        <v>278</v>
      </c>
      <c r="F55" s="942"/>
      <c r="G55" s="943"/>
      <c r="H55" s="883" t="e">
        <f t="shared" si="16"/>
        <v>#DIV/0!</v>
      </c>
      <c r="I55" s="899"/>
      <c r="J55" s="885">
        <f t="shared" si="17"/>
        <v>0</v>
      </c>
      <c r="K55" s="886">
        <f t="shared" si="18"/>
        <v>0</v>
      </c>
      <c r="L55" s="887">
        <f t="shared" si="19"/>
        <v>7960</v>
      </c>
      <c r="M55" s="887">
        <f t="shared" si="20"/>
        <v>0</v>
      </c>
      <c r="N55" s="887">
        <f t="shared" si="21"/>
        <v>0</v>
      </c>
      <c r="O55" s="887">
        <f t="shared" si="22"/>
        <v>0</v>
      </c>
      <c r="P55" s="888">
        <f t="shared" si="23"/>
        <v>0</v>
      </c>
      <c r="Q55" s="888">
        <f t="shared" si="9"/>
        <v>0</v>
      </c>
      <c r="R55" s="906"/>
      <c r="S55" s="1005"/>
      <c r="T55" s="831">
        <v>44</v>
      </c>
      <c r="U55" s="1450" t="s">
        <v>76</v>
      </c>
      <c r="V55" s="900" t="s">
        <v>49</v>
      </c>
      <c r="W55" s="893">
        <f t="shared" si="24"/>
        <v>0</v>
      </c>
      <c r="X55" s="893">
        <f t="shared" si="24"/>
        <v>0</v>
      </c>
      <c r="Y55" s="894" t="e">
        <f t="shared" si="25"/>
        <v>#DIV/0!</v>
      </c>
      <c r="Z55" s="894">
        <f t="shared" si="26"/>
        <v>0</v>
      </c>
      <c r="AA55" s="894">
        <f t="shared" si="26"/>
        <v>0</v>
      </c>
      <c r="AB55" s="901"/>
      <c r="AC55" s="895">
        <f t="shared" si="27"/>
        <v>0</v>
      </c>
      <c r="AD55" s="895">
        <f t="shared" si="27"/>
        <v>0</v>
      </c>
      <c r="AE55" s="896" t="e">
        <f t="shared" si="28"/>
        <v>#DIV/0!</v>
      </c>
      <c r="AF55" s="902"/>
      <c r="AG55" s="902"/>
      <c r="AH55" s="902"/>
      <c r="AI55" s="902"/>
      <c r="AJ55" s="902"/>
      <c r="AK55" s="902"/>
      <c r="AL55" s="902"/>
      <c r="AM55" s="902"/>
      <c r="AN55" s="902"/>
      <c r="AO55" s="902"/>
      <c r="AP55" s="902"/>
      <c r="AQ55" s="902"/>
      <c r="AR55" s="902"/>
      <c r="AS55" s="902"/>
      <c r="AT55" s="901"/>
      <c r="AU55" s="901"/>
      <c r="AV55" s="901"/>
      <c r="AW55" s="901"/>
      <c r="AX55" s="901"/>
      <c r="AY55" s="901"/>
      <c r="AZ55" s="901"/>
      <c r="BA55" s="901"/>
      <c r="BB55" s="901"/>
      <c r="BC55" s="901"/>
      <c r="BD55" s="895">
        <f t="shared" si="29"/>
        <v>0</v>
      </c>
      <c r="BE55" s="895">
        <f t="shared" si="29"/>
        <v>0</v>
      </c>
    </row>
    <row r="56" spans="1:57" ht="12" customHeight="1" x14ac:dyDescent="0.2">
      <c r="A56" s="840">
        <v>45</v>
      </c>
      <c r="B56" s="878">
        <v>1</v>
      </c>
      <c r="C56" s="909"/>
      <c r="D56" s="1449"/>
      <c r="E56" s="903" t="s">
        <v>279</v>
      </c>
      <c r="F56" s="942"/>
      <c r="G56" s="943"/>
      <c r="H56" s="883" t="e">
        <f t="shared" si="16"/>
        <v>#DIV/0!</v>
      </c>
      <c r="I56" s="899"/>
      <c r="J56" s="885">
        <f t="shared" si="17"/>
        <v>0</v>
      </c>
      <c r="K56" s="886">
        <f t="shared" si="18"/>
        <v>0</v>
      </c>
      <c r="L56" s="887">
        <f t="shared" si="19"/>
        <v>7960</v>
      </c>
      <c r="M56" s="887">
        <f t="shared" si="20"/>
        <v>0</v>
      </c>
      <c r="N56" s="887">
        <f t="shared" si="21"/>
        <v>0</v>
      </c>
      <c r="O56" s="887">
        <f t="shared" si="22"/>
        <v>0</v>
      </c>
      <c r="P56" s="888">
        <f t="shared" si="23"/>
        <v>0</v>
      </c>
      <c r="Q56" s="888">
        <f t="shared" si="9"/>
        <v>0</v>
      </c>
      <c r="R56" s="906"/>
      <c r="S56" s="1005"/>
      <c r="T56" s="831">
        <v>45</v>
      </c>
      <c r="U56" s="1450"/>
      <c r="V56" s="900" t="s">
        <v>50</v>
      </c>
      <c r="W56" s="893">
        <f t="shared" si="24"/>
        <v>0</v>
      </c>
      <c r="X56" s="893">
        <f t="shared" si="24"/>
        <v>0</v>
      </c>
      <c r="Y56" s="894" t="e">
        <f t="shared" si="25"/>
        <v>#DIV/0!</v>
      </c>
      <c r="Z56" s="894">
        <f t="shared" si="26"/>
        <v>0</v>
      </c>
      <c r="AA56" s="894">
        <f t="shared" si="26"/>
        <v>0</v>
      </c>
      <c r="AB56" s="901"/>
      <c r="AC56" s="895">
        <f t="shared" si="27"/>
        <v>0</v>
      </c>
      <c r="AD56" s="895">
        <f t="shared" si="27"/>
        <v>0</v>
      </c>
      <c r="AE56" s="896" t="e">
        <f t="shared" si="28"/>
        <v>#DIV/0!</v>
      </c>
      <c r="AF56" s="902"/>
      <c r="AG56" s="902"/>
      <c r="AH56" s="902"/>
      <c r="AI56" s="902"/>
      <c r="AJ56" s="902"/>
      <c r="AK56" s="902"/>
      <c r="AL56" s="902"/>
      <c r="AM56" s="902"/>
      <c r="AN56" s="902"/>
      <c r="AO56" s="902"/>
      <c r="AP56" s="902"/>
      <c r="AQ56" s="902"/>
      <c r="AR56" s="902"/>
      <c r="AS56" s="902"/>
      <c r="AT56" s="901"/>
      <c r="AU56" s="901"/>
      <c r="AV56" s="901"/>
      <c r="AW56" s="901"/>
      <c r="AX56" s="901"/>
      <c r="AY56" s="901"/>
      <c r="AZ56" s="901"/>
      <c r="BA56" s="901"/>
      <c r="BB56" s="901"/>
      <c r="BC56" s="901"/>
      <c r="BD56" s="895">
        <f t="shared" si="29"/>
        <v>0</v>
      </c>
      <c r="BE56" s="895">
        <f t="shared" si="29"/>
        <v>0</v>
      </c>
    </row>
    <row r="57" spans="1:57" ht="13.5" customHeight="1" x14ac:dyDescent="0.2">
      <c r="A57" s="840">
        <v>46</v>
      </c>
      <c r="B57" s="878">
        <v>1</v>
      </c>
      <c r="C57" s="879"/>
      <c r="D57" s="907" t="s">
        <v>77</v>
      </c>
      <c r="E57" s="880" t="s">
        <v>78</v>
      </c>
      <c r="F57" s="942"/>
      <c r="G57" s="943"/>
      <c r="H57" s="883" t="e">
        <f t="shared" si="16"/>
        <v>#DIV/0!</v>
      </c>
      <c r="I57" s="899"/>
      <c r="J57" s="885">
        <f t="shared" si="17"/>
        <v>0</v>
      </c>
      <c r="K57" s="886">
        <f t="shared" si="18"/>
        <v>0</v>
      </c>
      <c r="L57" s="887">
        <f t="shared" si="19"/>
        <v>7960</v>
      </c>
      <c r="M57" s="887">
        <f t="shared" si="20"/>
        <v>0</v>
      </c>
      <c r="N57" s="887">
        <f t="shared" si="21"/>
        <v>0</v>
      </c>
      <c r="O57" s="887">
        <f t="shared" si="22"/>
        <v>0</v>
      </c>
      <c r="P57" s="888">
        <f t="shared" si="23"/>
        <v>0</v>
      </c>
      <c r="Q57" s="888">
        <f t="shared" si="9"/>
        <v>0</v>
      </c>
      <c r="R57" s="906"/>
      <c r="S57" s="1005"/>
      <c r="T57" s="831">
        <v>46</v>
      </c>
      <c r="U57" s="908" t="s">
        <v>77</v>
      </c>
      <c r="V57" s="900" t="s">
        <v>78</v>
      </c>
      <c r="W57" s="893">
        <f t="shared" si="24"/>
        <v>0</v>
      </c>
      <c r="X57" s="893">
        <f t="shared" si="24"/>
        <v>0</v>
      </c>
      <c r="Y57" s="894" t="e">
        <f t="shared" si="25"/>
        <v>#DIV/0!</v>
      </c>
      <c r="Z57" s="894">
        <f t="shared" si="26"/>
        <v>0</v>
      </c>
      <c r="AA57" s="894">
        <f t="shared" si="26"/>
        <v>0</v>
      </c>
      <c r="AB57" s="901"/>
      <c r="AC57" s="895">
        <f t="shared" si="27"/>
        <v>0</v>
      </c>
      <c r="AD57" s="895">
        <f t="shared" si="27"/>
        <v>0</v>
      </c>
      <c r="AE57" s="896" t="e">
        <f t="shared" si="28"/>
        <v>#DIV/0!</v>
      </c>
      <c r="AF57" s="902"/>
      <c r="AG57" s="902"/>
      <c r="AH57" s="902"/>
      <c r="AI57" s="902"/>
      <c r="AJ57" s="902"/>
      <c r="AK57" s="902"/>
      <c r="AL57" s="902"/>
      <c r="AM57" s="902"/>
      <c r="AN57" s="902"/>
      <c r="AO57" s="902"/>
      <c r="AP57" s="902"/>
      <c r="AQ57" s="902"/>
      <c r="AR57" s="902"/>
      <c r="AS57" s="902"/>
      <c r="AT57" s="901"/>
      <c r="AU57" s="901"/>
      <c r="AV57" s="901"/>
      <c r="AW57" s="901"/>
      <c r="AX57" s="901"/>
      <c r="AY57" s="901"/>
      <c r="AZ57" s="901"/>
      <c r="BA57" s="901"/>
      <c r="BB57" s="901"/>
      <c r="BC57" s="901"/>
      <c r="BD57" s="895">
        <f t="shared" si="29"/>
        <v>0</v>
      </c>
      <c r="BE57" s="895">
        <f t="shared" si="29"/>
        <v>0</v>
      </c>
    </row>
    <row r="58" spans="1:57" ht="12" customHeight="1" x14ac:dyDescent="0.2">
      <c r="A58" s="840">
        <v>47</v>
      </c>
      <c r="B58" s="878">
        <v>2</v>
      </c>
      <c r="C58" s="879"/>
      <c r="D58" s="1454" t="s">
        <v>79</v>
      </c>
      <c r="E58" s="903" t="s">
        <v>278</v>
      </c>
      <c r="F58" s="942"/>
      <c r="G58" s="943"/>
      <c r="H58" s="883" t="e">
        <f t="shared" si="16"/>
        <v>#DIV/0!</v>
      </c>
      <c r="I58" s="899"/>
      <c r="J58" s="885">
        <f t="shared" si="17"/>
        <v>0</v>
      </c>
      <c r="K58" s="886">
        <f t="shared" si="18"/>
        <v>0</v>
      </c>
      <c r="L58" s="887">
        <f t="shared" si="19"/>
        <v>15920</v>
      </c>
      <c r="M58" s="887">
        <f t="shared" si="20"/>
        <v>0</v>
      </c>
      <c r="N58" s="887">
        <f t="shared" si="21"/>
        <v>0</v>
      </c>
      <c r="O58" s="887">
        <f t="shared" si="22"/>
        <v>0</v>
      </c>
      <c r="P58" s="888">
        <f t="shared" si="23"/>
        <v>0</v>
      </c>
      <c r="Q58" s="888">
        <f t="shared" si="9"/>
        <v>0</v>
      </c>
      <c r="R58" s="906"/>
      <c r="S58" s="1005"/>
      <c r="T58" s="831">
        <v>47</v>
      </c>
      <c r="U58" s="1452" t="s">
        <v>79</v>
      </c>
      <c r="V58" s="900" t="s">
        <v>49</v>
      </c>
      <c r="W58" s="893">
        <f t="shared" si="24"/>
        <v>0</v>
      </c>
      <c r="X58" s="893">
        <f t="shared" si="24"/>
        <v>0</v>
      </c>
      <c r="Y58" s="894" t="e">
        <f t="shared" si="25"/>
        <v>#DIV/0!</v>
      </c>
      <c r="Z58" s="894">
        <f t="shared" si="26"/>
        <v>0</v>
      </c>
      <c r="AA58" s="894">
        <f t="shared" si="26"/>
        <v>0</v>
      </c>
      <c r="AB58" s="901"/>
      <c r="AC58" s="895">
        <f t="shared" si="27"/>
        <v>0</v>
      </c>
      <c r="AD58" s="895">
        <f t="shared" si="27"/>
        <v>0</v>
      </c>
      <c r="AE58" s="896" t="e">
        <f t="shared" si="28"/>
        <v>#DIV/0!</v>
      </c>
      <c r="AF58" s="902"/>
      <c r="AG58" s="902"/>
      <c r="AH58" s="902"/>
      <c r="AI58" s="902"/>
      <c r="AJ58" s="902"/>
      <c r="AK58" s="902"/>
      <c r="AL58" s="902"/>
      <c r="AM58" s="902"/>
      <c r="AN58" s="902"/>
      <c r="AO58" s="902"/>
      <c r="AP58" s="902"/>
      <c r="AQ58" s="902"/>
      <c r="AR58" s="902"/>
      <c r="AS58" s="902"/>
      <c r="AT58" s="902"/>
      <c r="AU58" s="901"/>
      <c r="AV58" s="902"/>
      <c r="AW58" s="901"/>
      <c r="AX58" s="902"/>
      <c r="AY58" s="901"/>
      <c r="AZ58" s="902"/>
      <c r="BA58" s="901"/>
      <c r="BB58" s="902"/>
      <c r="BC58" s="901"/>
      <c r="BD58" s="895">
        <f t="shared" si="29"/>
        <v>0</v>
      </c>
      <c r="BE58" s="895">
        <f t="shared" si="29"/>
        <v>0</v>
      </c>
    </row>
    <row r="59" spans="1:57" ht="12" customHeight="1" x14ac:dyDescent="0.2">
      <c r="A59" s="840">
        <v>48</v>
      </c>
      <c r="B59" s="878">
        <v>2</v>
      </c>
      <c r="C59" s="879"/>
      <c r="D59" s="1454"/>
      <c r="E59" s="903" t="s">
        <v>279</v>
      </c>
      <c r="F59" s="942"/>
      <c r="G59" s="943"/>
      <c r="H59" s="883" t="e">
        <f t="shared" si="16"/>
        <v>#DIV/0!</v>
      </c>
      <c r="I59" s="899"/>
      <c r="J59" s="885">
        <f t="shared" si="17"/>
        <v>0</v>
      </c>
      <c r="K59" s="886">
        <f t="shared" si="18"/>
        <v>0</v>
      </c>
      <c r="L59" s="887">
        <f t="shared" si="19"/>
        <v>15920</v>
      </c>
      <c r="M59" s="887">
        <f t="shared" si="20"/>
        <v>0</v>
      </c>
      <c r="N59" s="887">
        <f t="shared" si="21"/>
        <v>0</v>
      </c>
      <c r="O59" s="887">
        <f t="shared" si="22"/>
        <v>0</v>
      </c>
      <c r="P59" s="888">
        <f t="shared" si="23"/>
        <v>0</v>
      </c>
      <c r="Q59" s="888">
        <f t="shared" si="9"/>
        <v>0</v>
      </c>
      <c r="R59" s="906"/>
      <c r="S59" s="1005"/>
      <c r="T59" s="831">
        <v>48</v>
      </c>
      <c r="U59" s="1452"/>
      <c r="V59" s="900" t="s">
        <v>50</v>
      </c>
      <c r="W59" s="893">
        <f t="shared" si="24"/>
        <v>0</v>
      </c>
      <c r="X59" s="893">
        <f t="shared" si="24"/>
        <v>0</v>
      </c>
      <c r="Y59" s="894" t="e">
        <f t="shared" si="25"/>
        <v>#DIV/0!</v>
      </c>
      <c r="Z59" s="894">
        <f t="shared" si="26"/>
        <v>0</v>
      </c>
      <c r="AA59" s="894">
        <f t="shared" si="26"/>
        <v>0</v>
      </c>
      <c r="AB59" s="901"/>
      <c r="AC59" s="895">
        <f t="shared" si="27"/>
        <v>0</v>
      </c>
      <c r="AD59" s="895">
        <f t="shared" si="27"/>
        <v>0</v>
      </c>
      <c r="AE59" s="896" t="e">
        <f t="shared" si="28"/>
        <v>#DIV/0!</v>
      </c>
      <c r="AF59" s="902"/>
      <c r="AG59" s="902"/>
      <c r="AH59" s="902"/>
      <c r="AI59" s="902"/>
      <c r="AJ59" s="902"/>
      <c r="AK59" s="902"/>
      <c r="AL59" s="902"/>
      <c r="AM59" s="902"/>
      <c r="AN59" s="902"/>
      <c r="AO59" s="902"/>
      <c r="AP59" s="902"/>
      <c r="AQ59" s="902"/>
      <c r="AR59" s="902"/>
      <c r="AS59" s="902"/>
      <c r="AT59" s="901"/>
      <c r="AU59" s="901"/>
      <c r="AV59" s="901"/>
      <c r="AW59" s="901"/>
      <c r="AX59" s="901"/>
      <c r="AY59" s="901"/>
      <c r="AZ59" s="901"/>
      <c r="BA59" s="901"/>
      <c r="BB59" s="901"/>
      <c r="BC59" s="901"/>
      <c r="BD59" s="895">
        <f t="shared" si="29"/>
        <v>0</v>
      </c>
      <c r="BE59" s="895">
        <f t="shared" si="29"/>
        <v>0</v>
      </c>
    </row>
    <row r="60" spans="1:57" ht="12" customHeight="1" x14ac:dyDescent="0.2">
      <c r="A60" s="840">
        <v>49</v>
      </c>
      <c r="B60" s="878">
        <v>2</v>
      </c>
      <c r="C60" s="879"/>
      <c r="D60" s="1449" t="s">
        <v>80</v>
      </c>
      <c r="E60" s="903" t="s">
        <v>278</v>
      </c>
      <c r="F60" s="942"/>
      <c r="G60" s="943"/>
      <c r="H60" s="883" t="e">
        <f t="shared" si="16"/>
        <v>#DIV/0!</v>
      </c>
      <c r="I60" s="899"/>
      <c r="J60" s="885">
        <f t="shared" si="17"/>
        <v>0</v>
      </c>
      <c r="K60" s="886">
        <f t="shared" si="18"/>
        <v>0</v>
      </c>
      <c r="L60" s="887">
        <f t="shared" si="19"/>
        <v>15920</v>
      </c>
      <c r="M60" s="887">
        <f t="shared" si="20"/>
        <v>0</v>
      </c>
      <c r="N60" s="887">
        <f t="shared" si="21"/>
        <v>0</v>
      </c>
      <c r="O60" s="887">
        <f t="shared" si="22"/>
        <v>0</v>
      </c>
      <c r="P60" s="888">
        <f t="shared" si="23"/>
        <v>0</v>
      </c>
      <c r="Q60" s="888">
        <f t="shared" si="9"/>
        <v>0</v>
      </c>
      <c r="R60" s="906"/>
      <c r="S60" s="1005"/>
      <c r="T60" s="831">
        <v>49</v>
      </c>
      <c r="U60" s="1450" t="s">
        <v>80</v>
      </c>
      <c r="V60" s="900" t="s">
        <v>49</v>
      </c>
      <c r="W60" s="893">
        <f t="shared" si="24"/>
        <v>0</v>
      </c>
      <c r="X60" s="893">
        <f t="shared" si="24"/>
        <v>0</v>
      </c>
      <c r="Y60" s="894" t="e">
        <f t="shared" si="25"/>
        <v>#DIV/0!</v>
      </c>
      <c r="Z60" s="894">
        <f t="shared" si="26"/>
        <v>0</v>
      </c>
      <c r="AA60" s="894">
        <f t="shared" si="26"/>
        <v>0</v>
      </c>
      <c r="AB60" s="901"/>
      <c r="AC60" s="895">
        <f t="shared" si="27"/>
        <v>0</v>
      </c>
      <c r="AD60" s="895">
        <f t="shared" si="27"/>
        <v>0</v>
      </c>
      <c r="AE60" s="896" t="e">
        <f t="shared" si="28"/>
        <v>#DIV/0!</v>
      </c>
      <c r="AF60" s="902"/>
      <c r="AG60" s="902"/>
      <c r="AH60" s="902"/>
      <c r="AI60" s="902"/>
      <c r="AJ60" s="902"/>
      <c r="AK60" s="902"/>
      <c r="AL60" s="902"/>
      <c r="AM60" s="902"/>
      <c r="AN60" s="902"/>
      <c r="AO60" s="902"/>
      <c r="AP60" s="902"/>
      <c r="AQ60" s="902"/>
      <c r="AR60" s="902"/>
      <c r="AS60" s="902"/>
      <c r="AT60" s="901"/>
      <c r="AU60" s="901"/>
      <c r="AV60" s="901"/>
      <c r="AW60" s="901"/>
      <c r="AX60" s="901"/>
      <c r="AY60" s="901"/>
      <c r="AZ60" s="901"/>
      <c r="BA60" s="901"/>
      <c r="BB60" s="901"/>
      <c r="BC60" s="901"/>
      <c r="BD60" s="895">
        <f t="shared" si="29"/>
        <v>0</v>
      </c>
      <c r="BE60" s="895">
        <f t="shared" si="29"/>
        <v>0</v>
      </c>
    </row>
    <row r="61" spans="1:57" ht="12" customHeight="1" x14ac:dyDescent="0.2">
      <c r="A61" s="840">
        <v>50</v>
      </c>
      <c r="B61" s="878">
        <v>1</v>
      </c>
      <c r="C61" s="879"/>
      <c r="D61" s="1449"/>
      <c r="E61" s="903" t="s">
        <v>279</v>
      </c>
      <c r="F61" s="942"/>
      <c r="G61" s="943"/>
      <c r="H61" s="883" t="e">
        <f t="shared" si="16"/>
        <v>#DIV/0!</v>
      </c>
      <c r="I61" s="899"/>
      <c r="J61" s="885">
        <f t="shared" si="17"/>
        <v>0</v>
      </c>
      <c r="K61" s="886">
        <f t="shared" si="18"/>
        <v>0</v>
      </c>
      <c r="L61" s="887">
        <f t="shared" si="19"/>
        <v>7960</v>
      </c>
      <c r="M61" s="887">
        <f t="shared" si="20"/>
        <v>0</v>
      </c>
      <c r="N61" s="887">
        <f t="shared" si="21"/>
        <v>0</v>
      </c>
      <c r="O61" s="887">
        <f t="shared" si="22"/>
        <v>0</v>
      </c>
      <c r="P61" s="888">
        <f t="shared" si="23"/>
        <v>0</v>
      </c>
      <c r="Q61" s="888">
        <f t="shared" si="9"/>
        <v>0</v>
      </c>
      <c r="R61" s="906"/>
      <c r="S61" s="1005"/>
      <c r="T61" s="831">
        <v>50</v>
      </c>
      <c r="U61" s="1450"/>
      <c r="V61" s="900" t="s">
        <v>50</v>
      </c>
      <c r="W61" s="893">
        <f t="shared" si="24"/>
        <v>0</v>
      </c>
      <c r="X61" s="893">
        <f t="shared" si="24"/>
        <v>0</v>
      </c>
      <c r="Y61" s="894" t="e">
        <f t="shared" si="25"/>
        <v>#DIV/0!</v>
      </c>
      <c r="Z61" s="894">
        <f t="shared" si="26"/>
        <v>0</v>
      </c>
      <c r="AA61" s="894">
        <f t="shared" si="26"/>
        <v>0</v>
      </c>
      <c r="AB61" s="901"/>
      <c r="AC61" s="895">
        <f t="shared" si="27"/>
        <v>0</v>
      </c>
      <c r="AD61" s="895">
        <f t="shared" si="27"/>
        <v>0</v>
      </c>
      <c r="AE61" s="896" t="e">
        <f t="shared" si="28"/>
        <v>#DIV/0!</v>
      </c>
      <c r="AF61" s="902"/>
      <c r="AG61" s="902"/>
      <c r="AH61" s="902"/>
      <c r="AI61" s="902"/>
      <c r="AJ61" s="902"/>
      <c r="AK61" s="902"/>
      <c r="AL61" s="902"/>
      <c r="AM61" s="902"/>
      <c r="AN61" s="902"/>
      <c r="AO61" s="902"/>
      <c r="AP61" s="902"/>
      <c r="AQ61" s="902"/>
      <c r="AR61" s="902"/>
      <c r="AS61" s="902"/>
      <c r="AT61" s="901"/>
      <c r="AU61" s="901"/>
      <c r="AV61" s="901"/>
      <c r="AW61" s="901"/>
      <c r="AX61" s="901"/>
      <c r="AY61" s="901"/>
      <c r="AZ61" s="901"/>
      <c r="BA61" s="901"/>
      <c r="BB61" s="901"/>
      <c r="BC61" s="901"/>
      <c r="BD61" s="895">
        <f t="shared" si="29"/>
        <v>0</v>
      </c>
      <c r="BE61" s="895">
        <f t="shared" si="29"/>
        <v>0</v>
      </c>
    </row>
    <row r="62" spans="1:57" ht="12" customHeight="1" x14ac:dyDescent="0.2">
      <c r="A62" s="840">
        <v>51</v>
      </c>
      <c r="B62" s="878">
        <v>0.33</v>
      </c>
      <c r="C62" s="879"/>
      <c r="D62" s="1449" t="s">
        <v>81</v>
      </c>
      <c r="E62" s="903" t="s">
        <v>278</v>
      </c>
      <c r="F62" s="942"/>
      <c r="G62" s="943"/>
      <c r="H62" s="883" t="e">
        <f t="shared" si="16"/>
        <v>#DIV/0!</v>
      </c>
      <c r="I62" s="899"/>
      <c r="J62" s="885">
        <f t="shared" si="17"/>
        <v>0</v>
      </c>
      <c r="K62" s="886">
        <f t="shared" si="18"/>
        <v>0</v>
      </c>
      <c r="L62" s="887">
        <f t="shared" si="19"/>
        <v>2626.8</v>
      </c>
      <c r="M62" s="887">
        <f t="shared" si="20"/>
        <v>0</v>
      </c>
      <c r="N62" s="887">
        <f t="shared" si="21"/>
        <v>0</v>
      </c>
      <c r="O62" s="887">
        <f t="shared" si="22"/>
        <v>0</v>
      </c>
      <c r="P62" s="888">
        <f t="shared" si="23"/>
        <v>0</v>
      </c>
      <c r="Q62" s="888">
        <f t="shared" si="9"/>
        <v>0</v>
      </c>
      <c r="R62" s="906"/>
      <c r="S62" s="1005"/>
      <c r="T62" s="831">
        <v>51</v>
      </c>
      <c r="U62" s="1450" t="s">
        <v>81</v>
      </c>
      <c r="V62" s="900" t="s">
        <v>49</v>
      </c>
      <c r="W62" s="893">
        <f t="shared" si="24"/>
        <v>0</v>
      </c>
      <c r="X62" s="893">
        <f t="shared" si="24"/>
        <v>0</v>
      </c>
      <c r="Y62" s="894" t="e">
        <f t="shared" si="25"/>
        <v>#DIV/0!</v>
      </c>
      <c r="Z62" s="894">
        <f t="shared" si="26"/>
        <v>0</v>
      </c>
      <c r="AA62" s="894">
        <f t="shared" si="26"/>
        <v>0</v>
      </c>
      <c r="AB62" s="901"/>
      <c r="AC62" s="895">
        <f t="shared" si="27"/>
        <v>0</v>
      </c>
      <c r="AD62" s="895">
        <f t="shared" si="27"/>
        <v>0</v>
      </c>
      <c r="AE62" s="896" t="e">
        <f t="shared" si="28"/>
        <v>#DIV/0!</v>
      </c>
      <c r="AF62" s="902"/>
      <c r="AG62" s="902"/>
      <c r="AH62" s="902"/>
      <c r="AI62" s="902"/>
      <c r="AJ62" s="902"/>
      <c r="AK62" s="902"/>
      <c r="AL62" s="902"/>
      <c r="AM62" s="902"/>
      <c r="AN62" s="902"/>
      <c r="AO62" s="902"/>
      <c r="AP62" s="902"/>
      <c r="AQ62" s="902"/>
      <c r="AR62" s="902"/>
      <c r="AS62" s="902"/>
      <c r="AT62" s="902"/>
      <c r="AU62" s="901"/>
      <c r="AV62" s="902"/>
      <c r="AW62" s="901"/>
      <c r="AX62" s="902"/>
      <c r="AY62" s="901"/>
      <c r="AZ62" s="902"/>
      <c r="BA62" s="901"/>
      <c r="BB62" s="902"/>
      <c r="BC62" s="901"/>
      <c r="BD62" s="895">
        <f t="shared" si="29"/>
        <v>0</v>
      </c>
      <c r="BE62" s="895">
        <f t="shared" si="29"/>
        <v>0</v>
      </c>
    </row>
    <row r="63" spans="1:57" ht="12" customHeight="1" x14ac:dyDescent="0.2">
      <c r="A63" s="840">
        <v>52</v>
      </c>
      <c r="B63" s="878">
        <v>0.33</v>
      </c>
      <c r="C63" s="879"/>
      <c r="D63" s="1449"/>
      <c r="E63" s="903" t="s">
        <v>279</v>
      </c>
      <c r="F63" s="942"/>
      <c r="G63" s="943"/>
      <c r="H63" s="883" t="e">
        <f t="shared" si="16"/>
        <v>#DIV/0!</v>
      </c>
      <c r="I63" s="899"/>
      <c r="J63" s="885">
        <f t="shared" si="17"/>
        <v>0</v>
      </c>
      <c r="K63" s="886">
        <f t="shared" si="18"/>
        <v>0</v>
      </c>
      <c r="L63" s="887">
        <f t="shared" si="19"/>
        <v>2626.8</v>
      </c>
      <c r="M63" s="887">
        <f t="shared" si="20"/>
        <v>0</v>
      </c>
      <c r="N63" s="887">
        <f t="shared" si="21"/>
        <v>0</v>
      </c>
      <c r="O63" s="887">
        <f t="shared" si="22"/>
        <v>0</v>
      </c>
      <c r="P63" s="888">
        <f t="shared" si="23"/>
        <v>0</v>
      </c>
      <c r="Q63" s="888">
        <f t="shared" si="9"/>
        <v>0</v>
      </c>
      <c r="R63" s="906"/>
      <c r="S63" s="1005"/>
      <c r="T63" s="831">
        <v>52</v>
      </c>
      <c r="U63" s="1450"/>
      <c r="V63" s="900" t="s">
        <v>50</v>
      </c>
      <c r="W63" s="893">
        <f t="shared" si="24"/>
        <v>0</v>
      </c>
      <c r="X63" s="893">
        <f t="shared" si="24"/>
        <v>0</v>
      </c>
      <c r="Y63" s="894" t="e">
        <f t="shared" si="25"/>
        <v>#DIV/0!</v>
      </c>
      <c r="Z63" s="894">
        <f t="shared" si="26"/>
        <v>0</v>
      </c>
      <c r="AA63" s="894">
        <f t="shared" si="26"/>
        <v>0</v>
      </c>
      <c r="AB63" s="901"/>
      <c r="AC63" s="895">
        <f t="shared" si="27"/>
        <v>0</v>
      </c>
      <c r="AD63" s="895">
        <f t="shared" si="27"/>
        <v>0</v>
      </c>
      <c r="AE63" s="896" t="e">
        <f t="shared" si="28"/>
        <v>#DIV/0!</v>
      </c>
      <c r="AF63" s="902"/>
      <c r="AG63" s="902"/>
      <c r="AH63" s="902"/>
      <c r="AI63" s="902"/>
      <c r="AJ63" s="902"/>
      <c r="AK63" s="902"/>
      <c r="AL63" s="902"/>
      <c r="AM63" s="902"/>
      <c r="AN63" s="902"/>
      <c r="AO63" s="902"/>
      <c r="AP63" s="902"/>
      <c r="AQ63" s="902"/>
      <c r="AR63" s="902"/>
      <c r="AS63" s="902"/>
      <c r="AT63" s="901"/>
      <c r="AU63" s="901"/>
      <c r="AV63" s="901"/>
      <c r="AW63" s="901"/>
      <c r="AX63" s="901"/>
      <c r="AY63" s="901"/>
      <c r="AZ63" s="901"/>
      <c r="BA63" s="901"/>
      <c r="BB63" s="901"/>
      <c r="BC63" s="901"/>
      <c r="BD63" s="895">
        <f t="shared" si="29"/>
        <v>0</v>
      </c>
      <c r="BE63" s="895">
        <f t="shared" si="29"/>
        <v>0</v>
      </c>
    </row>
    <row r="64" spans="1:57" ht="15" customHeight="1" x14ac:dyDescent="0.2">
      <c r="A64" s="840">
        <v>53</v>
      </c>
      <c r="B64" s="878">
        <v>0.33</v>
      </c>
      <c r="C64" s="879"/>
      <c r="D64" s="1453" t="s">
        <v>82</v>
      </c>
      <c r="E64" s="903" t="s">
        <v>278</v>
      </c>
      <c r="F64" s="942"/>
      <c r="G64" s="943"/>
      <c r="H64" s="883" t="e">
        <f t="shared" si="16"/>
        <v>#DIV/0!</v>
      </c>
      <c r="I64" s="899"/>
      <c r="J64" s="885">
        <f t="shared" si="17"/>
        <v>0</v>
      </c>
      <c r="K64" s="886">
        <f t="shared" si="18"/>
        <v>0</v>
      </c>
      <c r="L64" s="887">
        <f t="shared" si="19"/>
        <v>2626.8</v>
      </c>
      <c r="M64" s="887">
        <f t="shared" si="20"/>
        <v>0</v>
      </c>
      <c r="N64" s="887">
        <f t="shared" si="21"/>
        <v>0</v>
      </c>
      <c r="O64" s="887">
        <f t="shared" si="22"/>
        <v>0</v>
      </c>
      <c r="P64" s="888">
        <f t="shared" si="23"/>
        <v>0</v>
      </c>
      <c r="Q64" s="888">
        <f t="shared" si="9"/>
        <v>0</v>
      </c>
      <c r="R64" s="906"/>
      <c r="S64" s="1005"/>
      <c r="T64" s="831">
        <v>53</v>
      </c>
      <c r="U64" s="1450" t="s">
        <v>82</v>
      </c>
      <c r="V64" s="900" t="s">
        <v>49</v>
      </c>
      <c r="W64" s="893">
        <f t="shared" si="24"/>
        <v>0</v>
      </c>
      <c r="X64" s="893">
        <f t="shared" si="24"/>
        <v>0</v>
      </c>
      <c r="Y64" s="894" t="e">
        <f t="shared" si="25"/>
        <v>#DIV/0!</v>
      </c>
      <c r="Z64" s="894">
        <f t="shared" si="26"/>
        <v>0</v>
      </c>
      <c r="AA64" s="894">
        <f t="shared" si="26"/>
        <v>0</v>
      </c>
      <c r="AB64" s="901"/>
      <c r="AC64" s="895">
        <f t="shared" si="27"/>
        <v>0</v>
      </c>
      <c r="AD64" s="895">
        <f t="shared" si="27"/>
        <v>0</v>
      </c>
      <c r="AE64" s="896" t="e">
        <f t="shared" si="28"/>
        <v>#DIV/0!</v>
      </c>
      <c r="AF64" s="902"/>
      <c r="AG64" s="902"/>
      <c r="AH64" s="902"/>
      <c r="AI64" s="902"/>
      <c r="AJ64" s="902"/>
      <c r="AK64" s="902"/>
      <c r="AL64" s="902"/>
      <c r="AM64" s="902"/>
      <c r="AN64" s="902"/>
      <c r="AO64" s="902"/>
      <c r="AP64" s="902"/>
      <c r="AQ64" s="902"/>
      <c r="AR64" s="902"/>
      <c r="AS64" s="902"/>
      <c r="AT64" s="901"/>
      <c r="AU64" s="901"/>
      <c r="AV64" s="901"/>
      <c r="AW64" s="901"/>
      <c r="AX64" s="901"/>
      <c r="AY64" s="901"/>
      <c r="AZ64" s="901"/>
      <c r="BA64" s="901"/>
      <c r="BB64" s="901"/>
      <c r="BC64" s="901"/>
      <c r="BD64" s="895">
        <f t="shared" si="29"/>
        <v>0</v>
      </c>
      <c r="BE64" s="895">
        <f t="shared" si="29"/>
        <v>0</v>
      </c>
    </row>
    <row r="65" spans="1:57" ht="14.25" customHeight="1" x14ac:dyDescent="0.2">
      <c r="A65" s="840">
        <v>54</v>
      </c>
      <c r="B65" s="878">
        <v>0.33</v>
      </c>
      <c r="C65" s="879"/>
      <c r="D65" s="1453"/>
      <c r="E65" s="903" t="s">
        <v>279</v>
      </c>
      <c r="F65" s="942"/>
      <c r="G65" s="943"/>
      <c r="H65" s="883" t="e">
        <f t="shared" si="16"/>
        <v>#DIV/0!</v>
      </c>
      <c r="I65" s="899"/>
      <c r="J65" s="885">
        <f t="shared" si="17"/>
        <v>0</v>
      </c>
      <c r="K65" s="886">
        <f t="shared" si="18"/>
        <v>0</v>
      </c>
      <c r="L65" s="887">
        <f t="shared" si="19"/>
        <v>2626.8</v>
      </c>
      <c r="M65" s="887">
        <f t="shared" si="20"/>
        <v>0</v>
      </c>
      <c r="N65" s="887">
        <f t="shared" si="21"/>
        <v>0</v>
      </c>
      <c r="O65" s="887">
        <f t="shared" si="22"/>
        <v>0</v>
      </c>
      <c r="P65" s="888">
        <f t="shared" si="23"/>
        <v>0</v>
      </c>
      <c r="Q65" s="888">
        <f t="shared" si="9"/>
        <v>0</v>
      </c>
      <c r="R65" s="906"/>
      <c r="S65" s="1005"/>
      <c r="T65" s="831">
        <v>54</v>
      </c>
      <c r="U65" s="1450"/>
      <c r="V65" s="900" t="s">
        <v>50</v>
      </c>
      <c r="W65" s="893">
        <f t="shared" si="24"/>
        <v>0</v>
      </c>
      <c r="X65" s="893">
        <f t="shared" si="24"/>
        <v>0</v>
      </c>
      <c r="Y65" s="894" t="e">
        <f t="shared" si="25"/>
        <v>#DIV/0!</v>
      </c>
      <c r="Z65" s="894">
        <f t="shared" si="26"/>
        <v>0</v>
      </c>
      <c r="AA65" s="894">
        <f t="shared" si="26"/>
        <v>0</v>
      </c>
      <c r="AB65" s="901"/>
      <c r="AC65" s="895">
        <f t="shared" si="27"/>
        <v>0</v>
      </c>
      <c r="AD65" s="895">
        <f t="shared" si="27"/>
        <v>0</v>
      </c>
      <c r="AE65" s="896" t="e">
        <f t="shared" si="28"/>
        <v>#DIV/0!</v>
      </c>
      <c r="AF65" s="902"/>
      <c r="AG65" s="902"/>
      <c r="AH65" s="902"/>
      <c r="AI65" s="902"/>
      <c r="AJ65" s="902"/>
      <c r="AK65" s="902"/>
      <c r="AL65" s="902"/>
      <c r="AM65" s="902"/>
      <c r="AN65" s="902"/>
      <c r="AO65" s="902"/>
      <c r="AP65" s="902"/>
      <c r="AQ65" s="902"/>
      <c r="AR65" s="902"/>
      <c r="AS65" s="902"/>
      <c r="AT65" s="901"/>
      <c r="AU65" s="901"/>
      <c r="AV65" s="901"/>
      <c r="AW65" s="901"/>
      <c r="AX65" s="901"/>
      <c r="AY65" s="901"/>
      <c r="AZ65" s="901"/>
      <c r="BA65" s="901"/>
      <c r="BB65" s="901"/>
      <c r="BC65" s="901"/>
      <c r="BD65" s="895">
        <f t="shared" si="29"/>
        <v>0</v>
      </c>
      <c r="BE65" s="895">
        <f t="shared" si="29"/>
        <v>0</v>
      </c>
    </row>
    <row r="66" spans="1:57" ht="12" customHeight="1" x14ac:dyDescent="0.2">
      <c r="A66" s="840">
        <v>55</v>
      </c>
      <c r="B66" s="878">
        <v>0.33</v>
      </c>
      <c r="C66" s="879">
        <v>14</v>
      </c>
      <c r="D66" s="1453" t="s">
        <v>83</v>
      </c>
      <c r="E66" s="903" t="s">
        <v>278</v>
      </c>
      <c r="F66" s="942">
        <v>1</v>
      </c>
      <c r="G66" s="943">
        <v>1</v>
      </c>
      <c r="H66" s="883">
        <f t="shared" si="16"/>
        <v>100</v>
      </c>
      <c r="I66" s="899">
        <v>1</v>
      </c>
      <c r="J66" s="885">
        <f t="shared" si="17"/>
        <v>1</v>
      </c>
      <c r="K66" s="886">
        <f t="shared" si="18"/>
        <v>0.33</v>
      </c>
      <c r="L66" s="887">
        <f t="shared" si="19"/>
        <v>2626.8</v>
      </c>
      <c r="M66" s="887">
        <f t="shared" si="20"/>
        <v>2626.8</v>
      </c>
      <c r="N66" s="887">
        <f t="shared" si="21"/>
        <v>14</v>
      </c>
      <c r="O66" s="887">
        <f t="shared" si="22"/>
        <v>111440</v>
      </c>
      <c r="P66" s="888">
        <f t="shared" si="23"/>
        <v>14.33</v>
      </c>
      <c r="Q66" s="888">
        <f t="shared" si="9"/>
        <v>114066.8</v>
      </c>
      <c r="R66" s="906"/>
      <c r="S66" s="1005"/>
      <c r="T66" s="831">
        <v>55</v>
      </c>
      <c r="U66" s="1450" t="s">
        <v>83</v>
      </c>
      <c r="V66" s="900" t="s">
        <v>49</v>
      </c>
      <c r="W66" s="893">
        <f t="shared" si="24"/>
        <v>1</v>
      </c>
      <c r="X66" s="893">
        <f t="shared" si="24"/>
        <v>1</v>
      </c>
      <c r="Y66" s="894">
        <f t="shared" si="25"/>
        <v>100</v>
      </c>
      <c r="Z66" s="894">
        <f t="shared" si="26"/>
        <v>1</v>
      </c>
      <c r="AA66" s="894">
        <f t="shared" si="26"/>
        <v>1</v>
      </c>
      <c r="AB66" s="901"/>
      <c r="AC66" s="895">
        <f t="shared" si="27"/>
        <v>0</v>
      </c>
      <c r="AD66" s="895">
        <f t="shared" si="27"/>
        <v>0</v>
      </c>
      <c r="AE66" s="896" t="e">
        <f t="shared" si="28"/>
        <v>#DIV/0!</v>
      </c>
      <c r="AF66" s="902"/>
      <c r="AG66" s="902"/>
      <c r="AH66" s="902"/>
      <c r="AI66" s="902"/>
      <c r="AJ66" s="902"/>
      <c r="AK66" s="902"/>
      <c r="AL66" s="902"/>
      <c r="AM66" s="902"/>
      <c r="AN66" s="902"/>
      <c r="AO66" s="902"/>
      <c r="AP66" s="902"/>
      <c r="AQ66" s="902"/>
      <c r="AR66" s="902"/>
      <c r="AS66" s="902"/>
      <c r="AT66" s="901"/>
      <c r="AU66" s="901"/>
      <c r="AV66" s="901"/>
      <c r="AW66" s="901"/>
      <c r="AX66" s="901"/>
      <c r="AY66" s="901"/>
      <c r="AZ66" s="901"/>
      <c r="BA66" s="901"/>
      <c r="BB66" s="901"/>
      <c r="BC66" s="901"/>
      <c r="BD66" s="895">
        <f t="shared" si="29"/>
        <v>0</v>
      </c>
      <c r="BE66" s="895">
        <f t="shared" si="29"/>
        <v>0</v>
      </c>
    </row>
    <row r="67" spans="1:57" ht="12" customHeight="1" x14ac:dyDescent="0.2">
      <c r="A67" s="840">
        <v>56</v>
      </c>
      <c r="B67" s="878">
        <v>0.33</v>
      </c>
      <c r="C67" s="879"/>
      <c r="D67" s="1453"/>
      <c r="E67" s="903" t="s">
        <v>279</v>
      </c>
      <c r="F67" s="942"/>
      <c r="G67" s="943"/>
      <c r="H67" s="883" t="e">
        <f t="shared" si="16"/>
        <v>#DIV/0!</v>
      </c>
      <c r="I67" s="899"/>
      <c r="J67" s="885">
        <f t="shared" si="17"/>
        <v>0</v>
      </c>
      <c r="K67" s="886">
        <f t="shared" si="18"/>
        <v>0</v>
      </c>
      <c r="L67" s="887">
        <f t="shared" si="19"/>
        <v>2626.8</v>
      </c>
      <c r="M67" s="887">
        <f t="shared" si="20"/>
        <v>0</v>
      </c>
      <c r="N67" s="887">
        <f t="shared" si="21"/>
        <v>0</v>
      </c>
      <c r="O67" s="887">
        <f t="shared" si="22"/>
        <v>0</v>
      </c>
      <c r="P67" s="888">
        <f t="shared" si="23"/>
        <v>0</v>
      </c>
      <c r="Q67" s="888">
        <f t="shared" si="9"/>
        <v>0</v>
      </c>
      <c r="R67" s="906"/>
      <c r="S67" s="1005"/>
      <c r="T67" s="831">
        <v>56</v>
      </c>
      <c r="U67" s="1450"/>
      <c r="V67" s="900" t="s">
        <v>50</v>
      </c>
      <c r="W67" s="893">
        <f t="shared" si="24"/>
        <v>0</v>
      </c>
      <c r="X67" s="893">
        <f t="shared" si="24"/>
        <v>0</v>
      </c>
      <c r="Y67" s="894" t="e">
        <f t="shared" si="25"/>
        <v>#DIV/0!</v>
      </c>
      <c r="Z67" s="894">
        <f t="shared" si="26"/>
        <v>0</v>
      </c>
      <c r="AA67" s="894">
        <f t="shared" si="26"/>
        <v>0</v>
      </c>
      <c r="AB67" s="901"/>
      <c r="AC67" s="895">
        <f t="shared" si="27"/>
        <v>0</v>
      </c>
      <c r="AD67" s="895">
        <f t="shared" si="27"/>
        <v>0</v>
      </c>
      <c r="AE67" s="896" t="e">
        <f t="shared" si="28"/>
        <v>#DIV/0!</v>
      </c>
      <c r="AF67" s="902"/>
      <c r="AG67" s="902"/>
      <c r="AH67" s="902"/>
      <c r="AI67" s="902"/>
      <c r="AJ67" s="902"/>
      <c r="AK67" s="902"/>
      <c r="AL67" s="902"/>
      <c r="AM67" s="902"/>
      <c r="AN67" s="902"/>
      <c r="AO67" s="902"/>
      <c r="AP67" s="902"/>
      <c r="AQ67" s="902"/>
      <c r="AR67" s="902"/>
      <c r="AS67" s="902"/>
      <c r="AT67" s="901"/>
      <c r="AU67" s="901"/>
      <c r="AV67" s="901"/>
      <c r="AW67" s="901"/>
      <c r="AX67" s="901"/>
      <c r="AY67" s="901"/>
      <c r="AZ67" s="901"/>
      <c r="BA67" s="901"/>
      <c r="BB67" s="901"/>
      <c r="BC67" s="901"/>
      <c r="BD67" s="895">
        <f t="shared" si="29"/>
        <v>0</v>
      </c>
      <c r="BE67" s="895">
        <f t="shared" si="29"/>
        <v>0</v>
      </c>
    </row>
    <row r="68" spans="1:57" s="929" customFormat="1" ht="20.25" customHeight="1" x14ac:dyDescent="0.2">
      <c r="A68" s="840">
        <v>57</v>
      </c>
      <c r="B68" s="913"/>
      <c r="C68" s="914"/>
      <c r="D68" s="864" t="s">
        <v>84</v>
      </c>
      <c r="E68" s="915"/>
      <c r="F68" s="840"/>
      <c r="G68" s="945"/>
      <c r="H68" s="913"/>
      <c r="I68" s="917"/>
      <c r="J68" s="918"/>
      <c r="K68" s="919"/>
      <c r="L68" s="920"/>
      <c r="M68" s="920"/>
      <c r="N68" s="921"/>
      <c r="O68" s="920"/>
      <c r="P68" s="921"/>
      <c r="Q68" s="921"/>
      <c r="R68" s="923"/>
      <c r="S68" s="924"/>
      <c r="T68" s="831">
        <v>57</v>
      </c>
      <c r="U68" s="925" t="s">
        <v>84</v>
      </c>
      <c r="V68" s="926"/>
      <c r="W68" s="831"/>
      <c r="X68" s="831"/>
      <c r="Y68" s="927"/>
      <c r="Z68" s="832"/>
      <c r="AA68" s="927"/>
      <c r="AB68" s="832"/>
      <c r="AC68" s="832"/>
      <c r="AD68" s="832"/>
      <c r="AE68" s="928"/>
      <c r="AF68" s="928"/>
      <c r="AG68" s="928"/>
      <c r="AH68" s="928"/>
      <c r="AI68" s="928"/>
      <c r="AJ68" s="928"/>
      <c r="AK68" s="928"/>
      <c r="AL68" s="928"/>
      <c r="AM68" s="928"/>
      <c r="AN68" s="928"/>
      <c r="AO68" s="928"/>
      <c r="AP68" s="928"/>
      <c r="AQ68" s="928"/>
      <c r="AR68" s="928"/>
      <c r="AS68" s="928"/>
      <c r="AT68" s="832"/>
      <c r="AU68" s="832"/>
      <c r="AV68" s="832"/>
      <c r="AW68" s="832"/>
      <c r="AX68" s="832"/>
      <c r="AY68" s="832"/>
      <c r="AZ68" s="832"/>
      <c r="BA68" s="832"/>
      <c r="BB68" s="832"/>
      <c r="BC68" s="832"/>
      <c r="BD68" s="832"/>
      <c r="BE68" s="832"/>
    </row>
    <row r="69" spans="1:57" ht="13.5" customHeight="1" x14ac:dyDescent="0.2">
      <c r="A69" s="840">
        <v>58</v>
      </c>
      <c r="B69" s="878">
        <v>2</v>
      </c>
      <c r="C69" s="879"/>
      <c r="D69" s="1454" t="s">
        <v>85</v>
      </c>
      <c r="E69" s="903" t="s">
        <v>278</v>
      </c>
      <c r="F69" s="942"/>
      <c r="G69" s="943"/>
      <c r="H69" s="883" t="e">
        <f t="shared" ref="H69:H74" si="30">G69*100/F69</f>
        <v>#DIV/0!</v>
      </c>
      <c r="I69" s="899"/>
      <c r="J69" s="885">
        <f t="shared" ref="J69:J74" si="31">I69*G69</f>
        <v>0</v>
      </c>
      <c r="K69" s="886">
        <f t="shared" ref="K69:K74" si="32">J69*B69</f>
        <v>0</v>
      </c>
      <c r="L69" s="887">
        <f t="shared" ref="L69:L74" si="33">B69*7960</f>
        <v>15920</v>
      </c>
      <c r="M69" s="887">
        <f t="shared" ref="M69:M74" si="34">L69*J69</f>
        <v>0</v>
      </c>
      <c r="N69" s="887">
        <f t="shared" ref="N69:N74" si="35">C69*J69</f>
        <v>0</v>
      </c>
      <c r="O69" s="887">
        <f t="shared" ref="O69:O74" si="36">N69*7960</f>
        <v>0</v>
      </c>
      <c r="P69" s="888">
        <f t="shared" ref="P69:P74" si="37">K69+N69</f>
        <v>0</v>
      </c>
      <c r="Q69" s="888">
        <f t="shared" si="9"/>
        <v>0</v>
      </c>
      <c r="R69" s="906"/>
      <c r="S69" s="1005"/>
      <c r="T69" s="831">
        <v>58</v>
      </c>
      <c r="U69" s="1452" t="s">
        <v>85</v>
      </c>
      <c r="V69" s="900" t="s">
        <v>49</v>
      </c>
      <c r="W69" s="893">
        <f t="shared" ref="W69:X74" si="38">F69</f>
        <v>0</v>
      </c>
      <c r="X69" s="893">
        <f t="shared" si="38"/>
        <v>0</v>
      </c>
      <c r="Y69" s="894" t="e">
        <f t="shared" ref="Y69:Y74" si="39">X69*100/W69</f>
        <v>#DIV/0!</v>
      </c>
      <c r="Z69" s="894">
        <f t="shared" ref="Z69:AA74" si="40">I69</f>
        <v>0</v>
      </c>
      <c r="AA69" s="894">
        <f t="shared" si="40"/>
        <v>0</v>
      </c>
      <c r="AB69" s="901"/>
      <c r="AC69" s="895">
        <f t="shared" ref="AC69:AD74" si="41">AF69+AH69+AJ69+AL69+AN69+AP69+AR69+AT69+AV69+AX69+AZ69+BB69</f>
        <v>0</v>
      </c>
      <c r="AD69" s="895">
        <f t="shared" si="41"/>
        <v>0</v>
      </c>
      <c r="AE69" s="896" t="e">
        <f t="shared" ref="AE69:AE74" si="42">AD69*100/AC69</f>
        <v>#DIV/0!</v>
      </c>
      <c r="AF69" s="902"/>
      <c r="AG69" s="902"/>
      <c r="AH69" s="902"/>
      <c r="AI69" s="902"/>
      <c r="AJ69" s="902"/>
      <c r="AK69" s="902"/>
      <c r="AL69" s="902"/>
      <c r="AM69" s="902"/>
      <c r="AN69" s="902"/>
      <c r="AO69" s="902"/>
      <c r="AP69" s="902"/>
      <c r="AQ69" s="902"/>
      <c r="AR69" s="902"/>
      <c r="AS69" s="902"/>
      <c r="AT69" s="901"/>
      <c r="AU69" s="901"/>
      <c r="AV69" s="901"/>
      <c r="AW69" s="901"/>
      <c r="AX69" s="901"/>
      <c r="AY69" s="901"/>
      <c r="AZ69" s="901"/>
      <c r="BA69" s="901"/>
      <c r="BB69" s="901"/>
      <c r="BC69" s="901"/>
      <c r="BD69" s="895">
        <f t="shared" ref="BD69:BE74" si="43">AF69+AH69+AJ69+AL69+AN69+AP69+AR69+AT69+AV69+AX69+AZ69+BB69</f>
        <v>0</v>
      </c>
      <c r="BE69" s="895">
        <f t="shared" si="43"/>
        <v>0</v>
      </c>
    </row>
    <row r="70" spans="1:57" ht="13.5" customHeight="1" x14ac:dyDescent="0.2">
      <c r="A70" s="840">
        <v>59</v>
      </c>
      <c r="B70" s="878">
        <v>2</v>
      </c>
      <c r="C70" s="879"/>
      <c r="D70" s="1454"/>
      <c r="E70" s="903" t="s">
        <v>279</v>
      </c>
      <c r="F70" s="942"/>
      <c r="G70" s="943"/>
      <c r="H70" s="883" t="e">
        <f t="shared" si="30"/>
        <v>#DIV/0!</v>
      </c>
      <c r="I70" s="899"/>
      <c r="J70" s="885">
        <f t="shared" si="31"/>
        <v>0</v>
      </c>
      <c r="K70" s="886">
        <f t="shared" si="32"/>
        <v>0</v>
      </c>
      <c r="L70" s="887">
        <f t="shared" si="33"/>
        <v>15920</v>
      </c>
      <c r="M70" s="887">
        <f t="shared" si="34"/>
        <v>0</v>
      </c>
      <c r="N70" s="887">
        <f t="shared" si="35"/>
        <v>0</v>
      </c>
      <c r="O70" s="887">
        <f t="shared" si="36"/>
        <v>0</v>
      </c>
      <c r="P70" s="888">
        <f t="shared" si="37"/>
        <v>0</v>
      </c>
      <c r="Q70" s="888">
        <f t="shared" si="9"/>
        <v>0</v>
      </c>
      <c r="R70" s="906"/>
      <c r="S70" s="1005"/>
      <c r="T70" s="831">
        <v>59</v>
      </c>
      <c r="U70" s="1452"/>
      <c r="V70" s="900" t="s">
        <v>50</v>
      </c>
      <c r="W70" s="893">
        <f t="shared" si="38"/>
        <v>0</v>
      </c>
      <c r="X70" s="893">
        <f t="shared" si="38"/>
        <v>0</v>
      </c>
      <c r="Y70" s="894" t="e">
        <f t="shared" si="39"/>
        <v>#DIV/0!</v>
      </c>
      <c r="Z70" s="894">
        <f t="shared" si="40"/>
        <v>0</v>
      </c>
      <c r="AA70" s="894">
        <f t="shared" si="40"/>
        <v>0</v>
      </c>
      <c r="AB70" s="901"/>
      <c r="AC70" s="895">
        <f t="shared" si="41"/>
        <v>0</v>
      </c>
      <c r="AD70" s="895">
        <f t="shared" si="41"/>
        <v>0</v>
      </c>
      <c r="AE70" s="896" t="e">
        <f t="shared" si="42"/>
        <v>#DIV/0!</v>
      </c>
      <c r="AF70" s="902"/>
      <c r="AG70" s="902"/>
      <c r="AH70" s="902"/>
      <c r="AI70" s="902"/>
      <c r="AJ70" s="902"/>
      <c r="AK70" s="902"/>
      <c r="AL70" s="902"/>
      <c r="AM70" s="902"/>
      <c r="AN70" s="902"/>
      <c r="AO70" s="902"/>
      <c r="AP70" s="902"/>
      <c r="AQ70" s="902"/>
      <c r="AR70" s="902"/>
      <c r="AS70" s="902"/>
      <c r="AT70" s="901"/>
      <c r="AU70" s="901"/>
      <c r="AV70" s="901"/>
      <c r="AW70" s="901"/>
      <c r="AX70" s="901"/>
      <c r="AY70" s="901"/>
      <c r="AZ70" s="901"/>
      <c r="BA70" s="901"/>
      <c r="BB70" s="901"/>
      <c r="BC70" s="901"/>
      <c r="BD70" s="895">
        <f t="shared" si="43"/>
        <v>0</v>
      </c>
      <c r="BE70" s="895">
        <f t="shared" si="43"/>
        <v>0</v>
      </c>
    </row>
    <row r="71" spans="1:57" ht="12" customHeight="1" x14ac:dyDescent="0.2">
      <c r="A71" s="840">
        <v>60</v>
      </c>
      <c r="B71" s="878">
        <v>2</v>
      </c>
      <c r="C71" s="879"/>
      <c r="D71" s="1454" t="s">
        <v>86</v>
      </c>
      <c r="E71" s="903" t="s">
        <v>278</v>
      </c>
      <c r="F71" s="942"/>
      <c r="G71" s="943"/>
      <c r="H71" s="883" t="e">
        <f t="shared" si="30"/>
        <v>#DIV/0!</v>
      </c>
      <c r="I71" s="899"/>
      <c r="J71" s="885">
        <f t="shared" si="31"/>
        <v>0</v>
      </c>
      <c r="K71" s="886">
        <f t="shared" si="32"/>
        <v>0</v>
      </c>
      <c r="L71" s="887">
        <f t="shared" si="33"/>
        <v>15920</v>
      </c>
      <c r="M71" s="887">
        <f t="shared" si="34"/>
        <v>0</v>
      </c>
      <c r="N71" s="887">
        <f t="shared" si="35"/>
        <v>0</v>
      </c>
      <c r="O71" s="887">
        <f t="shared" si="36"/>
        <v>0</v>
      </c>
      <c r="P71" s="888">
        <f t="shared" si="37"/>
        <v>0</v>
      </c>
      <c r="Q71" s="888">
        <f t="shared" si="9"/>
        <v>0</v>
      </c>
      <c r="R71" s="906"/>
      <c r="S71" s="1005"/>
      <c r="T71" s="831">
        <v>60</v>
      </c>
      <c r="U71" s="1452" t="s">
        <v>86</v>
      </c>
      <c r="V71" s="900" t="s">
        <v>49</v>
      </c>
      <c r="W71" s="893">
        <f t="shared" si="38"/>
        <v>0</v>
      </c>
      <c r="X71" s="893">
        <f t="shared" si="38"/>
        <v>0</v>
      </c>
      <c r="Y71" s="894" t="e">
        <f t="shared" si="39"/>
        <v>#DIV/0!</v>
      </c>
      <c r="Z71" s="894">
        <f t="shared" si="40"/>
        <v>0</v>
      </c>
      <c r="AA71" s="894">
        <f t="shared" si="40"/>
        <v>0</v>
      </c>
      <c r="AB71" s="901"/>
      <c r="AC71" s="895">
        <f t="shared" si="41"/>
        <v>0</v>
      </c>
      <c r="AD71" s="895">
        <f t="shared" si="41"/>
        <v>0</v>
      </c>
      <c r="AE71" s="896" t="e">
        <f t="shared" si="42"/>
        <v>#DIV/0!</v>
      </c>
      <c r="AF71" s="902"/>
      <c r="AG71" s="902"/>
      <c r="AH71" s="902"/>
      <c r="AI71" s="902"/>
      <c r="AJ71" s="902"/>
      <c r="AK71" s="902"/>
      <c r="AL71" s="902"/>
      <c r="AM71" s="902"/>
      <c r="AN71" s="902"/>
      <c r="AO71" s="902"/>
      <c r="AP71" s="902"/>
      <c r="AQ71" s="902"/>
      <c r="AR71" s="902"/>
      <c r="AS71" s="902"/>
      <c r="AT71" s="901"/>
      <c r="AU71" s="901"/>
      <c r="AV71" s="901"/>
      <c r="AW71" s="901"/>
      <c r="AX71" s="901"/>
      <c r="AY71" s="901"/>
      <c r="AZ71" s="901"/>
      <c r="BA71" s="901"/>
      <c r="BB71" s="901"/>
      <c r="BC71" s="901"/>
      <c r="BD71" s="895">
        <f t="shared" si="43"/>
        <v>0</v>
      </c>
      <c r="BE71" s="895">
        <f t="shared" si="43"/>
        <v>0</v>
      </c>
    </row>
    <row r="72" spans="1:57" ht="12" customHeight="1" x14ac:dyDescent="0.2">
      <c r="A72" s="840">
        <v>61</v>
      </c>
      <c r="B72" s="878">
        <v>2</v>
      </c>
      <c r="C72" s="879"/>
      <c r="D72" s="1454"/>
      <c r="E72" s="903" t="s">
        <v>279</v>
      </c>
      <c r="F72" s="942"/>
      <c r="G72" s="943"/>
      <c r="H72" s="883" t="e">
        <f t="shared" si="30"/>
        <v>#DIV/0!</v>
      </c>
      <c r="I72" s="899"/>
      <c r="J72" s="885">
        <f t="shared" si="31"/>
        <v>0</v>
      </c>
      <c r="K72" s="886">
        <f t="shared" si="32"/>
        <v>0</v>
      </c>
      <c r="L72" s="887">
        <f t="shared" si="33"/>
        <v>15920</v>
      </c>
      <c r="M72" s="887">
        <f t="shared" si="34"/>
        <v>0</v>
      </c>
      <c r="N72" s="887">
        <f t="shared" si="35"/>
        <v>0</v>
      </c>
      <c r="O72" s="887">
        <f t="shared" si="36"/>
        <v>0</v>
      </c>
      <c r="P72" s="888">
        <f t="shared" si="37"/>
        <v>0</v>
      </c>
      <c r="Q72" s="888">
        <f t="shared" si="9"/>
        <v>0</v>
      </c>
      <c r="R72" s="906"/>
      <c r="S72" s="1005"/>
      <c r="T72" s="831">
        <v>61</v>
      </c>
      <c r="U72" s="1452"/>
      <c r="V72" s="900" t="s">
        <v>50</v>
      </c>
      <c r="W72" s="893">
        <f t="shared" si="38"/>
        <v>0</v>
      </c>
      <c r="X72" s="893">
        <f t="shared" si="38"/>
        <v>0</v>
      </c>
      <c r="Y72" s="894" t="e">
        <f t="shared" si="39"/>
        <v>#DIV/0!</v>
      </c>
      <c r="Z72" s="894">
        <f t="shared" si="40"/>
        <v>0</v>
      </c>
      <c r="AA72" s="894">
        <f t="shared" si="40"/>
        <v>0</v>
      </c>
      <c r="AB72" s="901"/>
      <c r="AC72" s="895">
        <f t="shared" si="41"/>
        <v>0</v>
      </c>
      <c r="AD72" s="895">
        <f t="shared" si="41"/>
        <v>0</v>
      </c>
      <c r="AE72" s="896" t="e">
        <f t="shared" si="42"/>
        <v>#DIV/0!</v>
      </c>
      <c r="AF72" s="902"/>
      <c r="AG72" s="902"/>
      <c r="AH72" s="902"/>
      <c r="AI72" s="902"/>
      <c r="AJ72" s="902"/>
      <c r="AK72" s="902"/>
      <c r="AL72" s="902"/>
      <c r="AM72" s="902"/>
      <c r="AN72" s="902"/>
      <c r="AO72" s="902"/>
      <c r="AP72" s="902"/>
      <c r="AQ72" s="902"/>
      <c r="AR72" s="902"/>
      <c r="AS72" s="902"/>
      <c r="AT72" s="901"/>
      <c r="AU72" s="901"/>
      <c r="AV72" s="901"/>
      <c r="AW72" s="901"/>
      <c r="AX72" s="901"/>
      <c r="AY72" s="901"/>
      <c r="AZ72" s="901"/>
      <c r="BA72" s="901"/>
      <c r="BB72" s="901"/>
      <c r="BC72" s="901"/>
      <c r="BD72" s="895">
        <f t="shared" si="43"/>
        <v>0</v>
      </c>
      <c r="BE72" s="895">
        <f t="shared" si="43"/>
        <v>0</v>
      </c>
    </row>
    <row r="73" spans="1:57" ht="12" customHeight="1" x14ac:dyDescent="0.2">
      <c r="A73" s="840">
        <v>62</v>
      </c>
      <c r="B73" s="878">
        <v>1</v>
      </c>
      <c r="C73" s="879">
        <v>14</v>
      </c>
      <c r="D73" s="1454" t="s">
        <v>144</v>
      </c>
      <c r="E73" s="903" t="s">
        <v>278</v>
      </c>
      <c r="F73" s="942">
        <v>1</v>
      </c>
      <c r="G73" s="943">
        <v>1</v>
      </c>
      <c r="H73" s="883">
        <f t="shared" si="30"/>
        <v>100</v>
      </c>
      <c r="I73" s="899">
        <v>1</v>
      </c>
      <c r="J73" s="885">
        <f t="shared" si="31"/>
        <v>1</v>
      </c>
      <c r="K73" s="886">
        <f t="shared" si="32"/>
        <v>1</v>
      </c>
      <c r="L73" s="887">
        <f t="shared" si="33"/>
        <v>7960</v>
      </c>
      <c r="M73" s="887">
        <f t="shared" si="34"/>
        <v>7960</v>
      </c>
      <c r="N73" s="887">
        <f t="shared" si="35"/>
        <v>14</v>
      </c>
      <c r="O73" s="887">
        <f t="shared" si="36"/>
        <v>111440</v>
      </c>
      <c r="P73" s="888">
        <f t="shared" si="37"/>
        <v>15</v>
      </c>
      <c r="Q73" s="888">
        <f t="shared" si="9"/>
        <v>119400</v>
      </c>
      <c r="R73" s="906"/>
      <c r="S73" s="1005"/>
      <c r="T73" s="831">
        <v>62</v>
      </c>
      <c r="U73" s="1452" t="s">
        <v>87</v>
      </c>
      <c r="V73" s="900" t="s">
        <v>49</v>
      </c>
      <c r="W73" s="893">
        <f t="shared" si="38"/>
        <v>1</v>
      </c>
      <c r="X73" s="893">
        <f t="shared" si="38"/>
        <v>1</v>
      </c>
      <c r="Y73" s="894">
        <f t="shared" si="39"/>
        <v>100</v>
      </c>
      <c r="Z73" s="894">
        <f t="shared" si="40"/>
        <v>1</v>
      </c>
      <c r="AA73" s="894">
        <f t="shared" si="40"/>
        <v>1</v>
      </c>
      <c r="AB73" s="901"/>
      <c r="AC73" s="895">
        <f t="shared" si="41"/>
        <v>0</v>
      </c>
      <c r="AD73" s="895">
        <f t="shared" si="41"/>
        <v>0</v>
      </c>
      <c r="AE73" s="896" t="e">
        <f t="shared" si="42"/>
        <v>#DIV/0!</v>
      </c>
      <c r="AF73" s="902"/>
      <c r="AG73" s="902"/>
      <c r="AH73" s="902"/>
      <c r="AI73" s="902"/>
      <c r="AJ73" s="902"/>
      <c r="AK73" s="902"/>
      <c r="AL73" s="902"/>
      <c r="AM73" s="902"/>
      <c r="AN73" s="902"/>
      <c r="AO73" s="902"/>
      <c r="AP73" s="902"/>
      <c r="AQ73" s="902"/>
      <c r="AR73" s="902"/>
      <c r="AS73" s="902"/>
      <c r="AT73" s="901"/>
      <c r="AU73" s="901"/>
      <c r="AV73" s="901"/>
      <c r="AW73" s="901"/>
      <c r="AX73" s="901"/>
      <c r="AY73" s="901"/>
      <c r="AZ73" s="901"/>
      <c r="BA73" s="901"/>
      <c r="BB73" s="901"/>
      <c r="BC73" s="901"/>
      <c r="BD73" s="895">
        <f t="shared" si="43"/>
        <v>0</v>
      </c>
      <c r="BE73" s="895">
        <f t="shared" si="43"/>
        <v>0</v>
      </c>
    </row>
    <row r="74" spans="1:57" ht="12" customHeight="1" x14ac:dyDescent="0.2">
      <c r="A74" s="840">
        <v>63</v>
      </c>
      <c r="B74" s="878">
        <v>1</v>
      </c>
      <c r="C74" s="879"/>
      <c r="D74" s="1454"/>
      <c r="E74" s="903" t="s">
        <v>279</v>
      </c>
      <c r="F74" s="942"/>
      <c r="G74" s="943"/>
      <c r="H74" s="883" t="e">
        <f t="shared" si="30"/>
        <v>#DIV/0!</v>
      </c>
      <c r="I74" s="899"/>
      <c r="J74" s="885">
        <f t="shared" si="31"/>
        <v>0</v>
      </c>
      <c r="K74" s="886">
        <f t="shared" si="32"/>
        <v>0</v>
      </c>
      <c r="L74" s="887">
        <f t="shared" si="33"/>
        <v>7960</v>
      </c>
      <c r="M74" s="887">
        <f t="shared" si="34"/>
        <v>0</v>
      </c>
      <c r="N74" s="887">
        <f t="shared" si="35"/>
        <v>0</v>
      </c>
      <c r="O74" s="887">
        <f t="shared" si="36"/>
        <v>0</v>
      </c>
      <c r="P74" s="888">
        <f t="shared" si="37"/>
        <v>0</v>
      </c>
      <c r="Q74" s="888">
        <f>M74+O74</f>
        <v>0</v>
      </c>
      <c r="R74" s="906"/>
      <c r="S74" s="1005"/>
      <c r="T74" s="831">
        <v>63</v>
      </c>
      <c r="U74" s="1452"/>
      <c r="V74" s="900" t="s">
        <v>50</v>
      </c>
      <c r="W74" s="893">
        <f t="shared" si="38"/>
        <v>0</v>
      </c>
      <c r="X74" s="893">
        <f t="shared" si="38"/>
        <v>0</v>
      </c>
      <c r="Y74" s="894" t="e">
        <f t="shared" si="39"/>
        <v>#DIV/0!</v>
      </c>
      <c r="Z74" s="894">
        <f t="shared" si="40"/>
        <v>0</v>
      </c>
      <c r="AA74" s="894">
        <f t="shared" si="40"/>
        <v>0</v>
      </c>
      <c r="AB74" s="901"/>
      <c r="AC74" s="895">
        <f t="shared" si="41"/>
        <v>0</v>
      </c>
      <c r="AD74" s="895">
        <f t="shared" si="41"/>
        <v>0</v>
      </c>
      <c r="AE74" s="896" t="e">
        <f t="shared" si="42"/>
        <v>#DIV/0!</v>
      </c>
      <c r="AF74" s="902"/>
      <c r="AG74" s="902"/>
      <c r="AH74" s="902"/>
      <c r="AI74" s="902"/>
      <c r="AJ74" s="902"/>
      <c r="AK74" s="902"/>
      <c r="AL74" s="902"/>
      <c r="AM74" s="902"/>
      <c r="AN74" s="902"/>
      <c r="AO74" s="902"/>
      <c r="AP74" s="902"/>
      <c r="AQ74" s="902"/>
      <c r="AR74" s="902"/>
      <c r="AS74" s="902"/>
      <c r="AT74" s="901"/>
      <c r="AU74" s="901"/>
      <c r="AV74" s="901"/>
      <c r="AW74" s="901"/>
      <c r="AX74" s="901"/>
      <c r="AY74" s="901"/>
      <c r="AZ74" s="901"/>
      <c r="BA74" s="901"/>
      <c r="BB74" s="901"/>
      <c r="BC74" s="901"/>
      <c r="BD74" s="895">
        <f t="shared" si="43"/>
        <v>0</v>
      </c>
      <c r="BE74" s="895">
        <f t="shared" si="43"/>
        <v>0</v>
      </c>
    </row>
    <row r="75" spans="1:57" s="947" customFormat="1" ht="21.75" customHeight="1" x14ac:dyDescent="0.2">
      <c r="A75" s="840">
        <v>64</v>
      </c>
      <c r="B75" s="913"/>
      <c r="C75" s="914"/>
      <c r="D75" s="946" t="s">
        <v>88</v>
      </c>
      <c r="E75" s="915"/>
      <c r="F75" s="840"/>
      <c r="G75" s="945"/>
      <c r="H75" s="913"/>
      <c r="I75" s="917"/>
      <c r="J75" s="918"/>
      <c r="K75" s="919"/>
      <c r="L75" s="920"/>
      <c r="M75" s="920"/>
      <c r="N75" s="921"/>
      <c r="O75" s="920"/>
      <c r="P75" s="921"/>
      <c r="Q75" s="921"/>
      <c r="R75" s="923"/>
      <c r="S75" s="924"/>
      <c r="T75" s="831">
        <v>64</v>
      </c>
      <c r="U75" s="925" t="s">
        <v>88</v>
      </c>
      <c r="V75" s="926"/>
      <c r="W75" s="831"/>
      <c r="X75" s="831"/>
      <c r="Y75" s="927"/>
      <c r="Z75" s="832"/>
      <c r="AA75" s="927"/>
      <c r="AB75" s="832"/>
      <c r="AC75" s="832"/>
      <c r="AD75" s="832"/>
      <c r="AE75" s="928"/>
      <c r="AF75" s="928"/>
      <c r="AG75" s="928"/>
      <c r="AH75" s="928"/>
      <c r="AI75" s="928"/>
      <c r="AJ75" s="928"/>
      <c r="AK75" s="928"/>
      <c r="AL75" s="928"/>
      <c r="AM75" s="928"/>
      <c r="AN75" s="928"/>
      <c r="AO75" s="928"/>
      <c r="AP75" s="928"/>
      <c r="AQ75" s="928"/>
      <c r="AR75" s="928"/>
      <c r="AS75" s="928"/>
      <c r="AT75" s="832"/>
      <c r="AU75" s="832"/>
      <c r="AV75" s="832"/>
      <c r="AW75" s="832"/>
      <c r="AX75" s="832"/>
      <c r="AY75" s="832"/>
      <c r="AZ75" s="832"/>
      <c r="BA75" s="832"/>
      <c r="BB75" s="832"/>
      <c r="BC75" s="832"/>
      <c r="BD75" s="832"/>
      <c r="BE75" s="832"/>
    </row>
    <row r="76" spans="1:57" s="860" customFormat="1" ht="11.25" customHeight="1" x14ac:dyDescent="0.2">
      <c r="A76" s="840">
        <v>65</v>
      </c>
      <c r="B76" s="930">
        <v>0.5</v>
      </c>
      <c r="C76" s="931"/>
      <c r="D76" s="1455" t="s">
        <v>89</v>
      </c>
      <c r="E76" s="903" t="s">
        <v>278</v>
      </c>
      <c r="F76" s="948">
        <v>1</v>
      </c>
      <c r="G76" s="949">
        <v>50</v>
      </c>
      <c r="H76" s="883">
        <f t="shared" ref="H76:H97" si="44">G76*100/F76</f>
        <v>5000</v>
      </c>
      <c r="I76" s="934">
        <v>1</v>
      </c>
      <c r="J76" s="885">
        <f t="shared" ref="J76:J97" si="45">I76*G76</f>
        <v>50</v>
      </c>
      <c r="K76" s="886">
        <f t="shared" ref="K76:K97" si="46">J76*B76</f>
        <v>25</v>
      </c>
      <c r="L76" s="887">
        <f t="shared" ref="L76:L97" si="47">B76*7960</f>
        <v>3980</v>
      </c>
      <c r="M76" s="887">
        <f t="shared" ref="M76:M97" si="48">L76*J76</f>
        <v>199000</v>
      </c>
      <c r="N76" s="887">
        <f t="shared" ref="N76:N97" si="49">C76*J76</f>
        <v>0</v>
      </c>
      <c r="O76" s="887">
        <f t="shared" ref="O76:O97" si="50">N76*7960</f>
        <v>0</v>
      </c>
      <c r="P76" s="888">
        <f t="shared" ref="P76:P97" si="51">K76+N76</f>
        <v>25</v>
      </c>
      <c r="Q76" s="888">
        <f>M76+O76</f>
        <v>199000</v>
      </c>
      <c r="R76" s="935"/>
      <c r="S76" s="936"/>
      <c r="T76" s="831">
        <v>65</v>
      </c>
      <c r="U76" s="1456" t="s">
        <v>89</v>
      </c>
      <c r="V76" s="900" t="s">
        <v>49</v>
      </c>
      <c r="W76" s="893">
        <f t="shared" ref="W76:X97" si="52">F76</f>
        <v>1</v>
      </c>
      <c r="X76" s="893">
        <f t="shared" si="52"/>
        <v>50</v>
      </c>
      <c r="Y76" s="894">
        <f t="shared" ref="Y76:Y97" si="53">X76*100/W76</f>
        <v>5000</v>
      </c>
      <c r="Z76" s="894">
        <f t="shared" ref="Z76:AA97" si="54">I76</f>
        <v>1</v>
      </c>
      <c r="AA76" s="894">
        <f t="shared" si="54"/>
        <v>50</v>
      </c>
      <c r="AB76" s="901"/>
      <c r="AC76" s="895">
        <f t="shared" ref="AC76:AD97" si="55">AF76+AH76+AJ76+AL76+AN76+AP76+AR76+AT76+AV76+AX76+AZ76+BB76</f>
        <v>50</v>
      </c>
      <c r="AD76" s="895">
        <f t="shared" si="55"/>
        <v>0</v>
      </c>
      <c r="AE76" s="896">
        <f t="shared" ref="AE76:AE97" si="56">AD76*100/AC76</f>
        <v>0</v>
      </c>
      <c r="AF76" s="902"/>
      <c r="AG76" s="902"/>
      <c r="AH76" s="902"/>
      <c r="AI76" s="902"/>
      <c r="AJ76" s="902"/>
      <c r="AK76" s="902"/>
      <c r="AL76" s="902"/>
      <c r="AM76" s="902"/>
      <c r="AN76" s="902"/>
      <c r="AO76" s="902"/>
      <c r="AP76" s="902"/>
      <c r="AQ76" s="902"/>
      <c r="AR76" s="902"/>
      <c r="AS76" s="902"/>
      <c r="AT76" s="901">
        <v>10</v>
      </c>
      <c r="AU76" s="901"/>
      <c r="AV76" s="901">
        <v>10</v>
      </c>
      <c r="AW76" s="901"/>
      <c r="AX76" s="901">
        <v>10</v>
      </c>
      <c r="AY76" s="901"/>
      <c r="AZ76" s="901">
        <v>10</v>
      </c>
      <c r="BA76" s="901"/>
      <c r="BB76" s="901">
        <v>10</v>
      </c>
      <c r="BC76" s="901"/>
      <c r="BD76" s="895">
        <f t="shared" ref="BD76:BE97" si="57">AF76+AH76+AJ76+AL76+AN76+AP76+AR76+AT76+AV76+AX76+AZ76+BB76</f>
        <v>50</v>
      </c>
      <c r="BE76" s="895">
        <f t="shared" si="57"/>
        <v>0</v>
      </c>
    </row>
    <row r="77" spans="1:57" s="860" customFormat="1" ht="15" customHeight="1" x14ac:dyDescent="0.2">
      <c r="A77" s="840">
        <v>66</v>
      </c>
      <c r="B77" s="930">
        <v>0.5</v>
      </c>
      <c r="C77" s="931">
        <v>1.5</v>
      </c>
      <c r="D77" s="1455"/>
      <c r="E77" s="903" t="s">
        <v>279</v>
      </c>
      <c r="F77" s="948">
        <v>1</v>
      </c>
      <c r="G77" s="949">
        <v>30</v>
      </c>
      <c r="H77" s="883">
        <f t="shared" si="44"/>
        <v>3000</v>
      </c>
      <c r="I77" s="934">
        <v>1</v>
      </c>
      <c r="J77" s="885">
        <f t="shared" si="45"/>
        <v>30</v>
      </c>
      <c r="K77" s="886">
        <f t="shared" si="46"/>
        <v>15</v>
      </c>
      <c r="L77" s="887">
        <f t="shared" si="47"/>
        <v>3980</v>
      </c>
      <c r="M77" s="887">
        <f t="shared" si="48"/>
        <v>119400</v>
      </c>
      <c r="N77" s="887">
        <f t="shared" si="49"/>
        <v>45</v>
      </c>
      <c r="O77" s="887">
        <f t="shared" si="50"/>
        <v>358200</v>
      </c>
      <c r="P77" s="888">
        <f t="shared" si="51"/>
        <v>60</v>
      </c>
      <c r="Q77" s="888">
        <f t="shared" ref="Q77:Q97" si="58">M77+O77</f>
        <v>477600</v>
      </c>
      <c r="R77" s="935"/>
      <c r="S77" s="936"/>
      <c r="T77" s="831">
        <v>66</v>
      </c>
      <c r="U77" s="1457"/>
      <c r="V77" s="900" t="s">
        <v>50</v>
      </c>
      <c r="W77" s="893">
        <f t="shared" si="52"/>
        <v>1</v>
      </c>
      <c r="X77" s="893">
        <f t="shared" si="52"/>
        <v>30</v>
      </c>
      <c r="Y77" s="894">
        <f t="shared" si="53"/>
        <v>3000</v>
      </c>
      <c r="Z77" s="894">
        <f t="shared" si="54"/>
        <v>1</v>
      </c>
      <c r="AA77" s="894">
        <f t="shared" si="54"/>
        <v>30</v>
      </c>
      <c r="AB77" s="901"/>
      <c r="AC77" s="895">
        <f t="shared" si="55"/>
        <v>30</v>
      </c>
      <c r="AD77" s="895">
        <f t="shared" si="55"/>
        <v>0</v>
      </c>
      <c r="AE77" s="896">
        <f t="shared" si="56"/>
        <v>0</v>
      </c>
      <c r="AF77" s="902"/>
      <c r="AG77" s="902"/>
      <c r="AH77" s="902"/>
      <c r="AI77" s="902"/>
      <c r="AJ77" s="902"/>
      <c r="AK77" s="902"/>
      <c r="AL77" s="902"/>
      <c r="AM77" s="902"/>
      <c r="AN77" s="902"/>
      <c r="AO77" s="902"/>
      <c r="AP77" s="902"/>
      <c r="AQ77" s="902"/>
      <c r="AR77" s="902"/>
      <c r="AS77" s="902"/>
      <c r="AT77" s="901">
        <v>5</v>
      </c>
      <c r="AU77" s="901"/>
      <c r="AV77" s="901">
        <v>5</v>
      </c>
      <c r="AW77" s="901"/>
      <c r="AX77" s="901">
        <v>5</v>
      </c>
      <c r="AY77" s="901"/>
      <c r="AZ77" s="901">
        <v>5</v>
      </c>
      <c r="BA77" s="901"/>
      <c r="BB77" s="901">
        <v>10</v>
      </c>
      <c r="BC77" s="901"/>
      <c r="BD77" s="895">
        <f t="shared" si="57"/>
        <v>30</v>
      </c>
      <c r="BE77" s="895">
        <f t="shared" si="57"/>
        <v>0</v>
      </c>
    </row>
    <row r="78" spans="1:57" ht="12" customHeight="1" x14ac:dyDescent="0.2">
      <c r="A78" s="840">
        <v>67</v>
      </c>
      <c r="B78" s="878">
        <v>1</v>
      </c>
      <c r="C78" s="879"/>
      <c r="D78" s="1449" t="s">
        <v>90</v>
      </c>
      <c r="E78" s="903" t="s">
        <v>278</v>
      </c>
      <c r="F78" s="1217">
        <v>1</v>
      </c>
      <c r="G78" s="1218">
        <v>1</v>
      </c>
      <c r="H78" s="883">
        <f t="shared" si="44"/>
        <v>100</v>
      </c>
      <c r="I78" s="899">
        <v>2</v>
      </c>
      <c r="J78" s="885">
        <f t="shared" si="45"/>
        <v>2</v>
      </c>
      <c r="K78" s="886">
        <f t="shared" si="46"/>
        <v>2</v>
      </c>
      <c r="L78" s="887">
        <f t="shared" si="47"/>
        <v>7960</v>
      </c>
      <c r="M78" s="887">
        <f t="shared" si="48"/>
        <v>15920</v>
      </c>
      <c r="N78" s="887">
        <f t="shared" si="49"/>
        <v>0</v>
      </c>
      <c r="O78" s="887">
        <f t="shared" si="50"/>
        <v>0</v>
      </c>
      <c r="P78" s="888">
        <f t="shared" si="51"/>
        <v>2</v>
      </c>
      <c r="Q78" s="888">
        <f t="shared" si="58"/>
        <v>15920</v>
      </c>
      <c r="R78" s="906"/>
      <c r="S78" s="1005"/>
      <c r="T78" s="831">
        <v>67</v>
      </c>
      <c r="U78" s="1450" t="s">
        <v>90</v>
      </c>
      <c r="V78" s="900" t="s">
        <v>49</v>
      </c>
      <c r="W78" s="893">
        <f t="shared" si="52"/>
        <v>1</v>
      </c>
      <c r="X78" s="893">
        <f t="shared" si="52"/>
        <v>1</v>
      </c>
      <c r="Y78" s="894">
        <f t="shared" si="53"/>
        <v>100</v>
      </c>
      <c r="Z78" s="894">
        <f t="shared" si="54"/>
        <v>2</v>
      </c>
      <c r="AA78" s="894">
        <f t="shared" si="54"/>
        <v>2</v>
      </c>
      <c r="AB78" s="901"/>
      <c r="AC78" s="895">
        <f t="shared" si="55"/>
        <v>2</v>
      </c>
      <c r="AD78" s="895">
        <f t="shared" si="55"/>
        <v>0</v>
      </c>
      <c r="AE78" s="896">
        <f t="shared" si="56"/>
        <v>0</v>
      </c>
      <c r="AF78" s="902"/>
      <c r="AG78" s="902"/>
      <c r="AH78" s="902"/>
      <c r="AI78" s="902"/>
      <c r="AJ78" s="902"/>
      <c r="AK78" s="902"/>
      <c r="AL78" s="902"/>
      <c r="AM78" s="902"/>
      <c r="AN78" s="902"/>
      <c r="AO78" s="902"/>
      <c r="AP78" s="902"/>
      <c r="AQ78" s="902"/>
      <c r="AR78" s="902"/>
      <c r="AS78" s="902"/>
      <c r="AT78" s="901"/>
      <c r="AU78" s="901"/>
      <c r="AV78" s="901">
        <v>1</v>
      </c>
      <c r="AW78" s="901"/>
      <c r="AX78" s="901"/>
      <c r="AY78" s="901"/>
      <c r="AZ78" s="901">
        <v>1</v>
      </c>
      <c r="BA78" s="901"/>
      <c r="BB78" s="901"/>
      <c r="BC78" s="901"/>
      <c r="BD78" s="895">
        <f t="shared" si="57"/>
        <v>2</v>
      </c>
      <c r="BE78" s="895">
        <f t="shared" si="57"/>
        <v>0</v>
      </c>
    </row>
    <row r="79" spans="1:57" ht="13.5" customHeight="1" x14ac:dyDescent="0.2">
      <c r="A79" s="840">
        <v>68</v>
      </c>
      <c r="B79" s="878">
        <v>1</v>
      </c>
      <c r="C79" s="879">
        <v>1.5</v>
      </c>
      <c r="D79" s="1449"/>
      <c r="E79" s="903" t="s">
        <v>279</v>
      </c>
      <c r="F79" s="1217">
        <v>29</v>
      </c>
      <c r="G79" s="1218">
        <v>29</v>
      </c>
      <c r="H79" s="883">
        <f t="shared" si="44"/>
        <v>100</v>
      </c>
      <c r="I79" s="899">
        <v>1</v>
      </c>
      <c r="J79" s="885">
        <f t="shared" si="45"/>
        <v>29</v>
      </c>
      <c r="K79" s="886">
        <f t="shared" si="46"/>
        <v>29</v>
      </c>
      <c r="L79" s="887">
        <f t="shared" si="47"/>
        <v>7960</v>
      </c>
      <c r="M79" s="887">
        <f t="shared" si="48"/>
        <v>230840</v>
      </c>
      <c r="N79" s="887">
        <f t="shared" si="49"/>
        <v>43.5</v>
      </c>
      <c r="O79" s="887">
        <f t="shared" si="50"/>
        <v>346260</v>
      </c>
      <c r="P79" s="888">
        <f t="shared" si="51"/>
        <v>72.5</v>
      </c>
      <c r="Q79" s="888">
        <f t="shared" si="58"/>
        <v>577100</v>
      </c>
      <c r="R79" s="906"/>
      <c r="S79" s="1005"/>
      <c r="T79" s="831">
        <v>68</v>
      </c>
      <c r="U79" s="1450"/>
      <c r="V79" s="900" t="s">
        <v>50</v>
      </c>
      <c r="W79" s="893">
        <f t="shared" si="52"/>
        <v>29</v>
      </c>
      <c r="X79" s="893">
        <f t="shared" si="52"/>
        <v>29</v>
      </c>
      <c r="Y79" s="894">
        <f t="shared" si="53"/>
        <v>100</v>
      </c>
      <c r="Z79" s="894">
        <f t="shared" si="54"/>
        <v>1</v>
      </c>
      <c r="AA79" s="894">
        <f t="shared" si="54"/>
        <v>29</v>
      </c>
      <c r="AB79" s="901"/>
      <c r="AC79" s="895">
        <f t="shared" si="55"/>
        <v>29</v>
      </c>
      <c r="AD79" s="895">
        <f t="shared" si="55"/>
        <v>0</v>
      </c>
      <c r="AE79" s="896">
        <f t="shared" si="56"/>
        <v>0</v>
      </c>
      <c r="AF79" s="902"/>
      <c r="AG79" s="902"/>
      <c r="AH79" s="902"/>
      <c r="AI79" s="902"/>
      <c r="AJ79" s="902"/>
      <c r="AK79" s="902"/>
      <c r="AL79" s="902"/>
      <c r="AM79" s="902"/>
      <c r="AN79" s="902"/>
      <c r="AO79" s="902"/>
      <c r="AP79" s="902"/>
      <c r="AQ79" s="902"/>
      <c r="AR79" s="902"/>
      <c r="AS79" s="902"/>
      <c r="AT79" s="901">
        <v>4</v>
      </c>
      <c r="AU79" s="901"/>
      <c r="AV79" s="901">
        <v>7</v>
      </c>
      <c r="AW79" s="901"/>
      <c r="AX79" s="901">
        <v>7</v>
      </c>
      <c r="AY79" s="901"/>
      <c r="AZ79" s="901">
        <v>7</v>
      </c>
      <c r="BA79" s="901"/>
      <c r="BB79" s="901">
        <v>4</v>
      </c>
      <c r="BC79" s="901"/>
      <c r="BD79" s="895">
        <f t="shared" si="57"/>
        <v>29</v>
      </c>
      <c r="BE79" s="895">
        <f t="shared" si="57"/>
        <v>0</v>
      </c>
    </row>
    <row r="80" spans="1:57" ht="24.75" customHeight="1" x14ac:dyDescent="0.2">
      <c r="A80" s="840">
        <v>69</v>
      </c>
      <c r="B80" s="878">
        <v>2</v>
      </c>
      <c r="C80" s="879"/>
      <c r="D80" s="1453" t="s">
        <v>91</v>
      </c>
      <c r="E80" s="903" t="s">
        <v>278</v>
      </c>
      <c r="F80" s="942"/>
      <c r="G80" s="943"/>
      <c r="H80" s="883" t="e">
        <f t="shared" si="44"/>
        <v>#DIV/0!</v>
      </c>
      <c r="I80" s="899"/>
      <c r="J80" s="885">
        <f t="shared" si="45"/>
        <v>0</v>
      </c>
      <c r="K80" s="886">
        <f t="shared" si="46"/>
        <v>0</v>
      </c>
      <c r="L80" s="887">
        <f t="shared" si="47"/>
        <v>15920</v>
      </c>
      <c r="M80" s="887">
        <f t="shared" si="48"/>
        <v>0</v>
      </c>
      <c r="N80" s="887">
        <f t="shared" si="49"/>
        <v>0</v>
      </c>
      <c r="O80" s="887">
        <f t="shared" si="50"/>
        <v>0</v>
      </c>
      <c r="P80" s="888">
        <f t="shared" si="51"/>
        <v>0</v>
      </c>
      <c r="Q80" s="888">
        <f t="shared" si="58"/>
        <v>0</v>
      </c>
      <c r="R80" s="906"/>
      <c r="S80" s="1005"/>
      <c r="T80" s="831">
        <v>69</v>
      </c>
      <c r="U80" s="1450" t="s">
        <v>91</v>
      </c>
      <c r="V80" s="900" t="s">
        <v>49</v>
      </c>
      <c r="W80" s="893">
        <f t="shared" si="52"/>
        <v>0</v>
      </c>
      <c r="X80" s="893">
        <f t="shared" si="52"/>
        <v>0</v>
      </c>
      <c r="Y80" s="894" t="e">
        <f t="shared" si="53"/>
        <v>#DIV/0!</v>
      </c>
      <c r="Z80" s="894">
        <f t="shared" si="54"/>
        <v>0</v>
      </c>
      <c r="AA80" s="894">
        <f t="shared" si="54"/>
        <v>0</v>
      </c>
      <c r="AB80" s="901"/>
      <c r="AC80" s="895">
        <f t="shared" si="55"/>
        <v>0</v>
      </c>
      <c r="AD80" s="895">
        <f t="shared" si="55"/>
        <v>0</v>
      </c>
      <c r="AE80" s="896" t="e">
        <f t="shared" si="56"/>
        <v>#DIV/0!</v>
      </c>
      <c r="AF80" s="902"/>
      <c r="AG80" s="902"/>
      <c r="AH80" s="902"/>
      <c r="AI80" s="902"/>
      <c r="AJ80" s="902"/>
      <c r="AK80" s="902"/>
      <c r="AL80" s="902"/>
      <c r="AM80" s="902"/>
      <c r="AN80" s="902"/>
      <c r="AO80" s="902"/>
      <c r="AP80" s="902"/>
      <c r="AQ80" s="902"/>
      <c r="AR80" s="902"/>
      <c r="AS80" s="902"/>
      <c r="AT80" s="901"/>
      <c r="AU80" s="901"/>
      <c r="AV80" s="901"/>
      <c r="AW80" s="901"/>
      <c r="AX80" s="901"/>
      <c r="AY80" s="901"/>
      <c r="AZ80" s="901"/>
      <c r="BA80" s="901"/>
      <c r="BB80" s="901"/>
      <c r="BC80" s="901"/>
      <c r="BD80" s="895">
        <f t="shared" si="57"/>
        <v>0</v>
      </c>
      <c r="BE80" s="895">
        <f t="shared" si="57"/>
        <v>0</v>
      </c>
    </row>
    <row r="81" spans="1:57" ht="16.5" customHeight="1" x14ac:dyDescent="0.2">
      <c r="A81" s="840">
        <v>70</v>
      </c>
      <c r="B81" s="878">
        <v>2</v>
      </c>
      <c r="C81" s="879"/>
      <c r="D81" s="1453"/>
      <c r="E81" s="903" t="s">
        <v>279</v>
      </c>
      <c r="F81" s="942"/>
      <c r="G81" s="943"/>
      <c r="H81" s="883" t="e">
        <f t="shared" si="44"/>
        <v>#DIV/0!</v>
      </c>
      <c r="I81" s="899"/>
      <c r="J81" s="885">
        <f t="shared" si="45"/>
        <v>0</v>
      </c>
      <c r="K81" s="886">
        <f t="shared" si="46"/>
        <v>0</v>
      </c>
      <c r="L81" s="887">
        <f t="shared" si="47"/>
        <v>15920</v>
      </c>
      <c r="M81" s="887">
        <f t="shared" si="48"/>
        <v>0</v>
      </c>
      <c r="N81" s="887">
        <f t="shared" si="49"/>
        <v>0</v>
      </c>
      <c r="O81" s="887">
        <f t="shared" si="50"/>
        <v>0</v>
      </c>
      <c r="P81" s="888">
        <f t="shared" si="51"/>
        <v>0</v>
      </c>
      <c r="Q81" s="888">
        <f t="shared" si="58"/>
        <v>0</v>
      </c>
      <c r="R81" s="906"/>
      <c r="S81" s="1005"/>
      <c r="T81" s="831">
        <v>70</v>
      </c>
      <c r="U81" s="1450"/>
      <c r="V81" s="900" t="s">
        <v>50</v>
      </c>
      <c r="W81" s="893">
        <f t="shared" si="52"/>
        <v>0</v>
      </c>
      <c r="X81" s="893">
        <f t="shared" si="52"/>
        <v>0</v>
      </c>
      <c r="Y81" s="894" t="e">
        <f t="shared" si="53"/>
        <v>#DIV/0!</v>
      </c>
      <c r="Z81" s="894">
        <f t="shared" si="54"/>
        <v>0</v>
      </c>
      <c r="AA81" s="894">
        <f t="shared" si="54"/>
        <v>0</v>
      </c>
      <c r="AB81" s="901"/>
      <c r="AC81" s="895">
        <f t="shared" si="55"/>
        <v>0</v>
      </c>
      <c r="AD81" s="895">
        <f t="shared" si="55"/>
        <v>0</v>
      </c>
      <c r="AE81" s="896" t="e">
        <f t="shared" si="56"/>
        <v>#DIV/0!</v>
      </c>
      <c r="AF81" s="902"/>
      <c r="AG81" s="902"/>
      <c r="AH81" s="902"/>
      <c r="AI81" s="902"/>
      <c r="AJ81" s="902"/>
      <c r="AK81" s="902"/>
      <c r="AL81" s="902"/>
      <c r="AM81" s="902"/>
      <c r="AN81" s="902"/>
      <c r="AO81" s="902"/>
      <c r="AP81" s="902"/>
      <c r="AQ81" s="902"/>
      <c r="AR81" s="902"/>
      <c r="AS81" s="902"/>
      <c r="AT81" s="901"/>
      <c r="AU81" s="901"/>
      <c r="AV81" s="901"/>
      <c r="AW81" s="901"/>
      <c r="AX81" s="901"/>
      <c r="AY81" s="901"/>
      <c r="AZ81" s="901"/>
      <c r="BA81" s="901"/>
      <c r="BB81" s="901"/>
      <c r="BC81" s="901"/>
      <c r="BD81" s="895">
        <f t="shared" si="57"/>
        <v>0</v>
      </c>
      <c r="BE81" s="895">
        <f t="shared" si="57"/>
        <v>0</v>
      </c>
    </row>
    <row r="82" spans="1:57" ht="12" customHeight="1" x14ac:dyDescent="0.2">
      <c r="A82" s="840">
        <v>71</v>
      </c>
      <c r="B82" s="878">
        <v>1</v>
      </c>
      <c r="C82" s="879"/>
      <c r="D82" s="1449" t="s">
        <v>92</v>
      </c>
      <c r="E82" s="903" t="s">
        <v>278</v>
      </c>
      <c r="F82" s="942"/>
      <c r="G82" s="943"/>
      <c r="H82" s="883" t="e">
        <f t="shared" si="44"/>
        <v>#DIV/0!</v>
      </c>
      <c r="I82" s="899"/>
      <c r="J82" s="885">
        <f t="shared" si="45"/>
        <v>0</v>
      </c>
      <c r="K82" s="886">
        <f t="shared" si="46"/>
        <v>0</v>
      </c>
      <c r="L82" s="887">
        <f t="shared" si="47"/>
        <v>7960</v>
      </c>
      <c r="M82" s="887">
        <f t="shared" si="48"/>
        <v>0</v>
      </c>
      <c r="N82" s="887">
        <f t="shared" si="49"/>
        <v>0</v>
      </c>
      <c r="O82" s="887">
        <f t="shared" si="50"/>
        <v>0</v>
      </c>
      <c r="P82" s="888">
        <f t="shared" si="51"/>
        <v>0</v>
      </c>
      <c r="Q82" s="888">
        <f t="shared" si="58"/>
        <v>0</v>
      </c>
      <c r="R82" s="906"/>
      <c r="S82" s="1005"/>
      <c r="T82" s="831">
        <v>71</v>
      </c>
      <c r="U82" s="1450" t="s">
        <v>92</v>
      </c>
      <c r="V82" s="900" t="s">
        <v>57</v>
      </c>
      <c r="W82" s="893">
        <f t="shared" si="52"/>
        <v>0</v>
      </c>
      <c r="X82" s="893">
        <f t="shared" si="52"/>
        <v>0</v>
      </c>
      <c r="Y82" s="894" t="e">
        <f t="shared" si="53"/>
        <v>#DIV/0!</v>
      </c>
      <c r="Z82" s="894">
        <f t="shared" si="54"/>
        <v>0</v>
      </c>
      <c r="AA82" s="894">
        <f t="shared" si="54"/>
        <v>0</v>
      </c>
      <c r="AB82" s="901"/>
      <c r="AC82" s="895">
        <f t="shared" si="55"/>
        <v>0</v>
      </c>
      <c r="AD82" s="895">
        <f t="shared" si="55"/>
        <v>0</v>
      </c>
      <c r="AE82" s="896" t="e">
        <f t="shared" si="56"/>
        <v>#DIV/0!</v>
      </c>
      <c r="AF82" s="902"/>
      <c r="AG82" s="902"/>
      <c r="AH82" s="902"/>
      <c r="AI82" s="902"/>
      <c r="AJ82" s="902"/>
      <c r="AK82" s="902"/>
      <c r="AL82" s="902"/>
      <c r="AM82" s="902"/>
      <c r="AN82" s="902"/>
      <c r="AO82" s="902"/>
      <c r="AP82" s="902"/>
      <c r="AQ82" s="902"/>
      <c r="AR82" s="902"/>
      <c r="AS82" s="902"/>
      <c r="AT82" s="901"/>
      <c r="AU82" s="901"/>
      <c r="AV82" s="901"/>
      <c r="AW82" s="901"/>
      <c r="AX82" s="901"/>
      <c r="AY82" s="901"/>
      <c r="AZ82" s="901"/>
      <c r="BA82" s="901"/>
      <c r="BB82" s="901"/>
      <c r="BC82" s="901"/>
      <c r="BD82" s="895">
        <f t="shared" si="57"/>
        <v>0</v>
      </c>
      <c r="BE82" s="895">
        <f t="shared" si="57"/>
        <v>0</v>
      </c>
    </row>
    <row r="83" spans="1:57" ht="12" customHeight="1" x14ac:dyDescent="0.2">
      <c r="A83" s="840">
        <v>72</v>
      </c>
      <c r="B83" s="878">
        <v>1</v>
      </c>
      <c r="C83" s="879"/>
      <c r="D83" s="1449"/>
      <c r="E83" s="903" t="s">
        <v>279</v>
      </c>
      <c r="F83" s="942"/>
      <c r="G83" s="943"/>
      <c r="H83" s="883" t="e">
        <f t="shared" si="44"/>
        <v>#DIV/0!</v>
      </c>
      <c r="I83" s="899"/>
      <c r="J83" s="885">
        <f t="shared" si="45"/>
        <v>0</v>
      </c>
      <c r="K83" s="886">
        <f t="shared" si="46"/>
        <v>0</v>
      </c>
      <c r="L83" s="887">
        <f t="shared" si="47"/>
        <v>7960</v>
      </c>
      <c r="M83" s="887">
        <f t="shared" si="48"/>
        <v>0</v>
      </c>
      <c r="N83" s="887">
        <f t="shared" si="49"/>
        <v>0</v>
      </c>
      <c r="O83" s="887">
        <f t="shared" si="50"/>
        <v>0</v>
      </c>
      <c r="P83" s="888">
        <f t="shared" si="51"/>
        <v>0</v>
      </c>
      <c r="Q83" s="888">
        <f t="shared" si="58"/>
        <v>0</v>
      </c>
      <c r="R83" s="906"/>
      <c r="S83" s="1005"/>
      <c r="T83" s="831">
        <v>72</v>
      </c>
      <c r="U83" s="1450"/>
      <c r="V83" s="900" t="s">
        <v>50</v>
      </c>
      <c r="W83" s="893">
        <f t="shared" si="52"/>
        <v>0</v>
      </c>
      <c r="X83" s="893">
        <f t="shared" si="52"/>
        <v>0</v>
      </c>
      <c r="Y83" s="894" t="e">
        <f t="shared" si="53"/>
        <v>#DIV/0!</v>
      </c>
      <c r="Z83" s="894">
        <f t="shared" si="54"/>
        <v>0</v>
      </c>
      <c r="AA83" s="894">
        <f t="shared" si="54"/>
        <v>0</v>
      </c>
      <c r="AB83" s="901"/>
      <c r="AC83" s="895">
        <f t="shared" si="55"/>
        <v>0</v>
      </c>
      <c r="AD83" s="895">
        <f t="shared" si="55"/>
        <v>0</v>
      </c>
      <c r="AE83" s="896" t="e">
        <f t="shared" si="56"/>
        <v>#DIV/0!</v>
      </c>
      <c r="AF83" s="902"/>
      <c r="AG83" s="902"/>
      <c r="AH83" s="902"/>
      <c r="AI83" s="902"/>
      <c r="AJ83" s="902"/>
      <c r="AK83" s="902"/>
      <c r="AL83" s="902"/>
      <c r="AM83" s="902"/>
      <c r="AN83" s="902"/>
      <c r="AO83" s="902"/>
      <c r="AP83" s="902"/>
      <c r="AQ83" s="902"/>
      <c r="AR83" s="902"/>
      <c r="AS83" s="902"/>
      <c r="AT83" s="901"/>
      <c r="AU83" s="901"/>
      <c r="AV83" s="901"/>
      <c r="AW83" s="901"/>
      <c r="AX83" s="901"/>
      <c r="AY83" s="901"/>
      <c r="AZ83" s="901"/>
      <c r="BA83" s="901"/>
      <c r="BB83" s="901"/>
      <c r="BC83" s="901"/>
      <c r="BD83" s="895">
        <f t="shared" si="57"/>
        <v>0</v>
      </c>
      <c r="BE83" s="895">
        <f t="shared" si="57"/>
        <v>0</v>
      </c>
    </row>
    <row r="84" spans="1:57" ht="12" customHeight="1" x14ac:dyDescent="0.2">
      <c r="A84" s="840">
        <v>73</v>
      </c>
      <c r="B84" s="878">
        <v>1</v>
      </c>
      <c r="C84" s="879"/>
      <c r="D84" s="1453" t="s">
        <v>93</v>
      </c>
      <c r="E84" s="903" t="s">
        <v>278</v>
      </c>
      <c r="F84" s="1219"/>
      <c r="G84" s="1220">
        <v>1</v>
      </c>
      <c r="H84" s="883" t="e">
        <f t="shared" si="44"/>
        <v>#DIV/0!</v>
      </c>
      <c r="I84" s="899">
        <v>2</v>
      </c>
      <c r="J84" s="885">
        <f t="shared" si="45"/>
        <v>2</v>
      </c>
      <c r="K84" s="886">
        <f t="shared" si="46"/>
        <v>2</v>
      </c>
      <c r="L84" s="887">
        <f t="shared" si="47"/>
        <v>7960</v>
      </c>
      <c r="M84" s="887">
        <f t="shared" si="48"/>
        <v>15920</v>
      </c>
      <c r="N84" s="887">
        <f t="shared" si="49"/>
        <v>0</v>
      </c>
      <c r="O84" s="887">
        <f t="shared" si="50"/>
        <v>0</v>
      </c>
      <c r="P84" s="888">
        <f t="shared" si="51"/>
        <v>2</v>
      </c>
      <c r="Q84" s="888">
        <f t="shared" si="58"/>
        <v>15920</v>
      </c>
      <c r="R84" s="906"/>
      <c r="S84" s="1005"/>
      <c r="T84" s="831">
        <v>73</v>
      </c>
      <c r="U84" s="1450" t="s">
        <v>93</v>
      </c>
      <c r="V84" s="900" t="s">
        <v>49</v>
      </c>
      <c r="W84" s="893">
        <f t="shared" si="52"/>
        <v>0</v>
      </c>
      <c r="X84" s="893">
        <f t="shared" si="52"/>
        <v>1</v>
      </c>
      <c r="Y84" s="894" t="e">
        <f t="shared" si="53"/>
        <v>#DIV/0!</v>
      </c>
      <c r="Z84" s="894">
        <f t="shared" si="54"/>
        <v>2</v>
      </c>
      <c r="AA84" s="894">
        <f t="shared" si="54"/>
        <v>2</v>
      </c>
      <c r="AB84" s="901"/>
      <c r="AC84" s="895">
        <f t="shared" si="55"/>
        <v>2</v>
      </c>
      <c r="AD84" s="895">
        <f t="shared" si="55"/>
        <v>0</v>
      </c>
      <c r="AE84" s="896">
        <f t="shared" si="56"/>
        <v>0</v>
      </c>
      <c r="AF84" s="902"/>
      <c r="AG84" s="902"/>
      <c r="AH84" s="902"/>
      <c r="AI84" s="902"/>
      <c r="AJ84" s="902"/>
      <c r="AK84" s="902"/>
      <c r="AL84" s="902"/>
      <c r="AM84" s="902"/>
      <c r="AN84" s="902"/>
      <c r="AO84" s="902"/>
      <c r="AP84" s="902"/>
      <c r="AQ84" s="902"/>
      <c r="AR84" s="902"/>
      <c r="AS84" s="902"/>
      <c r="AT84" s="901"/>
      <c r="AU84" s="901"/>
      <c r="AV84" s="901">
        <v>1</v>
      </c>
      <c r="AW84" s="901"/>
      <c r="AX84" s="901"/>
      <c r="AY84" s="901"/>
      <c r="AZ84" s="901">
        <v>1</v>
      </c>
      <c r="BA84" s="901"/>
      <c r="BB84" s="901"/>
      <c r="BC84" s="901"/>
      <c r="BD84" s="895">
        <f t="shared" si="57"/>
        <v>2</v>
      </c>
      <c r="BE84" s="895">
        <f t="shared" si="57"/>
        <v>0</v>
      </c>
    </row>
    <row r="85" spans="1:57" ht="12" customHeight="1" x14ac:dyDescent="0.2">
      <c r="A85" s="840">
        <v>74</v>
      </c>
      <c r="B85" s="878">
        <v>1</v>
      </c>
      <c r="C85" s="879"/>
      <c r="D85" s="1453"/>
      <c r="E85" s="903" t="s">
        <v>279</v>
      </c>
      <c r="F85" s="1221"/>
      <c r="G85" s="1222"/>
      <c r="H85" s="883" t="e">
        <f t="shared" si="44"/>
        <v>#DIV/0!</v>
      </c>
      <c r="I85" s="899">
        <v>1</v>
      </c>
      <c r="J85" s="885">
        <f t="shared" si="45"/>
        <v>0</v>
      </c>
      <c r="K85" s="886">
        <f t="shared" si="46"/>
        <v>0</v>
      </c>
      <c r="L85" s="887">
        <f t="shared" si="47"/>
        <v>7960</v>
      </c>
      <c r="M85" s="887">
        <f t="shared" si="48"/>
        <v>0</v>
      </c>
      <c r="N85" s="887">
        <f t="shared" si="49"/>
        <v>0</v>
      </c>
      <c r="O85" s="887">
        <f t="shared" si="50"/>
        <v>0</v>
      </c>
      <c r="P85" s="888">
        <f t="shared" si="51"/>
        <v>0</v>
      </c>
      <c r="Q85" s="888">
        <f t="shared" si="58"/>
        <v>0</v>
      </c>
      <c r="R85" s="906"/>
      <c r="S85" s="1005"/>
      <c r="T85" s="831">
        <v>74</v>
      </c>
      <c r="U85" s="1450"/>
      <c r="V85" s="900" t="s">
        <v>50</v>
      </c>
      <c r="W85" s="893">
        <f t="shared" si="52"/>
        <v>0</v>
      </c>
      <c r="X85" s="893">
        <f t="shared" si="52"/>
        <v>0</v>
      </c>
      <c r="Y85" s="894" t="e">
        <f t="shared" si="53"/>
        <v>#DIV/0!</v>
      </c>
      <c r="Z85" s="894">
        <f t="shared" si="54"/>
        <v>1</v>
      </c>
      <c r="AA85" s="894">
        <f t="shared" si="54"/>
        <v>0</v>
      </c>
      <c r="AB85" s="901"/>
      <c r="AC85" s="895">
        <f t="shared" si="55"/>
        <v>0</v>
      </c>
      <c r="AD85" s="895">
        <f t="shared" si="55"/>
        <v>0</v>
      </c>
      <c r="AE85" s="896" t="e">
        <f t="shared" si="56"/>
        <v>#DIV/0!</v>
      </c>
      <c r="AF85" s="902"/>
      <c r="AG85" s="902"/>
      <c r="AH85" s="902"/>
      <c r="AI85" s="902"/>
      <c r="AJ85" s="902"/>
      <c r="AK85" s="902"/>
      <c r="AL85" s="902"/>
      <c r="AM85" s="902"/>
      <c r="AN85" s="902"/>
      <c r="AO85" s="902"/>
      <c r="AP85" s="902"/>
      <c r="AQ85" s="902"/>
      <c r="AR85" s="902"/>
      <c r="AS85" s="902"/>
      <c r="AT85" s="901"/>
      <c r="AU85" s="901"/>
      <c r="AV85" s="901"/>
      <c r="AW85" s="901"/>
      <c r="AX85" s="901"/>
      <c r="AY85" s="901"/>
      <c r="AZ85" s="901"/>
      <c r="BA85" s="901"/>
      <c r="BB85" s="901"/>
      <c r="BC85" s="901"/>
      <c r="BD85" s="895">
        <f t="shared" si="57"/>
        <v>0</v>
      </c>
      <c r="BE85" s="895">
        <f t="shared" si="57"/>
        <v>0</v>
      </c>
    </row>
    <row r="86" spans="1:57" ht="12" customHeight="1" x14ac:dyDescent="0.2">
      <c r="A86" s="840">
        <v>75</v>
      </c>
      <c r="B86" s="878">
        <v>2</v>
      </c>
      <c r="C86" s="909"/>
      <c r="D86" s="1454" t="s">
        <v>94</v>
      </c>
      <c r="E86" s="903" t="s">
        <v>278</v>
      </c>
      <c r="F86" s="1223"/>
      <c r="G86" s="1224"/>
      <c r="H86" s="883" t="e">
        <f t="shared" si="44"/>
        <v>#DIV/0!</v>
      </c>
      <c r="I86" s="899">
        <v>2</v>
      </c>
      <c r="J86" s="885">
        <f t="shared" si="45"/>
        <v>0</v>
      </c>
      <c r="K86" s="886">
        <f t="shared" si="46"/>
        <v>0</v>
      </c>
      <c r="L86" s="887">
        <f t="shared" si="47"/>
        <v>15920</v>
      </c>
      <c r="M86" s="887">
        <f t="shared" si="48"/>
        <v>0</v>
      </c>
      <c r="N86" s="887">
        <f t="shared" si="49"/>
        <v>0</v>
      </c>
      <c r="O86" s="887">
        <f t="shared" si="50"/>
        <v>0</v>
      </c>
      <c r="P86" s="888">
        <f t="shared" si="51"/>
        <v>0</v>
      </c>
      <c r="Q86" s="888">
        <f t="shared" si="58"/>
        <v>0</v>
      </c>
      <c r="R86" s="906"/>
      <c r="S86" s="1005"/>
      <c r="T86" s="831">
        <v>75</v>
      </c>
      <c r="U86" s="1452" t="s">
        <v>94</v>
      </c>
      <c r="V86" s="900" t="s">
        <v>49</v>
      </c>
      <c r="W86" s="893">
        <f t="shared" si="52"/>
        <v>0</v>
      </c>
      <c r="X86" s="893">
        <f t="shared" si="52"/>
        <v>0</v>
      </c>
      <c r="Y86" s="894" t="e">
        <f t="shared" si="53"/>
        <v>#DIV/0!</v>
      </c>
      <c r="Z86" s="894">
        <f t="shared" si="54"/>
        <v>2</v>
      </c>
      <c r="AA86" s="894">
        <f t="shared" si="54"/>
        <v>0</v>
      </c>
      <c r="AB86" s="901"/>
      <c r="AC86" s="895">
        <f t="shared" si="55"/>
        <v>0</v>
      </c>
      <c r="AD86" s="895">
        <f t="shared" si="55"/>
        <v>0</v>
      </c>
      <c r="AE86" s="896" t="e">
        <f t="shared" si="56"/>
        <v>#DIV/0!</v>
      </c>
      <c r="AF86" s="902"/>
      <c r="AG86" s="902"/>
      <c r="AH86" s="902"/>
      <c r="AI86" s="902"/>
      <c r="AJ86" s="902"/>
      <c r="AK86" s="902"/>
      <c r="AL86" s="902"/>
      <c r="AM86" s="902"/>
      <c r="AN86" s="902"/>
      <c r="AO86" s="902"/>
      <c r="AP86" s="902"/>
      <c r="AQ86" s="902"/>
      <c r="AR86" s="902"/>
      <c r="AS86" s="902"/>
      <c r="AT86" s="901"/>
      <c r="AU86" s="901"/>
      <c r="AV86" s="901"/>
      <c r="AW86" s="901"/>
      <c r="AX86" s="901"/>
      <c r="AY86" s="901"/>
      <c r="AZ86" s="901"/>
      <c r="BA86" s="901"/>
      <c r="BB86" s="901"/>
      <c r="BC86" s="901"/>
      <c r="BD86" s="895">
        <f t="shared" si="57"/>
        <v>0</v>
      </c>
      <c r="BE86" s="895">
        <f t="shared" si="57"/>
        <v>0</v>
      </c>
    </row>
    <row r="87" spans="1:57" ht="13.5" customHeight="1" x14ac:dyDescent="0.2">
      <c r="A87" s="840">
        <v>76</v>
      </c>
      <c r="B87" s="930">
        <v>2</v>
      </c>
      <c r="C87" s="909">
        <v>1</v>
      </c>
      <c r="D87" s="1454"/>
      <c r="E87" s="903" t="s">
        <v>279</v>
      </c>
      <c r="F87" s="1223"/>
      <c r="G87" s="1224"/>
      <c r="H87" s="883" t="e">
        <f t="shared" si="44"/>
        <v>#DIV/0!</v>
      </c>
      <c r="I87" s="899"/>
      <c r="J87" s="885">
        <f t="shared" si="45"/>
        <v>0</v>
      </c>
      <c r="K87" s="886">
        <f t="shared" si="46"/>
        <v>0</v>
      </c>
      <c r="L87" s="887">
        <f t="shared" si="47"/>
        <v>15920</v>
      </c>
      <c r="M87" s="887">
        <f t="shared" si="48"/>
        <v>0</v>
      </c>
      <c r="N87" s="887">
        <f t="shared" si="49"/>
        <v>0</v>
      </c>
      <c r="O87" s="887">
        <f t="shared" si="50"/>
        <v>0</v>
      </c>
      <c r="P87" s="888">
        <f t="shared" si="51"/>
        <v>0</v>
      </c>
      <c r="Q87" s="888">
        <f t="shared" si="58"/>
        <v>0</v>
      </c>
      <c r="R87" s="906"/>
      <c r="S87" s="1005"/>
      <c r="T87" s="831">
        <v>76</v>
      </c>
      <c r="U87" s="1452"/>
      <c r="V87" s="900" t="s">
        <v>50</v>
      </c>
      <c r="W87" s="893">
        <f t="shared" si="52"/>
        <v>0</v>
      </c>
      <c r="X87" s="893">
        <f t="shared" si="52"/>
        <v>0</v>
      </c>
      <c r="Y87" s="894" t="e">
        <f t="shared" si="53"/>
        <v>#DIV/0!</v>
      </c>
      <c r="Z87" s="894">
        <f t="shared" si="54"/>
        <v>0</v>
      </c>
      <c r="AA87" s="894">
        <f t="shared" si="54"/>
        <v>0</v>
      </c>
      <c r="AB87" s="901"/>
      <c r="AC87" s="895">
        <f t="shared" si="55"/>
        <v>0</v>
      </c>
      <c r="AD87" s="895">
        <f t="shared" si="55"/>
        <v>0</v>
      </c>
      <c r="AE87" s="896" t="e">
        <f t="shared" si="56"/>
        <v>#DIV/0!</v>
      </c>
      <c r="AF87" s="902"/>
      <c r="AG87" s="902"/>
      <c r="AH87" s="902"/>
      <c r="AI87" s="902"/>
      <c r="AJ87" s="902"/>
      <c r="AK87" s="902"/>
      <c r="AL87" s="902"/>
      <c r="AM87" s="902"/>
      <c r="AN87" s="902"/>
      <c r="AO87" s="902"/>
      <c r="AP87" s="902"/>
      <c r="AQ87" s="902"/>
      <c r="AR87" s="902"/>
      <c r="AS87" s="902"/>
      <c r="AT87" s="901"/>
      <c r="AU87" s="901"/>
      <c r="AV87" s="901"/>
      <c r="AW87" s="901"/>
      <c r="AX87" s="901"/>
      <c r="AY87" s="901"/>
      <c r="AZ87" s="901"/>
      <c r="BA87" s="901"/>
      <c r="BB87" s="901"/>
      <c r="BC87" s="901"/>
      <c r="BD87" s="895">
        <f t="shared" si="57"/>
        <v>0</v>
      </c>
      <c r="BE87" s="895">
        <f t="shared" si="57"/>
        <v>0</v>
      </c>
    </row>
    <row r="88" spans="1:57" ht="12.75" customHeight="1" x14ac:dyDescent="0.2">
      <c r="A88" s="840">
        <v>77</v>
      </c>
      <c r="B88" s="930">
        <v>8</v>
      </c>
      <c r="C88" s="879"/>
      <c r="D88" s="1453" t="s">
        <v>95</v>
      </c>
      <c r="E88" s="903" t="s">
        <v>278</v>
      </c>
      <c r="F88" s="1219"/>
      <c r="G88" s="1220"/>
      <c r="H88" s="883" t="e">
        <f t="shared" si="44"/>
        <v>#DIV/0!</v>
      </c>
      <c r="I88" s="899"/>
      <c r="J88" s="885">
        <f t="shared" si="45"/>
        <v>0</v>
      </c>
      <c r="K88" s="886">
        <f t="shared" si="46"/>
        <v>0</v>
      </c>
      <c r="L88" s="887">
        <f t="shared" si="47"/>
        <v>63680</v>
      </c>
      <c r="M88" s="887">
        <f t="shared" si="48"/>
        <v>0</v>
      </c>
      <c r="N88" s="887">
        <f t="shared" si="49"/>
        <v>0</v>
      </c>
      <c r="O88" s="887">
        <f t="shared" si="50"/>
        <v>0</v>
      </c>
      <c r="P88" s="888">
        <f t="shared" si="51"/>
        <v>0</v>
      </c>
      <c r="Q88" s="888">
        <f t="shared" si="58"/>
        <v>0</v>
      </c>
      <c r="R88" s="906"/>
      <c r="S88" s="1005"/>
      <c r="T88" s="831">
        <v>77</v>
      </c>
      <c r="U88" s="1450" t="s">
        <v>95</v>
      </c>
      <c r="V88" s="900" t="s">
        <v>49</v>
      </c>
      <c r="W88" s="893">
        <f t="shared" si="52"/>
        <v>0</v>
      </c>
      <c r="X88" s="893">
        <f t="shared" si="52"/>
        <v>0</v>
      </c>
      <c r="Y88" s="894" t="e">
        <f t="shared" si="53"/>
        <v>#DIV/0!</v>
      </c>
      <c r="Z88" s="894">
        <f t="shared" si="54"/>
        <v>0</v>
      </c>
      <c r="AA88" s="894">
        <f t="shared" si="54"/>
        <v>0</v>
      </c>
      <c r="AB88" s="901"/>
      <c r="AC88" s="895">
        <f t="shared" si="55"/>
        <v>0</v>
      </c>
      <c r="AD88" s="895">
        <f t="shared" si="55"/>
        <v>0</v>
      </c>
      <c r="AE88" s="896" t="e">
        <f t="shared" si="56"/>
        <v>#DIV/0!</v>
      </c>
      <c r="AF88" s="902"/>
      <c r="AG88" s="902"/>
      <c r="AH88" s="902"/>
      <c r="AI88" s="902"/>
      <c r="AJ88" s="902"/>
      <c r="AK88" s="902"/>
      <c r="AL88" s="902"/>
      <c r="AM88" s="902"/>
      <c r="AN88" s="902"/>
      <c r="AO88" s="902"/>
      <c r="AP88" s="902"/>
      <c r="AQ88" s="902"/>
      <c r="AR88" s="902"/>
      <c r="AS88" s="902"/>
      <c r="AT88" s="901"/>
      <c r="AU88" s="901"/>
      <c r="AV88" s="901"/>
      <c r="AW88" s="901"/>
      <c r="AX88" s="901"/>
      <c r="AY88" s="901"/>
      <c r="AZ88" s="901"/>
      <c r="BA88" s="901"/>
      <c r="BB88" s="901"/>
      <c r="BC88" s="901"/>
      <c r="BD88" s="895">
        <f t="shared" si="57"/>
        <v>0</v>
      </c>
      <c r="BE88" s="895">
        <f t="shared" si="57"/>
        <v>0</v>
      </c>
    </row>
    <row r="89" spans="1:57" ht="18" customHeight="1" x14ac:dyDescent="0.2">
      <c r="A89" s="840">
        <v>78</v>
      </c>
      <c r="B89" s="930">
        <v>0.5</v>
      </c>
      <c r="C89" s="879">
        <v>1</v>
      </c>
      <c r="D89" s="1453"/>
      <c r="E89" s="903" t="s">
        <v>279</v>
      </c>
      <c r="F89" s="1219"/>
      <c r="G89" s="1220"/>
      <c r="H89" s="883" t="e">
        <f t="shared" si="44"/>
        <v>#DIV/0!</v>
      </c>
      <c r="I89" s="899"/>
      <c r="J89" s="885">
        <f t="shared" si="45"/>
        <v>0</v>
      </c>
      <c r="K89" s="886">
        <f t="shared" si="46"/>
        <v>0</v>
      </c>
      <c r="L89" s="887">
        <f t="shared" si="47"/>
        <v>3980</v>
      </c>
      <c r="M89" s="887">
        <f t="shared" si="48"/>
        <v>0</v>
      </c>
      <c r="N89" s="887">
        <f t="shared" si="49"/>
        <v>0</v>
      </c>
      <c r="O89" s="887">
        <f t="shared" si="50"/>
        <v>0</v>
      </c>
      <c r="P89" s="888">
        <f t="shared" si="51"/>
        <v>0</v>
      </c>
      <c r="Q89" s="888">
        <f t="shared" si="58"/>
        <v>0</v>
      </c>
      <c r="R89" s="906"/>
      <c r="S89" s="1005"/>
      <c r="T89" s="831">
        <v>78</v>
      </c>
      <c r="U89" s="1450"/>
      <c r="V89" s="900" t="s">
        <v>50</v>
      </c>
      <c r="W89" s="893">
        <f t="shared" si="52"/>
        <v>0</v>
      </c>
      <c r="X89" s="893">
        <f t="shared" si="52"/>
        <v>0</v>
      </c>
      <c r="Y89" s="894" t="e">
        <f t="shared" si="53"/>
        <v>#DIV/0!</v>
      </c>
      <c r="Z89" s="894">
        <f t="shared" si="54"/>
        <v>0</v>
      </c>
      <c r="AA89" s="894">
        <f t="shared" si="54"/>
        <v>0</v>
      </c>
      <c r="AB89" s="901"/>
      <c r="AC89" s="895">
        <f t="shared" si="55"/>
        <v>0</v>
      </c>
      <c r="AD89" s="895">
        <f t="shared" si="55"/>
        <v>0</v>
      </c>
      <c r="AE89" s="896" t="e">
        <f t="shared" si="56"/>
        <v>#DIV/0!</v>
      </c>
      <c r="AF89" s="902"/>
      <c r="AG89" s="902"/>
      <c r="AH89" s="902"/>
      <c r="AI89" s="902"/>
      <c r="AJ89" s="902"/>
      <c r="AK89" s="902"/>
      <c r="AL89" s="902"/>
      <c r="AM89" s="902"/>
      <c r="AN89" s="902"/>
      <c r="AO89" s="902"/>
      <c r="AP89" s="902"/>
      <c r="AQ89" s="902"/>
      <c r="AR89" s="902"/>
      <c r="AS89" s="902"/>
      <c r="AT89" s="901"/>
      <c r="AU89" s="901"/>
      <c r="AV89" s="901"/>
      <c r="AW89" s="901"/>
      <c r="AX89" s="901"/>
      <c r="AY89" s="901"/>
      <c r="AZ89" s="901"/>
      <c r="BA89" s="901"/>
      <c r="BB89" s="901"/>
      <c r="BC89" s="901"/>
      <c r="BD89" s="895">
        <f t="shared" si="57"/>
        <v>0</v>
      </c>
      <c r="BE89" s="895">
        <f t="shared" si="57"/>
        <v>0</v>
      </c>
    </row>
    <row r="90" spans="1:57" ht="11.25" customHeight="1" x14ac:dyDescent="0.2">
      <c r="A90" s="840">
        <v>79</v>
      </c>
      <c r="B90" s="878">
        <v>1</v>
      </c>
      <c r="C90" s="879"/>
      <c r="D90" s="1454" t="s">
        <v>96</v>
      </c>
      <c r="E90" s="903" t="s">
        <v>278</v>
      </c>
      <c r="F90" s="942"/>
      <c r="G90" s="943"/>
      <c r="H90" s="883" t="e">
        <f t="shared" si="44"/>
        <v>#DIV/0!</v>
      </c>
      <c r="I90" s="899"/>
      <c r="J90" s="885">
        <f t="shared" si="45"/>
        <v>0</v>
      </c>
      <c r="K90" s="886">
        <f t="shared" si="46"/>
        <v>0</v>
      </c>
      <c r="L90" s="887">
        <f t="shared" si="47"/>
        <v>7960</v>
      </c>
      <c r="M90" s="887">
        <f t="shared" si="48"/>
        <v>0</v>
      </c>
      <c r="N90" s="887">
        <f t="shared" si="49"/>
        <v>0</v>
      </c>
      <c r="O90" s="887">
        <f t="shared" si="50"/>
        <v>0</v>
      </c>
      <c r="P90" s="888">
        <f t="shared" si="51"/>
        <v>0</v>
      </c>
      <c r="Q90" s="888">
        <f t="shared" si="58"/>
        <v>0</v>
      </c>
      <c r="R90" s="906"/>
      <c r="S90" s="1005"/>
      <c r="T90" s="831">
        <v>79</v>
      </c>
      <c r="U90" s="1452" t="s">
        <v>96</v>
      </c>
      <c r="V90" s="900" t="s">
        <v>49</v>
      </c>
      <c r="W90" s="893">
        <f t="shared" si="52"/>
        <v>0</v>
      </c>
      <c r="X90" s="893">
        <f t="shared" si="52"/>
        <v>0</v>
      </c>
      <c r="Y90" s="894" t="e">
        <f t="shared" si="53"/>
        <v>#DIV/0!</v>
      </c>
      <c r="Z90" s="894">
        <f t="shared" si="54"/>
        <v>0</v>
      </c>
      <c r="AA90" s="894">
        <f t="shared" si="54"/>
        <v>0</v>
      </c>
      <c r="AB90" s="901"/>
      <c r="AC90" s="895">
        <f t="shared" si="55"/>
        <v>0</v>
      </c>
      <c r="AD90" s="895">
        <f t="shared" si="55"/>
        <v>0</v>
      </c>
      <c r="AE90" s="896" t="e">
        <f t="shared" si="56"/>
        <v>#DIV/0!</v>
      </c>
      <c r="AF90" s="902"/>
      <c r="AG90" s="902"/>
      <c r="AH90" s="902"/>
      <c r="AI90" s="902"/>
      <c r="AJ90" s="902"/>
      <c r="AK90" s="902"/>
      <c r="AL90" s="902"/>
      <c r="AM90" s="902"/>
      <c r="AN90" s="902"/>
      <c r="AO90" s="902"/>
      <c r="AP90" s="902"/>
      <c r="AQ90" s="902"/>
      <c r="AR90" s="902"/>
      <c r="AS90" s="902"/>
      <c r="AT90" s="901"/>
      <c r="AU90" s="901"/>
      <c r="AV90" s="901"/>
      <c r="AW90" s="901"/>
      <c r="AX90" s="901"/>
      <c r="AY90" s="901"/>
      <c r="AZ90" s="901"/>
      <c r="BA90" s="901"/>
      <c r="BB90" s="901"/>
      <c r="BC90" s="901"/>
      <c r="BD90" s="895">
        <f t="shared" si="57"/>
        <v>0</v>
      </c>
      <c r="BE90" s="895">
        <f t="shared" si="57"/>
        <v>0</v>
      </c>
    </row>
    <row r="91" spans="1:57" ht="15" customHeight="1" x14ac:dyDescent="0.2">
      <c r="A91" s="840">
        <v>80</v>
      </c>
      <c r="B91" s="878">
        <v>1</v>
      </c>
      <c r="C91" s="879"/>
      <c r="D91" s="1454"/>
      <c r="E91" s="903" t="s">
        <v>279</v>
      </c>
      <c r="F91" s="942"/>
      <c r="G91" s="943"/>
      <c r="H91" s="883" t="e">
        <f t="shared" si="44"/>
        <v>#DIV/0!</v>
      </c>
      <c r="I91" s="899"/>
      <c r="J91" s="885">
        <f t="shared" si="45"/>
        <v>0</v>
      </c>
      <c r="K91" s="886">
        <f t="shared" si="46"/>
        <v>0</v>
      </c>
      <c r="L91" s="887">
        <f t="shared" si="47"/>
        <v>7960</v>
      </c>
      <c r="M91" s="887">
        <f t="shared" si="48"/>
        <v>0</v>
      </c>
      <c r="N91" s="887">
        <f t="shared" si="49"/>
        <v>0</v>
      </c>
      <c r="O91" s="887">
        <f t="shared" si="50"/>
        <v>0</v>
      </c>
      <c r="P91" s="888">
        <f t="shared" si="51"/>
        <v>0</v>
      </c>
      <c r="Q91" s="888">
        <f t="shared" si="58"/>
        <v>0</v>
      </c>
      <c r="R91" s="906"/>
      <c r="S91" s="1005"/>
      <c r="T91" s="831">
        <v>80</v>
      </c>
      <c r="U91" s="1452"/>
      <c r="V91" s="900" t="s">
        <v>50</v>
      </c>
      <c r="W91" s="893">
        <f t="shared" si="52"/>
        <v>0</v>
      </c>
      <c r="X91" s="893">
        <f t="shared" si="52"/>
        <v>0</v>
      </c>
      <c r="Y91" s="894" t="e">
        <f t="shared" si="53"/>
        <v>#DIV/0!</v>
      </c>
      <c r="Z91" s="894">
        <f t="shared" si="54"/>
        <v>0</v>
      </c>
      <c r="AA91" s="894">
        <f t="shared" si="54"/>
        <v>0</v>
      </c>
      <c r="AB91" s="901"/>
      <c r="AC91" s="895">
        <f t="shared" si="55"/>
        <v>0</v>
      </c>
      <c r="AD91" s="895">
        <f t="shared" si="55"/>
        <v>0</v>
      </c>
      <c r="AE91" s="896" t="e">
        <f t="shared" si="56"/>
        <v>#DIV/0!</v>
      </c>
      <c r="AF91" s="902"/>
      <c r="AG91" s="902"/>
      <c r="AH91" s="902"/>
      <c r="AI91" s="902"/>
      <c r="AJ91" s="902"/>
      <c r="AK91" s="902"/>
      <c r="AL91" s="902"/>
      <c r="AM91" s="902"/>
      <c r="AN91" s="902"/>
      <c r="AO91" s="902"/>
      <c r="AP91" s="902"/>
      <c r="AQ91" s="902"/>
      <c r="AR91" s="902"/>
      <c r="AS91" s="902"/>
      <c r="AT91" s="901"/>
      <c r="AU91" s="901"/>
      <c r="AV91" s="901"/>
      <c r="AW91" s="901"/>
      <c r="AX91" s="901"/>
      <c r="AY91" s="901"/>
      <c r="AZ91" s="901"/>
      <c r="BA91" s="901"/>
      <c r="BB91" s="901"/>
      <c r="BC91" s="911"/>
      <c r="BD91" s="895">
        <f t="shared" si="57"/>
        <v>0</v>
      </c>
      <c r="BE91" s="895">
        <f t="shared" si="57"/>
        <v>0</v>
      </c>
    </row>
    <row r="92" spans="1:57" ht="26.25" customHeight="1" x14ac:dyDescent="0.2">
      <c r="A92" s="840">
        <v>81</v>
      </c>
      <c r="B92" s="878">
        <v>2</v>
      </c>
      <c r="C92" s="879"/>
      <c r="D92" s="907" t="s">
        <v>97</v>
      </c>
      <c r="E92" s="903" t="s">
        <v>278</v>
      </c>
      <c r="F92" s="942"/>
      <c r="G92" s="943"/>
      <c r="H92" s="883" t="e">
        <f t="shared" si="44"/>
        <v>#DIV/0!</v>
      </c>
      <c r="I92" s="899"/>
      <c r="J92" s="885">
        <f t="shared" si="45"/>
        <v>0</v>
      </c>
      <c r="K92" s="886">
        <f t="shared" si="46"/>
        <v>0</v>
      </c>
      <c r="L92" s="887">
        <f t="shared" si="47"/>
        <v>15920</v>
      </c>
      <c r="M92" s="887">
        <f t="shared" si="48"/>
        <v>0</v>
      </c>
      <c r="N92" s="887">
        <f t="shared" si="49"/>
        <v>0</v>
      </c>
      <c r="O92" s="887">
        <f t="shared" si="50"/>
        <v>0</v>
      </c>
      <c r="P92" s="888">
        <f t="shared" si="51"/>
        <v>0</v>
      </c>
      <c r="Q92" s="888">
        <f t="shared" si="58"/>
        <v>0</v>
      </c>
      <c r="R92" s="906"/>
      <c r="S92" s="1005"/>
      <c r="T92" s="831">
        <v>81</v>
      </c>
      <c r="U92" s="908" t="s">
        <v>97</v>
      </c>
      <c r="V92" s="900" t="s">
        <v>50</v>
      </c>
      <c r="W92" s="893">
        <f t="shared" si="52"/>
        <v>0</v>
      </c>
      <c r="X92" s="893">
        <f t="shared" si="52"/>
        <v>0</v>
      </c>
      <c r="Y92" s="894" t="e">
        <f t="shared" si="53"/>
        <v>#DIV/0!</v>
      </c>
      <c r="Z92" s="894">
        <f t="shared" si="54"/>
        <v>0</v>
      </c>
      <c r="AA92" s="894">
        <f t="shared" si="54"/>
        <v>0</v>
      </c>
      <c r="AB92" s="901"/>
      <c r="AC92" s="895">
        <f t="shared" si="55"/>
        <v>0</v>
      </c>
      <c r="AD92" s="895">
        <f t="shared" si="55"/>
        <v>0</v>
      </c>
      <c r="AE92" s="896" t="e">
        <f t="shared" si="56"/>
        <v>#DIV/0!</v>
      </c>
      <c r="AF92" s="902"/>
      <c r="AG92" s="902"/>
      <c r="AH92" s="902"/>
      <c r="AI92" s="902"/>
      <c r="AJ92" s="902"/>
      <c r="AK92" s="902"/>
      <c r="AL92" s="902"/>
      <c r="AM92" s="902"/>
      <c r="AN92" s="902"/>
      <c r="AO92" s="902"/>
      <c r="AP92" s="902"/>
      <c r="AQ92" s="902"/>
      <c r="AR92" s="902"/>
      <c r="AS92" s="902"/>
      <c r="AT92" s="901"/>
      <c r="AU92" s="901"/>
      <c r="AV92" s="901"/>
      <c r="AW92" s="901"/>
      <c r="AX92" s="901"/>
      <c r="AY92" s="901"/>
      <c r="AZ92" s="901"/>
      <c r="BA92" s="901"/>
      <c r="BB92" s="901"/>
      <c r="BC92" s="911"/>
      <c r="BD92" s="895">
        <f t="shared" si="57"/>
        <v>0</v>
      </c>
      <c r="BE92" s="895">
        <f t="shared" si="57"/>
        <v>0</v>
      </c>
    </row>
    <row r="93" spans="1:57" ht="12.75" customHeight="1" x14ac:dyDescent="0.2">
      <c r="A93" s="840">
        <v>82</v>
      </c>
      <c r="B93" s="878">
        <v>2</v>
      </c>
      <c r="C93" s="879"/>
      <c r="D93" s="907" t="s">
        <v>98</v>
      </c>
      <c r="E93" s="903" t="s">
        <v>279</v>
      </c>
      <c r="F93" s="942"/>
      <c r="G93" s="943"/>
      <c r="H93" s="883" t="e">
        <f t="shared" si="44"/>
        <v>#DIV/0!</v>
      </c>
      <c r="I93" s="899"/>
      <c r="J93" s="885">
        <f t="shared" si="45"/>
        <v>0</v>
      </c>
      <c r="K93" s="886">
        <f t="shared" si="46"/>
        <v>0</v>
      </c>
      <c r="L93" s="887">
        <f t="shared" si="47"/>
        <v>15920</v>
      </c>
      <c r="M93" s="887">
        <f t="shared" si="48"/>
        <v>0</v>
      </c>
      <c r="N93" s="887">
        <f t="shared" si="49"/>
        <v>0</v>
      </c>
      <c r="O93" s="887">
        <f t="shared" si="50"/>
        <v>0</v>
      </c>
      <c r="P93" s="888">
        <f t="shared" si="51"/>
        <v>0</v>
      </c>
      <c r="Q93" s="888">
        <f t="shared" si="58"/>
        <v>0</v>
      </c>
      <c r="R93" s="906"/>
      <c r="S93" s="1005"/>
      <c r="T93" s="831">
        <v>82</v>
      </c>
      <c r="U93" s="908" t="s">
        <v>98</v>
      </c>
      <c r="V93" s="900" t="s">
        <v>49</v>
      </c>
      <c r="W93" s="893">
        <f t="shared" si="52"/>
        <v>0</v>
      </c>
      <c r="X93" s="893">
        <f t="shared" si="52"/>
        <v>0</v>
      </c>
      <c r="Y93" s="894" t="e">
        <f t="shared" si="53"/>
        <v>#DIV/0!</v>
      </c>
      <c r="Z93" s="894">
        <f t="shared" si="54"/>
        <v>0</v>
      </c>
      <c r="AA93" s="894">
        <f t="shared" si="54"/>
        <v>0</v>
      </c>
      <c r="AB93" s="901"/>
      <c r="AC93" s="895">
        <f t="shared" si="55"/>
        <v>0</v>
      </c>
      <c r="AD93" s="895">
        <f t="shared" si="55"/>
        <v>0</v>
      </c>
      <c r="AE93" s="896" t="e">
        <f t="shared" si="56"/>
        <v>#DIV/0!</v>
      </c>
      <c r="AF93" s="902"/>
      <c r="AG93" s="902"/>
      <c r="AH93" s="902"/>
      <c r="AI93" s="902"/>
      <c r="AJ93" s="902"/>
      <c r="AK93" s="902"/>
      <c r="AL93" s="902"/>
      <c r="AM93" s="902"/>
      <c r="AN93" s="902"/>
      <c r="AO93" s="902"/>
      <c r="AP93" s="902"/>
      <c r="AQ93" s="902"/>
      <c r="AR93" s="902"/>
      <c r="AS93" s="902"/>
      <c r="AT93" s="901"/>
      <c r="AU93" s="901"/>
      <c r="AV93" s="901"/>
      <c r="AW93" s="901"/>
      <c r="AX93" s="901"/>
      <c r="AY93" s="901"/>
      <c r="AZ93" s="901"/>
      <c r="BA93" s="901"/>
      <c r="BB93" s="901"/>
      <c r="BC93" s="911"/>
      <c r="BD93" s="895">
        <f t="shared" si="57"/>
        <v>0</v>
      </c>
      <c r="BE93" s="895">
        <f t="shared" si="57"/>
        <v>0</v>
      </c>
    </row>
    <row r="94" spans="1:57" ht="12.75" customHeight="1" x14ac:dyDescent="0.2">
      <c r="A94" s="840">
        <v>83</v>
      </c>
      <c r="B94" s="878">
        <v>2</v>
      </c>
      <c r="C94" s="879"/>
      <c r="D94" s="1449" t="s">
        <v>99</v>
      </c>
      <c r="E94" s="903" t="s">
        <v>278</v>
      </c>
      <c r="F94" s="942"/>
      <c r="G94" s="943">
        <v>3</v>
      </c>
      <c r="H94" s="883" t="e">
        <f t="shared" si="44"/>
        <v>#DIV/0!</v>
      </c>
      <c r="I94" s="899">
        <v>2</v>
      </c>
      <c r="J94" s="885">
        <f t="shared" si="45"/>
        <v>6</v>
      </c>
      <c r="K94" s="886">
        <f t="shared" si="46"/>
        <v>12</v>
      </c>
      <c r="L94" s="887">
        <f t="shared" si="47"/>
        <v>15920</v>
      </c>
      <c r="M94" s="887">
        <f t="shared" si="48"/>
        <v>95520</v>
      </c>
      <c r="N94" s="887">
        <f t="shared" si="49"/>
        <v>0</v>
      </c>
      <c r="O94" s="887">
        <f t="shared" si="50"/>
        <v>0</v>
      </c>
      <c r="P94" s="888">
        <f t="shared" si="51"/>
        <v>12</v>
      </c>
      <c r="Q94" s="888">
        <f t="shared" si="58"/>
        <v>95520</v>
      </c>
      <c r="R94" s="906"/>
      <c r="S94" s="1005"/>
      <c r="T94" s="831">
        <v>83</v>
      </c>
      <c r="U94" s="1450" t="s">
        <v>99</v>
      </c>
      <c r="V94" s="900" t="s">
        <v>49</v>
      </c>
      <c r="W94" s="893">
        <f t="shared" si="52"/>
        <v>0</v>
      </c>
      <c r="X94" s="893">
        <f t="shared" si="52"/>
        <v>3</v>
      </c>
      <c r="Y94" s="894" t="e">
        <f t="shared" si="53"/>
        <v>#DIV/0!</v>
      </c>
      <c r="Z94" s="894">
        <f t="shared" si="54"/>
        <v>2</v>
      </c>
      <c r="AA94" s="894">
        <f t="shared" si="54"/>
        <v>6</v>
      </c>
      <c r="AB94" s="901"/>
      <c r="AC94" s="895">
        <f t="shared" si="55"/>
        <v>6</v>
      </c>
      <c r="AD94" s="895">
        <f t="shared" si="55"/>
        <v>0</v>
      </c>
      <c r="AE94" s="896">
        <f t="shared" si="56"/>
        <v>0</v>
      </c>
      <c r="AF94" s="902"/>
      <c r="AG94" s="902"/>
      <c r="AH94" s="902"/>
      <c r="AI94" s="902"/>
      <c r="AJ94" s="902"/>
      <c r="AK94" s="902"/>
      <c r="AL94" s="902"/>
      <c r="AM94" s="902"/>
      <c r="AN94" s="902"/>
      <c r="AO94" s="902"/>
      <c r="AP94" s="902"/>
      <c r="AQ94" s="902"/>
      <c r="AR94" s="902"/>
      <c r="AS94" s="902"/>
      <c r="AT94" s="901"/>
      <c r="AU94" s="901"/>
      <c r="AV94" s="901">
        <v>3</v>
      </c>
      <c r="AW94" s="901"/>
      <c r="AX94" s="901"/>
      <c r="AY94" s="901"/>
      <c r="AZ94" s="901">
        <v>3</v>
      </c>
      <c r="BA94" s="901"/>
      <c r="BB94" s="901"/>
      <c r="BC94" s="911"/>
      <c r="BD94" s="895">
        <f t="shared" si="57"/>
        <v>6</v>
      </c>
      <c r="BE94" s="895">
        <f t="shared" si="57"/>
        <v>0</v>
      </c>
    </row>
    <row r="95" spans="1:57" ht="12.75" customHeight="1" x14ac:dyDescent="0.2">
      <c r="A95" s="840">
        <v>84</v>
      </c>
      <c r="B95" s="878">
        <v>2</v>
      </c>
      <c r="C95" s="879">
        <v>1</v>
      </c>
      <c r="D95" s="1449"/>
      <c r="E95" s="903" t="s">
        <v>279</v>
      </c>
      <c r="F95" s="942"/>
      <c r="G95" s="943"/>
      <c r="H95" s="883" t="e">
        <f t="shared" si="44"/>
        <v>#DIV/0!</v>
      </c>
      <c r="I95" s="899">
        <v>2</v>
      </c>
      <c r="J95" s="885">
        <f t="shared" si="45"/>
        <v>0</v>
      </c>
      <c r="K95" s="886">
        <f t="shared" si="46"/>
        <v>0</v>
      </c>
      <c r="L95" s="887">
        <f t="shared" si="47"/>
        <v>15920</v>
      </c>
      <c r="M95" s="887">
        <f t="shared" si="48"/>
        <v>0</v>
      </c>
      <c r="N95" s="887">
        <f>C95*J95</f>
        <v>0</v>
      </c>
      <c r="O95" s="887">
        <f t="shared" si="50"/>
        <v>0</v>
      </c>
      <c r="P95" s="888">
        <f t="shared" si="51"/>
        <v>0</v>
      </c>
      <c r="Q95" s="888">
        <f t="shared" si="58"/>
        <v>0</v>
      </c>
      <c r="R95" s="906"/>
      <c r="S95" s="1005"/>
      <c r="T95" s="831">
        <v>84</v>
      </c>
      <c r="U95" s="1450"/>
      <c r="V95" s="900" t="s">
        <v>50</v>
      </c>
      <c r="W95" s="893">
        <f t="shared" si="52"/>
        <v>0</v>
      </c>
      <c r="X95" s="893">
        <f t="shared" si="52"/>
        <v>0</v>
      </c>
      <c r="Y95" s="894" t="e">
        <f t="shared" si="53"/>
        <v>#DIV/0!</v>
      </c>
      <c r="Z95" s="894">
        <f t="shared" si="54"/>
        <v>2</v>
      </c>
      <c r="AA95" s="894">
        <f t="shared" si="54"/>
        <v>0</v>
      </c>
      <c r="AB95" s="901"/>
      <c r="AC95" s="895">
        <f t="shared" si="55"/>
        <v>0</v>
      </c>
      <c r="AD95" s="895">
        <f t="shared" si="55"/>
        <v>0</v>
      </c>
      <c r="AE95" s="896" t="e">
        <f t="shared" si="56"/>
        <v>#DIV/0!</v>
      </c>
      <c r="AF95" s="902"/>
      <c r="AG95" s="902"/>
      <c r="AH95" s="902"/>
      <c r="AI95" s="902"/>
      <c r="AJ95" s="902"/>
      <c r="AK95" s="902"/>
      <c r="AL95" s="902"/>
      <c r="AM95" s="902"/>
      <c r="AN95" s="902"/>
      <c r="AO95" s="902"/>
      <c r="AP95" s="902"/>
      <c r="AQ95" s="902"/>
      <c r="AR95" s="902"/>
      <c r="AS95" s="902"/>
      <c r="AT95" s="901"/>
      <c r="AU95" s="901"/>
      <c r="AV95" s="901"/>
      <c r="AW95" s="901"/>
      <c r="AX95" s="901"/>
      <c r="AY95" s="901"/>
      <c r="AZ95" s="901"/>
      <c r="BA95" s="901"/>
      <c r="BB95" s="901"/>
      <c r="BC95" s="911"/>
      <c r="BD95" s="895">
        <f t="shared" si="57"/>
        <v>0</v>
      </c>
      <c r="BE95" s="895">
        <f t="shared" si="57"/>
        <v>0</v>
      </c>
    </row>
    <row r="96" spans="1:57" ht="12.75" customHeight="1" x14ac:dyDescent="0.2">
      <c r="A96" s="840">
        <v>85</v>
      </c>
      <c r="B96" s="878">
        <v>0.25</v>
      </c>
      <c r="C96" s="909"/>
      <c r="D96" s="1449" t="s">
        <v>100</v>
      </c>
      <c r="E96" s="903" t="s">
        <v>278</v>
      </c>
      <c r="F96" s="942"/>
      <c r="G96" s="943"/>
      <c r="H96" s="883" t="e">
        <f t="shared" si="44"/>
        <v>#DIV/0!</v>
      </c>
      <c r="I96" s="899"/>
      <c r="J96" s="885">
        <f t="shared" si="45"/>
        <v>0</v>
      </c>
      <c r="K96" s="886">
        <f t="shared" si="46"/>
        <v>0</v>
      </c>
      <c r="L96" s="887">
        <f t="shared" si="47"/>
        <v>1990</v>
      </c>
      <c r="M96" s="887">
        <f t="shared" si="48"/>
        <v>0</v>
      </c>
      <c r="N96" s="887">
        <f t="shared" si="49"/>
        <v>0</v>
      </c>
      <c r="O96" s="887">
        <f t="shared" si="50"/>
        <v>0</v>
      </c>
      <c r="P96" s="888">
        <f t="shared" si="51"/>
        <v>0</v>
      </c>
      <c r="Q96" s="888">
        <f t="shared" si="58"/>
        <v>0</v>
      </c>
      <c r="R96" s="906"/>
      <c r="S96" s="1005"/>
      <c r="T96" s="831">
        <v>85</v>
      </c>
      <c r="U96" s="1450" t="s">
        <v>100</v>
      </c>
      <c r="V96" s="900" t="s">
        <v>49</v>
      </c>
      <c r="W96" s="893">
        <f t="shared" si="52"/>
        <v>0</v>
      </c>
      <c r="X96" s="893">
        <f t="shared" si="52"/>
        <v>0</v>
      </c>
      <c r="Y96" s="894" t="e">
        <f t="shared" si="53"/>
        <v>#DIV/0!</v>
      </c>
      <c r="Z96" s="894">
        <f t="shared" si="54"/>
        <v>0</v>
      </c>
      <c r="AA96" s="894">
        <f t="shared" si="54"/>
        <v>0</v>
      </c>
      <c r="AB96" s="901"/>
      <c r="AC96" s="895">
        <f t="shared" si="55"/>
        <v>0</v>
      </c>
      <c r="AD96" s="895">
        <f t="shared" si="55"/>
        <v>0</v>
      </c>
      <c r="AE96" s="896" t="e">
        <f t="shared" si="56"/>
        <v>#DIV/0!</v>
      </c>
      <c r="AF96" s="902"/>
      <c r="AG96" s="902"/>
      <c r="AH96" s="902"/>
      <c r="AI96" s="902"/>
      <c r="AJ96" s="902"/>
      <c r="AK96" s="902"/>
      <c r="AL96" s="902"/>
      <c r="AM96" s="902"/>
      <c r="AN96" s="902"/>
      <c r="AO96" s="902"/>
      <c r="AP96" s="902"/>
      <c r="AQ96" s="902"/>
      <c r="AR96" s="902"/>
      <c r="AS96" s="902"/>
      <c r="AT96" s="901"/>
      <c r="AU96" s="901"/>
      <c r="AV96" s="901"/>
      <c r="AW96" s="901"/>
      <c r="AX96" s="901"/>
      <c r="AY96" s="901"/>
      <c r="AZ96" s="901"/>
      <c r="BA96" s="901"/>
      <c r="BB96" s="901"/>
      <c r="BC96" s="911"/>
      <c r="BD96" s="895">
        <f t="shared" si="57"/>
        <v>0</v>
      </c>
      <c r="BE96" s="895">
        <f t="shared" si="57"/>
        <v>0</v>
      </c>
    </row>
    <row r="97" spans="1:57" ht="12.75" customHeight="1" x14ac:dyDescent="0.2">
      <c r="A97" s="840">
        <v>86</v>
      </c>
      <c r="B97" s="878">
        <v>0.25</v>
      </c>
      <c r="C97" s="909"/>
      <c r="D97" s="1449"/>
      <c r="E97" s="903" t="s">
        <v>279</v>
      </c>
      <c r="F97" s="942"/>
      <c r="G97" s="943"/>
      <c r="H97" s="883" t="e">
        <f t="shared" si="44"/>
        <v>#DIV/0!</v>
      </c>
      <c r="I97" s="899"/>
      <c r="J97" s="885">
        <f t="shared" si="45"/>
        <v>0</v>
      </c>
      <c r="K97" s="886">
        <f t="shared" si="46"/>
        <v>0</v>
      </c>
      <c r="L97" s="887">
        <f t="shared" si="47"/>
        <v>1990</v>
      </c>
      <c r="M97" s="887">
        <f t="shared" si="48"/>
        <v>0</v>
      </c>
      <c r="N97" s="887">
        <f t="shared" si="49"/>
        <v>0</v>
      </c>
      <c r="O97" s="887">
        <f t="shared" si="50"/>
        <v>0</v>
      </c>
      <c r="P97" s="888">
        <f t="shared" si="51"/>
        <v>0</v>
      </c>
      <c r="Q97" s="888">
        <f t="shared" si="58"/>
        <v>0</v>
      </c>
      <c r="R97" s="906"/>
      <c r="S97" s="1005"/>
      <c r="T97" s="831">
        <v>86</v>
      </c>
      <c r="U97" s="1450"/>
      <c r="V97" s="900" t="s">
        <v>50</v>
      </c>
      <c r="W97" s="893">
        <f t="shared" si="52"/>
        <v>0</v>
      </c>
      <c r="X97" s="893">
        <f t="shared" si="52"/>
        <v>0</v>
      </c>
      <c r="Y97" s="894" t="e">
        <f t="shared" si="53"/>
        <v>#DIV/0!</v>
      </c>
      <c r="Z97" s="894">
        <f t="shared" si="54"/>
        <v>0</v>
      </c>
      <c r="AA97" s="894">
        <f t="shared" si="54"/>
        <v>0</v>
      </c>
      <c r="AB97" s="901"/>
      <c r="AC97" s="895">
        <f t="shared" si="55"/>
        <v>0</v>
      </c>
      <c r="AD97" s="895">
        <f t="shared" si="55"/>
        <v>0</v>
      </c>
      <c r="AE97" s="896" t="e">
        <f t="shared" si="56"/>
        <v>#DIV/0!</v>
      </c>
      <c r="AF97" s="902"/>
      <c r="AG97" s="902"/>
      <c r="AH97" s="902"/>
      <c r="AI97" s="902"/>
      <c r="AJ97" s="902"/>
      <c r="AK97" s="902"/>
      <c r="AL97" s="902"/>
      <c r="AM97" s="902"/>
      <c r="AN97" s="902"/>
      <c r="AO97" s="902"/>
      <c r="AP97" s="902"/>
      <c r="AQ97" s="902"/>
      <c r="AR97" s="902"/>
      <c r="AS97" s="902"/>
      <c r="AT97" s="901"/>
      <c r="AU97" s="901"/>
      <c r="AV97" s="901"/>
      <c r="AW97" s="901"/>
      <c r="AX97" s="901"/>
      <c r="AY97" s="901"/>
      <c r="AZ97" s="901"/>
      <c r="BA97" s="901"/>
      <c r="BB97" s="901"/>
      <c r="BC97" s="911"/>
      <c r="BD97" s="895">
        <f t="shared" si="57"/>
        <v>0</v>
      </c>
      <c r="BE97" s="895">
        <f t="shared" si="57"/>
        <v>0</v>
      </c>
    </row>
    <row r="98" spans="1:57" s="947" customFormat="1" ht="12.75" customHeight="1" x14ac:dyDescent="0.2">
      <c r="A98" s="840">
        <v>87</v>
      </c>
      <c r="B98" s="913"/>
      <c r="C98" s="914"/>
      <c r="D98" s="946" t="s">
        <v>101</v>
      </c>
      <c r="E98" s="915"/>
      <c r="F98" s="840"/>
      <c r="G98" s="945"/>
      <c r="H98" s="913"/>
      <c r="I98" s="917"/>
      <c r="J98" s="918"/>
      <c r="K98" s="919"/>
      <c r="L98" s="920"/>
      <c r="M98" s="920"/>
      <c r="N98" s="921"/>
      <c r="O98" s="920"/>
      <c r="P98" s="921"/>
      <c r="Q98" s="921"/>
      <c r="R98" s="923"/>
      <c r="S98" s="924"/>
      <c r="T98" s="831">
        <v>87</v>
      </c>
      <c r="U98" s="925" t="s">
        <v>101</v>
      </c>
      <c r="V98" s="926"/>
      <c r="W98" s="831"/>
      <c r="X98" s="831"/>
      <c r="Y98" s="927"/>
      <c r="Z98" s="832"/>
      <c r="AA98" s="927"/>
      <c r="AB98" s="832"/>
      <c r="AC98" s="832"/>
      <c r="AD98" s="832"/>
      <c r="AE98" s="928"/>
      <c r="AF98" s="928"/>
      <c r="AG98" s="928"/>
      <c r="AH98" s="928"/>
      <c r="AI98" s="928"/>
      <c r="AJ98" s="928"/>
      <c r="AK98" s="928"/>
      <c r="AL98" s="928"/>
      <c r="AM98" s="928"/>
      <c r="AN98" s="928"/>
      <c r="AO98" s="928"/>
      <c r="AP98" s="928"/>
      <c r="AQ98" s="928"/>
      <c r="AR98" s="928"/>
      <c r="AS98" s="928"/>
      <c r="AT98" s="832"/>
      <c r="AU98" s="832"/>
      <c r="AV98" s="832"/>
      <c r="AW98" s="832"/>
      <c r="AX98" s="832"/>
      <c r="AY98" s="832"/>
      <c r="AZ98" s="832"/>
      <c r="BA98" s="832"/>
      <c r="BB98" s="832"/>
      <c r="BC98" s="832"/>
      <c r="BD98" s="958"/>
      <c r="BE98" s="958"/>
    </row>
    <row r="99" spans="1:57" ht="25.5" customHeight="1" x14ac:dyDescent="0.2">
      <c r="A99" s="840">
        <v>88</v>
      </c>
      <c r="B99" s="878">
        <v>8</v>
      </c>
      <c r="C99" s="909"/>
      <c r="D99" s="907" t="s">
        <v>102</v>
      </c>
      <c r="E99" s="880" t="s">
        <v>278</v>
      </c>
      <c r="F99" s="942">
        <v>1</v>
      </c>
      <c r="G99" s="943">
        <v>1</v>
      </c>
      <c r="H99" s="883">
        <f>G99*100/F99</f>
        <v>100</v>
      </c>
      <c r="I99" s="899">
        <v>4</v>
      </c>
      <c r="J99" s="885">
        <f>I99*G99</f>
        <v>4</v>
      </c>
      <c r="K99" s="886">
        <f>J99*B99</f>
        <v>32</v>
      </c>
      <c r="L99" s="887">
        <f t="shared" ref="L99:L101" si="59">B99*7960</f>
        <v>63680</v>
      </c>
      <c r="M99" s="887">
        <f t="shared" ref="M99:M101" si="60">L99*J99</f>
        <v>254720</v>
      </c>
      <c r="N99" s="887">
        <f>C99*J99</f>
        <v>0</v>
      </c>
      <c r="O99" s="887">
        <f>N99*7960</f>
        <v>0</v>
      </c>
      <c r="P99" s="888">
        <f>K99+N99</f>
        <v>32</v>
      </c>
      <c r="Q99" s="888">
        <f t="shared" ref="Q99:Q101" si="61">M99+O99</f>
        <v>254720</v>
      </c>
      <c r="R99" s="906"/>
      <c r="S99" s="1005"/>
      <c r="T99" s="831">
        <v>88</v>
      </c>
      <c r="U99" s="908" t="s">
        <v>102</v>
      </c>
      <c r="V99" s="900" t="s">
        <v>49</v>
      </c>
      <c r="W99" s="893">
        <f t="shared" ref="W99:AA101" si="62">F99</f>
        <v>1</v>
      </c>
      <c r="X99" s="893">
        <f t="shared" si="62"/>
        <v>1</v>
      </c>
      <c r="Y99" s="894">
        <f>X99*100/W99</f>
        <v>100</v>
      </c>
      <c r="Z99" s="894">
        <f t="shared" si="62"/>
        <v>4</v>
      </c>
      <c r="AA99" s="894">
        <f t="shared" si="62"/>
        <v>4</v>
      </c>
      <c r="AB99" s="901"/>
      <c r="AC99" s="895">
        <f t="shared" ref="AC99:AD101" si="63">AF99+AH99+AJ99+AL99+AN99+AP99+AR99+AT99+AV99+AX99+AZ99+BB99</f>
        <v>4</v>
      </c>
      <c r="AD99" s="895">
        <f t="shared" si="63"/>
        <v>0</v>
      </c>
      <c r="AE99" s="896">
        <f>AD99*100/AC99</f>
        <v>0</v>
      </c>
      <c r="AF99" s="902"/>
      <c r="AG99" s="902"/>
      <c r="AH99" s="902"/>
      <c r="AI99" s="902"/>
      <c r="AJ99" s="902"/>
      <c r="AK99" s="902"/>
      <c r="AL99" s="902"/>
      <c r="AM99" s="902"/>
      <c r="AN99" s="902"/>
      <c r="AO99" s="902"/>
      <c r="AP99" s="902"/>
      <c r="AQ99" s="902"/>
      <c r="AR99" s="902"/>
      <c r="AS99" s="902"/>
      <c r="AT99" s="901">
        <v>4</v>
      </c>
      <c r="AU99" s="901"/>
      <c r="AV99" s="901"/>
      <c r="AW99" s="901"/>
      <c r="AX99" s="901"/>
      <c r="AY99" s="901"/>
      <c r="AZ99" s="901"/>
      <c r="BA99" s="901"/>
      <c r="BB99" s="901"/>
      <c r="BC99" s="911"/>
      <c r="BD99" s="895">
        <f t="shared" ref="BD99:BE101" si="64">AF99+AH99+AJ99+AL99+AN99+AP99+AR99+AT99+AV99+AX99+AZ99+BB99</f>
        <v>4</v>
      </c>
      <c r="BE99" s="895">
        <f t="shared" si="64"/>
        <v>0</v>
      </c>
    </row>
    <row r="100" spans="1:57" ht="12" customHeight="1" x14ac:dyDescent="0.2">
      <c r="A100" s="840">
        <v>89</v>
      </c>
      <c r="B100" s="878">
        <v>1</v>
      </c>
      <c r="C100" s="879"/>
      <c r="D100" s="1453" t="s">
        <v>103</v>
      </c>
      <c r="E100" s="903" t="s">
        <v>278</v>
      </c>
      <c r="F100" s="942"/>
      <c r="G100" s="943">
        <v>12</v>
      </c>
      <c r="H100" s="883" t="e">
        <f>G100*100/F100</f>
        <v>#DIV/0!</v>
      </c>
      <c r="I100" s="899">
        <v>1</v>
      </c>
      <c r="J100" s="885">
        <f>I100*G100</f>
        <v>12</v>
      </c>
      <c r="K100" s="886">
        <f>J100*B100</f>
        <v>12</v>
      </c>
      <c r="L100" s="887">
        <f t="shared" si="59"/>
        <v>7960</v>
      </c>
      <c r="M100" s="887">
        <f t="shared" si="60"/>
        <v>95520</v>
      </c>
      <c r="N100" s="887">
        <f>C100*J100</f>
        <v>0</v>
      </c>
      <c r="O100" s="887">
        <f>N100*7960</f>
        <v>0</v>
      </c>
      <c r="P100" s="888">
        <f>K100+N100</f>
        <v>12</v>
      </c>
      <c r="Q100" s="888">
        <f t="shared" si="61"/>
        <v>95520</v>
      </c>
      <c r="R100" s="906"/>
      <c r="S100" s="1005"/>
      <c r="T100" s="831">
        <v>89</v>
      </c>
      <c r="U100" s="1450" t="s">
        <v>103</v>
      </c>
      <c r="V100" s="900" t="s">
        <v>49</v>
      </c>
      <c r="W100" s="893">
        <f t="shared" si="62"/>
        <v>0</v>
      </c>
      <c r="X100" s="893">
        <f t="shared" si="62"/>
        <v>12</v>
      </c>
      <c r="Y100" s="894" t="e">
        <f>X100*100/W100</f>
        <v>#DIV/0!</v>
      </c>
      <c r="Z100" s="894">
        <f t="shared" si="62"/>
        <v>1</v>
      </c>
      <c r="AA100" s="894">
        <f t="shared" si="62"/>
        <v>12</v>
      </c>
      <c r="AB100" s="901"/>
      <c r="AC100" s="895">
        <f t="shared" si="63"/>
        <v>12</v>
      </c>
      <c r="AD100" s="895">
        <f t="shared" si="63"/>
        <v>0</v>
      </c>
      <c r="AE100" s="896">
        <f>AD100*100/AC100</f>
        <v>0</v>
      </c>
      <c r="AF100" s="902"/>
      <c r="AG100" s="902"/>
      <c r="AH100" s="902"/>
      <c r="AI100" s="902"/>
      <c r="AJ100" s="902"/>
      <c r="AK100" s="902"/>
      <c r="AL100" s="902"/>
      <c r="AM100" s="902"/>
      <c r="AN100" s="902"/>
      <c r="AO100" s="902"/>
      <c r="AP100" s="902"/>
      <c r="AQ100" s="902"/>
      <c r="AR100" s="902"/>
      <c r="AS100" s="902"/>
      <c r="AT100" s="901">
        <v>3</v>
      </c>
      <c r="AU100" s="901"/>
      <c r="AV100" s="901">
        <v>3</v>
      </c>
      <c r="AW100" s="901"/>
      <c r="AX100" s="901">
        <v>2</v>
      </c>
      <c r="AY100" s="901"/>
      <c r="AZ100" s="901">
        <v>2</v>
      </c>
      <c r="BA100" s="901"/>
      <c r="BB100" s="901">
        <v>2</v>
      </c>
      <c r="BC100" s="911"/>
      <c r="BD100" s="895">
        <f t="shared" si="64"/>
        <v>12</v>
      </c>
      <c r="BE100" s="895">
        <f t="shared" si="64"/>
        <v>0</v>
      </c>
    </row>
    <row r="101" spans="1:57" ht="12" customHeight="1" x14ac:dyDescent="0.2">
      <c r="A101" s="840">
        <v>90</v>
      </c>
      <c r="B101" s="878">
        <v>1.5</v>
      </c>
      <c r="C101" s="879">
        <v>1.865</v>
      </c>
      <c r="D101" s="1454"/>
      <c r="E101" s="903" t="s">
        <v>279</v>
      </c>
      <c r="F101" s="942"/>
      <c r="G101" s="943">
        <v>6</v>
      </c>
      <c r="H101" s="883" t="e">
        <f>G101*100/F101</f>
        <v>#DIV/0!</v>
      </c>
      <c r="I101" s="899">
        <v>1</v>
      </c>
      <c r="J101" s="885">
        <f>I101*G101</f>
        <v>6</v>
      </c>
      <c r="K101" s="886">
        <f>J101*B101</f>
        <v>9</v>
      </c>
      <c r="L101" s="887">
        <f t="shared" si="59"/>
        <v>11940</v>
      </c>
      <c r="M101" s="887">
        <f t="shared" si="60"/>
        <v>71640</v>
      </c>
      <c r="N101" s="887">
        <f>C101*J101</f>
        <v>11.19</v>
      </c>
      <c r="O101" s="887">
        <f>N101*7960</f>
        <v>89072.4</v>
      </c>
      <c r="P101" s="888">
        <f>K101+N101</f>
        <v>20.189999999999998</v>
      </c>
      <c r="Q101" s="888">
        <f t="shared" si="61"/>
        <v>160712.4</v>
      </c>
      <c r="R101" s="906"/>
      <c r="S101" s="1005"/>
      <c r="T101" s="831">
        <v>90</v>
      </c>
      <c r="U101" s="1452"/>
      <c r="V101" s="900" t="s">
        <v>50</v>
      </c>
      <c r="W101" s="893">
        <f t="shared" si="62"/>
        <v>0</v>
      </c>
      <c r="X101" s="893">
        <f t="shared" si="62"/>
        <v>6</v>
      </c>
      <c r="Y101" s="894" t="e">
        <f>X101*100/W101</f>
        <v>#DIV/0!</v>
      </c>
      <c r="Z101" s="894">
        <f t="shared" si="62"/>
        <v>1</v>
      </c>
      <c r="AA101" s="894">
        <f t="shared" si="62"/>
        <v>6</v>
      </c>
      <c r="AB101" s="901"/>
      <c r="AC101" s="895">
        <f t="shared" si="63"/>
        <v>6</v>
      </c>
      <c r="AD101" s="895">
        <f t="shared" si="63"/>
        <v>0</v>
      </c>
      <c r="AE101" s="896">
        <f>AD101*100/AC101</f>
        <v>0</v>
      </c>
      <c r="AF101" s="902"/>
      <c r="AG101" s="902"/>
      <c r="AH101" s="902"/>
      <c r="AI101" s="902"/>
      <c r="AJ101" s="902"/>
      <c r="AK101" s="902"/>
      <c r="AL101" s="902"/>
      <c r="AM101" s="902"/>
      <c r="AN101" s="902"/>
      <c r="AO101" s="902"/>
      <c r="AP101" s="902"/>
      <c r="AQ101" s="902"/>
      <c r="AR101" s="902"/>
      <c r="AS101" s="902"/>
      <c r="AT101" s="901">
        <v>2</v>
      </c>
      <c r="AU101" s="901"/>
      <c r="AV101" s="901">
        <v>1</v>
      </c>
      <c r="AW101" s="901"/>
      <c r="AX101" s="901">
        <v>1</v>
      </c>
      <c r="AY101" s="901"/>
      <c r="AZ101" s="901">
        <v>1</v>
      </c>
      <c r="BA101" s="901"/>
      <c r="BB101" s="901">
        <v>1</v>
      </c>
      <c r="BC101" s="911"/>
      <c r="BD101" s="895">
        <f t="shared" si="64"/>
        <v>6</v>
      </c>
      <c r="BE101" s="895">
        <f t="shared" si="64"/>
        <v>0</v>
      </c>
    </row>
    <row r="102" spans="1:57" s="947" customFormat="1" ht="12" customHeight="1" x14ac:dyDescent="0.2">
      <c r="A102" s="840">
        <v>91</v>
      </c>
      <c r="B102" s="913"/>
      <c r="C102" s="914"/>
      <c r="D102" s="946" t="s">
        <v>104</v>
      </c>
      <c r="E102" s="915"/>
      <c r="F102" s="915"/>
      <c r="G102" s="916"/>
      <c r="H102" s="913"/>
      <c r="I102" s="917"/>
      <c r="J102" s="918"/>
      <c r="K102" s="919"/>
      <c r="L102" s="920"/>
      <c r="M102" s="920"/>
      <c r="N102" s="921"/>
      <c r="O102" s="920"/>
      <c r="P102" s="921"/>
      <c r="Q102" s="921"/>
      <c r="R102" s="923"/>
      <c r="S102" s="924"/>
      <c r="T102" s="831">
        <v>91</v>
      </c>
      <c r="U102" s="925" t="s">
        <v>104</v>
      </c>
      <c r="V102" s="926"/>
      <c r="W102" s="926"/>
      <c r="X102" s="926"/>
      <c r="Y102" s="927"/>
      <c r="Z102" s="832"/>
      <c r="AA102" s="927"/>
      <c r="AB102" s="832"/>
      <c r="AC102" s="832"/>
      <c r="AD102" s="832"/>
      <c r="AE102" s="928"/>
      <c r="AF102" s="928"/>
      <c r="AG102" s="928"/>
      <c r="AH102" s="928"/>
      <c r="AI102" s="928"/>
      <c r="AJ102" s="928"/>
      <c r="AK102" s="928"/>
      <c r="AL102" s="928"/>
      <c r="AM102" s="928"/>
      <c r="AN102" s="928"/>
      <c r="AO102" s="928"/>
      <c r="AP102" s="928"/>
      <c r="AQ102" s="928"/>
      <c r="AR102" s="928"/>
      <c r="AS102" s="928"/>
      <c r="AT102" s="832"/>
      <c r="AU102" s="832"/>
      <c r="AV102" s="832"/>
      <c r="AW102" s="832"/>
      <c r="AX102" s="832"/>
      <c r="AY102" s="832"/>
      <c r="AZ102" s="832"/>
      <c r="BA102" s="832"/>
      <c r="BB102" s="832"/>
      <c r="BC102" s="832"/>
      <c r="BD102" s="958"/>
      <c r="BE102" s="958"/>
    </row>
    <row r="103" spans="1:57" ht="22.5" customHeight="1" x14ac:dyDescent="0.2">
      <c r="A103" s="840">
        <v>92</v>
      </c>
      <c r="B103" s="878">
        <v>8</v>
      </c>
      <c r="C103" s="879"/>
      <c r="D103" s="907" t="s">
        <v>105</v>
      </c>
      <c r="E103" s="880" t="s">
        <v>106</v>
      </c>
      <c r="F103" s="959">
        <v>1</v>
      </c>
      <c r="G103" s="960">
        <v>1</v>
      </c>
      <c r="H103" s="883">
        <f>G103*100/F103</f>
        <v>100</v>
      </c>
      <c r="I103" s="899">
        <v>5</v>
      </c>
      <c r="J103" s="885">
        <f>I103*G103</f>
        <v>5</v>
      </c>
      <c r="K103" s="886">
        <f>J103*B103</f>
        <v>40</v>
      </c>
      <c r="L103" s="887">
        <f t="shared" ref="L103:L107" si="65">B103*7960</f>
        <v>63680</v>
      </c>
      <c r="M103" s="887">
        <f t="shared" ref="M103:M107" si="66">L103*J103</f>
        <v>318400</v>
      </c>
      <c r="N103" s="887">
        <f>C103*J103</f>
        <v>0</v>
      </c>
      <c r="O103" s="887">
        <f>N103*7960</f>
        <v>0</v>
      </c>
      <c r="P103" s="888">
        <f>K103+N103</f>
        <v>40</v>
      </c>
      <c r="Q103" s="888">
        <f t="shared" ref="Q103:Q107" si="67">M103+O103</f>
        <v>318400</v>
      </c>
      <c r="R103" s="906"/>
      <c r="S103" s="1005"/>
      <c r="T103" s="831">
        <v>92</v>
      </c>
      <c r="U103" s="908" t="s">
        <v>105</v>
      </c>
      <c r="V103" s="900" t="s">
        <v>106</v>
      </c>
      <c r="W103" s="893">
        <f t="shared" ref="W103:AA107" si="68">F103</f>
        <v>1</v>
      </c>
      <c r="X103" s="893">
        <f t="shared" si="68"/>
        <v>1</v>
      </c>
      <c r="Y103" s="894">
        <f>X103*100/W103</f>
        <v>100</v>
      </c>
      <c r="Z103" s="894">
        <f t="shared" si="68"/>
        <v>5</v>
      </c>
      <c r="AA103" s="894">
        <f t="shared" si="68"/>
        <v>5</v>
      </c>
      <c r="AB103" s="901"/>
      <c r="AC103" s="895">
        <f t="shared" ref="AC103:AD107" si="69">AF103+AH103+AJ103+AL103+AN103+AP103+AR103+AT103+AV103+AX103+AZ103+BB103</f>
        <v>5</v>
      </c>
      <c r="AD103" s="895">
        <f t="shared" si="69"/>
        <v>0</v>
      </c>
      <c r="AE103" s="896">
        <f>AD103*100/AC103</f>
        <v>0</v>
      </c>
      <c r="AF103" s="902"/>
      <c r="AG103" s="902"/>
      <c r="AH103" s="902"/>
      <c r="AI103" s="902"/>
      <c r="AJ103" s="902"/>
      <c r="AK103" s="902"/>
      <c r="AL103" s="902"/>
      <c r="AM103" s="902"/>
      <c r="AN103" s="902"/>
      <c r="AO103" s="902"/>
      <c r="AP103" s="902"/>
      <c r="AQ103" s="902"/>
      <c r="AR103" s="902"/>
      <c r="AS103" s="902"/>
      <c r="AT103" s="901">
        <v>1</v>
      </c>
      <c r="AU103" s="901"/>
      <c r="AV103" s="901">
        <v>1</v>
      </c>
      <c r="AW103" s="901"/>
      <c r="AX103" s="901">
        <v>1</v>
      </c>
      <c r="AY103" s="901"/>
      <c r="AZ103" s="901">
        <v>1</v>
      </c>
      <c r="BA103" s="901"/>
      <c r="BB103" s="901">
        <v>1</v>
      </c>
      <c r="BC103" s="911"/>
      <c r="BD103" s="895">
        <f t="shared" ref="BD103:BE107" si="70">AF103+AH103+AJ103+AL103+AN103+AP103+AR103+AT103+AV103+AX103+AZ103+BB103</f>
        <v>5</v>
      </c>
      <c r="BE103" s="895">
        <f t="shared" si="70"/>
        <v>0</v>
      </c>
    </row>
    <row r="104" spans="1:57" ht="27" customHeight="1" x14ac:dyDescent="0.2">
      <c r="A104" s="840">
        <v>93</v>
      </c>
      <c r="B104" s="878">
        <v>1</v>
      </c>
      <c r="C104" s="879"/>
      <c r="D104" s="907" t="s">
        <v>107</v>
      </c>
      <c r="E104" s="880" t="s">
        <v>106</v>
      </c>
      <c r="F104" s="959"/>
      <c r="G104" s="960">
        <v>1</v>
      </c>
      <c r="H104" s="883" t="e">
        <f>G104*100/F104</f>
        <v>#DIV/0!</v>
      </c>
      <c r="I104" s="899">
        <v>10</v>
      </c>
      <c r="J104" s="885">
        <f>I104*G104</f>
        <v>10</v>
      </c>
      <c r="K104" s="886">
        <f>J104*B104</f>
        <v>10</v>
      </c>
      <c r="L104" s="887">
        <f t="shared" si="65"/>
        <v>7960</v>
      </c>
      <c r="M104" s="887">
        <f t="shared" si="66"/>
        <v>79600</v>
      </c>
      <c r="N104" s="887">
        <f>C104*J104</f>
        <v>0</v>
      </c>
      <c r="O104" s="887">
        <f>N104*7960</f>
        <v>0</v>
      </c>
      <c r="P104" s="888">
        <f>K104+N104</f>
        <v>10</v>
      </c>
      <c r="Q104" s="888">
        <f t="shared" si="67"/>
        <v>79600</v>
      </c>
      <c r="R104" s="906"/>
      <c r="S104" s="1005"/>
      <c r="T104" s="831">
        <v>93</v>
      </c>
      <c r="U104" s="908" t="s">
        <v>107</v>
      </c>
      <c r="V104" s="900" t="s">
        <v>106</v>
      </c>
      <c r="W104" s="893">
        <f t="shared" si="68"/>
        <v>0</v>
      </c>
      <c r="X104" s="893">
        <f t="shared" si="68"/>
        <v>1</v>
      </c>
      <c r="Y104" s="894" t="e">
        <f>X104*100/W104</f>
        <v>#DIV/0!</v>
      </c>
      <c r="Z104" s="894">
        <f t="shared" si="68"/>
        <v>10</v>
      </c>
      <c r="AA104" s="894">
        <f t="shared" si="68"/>
        <v>10</v>
      </c>
      <c r="AB104" s="901"/>
      <c r="AC104" s="895">
        <f t="shared" si="69"/>
        <v>10</v>
      </c>
      <c r="AD104" s="895">
        <f t="shared" si="69"/>
        <v>0</v>
      </c>
      <c r="AE104" s="896">
        <f>AD104*100/AC104</f>
        <v>0</v>
      </c>
      <c r="AF104" s="902"/>
      <c r="AG104" s="902"/>
      <c r="AH104" s="902"/>
      <c r="AI104" s="902"/>
      <c r="AJ104" s="902"/>
      <c r="AK104" s="902"/>
      <c r="AL104" s="902"/>
      <c r="AM104" s="902"/>
      <c r="AN104" s="902"/>
      <c r="AO104" s="902"/>
      <c r="AP104" s="902"/>
      <c r="AQ104" s="902"/>
      <c r="AR104" s="902"/>
      <c r="AS104" s="902"/>
      <c r="AT104" s="901">
        <v>2</v>
      </c>
      <c r="AU104" s="901"/>
      <c r="AV104" s="901">
        <v>2</v>
      </c>
      <c r="AW104" s="901"/>
      <c r="AX104" s="901">
        <v>2</v>
      </c>
      <c r="AY104" s="901"/>
      <c r="AZ104" s="901">
        <v>2</v>
      </c>
      <c r="BA104" s="901"/>
      <c r="BB104" s="901">
        <v>2</v>
      </c>
      <c r="BC104" s="911"/>
      <c r="BD104" s="895">
        <f t="shared" si="70"/>
        <v>10</v>
      </c>
      <c r="BE104" s="895">
        <f t="shared" si="70"/>
        <v>0</v>
      </c>
    </row>
    <row r="105" spans="1:57" ht="24.75" customHeight="1" x14ac:dyDescent="0.2">
      <c r="A105" s="840">
        <v>94</v>
      </c>
      <c r="B105" s="878">
        <v>8</v>
      </c>
      <c r="C105" s="879"/>
      <c r="D105" s="907" t="s">
        <v>108</v>
      </c>
      <c r="E105" s="880" t="s">
        <v>106</v>
      </c>
      <c r="F105" s="959">
        <v>1</v>
      </c>
      <c r="G105" s="960">
        <v>1</v>
      </c>
      <c r="H105" s="883">
        <f>G105*100/F105</f>
        <v>100</v>
      </c>
      <c r="I105" s="899">
        <v>6</v>
      </c>
      <c r="J105" s="885">
        <f>I105*G105</f>
        <v>6</v>
      </c>
      <c r="K105" s="886">
        <f>J105*B105</f>
        <v>48</v>
      </c>
      <c r="L105" s="887">
        <f t="shared" si="65"/>
        <v>63680</v>
      </c>
      <c r="M105" s="887">
        <f t="shared" si="66"/>
        <v>382080</v>
      </c>
      <c r="N105" s="887">
        <f>C105*J105</f>
        <v>0</v>
      </c>
      <c r="O105" s="887">
        <f>N105*7960</f>
        <v>0</v>
      </c>
      <c r="P105" s="888">
        <f>K105+N105</f>
        <v>48</v>
      </c>
      <c r="Q105" s="888">
        <f t="shared" si="67"/>
        <v>382080</v>
      </c>
      <c r="R105" s="906"/>
      <c r="S105" s="1005"/>
      <c r="T105" s="831">
        <v>94</v>
      </c>
      <c r="U105" s="908" t="s">
        <v>108</v>
      </c>
      <c r="V105" s="900" t="s">
        <v>106</v>
      </c>
      <c r="W105" s="893">
        <f t="shared" si="68"/>
        <v>1</v>
      </c>
      <c r="X105" s="893">
        <f t="shared" si="68"/>
        <v>1</v>
      </c>
      <c r="Y105" s="894">
        <f>X105*100/W105</f>
        <v>100</v>
      </c>
      <c r="Z105" s="894">
        <f t="shared" si="68"/>
        <v>6</v>
      </c>
      <c r="AA105" s="894">
        <f t="shared" si="68"/>
        <v>6</v>
      </c>
      <c r="AB105" s="901"/>
      <c r="AC105" s="895">
        <f t="shared" si="69"/>
        <v>6</v>
      </c>
      <c r="AD105" s="895">
        <f t="shared" si="69"/>
        <v>0</v>
      </c>
      <c r="AE105" s="896">
        <f>AD105*100/AC105</f>
        <v>0</v>
      </c>
      <c r="AF105" s="902"/>
      <c r="AG105" s="902"/>
      <c r="AH105" s="902"/>
      <c r="AI105" s="902"/>
      <c r="AJ105" s="902"/>
      <c r="AK105" s="902"/>
      <c r="AL105" s="902"/>
      <c r="AM105" s="902"/>
      <c r="AN105" s="902"/>
      <c r="AO105" s="902"/>
      <c r="AP105" s="902"/>
      <c r="AQ105" s="902"/>
      <c r="AR105" s="902"/>
      <c r="AS105" s="902"/>
      <c r="AT105" s="901">
        <v>1</v>
      </c>
      <c r="AU105" s="901"/>
      <c r="AV105" s="901">
        <v>2</v>
      </c>
      <c r="AW105" s="901"/>
      <c r="AX105" s="901">
        <v>1</v>
      </c>
      <c r="AY105" s="901"/>
      <c r="AZ105" s="901">
        <v>1</v>
      </c>
      <c r="BA105" s="901"/>
      <c r="BB105" s="901">
        <v>1</v>
      </c>
      <c r="BC105" s="911"/>
      <c r="BD105" s="895">
        <f t="shared" si="70"/>
        <v>6</v>
      </c>
      <c r="BE105" s="895">
        <f t="shared" si="70"/>
        <v>0</v>
      </c>
    </row>
    <row r="106" spans="1:57" ht="14.25" customHeight="1" x14ac:dyDescent="0.2">
      <c r="A106" s="840">
        <v>95</v>
      </c>
      <c r="B106" s="878">
        <v>8</v>
      </c>
      <c r="C106" s="879"/>
      <c r="D106" s="944" t="s">
        <v>109</v>
      </c>
      <c r="E106" s="880" t="s">
        <v>106</v>
      </c>
      <c r="F106" s="959">
        <v>1</v>
      </c>
      <c r="G106" s="960">
        <v>1</v>
      </c>
      <c r="H106" s="883">
        <f>G106*100/F106</f>
        <v>100</v>
      </c>
      <c r="I106" s="899">
        <v>6</v>
      </c>
      <c r="J106" s="885">
        <f>I106*G106</f>
        <v>6</v>
      </c>
      <c r="K106" s="886">
        <f>J106*B106</f>
        <v>48</v>
      </c>
      <c r="L106" s="887">
        <f t="shared" si="65"/>
        <v>63680</v>
      </c>
      <c r="M106" s="887">
        <f t="shared" si="66"/>
        <v>382080</v>
      </c>
      <c r="N106" s="887">
        <f>C106*J106</f>
        <v>0</v>
      </c>
      <c r="O106" s="887">
        <f>N106*7960</f>
        <v>0</v>
      </c>
      <c r="P106" s="888">
        <f>K106+N106</f>
        <v>48</v>
      </c>
      <c r="Q106" s="888">
        <f t="shared" si="67"/>
        <v>382080</v>
      </c>
      <c r="R106" s="906"/>
      <c r="S106" s="1005"/>
      <c r="T106" s="831">
        <v>95</v>
      </c>
      <c r="U106" s="908" t="s">
        <v>109</v>
      </c>
      <c r="V106" s="900" t="s">
        <v>106</v>
      </c>
      <c r="W106" s="893">
        <f t="shared" si="68"/>
        <v>1</v>
      </c>
      <c r="X106" s="893">
        <f t="shared" si="68"/>
        <v>1</v>
      </c>
      <c r="Y106" s="894">
        <f>X106*100/W106</f>
        <v>100</v>
      </c>
      <c r="Z106" s="894">
        <f t="shared" si="68"/>
        <v>6</v>
      </c>
      <c r="AA106" s="894">
        <f t="shared" si="68"/>
        <v>6</v>
      </c>
      <c r="AB106" s="901"/>
      <c r="AC106" s="895">
        <f t="shared" si="69"/>
        <v>6</v>
      </c>
      <c r="AD106" s="895">
        <f t="shared" si="69"/>
        <v>0</v>
      </c>
      <c r="AE106" s="896">
        <f>AD106*100/AC106</f>
        <v>0</v>
      </c>
      <c r="AF106" s="902"/>
      <c r="AG106" s="902"/>
      <c r="AH106" s="902"/>
      <c r="AI106" s="902"/>
      <c r="AJ106" s="902"/>
      <c r="AK106" s="902"/>
      <c r="AL106" s="902"/>
      <c r="AM106" s="902"/>
      <c r="AN106" s="902"/>
      <c r="AO106" s="902"/>
      <c r="AP106" s="902"/>
      <c r="AQ106" s="902"/>
      <c r="AR106" s="902"/>
      <c r="AS106" s="902"/>
      <c r="AT106" s="901">
        <v>1</v>
      </c>
      <c r="AU106" s="901"/>
      <c r="AV106" s="901">
        <v>2</v>
      </c>
      <c r="AW106" s="901"/>
      <c r="AX106" s="901">
        <v>1</v>
      </c>
      <c r="AY106" s="901"/>
      <c r="AZ106" s="901">
        <v>1</v>
      </c>
      <c r="BA106" s="901"/>
      <c r="BB106" s="901">
        <v>1</v>
      </c>
      <c r="BC106" s="911"/>
      <c r="BD106" s="895">
        <f t="shared" si="70"/>
        <v>6</v>
      </c>
      <c r="BE106" s="895">
        <f t="shared" si="70"/>
        <v>0</v>
      </c>
    </row>
    <row r="107" spans="1:57" ht="13.5" customHeight="1" x14ac:dyDescent="0.2">
      <c r="A107" s="840">
        <v>96</v>
      </c>
      <c r="B107" s="878">
        <v>3</v>
      </c>
      <c r="C107" s="879"/>
      <c r="D107" s="944" t="s">
        <v>110</v>
      </c>
      <c r="E107" s="880" t="s">
        <v>106</v>
      </c>
      <c r="F107" s="959">
        <v>1</v>
      </c>
      <c r="G107" s="960">
        <v>1</v>
      </c>
      <c r="H107" s="883">
        <f>G107*100/F107</f>
        <v>100</v>
      </c>
      <c r="I107" s="899">
        <v>6</v>
      </c>
      <c r="J107" s="885">
        <f>I107*G107</f>
        <v>6</v>
      </c>
      <c r="K107" s="886">
        <f>J107*B107</f>
        <v>18</v>
      </c>
      <c r="L107" s="887">
        <f t="shared" si="65"/>
        <v>23880</v>
      </c>
      <c r="M107" s="887">
        <f t="shared" si="66"/>
        <v>143280</v>
      </c>
      <c r="N107" s="887">
        <f>C107*J107</f>
        <v>0</v>
      </c>
      <c r="O107" s="887">
        <f>N107*7960</f>
        <v>0</v>
      </c>
      <c r="P107" s="888">
        <f>K107+N107</f>
        <v>18</v>
      </c>
      <c r="Q107" s="888">
        <f t="shared" si="67"/>
        <v>143280</v>
      </c>
      <c r="R107" s="906"/>
      <c r="S107" s="1005"/>
      <c r="T107" s="831">
        <v>96</v>
      </c>
      <c r="U107" s="908" t="s">
        <v>110</v>
      </c>
      <c r="V107" s="900" t="s">
        <v>106</v>
      </c>
      <c r="W107" s="893">
        <f t="shared" si="68"/>
        <v>1</v>
      </c>
      <c r="X107" s="893">
        <f t="shared" si="68"/>
        <v>1</v>
      </c>
      <c r="Y107" s="894">
        <f>X107*100/W107</f>
        <v>100</v>
      </c>
      <c r="Z107" s="894">
        <f t="shared" si="68"/>
        <v>6</v>
      </c>
      <c r="AA107" s="894">
        <f t="shared" si="68"/>
        <v>6</v>
      </c>
      <c r="AB107" s="901"/>
      <c r="AC107" s="895">
        <f t="shared" si="69"/>
        <v>6</v>
      </c>
      <c r="AD107" s="895">
        <f t="shared" si="69"/>
        <v>0</v>
      </c>
      <c r="AE107" s="896">
        <f>AD107*100/AC107</f>
        <v>0</v>
      </c>
      <c r="AF107" s="902"/>
      <c r="AG107" s="902"/>
      <c r="AH107" s="902"/>
      <c r="AI107" s="902"/>
      <c r="AJ107" s="902"/>
      <c r="AK107" s="902"/>
      <c r="AL107" s="902"/>
      <c r="AM107" s="902"/>
      <c r="AN107" s="902"/>
      <c r="AO107" s="902"/>
      <c r="AP107" s="902"/>
      <c r="AQ107" s="902"/>
      <c r="AR107" s="902"/>
      <c r="AS107" s="902"/>
      <c r="AT107" s="901">
        <v>1</v>
      </c>
      <c r="AU107" s="901"/>
      <c r="AV107" s="901">
        <v>2</v>
      </c>
      <c r="AW107" s="901"/>
      <c r="AX107" s="901">
        <v>1</v>
      </c>
      <c r="AY107" s="901"/>
      <c r="AZ107" s="901">
        <v>1</v>
      </c>
      <c r="BA107" s="901"/>
      <c r="BB107" s="901">
        <v>1</v>
      </c>
      <c r="BC107" s="911"/>
      <c r="BD107" s="895">
        <f t="shared" si="70"/>
        <v>6</v>
      </c>
      <c r="BE107" s="895">
        <f t="shared" si="70"/>
        <v>0</v>
      </c>
    </row>
    <row r="108" spans="1:57" s="947" customFormat="1" ht="12.75" customHeight="1" x14ac:dyDescent="0.2">
      <c r="A108" s="840">
        <v>97</v>
      </c>
      <c r="B108" s="913"/>
      <c r="C108" s="914"/>
      <c r="D108" s="826" t="s">
        <v>111</v>
      </c>
      <c r="E108" s="915"/>
      <c r="F108" s="915"/>
      <c r="G108" s="916"/>
      <c r="H108" s="913"/>
      <c r="I108" s="917"/>
      <c r="J108" s="918"/>
      <c r="K108" s="919"/>
      <c r="L108" s="920"/>
      <c r="M108" s="920"/>
      <c r="N108" s="921"/>
      <c r="O108" s="920"/>
      <c r="P108" s="921"/>
      <c r="Q108" s="921"/>
      <c r="R108" s="923"/>
      <c r="S108" s="924"/>
      <c r="T108" s="831">
        <v>97</v>
      </c>
      <c r="U108" s="925" t="s">
        <v>111</v>
      </c>
      <c r="V108" s="926"/>
      <c r="W108" s="926"/>
      <c r="X108" s="926"/>
      <c r="Y108" s="927"/>
      <c r="Z108" s="832"/>
      <c r="AA108" s="927"/>
      <c r="AB108" s="832"/>
      <c r="AC108" s="832"/>
      <c r="AD108" s="832"/>
      <c r="AE108" s="928"/>
      <c r="AF108" s="928"/>
      <c r="AG108" s="928"/>
      <c r="AH108" s="928"/>
      <c r="AI108" s="928"/>
      <c r="AJ108" s="928"/>
      <c r="AK108" s="928"/>
      <c r="AL108" s="928"/>
      <c r="AM108" s="928"/>
      <c r="AN108" s="928"/>
      <c r="AO108" s="928"/>
      <c r="AP108" s="928"/>
      <c r="AQ108" s="928"/>
      <c r="AR108" s="928"/>
      <c r="AS108" s="928"/>
      <c r="AT108" s="832"/>
      <c r="AU108" s="832"/>
      <c r="AV108" s="832"/>
      <c r="AW108" s="832"/>
      <c r="AX108" s="832"/>
      <c r="AY108" s="832"/>
      <c r="AZ108" s="832"/>
      <c r="BA108" s="832"/>
      <c r="BB108" s="832"/>
      <c r="BC108" s="832"/>
      <c r="BD108" s="832"/>
      <c r="BE108" s="832"/>
    </row>
    <row r="109" spans="1:57" ht="21.75" customHeight="1" x14ac:dyDescent="0.2">
      <c r="A109" s="840">
        <v>98</v>
      </c>
      <c r="B109" s="878">
        <v>24</v>
      </c>
      <c r="C109" s="879"/>
      <c r="D109" s="1453" t="s">
        <v>112</v>
      </c>
      <c r="E109" s="903" t="s">
        <v>278</v>
      </c>
      <c r="F109" s="959">
        <v>0</v>
      </c>
      <c r="G109" s="960">
        <v>0</v>
      </c>
      <c r="H109" s="883" t="e">
        <f t="shared" ref="H109:H128" si="71">G109*100/F109</f>
        <v>#DIV/0!</v>
      </c>
      <c r="I109" s="899"/>
      <c r="J109" s="885">
        <f t="shared" ref="J109:J128" si="72">I109*G109</f>
        <v>0</v>
      </c>
      <c r="K109" s="886">
        <f t="shared" ref="K109:K128" si="73">J109*B109</f>
        <v>0</v>
      </c>
      <c r="L109" s="887">
        <f t="shared" ref="L109:L128" si="74">B109*7960</f>
        <v>191040</v>
      </c>
      <c r="M109" s="887">
        <f t="shared" ref="M109:M128" si="75">L109*J109</f>
        <v>0</v>
      </c>
      <c r="N109" s="887">
        <f t="shared" ref="N109:N128" si="76">C109*J109</f>
        <v>0</v>
      </c>
      <c r="O109" s="887">
        <f t="shared" ref="O109:O128" si="77">N109*7960</f>
        <v>0</v>
      </c>
      <c r="P109" s="888">
        <f t="shared" ref="P109:P128" si="78">K109+N109</f>
        <v>0</v>
      </c>
      <c r="Q109" s="888">
        <f t="shared" ref="Q109:Q128" si="79">M109+O109</f>
        <v>0</v>
      </c>
      <c r="R109" s="906"/>
      <c r="S109" s="1005"/>
      <c r="T109" s="831">
        <v>98</v>
      </c>
      <c r="U109" s="1450" t="s">
        <v>112</v>
      </c>
      <c r="V109" s="900" t="s">
        <v>49</v>
      </c>
      <c r="W109" s="893">
        <f t="shared" ref="W109:X128" si="80">F109</f>
        <v>0</v>
      </c>
      <c r="X109" s="893">
        <f t="shared" si="80"/>
        <v>0</v>
      </c>
      <c r="Y109" s="894" t="e">
        <f t="shared" ref="Y109:Y128" si="81">X109*100/W109</f>
        <v>#DIV/0!</v>
      </c>
      <c r="Z109" s="894">
        <f t="shared" ref="Z109:AA128" si="82">I109</f>
        <v>0</v>
      </c>
      <c r="AA109" s="894">
        <f t="shared" si="82"/>
        <v>0</v>
      </c>
      <c r="AB109" s="911"/>
      <c r="AC109" s="895">
        <f t="shared" ref="AC109:AD128" si="83">AF109+AH109+AJ109+AL109+AN109+AP109+AR109+AT109+AV109+AX109+AZ109+BB109</f>
        <v>0</v>
      </c>
      <c r="AD109" s="895">
        <f t="shared" si="83"/>
        <v>0</v>
      </c>
      <c r="AE109" s="896" t="e">
        <f t="shared" ref="AE109:AE128" si="84">AD109*100/AC109</f>
        <v>#DIV/0!</v>
      </c>
      <c r="AF109" s="912"/>
      <c r="AG109" s="912"/>
      <c r="AH109" s="912"/>
      <c r="AI109" s="912"/>
      <c r="AJ109" s="912"/>
      <c r="AK109" s="912"/>
      <c r="AL109" s="912"/>
      <c r="AM109" s="912"/>
      <c r="AN109" s="912"/>
      <c r="AO109" s="912"/>
      <c r="AP109" s="912"/>
      <c r="AQ109" s="912"/>
      <c r="AR109" s="912"/>
      <c r="AS109" s="912"/>
      <c r="AT109" s="911"/>
      <c r="AU109" s="911"/>
      <c r="AV109" s="911"/>
      <c r="AW109" s="911"/>
      <c r="AX109" s="911"/>
      <c r="AY109" s="911"/>
      <c r="AZ109" s="911"/>
      <c r="BA109" s="911"/>
      <c r="BB109" s="911"/>
      <c r="BC109" s="911"/>
      <c r="BD109" s="895">
        <f t="shared" ref="BD109:BE128" si="85">AF109+AH109+AJ109+AL109+AN109+AP109+AR109+AT109+AV109+AX109+AZ109+BB109</f>
        <v>0</v>
      </c>
      <c r="BE109" s="895">
        <f t="shared" si="85"/>
        <v>0</v>
      </c>
    </row>
    <row r="110" spans="1:57" ht="17.25" customHeight="1" x14ac:dyDescent="0.2">
      <c r="A110" s="840">
        <v>99</v>
      </c>
      <c r="B110" s="878">
        <v>12</v>
      </c>
      <c r="C110" s="879"/>
      <c r="D110" s="1453"/>
      <c r="E110" s="903" t="s">
        <v>279</v>
      </c>
      <c r="F110" s="880">
        <v>0</v>
      </c>
      <c r="G110" s="961">
        <v>0</v>
      </c>
      <c r="H110" s="883" t="e">
        <f t="shared" si="71"/>
        <v>#DIV/0!</v>
      </c>
      <c r="I110" s="910"/>
      <c r="J110" s="885">
        <f t="shared" si="72"/>
        <v>0</v>
      </c>
      <c r="K110" s="886">
        <f t="shared" si="73"/>
        <v>0</v>
      </c>
      <c r="L110" s="887">
        <f t="shared" si="74"/>
        <v>95520</v>
      </c>
      <c r="M110" s="887">
        <f t="shared" si="75"/>
        <v>0</v>
      </c>
      <c r="N110" s="887">
        <f t="shared" si="76"/>
        <v>0</v>
      </c>
      <c r="O110" s="887">
        <f t="shared" si="77"/>
        <v>0</v>
      </c>
      <c r="P110" s="888">
        <f t="shared" si="78"/>
        <v>0</v>
      </c>
      <c r="Q110" s="888">
        <f t="shared" si="79"/>
        <v>0</v>
      </c>
      <c r="R110" s="906"/>
      <c r="S110" s="1005"/>
      <c r="T110" s="831">
        <v>99</v>
      </c>
      <c r="U110" s="1450"/>
      <c r="V110" s="900" t="s">
        <v>50</v>
      </c>
      <c r="W110" s="893">
        <f t="shared" si="80"/>
        <v>0</v>
      </c>
      <c r="X110" s="893">
        <f t="shared" si="80"/>
        <v>0</v>
      </c>
      <c r="Y110" s="894" t="e">
        <f t="shared" si="81"/>
        <v>#DIV/0!</v>
      </c>
      <c r="Z110" s="894">
        <f t="shared" si="82"/>
        <v>0</v>
      </c>
      <c r="AA110" s="894">
        <f t="shared" si="82"/>
        <v>0</v>
      </c>
      <c r="AB110" s="911"/>
      <c r="AC110" s="895">
        <f t="shared" si="83"/>
        <v>0</v>
      </c>
      <c r="AD110" s="895">
        <f t="shared" si="83"/>
        <v>0</v>
      </c>
      <c r="AE110" s="896" t="e">
        <f t="shared" si="84"/>
        <v>#DIV/0!</v>
      </c>
      <c r="AF110" s="912"/>
      <c r="AG110" s="912"/>
      <c r="AH110" s="912"/>
      <c r="AI110" s="912"/>
      <c r="AJ110" s="912"/>
      <c r="AK110" s="912"/>
      <c r="AL110" s="912"/>
      <c r="AM110" s="912"/>
      <c r="AN110" s="912"/>
      <c r="AO110" s="912"/>
      <c r="AP110" s="912"/>
      <c r="AQ110" s="912"/>
      <c r="AR110" s="912"/>
      <c r="AS110" s="912"/>
      <c r="AT110" s="911"/>
      <c r="AU110" s="911"/>
      <c r="AV110" s="911"/>
      <c r="AW110" s="911"/>
      <c r="AX110" s="911"/>
      <c r="AY110" s="911"/>
      <c r="AZ110" s="911"/>
      <c r="BA110" s="911"/>
      <c r="BB110" s="911"/>
      <c r="BC110" s="911"/>
      <c r="BD110" s="895">
        <f t="shared" si="85"/>
        <v>0</v>
      </c>
      <c r="BE110" s="895">
        <f t="shared" si="85"/>
        <v>0</v>
      </c>
    </row>
    <row r="111" spans="1:57" ht="27.75" customHeight="1" x14ac:dyDescent="0.2">
      <c r="A111" s="840">
        <v>100</v>
      </c>
      <c r="B111" s="878">
        <v>24</v>
      </c>
      <c r="C111" s="879"/>
      <c r="D111" s="1453" t="s">
        <v>113</v>
      </c>
      <c r="E111" s="903" t="s">
        <v>278</v>
      </c>
      <c r="F111" s="880">
        <v>0</v>
      </c>
      <c r="G111" s="961">
        <v>0</v>
      </c>
      <c r="H111" s="883" t="e">
        <f t="shared" si="71"/>
        <v>#DIV/0!</v>
      </c>
      <c r="I111" s="910"/>
      <c r="J111" s="885">
        <f t="shared" si="72"/>
        <v>0</v>
      </c>
      <c r="K111" s="886">
        <f t="shared" si="73"/>
        <v>0</v>
      </c>
      <c r="L111" s="887">
        <f t="shared" si="74"/>
        <v>191040</v>
      </c>
      <c r="M111" s="887">
        <f t="shared" si="75"/>
        <v>0</v>
      </c>
      <c r="N111" s="887">
        <f t="shared" si="76"/>
        <v>0</v>
      </c>
      <c r="O111" s="887">
        <f t="shared" si="77"/>
        <v>0</v>
      </c>
      <c r="P111" s="888">
        <f t="shared" si="78"/>
        <v>0</v>
      </c>
      <c r="Q111" s="888">
        <f t="shared" si="79"/>
        <v>0</v>
      </c>
      <c r="R111" s="906"/>
      <c r="S111" s="1005"/>
      <c r="T111" s="831">
        <v>100</v>
      </c>
      <c r="U111" s="1450" t="s">
        <v>113</v>
      </c>
      <c r="V111" s="900" t="s">
        <v>49</v>
      </c>
      <c r="W111" s="893">
        <f t="shared" si="80"/>
        <v>0</v>
      </c>
      <c r="X111" s="893">
        <f t="shared" si="80"/>
        <v>0</v>
      </c>
      <c r="Y111" s="894" t="e">
        <f t="shared" si="81"/>
        <v>#DIV/0!</v>
      </c>
      <c r="Z111" s="894">
        <f t="shared" si="82"/>
        <v>0</v>
      </c>
      <c r="AA111" s="894">
        <f t="shared" si="82"/>
        <v>0</v>
      </c>
      <c r="AB111" s="911"/>
      <c r="AC111" s="895">
        <f t="shared" si="83"/>
        <v>0</v>
      </c>
      <c r="AD111" s="895">
        <f t="shared" si="83"/>
        <v>0</v>
      </c>
      <c r="AE111" s="896" t="e">
        <f t="shared" si="84"/>
        <v>#DIV/0!</v>
      </c>
      <c r="AF111" s="912"/>
      <c r="AG111" s="912"/>
      <c r="AH111" s="912"/>
      <c r="AI111" s="912"/>
      <c r="AJ111" s="912"/>
      <c r="AK111" s="912"/>
      <c r="AL111" s="912"/>
      <c r="AM111" s="912"/>
      <c r="AN111" s="912"/>
      <c r="AO111" s="912"/>
      <c r="AP111" s="912"/>
      <c r="AQ111" s="912"/>
      <c r="AR111" s="912"/>
      <c r="AS111" s="912"/>
      <c r="AT111" s="911"/>
      <c r="AU111" s="911"/>
      <c r="AV111" s="911"/>
      <c r="AW111" s="911"/>
      <c r="AX111" s="911"/>
      <c r="AY111" s="911"/>
      <c r="AZ111" s="911"/>
      <c r="BA111" s="911"/>
      <c r="BB111" s="911"/>
      <c r="BC111" s="911"/>
      <c r="BD111" s="895">
        <f t="shared" si="85"/>
        <v>0</v>
      </c>
      <c r="BE111" s="895">
        <f t="shared" si="85"/>
        <v>0</v>
      </c>
    </row>
    <row r="112" spans="1:57" ht="27.75" customHeight="1" x14ac:dyDescent="0.2">
      <c r="A112" s="840">
        <v>101</v>
      </c>
      <c r="B112" s="878">
        <v>8</v>
      </c>
      <c r="C112" s="879"/>
      <c r="D112" s="1453"/>
      <c r="E112" s="903" t="s">
        <v>279</v>
      </c>
      <c r="F112" s="959">
        <v>0</v>
      </c>
      <c r="G112" s="960">
        <v>0</v>
      </c>
      <c r="H112" s="883" t="e">
        <f t="shared" si="71"/>
        <v>#DIV/0!</v>
      </c>
      <c r="I112" s="910"/>
      <c r="J112" s="885">
        <f t="shared" si="72"/>
        <v>0</v>
      </c>
      <c r="K112" s="886">
        <f t="shared" si="73"/>
        <v>0</v>
      </c>
      <c r="L112" s="887">
        <f t="shared" si="74"/>
        <v>63680</v>
      </c>
      <c r="M112" s="887">
        <f t="shared" si="75"/>
        <v>0</v>
      </c>
      <c r="N112" s="887">
        <f t="shared" si="76"/>
        <v>0</v>
      </c>
      <c r="O112" s="887">
        <f t="shared" si="77"/>
        <v>0</v>
      </c>
      <c r="P112" s="888">
        <f t="shared" si="78"/>
        <v>0</v>
      </c>
      <c r="Q112" s="888">
        <f t="shared" si="79"/>
        <v>0</v>
      </c>
      <c r="R112" s="906"/>
      <c r="S112" s="1005"/>
      <c r="T112" s="831">
        <v>101</v>
      </c>
      <c r="U112" s="1450"/>
      <c r="V112" s="900" t="s">
        <v>50</v>
      </c>
      <c r="W112" s="893">
        <f t="shared" si="80"/>
        <v>0</v>
      </c>
      <c r="X112" s="893">
        <f t="shared" si="80"/>
        <v>0</v>
      </c>
      <c r="Y112" s="894" t="e">
        <f t="shared" si="81"/>
        <v>#DIV/0!</v>
      </c>
      <c r="Z112" s="894">
        <f t="shared" si="82"/>
        <v>0</v>
      </c>
      <c r="AA112" s="894">
        <f t="shared" si="82"/>
        <v>0</v>
      </c>
      <c r="AB112" s="911"/>
      <c r="AC112" s="895">
        <f t="shared" si="83"/>
        <v>0</v>
      </c>
      <c r="AD112" s="895">
        <f t="shared" si="83"/>
        <v>0</v>
      </c>
      <c r="AE112" s="896" t="e">
        <f t="shared" si="84"/>
        <v>#DIV/0!</v>
      </c>
      <c r="AF112" s="912"/>
      <c r="AG112" s="912"/>
      <c r="AH112" s="912"/>
      <c r="AI112" s="912"/>
      <c r="AJ112" s="912"/>
      <c r="AK112" s="912"/>
      <c r="AL112" s="912"/>
      <c r="AM112" s="912"/>
      <c r="AN112" s="912"/>
      <c r="AO112" s="912"/>
      <c r="AP112" s="912"/>
      <c r="AQ112" s="912"/>
      <c r="AR112" s="912"/>
      <c r="AS112" s="912"/>
      <c r="AT112" s="911"/>
      <c r="AU112" s="911"/>
      <c r="AV112" s="911"/>
      <c r="AW112" s="911"/>
      <c r="AX112" s="911"/>
      <c r="AY112" s="911"/>
      <c r="AZ112" s="911"/>
      <c r="BA112" s="911"/>
      <c r="BB112" s="911"/>
      <c r="BC112" s="911"/>
      <c r="BD112" s="895">
        <f t="shared" si="85"/>
        <v>0</v>
      </c>
      <c r="BE112" s="895">
        <f t="shared" si="85"/>
        <v>0</v>
      </c>
    </row>
    <row r="113" spans="1:57" ht="9.75" customHeight="1" x14ac:dyDescent="0.2">
      <c r="A113" s="840">
        <v>102</v>
      </c>
      <c r="B113" s="878"/>
      <c r="C113" s="879"/>
      <c r="D113" s="1449" t="s">
        <v>114</v>
      </c>
      <c r="E113" s="903" t="s">
        <v>278</v>
      </c>
      <c r="F113" s="880">
        <v>0</v>
      </c>
      <c r="G113" s="961">
        <v>0</v>
      </c>
      <c r="H113" s="883" t="e">
        <f t="shared" si="71"/>
        <v>#DIV/0!</v>
      </c>
      <c r="I113" s="910"/>
      <c r="J113" s="885">
        <f t="shared" si="72"/>
        <v>0</v>
      </c>
      <c r="K113" s="886">
        <f t="shared" si="73"/>
        <v>0</v>
      </c>
      <c r="L113" s="887">
        <f t="shared" si="74"/>
        <v>0</v>
      </c>
      <c r="M113" s="887">
        <f t="shared" si="75"/>
        <v>0</v>
      </c>
      <c r="N113" s="887">
        <f t="shared" si="76"/>
        <v>0</v>
      </c>
      <c r="O113" s="887">
        <f t="shared" si="77"/>
        <v>0</v>
      </c>
      <c r="P113" s="888">
        <f t="shared" si="78"/>
        <v>0</v>
      </c>
      <c r="Q113" s="888">
        <f t="shared" si="79"/>
        <v>0</v>
      </c>
      <c r="R113" s="906"/>
      <c r="S113" s="1005"/>
      <c r="T113" s="831">
        <v>102</v>
      </c>
      <c r="U113" s="1450" t="s">
        <v>114</v>
      </c>
      <c r="V113" s="900" t="s">
        <v>49</v>
      </c>
      <c r="W113" s="893">
        <f t="shared" si="80"/>
        <v>0</v>
      </c>
      <c r="X113" s="893">
        <f t="shared" si="80"/>
        <v>0</v>
      </c>
      <c r="Y113" s="894" t="e">
        <f t="shared" si="81"/>
        <v>#DIV/0!</v>
      </c>
      <c r="Z113" s="894">
        <f t="shared" si="82"/>
        <v>0</v>
      </c>
      <c r="AA113" s="894">
        <f t="shared" si="82"/>
        <v>0</v>
      </c>
      <c r="AB113" s="911"/>
      <c r="AC113" s="895">
        <f t="shared" si="83"/>
        <v>0</v>
      </c>
      <c r="AD113" s="895">
        <f t="shared" si="83"/>
        <v>0</v>
      </c>
      <c r="AE113" s="896" t="e">
        <f t="shared" si="84"/>
        <v>#DIV/0!</v>
      </c>
      <c r="AF113" s="912"/>
      <c r="AG113" s="912"/>
      <c r="AH113" s="912"/>
      <c r="AI113" s="912"/>
      <c r="AJ113" s="912"/>
      <c r="AK113" s="912"/>
      <c r="AL113" s="912"/>
      <c r="AM113" s="912"/>
      <c r="AN113" s="912"/>
      <c r="AO113" s="912"/>
      <c r="AP113" s="912"/>
      <c r="AQ113" s="912"/>
      <c r="AR113" s="912"/>
      <c r="AS113" s="912"/>
      <c r="AT113" s="911"/>
      <c r="AU113" s="911"/>
      <c r="AV113" s="911"/>
      <c r="AW113" s="911"/>
      <c r="AX113" s="911"/>
      <c r="AY113" s="911"/>
      <c r="AZ113" s="911"/>
      <c r="BA113" s="911"/>
      <c r="BB113" s="911"/>
      <c r="BC113" s="911"/>
      <c r="BD113" s="895">
        <f t="shared" si="85"/>
        <v>0</v>
      </c>
      <c r="BE113" s="895">
        <f t="shared" si="85"/>
        <v>0</v>
      </c>
    </row>
    <row r="114" spans="1:57" ht="9.75" customHeight="1" x14ac:dyDescent="0.2">
      <c r="A114" s="840">
        <v>103</v>
      </c>
      <c r="B114" s="878"/>
      <c r="C114" s="879"/>
      <c r="D114" s="1449"/>
      <c r="E114" s="903" t="s">
        <v>279</v>
      </c>
      <c r="F114" s="880">
        <v>0</v>
      </c>
      <c r="G114" s="961">
        <v>0</v>
      </c>
      <c r="H114" s="883" t="e">
        <f t="shared" si="71"/>
        <v>#DIV/0!</v>
      </c>
      <c r="I114" s="910"/>
      <c r="J114" s="885">
        <f t="shared" si="72"/>
        <v>0</v>
      </c>
      <c r="K114" s="886">
        <f t="shared" si="73"/>
        <v>0</v>
      </c>
      <c r="L114" s="887">
        <f t="shared" si="74"/>
        <v>0</v>
      </c>
      <c r="M114" s="887">
        <f t="shared" si="75"/>
        <v>0</v>
      </c>
      <c r="N114" s="887">
        <f t="shared" si="76"/>
        <v>0</v>
      </c>
      <c r="O114" s="887">
        <f t="shared" si="77"/>
        <v>0</v>
      </c>
      <c r="P114" s="888">
        <f t="shared" si="78"/>
        <v>0</v>
      </c>
      <c r="Q114" s="888">
        <f t="shared" si="79"/>
        <v>0</v>
      </c>
      <c r="R114" s="906"/>
      <c r="S114" s="1005"/>
      <c r="T114" s="831">
        <v>103</v>
      </c>
      <c r="U114" s="1450"/>
      <c r="V114" s="900" t="s">
        <v>50</v>
      </c>
      <c r="W114" s="893">
        <f t="shared" si="80"/>
        <v>0</v>
      </c>
      <c r="X114" s="893">
        <f t="shared" si="80"/>
        <v>0</v>
      </c>
      <c r="Y114" s="894" t="e">
        <f t="shared" si="81"/>
        <v>#DIV/0!</v>
      </c>
      <c r="Z114" s="894">
        <f t="shared" si="82"/>
        <v>0</v>
      </c>
      <c r="AA114" s="894">
        <f t="shared" si="82"/>
        <v>0</v>
      </c>
      <c r="AB114" s="911"/>
      <c r="AC114" s="895">
        <f t="shared" si="83"/>
        <v>0</v>
      </c>
      <c r="AD114" s="895">
        <f t="shared" si="83"/>
        <v>0</v>
      </c>
      <c r="AE114" s="896" t="e">
        <f t="shared" si="84"/>
        <v>#DIV/0!</v>
      </c>
      <c r="AF114" s="912"/>
      <c r="AG114" s="912"/>
      <c r="AH114" s="912"/>
      <c r="AI114" s="912"/>
      <c r="AJ114" s="912"/>
      <c r="AK114" s="912"/>
      <c r="AL114" s="912"/>
      <c r="AM114" s="912"/>
      <c r="AN114" s="912"/>
      <c r="AO114" s="912"/>
      <c r="AP114" s="912"/>
      <c r="AQ114" s="912"/>
      <c r="AR114" s="912"/>
      <c r="AS114" s="912"/>
      <c r="AT114" s="911"/>
      <c r="AU114" s="911"/>
      <c r="AV114" s="911"/>
      <c r="AW114" s="911"/>
      <c r="AX114" s="911"/>
      <c r="AY114" s="911"/>
      <c r="AZ114" s="911"/>
      <c r="BA114" s="911"/>
      <c r="BB114" s="911"/>
      <c r="BC114" s="911"/>
      <c r="BD114" s="895">
        <f t="shared" si="85"/>
        <v>0</v>
      </c>
      <c r="BE114" s="895">
        <f t="shared" si="85"/>
        <v>0</v>
      </c>
    </row>
    <row r="115" spans="1:57" ht="10.5" customHeight="1" x14ac:dyDescent="0.2">
      <c r="A115" s="840">
        <v>104</v>
      </c>
      <c r="B115" s="878"/>
      <c r="C115" s="879"/>
      <c r="D115" s="1449" t="s">
        <v>115</v>
      </c>
      <c r="E115" s="903" t="s">
        <v>278</v>
      </c>
      <c r="F115" s="959">
        <v>0</v>
      </c>
      <c r="G115" s="960">
        <v>0</v>
      </c>
      <c r="H115" s="883" t="e">
        <f t="shared" si="71"/>
        <v>#DIV/0!</v>
      </c>
      <c r="I115" s="910"/>
      <c r="J115" s="885">
        <f t="shared" si="72"/>
        <v>0</v>
      </c>
      <c r="K115" s="886">
        <f t="shared" si="73"/>
        <v>0</v>
      </c>
      <c r="L115" s="887">
        <f t="shared" si="74"/>
        <v>0</v>
      </c>
      <c r="M115" s="887">
        <f t="shared" si="75"/>
        <v>0</v>
      </c>
      <c r="N115" s="887">
        <f t="shared" si="76"/>
        <v>0</v>
      </c>
      <c r="O115" s="887">
        <f t="shared" si="77"/>
        <v>0</v>
      </c>
      <c r="P115" s="888">
        <f t="shared" si="78"/>
        <v>0</v>
      </c>
      <c r="Q115" s="888">
        <f t="shared" si="79"/>
        <v>0</v>
      </c>
      <c r="R115" s="906"/>
      <c r="S115" s="1005"/>
      <c r="T115" s="831">
        <v>104</v>
      </c>
      <c r="U115" s="1450" t="s">
        <v>115</v>
      </c>
      <c r="V115" s="900" t="s">
        <v>49</v>
      </c>
      <c r="W115" s="893">
        <f t="shared" si="80"/>
        <v>0</v>
      </c>
      <c r="X115" s="893">
        <f t="shared" si="80"/>
        <v>0</v>
      </c>
      <c r="Y115" s="894" t="e">
        <f t="shared" si="81"/>
        <v>#DIV/0!</v>
      </c>
      <c r="Z115" s="894">
        <f t="shared" si="82"/>
        <v>0</v>
      </c>
      <c r="AA115" s="894">
        <f t="shared" si="82"/>
        <v>0</v>
      </c>
      <c r="AB115" s="911"/>
      <c r="AC115" s="895">
        <f t="shared" si="83"/>
        <v>0</v>
      </c>
      <c r="AD115" s="895">
        <f t="shared" si="83"/>
        <v>0</v>
      </c>
      <c r="AE115" s="896" t="e">
        <f t="shared" si="84"/>
        <v>#DIV/0!</v>
      </c>
      <c r="AF115" s="912"/>
      <c r="AG115" s="912"/>
      <c r="AH115" s="912"/>
      <c r="AI115" s="912"/>
      <c r="AJ115" s="912"/>
      <c r="AK115" s="912"/>
      <c r="AL115" s="912"/>
      <c r="AM115" s="912"/>
      <c r="AN115" s="912"/>
      <c r="AO115" s="912"/>
      <c r="AP115" s="912"/>
      <c r="AQ115" s="912"/>
      <c r="AR115" s="912"/>
      <c r="AS115" s="912"/>
      <c r="AT115" s="911"/>
      <c r="AU115" s="911"/>
      <c r="AV115" s="911"/>
      <c r="AW115" s="911"/>
      <c r="AX115" s="911"/>
      <c r="AY115" s="911"/>
      <c r="AZ115" s="911"/>
      <c r="BA115" s="911"/>
      <c r="BB115" s="911"/>
      <c r="BC115" s="911"/>
      <c r="BD115" s="895">
        <f t="shared" si="85"/>
        <v>0</v>
      </c>
      <c r="BE115" s="895">
        <f t="shared" si="85"/>
        <v>0</v>
      </c>
    </row>
    <row r="116" spans="1:57" ht="10.5" customHeight="1" x14ac:dyDescent="0.2">
      <c r="A116" s="840">
        <v>105</v>
      </c>
      <c r="B116" s="878"/>
      <c r="C116" s="879"/>
      <c r="D116" s="1449"/>
      <c r="E116" s="903" t="s">
        <v>279</v>
      </c>
      <c r="F116" s="880">
        <v>0</v>
      </c>
      <c r="G116" s="961">
        <v>0</v>
      </c>
      <c r="H116" s="883" t="e">
        <f t="shared" si="71"/>
        <v>#DIV/0!</v>
      </c>
      <c r="I116" s="910"/>
      <c r="J116" s="885">
        <f t="shared" si="72"/>
        <v>0</v>
      </c>
      <c r="K116" s="886">
        <f t="shared" si="73"/>
        <v>0</v>
      </c>
      <c r="L116" s="887">
        <f t="shared" si="74"/>
        <v>0</v>
      </c>
      <c r="M116" s="887">
        <f t="shared" si="75"/>
        <v>0</v>
      </c>
      <c r="N116" s="887">
        <f t="shared" si="76"/>
        <v>0</v>
      </c>
      <c r="O116" s="887">
        <f t="shared" si="77"/>
        <v>0</v>
      </c>
      <c r="P116" s="888">
        <f t="shared" si="78"/>
        <v>0</v>
      </c>
      <c r="Q116" s="888">
        <f t="shared" si="79"/>
        <v>0</v>
      </c>
      <c r="R116" s="906"/>
      <c r="S116" s="1005"/>
      <c r="T116" s="831">
        <v>105</v>
      </c>
      <c r="U116" s="1450"/>
      <c r="V116" s="900" t="s">
        <v>50</v>
      </c>
      <c r="W116" s="893">
        <f t="shared" si="80"/>
        <v>0</v>
      </c>
      <c r="X116" s="893">
        <f t="shared" si="80"/>
        <v>0</v>
      </c>
      <c r="Y116" s="894" t="e">
        <f t="shared" si="81"/>
        <v>#DIV/0!</v>
      </c>
      <c r="Z116" s="894">
        <f t="shared" si="82"/>
        <v>0</v>
      </c>
      <c r="AA116" s="894">
        <f t="shared" si="82"/>
        <v>0</v>
      </c>
      <c r="AB116" s="911"/>
      <c r="AC116" s="895">
        <f t="shared" si="83"/>
        <v>0</v>
      </c>
      <c r="AD116" s="895">
        <f t="shared" si="83"/>
        <v>0</v>
      </c>
      <c r="AE116" s="896" t="e">
        <f t="shared" si="84"/>
        <v>#DIV/0!</v>
      </c>
      <c r="AF116" s="912"/>
      <c r="AG116" s="912"/>
      <c r="AH116" s="912"/>
      <c r="AI116" s="912"/>
      <c r="AJ116" s="912"/>
      <c r="AK116" s="912"/>
      <c r="AL116" s="912"/>
      <c r="AM116" s="912"/>
      <c r="AN116" s="912"/>
      <c r="AO116" s="912"/>
      <c r="AP116" s="912"/>
      <c r="AQ116" s="912"/>
      <c r="AR116" s="912"/>
      <c r="AS116" s="912"/>
      <c r="AT116" s="911"/>
      <c r="AU116" s="911"/>
      <c r="AV116" s="911"/>
      <c r="AW116" s="911"/>
      <c r="AX116" s="911"/>
      <c r="AY116" s="911"/>
      <c r="AZ116" s="911"/>
      <c r="BA116" s="911"/>
      <c r="BB116" s="911"/>
      <c r="BC116" s="911"/>
      <c r="BD116" s="895">
        <f t="shared" si="85"/>
        <v>0</v>
      </c>
      <c r="BE116" s="895">
        <f t="shared" si="85"/>
        <v>0</v>
      </c>
    </row>
    <row r="117" spans="1:57" ht="11.25" customHeight="1" x14ac:dyDescent="0.2">
      <c r="A117" s="840">
        <v>106</v>
      </c>
      <c r="B117" s="878"/>
      <c r="C117" s="879"/>
      <c r="D117" s="1449" t="s">
        <v>116</v>
      </c>
      <c r="E117" s="903" t="s">
        <v>278</v>
      </c>
      <c r="F117" s="880">
        <v>0</v>
      </c>
      <c r="G117" s="961">
        <v>0</v>
      </c>
      <c r="H117" s="883" t="e">
        <f t="shared" si="71"/>
        <v>#DIV/0!</v>
      </c>
      <c r="I117" s="910"/>
      <c r="J117" s="885">
        <f t="shared" si="72"/>
        <v>0</v>
      </c>
      <c r="K117" s="886">
        <f t="shared" si="73"/>
        <v>0</v>
      </c>
      <c r="L117" s="887">
        <f t="shared" si="74"/>
        <v>0</v>
      </c>
      <c r="M117" s="887">
        <f t="shared" si="75"/>
        <v>0</v>
      </c>
      <c r="N117" s="887">
        <f t="shared" si="76"/>
        <v>0</v>
      </c>
      <c r="O117" s="887">
        <f t="shared" si="77"/>
        <v>0</v>
      </c>
      <c r="P117" s="888">
        <f t="shared" si="78"/>
        <v>0</v>
      </c>
      <c r="Q117" s="888">
        <f t="shared" si="79"/>
        <v>0</v>
      </c>
      <c r="R117" s="906"/>
      <c r="S117" s="1005"/>
      <c r="T117" s="831">
        <v>106</v>
      </c>
      <c r="U117" s="1450" t="s">
        <v>116</v>
      </c>
      <c r="V117" s="900" t="s">
        <v>49</v>
      </c>
      <c r="W117" s="893">
        <f t="shared" si="80"/>
        <v>0</v>
      </c>
      <c r="X117" s="893">
        <f t="shared" si="80"/>
        <v>0</v>
      </c>
      <c r="Y117" s="894" t="e">
        <f t="shared" si="81"/>
        <v>#DIV/0!</v>
      </c>
      <c r="Z117" s="894">
        <f t="shared" si="82"/>
        <v>0</v>
      </c>
      <c r="AA117" s="894">
        <f t="shared" si="82"/>
        <v>0</v>
      </c>
      <c r="AB117" s="911"/>
      <c r="AC117" s="895">
        <f t="shared" si="83"/>
        <v>0</v>
      </c>
      <c r="AD117" s="895">
        <f t="shared" si="83"/>
        <v>0</v>
      </c>
      <c r="AE117" s="896" t="e">
        <f t="shared" si="84"/>
        <v>#DIV/0!</v>
      </c>
      <c r="AF117" s="912"/>
      <c r="AG117" s="912"/>
      <c r="AH117" s="912"/>
      <c r="AI117" s="912"/>
      <c r="AJ117" s="912"/>
      <c r="AK117" s="912"/>
      <c r="AL117" s="912"/>
      <c r="AM117" s="912"/>
      <c r="AN117" s="912"/>
      <c r="AO117" s="912"/>
      <c r="AP117" s="912"/>
      <c r="AQ117" s="912"/>
      <c r="AR117" s="912"/>
      <c r="AS117" s="912"/>
      <c r="AT117" s="911"/>
      <c r="AU117" s="911"/>
      <c r="AV117" s="911"/>
      <c r="AW117" s="911"/>
      <c r="AX117" s="911"/>
      <c r="AY117" s="911"/>
      <c r="AZ117" s="911"/>
      <c r="BA117" s="911"/>
      <c r="BB117" s="911"/>
      <c r="BC117" s="911"/>
      <c r="BD117" s="895">
        <f t="shared" si="85"/>
        <v>0</v>
      </c>
      <c r="BE117" s="895">
        <f t="shared" si="85"/>
        <v>0</v>
      </c>
    </row>
    <row r="118" spans="1:57" ht="11.25" customHeight="1" x14ac:dyDescent="0.2">
      <c r="A118" s="840">
        <v>107</v>
      </c>
      <c r="B118" s="878"/>
      <c r="C118" s="879"/>
      <c r="D118" s="1449"/>
      <c r="E118" s="903" t="s">
        <v>279</v>
      </c>
      <c r="F118" s="959">
        <v>0</v>
      </c>
      <c r="G118" s="960">
        <v>0</v>
      </c>
      <c r="H118" s="883" t="e">
        <f t="shared" si="71"/>
        <v>#DIV/0!</v>
      </c>
      <c r="I118" s="910"/>
      <c r="J118" s="885">
        <f t="shared" si="72"/>
        <v>0</v>
      </c>
      <c r="K118" s="886">
        <f t="shared" si="73"/>
        <v>0</v>
      </c>
      <c r="L118" s="887">
        <f t="shared" si="74"/>
        <v>0</v>
      </c>
      <c r="M118" s="887">
        <f t="shared" si="75"/>
        <v>0</v>
      </c>
      <c r="N118" s="887">
        <f t="shared" si="76"/>
        <v>0</v>
      </c>
      <c r="O118" s="887">
        <f t="shared" si="77"/>
        <v>0</v>
      </c>
      <c r="P118" s="888">
        <f t="shared" si="78"/>
        <v>0</v>
      </c>
      <c r="Q118" s="888">
        <f t="shared" si="79"/>
        <v>0</v>
      </c>
      <c r="R118" s="906"/>
      <c r="S118" s="1005"/>
      <c r="T118" s="831">
        <v>107</v>
      </c>
      <c r="U118" s="1450"/>
      <c r="V118" s="900" t="s">
        <v>50</v>
      </c>
      <c r="W118" s="893">
        <f t="shared" si="80"/>
        <v>0</v>
      </c>
      <c r="X118" s="893">
        <f t="shared" si="80"/>
        <v>0</v>
      </c>
      <c r="Y118" s="894" t="e">
        <f t="shared" si="81"/>
        <v>#DIV/0!</v>
      </c>
      <c r="Z118" s="894">
        <f t="shared" si="82"/>
        <v>0</v>
      </c>
      <c r="AA118" s="894">
        <f t="shared" si="82"/>
        <v>0</v>
      </c>
      <c r="AB118" s="911"/>
      <c r="AC118" s="895">
        <f t="shared" si="83"/>
        <v>0</v>
      </c>
      <c r="AD118" s="895">
        <f t="shared" si="83"/>
        <v>0</v>
      </c>
      <c r="AE118" s="896" t="e">
        <f t="shared" si="84"/>
        <v>#DIV/0!</v>
      </c>
      <c r="AF118" s="912"/>
      <c r="AG118" s="912"/>
      <c r="AH118" s="912"/>
      <c r="AI118" s="912"/>
      <c r="AJ118" s="912"/>
      <c r="AK118" s="912"/>
      <c r="AL118" s="912"/>
      <c r="AM118" s="912"/>
      <c r="AN118" s="912"/>
      <c r="AO118" s="912"/>
      <c r="AP118" s="912"/>
      <c r="AQ118" s="912"/>
      <c r="AR118" s="912"/>
      <c r="AS118" s="912"/>
      <c r="AT118" s="911"/>
      <c r="AU118" s="911"/>
      <c r="AV118" s="911"/>
      <c r="AW118" s="911"/>
      <c r="AX118" s="911"/>
      <c r="AY118" s="911"/>
      <c r="AZ118" s="911"/>
      <c r="BA118" s="911"/>
      <c r="BB118" s="911"/>
      <c r="BC118" s="911"/>
      <c r="BD118" s="895">
        <f t="shared" si="85"/>
        <v>0</v>
      </c>
      <c r="BE118" s="895">
        <f t="shared" si="85"/>
        <v>0</v>
      </c>
    </row>
    <row r="119" spans="1:57" ht="12" customHeight="1" x14ac:dyDescent="0.2">
      <c r="A119" s="840">
        <v>108</v>
      </c>
      <c r="B119" s="878"/>
      <c r="C119" s="879"/>
      <c r="D119" s="1449" t="s">
        <v>117</v>
      </c>
      <c r="E119" s="903" t="s">
        <v>278</v>
      </c>
      <c r="F119" s="880">
        <v>0</v>
      </c>
      <c r="G119" s="961">
        <v>0</v>
      </c>
      <c r="H119" s="883" t="e">
        <f t="shared" si="71"/>
        <v>#DIV/0!</v>
      </c>
      <c r="I119" s="910"/>
      <c r="J119" s="885">
        <f t="shared" si="72"/>
        <v>0</v>
      </c>
      <c r="K119" s="886">
        <f t="shared" si="73"/>
        <v>0</v>
      </c>
      <c r="L119" s="887">
        <f t="shared" si="74"/>
        <v>0</v>
      </c>
      <c r="M119" s="887">
        <f t="shared" si="75"/>
        <v>0</v>
      </c>
      <c r="N119" s="887">
        <f t="shared" si="76"/>
        <v>0</v>
      </c>
      <c r="O119" s="887">
        <f t="shared" si="77"/>
        <v>0</v>
      </c>
      <c r="P119" s="888">
        <f t="shared" si="78"/>
        <v>0</v>
      </c>
      <c r="Q119" s="888">
        <f t="shared" si="79"/>
        <v>0</v>
      </c>
      <c r="R119" s="906"/>
      <c r="S119" s="1005"/>
      <c r="T119" s="831">
        <v>108</v>
      </c>
      <c r="U119" s="1450" t="s">
        <v>117</v>
      </c>
      <c r="V119" s="900" t="s">
        <v>49</v>
      </c>
      <c r="W119" s="893">
        <f t="shared" si="80"/>
        <v>0</v>
      </c>
      <c r="X119" s="893">
        <f t="shared" si="80"/>
        <v>0</v>
      </c>
      <c r="Y119" s="894" t="e">
        <f t="shared" si="81"/>
        <v>#DIV/0!</v>
      </c>
      <c r="Z119" s="894">
        <f t="shared" si="82"/>
        <v>0</v>
      </c>
      <c r="AA119" s="894">
        <f t="shared" si="82"/>
        <v>0</v>
      </c>
      <c r="AB119" s="911"/>
      <c r="AC119" s="895">
        <f t="shared" si="83"/>
        <v>0</v>
      </c>
      <c r="AD119" s="895">
        <f t="shared" si="83"/>
        <v>0</v>
      </c>
      <c r="AE119" s="896" t="e">
        <f t="shared" si="84"/>
        <v>#DIV/0!</v>
      </c>
      <c r="AF119" s="912"/>
      <c r="AG119" s="912"/>
      <c r="AH119" s="912"/>
      <c r="AI119" s="912"/>
      <c r="AJ119" s="912"/>
      <c r="AK119" s="912"/>
      <c r="AL119" s="912"/>
      <c r="AM119" s="912"/>
      <c r="AN119" s="912"/>
      <c r="AO119" s="912"/>
      <c r="AP119" s="912"/>
      <c r="AQ119" s="912"/>
      <c r="AR119" s="912"/>
      <c r="AS119" s="912"/>
      <c r="AT119" s="911"/>
      <c r="AU119" s="911"/>
      <c r="AV119" s="911"/>
      <c r="AW119" s="911"/>
      <c r="AX119" s="911"/>
      <c r="AY119" s="911"/>
      <c r="AZ119" s="911"/>
      <c r="BA119" s="911"/>
      <c r="BB119" s="911"/>
      <c r="BC119" s="911"/>
      <c r="BD119" s="895">
        <f t="shared" si="85"/>
        <v>0</v>
      </c>
      <c r="BE119" s="895">
        <f t="shared" si="85"/>
        <v>0</v>
      </c>
    </row>
    <row r="120" spans="1:57" ht="12" customHeight="1" x14ac:dyDescent="0.2">
      <c r="A120" s="840">
        <v>109</v>
      </c>
      <c r="B120" s="878"/>
      <c r="C120" s="879"/>
      <c r="D120" s="1449"/>
      <c r="E120" s="903" t="s">
        <v>279</v>
      </c>
      <c r="F120" s="880">
        <v>0</v>
      </c>
      <c r="G120" s="961">
        <v>0</v>
      </c>
      <c r="H120" s="883" t="e">
        <f t="shared" si="71"/>
        <v>#DIV/0!</v>
      </c>
      <c r="I120" s="910"/>
      <c r="J120" s="885">
        <f t="shared" si="72"/>
        <v>0</v>
      </c>
      <c r="K120" s="886">
        <f t="shared" si="73"/>
        <v>0</v>
      </c>
      <c r="L120" s="887">
        <f t="shared" si="74"/>
        <v>0</v>
      </c>
      <c r="M120" s="887">
        <f t="shared" si="75"/>
        <v>0</v>
      </c>
      <c r="N120" s="887">
        <f t="shared" si="76"/>
        <v>0</v>
      </c>
      <c r="O120" s="887">
        <f t="shared" si="77"/>
        <v>0</v>
      </c>
      <c r="P120" s="888">
        <f t="shared" si="78"/>
        <v>0</v>
      </c>
      <c r="Q120" s="888">
        <f t="shared" si="79"/>
        <v>0</v>
      </c>
      <c r="R120" s="906"/>
      <c r="S120" s="1005"/>
      <c r="T120" s="831">
        <v>109</v>
      </c>
      <c r="U120" s="1450"/>
      <c r="V120" s="900" t="s">
        <v>50</v>
      </c>
      <c r="W120" s="893">
        <f t="shared" si="80"/>
        <v>0</v>
      </c>
      <c r="X120" s="893">
        <f t="shared" si="80"/>
        <v>0</v>
      </c>
      <c r="Y120" s="894" t="e">
        <f t="shared" si="81"/>
        <v>#DIV/0!</v>
      </c>
      <c r="Z120" s="894">
        <f t="shared" si="82"/>
        <v>0</v>
      </c>
      <c r="AA120" s="894">
        <f t="shared" si="82"/>
        <v>0</v>
      </c>
      <c r="AB120" s="911"/>
      <c r="AC120" s="895">
        <f t="shared" si="83"/>
        <v>0</v>
      </c>
      <c r="AD120" s="895">
        <f t="shared" si="83"/>
        <v>0</v>
      </c>
      <c r="AE120" s="896" t="e">
        <f t="shared" si="84"/>
        <v>#DIV/0!</v>
      </c>
      <c r="AF120" s="912"/>
      <c r="AG120" s="912"/>
      <c r="AH120" s="912"/>
      <c r="AI120" s="912"/>
      <c r="AJ120" s="912"/>
      <c r="AK120" s="912"/>
      <c r="AL120" s="912"/>
      <c r="AM120" s="912"/>
      <c r="AN120" s="912"/>
      <c r="AO120" s="912"/>
      <c r="AP120" s="912"/>
      <c r="AQ120" s="912"/>
      <c r="AR120" s="912"/>
      <c r="AS120" s="912"/>
      <c r="AT120" s="911"/>
      <c r="AU120" s="911"/>
      <c r="AV120" s="911"/>
      <c r="AW120" s="911"/>
      <c r="AX120" s="911"/>
      <c r="AY120" s="911"/>
      <c r="AZ120" s="911"/>
      <c r="BA120" s="911"/>
      <c r="BB120" s="911"/>
      <c r="BC120" s="911"/>
      <c r="BD120" s="895">
        <f t="shared" si="85"/>
        <v>0</v>
      </c>
      <c r="BE120" s="895">
        <f t="shared" si="85"/>
        <v>0</v>
      </c>
    </row>
    <row r="121" spans="1:57" ht="12" customHeight="1" x14ac:dyDescent="0.2">
      <c r="A121" s="840">
        <v>110</v>
      </c>
      <c r="B121" s="878"/>
      <c r="C121" s="909"/>
      <c r="D121" s="1449" t="s">
        <v>118</v>
      </c>
      <c r="E121" s="903" t="s">
        <v>278</v>
      </c>
      <c r="F121" s="959">
        <v>0</v>
      </c>
      <c r="G121" s="960">
        <v>0</v>
      </c>
      <c r="H121" s="883" t="e">
        <f t="shared" si="71"/>
        <v>#DIV/0!</v>
      </c>
      <c r="I121" s="910"/>
      <c r="J121" s="885">
        <f t="shared" si="72"/>
        <v>0</v>
      </c>
      <c r="K121" s="886">
        <f t="shared" si="73"/>
        <v>0</v>
      </c>
      <c r="L121" s="887">
        <f t="shared" si="74"/>
        <v>0</v>
      </c>
      <c r="M121" s="887">
        <f t="shared" si="75"/>
        <v>0</v>
      </c>
      <c r="N121" s="887">
        <f t="shared" si="76"/>
        <v>0</v>
      </c>
      <c r="O121" s="887">
        <f t="shared" si="77"/>
        <v>0</v>
      </c>
      <c r="P121" s="888">
        <f t="shared" si="78"/>
        <v>0</v>
      </c>
      <c r="Q121" s="888">
        <f t="shared" si="79"/>
        <v>0</v>
      </c>
      <c r="R121" s="906"/>
      <c r="S121" s="1005"/>
      <c r="T121" s="831">
        <v>110</v>
      </c>
      <c r="U121" s="1450" t="s">
        <v>118</v>
      </c>
      <c r="V121" s="900" t="s">
        <v>49</v>
      </c>
      <c r="W121" s="893">
        <f t="shared" si="80"/>
        <v>0</v>
      </c>
      <c r="X121" s="893">
        <f t="shared" si="80"/>
        <v>0</v>
      </c>
      <c r="Y121" s="894" t="e">
        <f t="shared" si="81"/>
        <v>#DIV/0!</v>
      </c>
      <c r="Z121" s="894">
        <f t="shared" si="82"/>
        <v>0</v>
      </c>
      <c r="AA121" s="894">
        <f t="shared" si="82"/>
        <v>0</v>
      </c>
      <c r="AB121" s="911"/>
      <c r="AC121" s="895">
        <f t="shared" si="83"/>
        <v>0</v>
      </c>
      <c r="AD121" s="895">
        <f t="shared" si="83"/>
        <v>0</v>
      </c>
      <c r="AE121" s="896" t="e">
        <f t="shared" si="84"/>
        <v>#DIV/0!</v>
      </c>
      <c r="AF121" s="912"/>
      <c r="AG121" s="912"/>
      <c r="AH121" s="912"/>
      <c r="AI121" s="912"/>
      <c r="AJ121" s="912"/>
      <c r="AK121" s="912"/>
      <c r="AL121" s="912"/>
      <c r="AM121" s="912"/>
      <c r="AN121" s="912"/>
      <c r="AO121" s="912"/>
      <c r="AP121" s="912"/>
      <c r="AQ121" s="912"/>
      <c r="AR121" s="912"/>
      <c r="AS121" s="912"/>
      <c r="AT121" s="911"/>
      <c r="AU121" s="911"/>
      <c r="AV121" s="911"/>
      <c r="AW121" s="911"/>
      <c r="AX121" s="911"/>
      <c r="AY121" s="911"/>
      <c r="AZ121" s="911"/>
      <c r="BA121" s="911"/>
      <c r="BB121" s="911"/>
      <c r="BC121" s="911"/>
      <c r="BD121" s="895">
        <f t="shared" si="85"/>
        <v>0</v>
      </c>
      <c r="BE121" s="895">
        <f t="shared" si="85"/>
        <v>0</v>
      </c>
    </row>
    <row r="122" spans="1:57" ht="12" customHeight="1" x14ac:dyDescent="0.2">
      <c r="A122" s="840">
        <v>111</v>
      </c>
      <c r="B122" s="878"/>
      <c r="C122" s="909"/>
      <c r="D122" s="1451"/>
      <c r="E122" s="903" t="s">
        <v>279</v>
      </c>
      <c r="F122" s="880">
        <v>0</v>
      </c>
      <c r="G122" s="961">
        <v>0</v>
      </c>
      <c r="H122" s="883" t="e">
        <f t="shared" si="71"/>
        <v>#DIV/0!</v>
      </c>
      <c r="I122" s="910"/>
      <c r="J122" s="885">
        <f t="shared" si="72"/>
        <v>0</v>
      </c>
      <c r="K122" s="886">
        <f t="shared" si="73"/>
        <v>0</v>
      </c>
      <c r="L122" s="887">
        <f t="shared" si="74"/>
        <v>0</v>
      </c>
      <c r="M122" s="887">
        <f t="shared" si="75"/>
        <v>0</v>
      </c>
      <c r="N122" s="887">
        <f t="shared" si="76"/>
        <v>0</v>
      </c>
      <c r="O122" s="887">
        <f t="shared" si="77"/>
        <v>0</v>
      </c>
      <c r="P122" s="888">
        <f t="shared" si="78"/>
        <v>0</v>
      </c>
      <c r="Q122" s="888">
        <f t="shared" si="79"/>
        <v>0</v>
      </c>
      <c r="R122" s="906"/>
      <c r="S122" s="1005"/>
      <c r="T122" s="831">
        <v>111</v>
      </c>
      <c r="U122" s="1452"/>
      <c r="V122" s="900" t="s">
        <v>50</v>
      </c>
      <c r="W122" s="893">
        <f t="shared" si="80"/>
        <v>0</v>
      </c>
      <c r="X122" s="893">
        <f t="shared" si="80"/>
        <v>0</v>
      </c>
      <c r="Y122" s="894" t="e">
        <f t="shared" si="81"/>
        <v>#DIV/0!</v>
      </c>
      <c r="Z122" s="894">
        <f t="shared" si="82"/>
        <v>0</v>
      </c>
      <c r="AA122" s="894">
        <f t="shared" si="82"/>
        <v>0</v>
      </c>
      <c r="AB122" s="911"/>
      <c r="AC122" s="895">
        <f t="shared" si="83"/>
        <v>0</v>
      </c>
      <c r="AD122" s="895">
        <f t="shared" si="83"/>
        <v>0</v>
      </c>
      <c r="AE122" s="896" t="e">
        <f t="shared" si="84"/>
        <v>#DIV/0!</v>
      </c>
      <c r="AF122" s="912"/>
      <c r="AG122" s="912"/>
      <c r="AH122" s="912"/>
      <c r="AI122" s="912"/>
      <c r="AJ122" s="912"/>
      <c r="AK122" s="912"/>
      <c r="AL122" s="912"/>
      <c r="AM122" s="912"/>
      <c r="AN122" s="912"/>
      <c r="AO122" s="912"/>
      <c r="AP122" s="912"/>
      <c r="AQ122" s="912"/>
      <c r="AR122" s="912"/>
      <c r="AS122" s="912"/>
      <c r="AT122" s="911"/>
      <c r="AU122" s="911"/>
      <c r="AV122" s="911"/>
      <c r="AW122" s="911"/>
      <c r="AX122" s="911"/>
      <c r="AY122" s="911"/>
      <c r="AZ122" s="911"/>
      <c r="BA122" s="911"/>
      <c r="BB122" s="911"/>
      <c r="BC122" s="911"/>
      <c r="BD122" s="895">
        <f t="shared" si="85"/>
        <v>0</v>
      </c>
      <c r="BE122" s="895">
        <f t="shared" si="85"/>
        <v>0</v>
      </c>
    </row>
    <row r="123" spans="1:57" ht="9.75" customHeight="1" x14ac:dyDescent="0.2">
      <c r="A123" s="840">
        <v>112</v>
      </c>
      <c r="B123" s="878"/>
      <c r="C123" s="909"/>
      <c r="D123" s="1449" t="s">
        <v>119</v>
      </c>
      <c r="E123" s="903" t="s">
        <v>278</v>
      </c>
      <c r="F123" s="880">
        <v>0</v>
      </c>
      <c r="G123" s="961">
        <v>0</v>
      </c>
      <c r="H123" s="883" t="e">
        <f t="shared" si="71"/>
        <v>#DIV/0!</v>
      </c>
      <c r="I123" s="910"/>
      <c r="J123" s="885">
        <f t="shared" si="72"/>
        <v>0</v>
      </c>
      <c r="K123" s="886">
        <f t="shared" si="73"/>
        <v>0</v>
      </c>
      <c r="L123" s="887">
        <f t="shared" si="74"/>
        <v>0</v>
      </c>
      <c r="M123" s="887">
        <f t="shared" si="75"/>
        <v>0</v>
      </c>
      <c r="N123" s="887">
        <f t="shared" si="76"/>
        <v>0</v>
      </c>
      <c r="O123" s="887">
        <f t="shared" si="77"/>
        <v>0</v>
      </c>
      <c r="P123" s="888">
        <f t="shared" si="78"/>
        <v>0</v>
      </c>
      <c r="Q123" s="888">
        <f t="shared" si="79"/>
        <v>0</v>
      </c>
      <c r="R123" s="906"/>
      <c r="S123" s="1005"/>
      <c r="T123" s="831">
        <v>112</v>
      </c>
      <c r="U123" s="1450" t="s">
        <v>119</v>
      </c>
      <c r="V123" s="900" t="s">
        <v>49</v>
      </c>
      <c r="W123" s="893">
        <f t="shared" si="80"/>
        <v>0</v>
      </c>
      <c r="X123" s="893">
        <f t="shared" si="80"/>
        <v>0</v>
      </c>
      <c r="Y123" s="894" t="e">
        <f t="shared" si="81"/>
        <v>#DIV/0!</v>
      </c>
      <c r="Z123" s="894">
        <f t="shared" si="82"/>
        <v>0</v>
      </c>
      <c r="AA123" s="894">
        <f t="shared" si="82"/>
        <v>0</v>
      </c>
      <c r="AB123" s="911"/>
      <c r="AC123" s="895">
        <f t="shared" si="83"/>
        <v>0</v>
      </c>
      <c r="AD123" s="895">
        <f t="shared" si="83"/>
        <v>0</v>
      </c>
      <c r="AE123" s="896" t="e">
        <f t="shared" si="84"/>
        <v>#DIV/0!</v>
      </c>
      <c r="AF123" s="912"/>
      <c r="AG123" s="912"/>
      <c r="AH123" s="912"/>
      <c r="AI123" s="912"/>
      <c r="AJ123" s="912"/>
      <c r="AK123" s="912"/>
      <c r="AL123" s="912"/>
      <c r="AM123" s="912"/>
      <c r="AN123" s="912"/>
      <c r="AO123" s="912"/>
      <c r="AP123" s="912"/>
      <c r="AQ123" s="912"/>
      <c r="AR123" s="912"/>
      <c r="AS123" s="912"/>
      <c r="AT123" s="911"/>
      <c r="AU123" s="911"/>
      <c r="AV123" s="911"/>
      <c r="AW123" s="911"/>
      <c r="AX123" s="911"/>
      <c r="AY123" s="911"/>
      <c r="AZ123" s="911"/>
      <c r="BA123" s="911"/>
      <c r="BB123" s="911"/>
      <c r="BC123" s="911"/>
      <c r="BD123" s="895">
        <f t="shared" si="85"/>
        <v>0</v>
      </c>
      <c r="BE123" s="895">
        <f t="shared" si="85"/>
        <v>0</v>
      </c>
    </row>
    <row r="124" spans="1:57" ht="9.75" customHeight="1" x14ac:dyDescent="0.2">
      <c r="A124" s="840">
        <v>113</v>
      </c>
      <c r="B124" s="878"/>
      <c r="C124" s="909"/>
      <c r="D124" s="1449"/>
      <c r="E124" s="903" t="s">
        <v>279</v>
      </c>
      <c r="F124" s="959">
        <v>0</v>
      </c>
      <c r="G124" s="960">
        <v>0</v>
      </c>
      <c r="H124" s="883" t="e">
        <f t="shared" si="71"/>
        <v>#DIV/0!</v>
      </c>
      <c r="I124" s="910"/>
      <c r="J124" s="885">
        <f t="shared" si="72"/>
        <v>0</v>
      </c>
      <c r="K124" s="886">
        <f t="shared" si="73"/>
        <v>0</v>
      </c>
      <c r="L124" s="887">
        <f t="shared" si="74"/>
        <v>0</v>
      </c>
      <c r="M124" s="887">
        <f t="shared" si="75"/>
        <v>0</v>
      </c>
      <c r="N124" s="887">
        <f t="shared" si="76"/>
        <v>0</v>
      </c>
      <c r="O124" s="887">
        <f t="shared" si="77"/>
        <v>0</v>
      </c>
      <c r="P124" s="888">
        <f t="shared" si="78"/>
        <v>0</v>
      </c>
      <c r="Q124" s="888">
        <f t="shared" si="79"/>
        <v>0</v>
      </c>
      <c r="R124" s="906"/>
      <c r="S124" s="1005"/>
      <c r="T124" s="831">
        <v>113</v>
      </c>
      <c r="U124" s="1450"/>
      <c r="V124" s="900" t="s">
        <v>50</v>
      </c>
      <c r="W124" s="893">
        <f t="shared" si="80"/>
        <v>0</v>
      </c>
      <c r="X124" s="893">
        <f t="shared" si="80"/>
        <v>0</v>
      </c>
      <c r="Y124" s="894" t="e">
        <f t="shared" si="81"/>
        <v>#DIV/0!</v>
      </c>
      <c r="Z124" s="894">
        <f t="shared" si="82"/>
        <v>0</v>
      </c>
      <c r="AA124" s="894">
        <f t="shared" si="82"/>
        <v>0</v>
      </c>
      <c r="AB124" s="911"/>
      <c r="AC124" s="895">
        <f t="shared" si="83"/>
        <v>0</v>
      </c>
      <c r="AD124" s="895">
        <f t="shared" si="83"/>
        <v>0</v>
      </c>
      <c r="AE124" s="896" t="e">
        <f t="shared" si="84"/>
        <v>#DIV/0!</v>
      </c>
      <c r="AF124" s="912"/>
      <c r="AG124" s="912"/>
      <c r="AH124" s="912"/>
      <c r="AI124" s="912"/>
      <c r="AJ124" s="912"/>
      <c r="AK124" s="912"/>
      <c r="AL124" s="912"/>
      <c r="AM124" s="912"/>
      <c r="AN124" s="912"/>
      <c r="AO124" s="912"/>
      <c r="AP124" s="912"/>
      <c r="AQ124" s="912"/>
      <c r="AR124" s="912"/>
      <c r="AS124" s="912"/>
      <c r="AT124" s="911"/>
      <c r="AU124" s="911"/>
      <c r="AV124" s="911"/>
      <c r="AW124" s="911"/>
      <c r="AX124" s="911"/>
      <c r="AY124" s="911"/>
      <c r="AZ124" s="911"/>
      <c r="BA124" s="911"/>
      <c r="BB124" s="911"/>
      <c r="BC124" s="911"/>
      <c r="BD124" s="895">
        <f t="shared" si="85"/>
        <v>0</v>
      </c>
      <c r="BE124" s="895">
        <f t="shared" si="85"/>
        <v>0</v>
      </c>
    </row>
    <row r="125" spans="1:57" ht="9.75" customHeight="1" x14ac:dyDescent="0.2">
      <c r="A125" s="840">
        <v>114</v>
      </c>
      <c r="B125" s="878"/>
      <c r="C125" s="909"/>
      <c r="D125" s="1449" t="s">
        <v>120</v>
      </c>
      <c r="E125" s="903" t="s">
        <v>278</v>
      </c>
      <c r="F125" s="880">
        <v>0</v>
      </c>
      <c r="G125" s="961">
        <v>0</v>
      </c>
      <c r="H125" s="883" t="e">
        <f t="shared" si="71"/>
        <v>#DIV/0!</v>
      </c>
      <c r="I125" s="910"/>
      <c r="J125" s="885">
        <f t="shared" si="72"/>
        <v>0</v>
      </c>
      <c r="K125" s="886">
        <f t="shared" si="73"/>
        <v>0</v>
      </c>
      <c r="L125" s="887">
        <f t="shared" si="74"/>
        <v>0</v>
      </c>
      <c r="M125" s="887">
        <f t="shared" si="75"/>
        <v>0</v>
      </c>
      <c r="N125" s="887">
        <f t="shared" si="76"/>
        <v>0</v>
      </c>
      <c r="O125" s="887">
        <f t="shared" si="77"/>
        <v>0</v>
      </c>
      <c r="P125" s="888">
        <f t="shared" si="78"/>
        <v>0</v>
      </c>
      <c r="Q125" s="888">
        <f t="shared" si="79"/>
        <v>0</v>
      </c>
      <c r="R125" s="906"/>
      <c r="S125" s="1005"/>
      <c r="T125" s="831">
        <v>114</v>
      </c>
      <c r="U125" s="1450" t="s">
        <v>120</v>
      </c>
      <c r="V125" s="900" t="s">
        <v>49</v>
      </c>
      <c r="W125" s="893">
        <f t="shared" si="80"/>
        <v>0</v>
      </c>
      <c r="X125" s="893">
        <f t="shared" si="80"/>
        <v>0</v>
      </c>
      <c r="Y125" s="894" t="e">
        <f t="shared" si="81"/>
        <v>#DIV/0!</v>
      </c>
      <c r="Z125" s="894">
        <f t="shared" si="82"/>
        <v>0</v>
      </c>
      <c r="AA125" s="894">
        <f t="shared" si="82"/>
        <v>0</v>
      </c>
      <c r="AB125" s="911"/>
      <c r="AC125" s="895">
        <f t="shared" si="83"/>
        <v>0</v>
      </c>
      <c r="AD125" s="895">
        <f t="shared" si="83"/>
        <v>0</v>
      </c>
      <c r="AE125" s="896" t="e">
        <f t="shared" si="84"/>
        <v>#DIV/0!</v>
      </c>
      <c r="AF125" s="912"/>
      <c r="AG125" s="912"/>
      <c r="AH125" s="912"/>
      <c r="AI125" s="912"/>
      <c r="AJ125" s="912"/>
      <c r="AK125" s="912"/>
      <c r="AL125" s="912"/>
      <c r="AM125" s="912"/>
      <c r="AN125" s="912"/>
      <c r="AO125" s="912"/>
      <c r="AP125" s="912"/>
      <c r="AQ125" s="912"/>
      <c r="AR125" s="912"/>
      <c r="AS125" s="912"/>
      <c r="AT125" s="911"/>
      <c r="AU125" s="911"/>
      <c r="AV125" s="911"/>
      <c r="AW125" s="911"/>
      <c r="AX125" s="911"/>
      <c r="AY125" s="911"/>
      <c r="AZ125" s="911"/>
      <c r="BA125" s="911"/>
      <c r="BB125" s="911"/>
      <c r="BC125" s="911"/>
      <c r="BD125" s="895">
        <f t="shared" si="85"/>
        <v>0</v>
      </c>
      <c r="BE125" s="895">
        <f t="shared" si="85"/>
        <v>0</v>
      </c>
    </row>
    <row r="126" spans="1:57" ht="9.75" customHeight="1" x14ac:dyDescent="0.2">
      <c r="A126" s="840">
        <v>115</v>
      </c>
      <c r="B126" s="878"/>
      <c r="C126" s="909"/>
      <c r="D126" s="1449"/>
      <c r="E126" s="903" t="s">
        <v>279</v>
      </c>
      <c r="F126" s="880">
        <v>0</v>
      </c>
      <c r="G126" s="961">
        <v>0</v>
      </c>
      <c r="H126" s="883" t="e">
        <f t="shared" si="71"/>
        <v>#DIV/0!</v>
      </c>
      <c r="I126" s="910"/>
      <c r="J126" s="885">
        <f t="shared" si="72"/>
        <v>0</v>
      </c>
      <c r="K126" s="886">
        <f t="shared" si="73"/>
        <v>0</v>
      </c>
      <c r="L126" s="887">
        <f t="shared" si="74"/>
        <v>0</v>
      </c>
      <c r="M126" s="887">
        <f t="shared" si="75"/>
        <v>0</v>
      </c>
      <c r="N126" s="887">
        <f t="shared" si="76"/>
        <v>0</v>
      </c>
      <c r="O126" s="887">
        <f t="shared" si="77"/>
        <v>0</v>
      </c>
      <c r="P126" s="888">
        <f t="shared" si="78"/>
        <v>0</v>
      </c>
      <c r="Q126" s="888">
        <f t="shared" si="79"/>
        <v>0</v>
      </c>
      <c r="R126" s="906"/>
      <c r="S126" s="1005"/>
      <c r="T126" s="831">
        <v>115</v>
      </c>
      <c r="U126" s="1450"/>
      <c r="V126" s="900" t="s">
        <v>50</v>
      </c>
      <c r="W126" s="893">
        <f t="shared" si="80"/>
        <v>0</v>
      </c>
      <c r="X126" s="893">
        <f t="shared" si="80"/>
        <v>0</v>
      </c>
      <c r="Y126" s="894" t="e">
        <f t="shared" si="81"/>
        <v>#DIV/0!</v>
      </c>
      <c r="Z126" s="894">
        <f t="shared" si="82"/>
        <v>0</v>
      </c>
      <c r="AA126" s="894">
        <f t="shared" si="82"/>
        <v>0</v>
      </c>
      <c r="AB126" s="911"/>
      <c r="AC126" s="895">
        <f t="shared" si="83"/>
        <v>0</v>
      </c>
      <c r="AD126" s="895">
        <f t="shared" si="83"/>
        <v>0</v>
      </c>
      <c r="AE126" s="896" t="e">
        <f t="shared" si="84"/>
        <v>#DIV/0!</v>
      </c>
      <c r="AF126" s="912"/>
      <c r="AG126" s="912"/>
      <c r="AH126" s="912"/>
      <c r="AI126" s="912"/>
      <c r="AJ126" s="912"/>
      <c r="AK126" s="912"/>
      <c r="AL126" s="912"/>
      <c r="AM126" s="912"/>
      <c r="AN126" s="912"/>
      <c r="AO126" s="912"/>
      <c r="AP126" s="912"/>
      <c r="AQ126" s="912"/>
      <c r="AR126" s="912"/>
      <c r="AS126" s="912"/>
      <c r="AT126" s="911"/>
      <c r="AU126" s="911"/>
      <c r="AV126" s="911"/>
      <c r="AW126" s="911"/>
      <c r="AX126" s="911"/>
      <c r="AY126" s="911"/>
      <c r="AZ126" s="911"/>
      <c r="BA126" s="911"/>
      <c r="BB126" s="911"/>
      <c r="BC126" s="911"/>
      <c r="BD126" s="895">
        <f t="shared" si="85"/>
        <v>0</v>
      </c>
      <c r="BE126" s="895">
        <f t="shared" si="85"/>
        <v>0</v>
      </c>
    </row>
    <row r="127" spans="1:57" ht="12" customHeight="1" x14ac:dyDescent="0.2">
      <c r="A127" s="840">
        <v>116</v>
      </c>
      <c r="B127" s="878"/>
      <c r="C127" s="909"/>
      <c r="D127" s="1449" t="s">
        <v>121</v>
      </c>
      <c r="E127" s="903" t="s">
        <v>278</v>
      </c>
      <c r="F127" s="959">
        <v>0</v>
      </c>
      <c r="G127" s="960">
        <v>0</v>
      </c>
      <c r="H127" s="883" t="e">
        <f t="shared" si="71"/>
        <v>#DIV/0!</v>
      </c>
      <c r="I127" s="910"/>
      <c r="J127" s="885">
        <f t="shared" si="72"/>
        <v>0</v>
      </c>
      <c r="K127" s="886">
        <f t="shared" si="73"/>
        <v>0</v>
      </c>
      <c r="L127" s="887">
        <f t="shared" si="74"/>
        <v>0</v>
      </c>
      <c r="M127" s="887">
        <f t="shared" si="75"/>
        <v>0</v>
      </c>
      <c r="N127" s="887">
        <f t="shared" si="76"/>
        <v>0</v>
      </c>
      <c r="O127" s="887">
        <f t="shared" si="77"/>
        <v>0</v>
      </c>
      <c r="P127" s="888">
        <f t="shared" si="78"/>
        <v>0</v>
      </c>
      <c r="Q127" s="888">
        <f t="shared" si="79"/>
        <v>0</v>
      </c>
      <c r="R127" s="906"/>
      <c r="S127" s="962"/>
      <c r="T127" s="831">
        <v>116</v>
      </c>
      <c r="U127" s="1450" t="s">
        <v>121</v>
      </c>
      <c r="V127" s="900" t="s">
        <v>49</v>
      </c>
      <c r="W127" s="893">
        <f t="shared" si="80"/>
        <v>0</v>
      </c>
      <c r="X127" s="893">
        <f t="shared" si="80"/>
        <v>0</v>
      </c>
      <c r="Y127" s="894" t="e">
        <f t="shared" si="81"/>
        <v>#DIV/0!</v>
      </c>
      <c r="Z127" s="894">
        <f t="shared" si="82"/>
        <v>0</v>
      </c>
      <c r="AA127" s="894">
        <f t="shared" si="82"/>
        <v>0</v>
      </c>
      <c r="AB127" s="911"/>
      <c r="AC127" s="895">
        <f t="shared" si="83"/>
        <v>0</v>
      </c>
      <c r="AD127" s="895">
        <f t="shared" si="83"/>
        <v>0</v>
      </c>
      <c r="AE127" s="896" t="e">
        <f t="shared" si="84"/>
        <v>#DIV/0!</v>
      </c>
      <c r="AF127" s="912"/>
      <c r="AG127" s="912"/>
      <c r="AH127" s="912"/>
      <c r="AI127" s="912"/>
      <c r="AJ127" s="912"/>
      <c r="AK127" s="912"/>
      <c r="AL127" s="912"/>
      <c r="AM127" s="912"/>
      <c r="AN127" s="912"/>
      <c r="AO127" s="912"/>
      <c r="AP127" s="912"/>
      <c r="AQ127" s="912"/>
      <c r="AR127" s="912"/>
      <c r="AS127" s="912"/>
      <c r="AT127" s="911"/>
      <c r="AU127" s="911"/>
      <c r="AV127" s="911"/>
      <c r="AW127" s="911"/>
      <c r="AX127" s="911"/>
      <c r="AY127" s="911"/>
      <c r="AZ127" s="911"/>
      <c r="BA127" s="911"/>
      <c r="BB127" s="911"/>
      <c r="BC127" s="911"/>
      <c r="BD127" s="895">
        <f t="shared" si="85"/>
        <v>0</v>
      </c>
      <c r="BE127" s="895">
        <f t="shared" si="85"/>
        <v>0</v>
      </c>
    </row>
    <row r="128" spans="1:57" ht="12" customHeight="1" x14ac:dyDescent="0.2">
      <c r="A128" s="840">
        <v>117</v>
      </c>
      <c r="B128" s="878"/>
      <c r="C128" s="909"/>
      <c r="D128" s="1449"/>
      <c r="E128" s="903" t="s">
        <v>279</v>
      </c>
      <c r="F128" s="880">
        <v>0</v>
      </c>
      <c r="G128" s="961">
        <v>0</v>
      </c>
      <c r="H128" s="883" t="e">
        <f t="shared" si="71"/>
        <v>#DIV/0!</v>
      </c>
      <c r="I128" s="910"/>
      <c r="J128" s="885">
        <f t="shared" si="72"/>
        <v>0</v>
      </c>
      <c r="K128" s="886">
        <f t="shared" si="73"/>
        <v>0</v>
      </c>
      <c r="L128" s="887">
        <f t="shared" si="74"/>
        <v>0</v>
      </c>
      <c r="M128" s="887">
        <f t="shared" si="75"/>
        <v>0</v>
      </c>
      <c r="N128" s="887">
        <f t="shared" si="76"/>
        <v>0</v>
      </c>
      <c r="O128" s="887">
        <f t="shared" si="77"/>
        <v>0</v>
      </c>
      <c r="P128" s="888">
        <f t="shared" si="78"/>
        <v>0</v>
      </c>
      <c r="Q128" s="888">
        <f t="shared" si="79"/>
        <v>0</v>
      </c>
      <c r="R128" s="906"/>
      <c r="S128" s="962"/>
      <c r="T128" s="831">
        <v>117</v>
      </c>
      <c r="U128" s="1450"/>
      <c r="V128" s="900" t="s">
        <v>50</v>
      </c>
      <c r="W128" s="893">
        <f t="shared" si="80"/>
        <v>0</v>
      </c>
      <c r="X128" s="893">
        <f t="shared" si="80"/>
        <v>0</v>
      </c>
      <c r="Y128" s="894" t="e">
        <f t="shared" si="81"/>
        <v>#DIV/0!</v>
      </c>
      <c r="Z128" s="894">
        <f t="shared" si="82"/>
        <v>0</v>
      </c>
      <c r="AA128" s="894">
        <f t="shared" si="82"/>
        <v>0</v>
      </c>
      <c r="AB128" s="911"/>
      <c r="AC128" s="895">
        <f t="shared" si="83"/>
        <v>0</v>
      </c>
      <c r="AD128" s="895">
        <f t="shared" si="83"/>
        <v>0</v>
      </c>
      <c r="AE128" s="896" t="e">
        <f t="shared" si="84"/>
        <v>#DIV/0!</v>
      </c>
      <c r="AF128" s="912"/>
      <c r="AG128" s="912"/>
      <c r="AH128" s="912"/>
      <c r="AI128" s="912"/>
      <c r="AJ128" s="912"/>
      <c r="AK128" s="912"/>
      <c r="AL128" s="912"/>
      <c r="AM128" s="912"/>
      <c r="AN128" s="912"/>
      <c r="AO128" s="912"/>
      <c r="AP128" s="912"/>
      <c r="AQ128" s="912"/>
      <c r="AR128" s="900"/>
      <c r="AS128" s="900"/>
      <c r="AT128" s="900"/>
      <c r="AU128" s="900"/>
      <c r="AV128" s="900"/>
      <c r="AW128" s="900"/>
      <c r="AX128" s="900"/>
      <c r="AY128" s="900"/>
      <c r="AZ128" s="900"/>
      <c r="BA128" s="900"/>
      <c r="BB128" s="900"/>
      <c r="BC128" s="900"/>
      <c r="BD128" s="895">
        <f t="shared" si="85"/>
        <v>0</v>
      </c>
      <c r="BE128" s="895">
        <f t="shared" si="85"/>
        <v>0</v>
      </c>
    </row>
    <row r="129" spans="1:58" ht="15.75" customHeight="1" x14ac:dyDescent="0.2">
      <c r="A129" s="840">
        <v>118</v>
      </c>
      <c r="B129" s="963"/>
      <c r="C129" s="909">
        <f>SUM(C14:C128)</f>
        <v>46.865000000000002</v>
      </c>
      <c r="D129" s="964" t="s">
        <v>122</v>
      </c>
      <c r="E129" s="965"/>
      <c r="F129" s="965">
        <f t="shared" ref="F129:Q129" si="86">SUM(F14:F128)</f>
        <v>201</v>
      </c>
      <c r="G129" s="966">
        <f t="shared" si="86"/>
        <v>291</v>
      </c>
      <c r="H129" s="967" t="e">
        <f t="shared" si="86"/>
        <v>#DIV/0!</v>
      </c>
      <c r="I129" s="965">
        <f t="shared" si="86"/>
        <v>149</v>
      </c>
      <c r="J129" s="968">
        <f t="shared" si="86"/>
        <v>569</v>
      </c>
      <c r="K129" s="969">
        <f t="shared" si="86"/>
        <v>614.30999999999995</v>
      </c>
      <c r="L129" s="970">
        <f t="shared" si="86"/>
        <v>1837088.4000000001</v>
      </c>
      <c r="M129" s="971">
        <f t="shared" si="86"/>
        <v>4889907.5999999996</v>
      </c>
      <c r="N129" s="971">
        <f t="shared" si="86"/>
        <v>265.69</v>
      </c>
      <c r="O129" s="972">
        <f t="shared" si="86"/>
        <v>2114892.4</v>
      </c>
      <c r="P129" s="973">
        <f t="shared" si="86"/>
        <v>880</v>
      </c>
      <c r="Q129" s="973">
        <f t="shared" si="86"/>
        <v>7004800</v>
      </c>
      <c r="R129" s="906"/>
      <c r="S129" s="1005"/>
      <c r="T129" s="831">
        <v>118</v>
      </c>
      <c r="U129" s="974" t="s">
        <v>122</v>
      </c>
      <c r="V129" s="937"/>
      <c r="W129" s="937"/>
      <c r="X129" s="937"/>
      <c r="Y129" s="938"/>
      <c r="Z129" s="938"/>
      <c r="AA129" s="894" t="e">
        <f>Z129*100/Y129</f>
        <v>#DIV/0!</v>
      </c>
      <c r="AB129" s="938"/>
      <c r="AC129" s="938"/>
      <c r="AD129" s="938"/>
      <c r="AE129" s="939"/>
      <c r="AF129" s="938">
        <f t="shared" ref="AF129:AR129" si="87">SUM(AF14:AF128)</f>
        <v>0</v>
      </c>
      <c r="AG129" s="938">
        <f t="shared" si="87"/>
        <v>0</v>
      </c>
      <c r="AH129" s="938">
        <f t="shared" si="87"/>
        <v>0</v>
      </c>
      <c r="AI129" s="938">
        <f t="shared" si="87"/>
        <v>0</v>
      </c>
      <c r="AJ129" s="938">
        <f t="shared" si="87"/>
        <v>0</v>
      </c>
      <c r="AK129" s="938">
        <f t="shared" si="87"/>
        <v>0</v>
      </c>
      <c r="AL129" s="938">
        <f t="shared" si="87"/>
        <v>0</v>
      </c>
      <c r="AM129" s="938">
        <f t="shared" si="87"/>
        <v>0</v>
      </c>
      <c r="AN129" s="938">
        <f t="shared" si="87"/>
        <v>0</v>
      </c>
      <c r="AO129" s="938">
        <f t="shared" si="87"/>
        <v>0</v>
      </c>
      <c r="AP129" s="938">
        <f t="shared" si="87"/>
        <v>0</v>
      </c>
      <c r="AQ129" s="938">
        <f t="shared" si="87"/>
        <v>0</v>
      </c>
      <c r="AR129" s="938">
        <f t="shared" si="87"/>
        <v>0</v>
      </c>
      <c r="AS129" s="938">
        <f t="shared" ref="AS129:BE129" si="88">SUM(AS14:AS128)</f>
        <v>0</v>
      </c>
      <c r="AT129" s="938">
        <f t="shared" si="88"/>
        <v>107</v>
      </c>
      <c r="AU129" s="938">
        <f t="shared" si="88"/>
        <v>0</v>
      </c>
      <c r="AV129" s="938">
        <f t="shared" si="88"/>
        <v>148</v>
      </c>
      <c r="AW129" s="938">
        <f t="shared" si="88"/>
        <v>0</v>
      </c>
      <c r="AX129" s="938">
        <f t="shared" si="88"/>
        <v>115</v>
      </c>
      <c r="AY129" s="938">
        <f t="shared" si="88"/>
        <v>0</v>
      </c>
      <c r="AZ129" s="938">
        <f t="shared" si="88"/>
        <v>100</v>
      </c>
      <c r="BA129" s="938">
        <f t="shared" si="88"/>
        <v>0</v>
      </c>
      <c r="BB129" s="938">
        <f t="shared" si="88"/>
        <v>97</v>
      </c>
      <c r="BC129" s="938">
        <f t="shared" si="88"/>
        <v>0</v>
      </c>
      <c r="BD129" s="938">
        <f t="shared" si="88"/>
        <v>567</v>
      </c>
      <c r="BE129" s="938">
        <f t="shared" si="88"/>
        <v>0</v>
      </c>
      <c r="BF129" s="808"/>
    </row>
    <row r="130" spans="1:58" ht="12" customHeight="1" x14ac:dyDescent="0.2">
      <c r="A130" s="992"/>
      <c r="B130" s="820"/>
      <c r="C130" s="975"/>
      <c r="D130" s="976"/>
      <c r="E130" s="977"/>
      <c r="F130" s="978"/>
      <c r="G130" s="979"/>
      <c r="H130" s="980"/>
      <c r="I130" s="980"/>
      <c r="J130" s="981"/>
      <c r="K130" s="980"/>
      <c r="L130" s="982"/>
      <c r="M130" s="982"/>
      <c r="N130" s="980"/>
      <c r="O130" s="980"/>
      <c r="P130" s="983"/>
      <c r="Q130" s="983"/>
      <c r="R130" s="906"/>
      <c r="S130" s="1005"/>
      <c r="T130" s="992"/>
      <c r="U130" s="996"/>
      <c r="V130" s="985"/>
      <c r="W130" s="985"/>
      <c r="X130" s="985"/>
      <c r="Y130" s="986"/>
      <c r="Z130" s="986"/>
      <c r="AA130" s="987"/>
      <c r="AB130" s="986"/>
      <c r="AC130" s="986"/>
      <c r="AD130" s="986"/>
      <c r="AE130" s="988"/>
      <c r="AF130" s="988"/>
      <c r="AG130" s="988"/>
      <c r="AH130" s="988"/>
      <c r="AI130" s="988"/>
      <c r="AJ130" s="988"/>
      <c r="AK130" s="988"/>
      <c r="AL130" s="988"/>
      <c r="AM130" s="988"/>
      <c r="AN130" s="988"/>
      <c r="AO130" s="988"/>
      <c r="AP130" s="988"/>
      <c r="AQ130" s="988"/>
      <c r="AR130" s="986"/>
      <c r="AS130" s="985"/>
      <c r="AT130" s="986"/>
      <c r="AU130" s="985"/>
      <c r="AV130" s="986"/>
      <c r="AW130" s="985"/>
      <c r="AX130" s="985"/>
      <c r="AY130" s="985"/>
      <c r="AZ130" s="985"/>
      <c r="BA130" s="985"/>
      <c r="BB130" s="985"/>
      <c r="BC130" s="985"/>
      <c r="BD130" s="986">
        <f>AF129+AH129+AJ129+AL129+AN129+AP129+AR129+AT129+AV129+AX129+AZ129+BB129</f>
        <v>567</v>
      </c>
      <c r="BE130" s="986">
        <f>AG129+AI129+AK129+AM129+AO129+AQ129+AS129+AU129+AW129+AY129+BA129+BC129</f>
        <v>0</v>
      </c>
    </row>
    <row r="131" spans="1:58" ht="13.5" customHeight="1" x14ac:dyDescent="0.2">
      <c r="A131" s="1446" t="s">
        <v>123</v>
      </c>
      <c r="B131" s="1446"/>
      <c r="C131" s="1446"/>
      <c r="D131" s="1446"/>
      <c r="E131" s="1446"/>
      <c r="F131" s="1446"/>
      <c r="G131" s="1446"/>
      <c r="H131" s="1446"/>
      <c r="I131" s="1446"/>
      <c r="J131" s="1446"/>
      <c r="K131" s="989"/>
      <c r="L131" s="989"/>
      <c r="M131" s="989"/>
      <c r="N131" s="989"/>
      <c r="O131" s="989"/>
      <c r="P131" s="989"/>
      <c r="Q131" s="989"/>
      <c r="R131" s="906"/>
      <c r="S131" s="1005"/>
      <c r="T131" s="992"/>
      <c r="U131" s="992"/>
      <c r="V131" s="985"/>
      <c r="W131" s="985"/>
      <c r="X131" s="985"/>
      <c r="Y131" s="985"/>
      <c r="Z131" s="985"/>
      <c r="AA131" s="986"/>
      <c r="AB131" s="989"/>
      <c r="AC131" s="989"/>
      <c r="AD131" s="989"/>
      <c r="AE131" s="990"/>
      <c r="AF131" s="990"/>
      <c r="AG131" s="990"/>
      <c r="AH131" s="990"/>
      <c r="AI131" s="990"/>
      <c r="AJ131" s="990"/>
      <c r="AK131" s="990"/>
      <c r="AL131" s="990"/>
      <c r="AM131" s="990"/>
      <c r="AN131" s="990"/>
      <c r="AO131" s="990"/>
      <c r="AP131" s="990"/>
      <c r="AQ131" s="990"/>
      <c r="AR131" s="990"/>
      <c r="AS131" s="990"/>
      <c r="AT131" s="989"/>
      <c r="AU131" s="989"/>
      <c r="AV131" s="989"/>
      <c r="AW131" s="989"/>
      <c r="AX131" s="989"/>
      <c r="AY131" s="989"/>
      <c r="AZ131" s="989"/>
      <c r="BA131" s="989"/>
      <c r="BB131" s="989"/>
      <c r="BC131" s="989"/>
      <c r="BD131" s="989"/>
      <c r="BE131" s="989"/>
    </row>
    <row r="132" spans="1:58" ht="12" customHeight="1" x14ac:dyDescent="0.2">
      <c r="A132" s="1448" t="s">
        <v>124</v>
      </c>
      <c r="B132" s="1448"/>
      <c r="C132" s="1448"/>
      <c r="D132" s="1448"/>
      <c r="E132" s="1505">
        <f>K129*7960</f>
        <v>4889907.5999999996</v>
      </c>
      <c r="F132" s="1505"/>
      <c r="G132" s="1505"/>
      <c r="H132" s="989">
        <f>+K129+N129</f>
        <v>880</v>
      </c>
      <c r="I132" s="989"/>
      <c r="J132" s="989"/>
      <c r="K132" s="1446" t="s">
        <v>125</v>
      </c>
      <c r="L132" s="1446"/>
      <c r="M132" s="818" t="s">
        <v>126</v>
      </c>
      <c r="N132" s="989"/>
      <c r="O132" s="1005"/>
      <c r="P132" s="986"/>
      <c r="Q132" s="986"/>
      <c r="R132" s="906"/>
      <c r="S132" s="1005"/>
      <c r="T132" s="992" t="s">
        <v>283</v>
      </c>
      <c r="U132" s="992"/>
      <c r="V132" s="985"/>
      <c r="W132" s="985"/>
      <c r="X132" s="985"/>
      <c r="Y132" s="985"/>
      <c r="Z132" s="985"/>
      <c r="AA132" s="986"/>
      <c r="AB132" s="989"/>
      <c r="AC132" s="989"/>
      <c r="AD132" s="989"/>
      <c r="AE132" s="990"/>
      <c r="AF132" s="990"/>
      <c r="AG132" s="990"/>
      <c r="AH132" s="990"/>
      <c r="AI132" s="990"/>
      <c r="AJ132" s="990"/>
      <c r="AK132" s="990"/>
      <c r="AL132" s="990"/>
      <c r="AM132" s="990"/>
      <c r="AN132" s="990"/>
      <c r="AO132" s="990"/>
      <c r="AP132" s="990"/>
      <c r="AQ132" s="990"/>
      <c r="AR132" s="990"/>
      <c r="AS132" s="990"/>
      <c r="AT132" s="989"/>
      <c r="AU132" s="989"/>
      <c r="AV132" s="989"/>
      <c r="AW132" s="989"/>
      <c r="AX132" s="989"/>
      <c r="AY132" s="989"/>
      <c r="AZ132" s="989"/>
      <c r="BA132" s="989"/>
      <c r="BB132" s="989"/>
      <c r="BC132" s="989"/>
      <c r="BD132" s="989"/>
      <c r="BE132" s="989"/>
    </row>
    <row r="133" spans="1:58" ht="12" customHeight="1" x14ac:dyDescent="0.2">
      <c r="A133" s="1448" t="s">
        <v>128</v>
      </c>
      <c r="B133" s="1448"/>
      <c r="C133" s="1448"/>
      <c r="D133" s="1448"/>
      <c r="E133" s="1505">
        <f>N129*7960</f>
        <v>2114892.4</v>
      </c>
      <c r="F133" s="1505"/>
      <c r="G133" s="1505"/>
      <c r="H133" s="989"/>
      <c r="I133" s="989"/>
      <c r="J133" s="989"/>
      <c r="K133" s="1446" t="s">
        <v>125</v>
      </c>
      <c r="L133" s="1446"/>
      <c r="M133" s="818" t="s">
        <v>129</v>
      </c>
      <c r="N133" s="991"/>
      <c r="O133" s="991"/>
      <c r="P133" s="980"/>
      <c r="Q133" s="980"/>
      <c r="R133" s="906"/>
      <c r="S133" s="1005"/>
      <c r="T133" s="992"/>
      <c r="U133" s="1442"/>
      <c r="V133" s="985"/>
      <c r="W133" s="985"/>
      <c r="X133" s="985"/>
      <c r="Y133" s="985"/>
      <c r="Z133" s="985"/>
      <c r="AA133" s="986"/>
      <c r="AB133" s="989"/>
      <c r="AC133" s="989"/>
      <c r="AD133" s="989"/>
      <c r="AE133" s="990"/>
      <c r="AF133" s="990"/>
      <c r="AG133" s="990"/>
      <c r="AH133" s="990"/>
      <c r="AI133" s="990"/>
      <c r="AJ133" s="990"/>
      <c r="AK133" s="990"/>
      <c r="AL133" s="990"/>
      <c r="AM133" s="990"/>
      <c r="AN133" s="990"/>
      <c r="AO133" s="990"/>
      <c r="AP133" s="990"/>
      <c r="AQ133" s="990"/>
      <c r="AR133" s="990"/>
      <c r="AS133" s="990"/>
      <c r="AT133" s="989"/>
      <c r="AU133" s="989"/>
      <c r="AV133" s="989"/>
      <c r="AW133" s="989"/>
      <c r="AX133" s="989"/>
      <c r="AY133" s="989"/>
      <c r="AZ133" s="989"/>
      <c r="BA133" s="989"/>
      <c r="BB133" s="989"/>
      <c r="BC133" s="989"/>
      <c r="BD133" s="989"/>
      <c r="BE133" s="989"/>
    </row>
    <row r="134" spans="1:58" ht="12" customHeight="1" x14ac:dyDescent="0.2">
      <c r="A134" s="1448" t="s">
        <v>130</v>
      </c>
      <c r="B134" s="1448"/>
      <c r="C134" s="1448"/>
      <c r="D134" s="1448"/>
      <c r="E134" s="1505">
        <f>1820000/2</f>
        <v>910000</v>
      </c>
      <c r="F134" s="1505"/>
      <c r="G134" s="1505"/>
      <c r="H134" s="989"/>
      <c r="I134" s="989"/>
      <c r="J134" s="989"/>
      <c r="K134" s="1446" t="s">
        <v>125</v>
      </c>
      <c r="L134" s="1446"/>
      <c r="M134" s="818" t="s">
        <v>131</v>
      </c>
      <c r="N134" s="993"/>
      <c r="O134" s="993"/>
      <c r="P134" s="980"/>
      <c r="Q134" s="980"/>
      <c r="R134" s="906"/>
      <c r="S134" s="1005"/>
      <c r="T134" s="992"/>
      <c r="U134" s="1442"/>
      <c r="V134" s="985"/>
      <c r="W134" s="985"/>
      <c r="X134" s="985"/>
      <c r="Y134" s="985"/>
      <c r="Z134" s="985"/>
      <c r="AA134" s="986"/>
      <c r="AB134" s="989"/>
      <c r="AC134" s="989"/>
      <c r="AD134" s="989"/>
      <c r="AE134" s="990"/>
      <c r="AF134" s="990"/>
      <c r="AG134" s="990"/>
      <c r="AH134" s="990"/>
      <c r="AI134" s="990"/>
      <c r="AJ134" s="990"/>
      <c r="AK134" s="990"/>
      <c r="AL134" s="990"/>
      <c r="AM134" s="990"/>
      <c r="AN134" s="990"/>
      <c r="AO134" s="990"/>
      <c r="AP134" s="990"/>
      <c r="AQ134" s="990"/>
      <c r="AR134" s="990"/>
      <c r="AS134" s="990"/>
      <c r="AT134" s="989"/>
      <c r="AU134" s="989"/>
      <c r="AV134" s="989"/>
      <c r="AW134" s="989"/>
      <c r="AX134" s="989"/>
      <c r="AY134" s="989"/>
      <c r="AZ134" s="989"/>
      <c r="BA134" s="989"/>
      <c r="BB134" s="989"/>
      <c r="BC134" s="989"/>
      <c r="BD134" s="989"/>
      <c r="BE134" s="989"/>
    </row>
    <row r="135" spans="1:58" ht="12" customHeight="1" x14ac:dyDescent="0.2">
      <c r="A135" s="1448" t="s">
        <v>132</v>
      </c>
      <c r="B135" s="1448"/>
      <c r="C135" s="1448"/>
      <c r="D135" s="1448"/>
      <c r="E135" s="1505">
        <v>1400000</v>
      </c>
      <c r="F135" s="1505"/>
      <c r="G135" s="1505"/>
      <c r="H135" s="989"/>
      <c r="I135" s="989"/>
      <c r="J135" s="989"/>
      <c r="K135" s="1446" t="s">
        <v>125</v>
      </c>
      <c r="L135" s="1446"/>
      <c r="M135" s="1446" t="s">
        <v>133</v>
      </c>
      <c r="N135" s="1446"/>
      <c r="O135" s="989"/>
      <c r="P135" s="994"/>
      <c r="Q135" s="994"/>
      <c r="R135" s="906"/>
      <c r="S135" s="1005"/>
      <c r="T135" s="992"/>
      <c r="U135" s="992"/>
      <c r="V135" s="985"/>
      <c r="W135" s="985"/>
      <c r="X135" s="985"/>
      <c r="Y135" s="985"/>
      <c r="Z135" s="985"/>
      <c r="AA135" s="962"/>
      <c r="AB135" s="962"/>
      <c r="AC135" s="962"/>
      <c r="AD135" s="962"/>
      <c r="AE135" s="995"/>
      <c r="AF135" s="995"/>
      <c r="AG135" s="995"/>
      <c r="AH135" s="995"/>
      <c r="AI135" s="995"/>
      <c r="AJ135" s="995"/>
      <c r="AK135" s="995"/>
      <c r="AL135" s="995"/>
      <c r="AM135" s="995"/>
      <c r="AN135" s="995"/>
      <c r="AO135" s="995"/>
      <c r="AP135" s="995"/>
      <c r="AQ135" s="995"/>
      <c r="AR135" s="962"/>
      <c r="AS135" s="962"/>
      <c r="AT135" s="989"/>
      <c r="AU135" s="989"/>
      <c r="AV135" s="989"/>
      <c r="AW135" s="989"/>
      <c r="AX135" s="989"/>
      <c r="AY135" s="989"/>
      <c r="AZ135" s="989"/>
      <c r="BA135" s="989"/>
      <c r="BB135" s="989"/>
      <c r="BC135" s="989"/>
      <c r="BD135" s="989"/>
      <c r="BE135" s="989"/>
    </row>
    <row r="136" spans="1:58" ht="12" customHeight="1" x14ac:dyDescent="0.2">
      <c r="A136" s="1448" t="s">
        <v>134</v>
      </c>
      <c r="B136" s="1448"/>
      <c r="C136" s="1448"/>
      <c r="D136" s="1448"/>
      <c r="E136" s="1505">
        <v>500000</v>
      </c>
      <c r="F136" s="1505"/>
      <c r="G136" s="1505"/>
      <c r="H136" s="989"/>
      <c r="I136" s="989"/>
      <c r="J136" s="989"/>
      <c r="K136" s="1446" t="s">
        <v>125</v>
      </c>
      <c r="L136" s="1446"/>
      <c r="M136" s="1443" t="s">
        <v>135</v>
      </c>
      <c r="N136" s="1443"/>
      <c r="O136" s="989"/>
      <c r="P136" s="994"/>
      <c r="Q136" s="994"/>
      <c r="R136" s="906"/>
      <c r="S136" s="1005"/>
      <c r="T136" s="992"/>
      <c r="U136" s="992"/>
      <c r="V136" s="985"/>
      <c r="W136" s="985"/>
      <c r="X136" s="985"/>
      <c r="Y136" s="985"/>
      <c r="Z136" s="985"/>
      <c r="AA136" s="962"/>
      <c r="AB136" s="962"/>
      <c r="AC136" s="962"/>
      <c r="AD136" s="962"/>
      <c r="AE136" s="995"/>
      <c r="AF136" s="995"/>
      <c r="AG136" s="995"/>
      <c r="AH136" s="995"/>
      <c r="AI136" s="995"/>
      <c r="AJ136" s="995"/>
      <c r="AK136" s="995"/>
      <c r="AL136" s="995"/>
      <c r="AM136" s="995"/>
      <c r="AN136" s="995"/>
      <c r="AO136" s="995"/>
      <c r="AP136" s="995"/>
      <c r="AQ136" s="995"/>
      <c r="AR136" s="962"/>
      <c r="AS136" s="962"/>
      <c r="AT136" s="989"/>
      <c r="AU136" s="989"/>
      <c r="AV136" s="989"/>
      <c r="AW136" s="989"/>
      <c r="AX136" s="989"/>
      <c r="AY136" s="989"/>
      <c r="AZ136" s="989"/>
      <c r="BA136" s="989"/>
      <c r="BB136" s="989"/>
      <c r="BC136" s="989"/>
      <c r="BD136" s="989"/>
      <c r="BE136" s="989"/>
    </row>
    <row r="137" spans="1:58" ht="12" customHeight="1" x14ac:dyDescent="0.2">
      <c r="A137" s="1448" t="s">
        <v>136</v>
      </c>
      <c r="B137" s="1448"/>
      <c r="C137" s="1448"/>
      <c r="D137" s="1448"/>
      <c r="E137" s="1505">
        <f>501600/2</f>
        <v>250800</v>
      </c>
      <c r="F137" s="1505"/>
      <c r="G137" s="1505"/>
      <c r="H137" s="989"/>
      <c r="I137" s="989"/>
      <c r="J137" s="989"/>
      <c r="K137" s="1446" t="s">
        <v>125</v>
      </c>
      <c r="L137" s="1446"/>
      <c r="M137" s="997" t="s">
        <v>137</v>
      </c>
      <c r="N137" s="989"/>
      <c r="O137" s="989"/>
      <c r="P137" s="994"/>
      <c r="Q137" s="994"/>
      <c r="R137" s="906"/>
      <c r="S137" s="1005"/>
      <c r="T137" s="992"/>
      <c r="U137" s="992"/>
      <c r="V137" s="985"/>
      <c r="W137" s="985"/>
      <c r="X137" s="985"/>
      <c r="Y137" s="985"/>
      <c r="Z137" s="985"/>
      <c r="AA137" s="962"/>
      <c r="AB137" s="962"/>
      <c r="AC137" s="962"/>
      <c r="AD137" s="962"/>
      <c r="AE137" s="995"/>
      <c r="AF137" s="995"/>
      <c r="AG137" s="995"/>
      <c r="AH137" s="995"/>
      <c r="AI137" s="995"/>
      <c r="AJ137" s="995"/>
      <c r="AK137" s="995"/>
      <c r="AL137" s="995"/>
      <c r="AM137" s="995"/>
      <c r="AN137" s="995"/>
      <c r="AO137" s="995"/>
      <c r="AP137" s="995"/>
      <c r="AQ137" s="995"/>
      <c r="AR137" s="962"/>
      <c r="AS137" s="962"/>
      <c r="AT137" s="989"/>
      <c r="AU137" s="989"/>
      <c r="AV137" s="989"/>
      <c r="AW137" s="989"/>
      <c r="AX137" s="989"/>
      <c r="AY137" s="989"/>
      <c r="AZ137" s="989"/>
      <c r="BA137" s="989"/>
      <c r="BB137" s="989"/>
      <c r="BC137" s="989"/>
      <c r="BD137" s="989"/>
      <c r="BE137" s="989"/>
    </row>
    <row r="138" spans="1:58" ht="12" customHeight="1" x14ac:dyDescent="0.2">
      <c r="A138" s="1448" t="s">
        <v>138</v>
      </c>
      <c r="B138" s="1448"/>
      <c r="C138" s="1448"/>
      <c r="D138" s="1448"/>
      <c r="E138" s="1505">
        <f>1698400/2</f>
        <v>849200</v>
      </c>
      <c r="F138" s="1505"/>
      <c r="G138" s="1505"/>
      <c r="H138" s="989"/>
      <c r="I138" s="989"/>
      <c r="J138" s="989"/>
      <c r="K138" s="1446" t="s">
        <v>125</v>
      </c>
      <c r="L138" s="1446"/>
      <c r="M138" s="1443" t="s">
        <v>139</v>
      </c>
      <c r="N138" s="1443"/>
      <c r="O138" s="998"/>
      <c r="P138" s="994"/>
      <c r="Q138" s="994"/>
      <c r="R138" s="906"/>
      <c r="S138" s="1005"/>
      <c r="T138" s="992"/>
      <c r="U138" s="992"/>
      <c r="V138" s="985"/>
      <c r="W138" s="985"/>
      <c r="X138" s="985"/>
      <c r="Y138" s="985"/>
      <c r="Z138" s="985"/>
      <c r="AA138" s="962"/>
      <c r="AB138" s="962"/>
      <c r="AC138" s="962"/>
      <c r="AD138" s="962"/>
      <c r="AE138" s="995"/>
      <c r="AF138" s="995"/>
      <c r="AG138" s="995"/>
      <c r="AH138" s="995"/>
      <c r="AI138" s="995"/>
      <c r="AJ138" s="995"/>
      <c r="AK138" s="995"/>
      <c r="AL138" s="995"/>
      <c r="AM138" s="995"/>
      <c r="AN138" s="995"/>
      <c r="AO138" s="995"/>
      <c r="AP138" s="995"/>
      <c r="AQ138" s="995"/>
      <c r="AR138" s="962"/>
      <c r="AS138" s="962"/>
      <c r="AT138" s="989"/>
      <c r="AU138" s="989"/>
      <c r="AV138" s="989"/>
      <c r="AW138" s="989"/>
      <c r="AX138" s="989"/>
      <c r="AY138" s="989"/>
      <c r="AZ138" s="989"/>
      <c r="BA138" s="989"/>
      <c r="BB138" s="989"/>
      <c r="BC138" s="989"/>
      <c r="BD138" s="989"/>
      <c r="BE138" s="989"/>
    </row>
    <row r="139" spans="1:58" ht="12" customHeight="1" x14ac:dyDescent="0.2">
      <c r="A139" s="1444" t="s">
        <v>140</v>
      </c>
      <c r="B139" s="1444"/>
      <c r="C139" s="1444"/>
      <c r="D139" s="1444"/>
      <c r="E139" s="1505">
        <f>SUM(E132:G138)</f>
        <v>10914800</v>
      </c>
      <c r="F139" s="1505"/>
      <c r="G139" s="1505"/>
      <c r="H139" s="989"/>
      <c r="I139" s="989"/>
      <c r="J139" s="989"/>
      <c r="K139" s="1446" t="s">
        <v>125</v>
      </c>
      <c r="L139" s="1446"/>
      <c r="M139" s="1443" t="s">
        <v>141</v>
      </c>
      <c r="N139" s="1443"/>
      <c r="O139" s="989"/>
      <c r="P139" s="989"/>
      <c r="Q139" s="989"/>
      <c r="R139" s="906"/>
      <c r="S139" s="1005"/>
      <c r="T139" s="992"/>
      <c r="U139" s="992"/>
      <c r="V139" s="985"/>
      <c r="W139" s="985"/>
      <c r="X139" s="985"/>
      <c r="Y139" s="985"/>
      <c r="Z139" s="985"/>
      <c r="AA139" s="962"/>
      <c r="AB139" s="962"/>
      <c r="AC139" s="962"/>
      <c r="AD139" s="962"/>
      <c r="AE139" s="995"/>
      <c r="AF139" s="995"/>
      <c r="AG139" s="995"/>
      <c r="AH139" s="995"/>
      <c r="AI139" s="995"/>
      <c r="AJ139" s="995"/>
      <c r="AK139" s="995"/>
      <c r="AL139" s="995"/>
      <c r="AM139" s="995"/>
      <c r="AN139" s="995"/>
      <c r="AO139" s="995"/>
      <c r="AP139" s="995"/>
      <c r="AQ139" s="995"/>
      <c r="AR139" s="962"/>
      <c r="AS139" s="962"/>
      <c r="AT139" s="989"/>
      <c r="AU139" s="989"/>
      <c r="AV139" s="989"/>
      <c r="AW139" s="989"/>
      <c r="AX139" s="989"/>
      <c r="AY139" s="989"/>
      <c r="AZ139" s="989"/>
      <c r="BA139" s="989"/>
      <c r="BB139" s="989"/>
      <c r="BC139" s="989"/>
      <c r="BD139" s="989"/>
      <c r="BE139" s="989"/>
    </row>
    <row r="140" spans="1:58" ht="12" customHeight="1" x14ac:dyDescent="0.2">
      <c r="E140" s="1514">
        <f>10914800</f>
        <v>10914800</v>
      </c>
      <c r="F140" s="1514"/>
      <c r="G140" s="1514"/>
      <c r="H140" s="818"/>
      <c r="I140" s="998"/>
      <c r="J140" s="818"/>
      <c r="K140" s="1446" t="s">
        <v>125</v>
      </c>
      <c r="L140" s="1446"/>
      <c r="M140" s="996" t="s">
        <v>142</v>
      </c>
      <c r="N140" s="818"/>
      <c r="O140" s="818"/>
      <c r="R140" s="829"/>
      <c r="S140" s="992"/>
      <c r="T140" s="999"/>
      <c r="U140" s="999"/>
      <c r="V140" s="999"/>
      <c r="W140" s="999"/>
      <c r="X140" s="999"/>
      <c r="Y140" s="999"/>
      <c r="Z140" s="999"/>
      <c r="AA140" s="999"/>
      <c r="AB140" s="999"/>
      <c r="AC140" s="999"/>
      <c r="AD140" s="999"/>
      <c r="AE140" s="999"/>
      <c r="AF140" s="999"/>
      <c r="AG140" s="999"/>
      <c r="AH140" s="999"/>
      <c r="AI140" s="999"/>
      <c r="AJ140" s="999"/>
      <c r="AK140" s="999"/>
      <c r="AL140" s="999"/>
      <c r="AM140" s="999"/>
      <c r="AN140" s="999"/>
      <c r="AO140" s="999"/>
      <c r="AP140" s="999"/>
      <c r="AQ140" s="999"/>
      <c r="AR140" s="999"/>
      <c r="AS140" s="999"/>
      <c r="AT140" s="999"/>
      <c r="AU140" s="999"/>
      <c r="AV140" s="999"/>
      <c r="AW140" s="999"/>
      <c r="AX140" s="999"/>
      <c r="AY140" s="999"/>
      <c r="AZ140" s="999"/>
      <c r="BA140" s="999"/>
      <c r="BB140" s="999"/>
      <c r="BC140" s="999"/>
      <c r="BD140" s="999"/>
      <c r="BE140" s="999"/>
    </row>
    <row r="141" spans="1:58" ht="20.25" customHeight="1" x14ac:dyDescent="0.2">
      <c r="A141" s="1000" t="s">
        <v>284</v>
      </c>
      <c r="E141" s="1513">
        <f>+E140-E139</f>
        <v>0</v>
      </c>
      <c r="F141" s="1513"/>
      <c r="G141" s="1513"/>
      <c r="H141" s="804"/>
      <c r="I141" s="804"/>
      <c r="J141" s="804"/>
      <c r="N141" s="992"/>
      <c r="O141" s="992"/>
      <c r="R141" s="829"/>
      <c r="S141" s="992"/>
      <c r="T141" s="992"/>
      <c r="U141" s="992"/>
      <c r="V141" s="992"/>
      <c r="W141" s="992"/>
      <c r="X141" s="992"/>
      <c r="Y141" s="992"/>
      <c r="Z141" s="992"/>
      <c r="AA141" s="999"/>
      <c r="AB141" s="999"/>
      <c r="AC141" s="999"/>
      <c r="AD141" s="999"/>
      <c r="AE141" s="999"/>
      <c r="AF141" s="999"/>
      <c r="AG141" s="999"/>
      <c r="AH141" s="999"/>
      <c r="AI141" s="999"/>
      <c r="AJ141" s="999"/>
      <c r="AK141" s="999"/>
      <c r="AL141" s="999"/>
      <c r="AM141" s="999"/>
      <c r="AN141" s="999"/>
      <c r="AO141" s="999"/>
      <c r="AP141" s="999"/>
      <c r="AQ141" s="999"/>
      <c r="AR141" s="999"/>
      <c r="AS141" s="999"/>
      <c r="AT141" s="992"/>
      <c r="AU141" s="992"/>
      <c r="AV141" s="992"/>
      <c r="AW141" s="992"/>
      <c r="AX141" s="992"/>
      <c r="AY141" s="992"/>
      <c r="AZ141" s="992"/>
      <c r="BA141" s="992"/>
      <c r="BB141" s="992"/>
      <c r="BC141" s="992"/>
      <c r="BD141" s="992"/>
      <c r="BE141" s="992"/>
    </row>
    <row r="142" spans="1:58" ht="18.75" customHeight="1" x14ac:dyDescent="0.2">
      <c r="E142" s="808"/>
      <c r="F142" s="808"/>
      <c r="H142" s="804"/>
      <c r="I142" s="804"/>
      <c r="J142" s="804"/>
      <c r="N142" s="992"/>
      <c r="O142" s="992"/>
      <c r="R142" s="829"/>
      <c r="S142" s="992"/>
      <c r="T142" s="992"/>
      <c r="U142" s="992"/>
      <c r="V142" s="992"/>
      <c r="W142" s="992"/>
      <c r="X142" s="992"/>
      <c r="Y142" s="992"/>
      <c r="Z142" s="992"/>
      <c r="AA142" s="999"/>
      <c r="AB142" s="999"/>
      <c r="AC142" s="999"/>
      <c r="AD142" s="999"/>
      <c r="AE142" s="999"/>
      <c r="AF142" s="999"/>
      <c r="AG142" s="999"/>
      <c r="AH142" s="999"/>
      <c r="AI142" s="999"/>
      <c r="AJ142" s="999"/>
      <c r="AK142" s="999"/>
      <c r="AL142" s="999"/>
      <c r="AM142" s="999"/>
      <c r="AN142" s="999"/>
      <c r="AO142" s="999"/>
      <c r="AP142" s="999"/>
      <c r="AQ142" s="999"/>
      <c r="AR142" s="999"/>
      <c r="AS142" s="999"/>
      <c r="AT142" s="992"/>
      <c r="AU142" s="992"/>
      <c r="AV142" s="992"/>
      <c r="AW142" s="992"/>
      <c r="AX142" s="992"/>
      <c r="AY142" s="992"/>
      <c r="AZ142" s="992"/>
      <c r="BA142" s="992"/>
      <c r="BB142" s="992"/>
      <c r="BC142" s="992"/>
      <c r="BD142" s="992"/>
      <c r="BE142" s="992"/>
    </row>
    <row r="143" spans="1:58" ht="27.75" customHeight="1" x14ac:dyDescent="0.2">
      <c r="H143" s="804"/>
      <c r="I143" s="804"/>
      <c r="J143" s="804"/>
      <c r="L143" s="1002"/>
      <c r="M143" s="1002"/>
      <c r="N143" s="992"/>
      <c r="O143" s="992"/>
      <c r="R143" s="829"/>
      <c r="S143" s="992"/>
      <c r="T143" s="992"/>
      <c r="U143" s="992"/>
      <c r="V143" s="992"/>
      <c r="W143" s="992"/>
      <c r="X143" s="992"/>
      <c r="Y143" s="992"/>
      <c r="Z143" s="992"/>
      <c r="AA143" s="999"/>
      <c r="AB143" s="999"/>
      <c r="AC143" s="999"/>
      <c r="AD143" s="999"/>
      <c r="AE143" s="999"/>
      <c r="AF143" s="999"/>
      <c r="AG143" s="999"/>
      <c r="AH143" s="999"/>
      <c r="AI143" s="999"/>
      <c r="AJ143" s="999"/>
      <c r="AK143" s="999"/>
      <c r="AL143" s="999"/>
      <c r="AM143" s="999"/>
      <c r="AN143" s="999"/>
      <c r="AO143" s="999"/>
      <c r="AP143" s="999"/>
      <c r="AQ143" s="999"/>
      <c r="AR143" s="999"/>
      <c r="AS143" s="999"/>
      <c r="AT143" s="992"/>
      <c r="AU143" s="992"/>
      <c r="AV143" s="992"/>
      <c r="AW143" s="992"/>
      <c r="AX143" s="992"/>
      <c r="AY143" s="992"/>
      <c r="AZ143" s="992"/>
      <c r="BA143" s="992"/>
      <c r="BB143" s="992"/>
      <c r="BC143" s="992"/>
      <c r="BD143" s="992"/>
      <c r="BE143" s="992"/>
    </row>
    <row r="144" spans="1:58" x14ac:dyDescent="0.2">
      <c r="H144" s="804"/>
      <c r="I144" s="804"/>
      <c r="J144" s="804"/>
      <c r="K144" s="992"/>
      <c r="L144" s="1002"/>
      <c r="M144" s="1002"/>
      <c r="N144" s="992"/>
      <c r="O144" s="992"/>
      <c r="S144" s="804"/>
    </row>
    <row r="145" spans="4:19" ht="20.100000000000001" customHeight="1" x14ac:dyDescent="0.2">
      <c r="H145" s="804"/>
      <c r="I145" s="804"/>
      <c r="J145" s="804"/>
      <c r="K145" s="818"/>
      <c r="L145" s="1002"/>
      <c r="M145" s="1002"/>
      <c r="N145" s="992"/>
      <c r="O145" s="992"/>
      <c r="P145" s="992"/>
      <c r="Q145" s="992"/>
      <c r="R145" s="829"/>
      <c r="S145" s="992"/>
    </row>
    <row r="146" spans="4:19" ht="20.100000000000001" customHeight="1" x14ac:dyDescent="0.2">
      <c r="H146" s="804"/>
      <c r="I146" s="804"/>
      <c r="J146" s="804"/>
      <c r="K146" s="992"/>
      <c r="L146" s="1002"/>
      <c r="M146" s="1002"/>
      <c r="N146" s="1005"/>
      <c r="O146" s="1005"/>
      <c r="P146" s="1005"/>
      <c r="Q146" s="1005"/>
      <c r="R146" s="1004"/>
      <c r="S146" s="1441"/>
    </row>
    <row r="147" spans="4:19" ht="20.100000000000001" customHeight="1" x14ac:dyDescent="0.2">
      <c r="H147" s="804"/>
      <c r="I147" s="804"/>
      <c r="J147" s="804"/>
      <c r="K147" s="992"/>
      <c r="L147" s="1002"/>
      <c r="M147" s="1002"/>
      <c r="N147" s="1005"/>
      <c r="O147" s="1005"/>
      <c r="P147" s="1005"/>
      <c r="Q147" s="1005"/>
      <c r="R147" s="1004"/>
      <c r="S147" s="1442"/>
    </row>
    <row r="148" spans="4:19" ht="20.100000000000001" customHeight="1" x14ac:dyDescent="0.2">
      <c r="H148" s="804"/>
      <c r="I148" s="804"/>
      <c r="J148" s="804"/>
      <c r="K148" s="992"/>
      <c r="L148" s="1002"/>
      <c r="M148" s="1002"/>
      <c r="N148" s="1005"/>
      <c r="O148" s="1005"/>
      <c r="P148" s="1005"/>
      <c r="Q148" s="1005"/>
      <c r="R148" s="1004"/>
      <c r="S148" s="1441"/>
    </row>
    <row r="149" spans="4:19" ht="20.100000000000001" customHeight="1" x14ac:dyDescent="0.2">
      <c r="H149" s="804"/>
      <c r="I149" s="804"/>
      <c r="J149" s="804"/>
      <c r="K149" s="992"/>
      <c r="L149" s="1002"/>
      <c r="M149" s="1002"/>
      <c r="N149" s="1005"/>
      <c r="O149" s="1005"/>
      <c r="P149" s="1005"/>
      <c r="Q149" s="1005"/>
      <c r="R149" s="1004"/>
      <c r="S149" s="1442"/>
    </row>
    <row r="150" spans="4:19" ht="20.100000000000001" customHeight="1" x14ac:dyDescent="0.2">
      <c r="H150" s="804"/>
      <c r="I150" s="804"/>
      <c r="J150" s="804"/>
      <c r="K150" s="992"/>
      <c r="L150" s="1002"/>
      <c r="M150" s="1002"/>
      <c r="N150" s="1005"/>
      <c r="O150" s="1005"/>
      <c r="P150" s="1005"/>
      <c r="Q150" s="1005"/>
      <c r="R150" s="1004"/>
      <c r="S150" s="1442"/>
    </row>
    <row r="151" spans="4:19" ht="20.100000000000001" customHeight="1" x14ac:dyDescent="0.2">
      <c r="H151" s="804"/>
      <c r="I151" s="804"/>
      <c r="J151" s="804"/>
      <c r="K151" s="992"/>
      <c r="L151" s="1002"/>
      <c r="M151" s="1006"/>
      <c r="N151" s="1005"/>
      <c r="O151" s="1005"/>
      <c r="P151" s="1005"/>
      <c r="Q151" s="1005"/>
      <c r="R151" s="1004"/>
      <c r="S151" s="1442"/>
    </row>
    <row r="152" spans="4:19" ht="20.100000000000001" customHeight="1" x14ac:dyDescent="0.2">
      <c r="H152" s="804"/>
      <c r="I152" s="804"/>
      <c r="J152" s="804"/>
      <c r="K152" s="992"/>
      <c r="L152" s="1002"/>
      <c r="M152" s="1006"/>
      <c r="N152" s="1005"/>
      <c r="O152" s="1005"/>
      <c r="P152" s="1005"/>
      <c r="Q152" s="1005"/>
      <c r="R152" s="1004"/>
      <c r="S152" s="1005"/>
    </row>
    <row r="153" spans="4:19" x14ac:dyDescent="0.2">
      <c r="D153" s="992"/>
      <c r="E153" s="1442"/>
      <c r="F153" s="1442"/>
      <c r="G153" s="1442"/>
      <c r="H153" s="962"/>
      <c r="I153" s="1007"/>
      <c r="J153" s="1008"/>
      <c r="K153" s="1005"/>
      <c r="L153" s="1002"/>
      <c r="M153" s="1006"/>
      <c r="N153" s="1005"/>
      <c r="O153" s="1005"/>
      <c r="P153" s="992"/>
      <c r="Q153" s="992"/>
      <c r="R153" s="829"/>
      <c r="S153" s="992"/>
    </row>
    <row r="154" spans="4:19" x14ac:dyDescent="0.2">
      <c r="D154" s="992"/>
      <c r="E154" s="992"/>
      <c r="F154" s="992"/>
      <c r="G154" s="1009"/>
      <c r="H154" s="962"/>
      <c r="I154" s="1007"/>
      <c r="J154" s="1010"/>
      <c r="K154" s="992"/>
      <c r="L154" s="1002"/>
      <c r="M154" s="1002"/>
      <c r="N154" s="992"/>
      <c r="O154" s="992"/>
      <c r="S154" s="804"/>
    </row>
    <row r="155" spans="4:19" x14ac:dyDescent="0.2">
      <c r="D155" s="992"/>
      <c r="E155" s="992"/>
      <c r="F155" s="992"/>
      <c r="G155" s="1009"/>
      <c r="H155" s="962"/>
      <c r="I155" s="1007"/>
      <c r="J155" s="1010"/>
      <c r="K155" s="992"/>
      <c r="L155" s="1002"/>
      <c r="M155" s="1002"/>
      <c r="N155" s="992"/>
      <c r="O155" s="992"/>
      <c r="S155" s="804"/>
    </row>
    <row r="156" spans="4:19" x14ac:dyDescent="0.2">
      <c r="D156" s="992"/>
      <c r="E156" s="992"/>
      <c r="F156" s="992"/>
      <c r="G156" s="1009"/>
      <c r="H156" s="962"/>
      <c r="I156" s="1007"/>
      <c r="J156" s="1010"/>
      <c r="K156" s="992"/>
      <c r="L156" s="1002"/>
      <c r="M156" s="1002"/>
      <c r="N156" s="992"/>
      <c r="O156" s="992"/>
      <c r="S156" s="804"/>
    </row>
    <row r="157" spans="4:19" x14ac:dyDescent="0.2">
      <c r="D157" s="992"/>
      <c r="E157" s="992"/>
      <c r="F157" s="992"/>
      <c r="G157" s="1009"/>
      <c r="H157" s="962"/>
      <c r="I157" s="1007"/>
      <c r="J157" s="1010"/>
      <c r="K157" s="992"/>
      <c r="L157" s="1002"/>
      <c r="M157" s="1002"/>
      <c r="N157" s="992"/>
      <c r="O157" s="992"/>
      <c r="S157" s="804"/>
    </row>
    <row r="158" spans="4:19" x14ac:dyDescent="0.2">
      <c r="D158" s="992"/>
      <c r="E158" s="992"/>
      <c r="F158" s="992"/>
      <c r="G158" s="1009"/>
      <c r="H158" s="962"/>
      <c r="I158" s="1007"/>
      <c r="J158" s="1010"/>
      <c r="K158" s="992"/>
      <c r="L158" s="1002"/>
      <c r="M158" s="1002"/>
      <c r="N158" s="992"/>
      <c r="O158" s="992"/>
      <c r="S158" s="804"/>
    </row>
    <row r="159" spans="4:19" x14ac:dyDescent="0.2">
      <c r="D159" s="992"/>
      <c r="E159" s="992"/>
      <c r="F159" s="992"/>
      <c r="G159" s="1009"/>
      <c r="H159" s="962"/>
      <c r="I159" s="1007"/>
      <c r="J159" s="1010"/>
      <c r="K159" s="992"/>
      <c r="L159" s="1002"/>
      <c r="M159" s="1002"/>
      <c r="N159" s="992"/>
      <c r="O159" s="992"/>
      <c r="S159" s="804"/>
    </row>
    <row r="160" spans="4:19" x14ac:dyDescent="0.2">
      <c r="L160" s="1002"/>
      <c r="M160" s="1002"/>
      <c r="N160" s="992"/>
      <c r="O160" s="992"/>
      <c r="S160" s="804"/>
    </row>
    <row r="161" spans="12:19" x14ac:dyDescent="0.2">
      <c r="L161" s="1002"/>
      <c r="M161" s="1002"/>
      <c r="N161" s="992"/>
      <c r="O161" s="992"/>
      <c r="S161" s="804"/>
    </row>
    <row r="162" spans="12:19" x14ac:dyDescent="0.2">
      <c r="L162" s="1002"/>
      <c r="M162" s="1002"/>
      <c r="N162" s="992"/>
      <c r="O162" s="992"/>
      <c r="S162" s="804"/>
    </row>
    <row r="163" spans="12:19" x14ac:dyDescent="0.2">
      <c r="L163" s="1002"/>
      <c r="M163" s="1002"/>
      <c r="N163" s="992"/>
      <c r="O163" s="992"/>
      <c r="S163" s="804"/>
    </row>
    <row r="164" spans="12:19" x14ac:dyDescent="0.2">
      <c r="L164" s="1002"/>
      <c r="M164" s="1011"/>
      <c r="N164" s="992"/>
      <c r="O164" s="992"/>
      <c r="S164" s="804"/>
    </row>
    <row r="165" spans="12:19" x14ac:dyDescent="0.2">
      <c r="L165" s="1002"/>
      <c r="M165" s="1002"/>
      <c r="N165" s="992"/>
      <c r="O165" s="992"/>
      <c r="S165" s="804"/>
    </row>
    <row r="166" spans="12:19" x14ac:dyDescent="0.2">
      <c r="L166" s="1011"/>
      <c r="M166" s="1011"/>
      <c r="N166" s="992"/>
      <c r="O166" s="992"/>
      <c r="S166" s="804"/>
    </row>
    <row r="167" spans="12:19" x14ac:dyDescent="0.2">
      <c r="L167" s="1002"/>
      <c r="M167" s="1002"/>
      <c r="N167" s="992"/>
      <c r="O167" s="992"/>
      <c r="S167" s="804"/>
    </row>
    <row r="168" spans="12:19" x14ac:dyDescent="0.2">
      <c r="L168" s="1002"/>
      <c r="M168" s="1002"/>
      <c r="N168" s="992"/>
      <c r="O168" s="992"/>
      <c r="S168" s="804"/>
    </row>
    <row r="169" spans="12:19" x14ac:dyDescent="0.2">
      <c r="L169" s="1002"/>
      <c r="M169" s="1002"/>
      <c r="N169" s="992"/>
      <c r="O169" s="992"/>
      <c r="S169" s="804"/>
    </row>
    <row r="170" spans="12:19" x14ac:dyDescent="0.2">
      <c r="L170" s="1002"/>
      <c r="M170" s="1002"/>
      <c r="N170" s="992"/>
      <c r="O170" s="992"/>
      <c r="S170" s="804"/>
    </row>
    <row r="171" spans="12:19" x14ac:dyDescent="0.2">
      <c r="L171" s="1002"/>
      <c r="M171" s="1002"/>
      <c r="N171" s="992"/>
      <c r="O171" s="992"/>
      <c r="S171" s="804"/>
    </row>
    <row r="172" spans="12:19" x14ac:dyDescent="0.2">
      <c r="L172" s="1002"/>
      <c r="M172" s="1002"/>
      <c r="N172" s="992"/>
      <c r="O172" s="992"/>
      <c r="S172" s="804"/>
    </row>
    <row r="173" spans="12:19" x14ac:dyDescent="0.2">
      <c r="L173" s="1002"/>
      <c r="M173" s="1002"/>
      <c r="N173" s="992"/>
      <c r="O173" s="992"/>
      <c r="S173" s="804"/>
    </row>
    <row r="174" spans="12:19" x14ac:dyDescent="0.2">
      <c r="L174" s="1002"/>
      <c r="M174" s="1002"/>
      <c r="N174" s="992"/>
      <c r="O174" s="992"/>
      <c r="S174" s="804"/>
    </row>
    <row r="175" spans="12:19" x14ac:dyDescent="0.2">
      <c r="L175" s="1002"/>
      <c r="M175" s="1002"/>
      <c r="N175" s="992"/>
      <c r="O175" s="992"/>
      <c r="S175" s="804"/>
    </row>
    <row r="176" spans="12:19" x14ac:dyDescent="0.2">
      <c r="L176" s="1002"/>
      <c r="M176" s="1002"/>
      <c r="N176" s="992"/>
      <c r="O176" s="992"/>
      <c r="S176" s="804"/>
    </row>
    <row r="177" spans="12:19" x14ac:dyDescent="0.2">
      <c r="L177" s="1002"/>
      <c r="M177" s="1002"/>
      <c r="N177" s="992"/>
      <c r="O177" s="992"/>
      <c r="S177" s="804"/>
    </row>
    <row r="178" spans="12:19" x14ac:dyDescent="0.2">
      <c r="L178" s="1002"/>
      <c r="M178" s="1002"/>
      <c r="N178" s="992"/>
      <c r="O178" s="992"/>
      <c r="S178" s="804"/>
    </row>
    <row r="179" spans="12:19" x14ac:dyDescent="0.2">
      <c r="L179" s="1002"/>
      <c r="M179" s="1002"/>
      <c r="N179" s="992"/>
      <c r="O179" s="992"/>
      <c r="S179" s="804"/>
    </row>
    <row r="180" spans="12:19" x14ac:dyDescent="0.2">
      <c r="L180" s="1002"/>
      <c r="M180" s="1002"/>
      <c r="N180" s="992"/>
      <c r="O180" s="992"/>
      <c r="S180" s="804"/>
    </row>
    <row r="181" spans="12:19" x14ac:dyDescent="0.2">
      <c r="L181" s="1002"/>
      <c r="M181" s="1002"/>
      <c r="N181" s="992"/>
      <c r="O181" s="992"/>
      <c r="S181" s="804"/>
    </row>
    <row r="182" spans="12:19" x14ac:dyDescent="0.2">
      <c r="L182" s="1002"/>
      <c r="M182" s="1002"/>
      <c r="N182" s="992"/>
      <c r="O182" s="992"/>
      <c r="S182" s="804"/>
    </row>
    <row r="183" spans="12:19" x14ac:dyDescent="0.2">
      <c r="L183" s="1002"/>
      <c r="M183" s="1002"/>
      <c r="N183" s="992"/>
      <c r="O183" s="992"/>
      <c r="S183" s="804"/>
    </row>
    <row r="184" spans="12:19" x14ac:dyDescent="0.2">
      <c r="L184" s="1002"/>
      <c r="M184" s="1002"/>
      <c r="N184" s="992"/>
      <c r="O184" s="992"/>
      <c r="S184" s="804"/>
    </row>
    <row r="185" spans="12:19" x14ac:dyDescent="0.2">
      <c r="L185" s="1002"/>
      <c r="M185" s="1002"/>
      <c r="N185" s="992"/>
      <c r="O185" s="992"/>
      <c r="S185" s="804"/>
    </row>
    <row r="186" spans="12:19" x14ac:dyDescent="0.2">
      <c r="L186" s="1002"/>
      <c r="M186" s="1002"/>
      <c r="N186" s="992"/>
      <c r="O186" s="992"/>
      <c r="S186" s="804"/>
    </row>
    <row r="187" spans="12:19" x14ac:dyDescent="0.2">
      <c r="L187" s="1002"/>
      <c r="M187" s="1002"/>
      <c r="N187" s="992"/>
      <c r="O187" s="992"/>
      <c r="S187" s="804"/>
    </row>
    <row r="188" spans="12:19" x14ac:dyDescent="0.2">
      <c r="L188" s="1002"/>
      <c r="M188" s="1002"/>
      <c r="N188" s="992"/>
      <c r="O188" s="992"/>
      <c r="S188" s="804"/>
    </row>
    <row r="189" spans="12:19" x14ac:dyDescent="0.2">
      <c r="L189" s="1002"/>
      <c r="M189" s="1002"/>
      <c r="N189" s="992"/>
      <c r="O189" s="992"/>
      <c r="S189" s="804"/>
    </row>
    <row r="190" spans="12:19" x14ac:dyDescent="0.2">
      <c r="L190" s="1002"/>
      <c r="M190" s="1002"/>
      <c r="N190" s="992"/>
      <c r="O190" s="992"/>
      <c r="S190" s="804"/>
    </row>
    <row r="191" spans="12:19" x14ac:dyDescent="0.2">
      <c r="L191" s="1002"/>
      <c r="M191" s="1002"/>
      <c r="N191" s="992"/>
      <c r="O191" s="992"/>
      <c r="S191" s="804"/>
    </row>
    <row r="192" spans="12:19" x14ac:dyDescent="0.2">
      <c r="L192" s="1002"/>
      <c r="M192" s="1002"/>
      <c r="N192" s="992"/>
      <c r="O192" s="992"/>
      <c r="S192" s="804"/>
    </row>
    <row r="193" spans="12:19" x14ac:dyDescent="0.2">
      <c r="L193" s="1002"/>
      <c r="M193" s="1002"/>
      <c r="N193" s="992"/>
      <c r="O193" s="992"/>
      <c r="S193" s="804"/>
    </row>
    <row r="194" spans="12:19" x14ac:dyDescent="0.2">
      <c r="L194" s="1002"/>
      <c r="M194" s="1002"/>
      <c r="N194" s="992"/>
      <c r="O194" s="992"/>
      <c r="S194" s="804"/>
    </row>
    <row r="195" spans="12:19" x14ac:dyDescent="0.2">
      <c r="L195" s="1002"/>
      <c r="M195" s="1002"/>
      <c r="N195" s="992"/>
      <c r="O195" s="992"/>
      <c r="S195" s="804"/>
    </row>
    <row r="196" spans="12:19" x14ac:dyDescent="0.2">
      <c r="L196" s="1002"/>
      <c r="M196" s="1002"/>
      <c r="N196" s="992"/>
      <c r="O196" s="992"/>
      <c r="S196" s="804"/>
    </row>
    <row r="197" spans="12:19" x14ac:dyDescent="0.2">
      <c r="L197" s="1002"/>
      <c r="M197" s="1002"/>
      <c r="N197" s="992"/>
      <c r="O197" s="992"/>
      <c r="S197" s="804"/>
    </row>
    <row r="198" spans="12:19" x14ac:dyDescent="0.2">
      <c r="L198" s="1002"/>
      <c r="M198" s="1002"/>
      <c r="N198" s="992"/>
      <c r="O198" s="992"/>
      <c r="S198" s="804"/>
    </row>
    <row r="199" spans="12:19" x14ac:dyDescent="0.2">
      <c r="L199" s="1002"/>
      <c r="M199" s="1002"/>
      <c r="N199" s="992"/>
      <c r="O199" s="992"/>
      <c r="S199" s="804"/>
    </row>
    <row r="200" spans="12:19" x14ac:dyDescent="0.2">
      <c r="L200" s="1002"/>
      <c r="M200" s="1002"/>
      <c r="N200" s="992"/>
      <c r="O200" s="992"/>
      <c r="S200" s="804"/>
    </row>
    <row r="201" spans="12:19" x14ac:dyDescent="0.2">
      <c r="L201" s="1002"/>
      <c r="M201" s="1002"/>
      <c r="N201" s="992"/>
      <c r="O201" s="992"/>
      <c r="S201" s="804"/>
    </row>
    <row r="202" spans="12:19" x14ac:dyDescent="0.2">
      <c r="L202" s="1002"/>
      <c r="M202" s="1002"/>
      <c r="N202" s="992"/>
      <c r="O202" s="992"/>
      <c r="S202" s="804"/>
    </row>
    <row r="203" spans="12:19" x14ac:dyDescent="0.2">
      <c r="L203" s="1002"/>
      <c r="M203" s="1002"/>
      <c r="N203" s="992"/>
      <c r="O203" s="992"/>
      <c r="S203" s="804"/>
    </row>
    <row r="204" spans="12:19" x14ac:dyDescent="0.2">
      <c r="L204" s="1002"/>
      <c r="M204" s="1002"/>
      <c r="N204" s="992"/>
      <c r="O204" s="992"/>
      <c r="S204" s="804"/>
    </row>
    <row r="205" spans="12:19" x14ac:dyDescent="0.2">
      <c r="L205" s="1002"/>
      <c r="M205" s="1002"/>
      <c r="N205" s="992"/>
      <c r="O205" s="992"/>
      <c r="S205" s="804"/>
    </row>
    <row r="206" spans="12:19" x14ac:dyDescent="0.2">
      <c r="L206" s="1002"/>
      <c r="M206" s="1002"/>
      <c r="N206" s="992"/>
      <c r="O206" s="992"/>
      <c r="S206" s="804"/>
    </row>
    <row r="207" spans="12:19" x14ac:dyDescent="0.2">
      <c r="L207" s="1002"/>
      <c r="M207" s="1002"/>
      <c r="N207" s="992"/>
      <c r="O207" s="992"/>
    </row>
    <row r="208" spans="12:19" x14ac:dyDescent="0.2">
      <c r="L208" s="1002"/>
      <c r="M208" s="1002"/>
      <c r="N208" s="992"/>
      <c r="O208" s="992"/>
    </row>
    <row r="209" spans="12:15" x14ac:dyDescent="0.2">
      <c r="L209" s="1002"/>
      <c r="M209" s="1002"/>
      <c r="N209" s="992"/>
      <c r="O209" s="992"/>
    </row>
    <row r="210" spans="12:15" x14ac:dyDescent="0.2">
      <c r="L210" s="1002"/>
      <c r="M210" s="1002"/>
      <c r="N210" s="992"/>
      <c r="O210" s="992"/>
    </row>
    <row r="211" spans="12:15" x14ac:dyDescent="0.2">
      <c r="L211" s="1002"/>
      <c r="M211" s="1002"/>
      <c r="N211" s="992"/>
      <c r="O211" s="992"/>
    </row>
    <row r="212" spans="12:15" x14ac:dyDescent="0.2">
      <c r="L212" s="1002"/>
      <c r="M212" s="1002"/>
      <c r="N212" s="992"/>
      <c r="O212" s="992"/>
    </row>
    <row r="213" spans="12:15" x14ac:dyDescent="0.2">
      <c r="L213" s="1002"/>
      <c r="M213" s="1002"/>
      <c r="N213" s="992"/>
      <c r="O213" s="992"/>
    </row>
    <row r="214" spans="12:15" x14ac:dyDescent="0.2">
      <c r="L214" s="1002"/>
      <c r="M214" s="1002"/>
      <c r="N214" s="992"/>
      <c r="O214" s="992"/>
    </row>
    <row r="215" spans="12:15" x14ac:dyDescent="0.2">
      <c r="L215" s="1002"/>
      <c r="M215" s="1002"/>
      <c r="N215" s="992"/>
      <c r="O215" s="992"/>
    </row>
    <row r="216" spans="12:15" x14ac:dyDescent="0.2">
      <c r="L216" s="1002"/>
      <c r="M216" s="1002"/>
      <c r="N216" s="992"/>
      <c r="O216" s="992"/>
    </row>
    <row r="217" spans="12:15" x14ac:dyDescent="0.2">
      <c r="L217" s="1002"/>
      <c r="M217" s="1002"/>
      <c r="N217" s="992"/>
      <c r="O217" s="992"/>
    </row>
    <row r="218" spans="12:15" x14ac:dyDescent="0.2">
      <c r="L218" s="1002"/>
      <c r="M218" s="1002"/>
      <c r="N218" s="992"/>
      <c r="O218" s="992"/>
    </row>
    <row r="219" spans="12:15" x14ac:dyDescent="0.2">
      <c r="L219" s="1002"/>
      <c r="M219" s="1002"/>
      <c r="N219" s="992"/>
      <c r="O219" s="992"/>
    </row>
    <row r="220" spans="12:15" x14ac:dyDescent="0.2">
      <c r="L220" s="1002"/>
      <c r="M220" s="1002"/>
      <c r="N220" s="992"/>
      <c r="O220" s="992"/>
    </row>
    <row r="221" spans="12:15" x14ac:dyDescent="0.2">
      <c r="L221" s="1002"/>
      <c r="M221" s="1002"/>
      <c r="N221" s="992"/>
      <c r="O221" s="992"/>
    </row>
    <row r="222" spans="12:15" x14ac:dyDescent="0.2">
      <c r="L222" s="1002"/>
      <c r="M222" s="1002"/>
      <c r="N222" s="992"/>
      <c r="O222" s="992"/>
    </row>
    <row r="223" spans="12:15" x14ac:dyDescent="0.2">
      <c r="L223" s="1002"/>
      <c r="M223" s="1002"/>
      <c r="N223" s="992"/>
      <c r="O223" s="992"/>
    </row>
    <row r="224" spans="12:15" x14ac:dyDescent="0.2">
      <c r="L224" s="1002"/>
      <c r="M224" s="1002"/>
      <c r="N224" s="992"/>
      <c r="O224" s="992"/>
    </row>
    <row r="225" spans="12:15" x14ac:dyDescent="0.2">
      <c r="L225" s="1002"/>
      <c r="M225" s="1002"/>
      <c r="N225" s="992"/>
      <c r="O225" s="992"/>
    </row>
    <row r="226" spans="12:15" x14ac:dyDescent="0.2">
      <c r="L226" s="1002"/>
      <c r="M226" s="1002"/>
      <c r="N226" s="992"/>
      <c r="O226" s="992"/>
    </row>
    <row r="227" spans="12:15" x14ac:dyDescent="0.2">
      <c r="L227" s="1002"/>
      <c r="M227" s="1002"/>
      <c r="N227" s="992"/>
      <c r="O227" s="992"/>
    </row>
    <row r="228" spans="12:15" x14ac:dyDescent="0.2">
      <c r="L228" s="1002"/>
      <c r="M228" s="1002"/>
      <c r="N228" s="992"/>
      <c r="O228" s="992"/>
    </row>
    <row r="229" spans="12:15" x14ac:dyDescent="0.2">
      <c r="L229" s="1002"/>
      <c r="M229" s="1002"/>
      <c r="N229" s="992"/>
      <c r="O229" s="992"/>
    </row>
    <row r="230" spans="12:15" x14ac:dyDescent="0.2">
      <c r="L230" s="1002"/>
      <c r="M230" s="1002"/>
      <c r="N230" s="992"/>
      <c r="O230" s="992"/>
    </row>
    <row r="231" spans="12:15" x14ac:dyDescent="0.2">
      <c r="L231" s="1002"/>
      <c r="M231" s="1002"/>
      <c r="N231" s="992"/>
      <c r="O231" s="992"/>
    </row>
    <row r="232" spans="12:15" x14ac:dyDescent="0.2">
      <c r="L232" s="1002"/>
      <c r="M232" s="1002"/>
      <c r="N232" s="992"/>
      <c r="O232" s="992"/>
    </row>
    <row r="233" spans="12:15" x14ac:dyDescent="0.2">
      <c r="L233" s="1002"/>
      <c r="M233" s="1002"/>
      <c r="N233" s="992"/>
      <c r="O233" s="992"/>
    </row>
    <row r="234" spans="12:15" x14ac:dyDescent="0.2">
      <c r="L234" s="1002"/>
      <c r="M234" s="1002"/>
      <c r="N234" s="992"/>
      <c r="O234" s="992"/>
    </row>
    <row r="235" spans="12:15" x14ac:dyDescent="0.2">
      <c r="L235" s="1002"/>
      <c r="M235" s="1002"/>
      <c r="N235" s="992"/>
      <c r="O235" s="992"/>
    </row>
    <row r="236" spans="12:15" x14ac:dyDescent="0.2">
      <c r="L236" s="1002"/>
      <c r="M236" s="1002"/>
      <c r="N236" s="992"/>
      <c r="O236" s="992"/>
    </row>
    <row r="237" spans="12:15" x14ac:dyDescent="0.2">
      <c r="L237" s="1002"/>
      <c r="M237" s="1002"/>
      <c r="N237" s="992"/>
      <c r="O237" s="992"/>
    </row>
    <row r="238" spans="12:15" x14ac:dyDescent="0.2">
      <c r="L238" s="1002"/>
      <c r="M238" s="1002"/>
      <c r="N238" s="992"/>
      <c r="O238" s="992"/>
    </row>
    <row r="239" spans="12:15" x14ac:dyDescent="0.2">
      <c r="L239" s="1002"/>
      <c r="M239" s="1002"/>
      <c r="N239" s="992"/>
      <c r="O239" s="992"/>
    </row>
    <row r="240" spans="12:15" x14ac:dyDescent="0.2">
      <c r="L240" s="1002"/>
      <c r="M240" s="1002"/>
      <c r="N240" s="992"/>
      <c r="O240" s="992"/>
    </row>
    <row r="241" spans="12:15" x14ac:dyDescent="0.2">
      <c r="L241" s="1002"/>
      <c r="M241" s="1002"/>
      <c r="N241" s="992"/>
      <c r="O241" s="992"/>
    </row>
    <row r="242" spans="12:15" x14ac:dyDescent="0.2">
      <c r="L242" s="1002"/>
      <c r="M242" s="1002"/>
      <c r="N242" s="992"/>
      <c r="O242" s="992"/>
    </row>
    <row r="243" spans="12:15" x14ac:dyDescent="0.2">
      <c r="L243" s="1002"/>
      <c r="M243" s="1002"/>
      <c r="N243" s="992"/>
      <c r="O243" s="992"/>
    </row>
    <row r="244" spans="12:15" x14ac:dyDescent="0.2">
      <c r="L244" s="1002"/>
      <c r="M244" s="1002"/>
      <c r="N244" s="992"/>
      <c r="O244" s="992"/>
    </row>
    <row r="245" spans="12:15" x14ac:dyDescent="0.2">
      <c r="L245" s="1002"/>
      <c r="M245" s="1002"/>
      <c r="N245" s="992"/>
      <c r="O245" s="992"/>
    </row>
    <row r="246" spans="12:15" x14ac:dyDescent="0.2">
      <c r="L246" s="1002"/>
      <c r="M246" s="1002"/>
      <c r="N246" s="992"/>
      <c r="O246" s="992"/>
    </row>
    <row r="247" spans="12:15" x14ac:dyDescent="0.2">
      <c r="L247" s="1002"/>
      <c r="M247" s="1002"/>
      <c r="N247" s="992"/>
      <c r="O247" s="992"/>
    </row>
    <row r="248" spans="12:15" x14ac:dyDescent="0.2">
      <c r="L248" s="1002"/>
      <c r="M248" s="1002"/>
      <c r="N248" s="992"/>
      <c r="O248" s="992"/>
    </row>
    <row r="249" spans="12:15" x14ac:dyDescent="0.2">
      <c r="L249" s="1002"/>
      <c r="M249" s="1002"/>
      <c r="N249" s="992"/>
      <c r="O249" s="992"/>
    </row>
    <row r="250" spans="12:15" x14ac:dyDescent="0.2">
      <c r="L250" s="1002"/>
      <c r="M250" s="1002"/>
      <c r="N250" s="992"/>
      <c r="O250" s="992"/>
    </row>
    <row r="251" spans="12:15" x14ac:dyDescent="0.2">
      <c r="L251" s="1002"/>
      <c r="M251" s="1002"/>
      <c r="N251" s="992"/>
      <c r="O251" s="992"/>
    </row>
    <row r="252" spans="12:15" x14ac:dyDescent="0.2">
      <c r="L252" s="1002"/>
      <c r="M252" s="1002"/>
      <c r="N252" s="992"/>
      <c r="O252" s="992"/>
    </row>
    <row r="253" spans="12:15" x14ac:dyDescent="0.2">
      <c r="L253" s="1002"/>
      <c r="M253" s="1002"/>
      <c r="N253" s="992"/>
      <c r="O253" s="992"/>
    </row>
    <row r="254" spans="12:15" x14ac:dyDescent="0.2">
      <c r="L254" s="1002"/>
      <c r="M254" s="1002"/>
      <c r="N254" s="992"/>
      <c r="O254" s="992"/>
    </row>
    <row r="255" spans="12:15" x14ac:dyDescent="0.2">
      <c r="L255" s="992"/>
      <c r="M255" s="992"/>
      <c r="N255" s="992"/>
      <c r="O255" s="992"/>
    </row>
    <row r="256" spans="12:15" x14ac:dyDescent="0.2">
      <c r="L256" s="992"/>
      <c r="M256" s="992"/>
      <c r="N256" s="992"/>
      <c r="O256" s="992"/>
    </row>
    <row r="257" spans="12:15" x14ac:dyDescent="0.2">
      <c r="L257" s="992"/>
      <c r="M257" s="992"/>
      <c r="N257" s="992"/>
      <c r="O257" s="992"/>
    </row>
    <row r="258" spans="12:15" x14ac:dyDescent="0.2">
      <c r="L258" s="992"/>
      <c r="M258" s="992"/>
      <c r="N258" s="992"/>
      <c r="O258" s="992"/>
    </row>
    <row r="259" spans="12:15" x14ac:dyDescent="0.2">
      <c r="L259" s="992"/>
      <c r="M259" s="992"/>
      <c r="N259" s="992"/>
      <c r="O259" s="992"/>
    </row>
    <row r="260" spans="12:15" x14ac:dyDescent="0.2">
      <c r="L260" s="992"/>
      <c r="M260" s="992"/>
      <c r="N260" s="992"/>
      <c r="O260" s="992"/>
    </row>
    <row r="261" spans="12:15" x14ac:dyDescent="0.2">
      <c r="L261" s="992"/>
      <c r="M261" s="992"/>
      <c r="N261" s="992"/>
      <c r="O261" s="992"/>
    </row>
    <row r="262" spans="12:15" x14ac:dyDescent="0.2">
      <c r="L262" s="992"/>
      <c r="M262" s="992"/>
      <c r="N262" s="992"/>
      <c r="O262" s="992"/>
    </row>
  </sheetData>
  <autoFilter ref="A8:Q129"/>
  <mergeCells count="206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AH10:AH11"/>
    <mergeCell ref="AI10:AI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B10:BB11"/>
    <mergeCell ref="BC10:BC11"/>
    <mergeCell ref="BD10:BD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D26:D27"/>
    <mergeCell ref="U26:U27"/>
    <mergeCell ref="D28:D29"/>
    <mergeCell ref="U28:U29"/>
    <mergeCell ref="D30:D31"/>
    <mergeCell ref="U30:U31"/>
    <mergeCell ref="D16:D17"/>
    <mergeCell ref="U16:U17"/>
    <mergeCell ref="D22:D23"/>
    <mergeCell ref="U22:U23"/>
    <mergeCell ref="D24:D25"/>
    <mergeCell ref="U24:U25"/>
    <mergeCell ref="D41:D42"/>
    <mergeCell ref="U41:U42"/>
    <mergeCell ref="D43:D44"/>
    <mergeCell ref="U43:U44"/>
    <mergeCell ref="D45:D46"/>
    <mergeCell ref="U45:U46"/>
    <mergeCell ref="D32:D33"/>
    <mergeCell ref="U32:U33"/>
    <mergeCell ref="D35:D36"/>
    <mergeCell ref="U35:U36"/>
    <mergeCell ref="D39:D40"/>
    <mergeCell ref="U39:U40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E141:G141"/>
    <mergeCell ref="S146:S147"/>
    <mergeCell ref="S148:S151"/>
    <mergeCell ref="E153:G153"/>
    <mergeCell ref="M138:N138"/>
    <mergeCell ref="A139:D139"/>
    <mergeCell ref="E139:G139"/>
    <mergeCell ref="K139:L139"/>
    <mergeCell ref="M139:N139"/>
    <mergeCell ref="E140:G140"/>
    <mergeCell ref="K140:L14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workbookViewId="0">
      <selection activeCell="I142" sqref="I142"/>
    </sheetView>
  </sheetViews>
  <sheetFormatPr baseColWidth="10" defaultColWidth="11.42578125" defaultRowHeight="12.75" x14ac:dyDescent="0.2"/>
  <cols>
    <col min="1" max="1" width="3.85546875" style="804" customWidth="1"/>
    <col min="2" max="2" width="5.28515625" style="805" customWidth="1"/>
    <col min="3" max="3" width="6" style="808" customWidth="1"/>
    <col min="4" max="4" width="42.42578125" style="804" customWidth="1"/>
    <col min="5" max="5" width="9.42578125" style="804" customWidth="1"/>
    <col min="6" max="6" width="6" style="804" customWidth="1"/>
    <col min="7" max="7" width="4.28515625" style="807" customWidth="1"/>
    <col min="8" max="8" width="8.28515625" style="1012" customWidth="1"/>
    <col min="9" max="9" width="4.85546875" style="1013" customWidth="1"/>
    <col min="10" max="10" width="5" style="1014" customWidth="1"/>
    <col min="11" max="11" width="7" style="804" customWidth="1"/>
    <col min="12" max="12" width="9" style="804" customWidth="1"/>
    <col min="13" max="13" width="10.140625" style="804" customWidth="1"/>
    <col min="14" max="14" width="6.85546875" style="804" customWidth="1"/>
    <col min="15" max="15" width="10.42578125" style="804" customWidth="1"/>
    <col min="16" max="16" width="7" style="804" customWidth="1"/>
    <col min="17" max="17" width="9.42578125" style="804" customWidth="1"/>
    <col min="18" max="18" width="7" style="1003" customWidth="1"/>
    <col min="19" max="19" width="5.5703125" style="810" customWidth="1"/>
    <col min="20" max="20" width="4.42578125" style="804" customWidth="1"/>
    <col min="21" max="21" width="32.7109375" style="804" customWidth="1"/>
    <col min="22" max="22" width="10.42578125" style="804" customWidth="1"/>
    <col min="23" max="24" width="4" style="804" customWidth="1"/>
    <col min="25" max="25" width="8.28515625" style="804" customWidth="1"/>
    <col min="26" max="26" width="6.42578125" style="804" customWidth="1"/>
    <col min="27" max="27" width="10.5703125" style="1012" customWidth="1"/>
    <col min="28" max="28" width="6.5703125" style="1015" customWidth="1"/>
    <col min="29" max="29" width="4.140625" style="1015" customWidth="1"/>
    <col min="30" max="30" width="3.28515625" style="1015" customWidth="1"/>
    <col min="31" max="31" width="11" style="1015" customWidth="1"/>
    <col min="32" max="43" width="2.140625" style="1015" hidden="1" customWidth="1"/>
    <col min="44" max="45" width="5.42578125" style="1015" hidden="1" customWidth="1"/>
    <col min="46" max="57" width="5.42578125" style="804" customWidth="1"/>
    <col min="58" max="77" width="2.42578125" style="810" customWidth="1"/>
    <col min="78" max="16384" width="11.42578125" style="810"/>
  </cols>
  <sheetData>
    <row r="1" spans="1:57" x14ac:dyDescent="0.2">
      <c r="H1" s="808"/>
      <c r="I1" s="808"/>
      <c r="J1" s="809"/>
      <c r="R1" s="804"/>
      <c r="AA1" s="808"/>
      <c r="AB1" s="804"/>
      <c r="AC1" s="804"/>
      <c r="AD1" s="804"/>
      <c r="AE1" s="804"/>
      <c r="AF1" s="804"/>
      <c r="AG1" s="804"/>
      <c r="AH1" s="804"/>
      <c r="AI1" s="804"/>
      <c r="AJ1" s="804"/>
      <c r="AK1" s="804"/>
      <c r="AL1" s="804"/>
      <c r="AM1" s="804"/>
      <c r="AN1" s="804"/>
      <c r="AO1" s="804"/>
      <c r="AP1" s="804"/>
      <c r="AQ1" s="804"/>
      <c r="AR1" s="804"/>
      <c r="AS1" s="804"/>
    </row>
    <row r="2" spans="1:57" ht="13.5" customHeight="1" x14ac:dyDescent="0.2">
      <c r="A2" s="1492" t="s">
        <v>0</v>
      </c>
      <c r="B2" s="1492"/>
      <c r="C2" s="1519"/>
      <c r="D2" s="1492"/>
      <c r="E2" s="1492"/>
      <c r="F2" s="1492"/>
      <c r="G2" s="1492"/>
      <c r="H2" s="1492"/>
      <c r="I2" s="1492"/>
      <c r="J2" s="1492"/>
      <c r="K2" s="1492"/>
      <c r="L2" s="1492"/>
      <c r="M2" s="1492"/>
      <c r="N2" s="1492"/>
      <c r="O2" s="1492"/>
      <c r="P2" s="814"/>
      <c r="Q2" s="814"/>
      <c r="R2" s="812"/>
      <c r="S2" s="813"/>
      <c r="T2" s="1446" t="s">
        <v>0</v>
      </c>
      <c r="U2" s="1446"/>
      <c r="V2" s="1446"/>
      <c r="W2" s="1446"/>
      <c r="X2" s="1446"/>
      <c r="Y2" s="1446"/>
      <c r="Z2" s="1446"/>
      <c r="AA2" s="1512"/>
      <c r="AB2" s="1446"/>
      <c r="AC2" s="1446"/>
      <c r="AD2" s="1446"/>
      <c r="AE2" s="1446"/>
      <c r="AF2" s="1446"/>
      <c r="AG2" s="1446"/>
      <c r="AH2" s="1446"/>
      <c r="AI2" s="1446"/>
      <c r="AJ2" s="1446"/>
      <c r="AK2" s="1446"/>
      <c r="AL2" s="1446"/>
      <c r="AM2" s="1446"/>
      <c r="AN2" s="1446"/>
      <c r="AO2" s="1446"/>
      <c r="AP2" s="1446"/>
      <c r="AQ2" s="1446"/>
      <c r="AR2" s="1446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  <c r="BD2" s="1446"/>
      <c r="BE2" s="1446"/>
    </row>
    <row r="3" spans="1:57" ht="12" customHeight="1" x14ac:dyDescent="0.2">
      <c r="A3" s="1493" t="s">
        <v>1</v>
      </c>
      <c r="B3" s="1493"/>
      <c r="C3" s="1520"/>
      <c r="D3" s="1493"/>
      <c r="E3" s="1493"/>
      <c r="F3" s="1493"/>
      <c r="G3" s="1493"/>
      <c r="H3" s="1493"/>
      <c r="I3" s="1493"/>
      <c r="J3" s="1493"/>
      <c r="K3" s="1493"/>
      <c r="L3" s="1493"/>
      <c r="M3" s="1493"/>
      <c r="N3" s="1493"/>
      <c r="O3" s="1493"/>
      <c r="P3" s="814"/>
      <c r="Q3" s="814"/>
      <c r="R3" s="812"/>
      <c r="S3" s="813"/>
      <c r="T3" s="1446" t="s">
        <v>1</v>
      </c>
      <c r="U3" s="1446"/>
      <c r="V3" s="1446"/>
      <c r="W3" s="1446"/>
      <c r="X3" s="1446"/>
      <c r="Y3" s="1446"/>
      <c r="Z3" s="1446"/>
      <c r="AA3" s="1512"/>
      <c r="AB3" s="1446"/>
      <c r="AC3" s="1446"/>
      <c r="AD3" s="1446"/>
      <c r="AE3" s="1446"/>
      <c r="AF3" s="1446"/>
      <c r="AG3" s="1446"/>
      <c r="AH3" s="1446"/>
      <c r="AI3" s="1446"/>
      <c r="AJ3" s="1446"/>
      <c r="AK3" s="1446"/>
      <c r="AL3" s="1446"/>
      <c r="AM3" s="1446"/>
      <c r="AN3" s="1446"/>
      <c r="AO3" s="1446"/>
      <c r="AP3" s="1446"/>
      <c r="AQ3" s="1446"/>
      <c r="AR3" s="1446"/>
      <c r="AS3" s="1446"/>
      <c r="AT3" s="1446"/>
      <c r="AU3" s="1446"/>
      <c r="AV3" s="1446"/>
      <c r="AW3" s="1446"/>
      <c r="AX3" s="1446"/>
      <c r="AY3" s="1446"/>
      <c r="AZ3" s="1446"/>
      <c r="BA3" s="1446"/>
      <c r="BB3" s="1446"/>
      <c r="BC3" s="1446"/>
      <c r="BD3" s="1446"/>
      <c r="BE3" s="1446"/>
    </row>
    <row r="4" spans="1:57" ht="12" customHeight="1" x14ac:dyDescent="0.2">
      <c r="A4" s="1493" t="s">
        <v>2</v>
      </c>
      <c r="B4" s="1493"/>
      <c r="C4" s="1520"/>
      <c r="D4" s="1493"/>
      <c r="E4" s="1493"/>
      <c r="F4" s="1493"/>
      <c r="G4" s="1493"/>
      <c r="H4" s="1493"/>
      <c r="I4" s="1493"/>
      <c r="J4" s="1493"/>
      <c r="K4" s="1493"/>
      <c r="L4" s="1493"/>
      <c r="M4" s="1493"/>
      <c r="N4" s="1493"/>
      <c r="O4" s="1493"/>
      <c r="P4" s="814"/>
      <c r="Q4" s="814"/>
      <c r="R4" s="812"/>
      <c r="S4" s="813"/>
      <c r="T4" s="1446" t="s">
        <v>3</v>
      </c>
      <c r="U4" s="1446"/>
      <c r="V4" s="1446"/>
      <c r="W4" s="1446"/>
      <c r="X4" s="1446"/>
      <c r="Y4" s="1446"/>
      <c r="Z4" s="1446"/>
      <c r="AA4" s="1512"/>
      <c r="AB4" s="1446"/>
      <c r="AC4" s="1446"/>
      <c r="AD4" s="1446"/>
      <c r="AE4" s="1446"/>
      <c r="AF4" s="1446"/>
      <c r="AG4" s="1446"/>
      <c r="AH4" s="1446"/>
      <c r="AI4" s="1446"/>
      <c r="AJ4" s="1446"/>
      <c r="AK4" s="1446"/>
      <c r="AL4" s="1446"/>
      <c r="AM4" s="1446"/>
      <c r="AN4" s="1446"/>
      <c r="AO4" s="1446"/>
      <c r="AP4" s="1446"/>
      <c r="AQ4" s="1446"/>
      <c r="AR4" s="1446"/>
      <c r="AS4" s="1446"/>
      <c r="AT4" s="1446"/>
      <c r="AU4" s="1446"/>
      <c r="AV4" s="1446"/>
      <c r="AW4" s="1446"/>
      <c r="AX4" s="1446"/>
      <c r="AY4" s="1446"/>
      <c r="AZ4" s="1446"/>
      <c r="BA4" s="1446"/>
      <c r="BB4" s="1446"/>
      <c r="BC4" s="1446"/>
      <c r="BD4" s="1446"/>
      <c r="BE4" s="1446"/>
    </row>
    <row r="5" spans="1:57" ht="9" customHeight="1" x14ac:dyDescent="0.2">
      <c r="A5" s="814"/>
      <c r="B5" s="815"/>
      <c r="C5" s="1201"/>
      <c r="D5" s="814"/>
      <c r="E5" s="814"/>
      <c r="F5" s="814"/>
      <c r="G5" s="817"/>
      <c r="H5" s="814"/>
      <c r="I5" s="814"/>
      <c r="J5" s="814"/>
      <c r="K5" s="814"/>
      <c r="L5" s="814"/>
      <c r="M5" s="814"/>
      <c r="N5" s="814"/>
      <c r="O5" s="814"/>
      <c r="P5" s="814"/>
      <c r="Q5" s="814"/>
      <c r="R5" s="812"/>
      <c r="S5" s="813"/>
      <c r="T5" s="818"/>
      <c r="U5" s="818"/>
      <c r="V5" s="818"/>
      <c r="W5" s="818"/>
      <c r="X5" s="818"/>
      <c r="Y5" s="818"/>
      <c r="Z5" s="818"/>
      <c r="AA5" s="998"/>
      <c r="AB5" s="818"/>
      <c r="AC5" s="818"/>
      <c r="AD5" s="818"/>
      <c r="AE5" s="818"/>
      <c r="AF5" s="818"/>
      <c r="AG5" s="818"/>
      <c r="AH5" s="818"/>
      <c r="AI5" s="818"/>
      <c r="AJ5" s="818"/>
      <c r="AK5" s="818"/>
      <c r="AL5" s="818"/>
      <c r="AM5" s="818"/>
      <c r="AN5" s="818"/>
      <c r="AO5" s="818"/>
      <c r="AP5" s="818"/>
      <c r="AQ5" s="818"/>
      <c r="AR5" s="818"/>
      <c r="AS5" s="818"/>
      <c r="AT5" s="818"/>
      <c r="AU5" s="818"/>
      <c r="AV5" s="818"/>
      <c r="AW5" s="818"/>
      <c r="AX5" s="818"/>
      <c r="AY5" s="818"/>
      <c r="AZ5" s="818"/>
      <c r="BA5" s="818"/>
      <c r="BB5" s="818"/>
      <c r="BC5" s="818"/>
      <c r="BD5" s="818"/>
      <c r="BE5" s="818"/>
    </row>
    <row r="6" spans="1:57" ht="12" customHeight="1" x14ac:dyDescent="0.2">
      <c r="A6" s="1446" t="s">
        <v>301</v>
      </c>
      <c r="B6" s="1446"/>
      <c r="C6" s="1512"/>
      <c r="D6" s="1446"/>
      <c r="E6" s="1446"/>
      <c r="F6" s="1446"/>
      <c r="G6" s="1446"/>
      <c r="H6" s="1446"/>
      <c r="I6" s="1446"/>
      <c r="J6" s="1446"/>
      <c r="K6" s="1446"/>
      <c r="L6" s="1446"/>
      <c r="M6" s="1446"/>
      <c r="N6" s="1446"/>
      <c r="O6" s="1446"/>
      <c r="P6" s="1446"/>
      <c r="Q6" s="1446"/>
      <c r="R6" s="819"/>
      <c r="S6" s="813"/>
      <c r="T6" s="1446" t="s">
        <v>302</v>
      </c>
      <c r="U6" s="1446"/>
      <c r="V6" s="1446"/>
      <c r="W6" s="1446"/>
      <c r="X6" s="1446"/>
      <c r="Y6" s="1446"/>
      <c r="Z6" s="1446"/>
      <c r="AA6" s="1512"/>
      <c r="AB6" s="1446"/>
      <c r="AC6" s="1446"/>
      <c r="AD6" s="1446"/>
      <c r="AE6" s="1446"/>
      <c r="AF6" s="1446"/>
      <c r="AG6" s="1446"/>
      <c r="AH6" s="1446"/>
      <c r="AI6" s="1446"/>
      <c r="AJ6" s="1446"/>
      <c r="AK6" s="1446"/>
      <c r="AL6" s="1446"/>
      <c r="AM6" s="1446"/>
      <c r="AN6" s="1446"/>
      <c r="AO6" s="1446"/>
      <c r="AP6" s="1446"/>
      <c r="AQ6" s="1446"/>
      <c r="AR6" s="1446"/>
      <c r="AS6" s="1446"/>
      <c r="AT6" s="1446"/>
      <c r="AU6" s="1446"/>
      <c r="AV6" s="1446"/>
      <c r="AW6" s="1446"/>
      <c r="AX6" s="1446"/>
      <c r="AY6" s="1446"/>
      <c r="AZ6" s="1446"/>
      <c r="BA6" s="1446"/>
      <c r="BB6" s="1446"/>
      <c r="BC6" s="1446"/>
      <c r="BD6" s="1446"/>
      <c r="BE6" s="1446"/>
    </row>
    <row r="7" spans="1:57" ht="12" customHeight="1" x14ac:dyDescent="0.2">
      <c r="A7" s="818"/>
      <c r="B7" s="820"/>
      <c r="C7" s="998"/>
      <c r="D7" s="818"/>
      <c r="E7" s="818"/>
      <c r="F7" s="818"/>
      <c r="G7" s="822"/>
      <c r="H7" s="818"/>
      <c r="I7" s="818"/>
      <c r="J7" s="818"/>
      <c r="K7" s="818"/>
      <c r="L7" s="818"/>
      <c r="M7" s="818"/>
      <c r="N7" s="818"/>
      <c r="O7" s="818"/>
      <c r="P7" s="818"/>
      <c r="Q7" s="818"/>
      <c r="R7" s="819"/>
      <c r="S7" s="813"/>
      <c r="T7" s="818"/>
      <c r="U7" s="818"/>
      <c r="V7" s="818"/>
      <c r="W7" s="818"/>
      <c r="X7" s="818"/>
      <c r="Y7" s="818"/>
      <c r="Z7" s="818"/>
      <c r="AA7" s="998"/>
      <c r="AB7" s="818"/>
      <c r="AC7" s="818"/>
      <c r="AD7" s="818"/>
      <c r="AE7" s="818"/>
      <c r="AF7" s="818"/>
      <c r="AG7" s="818"/>
      <c r="AH7" s="818"/>
      <c r="AI7" s="818"/>
      <c r="AJ7" s="818"/>
      <c r="AK7" s="818"/>
      <c r="AL7" s="818"/>
      <c r="AM7" s="818"/>
      <c r="AN7" s="818"/>
      <c r="AO7" s="818"/>
      <c r="AP7" s="818"/>
      <c r="AQ7" s="818"/>
      <c r="AR7" s="818"/>
      <c r="AS7" s="818"/>
      <c r="AT7" s="818"/>
      <c r="AU7" s="818"/>
      <c r="AV7" s="818"/>
      <c r="AW7" s="818"/>
      <c r="AX7" s="818"/>
      <c r="AY7" s="818"/>
      <c r="AZ7" s="818"/>
      <c r="BA7" s="818"/>
      <c r="BB7" s="818"/>
      <c r="BC7" s="818"/>
      <c r="BD7" s="818"/>
      <c r="BE7" s="818"/>
    </row>
    <row r="8" spans="1:57" s="804" customFormat="1" x14ac:dyDescent="0.2">
      <c r="A8" s="823">
        <v>1</v>
      </c>
      <c r="B8" s="824">
        <v>2</v>
      </c>
      <c r="C8" s="827">
        <v>3</v>
      </c>
      <c r="D8" s="823">
        <v>4</v>
      </c>
      <c r="E8" s="823">
        <v>5</v>
      </c>
      <c r="F8" s="823">
        <v>6</v>
      </c>
      <c r="G8" s="826">
        <v>7</v>
      </c>
      <c r="H8" s="827">
        <v>8</v>
      </c>
      <c r="I8" s="827">
        <v>9</v>
      </c>
      <c r="J8" s="823">
        <v>10</v>
      </c>
      <c r="K8" s="823">
        <v>11</v>
      </c>
      <c r="L8" s="823">
        <v>12</v>
      </c>
      <c r="M8" s="823">
        <v>13</v>
      </c>
      <c r="N8" s="823">
        <v>14</v>
      </c>
      <c r="O8" s="823">
        <v>15</v>
      </c>
      <c r="P8" s="828">
        <v>16</v>
      </c>
      <c r="Q8" s="828">
        <v>17</v>
      </c>
      <c r="R8" s="829"/>
      <c r="S8" s="992"/>
      <c r="T8" s="831">
        <v>1</v>
      </c>
      <c r="U8" s="831">
        <v>2</v>
      </c>
      <c r="V8" s="832">
        <v>3</v>
      </c>
      <c r="W8" s="831">
        <v>4</v>
      </c>
      <c r="X8" s="831">
        <v>5</v>
      </c>
      <c r="Y8" s="831">
        <v>6</v>
      </c>
      <c r="Z8" s="831">
        <v>7</v>
      </c>
      <c r="AA8" s="832">
        <v>8</v>
      </c>
      <c r="AB8" s="832">
        <v>9</v>
      </c>
      <c r="AC8" s="831">
        <v>10</v>
      </c>
      <c r="AD8" s="831">
        <v>11</v>
      </c>
      <c r="AE8" s="831">
        <v>12</v>
      </c>
      <c r="AF8" s="831">
        <v>13</v>
      </c>
      <c r="AG8" s="831">
        <v>14</v>
      </c>
      <c r="AH8" s="831">
        <v>15</v>
      </c>
      <c r="AI8" s="831">
        <v>16</v>
      </c>
      <c r="AJ8" s="831">
        <v>17</v>
      </c>
      <c r="AK8" s="831">
        <v>18</v>
      </c>
      <c r="AL8" s="831">
        <v>19</v>
      </c>
      <c r="AM8" s="831">
        <v>20</v>
      </c>
      <c r="AN8" s="831">
        <v>21</v>
      </c>
      <c r="AO8" s="831">
        <v>22</v>
      </c>
      <c r="AP8" s="831">
        <v>23</v>
      </c>
      <c r="AQ8" s="831">
        <v>24</v>
      </c>
      <c r="AR8" s="831">
        <v>25</v>
      </c>
      <c r="AS8" s="831">
        <v>26</v>
      </c>
      <c r="AT8" s="831">
        <v>27</v>
      </c>
      <c r="AU8" s="831">
        <v>28</v>
      </c>
      <c r="AV8" s="831">
        <v>29</v>
      </c>
      <c r="AW8" s="831">
        <v>30</v>
      </c>
      <c r="AX8" s="831">
        <v>31</v>
      </c>
      <c r="AY8" s="831">
        <v>32</v>
      </c>
      <c r="AZ8" s="831">
        <v>33</v>
      </c>
      <c r="BA8" s="831">
        <v>34</v>
      </c>
      <c r="BB8" s="831">
        <v>35</v>
      </c>
      <c r="BC8" s="831">
        <v>36</v>
      </c>
      <c r="BD8" s="831">
        <v>37</v>
      </c>
      <c r="BE8" s="831">
        <v>38</v>
      </c>
    </row>
    <row r="9" spans="1:57" s="835" customFormat="1" ht="80.25" customHeight="1" x14ac:dyDescent="0.2">
      <c r="A9" s="1485" t="s">
        <v>4</v>
      </c>
      <c r="B9" s="1487" t="s">
        <v>5</v>
      </c>
      <c r="C9" s="1484" t="s">
        <v>6</v>
      </c>
      <c r="D9" s="1489" t="s">
        <v>7</v>
      </c>
      <c r="E9" s="1490" t="s">
        <v>8</v>
      </c>
      <c r="F9" s="1485" t="s">
        <v>9</v>
      </c>
      <c r="G9" s="1491" t="s">
        <v>10</v>
      </c>
      <c r="H9" s="1484" t="s">
        <v>11</v>
      </c>
      <c r="I9" s="1484" t="s">
        <v>12</v>
      </c>
      <c r="J9" s="1484" t="s">
        <v>13</v>
      </c>
      <c r="K9" s="1485" t="s">
        <v>14</v>
      </c>
      <c r="L9" s="1485" t="s">
        <v>15</v>
      </c>
      <c r="M9" s="1485" t="s">
        <v>16</v>
      </c>
      <c r="N9" s="1486" t="s">
        <v>17</v>
      </c>
      <c r="O9" s="1486"/>
      <c r="P9" s="1477" t="s">
        <v>18</v>
      </c>
      <c r="Q9" s="1477"/>
      <c r="R9" s="833"/>
      <c r="S9" s="834"/>
      <c r="T9" s="1478" t="s">
        <v>4</v>
      </c>
      <c r="U9" s="1480" t="s">
        <v>7</v>
      </c>
      <c r="V9" s="1482" t="s">
        <v>8</v>
      </c>
      <c r="W9" s="1472" t="s">
        <v>19</v>
      </c>
      <c r="X9" s="1472" t="s">
        <v>20</v>
      </c>
      <c r="Y9" s="1472" t="s">
        <v>11</v>
      </c>
      <c r="Z9" s="1472" t="s">
        <v>21</v>
      </c>
      <c r="AA9" s="1472" t="s">
        <v>22</v>
      </c>
      <c r="AB9" s="1474" t="s">
        <v>23</v>
      </c>
      <c r="AC9" s="1475"/>
      <c r="AD9" s="1475"/>
      <c r="AE9" s="1476"/>
      <c r="AF9" s="1469" t="s">
        <v>24</v>
      </c>
      <c r="AG9" s="1469"/>
      <c r="AH9" s="1469" t="s">
        <v>25</v>
      </c>
      <c r="AI9" s="1469"/>
      <c r="AJ9" s="1469" t="s">
        <v>26</v>
      </c>
      <c r="AK9" s="1469"/>
      <c r="AL9" s="1469" t="s">
        <v>27</v>
      </c>
      <c r="AM9" s="1469"/>
      <c r="AN9" s="1469" t="s">
        <v>28</v>
      </c>
      <c r="AO9" s="1469"/>
      <c r="AP9" s="1469" t="s">
        <v>29</v>
      </c>
      <c r="AQ9" s="1469"/>
      <c r="AR9" s="1465" t="s">
        <v>30</v>
      </c>
      <c r="AS9" s="1465"/>
      <c r="AT9" s="1465" t="s">
        <v>31</v>
      </c>
      <c r="AU9" s="1465"/>
      <c r="AV9" s="1465" t="s">
        <v>32</v>
      </c>
      <c r="AW9" s="1465"/>
      <c r="AX9" s="1465" t="s">
        <v>33</v>
      </c>
      <c r="AY9" s="1465"/>
      <c r="AZ9" s="1465" t="s">
        <v>34</v>
      </c>
      <c r="BA9" s="1465"/>
      <c r="BB9" s="1465" t="s">
        <v>35</v>
      </c>
      <c r="BC9" s="1465"/>
      <c r="BD9" s="1465" t="s">
        <v>36</v>
      </c>
      <c r="BE9" s="1465"/>
    </row>
    <row r="10" spans="1:57" s="835" customFormat="1" ht="33" customHeight="1" x14ac:dyDescent="0.2">
      <c r="A10" s="1485"/>
      <c r="B10" s="1487"/>
      <c r="C10" s="1488"/>
      <c r="D10" s="1489"/>
      <c r="E10" s="1490"/>
      <c r="F10" s="1485"/>
      <c r="G10" s="1491"/>
      <c r="H10" s="1484"/>
      <c r="I10" s="1484"/>
      <c r="J10" s="1484"/>
      <c r="K10" s="1485"/>
      <c r="L10" s="1485"/>
      <c r="M10" s="1485"/>
      <c r="N10" s="1466" t="s">
        <v>37</v>
      </c>
      <c r="O10" s="1466" t="s">
        <v>38</v>
      </c>
      <c r="P10" s="1467" t="s">
        <v>39</v>
      </c>
      <c r="Q10" s="1467" t="s">
        <v>40</v>
      </c>
      <c r="R10" s="836"/>
      <c r="S10" s="834"/>
      <c r="T10" s="1479"/>
      <c r="U10" s="1480"/>
      <c r="V10" s="1483"/>
      <c r="W10" s="1473"/>
      <c r="X10" s="1473"/>
      <c r="Y10" s="1473"/>
      <c r="Z10" s="1473"/>
      <c r="AA10" s="1473"/>
      <c r="AB10" s="837" t="s">
        <v>41</v>
      </c>
      <c r="AC10" s="1468" t="s">
        <v>42</v>
      </c>
      <c r="AD10" s="1468"/>
      <c r="AE10" s="1468"/>
      <c r="AF10" s="1463" t="s">
        <v>43</v>
      </c>
      <c r="AG10" s="1463" t="s">
        <v>44</v>
      </c>
      <c r="AH10" s="1463" t="s">
        <v>43</v>
      </c>
      <c r="AI10" s="1463" t="s">
        <v>44</v>
      </c>
      <c r="AJ10" s="1463" t="s">
        <v>43</v>
      </c>
      <c r="AK10" s="1463" t="s">
        <v>44</v>
      </c>
      <c r="AL10" s="1463" t="s">
        <v>43</v>
      </c>
      <c r="AM10" s="1463" t="s">
        <v>44</v>
      </c>
      <c r="AN10" s="1463" t="s">
        <v>43</v>
      </c>
      <c r="AO10" s="1463" t="s">
        <v>44</v>
      </c>
      <c r="AP10" s="1463" t="s">
        <v>43</v>
      </c>
      <c r="AQ10" s="1463" t="s">
        <v>44</v>
      </c>
      <c r="AR10" s="1461" t="s">
        <v>43</v>
      </c>
      <c r="AS10" s="1461" t="s">
        <v>44</v>
      </c>
      <c r="AT10" s="1461" t="s">
        <v>43</v>
      </c>
      <c r="AU10" s="1461" t="s">
        <v>44</v>
      </c>
      <c r="AV10" s="1461" t="s">
        <v>43</v>
      </c>
      <c r="AW10" s="1461" t="s">
        <v>44</v>
      </c>
      <c r="AX10" s="1461" t="s">
        <v>43</v>
      </c>
      <c r="AY10" s="1461" t="s">
        <v>44</v>
      </c>
      <c r="AZ10" s="1461" t="s">
        <v>43</v>
      </c>
      <c r="BA10" s="1461" t="s">
        <v>44</v>
      </c>
      <c r="BB10" s="1461" t="s">
        <v>43</v>
      </c>
      <c r="BC10" s="1461" t="s">
        <v>44</v>
      </c>
      <c r="BD10" s="1461" t="s">
        <v>43</v>
      </c>
      <c r="BE10" s="1461" t="s">
        <v>44</v>
      </c>
    </row>
    <row r="11" spans="1:57" s="835" customFormat="1" ht="94.5" customHeight="1" x14ac:dyDescent="0.2">
      <c r="A11" s="1485"/>
      <c r="B11" s="1487"/>
      <c r="C11" s="1488"/>
      <c r="D11" s="1489"/>
      <c r="E11" s="1490"/>
      <c r="F11" s="1485"/>
      <c r="G11" s="1491"/>
      <c r="H11" s="1484"/>
      <c r="I11" s="1484"/>
      <c r="J11" s="1484"/>
      <c r="K11" s="1485"/>
      <c r="L11" s="1485"/>
      <c r="M11" s="1485"/>
      <c r="N11" s="1466"/>
      <c r="O11" s="1466"/>
      <c r="P11" s="1467"/>
      <c r="Q11" s="1467"/>
      <c r="R11" s="836"/>
      <c r="S11" s="834"/>
      <c r="T11" s="1479"/>
      <c r="U11" s="1481"/>
      <c r="V11" s="1483"/>
      <c r="W11" s="1473"/>
      <c r="X11" s="1473"/>
      <c r="Y11" s="1473"/>
      <c r="Z11" s="1473"/>
      <c r="AA11" s="1473"/>
      <c r="AB11" s="838" t="s">
        <v>45</v>
      </c>
      <c r="AC11" s="839" t="s">
        <v>43</v>
      </c>
      <c r="AD11" s="839" t="s">
        <v>44</v>
      </c>
      <c r="AE11" s="838" t="s">
        <v>45</v>
      </c>
      <c r="AF11" s="1464"/>
      <c r="AG11" s="1464"/>
      <c r="AH11" s="1464"/>
      <c r="AI11" s="1464"/>
      <c r="AJ11" s="1464"/>
      <c r="AK11" s="1464"/>
      <c r="AL11" s="1464"/>
      <c r="AM11" s="1464"/>
      <c r="AN11" s="1464"/>
      <c r="AO11" s="1464"/>
      <c r="AP11" s="1464"/>
      <c r="AQ11" s="1464"/>
      <c r="AR11" s="1462"/>
      <c r="AS11" s="1462"/>
      <c r="AT11" s="1462"/>
      <c r="AU11" s="1462"/>
      <c r="AV11" s="1462"/>
      <c r="AW11" s="1462"/>
      <c r="AX11" s="1462"/>
      <c r="AY11" s="1462"/>
      <c r="AZ11" s="1462"/>
      <c r="BA11" s="1462"/>
      <c r="BB11" s="1462"/>
      <c r="BC11" s="1462"/>
      <c r="BD11" s="1462"/>
      <c r="BE11" s="1462"/>
    </row>
    <row r="12" spans="1:57" s="860" customFormat="1" ht="17.25" customHeight="1" x14ac:dyDescent="0.2">
      <c r="A12" s="840">
        <v>1</v>
      </c>
      <c r="B12" s="841"/>
      <c r="C12" s="842"/>
      <c r="D12" s="843" t="s">
        <v>46</v>
      </c>
      <c r="E12" s="844"/>
      <c r="F12" s="845"/>
      <c r="G12" s="846"/>
      <c r="H12" s="847"/>
      <c r="I12" s="847"/>
      <c r="J12" s="848"/>
      <c r="K12" s="848"/>
      <c r="L12" s="849"/>
      <c r="M12" s="849"/>
      <c r="N12" s="849"/>
      <c r="O12" s="849"/>
      <c r="P12" s="850"/>
      <c r="Q12" s="850"/>
      <c r="R12" s="851"/>
      <c r="S12" s="852"/>
      <c r="T12" s="853">
        <v>1</v>
      </c>
      <c r="U12" s="854" t="s">
        <v>46</v>
      </c>
      <c r="V12" s="855"/>
      <c r="W12" s="856"/>
      <c r="X12" s="856"/>
      <c r="Y12" s="856"/>
      <c r="Z12" s="856"/>
      <c r="AA12" s="856"/>
      <c r="AB12" s="857"/>
      <c r="AC12" s="858"/>
      <c r="AD12" s="858"/>
      <c r="AE12" s="857"/>
      <c r="AF12" s="859"/>
      <c r="AG12" s="859"/>
      <c r="AH12" s="859"/>
      <c r="AI12" s="859"/>
      <c r="AJ12" s="859"/>
      <c r="AK12" s="859"/>
      <c r="AL12" s="859"/>
      <c r="AM12" s="859"/>
      <c r="AN12" s="859"/>
      <c r="AO12" s="859"/>
      <c r="AP12" s="859"/>
      <c r="AQ12" s="859"/>
      <c r="AR12" s="859"/>
      <c r="AS12" s="859"/>
      <c r="AT12" s="859"/>
      <c r="AU12" s="859"/>
      <c r="AV12" s="859"/>
      <c r="AW12" s="859"/>
      <c r="AX12" s="859"/>
      <c r="AY12" s="859"/>
      <c r="AZ12" s="859"/>
      <c r="BA12" s="859"/>
      <c r="BB12" s="859"/>
      <c r="BC12" s="859"/>
      <c r="BD12" s="859"/>
      <c r="BE12" s="859"/>
    </row>
    <row r="13" spans="1:57" s="877" customFormat="1" ht="25.5" customHeight="1" x14ac:dyDescent="0.2">
      <c r="A13" s="840">
        <v>2</v>
      </c>
      <c r="B13" s="862"/>
      <c r="C13" s="863"/>
      <c r="D13" s="864" t="s">
        <v>47</v>
      </c>
      <c r="E13" s="865"/>
      <c r="F13" s="866"/>
      <c r="G13" s="867"/>
      <c r="H13" s="868"/>
      <c r="I13" s="868"/>
      <c r="J13" s="869"/>
      <c r="K13" s="869"/>
      <c r="L13" s="869"/>
      <c r="M13" s="869"/>
      <c r="N13" s="869"/>
      <c r="O13" s="869"/>
      <c r="P13" s="870"/>
      <c r="Q13" s="870"/>
      <c r="R13" s="871"/>
      <c r="S13" s="872"/>
      <c r="T13" s="873">
        <f>+A13</f>
        <v>2</v>
      </c>
      <c r="U13" s="874" t="str">
        <f>+D13</f>
        <v>I  VIGILANCIA DE LA CALIDAD DEL AGUA PARA CONSUMO HUMANO  Y DISPOSICIÓN DE RESIDUOS</v>
      </c>
      <c r="V13" s="865"/>
      <c r="W13" s="868"/>
      <c r="X13" s="868"/>
      <c r="Y13" s="868"/>
      <c r="Z13" s="868"/>
      <c r="AA13" s="868"/>
      <c r="AB13" s="875"/>
      <c r="AC13" s="876"/>
      <c r="AD13" s="876"/>
      <c r="AE13" s="875"/>
      <c r="AF13" s="873"/>
      <c r="AG13" s="873"/>
      <c r="AH13" s="873"/>
      <c r="AI13" s="873"/>
      <c r="AJ13" s="873"/>
      <c r="AK13" s="873"/>
      <c r="AL13" s="873"/>
      <c r="AM13" s="873"/>
      <c r="AN13" s="873"/>
      <c r="AO13" s="873"/>
      <c r="AP13" s="873"/>
      <c r="AQ13" s="873"/>
      <c r="AR13" s="873"/>
      <c r="AS13" s="873"/>
      <c r="AT13" s="873"/>
      <c r="AU13" s="873"/>
      <c r="AV13" s="873"/>
      <c r="AW13" s="873"/>
      <c r="AX13" s="873"/>
      <c r="AY13" s="873"/>
      <c r="AZ13" s="873"/>
      <c r="BA13" s="873"/>
      <c r="BB13" s="873"/>
      <c r="BC13" s="873"/>
      <c r="BD13" s="873"/>
      <c r="BE13" s="873"/>
    </row>
    <row r="14" spans="1:57" ht="18.75" customHeight="1" x14ac:dyDescent="0.2">
      <c r="A14" s="840">
        <v>3</v>
      </c>
      <c r="B14" s="878">
        <v>8</v>
      </c>
      <c r="C14" s="899"/>
      <c r="D14" s="1453" t="s">
        <v>48</v>
      </c>
      <c r="E14" s="880" t="s">
        <v>278</v>
      </c>
      <c r="F14" s="1202">
        <v>1</v>
      </c>
      <c r="G14" s="1203">
        <v>1</v>
      </c>
      <c r="H14" s="883">
        <f>G14*100/F14</f>
        <v>100</v>
      </c>
      <c r="I14" s="884">
        <v>2</v>
      </c>
      <c r="J14" s="885">
        <f>I14*G14</f>
        <v>2</v>
      </c>
      <c r="K14" s="886">
        <f t="shared" ref="K14:K33" si="0">J14*B14</f>
        <v>16</v>
      </c>
      <c r="L14" s="887">
        <f>B14*7960</f>
        <v>63680</v>
      </c>
      <c r="M14" s="887">
        <f>L14*J14</f>
        <v>127360</v>
      </c>
      <c r="N14" s="887">
        <f>C14*J14</f>
        <v>0</v>
      </c>
      <c r="O14" s="887">
        <f>N14*7960</f>
        <v>0</v>
      </c>
      <c r="P14" s="888">
        <f>K14+N14</f>
        <v>16</v>
      </c>
      <c r="Q14" s="888">
        <f>M14+O14</f>
        <v>127360</v>
      </c>
      <c r="R14" s="889"/>
      <c r="S14" s="1005"/>
      <c r="T14" s="891">
        <v>3</v>
      </c>
      <c r="U14" s="1450" t="str">
        <f>+D14</f>
        <v>Inspecciones sanitarias a sistemas de abastecimiento de agua, con acta debidamente diligenciada.</v>
      </c>
      <c r="V14" s="892" t="s">
        <v>49</v>
      </c>
      <c r="W14" s="893">
        <f t="shared" ref="W14:AA29" si="1">F14</f>
        <v>1</v>
      </c>
      <c r="X14" s="893">
        <f t="shared" si="1"/>
        <v>1</v>
      </c>
      <c r="Y14" s="894">
        <f>X14*100/W14</f>
        <v>100</v>
      </c>
      <c r="Z14" s="894">
        <f t="shared" si="1"/>
        <v>2</v>
      </c>
      <c r="AA14" s="895">
        <f t="shared" si="1"/>
        <v>2</v>
      </c>
      <c r="AB14" s="895"/>
      <c r="AC14" s="895">
        <f>AF14+AH14+AJ14+AL14+AN14+AP14+AR14+AT14+AV14+AX14+AZ14+BB14</f>
        <v>2</v>
      </c>
      <c r="AD14" s="895">
        <f>AG14+AI14+AK14+AM14+AO14+AQ14+AS14+AU14+AW14+AY14+BA14+BC14</f>
        <v>0</v>
      </c>
      <c r="AE14" s="896">
        <f>AD14*100/AC14</f>
        <v>0</v>
      </c>
      <c r="AF14" s="896"/>
      <c r="AG14" s="896"/>
      <c r="AH14" s="896"/>
      <c r="AI14" s="896"/>
      <c r="AJ14" s="896"/>
      <c r="AK14" s="896"/>
      <c r="AL14" s="896"/>
      <c r="AM14" s="896"/>
      <c r="AN14" s="896"/>
      <c r="AO14" s="896"/>
      <c r="AP14" s="896"/>
      <c r="AQ14" s="896"/>
      <c r="AR14" s="896"/>
      <c r="AS14" s="896"/>
      <c r="AT14" s="895"/>
      <c r="AU14" s="895"/>
      <c r="AV14" s="895">
        <v>1</v>
      </c>
      <c r="AW14" s="895"/>
      <c r="AX14" s="895"/>
      <c r="AY14" s="895"/>
      <c r="AZ14" s="895"/>
      <c r="BA14" s="895"/>
      <c r="BB14" s="895">
        <v>1</v>
      </c>
      <c r="BC14" s="895"/>
      <c r="BD14" s="895">
        <f>AF14+AH14+AJ14+AL14+AN14+AP14+AR14+AT14+AV14+AX14+AZ14+BB14</f>
        <v>2</v>
      </c>
      <c r="BE14" s="895">
        <f>AG14+AI14+AK14+AM14+AO14+AQ14+AS14+AU14+AW14+AY14+BA14+BC14</f>
        <v>0</v>
      </c>
    </row>
    <row r="15" spans="1:57" ht="20.25" customHeight="1" x14ac:dyDescent="0.2">
      <c r="A15" s="840">
        <v>4</v>
      </c>
      <c r="B15" s="878">
        <v>4</v>
      </c>
      <c r="C15" s="899">
        <v>1</v>
      </c>
      <c r="D15" s="1453"/>
      <c r="E15" s="880" t="s">
        <v>279</v>
      </c>
      <c r="F15" s="1202">
        <v>1</v>
      </c>
      <c r="G15" s="1203">
        <v>1</v>
      </c>
      <c r="H15" s="883">
        <f t="shared" ref="H15:H33" si="2">G15*100/F15</f>
        <v>100</v>
      </c>
      <c r="I15" s="899">
        <v>1</v>
      </c>
      <c r="J15" s="885">
        <f t="shared" ref="J15:J33" si="3">I15*G15</f>
        <v>1</v>
      </c>
      <c r="K15" s="886">
        <f t="shared" si="0"/>
        <v>4</v>
      </c>
      <c r="L15" s="887">
        <f t="shared" ref="L15:L33" si="4">B15*7960</f>
        <v>31840</v>
      </c>
      <c r="M15" s="887">
        <f t="shared" ref="M15:M33" si="5">L15*J15</f>
        <v>31840</v>
      </c>
      <c r="N15" s="887">
        <f t="shared" ref="N15:N33" si="6">C15*J15</f>
        <v>1</v>
      </c>
      <c r="O15" s="887">
        <f t="shared" ref="O15:O33" si="7">N15*7960</f>
        <v>7960</v>
      </c>
      <c r="P15" s="888">
        <f t="shared" ref="P15:P33" si="8">K15+N15</f>
        <v>5</v>
      </c>
      <c r="Q15" s="888">
        <f t="shared" ref="Q15:Q73" si="9">M15+O15</f>
        <v>39800</v>
      </c>
      <c r="R15" s="889"/>
      <c r="S15" s="1005"/>
      <c r="T15" s="831">
        <v>4</v>
      </c>
      <c r="U15" s="1450"/>
      <c r="V15" s="900" t="s">
        <v>50</v>
      </c>
      <c r="W15" s="893">
        <f t="shared" si="1"/>
        <v>1</v>
      </c>
      <c r="X15" s="893">
        <f t="shared" si="1"/>
        <v>1</v>
      </c>
      <c r="Y15" s="894">
        <f t="shared" ref="Y15:Y33" si="10">X15*100/W15</f>
        <v>100</v>
      </c>
      <c r="Z15" s="894">
        <f t="shared" si="1"/>
        <v>1</v>
      </c>
      <c r="AA15" s="895">
        <f t="shared" si="1"/>
        <v>1</v>
      </c>
      <c r="AB15" s="901"/>
      <c r="AC15" s="895">
        <f t="shared" ref="AC15:AD36" si="11">AF15+AH15+AJ15+AL15+AN15+AP15+AR15+AT15+AV15+AX15+AZ15+BB15</f>
        <v>1</v>
      </c>
      <c r="AD15" s="895">
        <f t="shared" si="11"/>
        <v>0</v>
      </c>
      <c r="AE15" s="896">
        <f t="shared" ref="AE15:AE33" si="12">AD15*100/AC15</f>
        <v>0</v>
      </c>
      <c r="AF15" s="902"/>
      <c r="AG15" s="902"/>
      <c r="AH15" s="902"/>
      <c r="AI15" s="902"/>
      <c r="AJ15" s="902"/>
      <c r="AK15" s="902"/>
      <c r="AL15" s="902"/>
      <c r="AM15" s="902"/>
      <c r="AN15" s="902"/>
      <c r="AO15" s="902"/>
      <c r="AP15" s="902"/>
      <c r="AQ15" s="902"/>
      <c r="AR15" s="902"/>
      <c r="AS15" s="902"/>
      <c r="AT15" s="901"/>
      <c r="AU15" s="901"/>
      <c r="AV15" s="901"/>
      <c r="AW15" s="901"/>
      <c r="AX15" s="901"/>
      <c r="AY15" s="901"/>
      <c r="AZ15" s="901"/>
      <c r="BA15" s="901"/>
      <c r="BB15" s="901">
        <v>1</v>
      </c>
      <c r="BC15" s="901"/>
      <c r="BD15" s="895">
        <f t="shared" ref="BD15:BE30" si="13">AF15+AH15+AJ15+AL15+AN15+AP15+AR15+AT15+AV15+AX15+AZ15+BB15</f>
        <v>1</v>
      </c>
      <c r="BE15" s="895">
        <f t="shared" si="13"/>
        <v>0</v>
      </c>
    </row>
    <row r="16" spans="1:57" ht="11.25" customHeight="1" x14ac:dyDescent="0.2">
      <c r="A16" s="840">
        <v>5</v>
      </c>
      <c r="B16" s="878">
        <v>8</v>
      </c>
      <c r="C16" s="899"/>
      <c r="D16" s="1453" t="s">
        <v>51</v>
      </c>
      <c r="E16" s="903" t="s">
        <v>278</v>
      </c>
      <c r="F16" s="1202">
        <v>1</v>
      </c>
      <c r="G16" s="1203">
        <v>1</v>
      </c>
      <c r="H16" s="883">
        <f t="shared" si="2"/>
        <v>100</v>
      </c>
      <c r="I16" s="899">
        <v>5</v>
      </c>
      <c r="J16" s="885">
        <f t="shared" si="3"/>
        <v>5</v>
      </c>
      <c r="K16" s="886">
        <f t="shared" si="0"/>
        <v>40</v>
      </c>
      <c r="L16" s="887">
        <f t="shared" si="4"/>
        <v>63680</v>
      </c>
      <c r="M16" s="887">
        <f t="shared" si="5"/>
        <v>318400</v>
      </c>
      <c r="N16" s="887">
        <f t="shared" si="6"/>
        <v>0</v>
      </c>
      <c r="O16" s="887">
        <f t="shared" si="7"/>
        <v>0</v>
      </c>
      <c r="P16" s="888">
        <f t="shared" si="8"/>
        <v>40</v>
      </c>
      <c r="Q16" s="888">
        <f t="shared" si="9"/>
        <v>318400</v>
      </c>
      <c r="R16" s="906"/>
      <c r="S16" s="1005"/>
      <c r="T16" s="831">
        <v>5</v>
      </c>
      <c r="U16" s="1450" t="s">
        <v>51</v>
      </c>
      <c r="V16" s="900" t="s">
        <v>49</v>
      </c>
      <c r="W16" s="893">
        <f t="shared" si="1"/>
        <v>1</v>
      </c>
      <c r="X16" s="893">
        <f t="shared" si="1"/>
        <v>1</v>
      </c>
      <c r="Y16" s="894">
        <f t="shared" si="10"/>
        <v>100</v>
      </c>
      <c r="Z16" s="894">
        <f t="shared" si="1"/>
        <v>5</v>
      </c>
      <c r="AA16" s="895">
        <f t="shared" si="1"/>
        <v>5</v>
      </c>
      <c r="AB16" s="901"/>
      <c r="AC16" s="895">
        <f t="shared" si="11"/>
        <v>5</v>
      </c>
      <c r="AD16" s="895">
        <f t="shared" si="11"/>
        <v>0</v>
      </c>
      <c r="AE16" s="896">
        <f t="shared" si="12"/>
        <v>0</v>
      </c>
      <c r="AF16" s="902"/>
      <c r="AG16" s="902"/>
      <c r="AH16" s="902"/>
      <c r="AI16" s="902"/>
      <c r="AJ16" s="902"/>
      <c r="AK16" s="902"/>
      <c r="AL16" s="902"/>
      <c r="AM16" s="902"/>
      <c r="AN16" s="902"/>
      <c r="AO16" s="902"/>
      <c r="AP16" s="902"/>
      <c r="AQ16" s="902"/>
      <c r="AR16" s="902"/>
      <c r="AS16" s="902"/>
      <c r="AT16" s="901">
        <v>1</v>
      </c>
      <c r="AU16" s="901"/>
      <c r="AV16" s="901">
        <v>1</v>
      </c>
      <c r="AW16" s="901"/>
      <c r="AX16" s="901">
        <v>1</v>
      </c>
      <c r="AY16" s="901"/>
      <c r="AZ16" s="901">
        <v>1</v>
      </c>
      <c r="BA16" s="901"/>
      <c r="BB16" s="901">
        <v>1</v>
      </c>
      <c r="BC16" s="901"/>
      <c r="BD16" s="895">
        <f t="shared" si="13"/>
        <v>5</v>
      </c>
      <c r="BE16" s="895">
        <f t="shared" si="13"/>
        <v>0</v>
      </c>
    </row>
    <row r="17" spans="1:57" ht="15.75" customHeight="1" x14ac:dyDescent="0.2">
      <c r="A17" s="840">
        <v>6</v>
      </c>
      <c r="B17" s="878">
        <v>2</v>
      </c>
      <c r="C17" s="899">
        <v>1</v>
      </c>
      <c r="D17" s="1453"/>
      <c r="E17" s="903" t="s">
        <v>279</v>
      </c>
      <c r="F17" s="1202">
        <v>1</v>
      </c>
      <c r="G17" s="1203">
        <v>1</v>
      </c>
      <c r="H17" s="883">
        <f t="shared" si="2"/>
        <v>100</v>
      </c>
      <c r="I17" s="899">
        <v>3</v>
      </c>
      <c r="J17" s="885">
        <v>3</v>
      </c>
      <c r="K17" s="886">
        <f t="shared" si="0"/>
        <v>6</v>
      </c>
      <c r="L17" s="887">
        <f t="shared" si="4"/>
        <v>15920</v>
      </c>
      <c r="M17" s="887">
        <f t="shared" si="5"/>
        <v>47760</v>
      </c>
      <c r="N17" s="887">
        <f t="shared" si="6"/>
        <v>3</v>
      </c>
      <c r="O17" s="887">
        <f t="shared" si="7"/>
        <v>23880</v>
      </c>
      <c r="P17" s="888">
        <f t="shared" si="8"/>
        <v>9</v>
      </c>
      <c r="Q17" s="888">
        <f t="shared" si="9"/>
        <v>71640</v>
      </c>
      <c r="R17" s="906"/>
      <c r="S17" s="1005"/>
      <c r="T17" s="831">
        <v>6</v>
      </c>
      <c r="U17" s="1450"/>
      <c r="V17" s="900" t="s">
        <v>50</v>
      </c>
      <c r="W17" s="893">
        <f t="shared" si="1"/>
        <v>1</v>
      </c>
      <c r="X17" s="893">
        <f t="shared" si="1"/>
        <v>1</v>
      </c>
      <c r="Y17" s="894">
        <f t="shared" si="10"/>
        <v>100</v>
      </c>
      <c r="Z17" s="894">
        <f t="shared" si="1"/>
        <v>3</v>
      </c>
      <c r="AA17" s="895">
        <f t="shared" si="1"/>
        <v>3</v>
      </c>
      <c r="AB17" s="901"/>
      <c r="AC17" s="895">
        <f t="shared" si="11"/>
        <v>3</v>
      </c>
      <c r="AD17" s="895">
        <f t="shared" si="11"/>
        <v>0</v>
      </c>
      <c r="AE17" s="896">
        <f t="shared" si="12"/>
        <v>0</v>
      </c>
      <c r="AF17" s="902"/>
      <c r="AG17" s="902"/>
      <c r="AH17" s="902"/>
      <c r="AI17" s="902"/>
      <c r="AJ17" s="902"/>
      <c r="AK17" s="902"/>
      <c r="AL17" s="902"/>
      <c r="AM17" s="902"/>
      <c r="AN17" s="902"/>
      <c r="AO17" s="902"/>
      <c r="AP17" s="902"/>
      <c r="AQ17" s="902"/>
      <c r="AR17" s="902"/>
      <c r="AS17" s="902"/>
      <c r="AT17" s="901">
        <v>1</v>
      </c>
      <c r="AU17" s="901"/>
      <c r="AV17" s="901"/>
      <c r="AW17" s="901"/>
      <c r="AX17" s="901">
        <v>1</v>
      </c>
      <c r="AY17" s="901"/>
      <c r="AZ17" s="901"/>
      <c r="BA17" s="901"/>
      <c r="BB17" s="901">
        <v>1</v>
      </c>
      <c r="BC17" s="901"/>
      <c r="BD17" s="895">
        <f t="shared" si="13"/>
        <v>3</v>
      </c>
      <c r="BE17" s="895">
        <f t="shared" si="13"/>
        <v>0</v>
      </c>
    </row>
    <row r="18" spans="1:57" ht="26.25" customHeight="1" x14ac:dyDescent="0.2">
      <c r="A18" s="840">
        <v>7</v>
      </c>
      <c r="B18" s="878">
        <v>0.6</v>
      </c>
      <c r="C18" s="899"/>
      <c r="D18" s="907" t="s">
        <v>52</v>
      </c>
      <c r="E18" s="903" t="s">
        <v>278</v>
      </c>
      <c r="F18" s="1202">
        <v>1</v>
      </c>
      <c r="G18" s="1203"/>
      <c r="H18" s="883">
        <f t="shared" si="2"/>
        <v>0</v>
      </c>
      <c r="I18" s="899"/>
      <c r="J18" s="885">
        <f t="shared" si="3"/>
        <v>0</v>
      </c>
      <c r="K18" s="886">
        <f t="shared" si="0"/>
        <v>0</v>
      </c>
      <c r="L18" s="887">
        <f t="shared" si="4"/>
        <v>4776</v>
      </c>
      <c r="M18" s="887">
        <f t="shared" si="5"/>
        <v>0</v>
      </c>
      <c r="N18" s="887">
        <f t="shared" si="6"/>
        <v>0</v>
      </c>
      <c r="O18" s="887">
        <f t="shared" si="7"/>
        <v>0</v>
      </c>
      <c r="P18" s="888">
        <f t="shared" si="8"/>
        <v>0</v>
      </c>
      <c r="Q18" s="888">
        <f t="shared" si="9"/>
        <v>0</v>
      </c>
      <c r="R18" s="906"/>
      <c r="S18" s="1005"/>
      <c r="T18" s="831">
        <v>7</v>
      </c>
      <c r="U18" s="908" t="s">
        <v>52</v>
      </c>
      <c r="V18" s="900" t="s">
        <v>49</v>
      </c>
      <c r="W18" s="893">
        <f t="shared" si="1"/>
        <v>1</v>
      </c>
      <c r="X18" s="893">
        <f t="shared" si="1"/>
        <v>0</v>
      </c>
      <c r="Y18" s="894">
        <f t="shared" si="10"/>
        <v>0</v>
      </c>
      <c r="Z18" s="894">
        <f t="shared" si="1"/>
        <v>0</v>
      </c>
      <c r="AA18" s="895">
        <f t="shared" si="1"/>
        <v>0</v>
      </c>
      <c r="AB18" s="901"/>
      <c r="AC18" s="895">
        <f t="shared" si="11"/>
        <v>0</v>
      </c>
      <c r="AD18" s="895">
        <f t="shared" si="11"/>
        <v>0</v>
      </c>
      <c r="AE18" s="896" t="e">
        <f t="shared" si="12"/>
        <v>#DIV/0!</v>
      </c>
      <c r="AF18" s="902"/>
      <c r="AG18" s="902"/>
      <c r="AH18" s="902"/>
      <c r="AI18" s="902"/>
      <c r="AJ18" s="902"/>
      <c r="AK18" s="902"/>
      <c r="AL18" s="902"/>
      <c r="AM18" s="902"/>
      <c r="AN18" s="902"/>
      <c r="AO18" s="902"/>
      <c r="AP18" s="902"/>
      <c r="AQ18" s="902"/>
      <c r="AR18" s="902"/>
      <c r="AS18" s="902"/>
      <c r="AT18" s="901"/>
      <c r="AU18" s="901"/>
      <c r="AV18" s="901"/>
      <c r="AW18" s="901"/>
      <c r="AX18" s="901"/>
      <c r="AY18" s="901"/>
      <c r="AZ18" s="901"/>
      <c r="BA18" s="901"/>
      <c r="BB18" s="901"/>
      <c r="BC18" s="901"/>
      <c r="BD18" s="895">
        <f t="shared" si="13"/>
        <v>0</v>
      </c>
      <c r="BE18" s="895">
        <f t="shared" si="13"/>
        <v>0</v>
      </c>
    </row>
    <row r="19" spans="1:57" ht="26.25" customHeight="1" x14ac:dyDescent="0.2">
      <c r="A19" s="840">
        <v>8</v>
      </c>
      <c r="B19" s="878">
        <v>0.84</v>
      </c>
      <c r="C19" s="879"/>
      <c r="D19" s="907" t="s">
        <v>53</v>
      </c>
      <c r="E19" s="903" t="s">
        <v>279</v>
      </c>
      <c r="F19" s="1202"/>
      <c r="G19" s="1203"/>
      <c r="H19" s="883" t="e">
        <f t="shared" si="2"/>
        <v>#DIV/0!</v>
      </c>
      <c r="I19" s="899"/>
      <c r="J19" s="885">
        <f t="shared" si="3"/>
        <v>0</v>
      </c>
      <c r="K19" s="886">
        <f t="shared" si="0"/>
        <v>0</v>
      </c>
      <c r="L19" s="887">
        <f t="shared" si="4"/>
        <v>6686.4</v>
      </c>
      <c r="M19" s="887">
        <f t="shared" si="5"/>
        <v>0</v>
      </c>
      <c r="N19" s="887">
        <f t="shared" si="6"/>
        <v>0</v>
      </c>
      <c r="O19" s="887">
        <f t="shared" si="7"/>
        <v>0</v>
      </c>
      <c r="P19" s="888">
        <f t="shared" si="8"/>
        <v>0</v>
      </c>
      <c r="Q19" s="888">
        <f t="shared" si="9"/>
        <v>0</v>
      </c>
      <c r="R19" s="906"/>
      <c r="S19" s="1005"/>
      <c r="T19" s="831">
        <v>8</v>
      </c>
      <c r="U19" s="908" t="s">
        <v>53</v>
      </c>
      <c r="V19" s="900" t="s">
        <v>49</v>
      </c>
      <c r="W19" s="893">
        <f t="shared" si="1"/>
        <v>0</v>
      </c>
      <c r="X19" s="893">
        <f t="shared" si="1"/>
        <v>0</v>
      </c>
      <c r="Y19" s="894" t="e">
        <f t="shared" si="10"/>
        <v>#DIV/0!</v>
      </c>
      <c r="Z19" s="894">
        <f t="shared" si="1"/>
        <v>0</v>
      </c>
      <c r="AA19" s="894">
        <f t="shared" si="1"/>
        <v>0</v>
      </c>
      <c r="AB19" s="901"/>
      <c r="AC19" s="895">
        <f t="shared" si="11"/>
        <v>0</v>
      </c>
      <c r="AD19" s="895">
        <f t="shared" si="11"/>
        <v>0</v>
      </c>
      <c r="AE19" s="896" t="e">
        <f t="shared" si="12"/>
        <v>#DIV/0!</v>
      </c>
      <c r="AF19" s="902"/>
      <c r="AG19" s="902"/>
      <c r="AH19" s="902"/>
      <c r="AI19" s="902"/>
      <c r="AJ19" s="902"/>
      <c r="AK19" s="902"/>
      <c r="AL19" s="902"/>
      <c r="AM19" s="902"/>
      <c r="AN19" s="902"/>
      <c r="AO19" s="902"/>
      <c r="AP19" s="902"/>
      <c r="AQ19" s="902"/>
      <c r="AR19" s="902"/>
      <c r="AS19" s="902"/>
      <c r="AT19" s="901"/>
      <c r="AU19" s="901"/>
      <c r="AV19" s="901"/>
      <c r="AW19" s="901"/>
      <c r="AX19" s="901"/>
      <c r="AY19" s="901"/>
      <c r="AZ19" s="901"/>
      <c r="BA19" s="901"/>
      <c r="BB19" s="901"/>
      <c r="BC19" s="901"/>
      <c r="BD19" s="895">
        <f t="shared" si="13"/>
        <v>0</v>
      </c>
      <c r="BE19" s="895">
        <f t="shared" si="13"/>
        <v>0</v>
      </c>
    </row>
    <row r="20" spans="1:57" ht="40.5" customHeight="1" x14ac:dyDescent="0.2">
      <c r="A20" s="840">
        <v>9</v>
      </c>
      <c r="B20" s="878">
        <v>1.5</v>
      </c>
      <c r="C20" s="909"/>
      <c r="D20" s="907" t="s">
        <v>54</v>
      </c>
      <c r="E20" s="903" t="s">
        <v>278</v>
      </c>
      <c r="F20" s="1202"/>
      <c r="G20" s="1203"/>
      <c r="H20" s="883" t="e">
        <f t="shared" si="2"/>
        <v>#DIV/0!</v>
      </c>
      <c r="I20" s="899"/>
      <c r="J20" s="885">
        <f t="shared" si="3"/>
        <v>0</v>
      </c>
      <c r="K20" s="886">
        <f t="shared" si="0"/>
        <v>0</v>
      </c>
      <c r="L20" s="887">
        <f t="shared" si="4"/>
        <v>11940</v>
      </c>
      <c r="M20" s="887">
        <f t="shared" si="5"/>
        <v>0</v>
      </c>
      <c r="N20" s="887">
        <f t="shared" si="6"/>
        <v>0</v>
      </c>
      <c r="O20" s="887">
        <f t="shared" si="7"/>
        <v>0</v>
      </c>
      <c r="P20" s="888">
        <f t="shared" si="8"/>
        <v>0</v>
      </c>
      <c r="Q20" s="888">
        <f t="shared" si="9"/>
        <v>0</v>
      </c>
      <c r="R20" s="906"/>
      <c r="S20" s="1005"/>
      <c r="T20" s="831">
        <v>9</v>
      </c>
      <c r="U20" s="908" t="s">
        <v>54</v>
      </c>
      <c r="V20" s="900" t="s">
        <v>50</v>
      </c>
      <c r="W20" s="893">
        <f t="shared" si="1"/>
        <v>0</v>
      </c>
      <c r="X20" s="893">
        <f t="shared" si="1"/>
        <v>0</v>
      </c>
      <c r="Y20" s="894" t="e">
        <f t="shared" si="10"/>
        <v>#DIV/0!</v>
      </c>
      <c r="Z20" s="894">
        <f t="shared" si="1"/>
        <v>0</v>
      </c>
      <c r="AA20" s="894">
        <f t="shared" si="1"/>
        <v>0</v>
      </c>
      <c r="AB20" s="901"/>
      <c r="AC20" s="895">
        <f t="shared" si="11"/>
        <v>0</v>
      </c>
      <c r="AD20" s="895">
        <f t="shared" si="11"/>
        <v>0</v>
      </c>
      <c r="AE20" s="896" t="e">
        <f t="shared" si="12"/>
        <v>#DIV/0!</v>
      </c>
      <c r="AF20" s="902"/>
      <c r="AG20" s="902"/>
      <c r="AH20" s="902"/>
      <c r="AI20" s="902"/>
      <c r="AJ20" s="902"/>
      <c r="AK20" s="902"/>
      <c r="AL20" s="902"/>
      <c r="AM20" s="902"/>
      <c r="AN20" s="902"/>
      <c r="AO20" s="902"/>
      <c r="AP20" s="902"/>
      <c r="AQ20" s="902"/>
      <c r="AR20" s="902"/>
      <c r="AS20" s="902"/>
      <c r="AT20" s="901"/>
      <c r="AU20" s="901"/>
      <c r="AV20" s="901"/>
      <c r="AW20" s="901"/>
      <c r="AX20" s="901"/>
      <c r="AY20" s="901"/>
      <c r="AZ20" s="901"/>
      <c r="BA20" s="901"/>
      <c r="BB20" s="901"/>
      <c r="BC20" s="901"/>
      <c r="BD20" s="895">
        <f t="shared" si="13"/>
        <v>0</v>
      </c>
      <c r="BE20" s="895">
        <f t="shared" si="13"/>
        <v>0</v>
      </c>
    </row>
    <row r="21" spans="1:57" ht="39" customHeight="1" x14ac:dyDescent="0.2">
      <c r="A21" s="840">
        <v>10</v>
      </c>
      <c r="B21" s="878">
        <v>1</v>
      </c>
      <c r="C21" s="909"/>
      <c r="D21" s="907" t="s">
        <v>55</v>
      </c>
      <c r="E21" s="903" t="s">
        <v>279</v>
      </c>
      <c r="F21" s="1202"/>
      <c r="G21" s="1203"/>
      <c r="H21" s="883" t="e">
        <f t="shared" si="2"/>
        <v>#DIV/0!</v>
      </c>
      <c r="I21" s="899"/>
      <c r="J21" s="885">
        <f t="shared" si="3"/>
        <v>0</v>
      </c>
      <c r="K21" s="886">
        <f t="shared" si="0"/>
        <v>0</v>
      </c>
      <c r="L21" s="887">
        <f t="shared" si="4"/>
        <v>7960</v>
      </c>
      <c r="M21" s="887">
        <f t="shared" si="5"/>
        <v>0</v>
      </c>
      <c r="N21" s="887">
        <f t="shared" si="6"/>
        <v>0</v>
      </c>
      <c r="O21" s="887">
        <f t="shared" si="7"/>
        <v>0</v>
      </c>
      <c r="P21" s="888">
        <f t="shared" si="8"/>
        <v>0</v>
      </c>
      <c r="Q21" s="888">
        <f t="shared" si="9"/>
        <v>0</v>
      </c>
      <c r="R21" s="906"/>
      <c r="S21" s="1005"/>
      <c r="T21" s="831">
        <v>10</v>
      </c>
      <c r="U21" s="908" t="s">
        <v>55</v>
      </c>
      <c r="V21" s="900" t="s">
        <v>50</v>
      </c>
      <c r="W21" s="893">
        <f t="shared" si="1"/>
        <v>0</v>
      </c>
      <c r="X21" s="893">
        <f t="shared" si="1"/>
        <v>0</v>
      </c>
      <c r="Y21" s="894" t="e">
        <f t="shared" si="10"/>
        <v>#DIV/0!</v>
      </c>
      <c r="Z21" s="894">
        <f t="shared" si="1"/>
        <v>0</v>
      </c>
      <c r="AA21" s="894">
        <f t="shared" si="1"/>
        <v>0</v>
      </c>
      <c r="AB21" s="901"/>
      <c r="AC21" s="895">
        <f t="shared" si="11"/>
        <v>0</v>
      </c>
      <c r="AD21" s="895">
        <f t="shared" si="11"/>
        <v>0</v>
      </c>
      <c r="AE21" s="896" t="e">
        <f t="shared" si="12"/>
        <v>#DIV/0!</v>
      </c>
      <c r="AF21" s="902"/>
      <c r="AG21" s="902"/>
      <c r="AH21" s="902"/>
      <c r="AI21" s="902"/>
      <c r="AJ21" s="902"/>
      <c r="AK21" s="902"/>
      <c r="AL21" s="902"/>
      <c r="AM21" s="902"/>
      <c r="AN21" s="902"/>
      <c r="AO21" s="902"/>
      <c r="AP21" s="902"/>
      <c r="AQ21" s="902"/>
      <c r="AR21" s="902"/>
      <c r="AS21" s="902"/>
      <c r="AT21" s="901"/>
      <c r="AU21" s="901"/>
      <c r="AV21" s="901"/>
      <c r="AW21" s="901"/>
      <c r="AX21" s="901"/>
      <c r="AY21" s="901"/>
      <c r="AZ21" s="901"/>
      <c r="BA21" s="901"/>
      <c r="BB21" s="901"/>
      <c r="BC21" s="901"/>
      <c r="BD21" s="895">
        <f t="shared" si="13"/>
        <v>0</v>
      </c>
      <c r="BE21" s="895">
        <f t="shared" si="13"/>
        <v>0</v>
      </c>
    </row>
    <row r="22" spans="1:57" ht="11.25" customHeight="1" x14ac:dyDescent="0.2">
      <c r="A22" s="840">
        <v>11</v>
      </c>
      <c r="B22" s="878">
        <v>4</v>
      </c>
      <c r="C22" s="899"/>
      <c r="D22" s="1453" t="s">
        <v>280</v>
      </c>
      <c r="E22" s="903" t="s">
        <v>278</v>
      </c>
      <c r="F22" s="1202">
        <v>1</v>
      </c>
      <c r="G22" s="1203">
        <v>1</v>
      </c>
      <c r="H22" s="883">
        <f t="shared" si="2"/>
        <v>100</v>
      </c>
      <c r="I22" s="899">
        <v>2</v>
      </c>
      <c r="J22" s="885">
        <f t="shared" si="3"/>
        <v>2</v>
      </c>
      <c r="K22" s="886">
        <f t="shared" si="0"/>
        <v>8</v>
      </c>
      <c r="L22" s="887">
        <f t="shared" si="4"/>
        <v>31840</v>
      </c>
      <c r="M22" s="887">
        <f t="shared" si="5"/>
        <v>63680</v>
      </c>
      <c r="N22" s="887">
        <f t="shared" si="6"/>
        <v>0</v>
      </c>
      <c r="O22" s="887">
        <f t="shared" si="7"/>
        <v>0</v>
      </c>
      <c r="P22" s="888">
        <f t="shared" si="8"/>
        <v>8</v>
      </c>
      <c r="Q22" s="888">
        <f t="shared" si="9"/>
        <v>63680</v>
      </c>
      <c r="R22" s="906"/>
      <c r="S22" s="1005"/>
      <c r="T22" s="831">
        <v>11</v>
      </c>
      <c r="U22" s="1450" t="s">
        <v>56</v>
      </c>
      <c r="V22" s="900" t="s">
        <v>57</v>
      </c>
      <c r="W22" s="893">
        <f t="shared" si="1"/>
        <v>1</v>
      </c>
      <c r="X22" s="893">
        <v>1</v>
      </c>
      <c r="Y22" s="894">
        <f t="shared" si="10"/>
        <v>100</v>
      </c>
      <c r="Z22" s="894">
        <f t="shared" si="1"/>
        <v>2</v>
      </c>
      <c r="AA22" s="895">
        <f t="shared" si="1"/>
        <v>2</v>
      </c>
      <c r="AB22" s="901"/>
      <c r="AC22" s="895">
        <f t="shared" si="11"/>
        <v>2</v>
      </c>
      <c r="AD22" s="895">
        <f t="shared" si="11"/>
        <v>0</v>
      </c>
      <c r="AE22" s="896">
        <f t="shared" si="12"/>
        <v>0</v>
      </c>
      <c r="AF22" s="902"/>
      <c r="AG22" s="902"/>
      <c r="AH22" s="902"/>
      <c r="AI22" s="902"/>
      <c r="AJ22" s="902"/>
      <c r="AK22" s="902"/>
      <c r="AL22" s="902"/>
      <c r="AM22" s="902"/>
      <c r="AN22" s="902"/>
      <c r="AO22" s="902"/>
      <c r="AP22" s="902"/>
      <c r="AQ22" s="902"/>
      <c r="AR22" s="902"/>
      <c r="AS22" s="902"/>
      <c r="AT22" s="901"/>
      <c r="AU22" s="901"/>
      <c r="AV22" s="901">
        <v>1</v>
      </c>
      <c r="AW22" s="901"/>
      <c r="AX22" s="901"/>
      <c r="AY22" s="901"/>
      <c r="AZ22" s="901"/>
      <c r="BA22" s="901"/>
      <c r="BB22" s="901">
        <v>1</v>
      </c>
      <c r="BC22" s="901"/>
      <c r="BD22" s="895">
        <f t="shared" si="13"/>
        <v>2</v>
      </c>
      <c r="BE22" s="895">
        <f t="shared" si="13"/>
        <v>0</v>
      </c>
    </row>
    <row r="23" spans="1:57" ht="13.5" customHeight="1" x14ac:dyDescent="0.2">
      <c r="A23" s="840">
        <v>12</v>
      </c>
      <c r="B23" s="878">
        <v>4</v>
      </c>
      <c r="C23" s="899"/>
      <c r="D23" s="1453"/>
      <c r="E23" s="903" t="s">
        <v>279</v>
      </c>
      <c r="F23" s="1202">
        <v>1</v>
      </c>
      <c r="G23" s="1203"/>
      <c r="H23" s="883">
        <f t="shared" si="2"/>
        <v>0</v>
      </c>
      <c r="I23" s="899"/>
      <c r="J23" s="885">
        <f t="shared" si="3"/>
        <v>0</v>
      </c>
      <c r="K23" s="886">
        <f t="shared" si="0"/>
        <v>0</v>
      </c>
      <c r="L23" s="887">
        <f t="shared" si="4"/>
        <v>31840</v>
      </c>
      <c r="M23" s="887">
        <f t="shared" si="5"/>
        <v>0</v>
      </c>
      <c r="N23" s="887">
        <f t="shared" si="6"/>
        <v>0</v>
      </c>
      <c r="O23" s="887">
        <f t="shared" si="7"/>
        <v>0</v>
      </c>
      <c r="P23" s="888">
        <f t="shared" si="8"/>
        <v>0</v>
      </c>
      <c r="Q23" s="888">
        <f t="shared" si="9"/>
        <v>0</v>
      </c>
      <c r="R23" s="906"/>
      <c r="S23" s="1005"/>
      <c r="T23" s="831">
        <v>12</v>
      </c>
      <c r="U23" s="1450"/>
      <c r="V23" s="900" t="s">
        <v>50</v>
      </c>
      <c r="W23" s="893">
        <f t="shared" si="1"/>
        <v>1</v>
      </c>
      <c r="X23" s="893">
        <f t="shared" si="1"/>
        <v>0</v>
      </c>
      <c r="Y23" s="894">
        <f t="shared" si="10"/>
        <v>0</v>
      </c>
      <c r="Z23" s="894">
        <f t="shared" si="1"/>
        <v>0</v>
      </c>
      <c r="AA23" s="895">
        <f t="shared" si="1"/>
        <v>0</v>
      </c>
      <c r="AB23" s="901"/>
      <c r="AC23" s="895">
        <f t="shared" si="11"/>
        <v>0</v>
      </c>
      <c r="AD23" s="895">
        <f t="shared" si="11"/>
        <v>0</v>
      </c>
      <c r="AE23" s="896" t="e">
        <f t="shared" si="12"/>
        <v>#DIV/0!</v>
      </c>
      <c r="AF23" s="902"/>
      <c r="AG23" s="902"/>
      <c r="AH23" s="902"/>
      <c r="AI23" s="902"/>
      <c r="AJ23" s="902"/>
      <c r="AK23" s="902"/>
      <c r="AL23" s="902"/>
      <c r="AM23" s="902"/>
      <c r="AN23" s="902"/>
      <c r="AO23" s="902"/>
      <c r="AP23" s="902"/>
      <c r="AQ23" s="902"/>
      <c r="AR23" s="902"/>
      <c r="AS23" s="902"/>
      <c r="AT23" s="901"/>
      <c r="AU23" s="901"/>
      <c r="AV23" s="901"/>
      <c r="AW23" s="901"/>
      <c r="AX23" s="901"/>
      <c r="AY23" s="901"/>
      <c r="AZ23" s="901"/>
      <c r="BA23" s="901"/>
      <c r="BB23" s="901"/>
      <c r="BC23" s="901"/>
      <c r="BD23" s="895">
        <f t="shared" si="13"/>
        <v>0</v>
      </c>
      <c r="BE23" s="895">
        <f t="shared" si="13"/>
        <v>0</v>
      </c>
    </row>
    <row r="24" spans="1:57" ht="19.5" customHeight="1" x14ac:dyDescent="0.2">
      <c r="A24" s="840">
        <v>13</v>
      </c>
      <c r="B24" s="878">
        <v>1</v>
      </c>
      <c r="C24" s="910"/>
      <c r="D24" s="1453" t="s">
        <v>58</v>
      </c>
      <c r="E24" s="903" t="s">
        <v>278</v>
      </c>
      <c r="F24" s="1202">
        <v>1</v>
      </c>
      <c r="G24" s="1203">
        <v>1</v>
      </c>
      <c r="H24" s="883">
        <f t="shared" si="2"/>
        <v>100</v>
      </c>
      <c r="I24" s="899">
        <v>5</v>
      </c>
      <c r="J24" s="885">
        <f t="shared" si="3"/>
        <v>5</v>
      </c>
      <c r="K24" s="886">
        <f t="shared" si="0"/>
        <v>5</v>
      </c>
      <c r="L24" s="887">
        <f t="shared" si="4"/>
        <v>7960</v>
      </c>
      <c r="M24" s="887">
        <f t="shared" si="5"/>
        <v>39800</v>
      </c>
      <c r="N24" s="887">
        <f t="shared" si="6"/>
        <v>0</v>
      </c>
      <c r="O24" s="887">
        <f t="shared" si="7"/>
        <v>0</v>
      </c>
      <c r="P24" s="888">
        <f t="shared" si="8"/>
        <v>5</v>
      </c>
      <c r="Q24" s="888">
        <f t="shared" si="9"/>
        <v>39800</v>
      </c>
      <c r="R24" s="906"/>
      <c r="S24" s="1005"/>
      <c r="T24" s="831">
        <v>13</v>
      </c>
      <c r="U24" s="1460" t="s">
        <v>58</v>
      </c>
      <c r="V24" s="900" t="s">
        <v>49</v>
      </c>
      <c r="W24" s="893">
        <f t="shared" si="1"/>
        <v>1</v>
      </c>
      <c r="X24" s="893">
        <f t="shared" si="1"/>
        <v>1</v>
      </c>
      <c r="Y24" s="894">
        <f t="shared" si="10"/>
        <v>100</v>
      </c>
      <c r="Z24" s="894">
        <f t="shared" si="1"/>
        <v>5</v>
      </c>
      <c r="AA24" s="895">
        <f t="shared" si="1"/>
        <v>5</v>
      </c>
      <c r="AB24" s="901"/>
      <c r="AC24" s="895">
        <f t="shared" si="11"/>
        <v>5</v>
      </c>
      <c r="AD24" s="895">
        <f t="shared" si="11"/>
        <v>0</v>
      </c>
      <c r="AE24" s="896">
        <f t="shared" si="12"/>
        <v>0</v>
      </c>
      <c r="AF24" s="902"/>
      <c r="AG24" s="902"/>
      <c r="AH24" s="902"/>
      <c r="AI24" s="902"/>
      <c r="AJ24" s="902"/>
      <c r="AK24" s="902"/>
      <c r="AL24" s="902"/>
      <c r="AM24" s="902"/>
      <c r="AN24" s="902"/>
      <c r="AO24" s="902"/>
      <c r="AP24" s="902"/>
      <c r="AQ24" s="902"/>
      <c r="AR24" s="902"/>
      <c r="AS24" s="902"/>
      <c r="AT24" s="901">
        <v>1</v>
      </c>
      <c r="AU24" s="901"/>
      <c r="AV24" s="901">
        <v>1</v>
      </c>
      <c r="AW24" s="901"/>
      <c r="AX24" s="901">
        <v>1</v>
      </c>
      <c r="AY24" s="901"/>
      <c r="AZ24" s="901">
        <v>1</v>
      </c>
      <c r="BA24" s="901"/>
      <c r="BB24" s="901">
        <v>1</v>
      </c>
      <c r="BC24" s="901"/>
      <c r="BD24" s="895">
        <f t="shared" si="13"/>
        <v>5</v>
      </c>
      <c r="BE24" s="895">
        <f t="shared" si="13"/>
        <v>0</v>
      </c>
    </row>
    <row r="25" spans="1:57" ht="21" customHeight="1" x14ac:dyDescent="0.2">
      <c r="A25" s="840">
        <v>14</v>
      </c>
      <c r="B25" s="878">
        <v>2</v>
      </c>
      <c r="C25" s="899">
        <v>1</v>
      </c>
      <c r="D25" s="1453"/>
      <c r="E25" s="903" t="s">
        <v>279</v>
      </c>
      <c r="F25" s="1202">
        <v>1</v>
      </c>
      <c r="G25" s="1203">
        <v>1</v>
      </c>
      <c r="H25" s="883">
        <f t="shared" si="2"/>
        <v>100</v>
      </c>
      <c r="I25" s="899">
        <v>2</v>
      </c>
      <c r="J25" s="885">
        <f t="shared" si="3"/>
        <v>2</v>
      </c>
      <c r="K25" s="886">
        <f t="shared" si="0"/>
        <v>4</v>
      </c>
      <c r="L25" s="887">
        <f t="shared" si="4"/>
        <v>15920</v>
      </c>
      <c r="M25" s="887">
        <f t="shared" si="5"/>
        <v>31840</v>
      </c>
      <c r="N25" s="887">
        <f t="shared" si="6"/>
        <v>2</v>
      </c>
      <c r="O25" s="887">
        <f t="shared" si="7"/>
        <v>15920</v>
      </c>
      <c r="P25" s="888">
        <f t="shared" si="8"/>
        <v>6</v>
      </c>
      <c r="Q25" s="888">
        <f t="shared" si="9"/>
        <v>47760</v>
      </c>
      <c r="R25" s="906"/>
      <c r="S25" s="1005"/>
      <c r="T25" s="831">
        <v>14</v>
      </c>
      <c r="U25" s="1460"/>
      <c r="V25" s="900" t="s">
        <v>50</v>
      </c>
      <c r="W25" s="893">
        <f t="shared" si="1"/>
        <v>1</v>
      </c>
      <c r="X25" s="893">
        <f t="shared" si="1"/>
        <v>1</v>
      </c>
      <c r="Y25" s="894">
        <f t="shared" si="10"/>
        <v>100</v>
      </c>
      <c r="Z25" s="894">
        <f t="shared" si="1"/>
        <v>2</v>
      </c>
      <c r="AA25" s="895">
        <f t="shared" si="1"/>
        <v>2</v>
      </c>
      <c r="AB25" s="901"/>
      <c r="AC25" s="895">
        <f t="shared" si="11"/>
        <v>2</v>
      </c>
      <c r="AD25" s="895">
        <f t="shared" si="11"/>
        <v>0</v>
      </c>
      <c r="AE25" s="896">
        <f t="shared" si="12"/>
        <v>0</v>
      </c>
      <c r="AF25" s="902"/>
      <c r="AG25" s="902"/>
      <c r="AH25" s="902"/>
      <c r="AI25" s="902"/>
      <c r="AJ25" s="902"/>
      <c r="AK25" s="902"/>
      <c r="AL25" s="902"/>
      <c r="AM25" s="902"/>
      <c r="AN25" s="902"/>
      <c r="AO25" s="902"/>
      <c r="AP25" s="902"/>
      <c r="AQ25" s="902"/>
      <c r="AR25" s="902"/>
      <c r="AS25" s="902"/>
      <c r="AT25" s="901"/>
      <c r="AU25" s="901"/>
      <c r="AV25" s="901"/>
      <c r="AW25" s="901"/>
      <c r="AX25" s="901">
        <v>1</v>
      </c>
      <c r="AY25" s="901"/>
      <c r="AZ25" s="901"/>
      <c r="BA25" s="901"/>
      <c r="BB25" s="901">
        <v>1</v>
      </c>
      <c r="BC25" s="901"/>
      <c r="BD25" s="895">
        <f t="shared" si="13"/>
        <v>2</v>
      </c>
      <c r="BE25" s="895">
        <f t="shared" si="13"/>
        <v>0</v>
      </c>
    </row>
    <row r="26" spans="1:57" ht="12" customHeight="1" x14ac:dyDescent="0.2">
      <c r="A26" s="840">
        <v>15</v>
      </c>
      <c r="B26" s="878">
        <v>1</v>
      </c>
      <c r="C26" s="879"/>
      <c r="D26" s="1449" t="s">
        <v>59</v>
      </c>
      <c r="E26" s="903" t="s">
        <v>278</v>
      </c>
      <c r="F26" s="1202"/>
      <c r="G26" s="1203"/>
      <c r="H26" s="883" t="e">
        <f t="shared" si="2"/>
        <v>#DIV/0!</v>
      </c>
      <c r="I26" s="899"/>
      <c r="J26" s="885">
        <f t="shared" si="3"/>
        <v>0</v>
      </c>
      <c r="K26" s="886">
        <f t="shared" si="0"/>
        <v>0</v>
      </c>
      <c r="L26" s="887">
        <f t="shared" si="4"/>
        <v>7960</v>
      </c>
      <c r="M26" s="887">
        <f t="shared" si="5"/>
        <v>0</v>
      </c>
      <c r="N26" s="887">
        <f t="shared" si="6"/>
        <v>0</v>
      </c>
      <c r="O26" s="887">
        <f t="shared" si="7"/>
        <v>0</v>
      </c>
      <c r="P26" s="888">
        <f t="shared" si="8"/>
        <v>0</v>
      </c>
      <c r="Q26" s="888">
        <f t="shared" si="9"/>
        <v>0</v>
      </c>
      <c r="R26" s="906"/>
      <c r="S26" s="1005"/>
      <c r="T26" s="831">
        <v>15</v>
      </c>
      <c r="U26" s="1450" t="s">
        <v>59</v>
      </c>
      <c r="V26" s="900" t="s">
        <v>49</v>
      </c>
      <c r="W26" s="893">
        <f t="shared" si="1"/>
        <v>0</v>
      </c>
      <c r="X26" s="893">
        <f t="shared" si="1"/>
        <v>0</v>
      </c>
      <c r="Y26" s="894" t="e">
        <f t="shared" si="10"/>
        <v>#DIV/0!</v>
      </c>
      <c r="Z26" s="894">
        <f t="shared" si="1"/>
        <v>0</v>
      </c>
      <c r="AA26" s="894">
        <f t="shared" si="1"/>
        <v>0</v>
      </c>
      <c r="AB26" s="901"/>
      <c r="AC26" s="895">
        <f t="shared" si="11"/>
        <v>0</v>
      </c>
      <c r="AD26" s="895">
        <f t="shared" si="11"/>
        <v>0</v>
      </c>
      <c r="AE26" s="896" t="e">
        <f t="shared" si="12"/>
        <v>#DIV/0!</v>
      </c>
      <c r="AF26" s="902"/>
      <c r="AG26" s="902"/>
      <c r="AH26" s="902"/>
      <c r="AI26" s="902"/>
      <c r="AJ26" s="902"/>
      <c r="AK26" s="902"/>
      <c r="AL26" s="902"/>
      <c r="AM26" s="902"/>
      <c r="AN26" s="902"/>
      <c r="AO26" s="902"/>
      <c r="AP26" s="902"/>
      <c r="AQ26" s="902"/>
      <c r="AR26" s="902"/>
      <c r="AS26" s="902"/>
      <c r="AT26" s="901"/>
      <c r="AU26" s="901"/>
      <c r="AV26" s="901"/>
      <c r="AW26" s="901"/>
      <c r="AX26" s="901"/>
      <c r="AY26" s="901"/>
      <c r="AZ26" s="901"/>
      <c r="BA26" s="901"/>
      <c r="BB26" s="901"/>
      <c r="BC26" s="901"/>
      <c r="BD26" s="895">
        <f t="shared" si="13"/>
        <v>0</v>
      </c>
      <c r="BE26" s="895">
        <f t="shared" si="13"/>
        <v>0</v>
      </c>
    </row>
    <row r="27" spans="1:57" ht="12" customHeight="1" x14ac:dyDescent="0.2">
      <c r="A27" s="840">
        <v>16</v>
      </c>
      <c r="B27" s="878">
        <v>1</v>
      </c>
      <c r="C27" s="879"/>
      <c r="D27" s="1449"/>
      <c r="E27" s="903" t="s">
        <v>279</v>
      </c>
      <c r="F27" s="1202"/>
      <c r="G27" s="1203"/>
      <c r="H27" s="883" t="e">
        <f t="shared" si="2"/>
        <v>#DIV/0!</v>
      </c>
      <c r="I27" s="899"/>
      <c r="J27" s="885">
        <f t="shared" si="3"/>
        <v>0</v>
      </c>
      <c r="K27" s="886">
        <f t="shared" si="0"/>
        <v>0</v>
      </c>
      <c r="L27" s="887">
        <f t="shared" si="4"/>
        <v>7960</v>
      </c>
      <c r="M27" s="887">
        <f t="shared" si="5"/>
        <v>0</v>
      </c>
      <c r="N27" s="887">
        <f t="shared" si="6"/>
        <v>0</v>
      </c>
      <c r="O27" s="887">
        <f t="shared" si="7"/>
        <v>0</v>
      </c>
      <c r="P27" s="888">
        <f t="shared" si="8"/>
        <v>0</v>
      </c>
      <c r="Q27" s="888">
        <f t="shared" si="9"/>
        <v>0</v>
      </c>
      <c r="R27" s="906"/>
      <c r="S27" s="1005"/>
      <c r="T27" s="831">
        <v>16</v>
      </c>
      <c r="U27" s="1450"/>
      <c r="V27" s="900" t="s">
        <v>50</v>
      </c>
      <c r="W27" s="893">
        <f t="shared" si="1"/>
        <v>0</v>
      </c>
      <c r="X27" s="893">
        <f t="shared" si="1"/>
        <v>0</v>
      </c>
      <c r="Y27" s="894" t="e">
        <f t="shared" si="10"/>
        <v>#DIV/0!</v>
      </c>
      <c r="Z27" s="894">
        <f t="shared" si="1"/>
        <v>0</v>
      </c>
      <c r="AA27" s="894">
        <f t="shared" si="1"/>
        <v>0</v>
      </c>
      <c r="AB27" s="901"/>
      <c r="AC27" s="895">
        <f t="shared" si="11"/>
        <v>0</v>
      </c>
      <c r="AD27" s="895">
        <f t="shared" si="11"/>
        <v>0</v>
      </c>
      <c r="AE27" s="896" t="e">
        <f t="shared" si="12"/>
        <v>#DIV/0!</v>
      </c>
      <c r="AF27" s="902"/>
      <c r="AG27" s="902"/>
      <c r="AH27" s="902"/>
      <c r="AI27" s="902"/>
      <c r="AJ27" s="902"/>
      <c r="AK27" s="902"/>
      <c r="AL27" s="902"/>
      <c r="AM27" s="902"/>
      <c r="AN27" s="902"/>
      <c r="AO27" s="902"/>
      <c r="AP27" s="902"/>
      <c r="AQ27" s="902"/>
      <c r="AR27" s="902"/>
      <c r="AS27" s="902"/>
      <c r="AT27" s="901"/>
      <c r="AU27" s="901"/>
      <c r="AV27" s="901"/>
      <c r="AW27" s="901"/>
      <c r="AX27" s="901"/>
      <c r="AY27" s="901"/>
      <c r="AZ27" s="901"/>
      <c r="BA27" s="901"/>
      <c r="BB27" s="901"/>
      <c r="BC27" s="901"/>
      <c r="BD27" s="895">
        <f t="shared" si="13"/>
        <v>0</v>
      </c>
      <c r="BE27" s="895">
        <f t="shared" si="13"/>
        <v>0</v>
      </c>
    </row>
    <row r="28" spans="1:57" ht="10.5" customHeight="1" x14ac:dyDescent="0.2">
      <c r="A28" s="840">
        <v>17</v>
      </c>
      <c r="B28" s="878">
        <v>1</v>
      </c>
      <c r="C28" s="879"/>
      <c r="D28" s="1453" t="s">
        <v>60</v>
      </c>
      <c r="E28" s="903" t="s">
        <v>278</v>
      </c>
      <c r="F28" s="1202"/>
      <c r="G28" s="1203"/>
      <c r="H28" s="883" t="e">
        <f t="shared" si="2"/>
        <v>#DIV/0!</v>
      </c>
      <c r="I28" s="899">
        <v>1</v>
      </c>
      <c r="J28" s="885">
        <f t="shared" si="3"/>
        <v>0</v>
      </c>
      <c r="K28" s="886">
        <f t="shared" si="0"/>
        <v>0</v>
      </c>
      <c r="L28" s="887">
        <f t="shared" si="4"/>
        <v>7960</v>
      </c>
      <c r="M28" s="887">
        <f t="shared" si="5"/>
        <v>0</v>
      </c>
      <c r="N28" s="887">
        <f t="shared" si="6"/>
        <v>0</v>
      </c>
      <c r="O28" s="887">
        <f t="shared" si="7"/>
        <v>0</v>
      </c>
      <c r="P28" s="888">
        <f t="shared" si="8"/>
        <v>0</v>
      </c>
      <c r="Q28" s="888">
        <f t="shared" si="9"/>
        <v>0</v>
      </c>
      <c r="R28" s="906"/>
      <c r="S28" s="1005"/>
      <c r="T28" s="831">
        <v>17</v>
      </c>
      <c r="U28" s="1450" t="s">
        <v>60</v>
      </c>
      <c r="V28" s="900" t="s">
        <v>49</v>
      </c>
      <c r="W28" s="893">
        <f t="shared" si="1"/>
        <v>0</v>
      </c>
      <c r="X28" s="893">
        <f t="shared" si="1"/>
        <v>0</v>
      </c>
      <c r="Y28" s="894" t="e">
        <f t="shared" si="10"/>
        <v>#DIV/0!</v>
      </c>
      <c r="Z28" s="894">
        <f t="shared" si="1"/>
        <v>1</v>
      </c>
      <c r="AA28" s="894">
        <f t="shared" si="1"/>
        <v>0</v>
      </c>
      <c r="AB28" s="901"/>
      <c r="AC28" s="895">
        <f t="shared" si="11"/>
        <v>0</v>
      </c>
      <c r="AD28" s="895">
        <f t="shared" si="11"/>
        <v>0</v>
      </c>
      <c r="AE28" s="896" t="e">
        <f t="shared" si="12"/>
        <v>#DIV/0!</v>
      </c>
      <c r="AF28" s="902"/>
      <c r="AG28" s="902"/>
      <c r="AH28" s="902"/>
      <c r="AI28" s="902"/>
      <c r="AJ28" s="902"/>
      <c r="AK28" s="902"/>
      <c r="AL28" s="902"/>
      <c r="AM28" s="902"/>
      <c r="AN28" s="902"/>
      <c r="AO28" s="902"/>
      <c r="AP28" s="902"/>
      <c r="AQ28" s="902"/>
      <c r="AR28" s="902"/>
      <c r="AS28" s="902"/>
      <c r="AT28" s="901"/>
      <c r="AU28" s="901"/>
      <c r="AV28" s="901"/>
      <c r="AW28" s="901"/>
      <c r="AX28" s="901"/>
      <c r="AY28" s="901"/>
      <c r="AZ28" s="901"/>
      <c r="BA28" s="901"/>
      <c r="BB28" s="901"/>
      <c r="BC28" s="901"/>
      <c r="BD28" s="895">
        <f t="shared" si="13"/>
        <v>0</v>
      </c>
      <c r="BE28" s="895">
        <f t="shared" si="13"/>
        <v>0</v>
      </c>
    </row>
    <row r="29" spans="1:57" ht="17.25" customHeight="1" x14ac:dyDescent="0.2">
      <c r="A29" s="840">
        <v>18</v>
      </c>
      <c r="B29" s="878">
        <v>1</v>
      </c>
      <c r="C29" s="879"/>
      <c r="D29" s="1453"/>
      <c r="E29" s="903" t="s">
        <v>279</v>
      </c>
      <c r="F29" s="1202"/>
      <c r="G29" s="1203"/>
      <c r="H29" s="883" t="e">
        <f t="shared" si="2"/>
        <v>#DIV/0!</v>
      </c>
      <c r="I29" s="899"/>
      <c r="J29" s="885">
        <f t="shared" si="3"/>
        <v>0</v>
      </c>
      <c r="K29" s="886">
        <f t="shared" si="0"/>
        <v>0</v>
      </c>
      <c r="L29" s="887">
        <f t="shared" si="4"/>
        <v>7960</v>
      </c>
      <c r="M29" s="887">
        <f t="shared" si="5"/>
        <v>0</v>
      </c>
      <c r="N29" s="887">
        <f t="shared" si="6"/>
        <v>0</v>
      </c>
      <c r="O29" s="887">
        <f t="shared" si="7"/>
        <v>0</v>
      </c>
      <c r="P29" s="888">
        <f t="shared" si="8"/>
        <v>0</v>
      </c>
      <c r="Q29" s="888">
        <f t="shared" si="9"/>
        <v>0</v>
      </c>
      <c r="R29" s="906"/>
      <c r="S29" s="1005"/>
      <c r="T29" s="831">
        <v>18</v>
      </c>
      <c r="U29" s="1450"/>
      <c r="V29" s="900" t="s">
        <v>50</v>
      </c>
      <c r="W29" s="893">
        <f t="shared" si="1"/>
        <v>0</v>
      </c>
      <c r="X29" s="893">
        <f t="shared" si="1"/>
        <v>0</v>
      </c>
      <c r="Y29" s="894" t="e">
        <f t="shared" si="10"/>
        <v>#DIV/0!</v>
      </c>
      <c r="Z29" s="894">
        <f t="shared" si="1"/>
        <v>0</v>
      </c>
      <c r="AA29" s="894">
        <f t="shared" si="1"/>
        <v>0</v>
      </c>
      <c r="AB29" s="901"/>
      <c r="AC29" s="895">
        <f t="shared" si="11"/>
        <v>0</v>
      </c>
      <c r="AD29" s="895">
        <f t="shared" si="11"/>
        <v>0</v>
      </c>
      <c r="AE29" s="896" t="e">
        <f t="shared" si="12"/>
        <v>#DIV/0!</v>
      </c>
      <c r="AF29" s="902"/>
      <c r="AG29" s="902"/>
      <c r="AH29" s="902"/>
      <c r="AI29" s="902"/>
      <c r="AJ29" s="902"/>
      <c r="AK29" s="902"/>
      <c r="AL29" s="902"/>
      <c r="AM29" s="902"/>
      <c r="AN29" s="902"/>
      <c r="AO29" s="902"/>
      <c r="AP29" s="902"/>
      <c r="AQ29" s="902"/>
      <c r="AR29" s="902"/>
      <c r="AS29" s="902"/>
      <c r="AT29" s="901"/>
      <c r="AU29" s="901"/>
      <c r="AV29" s="901"/>
      <c r="AW29" s="901"/>
      <c r="AX29" s="901"/>
      <c r="AY29" s="901"/>
      <c r="AZ29" s="901"/>
      <c r="BA29" s="901"/>
      <c r="BB29" s="901"/>
      <c r="BC29" s="901"/>
      <c r="BD29" s="895">
        <f t="shared" si="13"/>
        <v>0</v>
      </c>
      <c r="BE29" s="895">
        <f t="shared" si="13"/>
        <v>0</v>
      </c>
    </row>
    <row r="30" spans="1:57" ht="14.25" customHeight="1" x14ac:dyDescent="0.2">
      <c r="A30" s="840">
        <v>19</v>
      </c>
      <c r="B30" s="878">
        <v>1</v>
      </c>
      <c r="C30" s="899"/>
      <c r="D30" s="1453" t="s">
        <v>61</v>
      </c>
      <c r="E30" s="903" t="s">
        <v>278</v>
      </c>
      <c r="F30" s="1202">
        <v>1</v>
      </c>
      <c r="G30" s="1203">
        <v>1</v>
      </c>
      <c r="H30" s="883">
        <f t="shared" si="2"/>
        <v>100</v>
      </c>
      <c r="I30" s="910">
        <v>5</v>
      </c>
      <c r="J30" s="885">
        <f t="shared" si="3"/>
        <v>5</v>
      </c>
      <c r="K30" s="886">
        <f t="shared" si="0"/>
        <v>5</v>
      </c>
      <c r="L30" s="887">
        <f t="shared" si="4"/>
        <v>7960</v>
      </c>
      <c r="M30" s="887">
        <f t="shared" si="5"/>
        <v>39800</v>
      </c>
      <c r="N30" s="887">
        <f t="shared" si="6"/>
        <v>0</v>
      </c>
      <c r="O30" s="887">
        <f t="shared" si="7"/>
        <v>0</v>
      </c>
      <c r="P30" s="888">
        <f t="shared" si="8"/>
        <v>5</v>
      </c>
      <c r="Q30" s="888">
        <f t="shared" si="9"/>
        <v>39800</v>
      </c>
      <c r="R30" s="906"/>
      <c r="S30" s="1005"/>
      <c r="T30" s="831">
        <v>19</v>
      </c>
      <c r="U30" s="1450" t="s">
        <v>61</v>
      </c>
      <c r="V30" s="900" t="s">
        <v>49</v>
      </c>
      <c r="W30" s="893">
        <f t="shared" ref="W30:X33" si="14">F30</f>
        <v>1</v>
      </c>
      <c r="X30" s="893">
        <f t="shared" si="14"/>
        <v>1</v>
      </c>
      <c r="Y30" s="894">
        <f t="shared" si="10"/>
        <v>100</v>
      </c>
      <c r="Z30" s="894">
        <f t="shared" ref="Z30:AA33" si="15">I30</f>
        <v>5</v>
      </c>
      <c r="AA30" s="895">
        <f t="shared" si="15"/>
        <v>5</v>
      </c>
      <c r="AB30" s="911"/>
      <c r="AC30" s="895">
        <f t="shared" si="11"/>
        <v>5</v>
      </c>
      <c r="AD30" s="895">
        <f t="shared" si="11"/>
        <v>0</v>
      </c>
      <c r="AE30" s="896">
        <f t="shared" si="12"/>
        <v>0</v>
      </c>
      <c r="AF30" s="912"/>
      <c r="AG30" s="912"/>
      <c r="AH30" s="912"/>
      <c r="AI30" s="912"/>
      <c r="AJ30" s="912"/>
      <c r="AK30" s="912"/>
      <c r="AL30" s="912"/>
      <c r="AM30" s="912"/>
      <c r="AN30" s="912"/>
      <c r="AO30" s="912"/>
      <c r="AP30" s="912"/>
      <c r="AQ30" s="912"/>
      <c r="AR30" s="912"/>
      <c r="AS30" s="912"/>
      <c r="AT30" s="911">
        <v>1</v>
      </c>
      <c r="AU30" s="911"/>
      <c r="AV30" s="911">
        <v>1</v>
      </c>
      <c r="AW30" s="911"/>
      <c r="AX30" s="911">
        <v>1</v>
      </c>
      <c r="AY30" s="911"/>
      <c r="AZ30" s="911">
        <v>1</v>
      </c>
      <c r="BA30" s="911"/>
      <c r="BB30" s="911">
        <v>1</v>
      </c>
      <c r="BC30" s="911"/>
      <c r="BD30" s="895">
        <f t="shared" si="13"/>
        <v>5</v>
      </c>
      <c r="BE30" s="895">
        <f t="shared" si="13"/>
        <v>0</v>
      </c>
    </row>
    <row r="31" spans="1:57" ht="14.25" customHeight="1" x14ac:dyDescent="0.2">
      <c r="A31" s="840">
        <v>20</v>
      </c>
      <c r="B31" s="878">
        <v>1</v>
      </c>
      <c r="C31" s="910">
        <v>1</v>
      </c>
      <c r="D31" s="1453"/>
      <c r="E31" s="903" t="s">
        <v>279</v>
      </c>
      <c r="F31" s="1202">
        <v>1</v>
      </c>
      <c r="G31" s="1203">
        <v>1</v>
      </c>
      <c r="H31" s="883">
        <f t="shared" si="2"/>
        <v>100</v>
      </c>
      <c r="I31" s="910">
        <v>1</v>
      </c>
      <c r="J31" s="885">
        <f t="shared" si="3"/>
        <v>1</v>
      </c>
      <c r="K31" s="886">
        <f t="shared" si="0"/>
        <v>1</v>
      </c>
      <c r="L31" s="887">
        <f t="shared" si="4"/>
        <v>7960</v>
      </c>
      <c r="M31" s="887">
        <f t="shared" si="5"/>
        <v>7960</v>
      </c>
      <c r="N31" s="887">
        <f t="shared" si="6"/>
        <v>1</v>
      </c>
      <c r="O31" s="887">
        <f t="shared" si="7"/>
        <v>7960</v>
      </c>
      <c r="P31" s="888">
        <f t="shared" si="8"/>
        <v>2</v>
      </c>
      <c r="Q31" s="888">
        <f t="shared" si="9"/>
        <v>15920</v>
      </c>
      <c r="R31" s="906"/>
      <c r="S31" s="1005"/>
      <c r="T31" s="831">
        <v>20</v>
      </c>
      <c r="U31" s="1450"/>
      <c r="V31" s="900" t="s">
        <v>50</v>
      </c>
      <c r="W31" s="893">
        <f t="shared" si="14"/>
        <v>1</v>
      </c>
      <c r="X31" s="893">
        <f t="shared" si="14"/>
        <v>1</v>
      </c>
      <c r="Y31" s="894">
        <f t="shared" si="10"/>
        <v>100</v>
      </c>
      <c r="Z31" s="894">
        <f t="shared" si="15"/>
        <v>1</v>
      </c>
      <c r="AA31" s="895">
        <f t="shared" si="15"/>
        <v>1</v>
      </c>
      <c r="AB31" s="911"/>
      <c r="AC31" s="895">
        <f t="shared" si="11"/>
        <v>1</v>
      </c>
      <c r="AD31" s="895">
        <f t="shared" si="11"/>
        <v>0</v>
      </c>
      <c r="AE31" s="896">
        <f t="shared" si="12"/>
        <v>0</v>
      </c>
      <c r="AF31" s="912"/>
      <c r="AG31" s="912"/>
      <c r="AH31" s="912"/>
      <c r="AI31" s="912"/>
      <c r="AJ31" s="912"/>
      <c r="AK31" s="912"/>
      <c r="AL31" s="912"/>
      <c r="AM31" s="912"/>
      <c r="AN31" s="912"/>
      <c r="AO31" s="912"/>
      <c r="AP31" s="912"/>
      <c r="AQ31" s="912"/>
      <c r="AR31" s="912"/>
      <c r="AS31" s="912"/>
      <c r="AT31" s="911"/>
      <c r="AU31" s="911"/>
      <c r="AV31" s="911"/>
      <c r="AW31" s="911"/>
      <c r="AX31" s="911">
        <v>1</v>
      </c>
      <c r="AY31" s="911"/>
      <c r="AZ31" s="911"/>
      <c r="BA31" s="911"/>
      <c r="BB31" s="911"/>
      <c r="BC31" s="911"/>
      <c r="BD31" s="895">
        <f t="shared" ref="BD31:BE33" si="16">AF31+AH31+AJ31+AL31+AN31+AP31+AR31+AT31+AV31+AX31+AZ31+BB31</f>
        <v>1</v>
      </c>
      <c r="BE31" s="895">
        <f t="shared" si="16"/>
        <v>0</v>
      </c>
    </row>
    <row r="32" spans="1:57" ht="10.5" customHeight="1" x14ac:dyDescent="0.2">
      <c r="A32" s="840">
        <v>21</v>
      </c>
      <c r="B32" s="878">
        <v>1</v>
      </c>
      <c r="C32" s="879"/>
      <c r="D32" s="1453" t="s">
        <v>62</v>
      </c>
      <c r="E32" s="903" t="s">
        <v>278</v>
      </c>
      <c r="F32" s="1202"/>
      <c r="G32" s="1203"/>
      <c r="H32" s="883" t="e">
        <f t="shared" si="2"/>
        <v>#DIV/0!</v>
      </c>
      <c r="I32" s="910"/>
      <c r="J32" s="885">
        <f t="shared" si="3"/>
        <v>0</v>
      </c>
      <c r="K32" s="886">
        <f t="shared" si="0"/>
        <v>0</v>
      </c>
      <c r="L32" s="887">
        <f t="shared" si="4"/>
        <v>7960</v>
      </c>
      <c r="M32" s="887">
        <f t="shared" si="5"/>
        <v>0</v>
      </c>
      <c r="N32" s="887">
        <f t="shared" si="6"/>
        <v>0</v>
      </c>
      <c r="O32" s="887">
        <f t="shared" si="7"/>
        <v>0</v>
      </c>
      <c r="P32" s="888">
        <f t="shared" si="8"/>
        <v>0</v>
      </c>
      <c r="Q32" s="888">
        <f t="shared" si="9"/>
        <v>0</v>
      </c>
      <c r="R32" s="906"/>
      <c r="S32" s="1005"/>
      <c r="T32" s="831">
        <v>21</v>
      </c>
      <c r="U32" s="1450" t="s">
        <v>62</v>
      </c>
      <c r="V32" s="900" t="s">
        <v>49</v>
      </c>
      <c r="W32" s="893">
        <f t="shared" si="14"/>
        <v>0</v>
      </c>
      <c r="X32" s="893">
        <f t="shared" si="14"/>
        <v>0</v>
      </c>
      <c r="Y32" s="894" t="e">
        <f t="shared" si="10"/>
        <v>#DIV/0!</v>
      </c>
      <c r="Z32" s="894">
        <f t="shared" si="15"/>
        <v>0</v>
      </c>
      <c r="AA32" s="894">
        <f t="shared" si="15"/>
        <v>0</v>
      </c>
      <c r="AB32" s="911"/>
      <c r="AC32" s="895">
        <f t="shared" si="11"/>
        <v>0</v>
      </c>
      <c r="AD32" s="895">
        <f t="shared" si="11"/>
        <v>0</v>
      </c>
      <c r="AE32" s="896" t="e">
        <f t="shared" si="12"/>
        <v>#DIV/0!</v>
      </c>
      <c r="AF32" s="912"/>
      <c r="AG32" s="912"/>
      <c r="AH32" s="912"/>
      <c r="AI32" s="912"/>
      <c r="AJ32" s="912"/>
      <c r="AK32" s="912"/>
      <c r="AL32" s="912"/>
      <c r="AM32" s="912"/>
      <c r="AN32" s="912"/>
      <c r="AO32" s="912"/>
      <c r="AP32" s="912"/>
      <c r="AQ32" s="912"/>
      <c r="AR32" s="912"/>
      <c r="AS32" s="912"/>
      <c r="AT32" s="911"/>
      <c r="AU32" s="911"/>
      <c r="AV32" s="911"/>
      <c r="AW32" s="911"/>
      <c r="AX32" s="911"/>
      <c r="AY32" s="911"/>
      <c r="AZ32" s="911"/>
      <c r="BA32" s="911"/>
      <c r="BB32" s="911"/>
      <c r="BC32" s="911"/>
      <c r="BD32" s="895">
        <f t="shared" si="16"/>
        <v>0</v>
      </c>
      <c r="BE32" s="895">
        <f t="shared" si="16"/>
        <v>0</v>
      </c>
    </row>
    <row r="33" spans="1:57" ht="14.25" customHeight="1" x14ac:dyDescent="0.2">
      <c r="A33" s="840">
        <v>22</v>
      </c>
      <c r="B33" s="878">
        <v>1</v>
      </c>
      <c r="C33" s="879"/>
      <c r="D33" s="1454"/>
      <c r="E33" s="903" t="s">
        <v>279</v>
      </c>
      <c r="F33" s="1202"/>
      <c r="G33" s="1203"/>
      <c r="H33" s="883" t="e">
        <f t="shared" si="2"/>
        <v>#DIV/0!</v>
      </c>
      <c r="I33" s="910"/>
      <c r="J33" s="885">
        <f t="shared" si="3"/>
        <v>0</v>
      </c>
      <c r="K33" s="886">
        <f t="shared" si="0"/>
        <v>0</v>
      </c>
      <c r="L33" s="887">
        <f t="shared" si="4"/>
        <v>7960</v>
      </c>
      <c r="M33" s="887">
        <f t="shared" si="5"/>
        <v>0</v>
      </c>
      <c r="N33" s="887">
        <f t="shared" si="6"/>
        <v>0</v>
      </c>
      <c r="O33" s="887">
        <f t="shared" si="7"/>
        <v>0</v>
      </c>
      <c r="P33" s="888">
        <f t="shared" si="8"/>
        <v>0</v>
      </c>
      <c r="Q33" s="888">
        <f t="shared" si="9"/>
        <v>0</v>
      </c>
      <c r="R33" s="906"/>
      <c r="S33" s="1005"/>
      <c r="T33" s="831">
        <v>22</v>
      </c>
      <c r="U33" s="1452"/>
      <c r="V33" s="900" t="s">
        <v>50</v>
      </c>
      <c r="W33" s="893">
        <f t="shared" si="14"/>
        <v>0</v>
      </c>
      <c r="X33" s="893">
        <f t="shared" si="14"/>
        <v>0</v>
      </c>
      <c r="Y33" s="894" t="e">
        <f t="shared" si="10"/>
        <v>#DIV/0!</v>
      </c>
      <c r="Z33" s="894">
        <f t="shared" si="15"/>
        <v>0</v>
      </c>
      <c r="AA33" s="894">
        <f t="shared" si="15"/>
        <v>0</v>
      </c>
      <c r="AB33" s="911"/>
      <c r="AC33" s="895">
        <f t="shared" si="11"/>
        <v>0</v>
      </c>
      <c r="AD33" s="895">
        <f t="shared" si="11"/>
        <v>0</v>
      </c>
      <c r="AE33" s="896" t="e">
        <f t="shared" si="12"/>
        <v>#DIV/0!</v>
      </c>
      <c r="AF33" s="912"/>
      <c r="AG33" s="912"/>
      <c r="AH33" s="912"/>
      <c r="AI33" s="912"/>
      <c r="AJ33" s="912"/>
      <c r="AK33" s="912"/>
      <c r="AL33" s="912"/>
      <c r="AM33" s="912"/>
      <c r="AN33" s="912"/>
      <c r="AO33" s="912"/>
      <c r="AP33" s="912"/>
      <c r="AQ33" s="912"/>
      <c r="AR33" s="912"/>
      <c r="AS33" s="912"/>
      <c r="AT33" s="911"/>
      <c r="AU33" s="911"/>
      <c r="AV33" s="911"/>
      <c r="AW33" s="911"/>
      <c r="AX33" s="911"/>
      <c r="AY33" s="911"/>
      <c r="AZ33" s="911"/>
      <c r="BA33" s="911"/>
      <c r="BB33" s="911"/>
      <c r="BC33" s="911"/>
      <c r="BD33" s="895">
        <f t="shared" si="16"/>
        <v>0</v>
      </c>
      <c r="BE33" s="895">
        <f t="shared" si="16"/>
        <v>0</v>
      </c>
    </row>
    <row r="34" spans="1:57" s="929" customFormat="1" ht="18.75" customHeight="1" x14ac:dyDescent="0.2">
      <c r="A34" s="840">
        <v>23</v>
      </c>
      <c r="B34" s="913"/>
      <c r="C34" s="914"/>
      <c r="D34" s="864" t="s">
        <v>63</v>
      </c>
      <c r="E34" s="915"/>
      <c r="F34" s="915"/>
      <c r="G34" s="916"/>
      <c r="H34" s="913"/>
      <c r="I34" s="917"/>
      <c r="J34" s="918"/>
      <c r="K34" s="919"/>
      <c r="L34" s="920"/>
      <c r="M34" s="920"/>
      <c r="N34" s="921"/>
      <c r="O34" s="920"/>
      <c r="P34" s="922"/>
      <c r="Q34" s="922"/>
      <c r="R34" s="923"/>
      <c r="S34" s="924"/>
      <c r="T34" s="831">
        <v>23</v>
      </c>
      <c r="U34" s="925" t="s">
        <v>63</v>
      </c>
      <c r="V34" s="926"/>
      <c r="W34" s="926"/>
      <c r="X34" s="926"/>
      <c r="Y34" s="927"/>
      <c r="Z34" s="832"/>
      <c r="AA34" s="927"/>
      <c r="AB34" s="832"/>
      <c r="AC34" s="832"/>
      <c r="AD34" s="832"/>
      <c r="AE34" s="928"/>
      <c r="AF34" s="928"/>
      <c r="AG34" s="928"/>
      <c r="AH34" s="928"/>
      <c r="AI34" s="928"/>
      <c r="AJ34" s="928"/>
      <c r="AK34" s="928"/>
      <c r="AL34" s="928"/>
      <c r="AM34" s="928"/>
      <c r="AN34" s="928"/>
      <c r="AO34" s="928"/>
      <c r="AP34" s="928"/>
      <c r="AQ34" s="928"/>
      <c r="AR34" s="928"/>
      <c r="AS34" s="928"/>
      <c r="AT34" s="832"/>
      <c r="AU34" s="832"/>
      <c r="AV34" s="832"/>
      <c r="AW34" s="832"/>
      <c r="AX34" s="832"/>
      <c r="AY34" s="832"/>
      <c r="AZ34" s="832"/>
      <c r="BA34" s="832"/>
      <c r="BB34" s="832"/>
      <c r="BC34" s="832"/>
      <c r="BD34" s="832"/>
      <c r="BE34" s="832"/>
    </row>
    <row r="35" spans="1:57" s="860" customFormat="1" ht="12.75" customHeight="1" x14ac:dyDescent="0.2">
      <c r="A35" s="840">
        <v>24</v>
      </c>
      <c r="B35" s="930">
        <v>0.66</v>
      </c>
      <c r="C35" s="934"/>
      <c r="D35" s="1453" t="s">
        <v>64</v>
      </c>
      <c r="E35" s="903" t="s">
        <v>278</v>
      </c>
      <c r="F35" s="1191">
        <v>120</v>
      </c>
      <c r="G35" s="1192">
        <v>120</v>
      </c>
      <c r="H35" s="883">
        <f t="shared" ref="H35:H67" si="17">G35*100/F35</f>
        <v>100</v>
      </c>
      <c r="I35" s="934">
        <v>1</v>
      </c>
      <c r="J35" s="885">
        <f t="shared" ref="J35:J67" si="18">I35*G35</f>
        <v>120</v>
      </c>
      <c r="K35" s="886">
        <f t="shared" ref="K35:K56" si="19">J35*B35</f>
        <v>79.2</v>
      </c>
      <c r="L35" s="887">
        <f t="shared" ref="L35:L67" si="20">B35*7960</f>
        <v>5253.6</v>
      </c>
      <c r="M35" s="887">
        <f t="shared" ref="M35:M67" si="21">L35*J35</f>
        <v>630432</v>
      </c>
      <c r="N35" s="887">
        <f t="shared" ref="N35:N67" si="22">C35*J35</f>
        <v>0</v>
      </c>
      <c r="O35" s="887">
        <f t="shared" ref="O35:O67" si="23">N35*7960</f>
        <v>0</v>
      </c>
      <c r="P35" s="888">
        <f t="shared" ref="P35:P67" si="24">K35+N35</f>
        <v>79.2</v>
      </c>
      <c r="Q35" s="888">
        <f t="shared" si="9"/>
        <v>630432</v>
      </c>
      <c r="R35" s="935"/>
      <c r="S35" s="936"/>
      <c r="T35" s="831">
        <v>24</v>
      </c>
      <c r="U35" s="1458" t="s">
        <v>64</v>
      </c>
      <c r="V35" s="937" t="s">
        <v>49</v>
      </c>
      <c r="W35" s="893">
        <f t="shared" ref="W35:X67" si="25">F35</f>
        <v>120</v>
      </c>
      <c r="X35" s="893">
        <f t="shared" si="25"/>
        <v>120</v>
      </c>
      <c r="Y35" s="894">
        <f t="shared" ref="Y35:Y67" si="26">X35*100/W35</f>
        <v>100</v>
      </c>
      <c r="Z35" s="894">
        <f t="shared" ref="Z35:AA67" si="27">I35</f>
        <v>1</v>
      </c>
      <c r="AA35" s="895">
        <f t="shared" si="27"/>
        <v>120</v>
      </c>
      <c r="AB35" s="938"/>
      <c r="AC35" s="895">
        <f t="shared" si="11"/>
        <v>120</v>
      </c>
      <c r="AD35" s="895">
        <f t="shared" si="11"/>
        <v>0</v>
      </c>
      <c r="AE35" s="896">
        <f t="shared" ref="AE35:AE67" si="28">AD35*100/AC35</f>
        <v>0</v>
      </c>
      <c r="AF35" s="939"/>
      <c r="AG35" s="939"/>
      <c r="AH35" s="939"/>
      <c r="AI35" s="939"/>
      <c r="AJ35" s="939"/>
      <c r="AK35" s="939"/>
      <c r="AL35" s="939"/>
      <c r="AM35" s="939"/>
      <c r="AN35" s="939"/>
      <c r="AO35" s="939"/>
      <c r="AP35" s="939"/>
      <c r="AQ35" s="939"/>
      <c r="AR35" s="939"/>
      <c r="AS35" s="939"/>
      <c r="AT35" s="938">
        <v>24</v>
      </c>
      <c r="AU35" s="938"/>
      <c r="AV35" s="938">
        <v>24</v>
      </c>
      <c r="AW35" s="938"/>
      <c r="AX35" s="938">
        <v>24</v>
      </c>
      <c r="AY35" s="938"/>
      <c r="AZ35" s="938">
        <v>24</v>
      </c>
      <c r="BA35" s="938"/>
      <c r="BB35" s="938">
        <v>24</v>
      </c>
      <c r="BC35" s="938"/>
      <c r="BD35" s="895">
        <f t="shared" ref="BD35:BE50" si="29">AF35+AH35+AJ35+AL35+AN35+AP35+AR35+AT35+AV35+AX35+AZ35+BB35</f>
        <v>120</v>
      </c>
      <c r="BE35" s="895">
        <f t="shared" si="29"/>
        <v>0</v>
      </c>
    </row>
    <row r="36" spans="1:57" s="860" customFormat="1" ht="24.75" customHeight="1" x14ac:dyDescent="0.2">
      <c r="A36" s="840">
        <v>25</v>
      </c>
      <c r="B36" s="930">
        <v>0.66</v>
      </c>
      <c r="C36" s="934"/>
      <c r="D36" s="1453"/>
      <c r="E36" s="903" t="s">
        <v>279</v>
      </c>
      <c r="F36" s="1191">
        <v>36</v>
      </c>
      <c r="G36" s="1192">
        <v>36</v>
      </c>
      <c r="H36" s="883">
        <f t="shared" si="17"/>
        <v>100</v>
      </c>
      <c r="I36" s="934">
        <v>1</v>
      </c>
      <c r="J36" s="885">
        <f t="shared" si="18"/>
        <v>36</v>
      </c>
      <c r="K36" s="886">
        <f t="shared" si="19"/>
        <v>23.76</v>
      </c>
      <c r="L36" s="887">
        <f t="shared" si="20"/>
        <v>5253.6</v>
      </c>
      <c r="M36" s="887">
        <f t="shared" si="21"/>
        <v>189129.60000000001</v>
      </c>
      <c r="N36" s="887">
        <f t="shared" si="22"/>
        <v>0</v>
      </c>
      <c r="O36" s="887">
        <f t="shared" si="23"/>
        <v>0</v>
      </c>
      <c r="P36" s="888">
        <f t="shared" si="24"/>
        <v>23.76</v>
      </c>
      <c r="Q36" s="888">
        <f t="shared" si="9"/>
        <v>189129.60000000001</v>
      </c>
      <c r="R36" s="935"/>
      <c r="S36" s="936"/>
      <c r="T36" s="831">
        <v>25</v>
      </c>
      <c r="U36" s="1459"/>
      <c r="V36" s="937" t="s">
        <v>50</v>
      </c>
      <c r="W36" s="893">
        <f t="shared" si="25"/>
        <v>36</v>
      </c>
      <c r="X36" s="893">
        <f t="shared" si="25"/>
        <v>36</v>
      </c>
      <c r="Y36" s="894">
        <f t="shared" si="26"/>
        <v>100</v>
      </c>
      <c r="Z36" s="894">
        <f t="shared" si="27"/>
        <v>1</v>
      </c>
      <c r="AA36" s="895">
        <f t="shared" si="27"/>
        <v>36</v>
      </c>
      <c r="AB36" s="938"/>
      <c r="AC36" s="895">
        <f t="shared" si="11"/>
        <v>36</v>
      </c>
      <c r="AD36" s="895">
        <f t="shared" si="11"/>
        <v>0</v>
      </c>
      <c r="AE36" s="896">
        <f t="shared" si="28"/>
        <v>0</v>
      </c>
      <c r="AF36" s="939"/>
      <c r="AG36" s="939"/>
      <c r="AH36" s="939"/>
      <c r="AI36" s="939"/>
      <c r="AJ36" s="939"/>
      <c r="AK36" s="939"/>
      <c r="AL36" s="939"/>
      <c r="AM36" s="939"/>
      <c r="AN36" s="939"/>
      <c r="AO36" s="939"/>
      <c r="AP36" s="939"/>
      <c r="AQ36" s="939"/>
      <c r="AR36" s="939"/>
      <c r="AS36" s="939"/>
      <c r="AT36" s="938">
        <v>12</v>
      </c>
      <c r="AU36" s="938"/>
      <c r="AV36" s="938">
        <v>6</v>
      </c>
      <c r="AW36" s="938"/>
      <c r="AX36" s="938">
        <v>6</v>
      </c>
      <c r="AY36" s="938"/>
      <c r="AZ36" s="938">
        <v>6</v>
      </c>
      <c r="BA36" s="938"/>
      <c r="BB36" s="938">
        <v>6</v>
      </c>
      <c r="BC36" s="938"/>
      <c r="BD36" s="895">
        <f t="shared" si="29"/>
        <v>36</v>
      </c>
      <c r="BE36" s="895">
        <f t="shared" si="29"/>
        <v>0</v>
      </c>
    </row>
    <row r="37" spans="1:57" ht="25.5" customHeight="1" x14ac:dyDescent="0.2">
      <c r="A37" s="840">
        <v>26</v>
      </c>
      <c r="B37" s="878">
        <v>0.3</v>
      </c>
      <c r="C37" s="879"/>
      <c r="D37" s="907" t="s">
        <v>65</v>
      </c>
      <c r="E37" s="880" t="s">
        <v>66</v>
      </c>
      <c r="F37" s="905"/>
      <c r="G37" s="904"/>
      <c r="H37" s="883" t="e">
        <f t="shared" si="17"/>
        <v>#DIV/0!</v>
      </c>
      <c r="I37" s="910"/>
      <c r="J37" s="885">
        <f t="shared" si="18"/>
        <v>0</v>
      </c>
      <c r="K37" s="886">
        <f t="shared" si="19"/>
        <v>0</v>
      </c>
      <c r="L37" s="887">
        <f t="shared" si="20"/>
        <v>2388</v>
      </c>
      <c r="M37" s="887">
        <f t="shared" si="21"/>
        <v>0</v>
      </c>
      <c r="N37" s="887">
        <f t="shared" si="22"/>
        <v>0</v>
      </c>
      <c r="O37" s="887">
        <f t="shared" si="23"/>
        <v>0</v>
      </c>
      <c r="P37" s="888">
        <f t="shared" si="24"/>
        <v>0</v>
      </c>
      <c r="Q37" s="888">
        <f t="shared" si="9"/>
        <v>0</v>
      </c>
      <c r="R37" s="906"/>
      <c r="S37" s="1005"/>
      <c r="T37" s="831">
        <v>26</v>
      </c>
      <c r="U37" s="908" t="s">
        <v>65</v>
      </c>
      <c r="V37" s="900" t="s">
        <v>66</v>
      </c>
      <c r="W37" s="893">
        <f t="shared" si="25"/>
        <v>0</v>
      </c>
      <c r="X37" s="893">
        <f t="shared" si="25"/>
        <v>0</v>
      </c>
      <c r="Y37" s="894" t="e">
        <f t="shared" si="26"/>
        <v>#DIV/0!</v>
      </c>
      <c r="Z37" s="894">
        <f t="shared" si="27"/>
        <v>0</v>
      </c>
      <c r="AA37" s="894">
        <f t="shared" si="27"/>
        <v>0</v>
      </c>
      <c r="AB37" s="901"/>
      <c r="AC37" s="895">
        <f t="shared" ref="AC37:AD67" si="30">AF37+AH37+AJ37+AL37+AN37+AP37+AR37+AT37+AV37+AX37+AZ37+BB37</f>
        <v>0</v>
      </c>
      <c r="AD37" s="895">
        <f t="shared" si="30"/>
        <v>0</v>
      </c>
      <c r="AE37" s="896" t="e">
        <f t="shared" si="28"/>
        <v>#DIV/0!</v>
      </c>
      <c r="AF37" s="902"/>
      <c r="AG37" s="902"/>
      <c r="AH37" s="902"/>
      <c r="AI37" s="902"/>
      <c r="AJ37" s="902"/>
      <c r="AK37" s="902"/>
      <c r="AL37" s="902"/>
      <c r="AM37" s="902"/>
      <c r="AN37" s="902"/>
      <c r="AO37" s="902"/>
      <c r="AP37" s="902"/>
      <c r="AQ37" s="902"/>
      <c r="AR37" s="902"/>
      <c r="AS37" s="902"/>
      <c r="AT37" s="901"/>
      <c r="AU37" s="901"/>
      <c r="AV37" s="901"/>
      <c r="AW37" s="901"/>
      <c r="AX37" s="901"/>
      <c r="AY37" s="901"/>
      <c r="AZ37" s="901"/>
      <c r="BA37" s="901"/>
      <c r="BB37" s="901"/>
      <c r="BC37" s="901"/>
      <c r="BD37" s="895">
        <f t="shared" ref="BD37:BD67" si="31">AF37+AH37+AJ37+AL37+AN37+AP37+AR37+AT37+AV37+AX37+AZ37</f>
        <v>0</v>
      </c>
      <c r="BE37" s="895">
        <f t="shared" si="29"/>
        <v>0</v>
      </c>
    </row>
    <row r="38" spans="1:57" ht="21" customHeight="1" x14ac:dyDescent="0.2">
      <c r="A38" s="840">
        <v>27</v>
      </c>
      <c r="B38" s="878">
        <v>0.25</v>
      </c>
      <c r="C38" s="879"/>
      <c r="D38" s="907" t="s">
        <v>67</v>
      </c>
      <c r="E38" s="880" t="s">
        <v>66</v>
      </c>
      <c r="F38" s="905"/>
      <c r="G38" s="904"/>
      <c r="H38" s="883" t="e">
        <f t="shared" si="17"/>
        <v>#DIV/0!</v>
      </c>
      <c r="I38" s="910"/>
      <c r="J38" s="885">
        <f t="shared" si="18"/>
        <v>0</v>
      </c>
      <c r="K38" s="886">
        <f t="shared" si="19"/>
        <v>0</v>
      </c>
      <c r="L38" s="887">
        <f t="shared" si="20"/>
        <v>1990</v>
      </c>
      <c r="M38" s="887">
        <f t="shared" si="21"/>
        <v>0</v>
      </c>
      <c r="N38" s="887">
        <f t="shared" si="22"/>
        <v>0</v>
      </c>
      <c r="O38" s="887">
        <f t="shared" si="23"/>
        <v>0</v>
      </c>
      <c r="P38" s="888">
        <f t="shared" si="24"/>
        <v>0</v>
      </c>
      <c r="Q38" s="888">
        <f t="shared" si="9"/>
        <v>0</v>
      </c>
      <c r="R38" s="906"/>
      <c r="S38" s="1005"/>
      <c r="T38" s="831">
        <v>27</v>
      </c>
      <c r="U38" s="908" t="s">
        <v>67</v>
      </c>
      <c r="V38" s="900" t="s">
        <v>66</v>
      </c>
      <c r="W38" s="893">
        <f t="shared" si="25"/>
        <v>0</v>
      </c>
      <c r="X38" s="893">
        <f t="shared" si="25"/>
        <v>0</v>
      </c>
      <c r="Y38" s="894" t="e">
        <f t="shared" si="26"/>
        <v>#DIV/0!</v>
      </c>
      <c r="Z38" s="894">
        <f t="shared" si="27"/>
        <v>0</v>
      </c>
      <c r="AA38" s="894">
        <f t="shared" si="27"/>
        <v>0</v>
      </c>
      <c r="AB38" s="901"/>
      <c r="AC38" s="895">
        <f t="shared" si="30"/>
        <v>0</v>
      </c>
      <c r="AD38" s="895">
        <f t="shared" si="30"/>
        <v>0</v>
      </c>
      <c r="AE38" s="896" t="e">
        <f t="shared" si="28"/>
        <v>#DIV/0!</v>
      </c>
      <c r="AF38" s="902"/>
      <c r="AG38" s="902"/>
      <c r="AH38" s="902"/>
      <c r="AI38" s="902"/>
      <c r="AJ38" s="902"/>
      <c r="AK38" s="902"/>
      <c r="AL38" s="902"/>
      <c r="AM38" s="902"/>
      <c r="AN38" s="902"/>
      <c r="AO38" s="902"/>
      <c r="AP38" s="902"/>
      <c r="AQ38" s="902"/>
      <c r="AR38" s="902"/>
      <c r="AS38" s="902"/>
      <c r="AT38" s="901"/>
      <c r="AU38" s="901"/>
      <c r="AV38" s="901"/>
      <c r="AW38" s="901"/>
      <c r="AX38" s="901"/>
      <c r="AY38" s="901"/>
      <c r="AZ38" s="901"/>
      <c r="BA38" s="901"/>
      <c r="BB38" s="901"/>
      <c r="BC38" s="901"/>
      <c r="BD38" s="895">
        <f t="shared" si="31"/>
        <v>0</v>
      </c>
      <c r="BE38" s="895">
        <f t="shared" si="29"/>
        <v>0</v>
      </c>
    </row>
    <row r="39" spans="1:57" ht="10.5" customHeight="1" x14ac:dyDescent="0.2">
      <c r="A39" s="840">
        <v>28</v>
      </c>
      <c r="B39" s="878">
        <v>2</v>
      </c>
      <c r="C39" s="931"/>
      <c r="D39" s="1453" t="s">
        <v>68</v>
      </c>
      <c r="E39" s="903" t="s">
        <v>278</v>
      </c>
      <c r="F39" s="905"/>
      <c r="G39" s="904"/>
      <c r="H39" s="883" t="e">
        <f t="shared" si="17"/>
        <v>#DIV/0!</v>
      </c>
      <c r="I39" s="910"/>
      <c r="J39" s="885">
        <f t="shared" si="18"/>
        <v>0</v>
      </c>
      <c r="K39" s="886">
        <f t="shared" si="19"/>
        <v>0</v>
      </c>
      <c r="L39" s="887">
        <f t="shared" si="20"/>
        <v>15920</v>
      </c>
      <c r="M39" s="887">
        <f t="shared" si="21"/>
        <v>0</v>
      </c>
      <c r="N39" s="887">
        <f t="shared" si="22"/>
        <v>0</v>
      </c>
      <c r="O39" s="887">
        <f t="shared" si="23"/>
        <v>0</v>
      </c>
      <c r="P39" s="888">
        <f t="shared" si="24"/>
        <v>0</v>
      </c>
      <c r="Q39" s="888">
        <f t="shared" si="9"/>
        <v>0</v>
      </c>
      <c r="R39" s="906"/>
      <c r="S39" s="1005"/>
      <c r="T39" s="831">
        <v>28</v>
      </c>
      <c r="U39" s="1450" t="s">
        <v>68</v>
      </c>
      <c r="V39" s="900" t="s">
        <v>49</v>
      </c>
      <c r="W39" s="893">
        <f t="shared" si="25"/>
        <v>0</v>
      </c>
      <c r="X39" s="893">
        <f t="shared" si="25"/>
        <v>0</v>
      </c>
      <c r="Y39" s="894" t="e">
        <f t="shared" si="26"/>
        <v>#DIV/0!</v>
      </c>
      <c r="Z39" s="894">
        <f t="shared" si="27"/>
        <v>0</v>
      </c>
      <c r="AA39" s="894">
        <f t="shared" si="27"/>
        <v>0</v>
      </c>
      <c r="AB39" s="901"/>
      <c r="AC39" s="895">
        <f t="shared" si="30"/>
        <v>0</v>
      </c>
      <c r="AD39" s="895">
        <f t="shared" si="30"/>
        <v>0</v>
      </c>
      <c r="AE39" s="896" t="e">
        <f t="shared" si="28"/>
        <v>#DIV/0!</v>
      </c>
      <c r="AF39" s="902"/>
      <c r="AG39" s="902"/>
      <c r="AH39" s="902"/>
      <c r="AI39" s="902"/>
      <c r="AJ39" s="902"/>
      <c r="AK39" s="902"/>
      <c r="AL39" s="902"/>
      <c r="AM39" s="902"/>
      <c r="AN39" s="902"/>
      <c r="AO39" s="902"/>
      <c r="AP39" s="902"/>
      <c r="AQ39" s="902"/>
      <c r="AR39" s="902"/>
      <c r="AS39" s="902"/>
      <c r="AT39" s="901"/>
      <c r="AU39" s="901"/>
      <c r="AV39" s="901"/>
      <c r="AW39" s="901"/>
      <c r="AX39" s="901"/>
      <c r="AY39" s="901"/>
      <c r="AZ39" s="901"/>
      <c r="BA39" s="901"/>
      <c r="BB39" s="901"/>
      <c r="BC39" s="901"/>
      <c r="BD39" s="895">
        <f t="shared" si="31"/>
        <v>0</v>
      </c>
      <c r="BE39" s="895">
        <f t="shared" si="29"/>
        <v>0</v>
      </c>
    </row>
    <row r="40" spans="1:57" ht="10.5" customHeight="1" x14ac:dyDescent="0.2">
      <c r="A40" s="840">
        <v>29</v>
      </c>
      <c r="B40" s="878">
        <v>2</v>
      </c>
      <c r="C40" s="879"/>
      <c r="D40" s="1453"/>
      <c r="E40" s="903" t="s">
        <v>279</v>
      </c>
      <c r="F40" s="905"/>
      <c r="G40" s="904"/>
      <c r="H40" s="883" t="e">
        <f t="shared" si="17"/>
        <v>#DIV/0!</v>
      </c>
      <c r="I40" s="910"/>
      <c r="J40" s="885">
        <f t="shared" si="18"/>
        <v>0</v>
      </c>
      <c r="K40" s="886">
        <f t="shared" si="19"/>
        <v>0</v>
      </c>
      <c r="L40" s="887">
        <f t="shared" si="20"/>
        <v>15920</v>
      </c>
      <c r="M40" s="887">
        <f t="shared" si="21"/>
        <v>0</v>
      </c>
      <c r="N40" s="887">
        <f t="shared" si="22"/>
        <v>0</v>
      </c>
      <c r="O40" s="887">
        <f t="shared" si="23"/>
        <v>0</v>
      </c>
      <c r="P40" s="888">
        <f t="shared" si="24"/>
        <v>0</v>
      </c>
      <c r="Q40" s="888">
        <f t="shared" si="9"/>
        <v>0</v>
      </c>
      <c r="R40" s="906"/>
      <c r="S40" s="1005"/>
      <c r="T40" s="831">
        <v>29</v>
      </c>
      <c r="U40" s="1450"/>
      <c r="V40" s="900" t="s">
        <v>50</v>
      </c>
      <c r="W40" s="893">
        <f t="shared" si="25"/>
        <v>0</v>
      </c>
      <c r="X40" s="893">
        <f t="shared" si="25"/>
        <v>0</v>
      </c>
      <c r="Y40" s="894" t="e">
        <f t="shared" si="26"/>
        <v>#DIV/0!</v>
      </c>
      <c r="Z40" s="894">
        <f t="shared" si="27"/>
        <v>0</v>
      </c>
      <c r="AA40" s="894">
        <f t="shared" si="27"/>
        <v>0</v>
      </c>
      <c r="AB40" s="901"/>
      <c r="AC40" s="895">
        <f t="shared" si="30"/>
        <v>0</v>
      </c>
      <c r="AD40" s="895">
        <f t="shared" si="30"/>
        <v>0</v>
      </c>
      <c r="AE40" s="896" t="e">
        <f t="shared" si="28"/>
        <v>#DIV/0!</v>
      </c>
      <c r="AF40" s="902"/>
      <c r="AG40" s="902"/>
      <c r="AH40" s="902"/>
      <c r="AI40" s="902"/>
      <c r="AJ40" s="902"/>
      <c r="AK40" s="902"/>
      <c r="AL40" s="902"/>
      <c r="AM40" s="902"/>
      <c r="AN40" s="902"/>
      <c r="AO40" s="902"/>
      <c r="AP40" s="902"/>
      <c r="AQ40" s="902"/>
      <c r="AR40" s="902"/>
      <c r="AS40" s="902"/>
      <c r="AT40" s="901"/>
      <c r="AU40" s="901"/>
      <c r="AV40" s="901"/>
      <c r="AW40" s="901"/>
      <c r="AX40" s="901"/>
      <c r="AY40" s="901"/>
      <c r="AZ40" s="901"/>
      <c r="BA40" s="901"/>
      <c r="BB40" s="901"/>
      <c r="BC40" s="901"/>
      <c r="BD40" s="895">
        <f t="shared" si="31"/>
        <v>0</v>
      </c>
      <c r="BE40" s="895">
        <f t="shared" si="29"/>
        <v>0</v>
      </c>
    </row>
    <row r="41" spans="1:57" ht="10.5" customHeight="1" x14ac:dyDescent="0.2">
      <c r="A41" s="840">
        <v>30</v>
      </c>
      <c r="B41" s="878">
        <v>2</v>
      </c>
      <c r="C41" s="879"/>
      <c r="D41" s="1449" t="s">
        <v>69</v>
      </c>
      <c r="E41" s="903" t="s">
        <v>278</v>
      </c>
      <c r="F41" s="905"/>
      <c r="G41" s="904"/>
      <c r="H41" s="883" t="e">
        <f t="shared" si="17"/>
        <v>#DIV/0!</v>
      </c>
      <c r="I41" s="910"/>
      <c r="J41" s="885">
        <f t="shared" si="18"/>
        <v>0</v>
      </c>
      <c r="K41" s="886">
        <f t="shared" si="19"/>
        <v>0</v>
      </c>
      <c r="L41" s="887">
        <f t="shared" si="20"/>
        <v>15920</v>
      </c>
      <c r="M41" s="887">
        <f t="shared" si="21"/>
        <v>0</v>
      </c>
      <c r="N41" s="887">
        <f t="shared" si="22"/>
        <v>0</v>
      </c>
      <c r="O41" s="887">
        <f t="shared" si="23"/>
        <v>0</v>
      </c>
      <c r="P41" s="888">
        <f t="shared" si="24"/>
        <v>0</v>
      </c>
      <c r="Q41" s="888">
        <f t="shared" si="9"/>
        <v>0</v>
      </c>
      <c r="R41" s="906"/>
      <c r="S41" s="1005"/>
      <c r="T41" s="831">
        <v>30</v>
      </c>
      <c r="U41" s="1450" t="s">
        <v>69</v>
      </c>
      <c r="V41" s="900" t="s">
        <v>49</v>
      </c>
      <c r="W41" s="893">
        <f t="shared" si="25"/>
        <v>0</v>
      </c>
      <c r="X41" s="893">
        <f t="shared" si="25"/>
        <v>0</v>
      </c>
      <c r="Y41" s="894" t="e">
        <f t="shared" si="26"/>
        <v>#DIV/0!</v>
      </c>
      <c r="Z41" s="894">
        <f t="shared" si="27"/>
        <v>0</v>
      </c>
      <c r="AA41" s="894">
        <f t="shared" si="27"/>
        <v>0</v>
      </c>
      <c r="AB41" s="901"/>
      <c r="AC41" s="895">
        <f t="shared" si="30"/>
        <v>0</v>
      </c>
      <c r="AD41" s="895">
        <f t="shared" si="30"/>
        <v>0</v>
      </c>
      <c r="AE41" s="896" t="e">
        <f t="shared" si="28"/>
        <v>#DIV/0!</v>
      </c>
      <c r="AF41" s="902"/>
      <c r="AG41" s="902"/>
      <c r="AH41" s="902"/>
      <c r="AI41" s="902"/>
      <c r="AJ41" s="902"/>
      <c r="AK41" s="902"/>
      <c r="AL41" s="902"/>
      <c r="AM41" s="902"/>
      <c r="AN41" s="902"/>
      <c r="AO41" s="902"/>
      <c r="AP41" s="902"/>
      <c r="AQ41" s="902"/>
      <c r="AR41" s="902"/>
      <c r="AS41" s="902"/>
      <c r="AT41" s="901"/>
      <c r="AU41" s="901"/>
      <c r="AV41" s="901"/>
      <c r="AW41" s="901"/>
      <c r="AX41" s="901"/>
      <c r="AY41" s="901"/>
      <c r="AZ41" s="901"/>
      <c r="BA41" s="901"/>
      <c r="BB41" s="901"/>
      <c r="BC41" s="901"/>
      <c r="BD41" s="895">
        <f t="shared" si="31"/>
        <v>0</v>
      </c>
      <c r="BE41" s="895">
        <f t="shared" si="29"/>
        <v>0</v>
      </c>
    </row>
    <row r="42" spans="1:57" ht="10.5" customHeight="1" x14ac:dyDescent="0.2">
      <c r="A42" s="840">
        <v>31</v>
      </c>
      <c r="B42" s="878">
        <v>2</v>
      </c>
      <c r="C42" s="879"/>
      <c r="D42" s="1449"/>
      <c r="E42" s="903" t="s">
        <v>279</v>
      </c>
      <c r="F42" s="905"/>
      <c r="G42" s="904"/>
      <c r="H42" s="883" t="e">
        <f t="shared" si="17"/>
        <v>#DIV/0!</v>
      </c>
      <c r="I42" s="910"/>
      <c r="J42" s="885">
        <f t="shared" si="18"/>
        <v>0</v>
      </c>
      <c r="K42" s="886">
        <f t="shared" si="19"/>
        <v>0</v>
      </c>
      <c r="L42" s="887">
        <f t="shared" si="20"/>
        <v>15920</v>
      </c>
      <c r="M42" s="887">
        <f t="shared" si="21"/>
        <v>0</v>
      </c>
      <c r="N42" s="887">
        <f t="shared" si="22"/>
        <v>0</v>
      </c>
      <c r="O42" s="887">
        <f t="shared" si="23"/>
        <v>0</v>
      </c>
      <c r="P42" s="888">
        <f t="shared" si="24"/>
        <v>0</v>
      </c>
      <c r="Q42" s="888">
        <f t="shared" si="9"/>
        <v>0</v>
      </c>
      <c r="R42" s="906"/>
      <c r="S42" s="1005"/>
      <c r="T42" s="831">
        <v>31</v>
      </c>
      <c r="U42" s="1450"/>
      <c r="V42" s="900" t="s">
        <v>50</v>
      </c>
      <c r="W42" s="893">
        <f t="shared" si="25"/>
        <v>0</v>
      </c>
      <c r="X42" s="893">
        <f t="shared" si="25"/>
        <v>0</v>
      </c>
      <c r="Y42" s="894" t="e">
        <f t="shared" si="26"/>
        <v>#DIV/0!</v>
      </c>
      <c r="Z42" s="894">
        <f t="shared" si="27"/>
        <v>0</v>
      </c>
      <c r="AA42" s="894">
        <f t="shared" si="27"/>
        <v>0</v>
      </c>
      <c r="AB42" s="901"/>
      <c r="AC42" s="895">
        <f t="shared" si="30"/>
        <v>0</v>
      </c>
      <c r="AD42" s="895">
        <f t="shared" si="30"/>
        <v>0</v>
      </c>
      <c r="AE42" s="896" t="e">
        <f t="shared" si="28"/>
        <v>#DIV/0!</v>
      </c>
      <c r="AF42" s="902"/>
      <c r="AG42" s="902"/>
      <c r="AH42" s="902"/>
      <c r="AI42" s="902"/>
      <c r="AJ42" s="902"/>
      <c r="AK42" s="902"/>
      <c r="AL42" s="902"/>
      <c r="AM42" s="902"/>
      <c r="AN42" s="902"/>
      <c r="AO42" s="902"/>
      <c r="AP42" s="902"/>
      <c r="AQ42" s="902"/>
      <c r="AR42" s="902"/>
      <c r="AS42" s="902"/>
      <c r="AT42" s="901"/>
      <c r="AU42" s="901"/>
      <c r="AV42" s="901"/>
      <c r="AW42" s="901"/>
      <c r="AX42" s="901"/>
      <c r="AY42" s="901"/>
      <c r="AZ42" s="901"/>
      <c r="BA42" s="901"/>
      <c r="BB42" s="901"/>
      <c r="BC42" s="901"/>
      <c r="BD42" s="895">
        <f t="shared" si="31"/>
        <v>0</v>
      </c>
      <c r="BE42" s="895">
        <f t="shared" si="29"/>
        <v>0</v>
      </c>
    </row>
    <row r="43" spans="1:57" ht="15" customHeight="1" x14ac:dyDescent="0.2">
      <c r="A43" s="840">
        <v>32</v>
      </c>
      <c r="B43" s="878">
        <v>1</v>
      </c>
      <c r="C43" s="879"/>
      <c r="D43" s="1454" t="s">
        <v>70</v>
      </c>
      <c r="E43" s="903" t="s">
        <v>278</v>
      </c>
      <c r="F43" s="905"/>
      <c r="G43" s="904"/>
      <c r="H43" s="883" t="e">
        <f t="shared" si="17"/>
        <v>#DIV/0!</v>
      </c>
      <c r="I43" s="910"/>
      <c r="J43" s="885">
        <f t="shared" si="18"/>
        <v>0</v>
      </c>
      <c r="K43" s="886">
        <f t="shared" si="19"/>
        <v>0</v>
      </c>
      <c r="L43" s="887">
        <f t="shared" si="20"/>
        <v>7960</v>
      </c>
      <c r="M43" s="887">
        <f t="shared" si="21"/>
        <v>0</v>
      </c>
      <c r="N43" s="887">
        <f t="shared" si="22"/>
        <v>0</v>
      </c>
      <c r="O43" s="887">
        <f t="shared" si="23"/>
        <v>0</v>
      </c>
      <c r="P43" s="888">
        <f t="shared" si="24"/>
        <v>0</v>
      </c>
      <c r="Q43" s="888">
        <f t="shared" si="9"/>
        <v>0</v>
      </c>
      <c r="R43" s="906"/>
      <c r="S43" s="1005"/>
      <c r="T43" s="831">
        <v>32</v>
      </c>
      <c r="U43" s="1452" t="s">
        <v>70</v>
      </c>
      <c r="V43" s="900" t="s">
        <v>49</v>
      </c>
      <c r="W43" s="893">
        <f t="shared" si="25"/>
        <v>0</v>
      </c>
      <c r="X43" s="893">
        <f t="shared" si="25"/>
        <v>0</v>
      </c>
      <c r="Y43" s="894" t="e">
        <f t="shared" si="26"/>
        <v>#DIV/0!</v>
      </c>
      <c r="Z43" s="894">
        <f t="shared" si="27"/>
        <v>0</v>
      </c>
      <c r="AA43" s="894">
        <f t="shared" si="27"/>
        <v>0</v>
      </c>
      <c r="AB43" s="901"/>
      <c r="AC43" s="895">
        <f t="shared" si="30"/>
        <v>0</v>
      </c>
      <c r="AD43" s="895">
        <f t="shared" si="30"/>
        <v>0</v>
      </c>
      <c r="AE43" s="896" t="e">
        <f t="shared" si="28"/>
        <v>#DIV/0!</v>
      </c>
      <c r="AF43" s="902"/>
      <c r="AG43" s="902"/>
      <c r="AH43" s="902"/>
      <c r="AI43" s="902"/>
      <c r="AJ43" s="902"/>
      <c r="AK43" s="902"/>
      <c r="AL43" s="902"/>
      <c r="AM43" s="902"/>
      <c r="AN43" s="902"/>
      <c r="AO43" s="902"/>
      <c r="AP43" s="902"/>
      <c r="AQ43" s="902"/>
      <c r="AR43" s="902"/>
      <c r="AS43" s="902"/>
      <c r="AT43" s="901"/>
      <c r="AU43" s="901"/>
      <c r="AV43" s="901"/>
      <c r="AW43" s="901"/>
      <c r="AX43" s="901"/>
      <c r="AY43" s="901"/>
      <c r="AZ43" s="901"/>
      <c r="BA43" s="901"/>
      <c r="BB43" s="901"/>
      <c r="BC43" s="901"/>
      <c r="BD43" s="895">
        <f t="shared" si="31"/>
        <v>0</v>
      </c>
      <c r="BE43" s="895">
        <f t="shared" si="29"/>
        <v>0</v>
      </c>
    </row>
    <row r="44" spans="1:57" ht="13.5" customHeight="1" x14ac:dyDescent="0.2">
      <c r="A44" s="840">
        <v>33</v>
      </c>
      <c r="B44" s="878">
        <v>1</v>
      </c>
      <c r="C44" s="879"/>
      <c r="D44" s="1454"/>
      <c r="E44" s="903" t="s">
        <v>279</v>
      </c>
      <c r="F44" s="905"/>
      <c r="G44" s="904"/>
      <c r="H44" s="883" t="e">
        <f t="shared" si="17"/>
        <v>#DIV/0!</v>
      </c>
      <c r="I44" s="910"/>
      <c r="J44" s="885">
        <f t="shared" si="18"/>
        <v>0</v>
      </c>
      <c r="K44" s="886">
        <f t="shared" si="19"/>
        <v>0</v>
      </c>
      <c r="L44" s="887">
        <f t="shared" si="20"/>
        <v>7960</v>
      </c>
      <c r="M44" s="887">
        <f t="shared" si="21"/>
        <v>0</v>
      </c>
      <c r="N44" s="887">
        <f t="shared" si="22"/>
        <v>0</v>
      </c>
      <c r="O44" s="887">
        <f t="shared" si="23"/>
        <v>0</v>
      </c>
      <c r="P44" s="888">
        <f t="shared" si="24"/>
        <v>0</v>
      </c>
      <c r="Q44" s="888">
        <f t="shared" si="9"/>
        <v>0</v>
      </c>
      <c r="R44" s="906"/>
      <c r="S44" s="1005"/>
      <c r="T44" s="831">
        <v>33</v>
      </c>
      <c r="U44" s="1452"/>
      <c r="V44" s="900" t="s">
        <v>50</v>
      </c>
      <c r="W44" s="893">
        <f t="shared" si="25"/>
        <v>0</v>
      </c>
      <c r="X44" s="893">
        <f t="shared" si="25"/>
        <v>0</v>
      </c>
      <c r="Y44" s="894" t="e">
        <f t="shared" si="26"/>
        <v>#DIV/0!</v>
      </c>
      <c r="Z44" s="894">
        <f t="shared" si="27"/>
        <v>0</v>
      </c>
      <c r="AA44" s="894">
        <f t="shared" si="27"/>
        <v>0</v>
      </c>
      <c r="AB44" s="901"/>
      <c r="AC44" s="895">
        <f t="shared" si="30"/>
        <v>0</v>
      </c>
      <c r="AD44" s="895">
        <f t="shared" si="30"/>
        <v>0</v>
      </c>
      <c r="AE44" s="896" t="e">
        <f t="shared" si="28"/>
        <v>#DIV/0!</v>
      </c>
      <c r="AF44" s="902"/>
      <c r="AG44" s="902"/>
      <c r="AH44" s="902"/>
      <c r="AI44" s="902"/>
      <c r="AJ44" s="902"/>
      <c r="AK44" s="902"/>
      <c r="AL44" s="902"/>
      <c r="AM44" s="902"/>
      <c r="AN44" s="902"/>
      <c r="AO44" s="902"/>
      <c r="AP44" s="902"/>
      <c r="AQ44" s="902"/>
      <c r="AR44" s="902"/>
      <c r="AS44" s="902"/>
      <c r="AT44" s="901"/>
      <c r="AU44" s="901"/>
      <c r="AV44" s="901"/>
      <c r="AW44" s="901"/>
      <c r="AX44" s="901"/>
      <c r="AY44" s="901"/>
      <c r="AZ44" s="901"/>
      <c r="BA44" s="901"/>
      <c r="BB44" s="901"/>
      <c r="BC44" s="901"/>
      <c r="BD44" s="895">
        <f t="shared" si="31"/>
        <v>0</v>
      </c>
      <c r="BE44" s="895">
        <f t="shared" si="29"/>
        <v>0</v>
      </c>
    </row>
    <row r="45" spans="1:57" ht="10.5" customHeight="1" x14ac:dyDescent="0.2">
      <c r="A45" s="840">
        <v>34</v>
      </c>
      <c r="B45" s="878">
        <v>0.33</v>
      </c>
      <c r="C45" s="879"/>
      <c r="D45" s="1454" t="s">
        <v>71</v>
      </c>
      <c r="E45" s="903" t="s">
        <v>278</v>
      </c>
      <c r="F45" s="905"/>
      <c r="G45" s="904"/>
      <c r="H45" s="883" t="e">
        <f t="shared" si="17"/>
        <v>#DIV/0!</v>
      </c>
      <c r="I45" s="910"/>
      <c r="J45" s="885">
        <f t="shared" si="18"/>
        <v>0</v>
      </c>
      <c r="K45" s="886">
        <f t="shared" si="19"/>
        <v>0</v>
      </c>
      <c r="L45" s="887">
        <f t="shared" si="20"/>
        <v>2626.8</v>
      </c>
      <c r="M45" s="887">
        <f t="shared" si="21"/>
        <v>0</v>
      </c>
      <c r="N45" s="887">
        <f t="shared" si="22"/>
        <v>0</v>
      </c>
      <c r="O45" s="887">
        <f t="shared" si="23"/>
        <v>0</v>
      </c>
      <c r="P45" s="888">
        <f t="shared" si="24"/>
        <v>0</v>
      </c>
      <c r="Q45" s="888">
        <f t="shared" si="9"/>
        <v>0</v>
      </c>
      <c r="R45" s="906"/>
      <c r="S45" s="1005"/>
      <c r="T45" s="831">
        <v>34</v>
      </c>
      <c r="U45" s="1452" t="s">
        <v>71</v>
      </c>
      <c r="V45" s="900" t="s">
        <v>49</v>
      </c>
      <c r="W45" s="893">
        <f t="shared" si="25"/>
        <v>0</v>
      </c>
      <c r="X45" s="893">
        <f t="shared" si="25"/>
        <v>0</v>
      </c>
      <c r="Y45" s="894" t="e">
        <f t="shared" si="26"/>
        <v>#DIV/0!</v>
      </c>
      <c r="Z45" s="894">
        <f t="shared" si="27"/>
        <v>0</v>
      </c>
      <c r="AA45" s="894">
        <f t="shared" si="27"/>
        <v>0</v>
      </c>
      <c r="AB45" s="901"/>
      <c r="AC45" s="895">
        <f t="shared" si="30"/>
        <v>0</v>
      </c>
      <c r="AD45" s="895">
        <f t="shared" si="30"/>
        <v>0</v>
      </c>
      <c r="AE45" s="896" t="e">
        <f t="shared" si="28"/>
        <v>#DIV/0!</v>
      </c>
      <c r="AF45" s="902"/>
      <c r="AG45" s="902"/>
      <c r="AH45" s="902"/>
      <c r="AI45" s="902"/>
      <c r="AJ45" s="902"/>
      <c r="AK45" s="902"/>
      <c r="AL45" s="902"/>
      <c r="AM45" s="902"/>
      <c r="AN45" s="902"/>
      <c r="AO45" s="902"/>
      <c r="AP45" s="902"/>
      <c r="AQ45" s="902"/>
      <c r="AR45" s="902"/>
      <c r="AS45" s="902"/>
      <c r="AT45" s="902"/>
      <c r="AU45" s="901"/>
      <c r="AV45" s="902"/>
      <c r="AW45" s="901"/>
      <c r="AX45" s="902"/>
      <c r="AY45" s="901"/>
      <c r="AZ45" s="902"/>
      <c r="BA45" s="901"/>
      <c r="BB45" s="902"/>
      <c r="BC45" s="901"/>
      <c r="BD45" s="895">
        <f t="shared" si="31"/>
        <v>0</v>
      </c>
      <c r="BE45" s="895">
        <f t="shared" si="29"/>
        <v>0</v>
      </c>
    </row>
    <row r="46" spans="1:57" ht="10.5" customHeight="1" x14ac:dyDescent="0.2">
      <c r="A46" s="840">
        <v>35</v>
      </c>
      <c r="B46" s="878">
        <v>0.33</v>
      </c>
      <c r="C46" s="879"/>
      <c r="D46" s="1454"/>
      <c r="E46" s="903" t="s">
        <v>279</v>
      </c>
      <c r="F46" s="905"/>
      <c r="G46" s="904"/>
      <c r="H46" s="883" t="e">
        <f t="shared" si="17"/>
        <v>#DIV/0!</v>
      </c>
      <c r="I46" s="910"/>
      <c r="J46" s="885">
        <f t="shared" si="18"/>
        <v>0</v>
      </c>
      <c r="K46" s="886">
        <f t="shared" si="19"/>
        <v>0</v>
      </c>
      <c r="L46" s="887">
        <f t="shared" si="20"/>
        <v>2626.8</v>
      </c>
      <c r="M46" s="887">
        <f t="shared" si="21"/>
        <v>0</v>
      </c>
      <c r="N46" s="887">
        <f t="shared" si="22"/>
        <v>0</v>
      </c>
      <c r="O46" s="887">
        <f t="shared" si="23"/>
        <v>0</v>
      </c>
      <c r="P46" s="888">
        <f t="shared" si="24"/>
        <v>0</v>
      </c>
      <c r="Q46" s="888">
        <f t="shared" si="9"/>
        <v>0</v>
      </c>
      <c r="R46" s="906"/>
      <c r="S46" s="1005"/>
      <c r="T46" s="831">
        <v>35</v>
      </c>
      <c r="U46" s="1452"/>
      <c r="V46" s="900" t="s">
        <v>50</v>
      </c>
      <c r="W46" s="893">
        <f t="shared" si="25"/>
        <v>0</v>
      </c>
      <c r="X46" s="893">
        <f t="shared" si="25"/>
        <v>0</v>
      </c>
      <c r="Y46" s="894" t="e">
        <f t="shared" si="26"/>
        <v>#DIV/0!</v>
      </c>
      <c r="Z46" s="894">
        <f t="shared" si="27"/>
        <v>0</v>
      </c>
      <c r="AA46" s="894">
        <f t="shared" si="27"/>
        <v>0</v>
      </c>
      <c r="AB46" s="901"/>
      <c r="AC46" s="895">
        <f t="shared" si="30"/>
        <v>0</v>
      </c>
      <c r="AD46" s="895">
        <f t="shared" si="30"/>
        <v>0</v>
      </c>
      <c r="AE46" s="896" t="e">
        <f t="shared" si="28"/>
        <v>#DIV/0!</v>
      </c>
      <c r="AF46" s="902"/>
      <c r="AG46" s="902"/>
      <c r="AH46" s="902"/>
      <c r="AI46" s="902"/>
      <c r="AJ46" s="902"/>
      <c r="AK46" s="902"/>
      <c r="AL46" s="902"/>
      <c r="AM46" s="902"/>
      <c r="AN46" s="902"/>
      <c r="AO46" s="902"/>
      <c r="AP46" s="902"/>
      <c r="AQ46" s="902"/>
      <c r="AR46" s="902"/>
      <c r="AS46" s="902"/>
      <c r="AT46" s="901"/>
      <c r="AU46" s="901"/>
      <c r="AV46" s="901"/>
      <c r="AW46" s="901"/>
      <c r="AX46" s="901"/>
      <c r="AY46" s="901"/>
      <c r="AZ46" s="901"/>
      <c r="BA46" s="901"/>
      <c r="BB46" s="901"/>
      <c r="BC46" s="901"/>
      <c r="BD46" s="895">
        <f t="shared" si="31"/>
        <v>0</v>
      </c>
      <c r="BE46" s="895">
        <f t="shared" si="29"/>
        <v>0</v>
      </c>
    </row>
    <row r="47" spans="1:57" ht="14.25" customHeight="1" x14ac:dyDescent="0.2">
      <c r="A47" s="840">
        <v>36</v>
      </c>
      <c r="B47" s="878">
        <v>0.46</v>
      </c>
      <c r="C47" s="899"/>
      <c r="D47" s="1454" t="s">
        <v>281</v>
      </c>
      <c r="E47" s="903" t="s">
        <v>278</v>
      </c>
      <c r="F47" s="948">
        <v>10</v>
      </c>
      <c r="G47" s="949">
        <v>10</v>
      </c>
      <c r="H47" s="883">
        <f t="shared" si="17"/>
        <v>100</v>
      </c>
      <c r="I47" s="910">
        <v>28</v>
      </c>
      <c r="J47" s="885">
        <f t="shared" si="18"/>
        <v>280</v>
      </c>
      <c r="K47" s="886">
        <f t="shared" si="19"/>
        <v>128.80000000000001</v>
      </c>
      <c r="L47" s="887">
        <f t="shared" si="20"/>
        <v>3661.6000000000004</v>
      </c>
      <c r="M47" s="887">
        <f t="shared" si="21"/>
        <v>1025248.0000000001</v>
      </c>
      <c r="N47" s="887">
        <f t="shared" si="22"/>
        <v>0</v>
      </c>
      <c r="O47" s="887">
        <f t="shared" si="23"/>
        <v>0</v>
      </c>
      <c r="P47" s="888">
        <f t="shared" si="24"/>
        <v>128.80000000000001</v>
      </c>
      <c r="Q47" s="888">
        <f t="shared" si="9"/>
        <v>1025248.0000000001</v>
      </c>
      <c r="R47" s="906"/>
      <c r="S47" s="1005"/>
      <c r="T47" s="831">
        <v>36</v>
      </c>
      <c r="U47" s="1452" t="s">
        <v>72</v>
      </c>
      <c r="V47" s="900" t="s">
        <v>49</v>
      </c>
      <c r="W47" s="893">
        <f t="shared" si="25"/>
        <v>10</v>
      </c>
      <c r="X47" s="893">
        <f t="shared" si="25"/>
        <v>10</v>
      </c>
      <c r="Y47" s="894">
        <f t="shared" si="26"/>
        <v>100</v>
      </c>
      <c r="Z47" s="894">
        <f t="shared" si="27"/>
        <v>28</v>
      </c>
      <c r="AA47" s="895">
        <f t="shared" si="27"/>
        <v>280</v>
      </c>
      <c r="AB47" s="901"/>
      <c r="AC47" s="895">
        <f t="shared" si="30"/>
        <v>280</v>
      </c>
      <c r="AD47" s="895">
        <f t="shared" si="30"/>
        <v>0</v>
      </c>
      <c r="AE47" s="896">
        <f t="shared" si="28"/>
        <v>0</v>
      </c>
      <c r="AF47" s="902"/>
      <c r="AG47" s="902"/>
      <c r="AH47" s="902"/>
      <c r="AI47" s="902"/>
      <c r="AJ47" s="902"/>
      <c r="AK47" s="902"/>
      <c r="AL47" s="902"/>
      <c r="AM47" s="902"/>
      <c r="AN47" s="902"/>
      <c r="AO47" s="902"/>
      <c r="AP47" s="902"/>
      <c r="AQ47" s="902"/>
      <c r="AR47" s="902"/>
      <c r="AS47" s="902"/>
      <c r="AT47" s="902"/>
      <c r="AU47" s="901"/>
      <c r="AV47" s="902">
        <v>70</v>
      </c>
      <c r="AW47" s="901"/>
      <c r="AX47" s="902">
        <v>70</v>
      </c>
      <c r="AY47" s="901"/>
      <c r="AZ47" s="902">
        <v>70</v>
      </c>
      <c r="BA47" s="901"/>
      <c r="BB47" s="902">
        <v>70</v>
      </c>
      <c r="BC47" s="901"/>
      <c r="BD47" s="895">
        <f t="shared" ref="BD47:BD48" si="32">AF47+AH47+AJ47+AL47+AN47+AP47+AR47+AT47+AV47+AX47+AZ47+BB47</f>
        <v>280</v>
      </c>
      <c r="BE47" s="895">
        <f t="shared" si="29"/>
        <v>0</v>
      </c>
    </row>
    <row r="48" spans="1:57" ht="15" customHeight="1" x14ac:dyDescent="0.2">
      <c r="A48" s="840">
        <v>37</v>
      </c>
      <c r="B48" s="878">
        <v>0.46</v>
      </c>
      <c r="C48" s="899">
        <v>1</v>
      </c>
      <c r="D48" s="1454"/>
      <c r="E48" s="903" t="s">
        <v>279</v>
      </c>
      <c r="F48" s="948">
        <v>4</v>
      </c>
      <c r="G48" s="949">
        <v>4</v>
      </c>
      <c r="H48" s="883">
        <f t="shared" si="17"/>
        <v>100</v>
      </c>
      <c r="I48" s="910">
        <v>4</v>
      </c>
      <c r="J48" s="885">
        <f t="shared" si="18"/>
        <v>16</v>
      </c>
      <c r="K48" s="886">
        <f t="shared" si="19"/>
        <v>7.36</v>
      </c>
      <c r="L48" s="887">
        <f t="shared" si="20"/>
        <v>3661.6000000000004</v>
      </c>
      <c r="M48" s="887">
        <f t="shared" si="21"/>
        <v>58585.600000000006</v>
      </c>
      <c r="N48" s="887">
        <f t="shared" si="22"/>
        <v>16</v>
      </c>
      <c r="O48" s="887">
        <f t="shared" si="23"/>
        <v>127360</v>
      </c>
      <c r="P48" s="888">
        <f t="shared" si="24"/>
        <v>23.36</v>
      </c>
      <c r="Q48" s="888">
        <f t="shared" si="9"/>
        <v>185945.60000000001</v>
      </c>
      <c r="R48" s="1005"/>
      <c r="S48" s="1005"/>
      <c r="T48" s="831">
        <v>37</v>
      </c>
      <c r="U48" s="1452"/>
      <c r="V48" s="900" t="s">
        <v>50</v>
      </c>
      <c r="W48" s="893">
        <f t="shared" si="25"/>
        <v>4</v>
      </c>
      <c r="X48" s="893">
        <f t="shared" si="25"/>
        <v>4</v>
      </c>
      <c r="Y48" s="894">
        <f t="shared" si="26"/>
        <v>100</v>
      </c>
      <c r="Z48" s="894">
        <f t="shared" si="27"/>
        <v>4</v>
      </c>
      <c r="AA48" s="895">
        <f t="shared" si="27"/>
        <v>16</v>
      </c>
      <c r="AB48" s="901"/>
      <c r="AC48" s="895">
        <f t="shared" si="30"/>
        <v>16</v>
      </c>
      <c r="AD48" s="895">
        <f t="shared" si="30"/>
        <v>0</v>
      </c>
      <c r="AE48" s="896">
        <f t="shared" si="28"/>
        <v>0</v>
      </c>
      <c r="AF48" s="902"/>
      <c r="AG48" s="902"/>
      <c r="AH48" s="902"/>
      <c r="AI48" s="902"/>
      <c r="AJ48" s="902"/>
      <c r="AK48" s="902"/>
      <c r="AL48" s="902"/>
      <c r="AM48" s="902"/>
      <c r="AN48" s="902"/>
      <c r="AO48" s="902"/>
      <c r="AP48" s="902"/>
      <c r="AQ48" s="902"/>
      <c r="AR48" s="902"/>
      <c r="AS48" s="902"/>
      <c r="AT48" s="901"/>
      <c r="AU48" s="901"/>
      <c r="AV48" s="901">
        <v>4</v>
      </c>
      <c r="AW48" s="901"/>
      <c r="AX48" s="901">
        <v>4</v>
      </c>
      <c r="AY48" s="901"/>
      <c r="AZ48" s="901">
        <v>4</v>
      </c>
      <c r="BA48" s="901"/>
      <c r="BB48" s="901">
        <v>4</v>
      </c>
      <c r="BC48" s="901"/>
      <c r="BD48" s="895">
        <f t="shared" si="32"/>
        <v>16</v>
      </c>
      <c r="BE48" s="895">
        <f t="shared" si="29"/>
        <v>0</v>
      </c>
    </row>
    <row r="49" spans="1:57" ht="11.25" customHeight="1" x14ac:dyDescent="0.2">
      <c r="A49" s="840">
        <v>38</v>
      </c>
      <c r="B49" s="878">
        <v>4</v>
      </c>
      <c r="C49" s="879"/>
      <c r="D49" s="1454" t="s">
        <v>73</v>
      </c>
      <c r="E49" s="903" t="s">
        <v>278</v>
      </c>
      <c r="F49" s="905"/>
      <c r="G49" s="904"/>
      <c r="H49" s="883" t="e">
        <f t="shared" si="17"/>
        <v>#DIV/0!</v>
      </c>
      <c r="I49" s="910"/>
      <c r="J49" s="885">
        <f t="shared" si="18"/>
        <v>0</v>
      </c>
      <c r="K49" s="886">
        <f t="shared" si="19"/>
        <v>0</v>
      </c>
      <c r="L49" s="887">
        <f t="shared" si="20"/>
        <v>31840</v>
      </c>
      <c r="M49" s="887">
        <f t="shared" si="21"/>
        <v>0</v>
      </c>
      <c r="N49" s="887">
        <f t="shared" si="22"/>
        <v>0</v>
      </c>
      <c r="O49" s="887">
        <f t="shared" si="23"/>
        <v>0</v>
      </c>
      <c r="P49" s="888">
        <f t="shared" si="24"/>
        <v>0</v>
      </c>
      <c r="Q49" s="888">
        <f t="shared" si="9"/>
        <v>0</v>
      </c>
      <c r="R49" s="906"/>
      <c r="S49" s="1005"/>
      <c r="T49" s="831">
        <v>38</v>
      </c>
      <c r="U49" s="1452" t="s">
        <v>73</v>
      </c>
      <c r="V49" s="900" t="s">
        <v>49</v>
      </c>
      <c r="W49" s="893">
        <f t="shared" si="25"/>
        <v>0</v>
      </c>
      <c r="X49" s="893">
        <f t="shared" si="25"/>
        <v>0</v>
      </c>
      <c r="Y49" s="894" t="e">
        <f t="shared" si="26"/>
        <v>#DIV/0!</v>
      </c>
      <c r="Z49" s="894">
        <f t="shared" si="27"/>
        <v>0</v>
      </c>
      <c r="AA49" s="894">
        <f t="shared" si="27"/>
        <v>0</v>
      </c>
      <c r="AB49" s="901"/>
      <c r="AC49" s="895">
        <f t="shared" si="30"/>
        <v>0</v>
      </c>
      <c r="AD49" s="895">
        <f t="shared" si="30"/>
        <v>0</v>
      </c>
      <c r="AE49" s="896" t="e">
        <f t="shared" si="28"/>
        <v>#DIV/0!</v>
      </c>
      <c r="AF49" s="902"/>
      <c r="AG49" s="902"/>
      <c r="AH49" s="902"/>
      <c r="AI49" s="902"/>
      <c r="AJ49" s="902"/>
      <c r="AK49" s="902"/>
      <c r="AL49" s="902"/>
      <c r="AM49" s="902"/>
      <c r="AN49" s="902"/>
      <c r="AO49" s="902"/>
      <c r="AP49" s="902"/>
      <c r="AQ49" s="902"/>
      <c r="AR49" s="902"/>
      <c r="AS49" s="902"/>
      <c r="AT49" s="902"/>
      <c r="AU49" s="901"/>
      <c r="AV49" s="902"/>
      <c r="AW49" s="901"/>
      <c r="AX49" s="902"/>
      <c r="AY49" s="901"/>
      <c r="AZ49" s="902"/>
      <c r="BA49" s="901"/>
      <c r="BB49" s="902"/>
      <c r="BC49" s="901"/>
      <c r="BD49" s="895">
        <f t="shared" si="31"/>
        <v>0</v>
      </c>
      <c r="BE49" s="895">
        <f t="shared" si="29"/>
        <v>0</v>
      </c>
    </row>
    <row r="50" spans="1:57" ht="12.75" customHeight="1" x14ac:dyDescent="0.2">
      <c r="A50" s="840">
        <v>39</v>
      </c>
      <c r="B50" s="878">
        <v>4</v>
      </c>
      <c r="C50" s="879"/>
      <c r="D50" s="1454"/>
      <c r="E50" s="903" t="s">
        <v>279</v>
      </c>
      <c r="F50" s="905"/>
      <c r="G50" s="904"/>
      <c r="H50" s="883" t="e">
        <f t="shared" si="17"/>
        <v>#DIV/0!</v>
      </c>
      <c r="I50" s="910"/>
      <c r="J50" s="885">
        <f t="shared" si="18"/>
        <v>0</v>
      </c>
      <c r="K50" s="886">
        <f t="shared" si="19"/>
        <v>0</v>
      </c>
      <c r="L50" s="887">
        <f t="shared" si="20"/>
        <v>31840</v>
      </c>
      <c r="M50" s="887">
        <f t="shared" si="21"/>
        <v>0</v>
      </c>
      <c r="N50" s="887">
        <f t="shared" si="22"/>
        <v>0</v>
      </c>
      <c r="O50" s="887">
        <f t="shared" si="23"/>
        <v>0</v>
      </c>
      <c r="P50" s="888">
        <f t="shared" si="24"/>
        <v>0</v>
      </c>
      <c r="Q50" s="888">
        <f t="shared" si="9"/>
        <v>0</v>
      </c>
      <c r="R50" s="906"/>
      <c r="S50" s="1005"/>
      <c r="T50" s="831">
        <v>39</v>
      </c>
      <c r="U50" s="1452"/>
      <c r="V50" s="900" t="s">
        <v>50</v>
      </c>
      <c r="W50" s="893">
        <f t="shared" si="25"/>
        <v>0</v>
      </c>
      <c r="X50" s="893">
        <f t="shared" si="25"/>
        <v>0</v>
      </c>
      <c r="Y50" s="894" t="e">
        <f t="shared" si="26"/>
        <v>#DIV/0!</v>
      </c>
      <c r="Z50" s="894">
        <f t="shared" si="27"/>
        <v>0</v>
      </c>
      <c r="AA50" s="894">
        <f t="shared" si="27"/>
        <v>0</v>
      </c>
      <c r="AB50" s="901"/>
      <c r="AC50" s="895">
        <f t="shared" si="30"/>
        <v>0</v>
      </c>
      <c r="AD50" s="895">
        <f t="shared" si="30"/>
        <v>0</v>
      </c>
      <c r="AE50" s="896" t="e">
        <f t="shared" si="28"/>
        <v>#DIV/0!</v>
      </c>
      <c r="AF50" s="902"/>
      <c r="AG50" s="902"/>
      <c r="AH50" s="902"/>
      <c r="AI50" s="902"/>
      <c r="AJ50" s="902"/>
      <c r="AK50" s="902"/>
      <c r="AL50" s="902"/>
      <c r="AM50" s="902"/>
      <c r="AN50" s="902"/>
      <c r="AO50" s="902"/>
      <c r="AP50" s="902"/>
      <c r="AQ50" s="902"/>
      <c r="AR50" s="902"/>
      <c r="AS50" s="902"/>
      <c r="AT50" s="901"/>
      <c r="AU50" s="901"/>
      <c r="AV50" s="901"/>
      <c r="AW50" s="901"/>
      <c r="AX50" s="901"/>
      <c r="AY50" s="901"/>
      <c r="AZ50" s="901"/>
      <c r="BA50" s="901"/>
      <c r="BB50" s="901"/>
      <c r="BC50" s="901"/>
      <c r="BD50" s="895">
        <f t="shared" si="31"/>
        <v>0</v>
      </c>
      <c r="BE50" s="895">
        <f t="shared" si="29"/>
        <v>0</v>
      </c>
    </row>
    <row r="51" spans="1:57" ht="12" customHeight="1" x14ac:dyDescent="0.2">
      <c r="A51" s="840">
        <v>40</v>
      </c>
      <c r="B51" s="878">
        <v>0.46</v>
      </c>
      <c r="C51" s="899"/>
      <c r="D51" s="1449" t="s">
        <v>282</v>
      </c>
      <c r="E51" s="903" t="s">
        <v>278</v>
      </c>
      <c r="F51" s="948">
        <v>1</v>
      </c>
      <c r="G51" s="949">
        <v>4</v>
      </c>
      <c r="H51" s="883">
        <f t="shared" si="17"/>
        <v>400</v>
      </c>
      <c r="I51" s="910">
        <v>28</v>
      </c>
      <c r="J51" s="885">
        <f t="shared" si="18"/>
        <v>112</v>
      </c>
      <c r="K51" s="886">
        <f t="shared" si="19"/>
        <v>51.52</v>
      </c>
      <c r="L51" s="887">
        <f t="shared" si="20"/>
        <v>3661.6000000000004</v>
      </c>
      <c r="M51" s="887">
        <f t="shared" si="21"/>
        <v>410099.20000000007</v>
      </c>
      <c r="N51" s="887">
        <f t="shared" si="22"/>
        <v>0</v>
      </c>
      <c r="O51" s="887">
        <f t="shared" si="23"/>
        <v>0</v>
      </c>
      <c r="P51" s="888">
        <f t="shared" si="24"/>
        <v>51.52</v>
      </c>
      <c r="Q51" s="888">
        <f t="shared" si="9"/>
        <v>410099.20000000007</v>
      </c>
      <c r="R51" s="906"/>
      <c r="S51" s="1005"/>
      <c r="T51" s="831">
        <v>40</v>
      </c>
      <c r="U51" s="1450" t="s">
        <v>74</v>
      </c>
      <c r="V51" s="900" t="s">
        <v>49</v>
      </c>
      <c r="W51" s="893">
        <f t="shared" si="25"/>
        <v>1</v>
      </c>
      <c r="X51" s="893">
        <f t="shared" si="25"/>
        <v>4</v>
      </c>
      <c r="Y51" s="894">
        <f t="shared" si="26"/>
        <v>400</v>
      </c>
      <c r="Z51" s="894">
        <f t="shared" si="27"/>
        <v>28</v>
      </c>
      <c r="AA51" s="895">
        <f t="shared" si="27"/>
        <v>112</v>
      </c>
      <c r="AB51" s="901"/>
      <c r="AC51" s="895">
        <f t="shared" si="30"/>
        <v>112</v>
      </c>
      <c r="AD51" s="895">
        <f t="shared" si="30"/>
        <v>0</v>
      </c>
      <c r="AE51" s="896">
        <f t="shared" si="28"/>
        <v>0</v>
      </c>
      <c r="AF51" s="902"/>
      <c r="AG51" s="902"/>
      <c r="AH51" s="902"/>
      <c r="AI51" s="902"/>
      <c r="AJ51" s="902"/>
      <c r="AK51" s="902"/>
      <c r="AL51" s="902"/>
      <c r="AM51" s="902"/>
      <c r="AN51" s="902"/>
      <c r="AO51" s="902"/>
      <c r="AP51" s="902"/>
      <c r="AQ51" s="902"/>
      <c r="AR51" s="902"/>
      <c r="AS51" s="902"/>
      <c r="AT51" s="902"/>
      <c r="AU51" s="901"/>
      <c r="AV51" s="902">
        <v>28</v>
      </c>
      <c r="AW51" s="901"/>
      <c r="AX51" s="902">
        <v>28</v>
      </c>
      <c r="AY51" s="901"/>
      <c r="AZ51" s="902">
        <v>28</v>
      </c>
      <c r="BA51" s="902"/>
      <c r="BB51" s="902">
        <v>28</v>
      </c>
      <c r="BC51" s="902"/>
      <c r="BD51" s="895">
        <f t="shared" ref="BD51:BE65" si="33">AF51+AH51+AJ51+AL51+AN51+AP51+AR51+AT51+AV51+AX51+AZ51+BB51</f>
        <v>112</v>
      </c>
      <c r="BE51" s="895">
        <f t="shared" si="33"/>
        <v>0</v>
      </c>
    </row>
    <row r="52" spans="1:57" ht="12" customHeight="1" x14ac:dyDescent="0.2">
      <c r="A52" s="840">
        <v>41</v>
      </c>
      <c r="B52" s="878">
        <v>0.46</v>
      </c>
      <c r="C52" s="899">
        <v>1</v>
      </c>
      <c r="D52" s="1449"/>
      <c r="E52" s="903" t="s">
        <v>279</v>
      </c>
      <c r="F52" s="948"/>
      <c r="G52" s="949"/>
      <c r="H52" s="883" t="e">
        <f t="shared" si="17"/>
        <v>#DIV/0!</v>
      </c>
      <c r="I52" s="910">
        <v>4</v>
      </c>
      <c r="J52" s="885">
        <f t="shared" si="18"/>
        <v>0</v>
      </c>
      <c r="K52" s="886">
        <f t="shared" si="19"/>
        <v>0</v>
      </c>
      <c r="L52" s="887">
        <f t="shared" si="20"/>
        <v>3661.6000000000004</v>
      </c>
      <c r="M52" s="887">
        <f t="shared" si="21"/>
        <v>0</v>
      </c>
      <c r="N52" s="887">
        <f t="shared" si="22"/>
        <v>0</v>
      </c>
      <c r="O52" s="887">
        <f t="shared" si="23"/>
        <v>0</v>
      </c>
      <c r="P52" s="888">
        <f t="shared" si="24"/>
        <v>0</v>
      </c>
      <c r="Q52" s="888">
        <f t="shared" si="9"/>
        <v>0</v>
      </c>
      <c r="R52" s="906"/>
      <c r="S52" s="1005"/>
      <c r="T52" s="831">
        <v>41</v>
      </c>
      <c r="U52" s="1450"/>
      <c r="V52" s="900" t="s">
        <v>50</v>
      </c>
      <c r="W52" s="893">
        <f t="shared" si="25"/>
        <v>0</v>
      </c>
      <c r="X52" s="893">
        <f t="shared" si="25"/>
        <v>0</v>
      </c>
      <c r="Y52" s="894" t="e">
        <f t="shared" si="26"/>
        <v>#DIV/0!</v>
      </c>
      <c r="Z52" s="894">
        <f t="shared" si="27"/>
        <v>4</v>
      </c>
      <c r="AA52" s="895">
        <f t="shared" si="27"/>
        <v>0</v>
      </c>
      <c r="AB52" s="901"/>
      <c r="AC52" s="895">
        <f t="shared" si="30"/>
        <v>0</v>
      </c>
      <c r="AD52" s="895">
        <f t="shared" si="30"/>
        <v>0</v>
      </c>
      <c r="AE52" s="896" t="e">
        <f t="shared" si="28"/>
        <v>#DIV/0!</v>
      </c>
      <c r="AF52" s="902"/>
      <c r="AG52" s="902"/>
      <c r="AH52" s="902"/>
      <c r="AI52" s="902"/>
      <c r="AJ52" s="902"/>
      <c r="AK52" s="902"/>
      <c r="AL52" s="902"/>
      <c r="AM52" s="902"/>
      <c r="AN52" s="902"/>
      <c r="AO52" s="902"/>
      <c r="AP52" s="902"/>
      <c r="AQ52" s="902"/>
      <c r="AR52" s="902"/>
      <c r="AS52" s="902"/>
      <c r="AT52" s="901"/>
      <c r="AU52" s="901"/>
      <c r="AV52" s="901"/>
      <c r="AW52" s="901"/>
      <c r="AX52" s="901"/>
      <c r="AY52" s="901"/>
      <c r="AZ52" s="901"/>
      <c r="BA52" s="901"/>
      <c r="BB52" s="901"/>
      <c r="BC52" s="901"/>
      <c r="BD52" s="895">
        <f t="shared" si="33"/>
        <v>0</v>
      </c>
      <c r="BE52" s="895">
        <f t="shared" si="33"/>
        <v>0</v>
      </c>
    </row>
    <row r="53" spans="1:57" ht="12" customHeight="1" x14ac:dyDescent="0.2">
      <c r="A53" s="840">
        <v>42</v>
      </c>
      <c r="B53" s="878">
        <v>0.5</v>
      </c>
      <c r="C53" s="879"/>
      <c r="D53" s="1454" t="s">
        <v>75</v>
      </c>
      <c r="E53" s="903" t="s">
        <v>278</v>
      </c>
      <c r="F53" s="905"/>
      <c r="G53" s="904"/>
      <c r="H53" s="883" t="e">
        <f t="shared" si="17"/>
        <v>#DIV/0!</v>
      </c>
      <c r="I53" s="910"/>
      <c r="J53" s="885">
        <f t="shared" si="18"/>
        <v>0</v>
      </c>
      <c r="K53" s="886">
        <f t="shared" si="19"/>
        <v>0</v>
      </c>
      <c r="L53" s="887">
        <f t="shared" si="20"/>
        <v>3980</v>
      </c>
      <c r="M53" s="887">
        <f t="shared" si="21"/>
        <v>0</v>
      </c>
      <c r="N53" s="887">
        <f t="shared" si="22"/>
        <v>0</v>
      </c>
      <c r="O53" s="887">
        <f t="shared" si="23"/>
        <v>0</v>
      </c>
      <c r="P53" s="888">
        <f t="shared" si="24"/>
        <v>0</v>
      </c>
      <c r="Q53" s="888">
        <f t="shared" si="9"/>
        <v>0</v>
      </c>
      <c r="R53" s="906"/>
      <c r="S53" s="1005"/>
      <c r="T53" s="831">
        <v>42</v>
      </c>
      <c r="U53" s="1452" t="s">
        <v>75</v>
      </c>
      <c r="V53" s="900" t="s">
        <v>49</v>
      </c>
      <c r="W53" s="893">
        <f t="shared" si="25"/>
        <v>0</v>
      </c>
      <c r="X53" s="893">
        <f t="shared" si="25"/>
        <v>0</v>
      </c>
      <c r="Y53" s="894" t="e">
        <f t="shared" si="26"/>
        <v>#DIV/0!</v>
      </c>
      <c r="Z53" s="894">
        <f t="shared" si="27"/>
        <v>0</v>
      </c>
      <c r="AA53" s="894">
        <f t="shared" si="27"/>
        <v>0</v>
      </c>
      <c r="AB53" s="901"/>
      <c r="AC53" s="895">
        <f t="shared" si="30"/>
        <v>0</v>
      </c>
      <c r="AD53" s="895">
        <f t="shared" si="30"/>
        <v>0</v>
      </c>
      <c r="AE53" s="896" t="e">
        <f t="shared" si="28"/>
        <v>#DIV/0!</v>
      </c>
      <c r="AF53" s="902"/>
      <c r="AG53" s="902"/>
      <c r="AH53" s="902"/>
      <c r="AI53" s="902"/>
      <c r="AJ53" s="902"/>
      <c r="AK53" s="902"/>
      <c r="AL53" s="902"/>
      <c r="AM53" s="902"/>
      <c r="AN53" s="902"/>
      <c r="AO53" s="902"/>
      <c r="AP53" s="902"/>
      <c r="AQ53" s="902"/>
      <c r="AR53" s="902"/>
      <c r="AS53" s="902"/>
      <c r="AT53" s="901"/>
      <c r="AU53" s="901"/>
      <c r="AV53" s="901"/>
      <c r="AW53" s="901"/>
      <c r="AX53" s="901"/>
      <c r="AY53" s="901"/>
      <c r="AZ53" s="901"/>
      <c r="BA53" s="901"/>
      <c r="BB53" s="901"/>
      <c r="BC53" s="901"/>
      <c r="BD53" s="895">
        <f t="shared" si="31"/>
        <v>0</v>
      </c>
      <c r="BE53" s="895">
        <f t="shared" si="33"/>
        <v>0</v>
      </c>
    </row>
    <row r="54" spans="1:57" ht="12" customHeight="1" x14ac:dyDescent="0.2">
      <c r="A54" s="840">
        <v>43</v>
      </c>
      <c r="B54" s="878">
        <v>0.5</v>
      </c>
      <c r="C54" s="879"/>
      <c r="D54" s="1454"/>
      <c r="E54" s="903" t="s">
        <v>279</v>
      </c>
      <c r="F54" s="905"/>
      <c r="G54" s="904"/>
      <c r="H54" s="883" t="e">
        <f t="shared" si="17"/>
        <v>#DIV/0!</v>
      </c>
      <c r="I54" s="910"/>
      <c r="J54" s="885">
        <f t="shared" si="18"/>
        <v>0</v>
      </c>
      <c r="K54" s="886">
        <f t="shared" si="19"/>
        <v>0</v>
      </c>
      <c r="L54" s="887">
        <f t="shared" si="20"/>
        <v>3980</v>
      </c>
      <c r="M54" s="887">
        <f t="shared" si="21"/>
        <v>0</v>
      </c>
      <c r="N54" s="887">
        <f t="shared" si="22"/>
        <v>0</v>
      </c>
      <c r="O54" s="887">
        <f t="shared" si="23"/>
        <v>0</v>
      </c>
      <c r="P54" s="888">
        <f t="shared" si="24"/>
        <v>0</v>
      </c>
      <c r="Q54" s="888">
        <f t="shared" si="9"/>
        <v>0</v>
      </c>
      <c r="R54" s="906"/>
      <c r="S54" s="1005"/>
      <c r="T54" s="831">
        <v>43</v>
      </c>
      <c r="U54" s="1452"/>
      <c r="V54" s="900" t="s">
        <v>50</v>
      </c>
      <c r="W54" s="893">
        <f t="shared" si="25"/>
        <v>0</v>
      </c>
      <c r="X54" s="893">
        <f t="shared" si="25"/>
        <v>0</v>
      </c>
      <c r="Y54" s="894" t="e">
        <f t="shared" si="26"/>
        <v>#DIV/0!</v>
      </c>
      <c r="Z54" s="894">
        <f t="shared" si="27"/>
        <v>0</v>
      </c>
      <c r="AA54" s="894">
        <f t="shared" si="27"/>
        <v>0</v>
      </c>
      <c r="AB54" s="901"/>
      <c r="AC54" s="895">
        <f t="shared" si="30"/>
        <v>0</v>
      </c>
      <c r="AD54" s="895">
        <f t="shared" si="30"/>
        <v>0</v>
      </c>
      <c r="AE54" s="896" t="e">
        <f t="shared" si="28"/>
        <v>#DIV/0!</v>
      </c>
      <c r="AF54" s="902"/>
      <c r="AG54" s="902"/>
      <c r="AH54" s="902"/>
      <c r="AI54" s="902"/>
      <c r="AJ54" s="902"/>
      <c r="AK54" s="902"/>
      <c r="AL54" s="902"/>
      <c r="AM54" s="902"/>
      <c r="AN54" s="902"/>
      <c r="AO54" s="902"/>
      <c r="AP54" s="902"/>
      <c r="AQ54" s="902"/>
      <c r="AR54" s="902"/>
      <c r="AS54" s="902"/>
      <c r="AT54" s="901"/>
      <c r="AU54" s="901"/>
      <c r="AV54" s="901"/>
      <c r="AW54" s="901"/>
      <c r="AX54" s="901"/>
      <c r="AY54" s="901"/>
      <c r="AZ54" s="901"/>
      <c r="BA54" s="901"/>
      <c r="BB54" s="901"/>
      <c r="BC54" s="901"/>
      <c r="BD54" s="895">
        <f t="shared" si="31"/>
        <v>0</v>
      </c>
      <c r="BE54" s="895">
        <f t="shared" si="33"/>
        <v>0</v>
      </c>
    </row>
    <row r="55" spans="1:57" ht="12" customHeight="1" x14ac:dyDescent="0.2">
      <c r="A55" s="840">
        <v>44</v>
      </c>
      <c r="B55" s="878">
        <v>1</v>
      </c>
      <c r="C55" s="909"/>
      <c r="D55" s="1449" t="s">
        <v>76</v>
      </c>
      <c r="E55" s="903" t="s">
        <v>278</v>
      </c>
      <c r="F55" s="942"/>
      <c r="G55" s="943"/>
      <c r="H55" s="883" t="e">
        <f t="shared" si="17"/>
        <v>#DIV/0!</v>
      </c>
      <c r="I55" s="899"/>
      <c r="J55" s="885">
        <f t="shared" si="18"/>
        <v>0</v>
      </c>
      <c r="K55" s="886">
        <f t="shared" si="19"/>
        <v>0</v>
      </c>
      <c r="L55" s="887">
        <f t="shared" si="20"/>
        <v>7960</v>
      </c>
      <c r="M55" s="887">
        <f t="shared" si="21"/>
        <v>0</v>
      </c>
      <c r="N55" s="887">
        <f t="shared" si="22"/>
        <v>0</v>
      </c>
      <c r="O55" s="887">
        <f t="shared" si="23"/>
        <v>0</v>
      </c>
      <c r="P55" s="888">
        <f t="shared" si="24"/>
        <v>0</v>
      </c>
      <c r="Q55" s="888">
        <f t="shared" si="9"/>
        <v>0</v>
      </c>
      <c r="R55" s="906"/>
      <c r="S55" s="1005"/>
      <c r="T55" s="831">
        <v>44</v>
      </c>
      <c r="U55" s="1450" t="s">
        <v>76</v>
      </c>
      <c r="V55" s="900" t="s">
        <v>49</v>
      </c>
      <c r="W55" s="893">
        <f t="shared" si="25"/>
        <v>0</v>
      </c>
      <c r="X55" s="893">
        <f t="shared" si="25"/>
        <v>0</v>
      </c>
      <c r="Y55" s="894" t="e">
        <f t="shared" si="26"/>
        <v>#DIV/0!</v>
      </c>
      <c r="Z55" s="894">
        <f t="shared" si="27"/>
        <v>0</v>
      </c>
      <c r="AA55" s="894">
        <f t="shared" si="27"/>
        <v>0</v>
      </c>
      <c r="AB55" s="901"/>
      <c r="AC55" s="895">
        <f t="shared" si="30"/>
        <v>0</v>
      </c>
      <c r="AD55" s="895">
        <f t="shared" si="30"/>
        <v>0</v>
      </c>
      <c r="AE55" s="896" t="e">
        <f t="shared" si="28"/>
        <v>#DIV/0!</v>
      </c>
      <c r="AF55" s="902"/>
      <c r="AG55" s="902"/>
      <c r="AH55" s="902"/>
      <c r="AI55" s="902"/>
      <c r="AJ55" s="902"/>
      <c r="AK55" s="902"/>
      <c r="AL55" s="902"/>
      <c r="AM55" s="902"/>
      <c r="AN55" s="902"/>
      <c r="AO55" s="902"/>
      <c r="AP55" s="902"/>
      <c r="AQ55" s="902"/>
      <c r="AR55" s="902"/>
      <c r="AS55" s="902"/>
      <c r="AT55" s="901"/>
      <c r="AU55" s="901"/>
      <c r="AV55" s="901"/>
      <c r="AW55" s="901"/>
      <c r="AX55" s="901"/>
      <c r="AY55" s="901"/>
      <c r="AZ55" s="901"/>
      <c r="BA55" s="901"/>
      <c r="BB55" s="901"/>
      <c r="BC55" s="901"/>
      <c r="BD55" s="895">
        <f t="shared" si="31"/>
        <v>0</v>
      </c>
      <c r="BE55" s="895">
        <f t="shared" si="33"/>
        <v>0</v>
      </c>
    </row>
    <row r="56" spans="1:57" ht="12" customHeight="1" x14ac:dyDescent="0.2">
      <c r="A56" s="840">
        <v>45</v>
      </c>
      <c r="B56" s="878">
        <v>1</v>
      </c>
      <c r="C56" s="909"/>
      <c r="D56" s="1449"/>
      <c r="E56" s="903" t="s">
        <v>279</v>
      </c>
      <c r="F56" s="942"/>
      <c r="G56" s="943"/>
      <c r="H56" s="883" t="e">
        <f t="shared" si="17"/>
        <v>#DIV/0!</v>
      </c>
      <c r="I56" s="899"/>
      <c r="J56" s="885">
        <f t="shared" si="18"/>
        <v>0</v>
      </c>
      <c r="K56" s="886">
        <f t="shared" si="19"/>
        <v>0</v>
      </c>
      <c r="L56" s="887">
        <f t="shared" si="20"/>
        <v>7960</v>
      </c>
      <c r="M56" s="887">
        <f t="shared" si="21"/>
        <v>0</v>
      </c>
      <c r="N56" s="887">
        <f t="shared" si="22"/>
        <v>0</v>
      </c>
      <c r="O56" s="887">
        <f t="shared" si="23"/>
        <v>0</v>
      </c>
      <c r="P56" s="888">
        <f t="shared" si="24"/>
        <v>0</v>
      </c>
      <c r="Q56" s="888">
        <f t="shared" si="9"/>
        <v>0</v>
      </c>
      <c r="R56" s="906"/>
      <c r="S56" s="1005"/>
      <c r="T56" s="831">
        <v>45</v>
      </c>
      <c r="U56" s="1450"/>
      <c r="V56" s="900" t="s">
        <v>50</v>
      </c>
      <c r="W56" s="893">
        <f t="shared" si="25"/>
        <v>0</v>
      </c>
      <c r="X56" s="893">
        <f t="shared" si="25"/>
        <v>0</v>
      </c>
      <c r="Y56" s="894" t="e">
        <f t="shared" si="26"/>
        <v>#DIV/0!</v>
      </c>
      <c r="Z56" s="894">
        <f t="shared" si="27"/>
        <v>0</v>
      </c>
      <c r="AA56" s="894">
        <f t="shared" si="27"/>
        <v>0</v>
      </c>
      <c r="AB56" s="901"/>
      <c r="AC56" s="895">
        <f t="shared" si="30"/>
        <v>0</v>
      </c>
      <c r="AD56" s="895">
        <f t="shared" si="30"/>
        <v>0</v>
      </c>
      <c r="AE56" s="896" t="e">
        <f t="shared" si="28"/>
        <v>#DIV/0!</v>
      </c>
      <c r="AF56" s="902"/>
      <c r="AG56" s="902"/>
      <c r="AH56" s="902"/>
      <c r="AI56" s="902"/>
      <c r="AJ56" s="902"/>
      <c r="AK56" s="902"/>
      <c r="AL56" s="902"/>
      <c r="AM56" s="902"/>
      <c r="AN56" s="902"/>
      <c r="AO56" s="902"/>
      <c r="AP56" s="902"/>
      <c r="AQ56" s="902"/>
      <c r="AR56" s="902"/>
      <c r="AS56" s="902"/>
      <c r="AT56" s="901"/>
      <c r="AU56" s="901"/>
      <c r="AV56" s="901"/>
      <c r="AW56" s="901"/>
      <c r="AX56" s="901"/>
      <c r="AY56" s="901"/>
      <c r="AZ56" s="901"/>
      <c r="BA56" s="901"/>
      <c r="BB56" s="901"/>
      <c r="BC56" s="901"/>
      <c r="BD56" s="895">
        <f t="shared" si="31"/>
        <v>0</v>
      </c>
      <c r="BE56" s="895">
        <f t="shared" si="33"/>
        <v>0</v>
      </c>
    </row>
    <row r="57" spans="1:57" ht="13.5" customHeight="1" x14ac:dyDescent="0.2">
      <c r="A57" s="840">
        <v>46</v>
      </c>
      <c r="B57" s="878">
        <v>1</v>
      </c>
      <c r="C57" s="879"/>
      <c r="D57" s="907" t="s">
        <v>77</v>
      </c>
      <c r="E57" s="880" t="s">
        <v>78</v>
      </c>
      <c r="F57" s="942"/>
      <c r="G57" s="943"/>
      <c r="H57" s="883" t="e">
        <f t="shared" si="17"/>
        <v>#DIV/0!</v>
      </c>
      <c r="I57" s="899"/>
      <c r="J57" s="885">
        <f t="shared" si="18"/>
        <v>0</v>
      </c>
      <c r="K57" s="886">
        <f t="shared" ref="K57:K67" si="34">J57*B57</f>
        <v>0</v>
      </c>
      <c r="L57" s="887">
        <f t="shared" si="20"/>
        <v>7960</v>
      </c>
      <c r="M57" s="887">
        <f t="shared" si="21"/>
        <v>0</v>
      </c>
      <c r="N57" s="887">
        <f t="shared" si="22"/>
        <v>0</v>
      </c>
      <c r="O57" s="887">
        <f t="shared" si="23"/>
        <v>0</v>
      </c>
      <c r="P57" s="888">
        <f t="shared" si="24"/>
        <v>0</v>
      </c>
      <c r="Q57" s="888">
        <f t="shared" si="9"/>
        <v>0</v>
      </c>
      <c r="R57" s="906"/>
      <c r="S57" s="1005"/>
      <c r="T57" s="831">
        <v>46</v>
      </c>
      <c r="U57" s="908" t="s">
        <v>77</v>
      </c>
      <c r="V57" s="900" t="s">
        <v>78</v>
      </c>
      <c r="W57" s="893">
        <f t="shared" si="25"/>
        <v>0</v>
      </c>
      <c r="X57" s="893">
        <f t="shared" si="25"/>
        <v>0</v>
      </c>
      <c r="Y57" s="894" t="e">
        <f t="shared" si="26"/>
        <v>#DIV/0!</v>
      </c>
      <c r="Z57" s="894">
        <f t="shared" si="27"/>
        <v>0</v>
      </c>
      <c r="AA57" s="894">
        <f t="shared" si="27"/>
        <v>0</v>
      </c>
      <c r="AB57" s="901"/>
      <c r="AC57" s="895">
        <f t="shared" si="30"/>
        <v>0</v>
      </c>
      <c r="AD57" s="895">
        <f t="shared" si="30"/>
        <v>0</v>
      </c>
      <c r="AE57" s="896" t="e">
        <f t="shared" si="28"/>
        <v>#DIV/0!</v>
      </c>
      <c r="AF57" s="902"/>
      <c r="AG57" s="902"/>
      <c r="AH57" s="902"/>
      <c r="AI57" s="902"/>
      <c r="AJ57" s="902"/>
      <c r="AK57" s="902"/>
      <c r="AL57" s="902"/>
      <c r="AM57" s="902"/>
      <c r="AN57" s="902"/>
      <c r="AO57" s="902"/>
      <c r="AP57" s="902"/>
      <c r="AQ57" s="902"/>
      <c r="AR57" s="902"/>
      <c r="AS57" s="902"/>
      <c r="AT57" s="901"/>
      <c r="AU57" s="901"/>
      <c r="AV57" s="901"/>
      <c r="AW57" s="901"/>
      <c r="AX57" s="901"/>
      <c r="AY57" s="901"/>
      <c r="AZ57" s="901"/>
      <c r="BA57" s="901"/>
      <c r="BB57" s="901"/>
      <c r="BC57" s="901"/>
      <c r="BD57" s="895">
        <f t="shared" si="31"/>
        <v>0</v>
      </c>
      <c r="BE57" s="895">
        <f t="shared" si="33"/>
        <v>0</v>
      </c>
    </row>
    <row r="58" spans="1:57" ht="12" customHeight="1" x14ac:dyDescent="0.2">
      <c r="A58" s="840">
        <v>47</v>
      </c>
      <c r="B58" s="878">
        <v>2</v>
      </c>
      <c r="C58" s="879"/>
      <c r="D58" s="1454" t="s">
        <v>79</v>
      </c>
      <c r="E58" s="903" t="s">
        <v>278</v>
      </c>
      <c r="F58" s="942"/>
      <c r="G58" s="943"/>
      <c r="H58" s="883" t="e">
        <f t="shared" si="17"/>
        <v>#DIV/0!</v>
      </c>
      <c r="I58" s="899"/>
      <c r="J58" s="885">
        <f t="shared" si="18"/>
        <v>0</v>
      </c>
      <c r="K58" s="886">
        <f t="shared" si="34"/>
        <v>0</v>
      </c>
      <c r="L58" s="887">
        <f t="shared" si="20"/>
        <v>15920</v>
      </c>
      <c r="M58" s="887">
        <f t="shared" si="21"/>
        <v>0</v>
      </c>
      <c r="N58" s="887">
        <f t="shared" si="22"/>
        <v>0</v>
      </c>
      <c r="O58" s="887">
        <f t="shared" si="23"/>
        <v>0</v>
      </c>
      <c r="P58" s="888">
        <f t="shared" si="24"/>
        <v>0</v>
      </c>
      <c r="Q58" s="888">
        <f t="shared" si="9"/>
        <v>0</v>
      </c>
      <c r="R58" s="906"/>
      <c r="S58" s="1005"/>
      <c r="T58" s="831">
        <v>47</v>
      </c>
      <c r="U58" s="1452" t="s">
        <v>79</v>
      </c>
      <c r="V58" s="900" t="s">
        <v>49</v>
      </c>
      <c r="W58" s="893">
        <f t="shared" si="25"/>
        <v>0</v>
      </c>
      <c r="X58" s="893">
        <f t="shared" si="25"/>
        <v>0</v>
      </c>
      <c r="Y58" s="894" t="e">
        <f t="shared" si="26"/>
        <v>#DIV/0!</v>
      </c>
      <c r="Z58" s="894">
        <f t="shared" si="27"/>
        <v>0</v>
      </c>
      <c r="AA58" s="894">
        <f t="shared" si="27"/>
        <v>0</v>
      </c>
      <c r="AB58" s="901"/>
      <c r="AC58" s="895">
        <f t="shared" si="30"/>
        <v>0</v>
      </c>
      <c r="AD58" s="895">
        <f t="shared" si="30"/>
        <v>0</v>
      </c>
      <c r="AE58" s="896" t="e">
        <f t="shared" si="28"/>
        <v>#DIV/0!</v>
      </c>
      <c r="AF58" s="902"/>
      <c r="AG58" s="902"/>
      <c r="AH58" s="902"/>
      <c r="AI58" s="902"/>
      <c r="AJ58" s="902"/>
      <c r="AK58" s="902"/>
      <c r="AL58" s="902"/>
      <c r="AM58" s="902"/>
      <c r="AN58" s="902"/>
      <c r="AO58" s="902"/>
      <c r="AP58" s="902"/>
      <c r="AQ58" s="902"/>
      <c r="AR58" s="902"/>
      <c r="AS58" s="902"/>
      <c r="AT58" s="902"/>
      <c r="AU58" s="901"/>
      <c r="AV58" s="902"/>
      <c r="AW58" s="901"/>
      <c r="AX58" s="902"/>
      <c r="AY58" s="901"/>
      <c r="AZ58" s="902"/>
      <c r="BA58" s="901"/>
      <c r="BB58" s="902"/>
      <c r="BC58" s="901"/>
      <c r="BD58" s="895">
        <f t="shared" si="31"/>
        <v>0</v>
      </c>
      <c r="BE58" s="895">
        <f t="shared" si="33"/>
        <v>0</v>
      </c>
    </row>
    <row r="59" spans="1:57" ht="12" customHeight="1" x14ac:dyDescent="0.2">
      <c r="A59" s="840">
        <v>48</v>
      </c>
      <c r="B59" s="878">
        <v>2</v>
      </c>
      <c r="C59" s="879"/>
      <c r="D59" s="1454"/>
      <c r="E59" s="903" t="s">
        <v>279</v>
      </c>
      <c r="F59" s="942"/>
      <c r="G59" s="943"/>
      <c r="H59" s="883" t="e">
        <f t="shared" si="17"/>
        <v>#DIV/0!</v>
      </c>
      <c r="I59" s="899"/>
      <c r="J59" s="885">
        <f t="shared" si="18"/>
        <v>0</v>
      </c>
      <c r="K59" s="886">
        <f t="shared" si="34"/>
        <v>0</v>
      </c>
      <c r="L59" s="887">
        <f t="shared" si="20"/>
        <v>15920</v>
      </c>
      <c r="M59" s="887">
        <f t="shared" si="21"/>
        <v>0</v>
      </c>
      <c r="N59" s="887">
        <f t="shared" si="22"/>
        <v>0</v>
      </c>
      <c r="O59" s="887">
        <f t="shared" si="23"/>
        <v>0</v>
      </c>
      <c r="P59" s="888">
        <f t="shared" si="24"/>
        <v>0</v>
      </c>
      <c r="Q59" s="888">
        <f t="shared" si="9"/>
        <v>0</v>
      </c>
      <c r="R59" s="906"/>
      <c r="S59" s="1005"/>
      <c r="T59" s="831">
        <v>48</v>
      </c>
      <c r="U59" s="1452"/>
      <c r="V59" s="900" t="s">
        <v>50</v>
      </c>
      <c r="W59" s="893">
        <f t="shared" si="25"/>
        <v>0</v>
      </c>
      <c r="X59" s="893">
        <f t="shared" si="25"/>
        <v>0</v>
      </c>
      <c r="Y59" s="894" t="e">
        <f t="shared" si="26"/>
        <v>#DIV/0!</v>
      </c>
      <c r="Z59" s="894">
        <f t="shared" si="27"/>
        <v>0</v>
      </c>
      <c r="AA59" s="894">
        <f t="shared" si="27"/>
        <v>0</v>
      </c>
      <c r="AB59" s="901"/>
      <c r="AC59" s="895">
        <f t="shared" si="30"/>
        <v>0</v>
      </c>
      <c r="AD59" s="895">
        <f t="shared" si="30"/>
        <v>0</v>
      </c>
      <c r="AE59" s="896" t="e">
        <f t="shared" si="28"/>
        <v>#DIV/0!</v>
      </c>
      <c r="AF59" s="902"/>
      <c r="AG59" s="902"/>
      <c r="AH59" s="902"/>
      <c r="AI59" s="902"/>
      <c r="AJ59" s="902"/>
      <c r="AK59" s="902"/>
      <c r="AL59" s="902"/>
      <c r="AM59" s="902"/>
      <c r="AN59" s="902"/>
      <c r="AO59" s="902"/>
      <c r="AP59" s="902"/>
      <c r="AQ59" s="902"/>
      <c r="AR59" s="902"/>
      <c r="AS59" s="902"/>
      <c r="AT59" s="901"/>
      <c r="AU59" s="901"/>
      <c r="AV59" s="901"/>
      <c r="AW59" s="901"/>
      <c r="AX59" s="901"/>
      <c r="AY59" s="901"/>
      <c r="AZ59" s="901"/>
      <c r="BA59" s="901"/>
      <c r="BB59" s="901"/>
      <c r="BC59" s="901"/>
      <c r="BD59" s="895">
        <f t="shared" si="31"/>
        <v>0</v>
      </c>
      <c r="BE59" s="895">
        <f t="shared" si="33"/>
        <v>0</v>
      </c>
    </row>
    <row r="60" spans="1:57" ht="12" customHeight="1" x14ac:dyDescent="0.2">
      <c r="A60" s="840">
        <v>49</v>
      </c>
      <c r="B60" s="878">
        <v>2</v>
      </c>
      <c r="C60" s="879"/>
      <c r="D60" s="1449" t="s">
        <v>80</v>
      </c>
      <c r="E60" s="903" t="s">
        <v>278</v>
      </c>
      <c r="F60" s="942"/>
      <c r="G60" s="943"/>
      <c r="H60" s="883" t="e">
        <f t="shared" si="17"/>
        <v>#DIV/0!</v>
      </c>
      <c r="I60" s="899"/>
      <c r="J60" s="885">
        <f t="shared" si="18"/>
        <v>0</v>
      </c>
      <c r="K60" s="886">
        <f t="shared" si="34"/>
        <v>0</v>
      </c>
      <c r="L60" s="887">
        <f t="shared" si="20"/>
        <v>15920</v>
      </c>
      <c r="M60" s="887">
        <f t="shared" si="21"/>
        <v>0</v>
      </c>
      <c r="N60" s="887">
        <f t="shared" si="22"/>
        <v>0</v>
      </c>
      <c r="O60" s="887">
        <f t="shared" si="23"/>
        <v>0</v>
      </c>
      <c r="P60" s="888">
        <f t="shared" si="24"/>
        <v>0</v>
      </c>
      <c r="Q60" s="888">
        <f t="shared" si="9"/>
        <v>0</v>
      </c>
      <c r="R60" s="906"/>
      <c r="S60" s="1005"/>
      <c r="T60" s="831">
        <v>49</v>
      </c>
      <c r="U60" s="1450" t="s">
        <v>80</v>
      </c>
      <c r="V60" s="900" t="s">
        <v>49</v>
      </c>
      <c r="W60" s="893">
        <f t="shared" si="25"/>
        <v>0</v>
      </c>
      <c r="X60" s="893">
        <f t="shared" si="25"/>
        <v>0</v>
      </c>
      <c r="Y60" s="894" t="e">
        <f t="shared" si="26"/>
        <v>#DIV/0!</v>
      </c>
      <c r="Z60" s="894">
        <f t="shared" si="27"/>
        <v>0</v>
      </c>
      <c r="AA60" s="894">
        <f t="shared" si="27"/>
        <v>0</v>
      </c>
      <c r="AB60" s="901"/>
      <c r="AC60" s="895">
        <f t="shared" si="30"/>
        <v>0</v>
      </c>
      <c r="AD60" s="895">
        <f t="shared" si="30"/>
        <v>0</v>
      </c>
      <c r="AE60" s="896" t="e">
        <f t="shared" si="28"/>
        <v>#DIV/0!</v>
      </c>
      <c r="AF60" s="902"/>
      <c r="AG60" s="902"/>
      <c r="AH60" s="902"/>
      <c r="AI60" s="902"/>
      <c r="AJ60" s="902"/>
      <c r="AK60" s="902"/>
      <c r="AL60" s="902"/>
      <c r="AM60" s="902"/>
      <c r="AN60" s="902"/>
      <c r="AO60" s="902"/>
      <c r="AP60" s="902"/>
      <c r="AQ60" s="902"/>
      <c r="AR60" s="902"/>
      <c r="AS60" s="902"/>
      <c r="AT60" s="901"/>
      <c r="AU60" s="901"/>
      <c r="AV60" s="901"/>
      <c r="AW60" s="901"/>
      <c r="AX60" s="901"/>
      <c r="AY60" s="901"/>
      <c r="AZ60" s="901"/>
      <c r="BA60" s="901"/>
      <c r="BB60" s="901"/>
      <c r="BC60" s="901"/>
      <c r="BD60" s="895">
        <f t="shared" si="31"/>
        <v>0</v>
      </c>
      <c r="BE60" s="895">
        <f t="shared" si="33"/>
        <v>0</v>
      </c>
    </row>
    <row r="61" spans="1:57" ht="12" customHeight="1" x14ac:dyDescent="0.2">
      <c r="A61" s="840">
        <v>50</v>
      </c>
      <c r="B61" s="878">
        <v>1</v>
      </c>
      <c r="C61" s="879"/>
      <c r="D61" s="1449"/>
      <c r="E61" s="903" t="s">
        <v>279</v>
      </c>
      <c r="F61" s="942"/>
      <c r="G61" s="943"/>
      <c r="H61" s="883" t="e">
        <f t="shared" si="17"/>
        <v>#DIV/0!</v>
      </c>
      <c r="I61" s="899"/>
      <c r="J61" s="885">
        <f t="shared" si="18"/>
        <v>0</v>
      </c>
      <c r="K61" s="886">
        <f t="shared" si="34"/>
        <v>0</v>
      </c>
      <c r="L61" s="887">
        <f t="shared" si="20"/>
        <v>7960</v>
      </c>
      <c r="M61" s="887">
        <f t="shared" si="21"/>
        <v>0</v>
      </c>
      <c r="N61" s="887">
        <f t="shared" si="22"/>
        <v>0</v>
      </c>
      <c r="O61" s="887">
        <f t="shared" si="23"/>
        <v>0</v>
      </c>
      <c r="P61" s="888">
        <f t="shared" si="24"/>
        <v>0</v>
      </c>
      <c r="Q61" s="888">
        <f t="shared" si="9"/>
        <v>0</v>
      </c>
      <c r="R61" s="906"/>
      <c r="S61" s="1005"/>
      <c r="T61" s="831">
        <v>50</v>
      </c>
      <c r="U61" s="1450"/>
      <c r="V61" s="900" t="s">
        <v>50</v>
      </c>
      <c r="W61" s="893">
        <f t="shared" si="25"/>
        <v>0</v>
      </c>
      <c r="X61" s="893">
        <f t="shared" si="25"/>
        <v>0</v>
      </c>
      <c r="Y61" s="894" t="e">
        <f t="shared" si="26"/>
        <v>#DIV/0!</v>
      </c>
      <c r="Z61" s="894">
        <f t="shared" si="27"/>
        <v>0</v>
      </c>
      <c r="AA61" s="894">
        <f t="shared" si="27"/>
        <v>0</v>
      </c>
      <c r="AB61" s="901"/>
      <c r="AC61" s="895">
        <f t="shared" si="30"/>
        <v>0</v>
      </c>
      <c r="AD61" s="895">
        <f t="shared" si="30"/>
        <v>0</v>
      </c>
      <c r="AE61" s="896" t="e">
        <f t="shared" si="28"/>
        <v>#DIV/0!</v>
      </c>
      <c r="AF61" s="902"/>
      <c r="AG61" s="902"/>
      <c r="AH61" s="902"/>
      <c r="AI61" s="902"/>
      <c r="AJ61" s="902"/>
      <c r="AK61" s="902"/>
      <c r="AL61" s="902"/>
      <c r="AM61" s="902"/>
      <c r="AN61" s="902"/>
      <c r="AO61" s="902"/>
      <c r="AP61" s="902"/>
      <c r="AQ61" s="902"/>
      <c r="AR61" s="902"/>
      <c r="AS61" s="902"/>
      <c r="AT61" s="901"/>
      <c r="AU61" s="901"/>
      <c r="AV61" s="901"/>
      <c r="AW61" s="901"/>
      <c r="AX61" s="901"/>
      <c r="AY61" s="901"/>
      <c r="AZ61" s="901"/>
      <c r="BA61" s="901"/>
      <c r="BB61" s="901"/>
      <c r="BC61" s="901"/>
      <c r="BD61" s="895">
        <f t="shared" si="31"/>
        <v>0</v>
      </c>
      <c r="BE61" s="895">
        <f t="shared" si="33"/>
        <v>0</v>
      </c>
    </row>
    <row r="62" spans="1:57" ht="12" customHeight="1" x14ac:dyDescent="0.2">
      <c r="A62" s="840">
        <v>51</v>
      </c>
      <c r="B62" s="878">
        <v>0.33</v>
      </c>
      <c r="C62" s="879"/>
      <c r="D62" s="1449" t="s">
        <v>81</v>
      </c>
      <c r="E62" s="903" t="s">
        <v>278</v>
      </c>
      <c r="F62" s="942"/>
      <c r="G62" s="943"/>
      <c r="H62" s="883" t="e">
        <f t="shared" si="17"/>
        <v>#DIV/0!</v>
      </c>
      <c r="I62" s="899"/>
      <c r="J62" s="885">
        <f t="shared" si="18"/>
        <v>0</v>
      </c>
      <c r="K62" s="886">
        <f t="shared" si="34"/>
        <v>0</v>
      </c>
      <c r="L62" s="887">
        <f t="shared" si="20"/>
        <v>2626.8</v>
      </c>
      <c r="M62" s="887">
        <f t="shared" si="21"/>
        <v>0</v>
      </c>
      <c r="N62" s="887">
        <f t="shared" si="22"/>
        <v>0</v>
      </c>
      <c r="O62" s="887">
        <f t="shared" si="23"/>
        <v>0</v>
      </c>
      <c r="P62" s="888">
        <f t="shared" si="24"/>
        <v>0</v>
      </c>
      <c r="Q62" s="888">
        <f t="shared" si="9"/>
        <v>0</v>
      </c>
      <c r="R62" s="906"/>
      <c r="S62" s="1005"/>
      <c r="T62" s="831">
        <v>51</v>
      </c>
      <c r="U62" s="1450" t="s">
        <v>81</v>
      </c>
      <c r="V62" s="900" t="s">
        <v>49</v>
      </c>
      <c r="W62" s="893">
        <f t="shared" si="25"/>
        <v>0</v>
      </c>
      <c r="X62" s="893">
        <f t="shared" si="25"/>
        <v>0</v>
      </c>
      <c r="Y62" s="894" t="e">
        <f t="shared" si="26"/>
        <v>#DIV/0!</v>
      </c>
      <c r="Z62" s="894">
        <f t="shared" si="27"/>
        <v>0</v>
      </c>
      <c r="AA62" s="894">
        <f t="shared" si="27"/>
        <v>0</v>
      </c>
      <c r="AB62" s="901"/>
      <c r="AC62" s="895">
        <f t="shared" si="30"/>
        <v>0</v>
      </c>
      <c r="AD62" s="895">
        <f t="shared" si="30"/>
        <v>0</v>
      </c>
      <c r="AE62" s="896" t="e">
        <f t="shared" si="28"/>
        <v>#DIV/0!</v>
      </c>
      <c r="AF62" s="902"/>
      <c r="AG62" s="902"/>
      <c r="AH62" s="902"/>
      <c r="AI62" s="902"/>
      <c r="AJ62" s="902"/>
      <c r="AK62" s="902"/>
      <c r="AL62" s="902"/>
      <c r="AM62" s="902"/>
      <c r="AN62" s="902"/>
      <c r="AO62" s="902"/>
      <c r="AP62" s="902"/>
      <c r="AQ62" s="902"/>
      <c r="AR62" s="902"/>
      <c r="AS62" s="902"/>
      <c r="AT62" s="902"/>
      <c r="AU62" s="901"/>
      <c r="AV62" s="902"/>
      <c r="AW62" s="901"/>
      <c r="AX62" s="902"/>
      <c r="AY62" s="901"/>
      <c r="AZ62" s="902"/>
      <c r="BA62" s="901"/>
      <c r="BB62" s="902"/>
      <c r="BC62" s="901"/>
      <c r="BD62" s="895">
        <f t="shared" si="31"/>
        <v>0</v>
      </c>
      <c r="BE62" s="895">
        <f t="shared" si="33"/>
        <v>0</v>
      </c>
    </row>
    <row r="63" spans="1:57" ht="12" customHeight="1" x14ac:dyDescent="0.2">
      <c r="A63" s="840">
        <v>52</v>
      </c>
      <c r="B63" s="878">
        <v>0.33</v>
      </c>
      <c r="C63" s="879"/>
      <c r="D63" s="1449"/>
      <c r="E63" s="903" t="s">
        <v>279</v>
      </c>
      <c r="F63" s="942"/>
      <c r="G63" s="943"/>
      <c r="H63" s="883" t="e">
        <f t="shared" si="17"/>
        <v>#DIV/0!</v>
      </c>
      <c r="I63" s="899"/>
      <c r="J63" s="885">
        <f t="shared" si="18"/>
        <v>0</v>
      </c>
      <c r="K63" s="886">
        <f t="shared" si="34"/>
        <v>0</v>
      </c>
      <c r="L63" s="887">
        <f t="shared" si="20"/>
        <v>2626.8</v>
      </c>
      <c r="M63" s="887">
        <f t="shared" si="21"/>
        <v>0</v>
      </c>
      <c r="N63" s="887">
        <f t="shared" si="22"/>
        <v>0</v>
      </c>
      <c r="O63" s="887">
        <f t="shared" si="23"/>
        <v>0</v>
      </c>
      <c r="P63" s="888">
        <f t="shared" si="24"/>
        <v>0</v>
      </c>
      <c r="Q63" s="888">
        <f t="shared" si="9"/>
        <v>0</v>
      </c>
      <c r="R63" s="906"/>
      <c r="S63" s="1005"/>
      <c r="T63" s="831">
        <v>52</v>
      </c>
      <c r="U63" s="1450"/>
      <c r="V63" s="900" t="s">
        <v>50</v>
      </c>
      <c r="W63" s="893">
        <f t="shared" si="25"/>
        <v>0</v>
      </c>
      <c r="X63" s="893">
        <f t="shared" si="25"/>
        <v>0</v>
      </c>
      <c r="Y63" s="894" t="e">
        <f t="shared" si="26"/>
        <v>#DIV/0!</v>
      </c>
      <c r="Z63" s="894">
        <f t="shared" si="27"/>
        <v>0</v>
      </c>
      <c r="AA63" s="894">
        <f t="shared" si="27"/>
        <v>0</v>
      </c>
      <c r="AB63" s="901"/>
      <c r="AC63" s="895">
        <f t="shared" si="30"/>
        <v>0</v>
      </c>
      <c r="AD63" s="895">
        <f t="shared" si="30"/>
        <v>0</v>
      </c>
      <c r="AE63" s="896" t="e">
        <f t="shared" si="28"/>
        <v>#DIV/0!</v>
      </c>
      <c r="AF63" s="902"/>
      <c r="AG63" s="902"/>
      <c r="AH63" s="902"/>
      <c r="AI63" s="902"/>
      <c r="AJ63" s="902"/>
      <c r="AK63" s="902"/>
      <c r="AL63" s="902"/>
      <c r="AM63" s="902"/>
      <c r="AN63" s="902"/>
      <c r="AO63" s="902"/>
      <c r="AP63" s="902"/>
      <c r="AQ63" s="902"/>
      <c r="AR63" s="902"/>
      <c r="AS63" s="902"/>
      <c r="AT63" s="901"/>
      <c r="AU63" s="901"/>
      <c r="AV63" s="901"/>
      <c r="AW63" s="901"/>
      <c r="AX63" s="901"/>
      <c r="AY63" s="901"/>
      <c r="AZ63" s="901"/>
      <c r="BA63" s="901"/>
      <c r="BB63" s="901"/>
      <c r="BC63" s="901"/>
      <c r="BD63" s="895">
        <f t="shared" si="31"/>
        <v>0</v>
      </c>
      <c r="BE63" s="895">
        <f t="shared" si="33"/>
        <v>0</v>
      </c>
    </row>
    <row r="64" spans="1:57" ht="15" customHeight="1" x14ac:dyDescent="0.2">
      <c r="A64" s="840">
        <v>53</v>
      </c>
      <c r="B64" s="878">
        <v>0.33</v>
      </c>
      <c r="C64" s="899">
        <v>16</v>
      </c>
      <c r="D64" s="1453" t="s">
        <v>82</v>
      </c>
      <c r="E64" s="903" t="s">
        <v>278</v>
      </c>
      <c r="F64" s="948">
        <v>1</v>
      </c>
      <c r="G64" s="949">
        <v>1</v>
      </c>
      <c r="H64" s="883">
        <f t="shared" si="17"/>
        <v>100</v>
      </c>
      <c r="I64" s="899">
        <v>1</v>
      </c>
      <c r="J64" s="885">
        <f t="shared" si="18"/>
        <v>1</v>
      </c>
      <c r="K64" s="886">
        <f t="shared" si="34"/>
        <v>0.33</v>
      </c>
      <c r="L64" s="887">
        <f t="shared" si="20"/>
        <v>2626.8</v>
      </c>
      <c r="M64" s="887">
        <f t="shared" si="21"/>
        <v>2626.8</v>
      </c>
      <c r="N64" s="887">
        <f t="shared" si="22"/>
        <v>16</v>
      </c>
      <c r="O64" s="887">
        <f t="shared" si="23"/>
        <v>127360</v>
      </c>
      <c r="P64" s="888">
        <f t="shared" si="24"/>
        <v>16.329999999999998</v>
      </c>
      <c r="Q64" s="888">
        <f t="shared" si="9"/>
        <v>129986.8</v>
      </c>
      <c r="R64" s="906"/>
      <c r="S64" s="1005"/>
      <c r="T64" s="831">
        <v>53</v>
      </c>
      <c r="U64" s="1450" t="s">
        <v>82</v>
      </c>
      <c r="V64" s="900" t="s">
        <v>49</v>
      </c>
      <c r="W64" s="893">
        <f t="shared" si="25"/>
        <v>1</v>
      </c>
      <c r="X64" s="893">
        <f t="shared" si="25"/>
        <v>1</v>
      </c>
      <c r="Y64" s="894">
        <f t="shared" si="26"/>
        <v>100</v>
      </c>
      <c r="Z64" s="894">
        <f t="shared" si="27"/>
        <v>1</v>
      </c>
      <c r="AA64" s="895">
        <f t="shared" si="27"/>
        <v>1</v>
      </c>
      <c r="AB64" s="901"/>
      <c r="AC64" s="895">
        <f t="shared" si="30"/>
        <v>1</v>
      </c>
      <c r="AD64" s="895">
        <f t="shared" si="30"/>
        <v>0</v>
      </c>
      <c r="AE64" s="896">
        <f t="shared" si="28"/>
        <v>0</v>
      </c>
      <c r="AF64" s="902"/>
      <c r="AG64" s="902"/>
      <c r="AH64" s="902"/>
      <c r="AI64" s="902"/>
      <c r="AJ64" s="902"/>
      <c r="AK64" s="902"/>
      <c r="AL64" s="902"/>
      <c r="AM64" s="902"/>
      <c r="AN64" s="902"/>
      <c r="AO64" s="902"/>
      <c r="AP64" s="902"/>
      <c r="AQ64" s="902"/>
      <c r="AR64" s="902"/>
      <c r="AS64" s="902"/>
      <c r="AT64" s="901"/>
      <c r="AU64" s="901"/>
      <c r="AV64" s="901"/>
      <c r="AW64" s="901"/>
      <c r="AX64" s="901">
        <v>1</v>
      </c>
      <c r="AY64" s="901"/>
      <c r="AZ64" s="901"/>
      <c r="BA64" s="901"/>
      <c r="BB64" s="901"/>
      <c r="BC64" s="901"/>
      <c r="BD64" s="895">
        <f t="shared" ref="BD64:BD65" si="35">AF64+AH64+AJ64+AL64+AN64+AP64+AR64+AT64+AV64+AX64+AZ64+BB64</f>
        <v>1</v>
      </c>
      <c r="BE64" s="895">
        <f t="shared" si="33"/>
        <v>0</v>
      </c>
    </row>
    <row r="65" spans="1:57" ht="14.25" customHeight="1" x14ac:dyDescent="0.2">
      <c r="A65" s="840">
        <v>54</v>
      </c>
      <c r="B65" s="878">
        <v>0.33</v>
      </c>
      <c r="C65" s="899">
        <v>8</v>
      </c>
      <c r="D65" s="1453"/>
      <c r="E65" s="903" t="s">
        <v>279</v>
      </c>
      <c r="F65" s="948">
        <v>1</v>
      </c>
      <c r="G65" s="949">
        <v>1</v>
      </c>
      <c r="H65" s="883">
        <f t="shared" si="17"/>
        <v>100</v>
      </c>
      <c r="I65" s="899">
        <v>1</v>
      </c>
      <c r="J65" s="885">
        <f t="shared" si="18"/>
        <v>1</v>
      </c>
      <c r="K65" s="886">
        <f t="shared" si="34"/>
        <v>0.33</v>
      </c>
      <c r="L65" s="887">
        <f t="shared" si="20"/>
        <v>2626.8</v>
      </c>
      <c r="M65" s="887">
        <f t="shared" si="21"/>
        <v>2626.8</v>
      </c>
      <c r="N65" s="887">
        <f t="shared" si="22"/>
        <v>8</v>
      </c>
      <c r="O65" s="887">
        <f t="shared" si="23"/>
        <v>63680</v>
      </c>
      <c r="P65" s="888">
        <f t="shared" si="24"/>
        <v>8.33</v>
      </c>
      <c r="Q65" s="888">
        <f t="shared" si="9"/>
        <v>66306.8</v>
      </c>
      <c r="R65" s="906"/>
      <c r="S65" s="1005"/>
      <c r="T65" s="831">
        <v>54</v>
      </c>
      <c r="U65" s="1450"/>
      <c r="V65" s="900" t="s">
        <v>50</v>
      </c>
      <c r="W65" s="893">
        <f t="shared" si="25"/>
        <v>1</v>
      </c>
      <c r="X65" s="893">
        <f t="shared" si="25"/>
        <v>1</v>
      </c>
      <c r="Y65" s="894">
        <f t="shared" si="26"/>
        <v>100</v>
      </c>
      <c r="Z65" s="894">
        <f t="shared" si="27"/>
        <v>1</v>
      </c>
      <c r="AA65" s="895">
        <f t="shared" si="27"/>
        <v>1</v>
      </c>
      <c r="AB65" s="901"/>
      <c r="AC65" s="895">
        <f t="shared" si="30"/>
        <v>1</v>
      </c>
      <c r="AD65" s="895">
        <f t="shared" si="30"/>
        <v>0</v>
      </c>
      <c r="AE65" s="896">
        <f t="shared" si="28"/>
        <v>0</v>
      </c>
      <c r="AF65" s="902"/>
      <c r="AG65" s="902"/>
      <c r="AH65" s="902"/>
      <c r="AI65" s="902"/>
      <c r="AJ65" s="902"/>
      <c r="AK65" s="902"/>
      <c r="AL65" s="902"/>
      <c r="AM65" s="902"/>
      <c r="AN65" s="902"/>
      <c r="AO65" s="902"/>
      <c r="AP65" s="902"/>
      <c r="AQ65" s="902"/>
      <c r="AR65" s="902"/>
      <c r="AS65" s="902"/>
      <c r="AT65" s="901"/>
      <c r="AU65" s="901"/>
      <c r="AV65" s="901"/>
      <c r="AW65" s="901"/>
      <c r="AX65" s="901">
        <v>1</v>
      </c>
      <c r="AY65" s="901"/>
      <c r="AZ65" s="901"/>
      <c r="BA65" s="901"/>
      <c r="BB65" s="901"/>
      <c r="BC65" s="901"/>
      <c r="BD65" s="895">
        <f t="shared" si="35"/>
        <v>1</v>
      </c>
      <c r="BE65" s="895">
        <f t="shared" si="33"/>
        <v>0</v>
      </c>
    </row>
    <row r="66" spans="1:57" ht="12" customHeight="1" x14ac:dyDescent="0.2">
      <c r="A66" s="840">
        <v>55</v>
      </c>
      <c r="B66" s="878">
        <v>0.33</v>
      </c>
      <c r="C66" s="879"/>
      <c r="D66" s="1453" t="s">
        <v>83</v>
      </c>
      <c r="E66" s="903" t="s">
        <v>278</v>
      </c>
      <c r="F66" s="942"/>
      <c r="G66" s="943"/>
      <c r="H66" s="883" t="e">
        <f t="shared" si="17"/>
        <v>#DIV/0!</v>
      </c>
      <c r="I66" s="899"/>
      <c r="J66" s="885">
        <f t="shared" si="18"/>
        <v>0</v>
      </c>
      <c r="K66" s="886">
        <f t="shared" si="34"/>
        <v>0</v>
      </c>
      <c r="L66" s="887">
        <f t="shared" si="20"/>
        <v>2626.8</v>
      </c>
      <c r="M66" s="887">
        <f t="shared" si="21"/>
        <v>0</v>
      </c>
      <c r="N66" s="887">
        <f t="shared" si="22"/>
        <v>0</v>
      </c>
      <c r="O66" s="887">
        <f t="shared" si="23"/>
        <v>0</v>
      </c>
      <c r="P66" s="888">
        <f t="shared" si="24"/>
        <v>0</v>
      </c>
      <c r="Q66" s="888">
        <f t="shared" si="9"/>
        <v>0</v>
      </c>
      <c r="R66" s="906"/>
      <c r="S66" s="1005"/>
      <c r="T66" s="831">
        <v>55</v>
      </c>
      <c r="U66" s="1450" t="s">
        <v>83</v>
      </c>
      <c r="V66" s="900" t="s">
        <v>49</v>
      </c>
      <c r="W66" s="893">
        <f t="shared" si="25"/>
        <v>0</v>
      </c>
      <c r="X66" s="893">
        <f t="shared" si="25"/>
        <v>0</v>
      </c>
      <c r="Y66" s="894" t="e">
        <f t="shared" si="26"/>
        <v>#DIV/0!</v>
      </c>
      <c r="Z66" s="894">
        <f t="shared" si="27"/>
        <v>0</v>
      </c>
      <c r="AA66" s="894">
        <f t="shared" si="27"/>
        <v>0</v>
      </c>
      <c r="AB66" s="901"/>
      <c r="AC66" s="895">
        <f t="shared" si="30"/>
        <v>0</v>
      </c>
      <c r="AD66" s="895">
        <f t="shared" si="30"/>
        <v>0</v>
      </c>
      <c r="AE66" s="896" t="e">
        <f t="shared" si="28"/>
        <v>#DIV/0!</v>
      </c>
      <c r="AF66" s="902"/>
      <c r="AG66" s="902"/>
      <c r="AH66" s="902"/>
      <c r="AI66" s="902"/>
      <c r="AJ66" s="902"/>
      <c r="AK66" s="902"/>
      <c r="AL66" s="902"/>
      <c r="AM66" s="902"/>
      <c r="AN66" s="902"/>
      <c r="AO66" s="902"/>
      <c r="AP66" s="902"/>
      <c r="AQ66" s="902"/>
      <c r="AR66" s="902"/>
      <c r="AS66" s="902"/>
      <c r="AT66" s="901"/>
      <c r="AU66" s="901"/>
      <c r="AV66" s="901"/>
      <c r="AW66" s="901"/>
      <c r="AX66" s="901"/>
      <c r="AY66" s="901"/>
      <c r="AZ66" s="901"/>
      <c r="BA66" s="901"/>
      <c r="BB66" s="901"/>
      <c r="BC66" s="901"/>
      <c r="BD66" s="895">
        <f t="shared" si="31"/>
        <v>0</v>
      </c>
      <c r="BE66" s="895">
        <f t="shared" ref="BE66:BE67" si="36">AG66+AI66+AK66+AM66+AO66+AQ66+AS66+AU66+AW66+AY66+BA66+BC66</f>
        <v>0</v>
      </c>
    </row>
    <row r="67" spans="1:57" ht="12" customHeight="1" x14ac:dyDescent="0.2">
      <c r="A67" s="840">
        <v>56</v>
      </c>
      <c r="B67" s="878">
        <v>0.33</v>
      </c>
      <c r="C67" s="879"/>
      <c r="D67" s="1453"/>
      <c r="E67" s="903" t="s">
        <v>279</v>
      </c>
      <c r="F67" s="942"/>
      <c r="G67" s="943"/>
      <c r="H67" s="883" t="e">
        <f t="shared" si="17"/>
        <v>#DIV/0!</v>
      </c>
      <c r="I67" s="899"/>
      <c r="J67" s="885">
        <f t="shared" si="18"/>
        <v>0</v>
      </c>
      <c r="K67" s="886">
        <f t="shared" si="34"/>
        <v>0</v>
      </c>
      <c r="L67" s="887">
        <f t="shared" si="20"/>
        <v>2626.8</v>
      </c>
      <c r="M67" s="887">
        <f t="shared" si="21"/>
        <v>0</v>
      </c>
      <c r="N67" s="887">
        <f t="shared" si="22"/>
        <v>0</v>
      </c>
      <c r="O67" s="887">
        <f t="shared" si="23"/>
        <v>0</v>
      </c>
      <c r="P67" s="888">
        <f t="shared" si="24"/>
        <v>0</v>
      </c>
      <c r="Q67" s="888">
        <f t="shared" si="9"/>
        <v>0</v>
      </c>
      <c r="R67" s="906"/>
      <c r="S67" s="1005"/>
      <c r="T67" s="831">
        <v>56</v>
      </c>
      <c r="U67" s="1450"/>
      <c r="V67" s="900" t="s">
        <v>50</v>
      </c>
      <c r="W67" s="893">
        <f t="shared" si="25"/>
        <v>0</v>
      </c>
      <c r="X67" s="893">
        <f t="shared" si="25"/>
        <v>0</v>
      </c>
      <c r="Y67" s="894" t="e">
        <f t="shared" si="26"/>
        <v>#DIV/0!</v>
      </c>
      <c r="Z67" s="894">
        <f t="shared" si="27"/>
        <v>0</v>
      </c>
      <c r="AA67" s="894">
        <f t="shared" si="27"/>
        <v>0</v>
      </c>
      <c r="AB67" s="901"/>
      <c r="AC67" s="895">
        <f t="shared" si="30"/>
        <v>0</v>
      </c>
      <c r="AD67" s="895">
        <f t="shared" si="30"/>
        <v>0</v>
      </c>
      <c r="AE67" s="896" t="e">
        <f t="shared" si="28"/>
        <v>#DIV/0!</v>
      </c>
      <c r="AF67" s="902"/>
      <c r="AG67" s="902"/>
      <c r="AH67" s="902"/>
      <c r="AI67" s="902"/>
      <c r="AJ67" s="902"/>
      <c r="AK67" s="902"/>
      <c r="AL67" s="902"/>
      <c r="AM67" s="902"/>
      <c r="AN67" s="902"/>
      <c r="AO67" s="902"/>
      <c r="AP67" s="902"/>
      <c r="AQ67" s="902"/>
      <c r="AR67" s="902"/>
      <c r="AS67" s="902"/>
      <c r="AT67" s="901"/>
      <c r="AU67" s="901"/>
      <c r="AV67" s="901"/>
      <c r="AW67" s="901"/>
      <c r="AX67" s="901"/>
      <c r="AY67" s="901"/>
      <c r="AZ67" s="901"/>
      <c r="BA67" s="901"/>
      <c r="BB67" s="901"/>
      <c r="BC67" s="901"/>
      <c r="BD67" s="895">
        <f t="shared" si="31"/>
        <v>0</v>
      </c>
      <c r="BE67" s="895">
        <f t="shared" si="36"/>
        <v>0</v>
      </c>
    </row>
    <row r="68" spans="1:57" s="929" customFormat="1" ht="20.25" customHeight="1" x14ac:dyDescent="0.2">
      <c r="A68" s="840">
        <v>57</v>
      </c>
      <c r="B68" s="913"/>
      <c r="C68" s="914"/>
      <c r="D68" s="864" t="s">
        <v>84</v>
      </c>
      <c r="E68" s="915"/>
      <c r="F68" s="840"/>
      <c r="G68" s="945"/>
      <c r="H68" s="913"/>
      <c r="I68" s="917"/>
      <c r="J68" s="918"/>
      <c r="K68" s="919"/>
      <c r="L68" s="920"/>
      <c r="M68" s="920"/>
      <c r="N68" s="921"/>
      <c r="O68" s="920"/>
      <c r="P68" s="921"/>
      <c r="Q68" s="921"/>
      <c r="R68" s="923"/>
      <c r="S68" s="924"/>
      <c r="T68" s="831">
        <v>57</v>
      </c>
      <c r="U68" s="925" t="s">
        <v>84</v>
      </c>
      <c r="V68" s="926"/>
      <c r="W68" s="831"/>
      <c r="X68" s="831"/>
      <c r="Y68" s="927"/>
      <c r="Z68" s="832"/>
      <c r="AA68" s="927"/>
      <c r="AB68" s="832"/>
      <c r="AC68" s="832"/>
      <c r="AD68" s="832"/>
      <c r="AE68" s="928"/>
      <c r="AF68" s="928"/>
      <c r="AG68" s="928"/>
      <c r="AH68" s="928"/>
      <c r="AI68" s="928"/>
      <c r="AJ68" s="928"/>
      <c r="AK68" s="928"/>
      <c r="AL68" s="928"/>
      <c r="AM68" s="928"/>
      <c r="AN68" s="928"/>
      <c r="AO68" s="928"/>
      <c r="AP68" s="928"/>
      <c r="AQ68" s="928"/>
      <c r="AR68" s="928"/>
      <c r="AS68" s="928"/>
      <c r="AT68" s="832"/>
      <c r="AU68" s="832"/>
      <c r="AV68" s="832"/>
      <c r="AW68" s="832"/>
      <c r="AX68" s="832"/>
      <c r="AY68" s="832"/>
      <c r="AZ68" s="832"/>
      <c r="BA68" s="832"/>
      <c r="BB68" s="832"/>
      <c r="BC68" s="832"/>
      <c r="BD68" s="832"/>
      <c r="BE68" s="832"/>
    </row>
    <row r="69" spans="1:57" ht="13.5" customHeight="1" x14ac:dyDescent="0.2">
      <c r="A69" s="840">
        <v>58</v>
      </c>
      <c r="B69" s="878">
        <v>2</v>
      </c>
      <c r="C69" s="879"/>
      <c r="D69" s="1454" t="s">
        <v>85</v>
      </c>
      <c r="E69" s="903" t="s">
        <v>278</v>
      </c>
      <c r="F69" s="942"/>
      <c r="G69" s="943"/>
      <c r="H69" s="883" t="e">
        <f t="shared" ref="H69:H74" si="37">G69*100/F69</f>
        <v>#DIV/0!</v>
      </c>
      <c r="I69" s="899"/>
      <c r="J69" s="885">
        <f t="shared" ref="J69:J74" si="38">I69*G69</f>
        <v>0</v>
      </c>
      <c r="K69" s="886">
        <f t="shared" ref="K69:K74" si="39">J69*B69</f>
        <v>0</v>
      </c>
      <c r="L69" s="887">
        <f t="shared" ref="L69:L74" si="40">B69*7960</f>
        <v>15920</v>
      </c>
      <c r="M69" s="887">
        <f t="shared" ref="M69:M74" si="41">L69*J69</f>
        <v>0</v>
      </c>
      <c r="N69" s="887">
        <f t="shared" ref="N69:N74" si="42">C69*J69</f>
        <v>0</v>
      </c>
      <c r="O69" s="887">
        <f t="shared" ref="O69:O74" si="43">N69*7960</f>
        <v>0</v>
      </c>
      <c r="P69" s="888">
        <f t="shared" ref="P69:P74" si="44">K69+N69</f>
        <v>0</v>
      </c>
      <c r="Q69" s="888">
        <f t="shared" si="9"/>
        <v>0</v>
      </c>
      <c r="R69" s="906"/>
      <c r="S69" s="1005"/>
      <c r="T69" s="831">
        <v>58</v>
      </c>
      <c r="U69" s="1452" t="s">
        <v>85</v>
      </c>
      <c r="V69" s="900" t="s">
        <v>49</v>
      </c>
      <c r="W69" s="893">
        <f t="shared" ref="W69:X74" si="45">F69</f>
        <v>0</v>
      </c>
      <c r="X69" s="893">
        <f t="shared" si="45"/>
        <v>0</v>
      </c>
      <c r="Y69" s="894" t="e">
        <f t="shared" ref="Y69:Y74" si="46">X69*100/W69</f>
        <v>#DIV/0!</v>
      </c>
      <c r="Z69" s="894">
        <f t="shared" ref="Z69:AA74" si="47">I69</f>
        <v>0</v>
      </c>
      <c r="AA69" s="894">
        <f t="shared" si="47"/>
        <v>0</v>
      </c>
      <c r="AB69" s="901"/>
      <c r="AC69" s="895">
        <f t="shared" ref="AC69:AD74" si="48">AF69+AH69+AJ69+AL69+AN69+AP69+AR69+AT69+AV69+AX69+AZ69+BB69</f>
        <v>0</v>
      </c>
      <c r="AD69" s="895">
        <f t="shared" si="48"/>
        <v>0</v>
      </c>
      <c r="AE69" s="896" t="e">
        <f t="shared" ref="AE69:AE74" si="49">AD69*100/AC69</f>
        <v>#DIV/0!</v>
      </c>
      <c r="AF69" s="902"/>
      <c r="AG69" s="902"/>
      <c r="AH69" s="902"/>
      <c r="AI69" s="902"/>
      <c r="AJ69" s="902"/>
      <c r="AK69" s="902"/>
      <c r="AL69" s="902"/>
      <c r="AM69" s="902"/>
      <c r="AN69" s="902"/>
      <c r="AO69" s="902"/>
      <c r="AP69" s="902"/>
      <c r="AQ69" s="902"/>
      <c r="AR69" s="902"/>
      <c r="AS69" s="902"/>
      <c r="AT69" s="901"/>
      <c r="AU69" s="901"/>
      <c r="AV69" s="901"/>
      <c r="AW69" s="901"/>
      <c r="AX69" s="901"/>
      <c r="AY69" s="901"/>
      <c r="AZ69" s="901"/>
      <c r="BA69" s="901"/>
      <c r="BB69" s="901"/>
      <c r="BC69" s="901"/>
      <c r="BD69" s="895">
        <f t="shared" ref="BD69:BD72" si="50">AF69+AH69+AJ69+AL69+AN69+AP69+AR69+AT69+AV69+AX69+AZ69</f>
        <v>0</v>
      </c>
      <c r="BE69" s="895">
        <f t="shared" ref="BE69:BE74" si="51">AG69+AI69+AK69+AM69+AO69+AQ69+AS69+AU69+AW69+AY69+BA69+BC69</f>
        <v>0</v>
      </c>
    </row>
    <row r="70" spans="1:57" ht="13.5" customHeight="1" x14ac:dyDescent="0.2">
      <c r="A70" s="840">
        <v>59</v>
      </c>
      <c r="B70" s="878">
        <v>2</v>
      </c>
      <c r="C70" s="879"/>
      <c r="D70" s="1454"/>
      <c r="E70" s="903" t="s">
        <v>279</v>
      </c>
      <c r="F70" s="942"/>
      <c r="G70" s="943"/>
      <c r="H70" s="883" t="e">
        <f t="shared" si="37"/>
        <v>#DIV/0!</v>
      </c>
      <c r="I70" s="899"/>
      <c r="J70" s="885">
        <f t="shared" si="38"/>
        <v>0</v>
      </c>
      <c r="K70" s="886">
        <f t="shared" si="39"/>
        <v>0</v>
      </c>
      <c r="L70" s="887">
        <f t="shared" si="40"/>
        <v>15920</v>
      </c>
      <c r="M70" s="887">
        <f t="shared" si="41"/>
        <v>0</v>
      </c>
      <c r="N70" s="887">
        <f t="shared" si="42"/>
        <v>0</v>
      </c>
      <c r="O70" s="887">
        <f t="shared" si="43"/>
        <v>0</v>
      </c>
      <c r="P70" s="888">
        <f t="shared" si="44"/>
        <v>0</v>
      </c>
      <c r="Q70" s="888">
        <f t="shared" si="9"/>
        <v>0</v>
      </c>
      <c r="R70" s="906"/>
      <c r="S70" s="1005"/>
      <c r="T70" s="831">
        <v>59</v>
      </c>
      <c r="U70" s="1452"/>
      <c r="V70" s="900" t="s">
        <v>50</v>
      </c>
      <c r="W70" s="893">
        <f t="shared" si="45"/>
        <v>0</v>
      </c>
      <c r="X70" s="893">
        <f t="shared" si="45"/>
        <v>0</v>
      </c>
      <c r="Y70" s="894" t="e">
        <f t="shared" si="46"/>
        <v>#DIV/0!</v>
      </c>
      <c r="Z70" s="894">
        <f t="shared" si="47"/>
        <v>0</v>
      </c>
      <c r="AA70" s="894">
        <f t="shared" si="47"/>
        <v>0</v>
      </c>
      <c r="AB70" s="901"/>
      <c r="AC70" s="895">
        <f t="shared" si="48"/>
        <v>0</v>
      </c>
      <c r="AD70" s="895">
        <f t="shared" si="48"/>
        <v>0</v>
      </c>
      <c r="AE70" s="896" t="e">
        <f t="shared" si="49"/>
        <v>#DIV/0!</v>
      </c>
      <c r="AF70" s="902"/>
      <c r="AG70" s="902"/>
      <c r="AH70" s="902"/>
      <c r="AI70" s="902"/>
      <c r="AJ70" s="902"/>
      <c r="AK70" s="902"/>
      <c r="AL70" s="902"/>
      <c r="AM70" s="902"/>
      <c r="AN70" s="902"/>
      <c r="AO70" s="902"/>
      <c r="AP70" s="902"/>
      <c r="AQ70" s="902"/>
      <c r="AR70" s="902"/>
      <c r="AS70" s="902"/>
      <c r="AT70" s="901"/>
      <c r="AU70" s="901"/>
      <c r="AV70" s="901"/>
      <c r="AW70" s="901"/>
      <c r="AX70" s="901"/>
      <c r="AY70" s="901"/>
      <c r="AZ70" s="901"/>
      <c r="BA70" s="901"/>
      <c r="BB70" s="901"/>
      <c r="BC70" s="901"/>
      <c r="BD70" s="895">
        <f t="shared" si="50"/>
        <v>0</v>
      </c>
      <c r="BE70" s="895">
        <f t="shared" si="51"/>
        <v>0</v>
      </c>
    </row>
    <row r="71" spans="1:57" ht="12" customHeight="1" x14ac:dyDescent="0.2">
      <c r="A71" s="840">
        <v>60</v>
      </c>
      <c r="B71" s="878">
        <v>2</v>
      </c>
      <c r="C71" s="879"/>
      <c r="D71" s="1454" t="s">
        <v>86</v>
      </c>
      <c r="E71" s="903" t="s">
        <v>278</v>
      </c>
      <c r="F71" s="942"/>
      <c r="G71" s="943"/>
      <c r="H71" s="883" t="e">
        <f t="shared" si="37"/>
        <v>#DIV/0!</v>
      </c>
      <c r="I71" s="899"/>
      <c r="J71" s="885">
        <f t="shared" si="38"/>
        <v>0</v>
      </c>
      <c r="K71" s="886">
        <f t="shared" si="39"/>
        <v>0</v>
      </c>
      <c r="L71" s="887">
        <f t="shared" si="40"/>
        <v>15920</v>
      </c>
      <c r="M71" s="887">
        <f t="shared" si="41"/>
        <v>0</v>
      </c>
      <c r="N71" s="887">
        <f t="shared" si="42"/>
        <v>0</v>
      </c>
      <c r="O71" s="887">
        <f t="shared" si="43"/>
        <v>0</v>
      </c>
      <c r="P71" s="888">
        <f t="shared" si="44"/>
        <v>0</v>
      </c>
      <c r="Q71" s="888">
        <f t="shared" si="9"/>
        <v>0</v>
      </c>
      <c r="R71" s="906"/>
      <c r="S71" s="1005"/>
      <c r="T71" s="831">
        <v>60</v>
      </c>
      <c r="U71" s="1452" t="s">
        <v>86</v>
      </c>
      <c r="V71" s="900" t="s">
        <v>49</v>
      </c>
      <c r="W71" s="893">
        <f t="shared" si="45"/>
        <v>0</v>
      </c>
      <c r="X71" s="893">
        <f t="shared" si="45"/>
        <v>0</v>
      </c>
      <c r="Y71" s="894" t="e">
        <f t="shared" si="46"/>
        <v>#DIV/0!</v>
      </c>
      <c r="Z71" s="894">
        <f t="shared" si="47"/>
        <v>0</v>
      </c>
      <c r="AA71" s="894">
        <f t="shared" si="47"/>
        <v>0</v>
      </c>
      <c r="AB71" s="901"/>
      <c r="AC71" s="895">
        <f t="shared" si="48"/>
        <v>0</v>
      </c>
      <c r="AD71" s="895">
        <f t="shared" si="48"/>
        <v>0</v>
      </c>
      <c r="AE71" s="896" t="e">
        <f t="shared" si="49"/>
        <v>#DIV/0!</v>
      </c>
      <c r="AF71" s="902"/>
      <c r="AG71" s="902"/>
      <c r="AH71" s="902"/>
      <c r="AI71" s="902"/>
      <c r="AJ71" s="902"/>
      <c r="AK71" s="902"/>
      <c r="AL71" s="902"/>
      <c r="AM71" s="902"/>
      <c r="AN71" s="902"/>
      <c r="AO71" s="902"/>
      <c r="AP71" s="902"/>
      <c r="AQ71" s="902"/>
      <c r="AR71" s="902"/>
      <c r="AS71" s="902"/>
      <c r="AT71" s="901"/>
      <c r="AU71" s="901"/>
      <c r="AV71" s="901"/>
      <c r="AW71" s="901"/>
      <c r="AX71" s="901"/>
      <c r="AY71" s="901"/>
      <c r="AZ71" s="901"/>
      <c r="BA71" s="901"/>
      <c r="BB71" s="901"/>
      <c r="BC71" s="901"/>
      <c r="BD71" s="895">
        <f t="shared" si="50"/>
        <v>0</v>
      </c>
      <c r="BE71" s="895">
        <f t="shared" si="51"/>
        <v>0</v>
      </c>
    </row>
    <row r="72" spans="1:57" ht="12" customHeight="1" x14ac:dyDescent="0.2">
      <c r="A72" s="840">
        <v>61</v>
      </c>
      <c r="B72" s="878">
        <v>2</v>
      </c>
      <c r="C72" s="879"/>
      <c r="D72" s="1454"/>
      <c r="E72" s="903" t="s">
        <v>279</v>
      </c>
      <c r="F72" s="942"/>
      <c r="G72" s="943"/>
      <c r="H72" s="883" t="e">
        <f t="shared" si="37"/>
        <v>#DIV/0!</v>
      </c>
      <c r="I72" s="899"/>
      <c r="J72" s="885">
        <f t="shared" si="38"/>
        <v>0</v>
      </c>
      <c r="K72" s="886">
        <f t="shared" si="39"/>
        <v>0</v>
      </c>
      <c r="L72" s="887">
        <f t="shared" si="40"/>
        <v>15920</v>
      </c>
      <c r="M72" s="887">
        <f t="shared" si="41"/>
        <v>0</v>
      </c>
      <c r="N72" s="887">
        <f t="shared" si="42"/>
        <v>0</v>
      </c>
      <c r="O72" s="887">
        <f t="shared" si="43"/>
        <v>0</v>
      </c>
      <c r="P72" s="888">
        <f t="shared" si="44"/>
        <v>0</v>
      </c>
      <c r="Q72" s="888">
        <f t="shared" si="9"/>
        <v>0</v>
      </c>
      <c r="R72" s="906"/>
      <c r="S72" s="1005"/>
      <c r="T72" s="831">
        <v>61</v>
      </c>
      <c r="U72" s="1452"/>
      <c r="V72" s="900" t="s">
        <v>50</v>
      </c>
      <c r="W72" s="893">
        <f t="shared" si="45"/>
        <v>0</v>
      </c>
      <c r="X72" s="893">
        <f t="shared" si="45"/>
        <v>0</v>
      </c>
      <c r="Y72" s="894" t="e">
        <f t="shared" si="46"/>
        <v>#DIV/0!</v>
      </c>
      <c r="Z72" s="894">
        <f t="shared" si="47"/>
        <v>0</v>
      </c>
      <c r="AA72" s="894">
        <f t="shared" si="47"/>
        <v>0</v>
      </c>
      <c r="AB72" s="901"/>
      <c r="AC72" s="895">
        <f t="shared" si="48"/>
        <v>0</v>
      </c>
      <c r="AD72" s="895">
        <f t="shared" si="48"/>
        <v>0</v>
      </c>
      <c r="AE72" s="896" t="e">
        <f t="shared" si="49"/>
        <v>#DIV/0!</v>
      </c>
      <c r="AF72" s="902"/>
      <c r="AG72" s="902"/>
      <c r="AH72" s="902"/>
      <c r="AI72" s="902"/>
      <c r="AJ72" s="902"/>
      <c r="AK72" s="902"/>
      <c r="AL72" s="902"/>
      <c r="AM72" s="902"/>
      <c r="AN72" s="902"/>
      <c r="AO72" s="902"/>
      <c r="AP72" s="902"/>
      <c r="AQ72" s="902"/>
      <c r="AR72" s="902"/>
      <c r="AS72" s="902"/>
      <c r="AT72" s="901"/>
      <c r="AU72" s="901"/>
      <c r="AV72" s="901"/>
      <c r="AW72" s="901"/>
      <c r="AX72" s="901"/>
      <c r="AY72" s="901"/>
      <c r="AZ72" s="901"/>
      <c r="BA72" s="901"/>
      <c r="BB72" s="901"/>
      <c r="BC72" s="901"/>
      <c r="BD72" s="895">
        <f t="shared" si="50"/>
        <v>0</v>
      </c>
      <c r="BE72" s="895">
        <f t="shared" si="51"/>
        <v>0</v>
      </c>
    </row>
    <row r="73" spans="1:57" ht="12" customHeight="1" x14ac:dyDescent="0.2">
      <c r="A73" s="840">
        <v>62</v>
      </c>
      <c r="B73" s="878">
        <v>1</v>
      </c>
      <c r="C73" s="899">
        <v>8</v>
      </c>
      <c r="D73" s="1454" t="s">
        <v>144</v>
      </c>
      <c r="E73" s="903" t="s">
        <v>278</v>
      </c>
      <c r="F73" s="948">
        <v>1</v>
      </c>
      <c r="G73" s="949">
        <v>1</v>
      </c>
      <c r="H73" s="883">
        <f t="shared" si="37"/>
        <v>100</v>
      </c>
      <c r="I73" s="899">
        <v>1</v>
      </c>
      <c r="J73" s="885">
        <f t="shared" si="38"/>
        <v>1</v>
      </c>
      <c r="K73" s="886">
        <f t="shared" si="39"/>
        <v>1</v>
      </c>
      <c r="L73" s="887">
        <f t="shared" si="40"/>
        <v>7960</v>
      </c>
      <c r="M73" s="887">
        <f t="shared" si="41"/>
        <v>7960</v>
      </c>
      <c r="N73" s="887">
        <f t="shared" si="42"/>
        <v>8</v>
      </c>
      <c r="O73" s="887">
        <f t="shared" si="43"/>
        <v>63680</v>
      </c>
      <c r="P73" s="888">
        <f t="shared" si="44"/>
        <v>9</v>
      </c>
      <c r="Q73" s="888">
        <f t="shared" si="9"/>
        <v>71640</v>
      </c>
      <c r="R73" s="906"/>
      <c r="S73" s="1005"/>
      <c r="T73" s="831">
        <v>62</v>
      </c>
      <c r="U73" s="1452" t="s">
        <v>87</v>
      </c>
      <c r="V73" s="900" t="s">
        <v>49</v>
      </c>
      <c r="W73" s="893">
        <f t="shared" si="45"/>
        <v>1</v>
      </c>
      <c r="X73" s="893">
        <f t="shared" si="45"/>
        <v>1</v>
      </c>
      <c r="Y73" s="894">
        <f t="shared" si="46"/>
        <v>100</v>
      </c>
      <c r="Z73" s="894">
        <f t="shared" si="47"/>
        <v>1</v>
      </c>
      <c r="AA73" s="895">
        <f t="shared" si="47"/>
        <v>1</v>
      </c>
      <c r="AB73" s="901"/>
      <c r="AC73" s="895">
        <f t="shared" si="48"/>
        <v>1</v>
      </c>
      <c r="AD73" s="895">
        <f t="shared" si="48"/>
        <v>0</v>
      </c>
      <c r="AE73" s="896">
        <f t="shared" si="49"/>
        <v>0</v>
      </c>
      <c r="AF73" s="902"/>
      <c r="AG73" s="902"/>
      <c r="AH73" s="902"/>
      <c r="AI73" s="902"/>
      <c r="AJ73" s="902"/>
      <c r="AK73" s="902"/>
      <c r="AL73" s="902"/>
      <c r="AM73" s="902"/>
      <c r="AN73" s="902"/>
      <c r="AO73" s="902"/>
      <c r="AP73" s="902"/>
      <c r="AQ73" s="902"/>
      <c r="AR73" s="902"/>
      <c r="AS73" s="902"/>
      <c r="AT73" s="901"/>
      <c r="AU73" s="901"/>
      <c r="AV73" s="901"/>
      <c r="AW73" s="901"/>
      <c r="AX73" s="901">
        <v>1</v>
      </c>
      <c r="AY73" s="901"/>
      <c r="AZ73" s="901"/>
      <c r="BA73" s="901"/>
      <c r="BB73" s="901"/>
      <c r="BC73" s="901"/>
      <c r="BD73" s="895">
        <f t="shared" ref="BD73:BD74" si="52">AF73+AH73+AJ73+AL73+AN73+AP73+AR73+AT73+AV73+AX73+AZ73+BB73</f>
        <v>1</v>
      </c>
      <c r="BE73" s="895">
        <f t="shared" si="51"/>
        <v>0</v>
      </c>
    </row>
    <row r="74" spans="1:57" ht="12" customHeight="1" x14ac:dyDescent="0.2">
      <c r="A74" s="840">
        <v>63</v>
      </c>
      <c r="B74" s="878">
        <v>1</v>
      </c>
      <c r="C74" s="899">
        <v>4</v>
      </c>
      <c r="D74" s="1454"/>
      <c r="E74" s="903" t="s">
        <v>279</v>
      </c>
      <c r="F74" s="948">
        <v>1</v>
      </c>
      <c r="G74" s="949">
        <v>1</v>
      </c>
      <c r="H74" s="883">
        <f t="shared" si="37"/>
        <v>100</v>
      </c>
      <c r="I74" s="899">
        <v>1</v>
      </c>
      <c r="J74" s="885">
        <f t="shared" si="38"/>
        <v>1</v>
      </c>
      <c r="K74" s="886">
        <f t="shared" si="39"/>
        <v>1</v>
      </c>
      <c r="L74" s="887">
        <f t="shared" si="40"/>
        <v>7960</v>
      </c>
      <c r="M74" s="887">
        <f t="shared" si="41"/>
        <v>7960</v>
      </c>
      <c r="N74" s="887">
        <f t="shared" si="42"/>
        <v>4</v>
      </c>
      <c r="O74" s="887">
        <f t="shared" si="43"/>
        <v>31840</v>
      </c>
      <c r="P74" s="888">
        <f t="shared" si="44"/>
        <v>5</v>
      </c>
      <c r="Q74" s="888">
        <f>M74+O74</f>
        <v>39800</v>
      </c>
      <c r="R74" s="906"/>
      <c r="S74" s="1005"/>
      <c r="T74" s="831">
        <v>63</v>
      </c>
      <c r="U74" s="1452"/>
      <c r="V74" s="900" t="s">
        <v>50</v>
      </c>
      <c r="W74" s="893">
        <f t="shared" si="45"/>
        <v>1</v>
      </c>
      <c r="X74" s="893">
        <f t="shared" si="45"/>
        <v>1</v>
      </c>
      <c r="Y74" s="894">
        <f t="shared" si="46"/>
        <v>100</v>
      </c>
      <c r="Z74" s="894">
        <f t="shared" si="47"/>
        <v>1</v>
      </c>
      <c r="AA74" s="895">
        <f t="shared" si="47"/>
        <v>1</v>
      </c>
      <c r="AB74" s="901"/>
      <c r="AC74" s="895">
        <f t="shared" si="48"/>
        <v>1</v>
      </c>
      <c r="AD74" s="895">
        <f t="shared" si="48"/>
        <v>0</v>
      </c>
      <c r="AE74" s="896">
        <f t="shared" si="49"/>
        <v>0</v>
      </c>
      <c r="AF74" s="902"/>
      <c r="AG74" s="902"/>
      <c r="AH74" s="902"/>
      <c r="AI74" s="902"/>
      <c r="AJ74" s="902"/>
      <c r="AK74" s="902"/>
      <c r="AL74" s="902"/>
      <c r="AM74" s="902"/>
      <c r="AN74" s="902"/>
      <c r="AO74" s="902"/>
      <c r="AP74" s="902"/>
      <c r="AQ74" s="902"/>
      <c r="AR74" s="902"/>
      <c r="AS74" s="902"/>
      <c r="AT74" s="901"/>
      <c r="AU74" s="901"/>
      <c r="AV74" s="901"/>
      <c r="AW74" s="901"/>
      <c r="AX74" s="901">
        <v>1</v>
      </c>
      <c r="AY74" s="901"/>
      <c r="AZ74" s="901"/>
      <c r="BA74" s="901"/>
      <c r="BB74" s="901"/>
      <c r="BC74" s="901"/>
      <c r="BD74" s="895">
        <f t="shared" si="52"/>
        <v>1</v>
      </c>
      <c r="BE74" s="895">
        <f t="shared" si="51"/>
        <v>0</v>
      </c>
    </row>
    <row r="75" spans="1:57" s="947" customFormat="1" ht="21.75" customHeight="1" x14ac:dyDescent="0.2">
      <c r="A75" s="840">
        <v>64</v>
      </c>
      <c r="B75" s="913"/>
      <c r="C75" s="914"/>
      <c r="D75" s="946" t="s">
        <v>88</v>
      </c>
      <c r="E75" s="915"/>
      <c r="F75" s="840"/>
      <c r="G75" s="945"/>
      <c r="H75" s="913"/>
      <c r="I75" s="917"/>
      <c r="J75" s="918"/>
      <c r="K75" s="919"/>
      <c r="L75" s="920"/>
      <c r="M75" s="920"/>
      <c r="N75" s="921"/>
      <c r="O75" s="920"/>
      <c r="P75" s="921"/>
      <c r="Q75" s="921"/>
      <c r="R75" s="923"/>
      <c r="S75" s="924"/>
      <c r="T75" s="831">
        <v>64</v>
      </c>
      <c r="U75" s="925" t="s">
        <v>88</v>
      </c>
      <c r="V75" s="926"/>
      <c r="W75" s="831"/>
      <c r="X75" s="831"/>
      <c r="Y75" s="927"/>
      <c r="Z75" s="832"/>
      <c r="AA75" s="927"/>
      <c r="AB75" s="832"/>
      <c r="AC75" s="832"/>
      <c r="AD75" s="832"/>
      <c r="AE75" s="928"/>
      <c r="AF75" s="928"/>
      <c r="AG75" s="928"/>
      <c r="AH75" s="928"/>
      <c r="AI75" s="928"/>
      <c r="AJ75" s="928"/>
      <c r="AK75" s="928"/>
      <c r="AL75" s="928"/>
      <c r="AM75" s="928"/>
      <c r="AN75" s="928"/>
      <c r="AO75" s="928"/>
      <c r="AP75" s="928"/>
      <c r="AQ75" s="928"/>
      <c r="AR75" s="928"/>
      <c r="AS75" s="928"/>
      <c r="AT75" s="832"/>
      <c r="AU75" s="832"/>
      <c r="AV75" s="832"/>
      <c r="AW75" s="832"/>
      <c r="AX75" s="832"/>
      <c r="AY75" s="832"/>
      <c r="AZ75" s="832"/>
      <c r="BA75" s="832"/>
      <c r="BB75" s="832"/>
      <c r="BC75" s="832"/>
      <c r="BD75" s="832"/>
      <c r="BE75" s="832"/>
    </row>
    <row r="76" spans="1:57" s="860" customFormat="1" ht="11.25" customHeight="1" x14ac:dyDescent="0.2">
      <c r="A76" s="840">
        <v>65</v>
      </c>
      <c r="B76" s="930">
        <v>0.5</v>
      </c>
      <c r="C76" s="934"/>
      <c r="D76" s="1455" t="s">
        <v>89</v>
      </c>
      <c r="E76" s="903" t="s">
        <v>278</v>
      </c>
      <c r="F76" s="948"/>
      <c r="G76" s="949">
        <v>40</v>
      </c>
      <c r="H76" s="883" t="e">
        <f t="shared" ref="H76:H97" si="53">G76*100/F76</f>
        <v>#DIV/0!</v>
      </c>
      <c r="I76" s="934">
        <v>1</v>
      </c>
      <c r="J76" s="885">
        <f t="shared" ref="J76:J97" si="54">I76*G76</f>
        <v>40</v>
      </c>
      <c r="K76" s="886">
        <f t="shared" ref="K76:K97" si="55">J76*B76</f>
        <v>20</v>
      </c>
      <c r="L76" s="887">
        <f t="shared" ref="L76:L97" si="56">B76*7960</f>
        <v>3980</v>
      </c>
      <c r="M76" s="887">
        <f t="shared" ref="M76:M97" si="57">L76*J76</f>
        <v>159200</v>
      </c>
      <c r="N76" s="887">
        <f t="shared" ref="N76:N97" si="58">C76*J76</f>
        <v>0</v>
      </c>
      <c r="O76" s="887">
        <f t="shared" ref="O76:O97" si="59">N76*7960</f>
        <v>0</v>
      </c>
      <c r="P76" s="888">
        <f t="shared" ref="P76:P97" si="60">K76+N76</f>
        <v>20</v>
      </c>
      <c r="Q76" s="888">
        <f>M76+O76</f>
        <v>159200</v>
      </c>
      <c r="R76" s="935"/>
      <c r="S76" s="936"/>
      <c r="T76" s="831">
        <v>65</v>
      </c>
      <c r="U76" s="1456" t="s">
        <v>89</v>
      </c>
      <c r="V76" s="900" t="s">
        <v>49</v>
      </c>
      <c r="W76" s="893">
        <f t="shared" ref="W76:X97" si="61">F76</f>
        <v>0</v>
      </c>
      <c r="X76" s="893">
        <f t="shared" si="61"/>
        <v>40</v>
      </c>
      <c r="Y76" s="894" t="e">
        <f t="shared" ref="Y76:Y97" si="62">X76*100/W76</f>
        <v>#DIV/0!</v>
      </c>
      <c r="Z76" s="894">
        <f t="shared" ref="Z76:AA97" si="63">I76</f>
        <v>1</v>
      </c>
      <c r="AA76" s="895">
        <f t="shared" si="63"/>
        <v>40</v>
      </c>
      <c r="AB76" s="901"/>
      <c r="AC76" s="895">
        <f t="shared" ref="AC76:AD97" si="64">AF76+AH76+AJ76+AL76+AN76+AP76+AR76+AT76+AV76+AX76+AZ76+BB76</f>
        <v>40</v>
      </c>
      <c r="AD76" s="895">
        <f t="shared" si="64"/>
        <v>0</v>
      </c>
      <c r="AE76" s="896">
        <f t="shared" ref="AE76:AE97" si="65">AD76*100/AC76</f>
        <v>0</v>
      </c>
      <c r="AF76" s="902"/>
      <c r="AG76" s="902"/>
      <c r="AH76" s="902"/>
      <c r="AI76" s="902"/>
      <c r="AJ76" s="902"/>
      <c r="AK76" s="902"/>
      <c r="AL76" s="902"/>
      <c r="AM76" s="902"/>
      <c r="AN76" s="902"/>
      <c r="AO76" s="902"/>
      <c r="AP76" s="902"/>
      <c r="AQ76" s="902"/>
      <c r="AR76" s="902"/>
      <c r="AS76" s="902"/>
      <c r="AT76" s="901"/>
      <c r="AU76" s="901"/>
      <c r="AV76" s="901">
        <v>20</v>
      </c>
      <c r="AW76" s="901"/>
      <c r="AX76" s="901">
        <v>20</v>
      </c>
      <c r="AY76" s="901"/>
      <c r="AZ76" s="901"/>
      <c r="BA76" s="901"/>
      <c r="BB76" s="901"/>
      <c r="BC76" s="901"/>
      <c r="BD76" s="895">
        <f t="shared" ref="BD76:BE91" si="66">AF76+AH76+AJ76+AL76+AN76+AP76+AR76+AT76+AV76+AX76+AZ76+BB76</f>
        <v>40</v>
      </c>
      <c r="BE76" s="895">
        <f t="shared" si="66"/>
        <v>0</v>
      </c>
    </row>
    <row r="77" spans="1:57" s="860" customFormat="1" ht="15" customHeight="1" x14ac:dyDescent="0.2">
      <c r="A77" s="840">
        <v>66</v>
      </c>
      <c r="B77" s="930">
        <v>0.5</v>
      </c>
      <c r="C77" s="934">
        <v>0.5</v>
      </c>
      <c r="D77" s="1455"/>
      <c r="E77" s="903" t="s">
        <v>279</v>
      </c>
      <c r="F77" s="948"/>
      <c r="G77" s="949">
        <v>20</v>
      </c>
      <c r="H77" s="883" t="e">
        <f t="shared" si="53"/>
        <v>#DIV/0!</v>
      </c>
      <c r="I77" s="934">
        <v>1</v>
      </c>
      <c r="J77" s="885">
        <f t="shared" si="54"/>
        <v>20</v>
      </c>
      <c r="K77" s="886">
        <f t="shared" si="55"/>
        <v>10</v>
      </c>
      <c r="L77" s="887">
        <f t="shared" si="56"/>
        <v>3980</v>
      </c>
      <c r="M77" s="887">
        <f t="shared" si="57"/>
        <v>79600</v>
      </c>
      <c r="N77" s="887">
        <f t="shared" si="58"/>
        <v>10</v>
      </c>
      <c r="O77" s="887">
        <f t="shared" si="59"/>
        <v>79600</v>
      </c>
      <c r="P77" s="888">
        <f t="shared" si="60"/>
        <v>20</v>
      </c>
      <c r="Q77" s="888">
        <f t="shared" ref="Q77:Q97" si="67">M77+O77</f>
        <v>159200</v>
      </c>
      <c r="R77" s="935"/>
      <c r="S77" s="936"/>
      <c r="T77" s="831">
        <v>66</v>
      </c>
      <c r="U77" s="1457"/>
      <c r="V77" s="900" t="s">
        <v>50</v>
      </c>
      <c r="W77" s="893">
        <f t="shared" si="61"/>
        <v>0</v>
      </c>
      <c r="X77" s="893">
        <f t="shared" si="61"/>
        <v>20</v>
      </c>
      <c r="Y77" s="894" t="e">
        <f t="shared" si="62"/>
        <v>#DIV/0!</v>
      </c>
      <c r="Z77" s="894">
        <f t="shared" si="63"/>
        <v>1</v>
      </c>
      <c r="AA77" s="895">
        <f t="shared" si="63"/>
        <v>20</v>
      </c>
      <c r="AB77" s="901"/>
      <c r="AC77" s="895">
        <f t="shared" si="64"/>
        <v>20</v>
      </c>
      <c r="AD77" s="895">
        <f t="shared" si="64"/>
        <v>0</v>
      </c>
      <c r="AE77" s="896">
        <f t="shared" si="65"/>
        <v>0</v>
      </c>
      <c r="AF77" s="902"/>
      <c r="AG77" s="902"/>
      <c r="AH77" s="902"/>
      <c r="AI77" s="902"/>
      <c r="AJ77" s="902"/>
      <c r="AK77" s="902"/>
      <c r="AL77" s="902"/>
      <c r="AM77" s="902"/>
      <c r="AN77" s="902"/>
      <c r="AO77" s="902"/>
      <c r="AP77" s="902"/>
      <c r="AQ77" s="902"/>
      <c r="AR77" s="902"/>
      <c r="AS77" s="902"/>
      <c r="AT77" s="901"/>
      <c r="AU77" s="901"/>
      <c r="AV77" s="901">
        <v>10</v>
      </c>
      <c r="AW77" s="901"/>
      <c r="AX77" s="901">
        <v>10</v>
      </c>
      <c r="AY77" s="901"/>
      <c r="AZ77" s="901"/>
      <c r="BA77" s="901"/>
      <c r="BB77" s="901"/>
      <c r="BC77" s="901"/>
      <c r="BD77" s="895">
        <f t="shared" si="66"/>
        <v>20</v>
      </c>
      <c r="BE77" s="895">
        <f t="shared" si="66"/>
        <v>0</v>
      </c>
    </row>
    <row r="78" spans="1:57" ht="12" customHeight="1" x14ac:dyDescent="0.2">
      <c r="A78" s="840">
        <v>67</v>
      </c>
      <c r="B78" s="878">
        <v>1</v>
      </c>
      <c r="C78" s="899"/>
      <c r="D78" s="1449" t="s">
        <v>90</v>
      </c>
      <c r="E78" s="903" t="s">
        <v>278</v>
      </c>
      <c r="F78" s="1204">
        <v>6</v>
      </c>
      <c r="G78" s="1205">
        <v>6</v>
      </c>
      <c r="H78" s="883">
        <f t="shared" si="53"/>
        <v>100</v>
      </c>
      <c r="I78" s="899">
        <v>2</v>
      </c>
      <c r="J78" s="885">
        <f t="shared" si="54"/>
        <v>12</v>
      </c>
      <c r="K78" s="886">
        <f t="shared" si="55"/>
        <v>12</v>
      </c>
      <c r="L78" s="887">
        <f t="shared" si="56"/>
        <v>7960</v>
      </c>
      <c r="M78" s="887">
        <f t="shared" si="57"/>
        <v>95520</v>
      </c>
      <c r="N78" s="887">
        <f t="shared" si="58"/>
        <v>0</v>
      </c>
      <c r="O78" s="887">
        <f t="shared" si="59"/>
        <v>0</v>
      </c>
      <c r="P78" s="888">
        <f t="shared" si="60"/>
        <v>12</v>
      </c>
      <c r="Q78" s="888">
        <f t="shared" si="67"/>
        <v>95520</v>
      </c>
      <c r="R78" s="906"/>
      <c r="S78" s="1005"/>
      <c r="T78" s="831">
        <v>67</v>
      </c>
      <c r="U78" s="1450" t="s">
        <v>90</v>
      </c>
      <c r="V78" s="900" t="s">
        <v>49</v>
      </c>
      <c r="W78" s="893">
        <f t="shared" si="61"/>
        <v>6</v>
      </c>
      <c r="X78" s="893">
        <f t="shared" si="61"/>
        <v>6</v>
      </c>
      <c r="Y78" s="894">
        <f t="shared" si="62"/>
        <v>100</v>
      </c>
      <c r="Z78" s="894">
        <f t="shared" si="63"/>
        <v>2</v>
      </c>
      <c r="AA78" s="895">
        <f t="shared" si="63"/>
        <v>12</v>
      </c>
      <c r="AB78" s="901"/>
      <c r="AC78" s="895">
        <f t="shared" si="64"/>
        <v>12</v>
      </c>
      <c r="AD78" s="895">
        <f t="shared" si="64"/>
        <v>0</v>
      </c>
      <c r="AE78" s="896">
        <f t="shared" si="65"/>
        <v>0</v>
      </c>
      <c r="AF78" s="902"/>
      <c r="AG78" s="902"/>
      <c r="AH78" s="902"/>
      <c r="AI78" s="902"/>
      <c r="AJ78" s="902"/>
      <c r="AK78" s="902"/>
      <c r="AL78" s="902"/>
      <c r="AM78" s="902"/>
      <c r="AN78" s="902"/>
      <c r="AO78" s="902"/>
      <c r="AP78" s="902"/>
      <c r="AQ78" s="902"/>
      <c r="AR78" s="902"/>
      <c r="AS78" s="902"/>
      <c r="AT78" s="901"/>
      <c r="AU78" s="901"/>
      <c r="AV78" s="901">
        <v>3</v>
      </c>
      <c r="AW78" s="901"/>
      <c r="AX78" s="901">
        <v>3</v>
      </c>
      <c r="AY78" s="901"/>
      <c r="AZ78" s="901">
        <v>3</v>
      </c>
      <c r="BA78" s="901"/>
      <c r="BB78" s="901">
        <v>3</v>
      </c>
      <c r="BC78" s="901"/>
      <c r="BD78" s="895">
        <f t="shared" si="66"/>
        <v>12</v>
      </c>
      <c r="BE78" s="895">
        <f t="shared" si="66"/>
        <v>0</v>
      </c>
    </row>
    <row r="79" spans="1:57" ht="13.5" customHeight="1" x14ac:dyDescent="0.2">
      <c r="A79" s="840">
        <v>68</v>
      </c>
      <c r="B79" s="878">
        <v>1</v>
      </c>
      <c r="C79" s="899">
        <v>2</v>
      </c>
      <c r="D79" s="1449"/>
      <c r="E79" s="903" t="s">
        <v>279</v>
      </c>
      <c r="F79" s="1204">
        <v>36</v>
      </c>
      <c r="G79" s="1205">
        <v>36</v>
      </c>
      <c r="H79" s="883">
        <f t="shared" si="53"/>
        <v>100</v>
      </c>
      <c r="I79" s="899">
        <v>1</v>
      </c>
      <c r="J79" s="885">
        <f t="shared" si="54"/>
        <v>36</v>
      </c>
      <c r="K79" s="886">
        <f t="shared" si="55"/>
        <v>36</v>
      </c>
      <c r="L79" s="887">
        <f t="shared" si="56"/>
        <v>7960</v>
      </c>
      <c r="M79" s="887">
        <f t="shared" si="57"/>
        <v>286560</v>
      </c>
      <c r="N79" s="887">
        <f t="shared" si="58"/>
        <v>72</v>
      </c>
      <c r="O79" s="887">
        <f t="shared" si="59"/>
        <v>573120</v>
      </c>
      <c r="P79" s="888">
        <f t="shared" si="60"/>
        <v>108</v>
      </c>
      <c r="Q79" s="888">
        <f t="shared" si="67"/>
        <v>859680</v>
      </c>
      <c r="R79" s="906"/>
      <c r="S79" s="1005"/>
      <c r="T79" s="831">
        <v>68</v>
      </c>
      <c r="U79" s="1450"/>
      <c r="V79" s="900" t="s">
        <v>50</v>
      </c>
      <c r="W79" s="893">
        <f t="shared" si="61"/>
        <v>36</v>
      </c>
      <c r="X79" s="893">
        <f t="shared" si="61"/>
        <v>36</v>
      </c>
      <c r="Y79" s="894">
        <f t="shared" si="62"/>
        <v>100</v>
      </c>
      <c r="Z79" s="894">
        <f t="shared" si="63"/>
        <v>1</v>
      </c>
      <c r="AA79" s="895">
        <f t="shared" si="63"/>
        <v>36</v>
      </c>
      <c r="AB79" s="901"/>
      <c r="AC79" s="895">
        <f t="shared" si="64"/>
        <v>36</v>
      </c>
      <c r="AD79" s="895">
        <f t="shared" si="64"/>
        <v>0</v>
      </c>
      <c r="AE79" s="896">
        <f t="shared" si="65"/>
        <v>0</v>
      </c>
      <c r="AF79" s="902"/>
      <c r="AG79" s="902"/>
      <c r="AH79" s="902"/>
      <c r="AI79" s="902"/>
      <c r="AJ79" s="902"/>
      <c r="AK79" s="902"/>
      <c r="AL79" s="902"/>
      <c r="AM79" s="902"/>
      <c r="AN79" s="902"/>
      <c r="AO79" s="902"/>
      <c r="AP79" s="902"/>
      <c r="AQ79" s="902"/>
      <c r="AR79" s="902"/>
      <c r="AS79" s="902"/>
      <c r="AT79" s="901">
        <v>2</v>
      </c>
      <c r="AU79" s="901"/>
      <c r="AV79" s="901">
        <v>11</v>
      </c>
      <c r="AW79" s="901"/>
      <c r="AX79" s="901">
        <v>11</v>
      </c>
      <c r="AY79" s="901"/>
      <c r="AZ79" s="901">
        <v>10</v>
      </c>
      <c r="BA79" s="901"/>
      <c r="BB79" s="901">
        <v>2</v>
      </c>
      <c r="BC79" s="901"/>
      <c r="BD79" s="895">
        <f t="shared" si="66"/>
        <v>36</v>
      </c>
      <c r="BE79" s="895">
        <f t="shared" si="66"/>
        <v>0</v>
      </c>
    </row>
    <row r="80" spans="1:57" ht="24.75" customHeight="1" x14ac:dyDescent="0.2">
      <c r="A80" s="840">
        <v>69</v>
      </c>
      <c r="B80" s="878">
        <v>2</v>
      </c>
      <c r="C80" s="879"/>
      <c r="D80" s="1453" t="s">
        <v>91</v>
      </c>
      <c r="E80" s="903" t="s">
        <v>278</v>
      </c>
      <c r="F80" s="942"/>
      <c r="G80" s="943"/>
      <c r="H80" s="883" t="e">
        <f t="shared" si="53"/>
        <v>#DIV/0!</v>
      </c>
      <c r="I80" s="899"/>
      <c r="J80" s="885">
        <f t="shared" si="54"/>
        <v>0</v>
      </c>
      <c r="K80" s="886">
        <f t="shared" si="55"/>
        <v>0</v>
      </c>
      <c r="L80" s="887">
        <f t="shared" si="56"/>
        <v>15920</v>
      </c>
      <c r="M80" s="887">
        <f t="shared" si="57"/>
        <v>0</v>
      </c>
      <c r="N80" s="887">
        <f t="shared" si="58"/>
        <v>0</v>
      </c>
      <c r="O80" s="887">
        <f t="shared" si="59"/>
        <v>0</v>
      </c>
      <c r="P80" s="888">
        <f t="shared" si="60"/>
        <v>0</v>
      </c>
      <c r="Q80" s="888">
        <f t="shared" si="67"/>
        <v>0</v>
      </c>
      <c r="R80" s="906"/>
      <c r="S80" s="1005"/>
      <c r="T80" s="831">
        <v>69</v>
      </c>
      <c r="U80" s="1450" t="s">
        <v>91</v>
      </c>
      <c r="V80" s="900" t="s">
        <v>49</v>
      </c>
      <c r="W80" s="893">
        <f t="shared" si="61"/>
        <v>0</v>
      </c>
      <c r="X80" s="893">
        <f t="shared" si="61"/>
        <v>0</v>
      </c>
      <c r="Y80" s="894" t="e">
        <f t="shared" si="62"/>
        <v>#DIV/0!</v>
      </c>
      <c r="Z80" s="894">
        <f t="shared" si="63"/>
        <v>0</v>
      </c>
      <c r="AA80" s="894">
        <f t="shared" si="63"/>
        <v>0</v>
      </c>
      <c r="AB80" s="901"/>
      <c r="AC80" s="895">
        <f t="shared" si="64"/>
        <v>0</v>
      </c>
      <c r="AD80" s="895">
        <f t="shared" si="64"/>
        <v>0</v>
      </c>
      <c r="AE80" s="896" t="e">
        <f t="shared" si="65"/>
        <v>#DIV/0!</v>
      </c>
      <c r="AF80" s="902"/>
      <c r="AG80" s="902"/>
      <c r="AH80" s="902"/>
      <c r="AI80" s="902"/>
      <c r="AJ80" s="902"/>
      <c r="AK80" s="902"/>
      <c r="AL80" s="902"/>
      <c r="AM80" s="902"/>
      <c r="AN80" s="902"/>
      <c r="AO80" s="902"/>
      <c r="AP80" s="902"/>
      <c r="AQ80" s="902"/>
      <c r="AR80" s="902"/>
      <c r="AS80" s="902"/>
      <c r="AT80" s="901"/>
      <c r="AU80" s="901"/>
      <c r="AV80" s="901"/>
      <c r="AW80" s="901"/>
      <c r="AX80" s="901"/>
      <c r="AY80" s="901"/>
      <c r="AZ80" s="901"/>
      <c r="BA80" s="901"/>
      <c r="BB80" s="901"/>
      <c r="BC80" s="901"/>
      <c r="BD80" s="895">
        <f t="shared" ref="BD80:BD98" si="68">AF80+AH80+AJ80+AL80+AN80+AP80+AR80+AT80+AV80+AX80+AZ80</f>
        <v>0</v>
      </c>
      <c r="BE80" s="895">
        <f t="shared" si="66"/>
        <v>0</v>
      </c>
    </row>
    <row r="81" spans="1:57" ht="16.5" customHeight="1" x14ac:dyDescent="0.2">
      <c r="A81" s="840">
        <v>70</v>
      </c>
      <c r="B81" s="878">
        <v>2</v>
      </c>
      <c r="C81" s="879"/>
      <c r="D81" s="1453"/>
      <c r="E81" s="903" t="s">
        <v>279</v>
      </c>
      <c r="F81" s="942"/>
      <c r="G81" s="943"/>
      <c r="H81" s="883" t="e">
        <f t="shared" si="53"/>
        <v>#DIV/0!</v>
      </c>
      <c r="I81" s="899"/>
      <c r="J81" s="885">
        <f t="shared" si="54"/>
        <v>0</v>
      </c>
      <c r="K81" s="886">
        <f t="shared" si="55"/>
        <v>0</v>
      </c>
      <c r="L81" s="887">
        <f t="shared" si="56"/>
        <v>15920</v>
      </c>
      <c r="M81" s="887">
        <f t="shared" si="57"/>
        <v>0</v>
      </c>
      <c r="N81" s="887">
        <f t="shared" si="58"/>
        <v>0</v>
      </c>
      <c r="O81" s="887">
        <f t="shared" si="59"/>
        <v>0</v>
      </c>
      <c r="P81" s="888">
        <f t="shared" si="60"/>
        <v>0</v>
      </c>
      <c r="Q81" s="888">
        <f t="shared" si="67"/>
        <v>0</v>
      </c>
      <c r="R81" s="906"/>
      <c r="S81" s="1005"/>
      <c r="T81" s="831">
        <v>70</v>
      </c>
      <c r="U81" s="1450"/>
      <c r="V81" s="900" t="s">
        <v>50</v>
      </c>
      <c r="W81" s="893">
        <f t="shared" si="61"/>
        <v>0</v>
      </c>
      <c r="X81" s="893">
        <f t="shared" si="61"/>
        <v>0</v>
      </c>
      <c r="Y81" s="894" t="e">
        <f t="shared" si="62"/>
        <v>#DIV/0!</v>
      </c>
      <c r="Z81" s="894">
        <f t="shared" si="63"/>
        <v>0</v>
      </c>
      <c r="AA81" s="894">
        <f t="shared" si="63"/>
        <v>0</v>
      </c>
      <c r="AB81" s="901"/>
      <c r="AC81" s="895">
        <f t="shared" si="64"/>
        <v>0</v>
      </c>
      <c r="AD81" s="895">
        <f t="shared" si="64"/>
        <v>0</v>
      </c>
      <c r="AE81" s="896" t="e">
        <f t="shared" si="65"/>
        <v>#DIV/0!</v>
      </c>
      <c r="AF81" s="902"/>
      <c r="AG81" s="902"/>
      <c r="AH81" s="902"/>
      <c r="AI81" s="902"/>
      <c r="AJ81" s="902"/>
      <c r="AK81" s="902"/>
      <c r="AL81" s="902"/>
      <c r="AM81" s="902"/>
      <c r="AN81" s="902"/>
      <c r="AO81" s="902"/>
      <c r="AP81" s="902"/>
      <c r="AQ81" s="902"/>
      <c r="AR81" s="902"/>
      <c r="AS81" s="902"/>
      <c r="AT81" s="901"/>
      <c r="AU81" s="901"/>
      <c r="AV81" s="901"/>
      <c r="AW81" s="901"/>
      <c r="AX81" s="901"/>
      <c r="AY81" s="901"/>
      <c r="AZ81" s="901"/>
      <c r="BA81" s="901"/>
      <c r="BB81" s="901"/>
      <c r="BC81" s="901"/>
      <c r="BD81" s="895">
        <f t="shared" si="68"/>
        <v>0</v>
      </c>
      <c r="BE81" s="895">
        <f t="shared" si="66"/>
        <v>0</v>
      </c>
    </row>
    <row r="82" spans="1:57" ht="12" customHeight="1" x14ac:dyDescent="0.2">
      <c r="A82" s="840">
        <v>71</v>
      </c>
      <c r="B82" s="878">
        <v>1</v>
      </c>
      <c r="C82" s="879"/>
      <c r="D82" s="1449" t="s">
        <v>92</v>
      </c>
      <c r="E82" s="903" t="s">
        <v>278</v>
      </c>
      <c r="F82" s="942"/>
      <c r="G82" s="943"/>
      <c r="H82" s="883" t="e">
        <f t="shared" si="53"/>
        <v>#DIV/0!</v>
      </c>
      <c r="I82" s="899"/>
      <c r="J82" s="885">
        <f t="shared" si="54"/>
        <v>0</v>
      </c>
      <c r="K82" s="886">
        <f t="shared" si="55"/>
        <v>0</v>
      </c>
      <c r="L82" s="887">
        <f t="shared" si="56"/>
        <v>7960</v>
      </c>
      <c r="M82" s="887">
        <f t="shared" si="57"/>
        <v>0</v>
      </c>
      <c r="N82" s="887">
        <f t="shared" si="58"/>
        <v>0</v>
      </c>
      <c r="O82" s="887">
        <f t="shared" si="59"/>
        <v>0</v>
      </c>
      <c r="P82" s="888">
        <f t="shared" si="60"/>
        <v>0</v>
      </c>
      <c r="Q82" s="888">
        <f t="shared" si="67"/>
        <v>0</v>
      </c>
      <c r="R82" s="906"/>
      <c r="S82" s="1005"/>
      <c r="T82" s="831">
        <v>71</v>
      </c>
      <c r="U82" s="1450" t="s">
        <v>92</v>
      </c>
      <c r="V82" s="900" t="s">
        <v>57</v>
      </c>
      <c r="W82" s="893">
        <f t="shared" si="61"/>
        <v>0</v>
      </c>
      <c r="X82" s="893">
        <f t="shared" si="61"/>
        <v>0</v>
      </c>
      <c r="Y82" s="894" t="e">
        <f t="shared" si="62"/>
        <v>#DIV/0!</v>
      </c>
      <c r="Z82" s="894">
        <f t="shared" si="63"/>
        <v>0</v>
      </c>
      <c r="AA82" s="894">
        <f t="shared" si="63"/>
        <v>0</v>
      </c>
      <c r="AB82" s="901"/>
      <c r="AC82" s="895">
        <f t="shared" si="64"/>
        <v>0</v>
      </c>
      <c r="AD82" s="895">
        <f t="shared" si="64"/>
        <v>0</v>
      </c>
      <c r="AE82" s="896" t="e">
        <f t="shared" si="65"/>
        <v>#DIV/0!</v>
      </c>
      <c r="AF82" s="902"/>
      <c r="AG82" s="902"/>
      <c r="AH82" s="902"/>
      <c r="AI82" s="902"/>
      <c r="AJ82" s="902"/>
      <c r="AK82" s="902"/>
      <c r="AL82" s="902"/>
      <c r="AM82" s="902"/>
      <c r="AN82" s="902"/>
      <c r="AO82" s="902"/>
      <c r="AP82" s="902"/>
      <c r="AQ82" s="902"/>
      <c r="AR82" s="902"/>
      <c r="AS82" s="902"/>
      <c r="AT82" s="901"/>
      <c r="AU82" s="901"/>
      <c r="AV82" s="901"/>
      <c r="AW82" s="901"/>
      <c r="AX82" s="901"/>
      <c r="AY82" s="901"/>
      <c r="AZ82" s="901"/>
      <c r="BA82" s="901"/>
      <c r="BB82" s="901"/>
      <c r="BC82" s="901"/>
      <c r="BD82" s="895">
        <f t="shared" si="68"/>
        <v>0</v>
      </c>
      <c r="BE82" s="895">
        <f t="shared" si="66"/>
        <v>0</v>
      </c>
    </row>
    <row r="83" spans="1:57" ht="12" customHeight="1" x14ac:dyDescent="0.2">
      <c r="A83" s="840">
        <v>72</v>
      </c>
      <c r="B83" s="878">
        <v>1</v>
      </c>
      <c r="C83" s="879"/>
      <c r="D83" s="1449"/>
      <c r="E83" s="903" t="s">
        <v>279</v>
      </c>
      <c r="F83" s="942"/>
      <c r="G83" s="943"/>
      <c r="H83" s="883" t="e">
        <f t="shared" si="53"/>
        <v>#DIV/0!</v>
      </c>
      <c r="I83" s="899"/>
      <c r="J83" s="885">
        <f t="shared" si="54"/>
        <v>0</v>
      </c>
      <c r="K83" s="886">
        <f t="shared" si="55"/>
        <v>0</v>
      </c>
      <c r="L83" s="887">
        <f t="shared" si="56"/>
        <v>7960</v>
      </c>
      <c r="M83" s="887">
        <f t="shared" si="57"/>
        <v>0</v>
      </c>
      <c r="N83" s="887">
        <f t="shared" si="58"/>
        <v>0</v>
      </c>
      <c r="O83" s="887">
        <f t="shared" si="59"/>
        <v>0</v>
      </c>
      <c r="P83" s="888">
        <f t="shared" si="60"/>
        <v>0</v>
      </c>
      <c r="Q83" s="888">
        <f t="shared" si="67"/>
        <v>0</v>
      </c>
      <c r="R83" s="906"/>
      <c r="S83" s="1005"/>
      <c r="T83" s="831">
        <v>72</v>
      </c>
      <c r="U83" s="1450"/>
      <c r="V83" s="900" t="s">
        <v>50</v>
      </c>
      <c r="W83" s="893">
        <f t="shared" si="61"/>
        <v>0</v>
      </c>
      <c r="X83" s="893">
        <f t="shared" si="61"/>
        <v>0</v>
      </c>
      <c r="Y83" s="894" t="e">
        <f t="shared" si="62"/>
        <v>#DIV/0!</v>
      </c>
      <c r="Z83" s="894">
        <f t="shared" si="63"/>
        <v>0</v>
      </c>
      <c r="AA83" s="894">
        <f t="shared" si="63"/>
        <v>0</v>
      </c>
      <c r="AB83" s="901"/>
      <c r="AC83" s="895">
        <f t="shared" si="64"/>
        <v>0</v>
      </c>
      <c r="AD83" s="895">
        <f t="shared" si="64"/>
        <v>0</v>
      </c>
      <c r="AE83" s="896" t="e">
        <f t="shared" si="65"/>
        <v>#DIV/0!</v>
      </c>
      <c r="AF83" s="902"/>
      <c r="AG83" s="902"/>
      <c r="AH83" s="902"/>
      <c r="AI83" s="902"/>
      <c r="AJ83" s="902"/>
      <c r="AK83" s="902"/>
      <c r="AL83" s="902"/>
      <c r="AM83" s="902"/>
      <c r="AN83" s="902"/>
      <c r="AO83" s="902"/>
      <c r="AP83" s="902"/>
      <c r="AQ83" s="902"/>
      <c r="AR83" s="902"/>
      <c r="AS83" s="902"/>
      <c r="AT83" s="901"/>
      <c r="AU83" s="901"/>
      <c r="AV83" s="901"/>
      <c r="AW83" s="901"/>
      <c r="AX83" s="901"/>
      <c r="AY83" s="901"/>
      <c r="AZ83" s="901"/>
      <c r="BA83" s="901"/>
      <c r="BB83" s="901"/>
      <c r="BC83" s="901"/>
      <c r="BD83" s="895">
        <f t="shared" si="68"/>
        <v>0</v>
      </c>
      <c r="BE83" s="895">
        <f t="shared" si="66"/>
        <v>0</v>
      </c>
    </row>
    <row r="84" spans="1:57" ht="12" customHeight="1" x14ac:dyDescent="0.2">
      <c r="A84" s="840">
        <v>73</v>
      </c>
      <c r="B84" s="878">
        <v>1</v>
      </c>
      <c r="C84" s="899"/>
      <c r="D84" s="1453" t="s">
        <v>93</v>
      </c>
      <c r="E84" s="903" t="s">
        <v>278</v>
      </c>
      <c r="F84" s="1206">
        <v>1</v>
      </c>
      <c r="G84" s="1207">
        <v>1</v>
      </c>
      <c r="H84" s="883">
        <f t="shared" si="53"/>
        <v>100</v>
      </c>
      <c r="I84" s="899">
        <v>2</v>
      </c>
      <c r="J84" s="885">
        <f t="shared" si="54"/>
        <v>2</v>
      </c>
      <c r="K84" s="886">
        <f t="shared" si="55"/>
        <v>2</v>
      </c>
      <c r="L84" s="887">
        <f t="shared" si="56"/>
        <v>7960</v>
      </c>
      <c r="M84" s="887">
        <f t="shared" si="57"/>
        <v>15920</v>
      </c>
      <c r="N84" s="887">
        <f t="shared" si="58"/>
        <v>0</v>
      </c>
      <c r="O84" s="887">
        <f t="shared" si="59"/>
        <v>0</v>
      </c>
      <c r="P84" s="888">
        <f t="shared" si="60"/>
        <v>2</v>
      </c>
      <c r="Q84" s="888">
        <f t="shared" si="67"/>
        <v>15920</v>
      </c>
      <c r="R84" s="906"/>
      <c r="S84" s="1005"/>
      <c r="T84" s="831">
        <v>73</v>
      </c>
      <c r="U84" s="1450" t="s">
        <v>93</v>
      </c>
      <c r="V84" s="900" t="s">
        <v>49</v>
      </c>
      <c r="W84" s="893">
        <f t="shared" si="61"/>
        <v>1</v>
      </c>
      <c r="X84" s="893">
        <f t="shared" si="61"/>
        <v>1</v>
      </c>
      <c r="Y84" s="894">
        <f t="shared" si="62"/>
        <v>100</v>
      </c>
      <c r="Z84" s="894">
        <f t="shared" si="63"/>
        <v>2</v>
      </c>
      <c r="AA84" s="895">
        <f t="shared" si="63"/>
        <v>2</v>
      </c>
      <c r="AB84" s="901"/>
      <c r="AC84" s="895">
        <f t="shared" si="64"/>
        <v>2</v>
      </c>
      <c r="AD84" s="895">
        <f t="shared" si="64"/>
        <v>0</v>
      </c>
      <c r="AE84" s="896">
        <f t="shared" si="65"/>
        <v>0</v>
      </c>
      <c r="AF84" s="902"/>
      <c r="AG84" s="902"/>
      <c r="AH84" s="902"/>
      <c r="AI84" s="902"/>
      <c r="AJ84" s="902"/>
      <c r="AK84" s="902"/>
      <c r="AL84" s="902"/>
      <c r="AM84" s="902"/>
      <c r="AN84" s="902"/>
      <c r="AO84" s="902"/>
      <c r="AP84" s="902"/>
      <c r="AQ84" s="902"/>
      <c r="AR84" s="902"/>
      <c r="AS84" s="902"/>
      <c r="AT84" s="901"/>
      <c r="AU84" s="901"/>
      <c r="AV84" s="901">
        <v>1</v>
      </c>
      <c r="AW84" s="901"/>
      <c r="AX84" s="901"/>
      <c r="AY84" s="901"/>
      <c r="AZ84" s="901">
        <v>1</v>
      </c>
      <c r="BA84" s="901"/>
      <c r="BB84" s="901"/>
      <c r="BC84" s="901"/>
      <c r="BD84" s="895">
        <f t="shared" ref="BD84:BD86" si="69">AF84+AH84+AJ84+AL84+AN84+AP84+AR84+AT84+AV84+AX84+AZ84+BB84</f>
        <v>2</v>
      </c>
      <c r="BE84" s="895">
        <f t="shared" si="66"/>
        <v>0</v>
      </c>
    </row>
    <row r="85" spans="1:57" ht="12" customHeight="1" x14ac:dyDescent="0.2">
      <c r="A85" s="840">
        <v>74</v>
      </c>
      <c r="B85" s="878">
        <v>1</v>
      </c>
      <c r="C85" s="899">
        <v>1</v>
      </c>
      <c r="D85" s="1453"/>
      <c r="E85" s="903" t="s">
        <v>279</v>
      </c>
      <c r="F85" s="1206">
        <v>1</v>
      </c>
      <c r="G85" s="1207">
        <v>1</v>
      </c>
      <c r="H85" s="883">
        <f t="shared" si="53"/>
        <v>100</v>
      </c>
      <c r="I85" s="899">
        <v>1</v>
      </c>
      <c r="J85" s="885">
        <f t="shared" si="54"/>
        <v>1</v>
      </c>
      <c r="K85" s="886">
        <f t="shared" si="55"/>
        <v>1</v>
      </c>
      <c r="L85" s="887">
        <f t="shared" si="56"/>
        <v>7960</v>
      </c>
      <c r="M85" s="887">
        <f t="shared" si="57"/>
        <v>7960</v>
      </c>
      <c r="N85" s="887">
        <f t="shared" si="58"/>
        <v>1</v>
      </c>
      <c r="O85" s="887">
        <f t="shared" si="59"/>
        <v>7960</v>
      </c>
      <c r="P85" s="888">
        <f t="shared" si="60"/>
        <v>2</v>
      </c>
      <c r="Q85" s="888">
        <f t="shared" si="67"/>
        <v>15920</v>
      </c>
      <c r="R85" s="906"/>
      <c r="S85" s="1005"/>
      <c r="T85" s="831">
        <v>74</v>
      </c>
      <c r="U85" s="1450"/>
      <c r="V85" s="900" t="s">
        <v>50</v>
      </c>
      <c r="W85" s="893">
        <f t="shared" si="61"/>
        <v>1</v>
      </c>
      <c r="X85" s="893">
        <f t="shared" si="61"/>
        <v>1</v>
      </c>
      <c r="Y85" s="894">
        <f t="shared" si="62"/>
        <v>100</v>
      </c>
      <c r="Z85" s="894">
        <f t="shared" si="63"/>
        <v>1</v>
      </c>
      <c r="AA85" s="895">
        <f t="shared" si="63"/>
        <v>1</v>
      </c>
      <c r="AB85" s="901"/>
      <c r="AC85" s="895">
        <f t="shared" si="64"/>
        <v>1</v>
      </c>
      <c r="AD85" s="895">
        <f t="shared" si="64"/>
        <v>0</v>
      </c>
      <c r="AE85" s="896">
        <f t="shared" si="65"/>
        <v>0</v>
      </c>
      <c r="AF85" s="902"/>
      <c r="AG85" s="902"/>
      <c r="AH85" s="902"/>
      <c r="AI85" s="902"/>
      <c r="AJ85" s="902"/>
      <c r="AK85" s="902"/>
      <c r="AL85" s="902"/>
      <c r="AM85" s="902"/>
      <c r="AN85" s="902"/>
      <c r="AO85" s="902"/>
      <c r="AP85" s="902"/>
      <c r="AQ85" s="902"/>
      <c r="AR85" s="902"/>
      <c r="AS85" s="902"/>
      <c r="AT85" s="901"/>
      <c r="AU85" s="901"/>
      <c r="AV85" s="901"/>
      <c r="AW85" s="901"/>
      <c r="AX85" s="901"/>
      <c r="AY85" s="901"/>
      <c r="AZ85" s="901">
        <v>1</v>
      </c>
      <c r="BA85" s="901"/>
      <c r="BB85" s="901"/>
      <c r="BC85" s="901"/>
      <c r="BD85" s="895">
        <f t="shared" si="69"/>
        <v>1</v>
      </c>
      <c r="BE85" s="895">
        <f t="shared" si="66"/>
        <v>0</v>
      </c>
    </row>
    <row r="86" spans="1:57" ht="12" customHeight="1" x14ac:dyDescent="0.2">
      <c r="A86" s="840">
        <v>75</v>
      </c>
      <c r="B86" s="878">
        <v>2</v>
      </c>
      <c r="C86" s="910"/>
      <c r="D86" s="1454" t="s">
        <v>94</v>
      </c>
      <c r="E86" s="903" t="s">
        <v>278</v>
      </c>
      <c r="F86" s="1208">
        <v>3</v>
      </c>
      <c r="G86" s="1209">
        <v>3</v>
      </c>
      <c r="H86" s="883">
        <f t="shared" si="53"/>
        <v>100</v>
      </c>
      <c r="I86" s="899">
        <v>2</v>
      </c>
      <c r="J86" s="885">
        <f t="shared" si="54"/>
        <v>6</v>
      </c>
      <c r="K86" s="886">
        <f t="shared" si="55"/>
        <v>12</v>
      </c>
      <c r="L86" s="887">
        <f t="shared" si="56"/>
        <v>15920</v>
      </c>
      <c r="M86" s="887">
        <f t="shared" si="57"/>
        <v>95520</v>
      </c>
      <c r="N86" s="887">
        <f t="shared" si="58"/>
        <v>0</v>
      </c>
      <c r="O86" s="887">
        <f t="shared" si="59"/>
        <v>0</v>
      </c>
      <c r="P86" s="888">
        <f t="shared" si="60"/>
        <v>12</v>
      </c>
      <c r="Q86" s="888">
        <f t="shared" si="67"/>
        <v>95520</v>
      </c>
      <c r="R86" s="906"/>
      <c r="S86" s="1005"/>
      <c r="T86" s="831">
        <v>75</v>
      </c>
      <c r="U86" s="1452" t="s">
        <v>94</v>
      </c>
      <c r="V86" s="900" t="s">
        <v>49</v>
      </c>
      <c r="W86" s="893">
        <f t="shared" si="61"/>
        <v>3</v>
      </c>
      <c r="X86" s="893">
        <f t="shared" si="61"/>
        <v>3</v>
      </c>
      <c r="Y86" s="894">
        <f t="shared" si="62"/>
        <v>100</v>
      </c>
      <c r="Z86" s="894">
        <f t="shared" si="63"/>
        <v>2</v>
      </c>
      <c r="AA86" s="895">
        <f t="shared" si="63"/>
        <v>6</v>
      </c>
      <c r="AB86" s="901"/>
      <c r="AC86" s="895">
        <f t="shared" si="64"/>
        <v>6</v>
      </c>
      <c r="AD86" s="895">
        <f t="shared" si="64"/>
        <v>0</v>
      </c>
      <c r="AE86" s="896">
        <f t="shared" si="65"/>
        <v>0</v>
      </c>
      <c r="AF86" s="902"/>
      <c r="AG86" s="902"/>
      <c r="AH86" s="902"/>
      <c r="AI86" s="902"/>
      <c r="AJ86" s="902"/>
      <c r="AK86" s="902"/>
      <c r="AL86" s="902"/>
      <c r="AM86" s="902"/>
      <c r="AN86" s="902"/>
      <c r="AO86" s="902"/>
      <c r="AP86" s="902"/>
      <c r="AQ86" s="902"/>
      <c r="AR86" s="902"/>
      <c r="AS86" s="902"/>
      <c r="AT86" s="901"/>
      <c r="AU86" s="901"/>
      <c r="AV86" s="901">
        <v>1</v>
      </c>
      <c r="AW86" s="901"/>
      <c r="AX86" s="901">
        <v>2</v>
      </c>
      <c r="AY86" s="901"/>
      <c r="AZ86" s="901">
        <v>2</v>
      </c>
      <c r="BA86" s="901"/>
      <c r="BB86" s="901">
        <v>1</v>
      </c>
      <c r="BC86" s="901"/>
      <c r="BD86" s="895">
        <f t="shared" si="69"/>
        <v>6</v>
      </c>
      <c r="BE86" s="895">
        <f t="shared" si="66"/>
        <v>0</v>
      </c>
    </row>
    <row r="87" spans="1:57" ht="13.5" customHeight="1" x14ac:dyDescent="0.2">
      <c r="A87" s="840">
        <v>76</v>
      </c>
      <c r="B87" s="930">
        <v>2</v>
      </c>
      <c r="C87" s="909">
        <v>1</v>
      </c>
      <c r="D87" s="1454"/>
      <c r="E87" s="903" t="s">
        <v>279</v>
      </c>
      <c r="F87" s="1210"/>
      <c r="G87" s="1211"/>
      <c r="H87" s="883" t="e">
        <f t="shared" si="53"/>
        <v>#DIV/0!</v>
      </c>
      <c r="I87" s="899"/>
      <c r="J87" s="885">
        <f t="shared" si="54"/>
        <v>0</v>
      </c>
      <c r="K87" s="886">
        <f t="shared" si="55"/>
        <v>0</v>
      </c>
      <c r="L87" s="887">
        <f t="shared" si="56"/>
        <v>15920</v>
      </c>
      <c r="M87" s="887">
        <f t="shared" si="57"/>
        <v>0</v>
      </c>
      <c r="N87" s="887">
        <f t="shared" si="58"/>
        <v>0</v>
      </c>
      <c r="O87" s="887">
        <f t="shared" si="59"/>
        <v>0</v>
      </c>
      <c r="P87" s="888">
        <f t="shared" si="60"/>
        <v>0</v>
      </c>
      <c r="Q87" s="888">
        <f t="shared" si="67"/>
        <v>0</v>
      </c>
      <c r="R87" s="906"/>
      <c r="S87" s="1005"/>
      <c r="T87" s="831">
        <v>76</v>
      </c>
      <c r="U87" s="1452"/>
      <c r="V87" s="900" t="s">
        <v>50</v>
      </c>
      <c r="W87" s="893">
        <f t="shared" si="61"/>
        <v>0</v>
      </c>
      <c r="X87" s="893">
        <f t="shared" si="61"/>
        <v>0</v>
      </c>
      <c r="Y87" s="894" t="e">
        <f t="shared" si="62"/>
        <v>#DIV/0!</v>
      </c>
      <c r="Z87" s="894">
        <f t="shared" si="63"/>
        <v>0</v>
      </c>
      <c r="AA87" s="894">
        <f t="shared" si="63"/>
        <v>0</v>
      </c>
      <c r="AB87" s="901"/>
      <c r="AC87" s="895">
        <f t="shared" si="64"/>
        <v>0</v>
      </c>
      <c r="AD87" s="895">
        <f t="shared" si="64"/>
        <v>0</v>
      </c>
      <c r="AE87" s="896" t="e">
        <f t="shared" si="65"/>
        <v>#DIV/0!</v>
      </c>
      <c r="AF87" s="902"/>
      <c r="AG87" s="902"/>
      <c r="AH87" s="902"/>
      <c r="AI87" s="902"/>
      <c r="AJ87" s="902"/>
      <c r="AK87" s="902"/>
      <c r="AL87" s="902"/>
      <c r="AM87" s="902"/>
      <c r="AN87" s="902"/>
      <c r="AO87" s="902"/>
      <c r="AP87" s="902"/>
      <c r="AQ87" s="902"/>
      <c r="AR87" s="902"/>
      <c r="AS87" s="902"/>
      <c r="AT87" s="901"/>
      <c r="AU87" s="901"/>
      <c r="AV87" s="901"/>
      <c r="AW87" s="901"/>
      <c r="AX87" s="901"/>
      <c r="AY87" s="901"/>
      <c r="AZ87" s="901"/>
      <c r="BA87" s="901"/>
      <c r="BB87" s="901"/>
      <c r="BC87" s="901"/>
      <c r="BD87" s="895">
        <f t="shared" si="68"/>
        <v>0</v>
      </c>
      <c r="BE87" s="895">
        <f t="shared" si="66"/>
        <v>0</v>
      </c>
    </row>
    <row r="88" spans="1:57" ht="12.75" customHeight="1" x14ac:dyDescent="0.2">
      <c r="A88" s="840">
        <v>77</v>
      </c>
      <c r="B88" s="930">
        <v>8</v>
      </c>
      <c r="C88" s="879"/>
      <c r="D88" s="1453" t="s">
        <v>95</v>
      </c>
      <c r="E88" s="903" t="s">
        <v>278</v>
      </c>
      <c r="F88" s="1212"/>
      <c r="G88" s="1213"/>
      <c r="H88" s="883" t="e">
        <f t="shared" si="53"/>
        <v>#DIV/0!</v>
      </c>
      <c r="I88" s="899"/>
      <c r="J88" s="885">
        <f t="shared" si="54"/>
        <v>0</v>
      </c>
      <c r="K88" s="886">
        <f t="shared" si="55"/>
        <v>0</v>
      </c>
      <c r="L88" s="887">
        <f t="shared" si="56"/>
        <v>63680</v>
      </c>
      <c r="M88" s="887">
        <f t="shared" si="57"/>
        <v>0</v>
      </c>
      <c r="N88" s="887">
        <f t="shared" si="58"/>
        <v>0</v>
      </c>
      <c r="O88" s="887">
        <f t="shared" si="59"/>
        <v>0</v>
      </c>
      <c r="P88" s="888">
        <f t="shared" si="60"/>
        <v>0</v>
      </c>
      <c r="Q88" s="888">
        <f t="shared" si="67"/>
        <v>0</v>
      </c>
      <c r="R88" s="906"/>
      <c r="S88" s="1005"/>
      <c r="T88" s="831">
        <v>77</v>
      </c>
      <c r="U88" s="1450" t="s">
        <v>95</v>
      </c>
      <c r="V88" s="900" t="s">
        <v>49</v>
      </c>
      <c r="W88" s="893">
        <f t="shared" si="61"/>
        <v>0</v>
      </c>
      <c r="X88" s="893">
        <f t="shared" si="61"/>
        <v>0</v>
      </c>
      <c r="Y88" s="894" t="e">
        <f t="shared" si="62"/>
        <v>#DIV/0!</v>
      </c>
      <c r="Z88" s="894">
        <f t="shared" si="63"/>
        <v>0</v>
      </c>
      <c r="AA88" s="894">
        <f t="shared" si="63"/>
        <v>0</v>
      </c>
      <c r="AB88" s="901"/>
      <c r="AC88" s="895">
        <f t="shared" si="64"/>
        <v>0</v>
      </c>
      <c r="AD88" s="895">
        <f t="shared" si="64"/>
        <v>0</v>
      </c>
      <c r="AE88" s="896" t="e">
        <f t="shared" si="65"/>
        <v>#DIV/0!</v>
      </c>
      <c r="AF88" s="902"/>
      <c r="AG88" s="902"/>
      <c r="AH88" s="902"/>
      <c r="AI88" s="902"/>
      <c r="AJ88" s="902"/>
      <c r="AK88" s="902"/>
      <c r="AL88" s="902"/>
      <c r="AM88" s="902"/>
      <c r="AN88" s="902"/>
      <c r="AO88" s="902"/>
      <c r="AP88" s="902"/>
      <c r="AQ88" s="902"/>
      <c r="AR88" s="902"/>
      <c r="AS88" s="902"/>
      <c r="AT88" s="901"/>
      <c r="AU88" s="901"/>
      <c r="AV88" s="901"/>
      <c r="AW88" s="901"/>
      <c r="AX88" s="901"/>
      <c r="AY88" s="901"/>
      <c r="AZ88" s="901"/>
      <c r="BA88" s="901"/>
      <c r="BB88" s="901"/>
      <c r="BC88" s="901"/>
      <c r="BD88" s="895">
        <f t="shared" si="68"/>
        <v>0</v>
      </c>
      <c r="BE88" s="895">
        <f t="shared" si="66"/>
        <v>0</v>
      </c>
    </row>
    <row r="89" spans="1:57" ht="18" customHeight="1" x14ac:dyDescent="0.2">
      <c r="A89" s="840">
        <v>78</v>
      </c>
      <c r="B89" s="930">
        <v>0.5</v>
      </c>
      <c r="C89" s="879">
        <v>1</v>
      </c>
      <c r="D89" s="1453"/>
      <c r="E89" s="903" t="s">
        <v>279</v>
      </c>
      <c r="F89" s="1212"/>
      <c r="G89" s="1213"/>
      <c r="H89" s="883" t="e">
        <f t="shared" si="53"/>
        <v>#DIV/0!</v>
      </c>
      <c r="I89" s="899"/>
      <c r="J89" s="885">
        <f t="shared" si="54"/>
        <v>0</v>
      </c>
      <c r="K89" s="886">
        <f t="shared" si="55"/>
        <v>0</v>
      </c>
      <c r="L89" s="887">
        <f t="shared" si="56"/>
        <v>3980</v>
      </c>
      <c r="M89" s="887">
        <f t="shared" si="57"/>
        <v>0</v>
      </c>
      <c r="N89" s="887">
        <f t="shared" si="58"/>
        <v>0</v>
      </c>
      <c r="O89" s="887">
        <f t="shared" si="59"/>
        <v>0</v>
      </c>
      <c r="P89" s="888">
        <f t="shared" si="60"/>
        <v>0</v>
      </c>
      <c r="Q89" s="888">
        <f t="shared" si="67"/>
        <v>0</v>
      </c>
      <c r="R89" s="906"/>
      <c r="S89" s="1005"/>
      <c r="T89" s="831">
        <v>78</v>
      </c>
      <c r="U89" s="1450"/>
      <c r="V89" s="900" t="s">
        <v>50</v>
      </c>
      <c r="W89" s="893">
        <f t="shared" si="61"/>
        <v>0</v>
      </c>
      <c r="X89" s="893">
        <f t="shared" si="61"/>
        <v>0</v>
      </c>
      <c r="Y89" s="894" t="e">
        <f t="shared" si="62"/>
        <v>#DIV/0!</v>
      </c>
      <c r="Z89" s="894">
        <f t="shared" si="63"/>
        <v>0</v>
      </c>
      <c r="AA89" s="894">
        <f t="shared" si="63"/>
        <v>0</v>
      </c>
      <c r="AB89" s="901"/>
      <c r="AC89" s="895">
        <f t="shared" si="64"/>
        <v>0</v>
      </c>
      <c r="AD89" s="895">
        <f t="shared" si="64"/>
        <v>0</v>
      </c>
      <c r="AE89" s="896" t="e">
        <f t="shared" si="65"/>
        <v>#DIV/0!</v>
      </c>
      <c r="AF89" s="902"/>
      <c r="AG89" s="902"/>
      <c r="AH89" s="902"/>
      <c r="AI89" s="902"/>
      <c r="AJ89" s="902"/>
      <c r="AK89" s="902"/>
      <c r="AL89" s="902"/>
      <c r="AM89" s="902"/>
      <c r="AN89" s="902"/>
      <c r="AO89" s="902"/>
      <c r="AP89" s="902"/>
      <c r="AQ89" s="902"/>
      <c r="AR89" s="902"/>
      <c r="AS89" s="902"/>
      <c r="AT89" s="901"/>
      <c r="AU89" s="901"/>
      <c r="AV89" s="901"/>
      <c r="AW89" s="901"/>
      <c r="AX89" s="901"/>
      <c r="AY89" s="901"/>
      <c r="AZ89" s="901"/>
      <c r="BA89" s="901"/>
      <c r="BB89" s="901"/>
      <c r="BC89" s="901"/>
      <c r="BD89" s="895">
        <f t="shared" si="68"/>
        <v>0</v>
      </c>
      <c r="BE89" s="895">
        <f t="shared" si="66"/>
        <v>0</v>
      </c>
    </row>
    <row r="90" spans="1:57" ht="11.25" customHeight="1" x14ac:dyDescent="0.2">
      <c r="A90" s="840">
        <v>79</v>
      </c>
      <c r="B90" s="878">
        <v>1</v>
      </c>
      <c r="C90" s="879"/>
      <c r="D90" s="1454" t="s">
        <v>96</v>
      </c>
      <c r="E90" s="903" t="s">
        <v>278</v>
      </c>
      <c r="F90" s="942"/>
      <c r="G90" s="943"/>
      <c r="H90" s="883" t="e">
        <f t="shared" si="53"/>
        <v>#DIV/0!</v>
      </c>
      <c r="I90" s="899"/>
      <c r="J90" s="885">
        <f t="shared" si="54"/>
        <v>0</v>
      </c>
      <c r="K90" s="886">
        <f t="shared" si="55"/>
        <v>0</v>
      </c>
      <c r="L90" s="887">
        <f t="shared" si="56"/>
        <v>7960</v>
      </c>
      <c r="M90" s="887">
        <f t="shared" si="57"/>
        <v>0</v>
      </c>
      <c r="N90" s="887">
        <f t="shared" si="58"/>
        <v>0</v>
      </c>
      <c r="O90" s="887">
        <f t="shared" si="59"/>
        <v>0</v>
      </c>
      <c r="P90" s="888">
        <f t="shared" si="60"/>
        <v>0</v>
      </c>
      <c r="Q90" s="888">
        <f t="shared" si="67"/>
        <v>0</v>
      </c>
      <c r="R90" s="906"/>
      <c r="S90" s="1005"/>
      <c r="T90" s="831">
        <v>79</v>
      </c>
      <c r="U90" s="1452" t="s">
        <v>96</v>
      </c>
      <c r="V90" s="900" t="s">
        <v>49</v>
      </c>
      <c r="W90" s="893">
        <f t="shared" si="61"/>
        <v>0</v>
      </c>
      <c r="X90" s="893">
        <f t="shared" si="61"/>
        <v>0</v>
      </c>
      <c r="Y90" s="894" t="e">
        <f t="shared" si="62"/>
        <v>#DIV/0!</v>
      </c>
      <c r="Z90" s="894">
        <f t="shared" si="63"/>
        <v>0</v>
      </c>
      <c r="AA90" s="894">
        <f t="shared" si="63"/>
        <v>0</v>
      </c>
      <c r="AB90" s="901"/>
      <c r="AC90" s="895">
        <f t="shared" si="64"/>
        <v>0</v>
      </c>
      <c r="AD90" s="895">
        <f t="shared" si="64"/>
        <v>0</v>
      </c>
      <c r="AE90" s="896" t="e">
        <f t="shared" si="65"/>
        <v>#DIV/0!</v>
      </c>
      <c r="AF90" s="902"/>
      <c r="AG90" s="902"/>
      <c r="AH90" s="902"/>
      <c r="AI90" s="902"/>
      <c r="AJ90" s="902"/>
      <c r="AK90" s="902"/>
      <c r="AL90" s="902"/>
      <c r="AM90" s="902"/>
      <c r="AN90" s="902"/>
      <c r="AO90" s="902"/>
      <c r="AP90" s="902"/>
      <c r="AQ90" s="902"/>
      <c r="AR90" s="902"/>
      <c r="AS90" s="902"/>
      <c r="AT90" s="901"/>
      <c r="AU90" s="901"/>
      <c r="AV90" s="901"/>
      <c r="AW90" s="901"/>
      <c r="AX90" s="901"/>
      <c r="AY90" s="901"/>
      <c r="AZ90" s="901"/>
      <c r="BA90" s="901"/>
      <c r="BB90" s="901"/>
      <c r="BC90" s="901"/>
      <c r="BD90" s="895">
        <f t="shared" si="68"/>
        <v>0</v>
      </c>
      <c r="BE90" s="895">
        <f t="shared" si="66"/>
        <v>0</v>
      </c>
    </row>
    <row r="91" spans="1:57" ht="15" customHeight="1" x14ac:dyDescent="0.2">
      <c r="A91" s="840">
        <v>80</v>
      </c>
      <c r="B91" s="878">
        <v>1</v>
      </c>
      <c r="C91" s="879"/>
      <c r="D91" s="1454"/>
      <c r="E91" s="903" t="s">
        <v>279</v>
      </c>
      <c r="F91" s="942"/>
      <c r="G91" s="943"/>
      <c r="H91" s="883" t="e">
        <f t="shared" si="53"/>
        <v>#DIV/0!</v>
      </c>
      <c r="I91" s="899"/>
      <c r="J91" s="885">
        <f t="shared" si="54"/>
        <v>0</v>
      </c>
      <c r="K91" s="886">
        <f t="shared" si="55"/>
        <v>0</v>
      </c>
      <c r="L91" s="887">
        <f t="shared" si="56"/>
        <v>7960</v>
      </c>
      <c r="M91" s="887">
        <f t="shared" si="57"/>
        <v>0</v>
      </c>
      <c r="N91" s="887">
        <f t="shared" si="58"/>
        <v>0</v>
      </c>
      <c r="O91" s="887">
        <f t="shared" si="59"/>
        <v>0</v>
      </c>
      <c r="P91" s="888">
        <f t="shared" si="60"/>
        <v>0</v>
      </c>
      <c r="Q91" s="888">
        <f t="shared" si="67"/>
        <v>0</v>
      </c>
      <c r="R91" s="906"/>
      <c r="S91" s="1005"/>
      <c r="T91" s="831">
        <v>80</v>
      </c>
      <c r="U91" s="1452"/>
      <c r="V91" s="900" t="s">
        <v>50</v>
      </c>
      <c r="W91" s="893">
        <f t="shared" si="61"/>
        <v>0</v>
      </c>
      <c r="X91" s="893">
        <f t="shared" si="61"/>
        <v>0</v>
      </c>
      <c r="Y91" s="894" t="e">
        <f t="shared" si="62"/>
        <v>#DIV/0!</v>
      </c>
      <c r="Z91" s="894">
        <f t="shared" si="63"/>
        <v>0</v>
      </c>
      <c r="AA91" s="894">
        <f t="shared" si="63"/>
        <v>0</v>
      </c>
      <c r="AB91" s="901"/>
      <c r="AC91" s="895">
        <f t="shared" si="64"/>
        <v>0</v>
      </c>
      <c r="AD91" s="895">
        <f t="shared" si="64"/>
        <v>0</v>
      </c>
      <c r="AE91" s="896" t="e">
        <f t="shared" si="65"/>
        <v>#DIV/0!</v>
      </c>
      <c r="AF91" s="902"/>
      <c r="AG91" s="902"/>
      <c r="AH91" s="902"/>
      <c r="AI91" s="902"/>
      <c r="AJ91" s="902"/>
      <c r="AK91" s="902"/>
      <c r="AL91" s="902"/>
      <c r="AM91" s="902"/>
      <c r="AN91" s="902"/>
      <c r="AO91" s="902"/>
      <c r="AP91" s="902"/>
      <c r="AQ91" s="902"/>
      <c r="AR91" s="902"/>
      <c r="AS91" s="902"/>
      <c r="AT91" s="901"/>
      <c r="AU91" s="901"/>
      <c r="AV91" s="901"/>
      <c r="AW91" s="901"/>
      <c r="AX91" s="901"/>
      <c r="AY91" s="901"/>
      <c r="AZ91" s="901"/>
      <c r="BA91" s="901"/>
      <c r="BB91" s="901"/>
      <c r="BC91" s="911"/>
      <c r="BD91" s="895">
        <f t="shared" si="68"/>
        <v>0</v>
      </c>
      <c r="BE91" s="895">
        <f t="shared" si="66"/>
        <v>0</v>
      </c>
    </row>
    <row r="92" spans="1:57" ht="26.25" customHeight="1" x14ac:dyDescent="0.2">
      <c r="A92" s="840">
        <v>81</v>
      </c>
      <c r="B92" s="878">
        <v>2</v>
      </c>
      <c r="C92" s="879"/>
      <c r="D92" s="907" t="s">
        <v>97</v>
      </c>
      <c r="E92" s="903" t="s">
        <v>278</v>
      </c>
      <c r="F92" s="942"/>
      <c r="G92" s="943"/>
      <c r="H92" s="883" t="e">
        <f t="shared" si="53"/>
        <v>#DIV/0!</v>
      </c>
      <c r="I92" s="899"/>
      <c r="J92" s="885">
        <f t="shared" si="54"/>
        <v>0</v>
      </c>
      <c r="K92" s="886">
        <f t="shared" si="55"/>
        <v>0</v>
      </c>
      <c r="L92" s="887">
        <f t="shared" si="56"/>
        <v>15920</v>
      </c>
      <c r="M92" s="887">
        <f t="shared" si="57"/>
        <v>0</v>
      </c>
      <c r="N92" s="887">
        <f t="shared" si="58"/>
        <v>0</v>
      </c>
      <c r="O92" s="887">
        <f t="shared" si="59"/>
        <v>0</v>
      </c>
      <c r="P92" s="888">
        <f t="shared" si="60"/>
        <v>0</v>
      </c>
      <c r="Q92" s="888">
        <f t="shared" si="67"/>
        <v>0</v>
      </c>
      <c r="R92" s="906"/>
      <c r="S92" s="1005"/>
      <c r="T92" s="831">
        <v>81</v>
      </c>
      <c r="U92" s="908" t="s">
        <v>97</v>
      </c>
      <c r="V92" s="900" t="s">
        <v>50</v>
      </c>
      <c r="W92" s="893">
        <f t="shared" si="61"/>
        <v>0</v>
      </c>
      <c r="X92" s="893">
        <f t="shared" si="61"/>
        <v>0</v>
      </c>
      <c r="Y92" s="894" t="e">
        <f t="shared" si="62"/>
        <v>#DIV/0!</v>
      </c>
      <c r="Z92" s="894">
        <f t="shared" si="63"/>
        <v>0</v>
      </c>
      <c r="AA92" s="894">
        <f t="shared" si="63"/>
        <v>0</v>
      </c>
      <c r="AB92" s="901"/>
      <c r="AC92" s="895">
        <f t="shared" si="64"/>
        <v>0</v>
      </c>
      <c r="AD92" s="895">
        <f t="shared" si="64"/>
        <v>0</v>
      </c>
      <c r="AE92" s="896" t="e">
        <f t="shared" si="65"/>
        <v>#DIV/0!</v>
      </c>
      <c r="AF92" s="902"/>
      <c r="AG92" s="902"/>
      <c r="AH92" s="902"/>
      <c r="AI92" s="902"/>
      <c r="AJ92" s="902"/>
      <c r="AK92" s="902"/>
      <c r="AL92" s="902"/>
      <c r="AM92" s="902"/>
      <c r="AN92" s="902"/>
      <c r="AO92" s="902"/>
      <c r="AP92" s="902"/>
      <c r="AQ92" s="902"/>
      <c r="AR92" s="902"/>
      <c r="AS92" s="902"/>
      <c r="AT92" s="901"/>
      <c r="AU92" s="901"/>
      <c r="AV92" s="901"/>
      <c r="AW92" s="901"/>
      <c r="AX92" s="901"/>
      <c r="AY92" s="901"/>
      <c r="AZ92" s="901"/>
      <c r="BA92" s="901"/>
      <c r="BB92" s="901"/>
      <c r="BC92" s="911"/>
      <c r="BD92" s="895">
        <f t="shared" si="68"/>
        <v>0</v>
      </c>
      <c r="BE92" s="895">
        <f t="shared" ref="BE92:BE101" si="70">AG92+AI92+AK92+AM92+AO92+AQ92+AS92+AU92+AW92+AY92+BA92+BC92</f>
        <v>0</v>
      </c>
    </row>
    <row r="93" spans="1:57" ht="12.75" customHeight="1" x14ac:dyDescent="0.2">
      <c r="A93" s="840">
        <v>82</v>
      </c>
      <c r="B93" s="878">
        <v>2</v>
      </c>
      <c r="C93" s="879"/>
      <c r="D93" s="907" t="s">
        <v>98</v>
      </c>
      <c r="E93" s="903" t="s">
        <v>279</v>
      </c>
      <c r="F93" s="942"/>
      <c r="G93" s="943"/>
      <c r="H93" s="883" t="e">
        <f t="shared" si="53"/>
        <v>#DIV/0!</v>
      </c>
      <c r="I93" s="899"/>
      <c r="J93" s="885">
        <f t="shared" si="54"/>
        <v>0</v>
      </c>
      <c r="K93" s="886">
        <f t="shared" si="55"/>
        <v>0</v>
      </c>
      <c r="L93" s="887">
        <f t="shared" si="56"/>
        <v>15920</v>
      </c>
      <c r="M93" s="887">
        <f t="shared" si="57"/>
        <v>0</v>
      </c>
      <c r="N93" s="887">
        <f t="shared" si="58"/>
        <v>0</v>
      </c>
      <c r="O93" s="887">
        <f t="shared" si="59"/>
        <v>0</v>
      </c>
      <c r="P93" s="888">
        <f t="shared" si="60"/>
        <v>0</v>
      </c>
      <c r="Q93" s="888">
        <f t="shared" si="67"/>
        <v>0</v>
      </c>
      <c r="R93" s="906"/>
      <c r="S93" s="1005"/>
      <c r="T93" s="831">
        <v>82</v>
      </c>
      <c r="U93" s="908" t="s">
        <v>98</v>
      </c>
      <c r="V93" s="900" t="s">
        <v>49</v>
      </c>
      <c r="W93" s="893">
        <f t="shared" si="61"/>
        <v>0</v>
      </c>
      <c r="X93" s="893">
        <f t="shared" si="61"/>
        <v>0</v>
      </c>
      <c r="Y93" s="894" t="e">
        <f t="shared" si="62"/>
        <v>#DIV/0!</v>
      </c>
      <c r="Z93" s="894">
        <f t="shared" si="63"/>
        <v>0</v>
      </c>
      <c r="AA93" s="894">
        <f t="shared" si="63"/>
        <v>0</v>
      </c>
      <c r="AB93" s="901"/>
      <c r="AC93" s="895">
        <f t="shared" si="64"/>
        <v>0</v>
      </c>
      <c r="AD93" s="895">
        <f t="shared" si="64"/>
        <v>0</v>
      </c>
      <c r="AE93" s="896" t="e">
        <f t="shared" si="65"/>
        <v>#DIV/0!</v>
      </c>
      <c r="AF93" s="902"/>
      <c r="AG93" s="902"/>
      <c r="AH93" s="902"/>
      <c r="AI93" s="902"/>
      <c r="AJ93" s="902"/>
      <c r="AK93" s="902"/>
      <c r="AL93" s="902"/>
      <c r="AM93" s="902"/>
      <c r="AN93" s="902"/>
      <c r="AO93" s="902"/>
      <c r="AP93" s="902"/>
      <c r="AQ93" s="902"/>
      <c r="AR93" s="902"/>
      <c r="AS93" s="902"/>
      <c r="AT93" s="901"/>
      <c r="AU93" s="901"/>
      <c r="AV93" s="901"/>
      <c r="AW93" s="901"/>
      <c r="AX93" s="901"/>
      <c r="AY93" s="901"/>
      <c r="AZ93" s="901"/>
      <c r="BA93" s="901"/>
      <c r="BB93" s="901"/>
      <c r="BC93" s="911"/>
      <c r="BD93" s="895">
        <f t="shared" si="68"/>
        <v>0</v>
      </c>
      <c r="BE93" s="895">
        <f t="shared" si="70"/>
        <v>0</v>
      </c>
    </row>
    <row r="94" spans="1:57" ht="12.75" customHeight="1" x14ac:dyDescent="0.2">
      <c r="A94" s="840">
        <v>83</v>
      </c>
      <c r="B94" s="878">
        <v>2</v>
      </c>
      <c r="C94" s="899"/>
      <c r="D94" s="1449" t="s">
        <v>99</v>
      </c>
      <c r="E94" s="903" t="s">
        <v>278</v>
      </c>
      <c r="F94" s="948">
        <v>15</v>
      </c>
      <c r="G94" s="949">
        <v>5</v>
      </c>
      <c r="H94" s="883">
        <f t="shared" si="53"/>
        <v>33.333333333333336</v>
      </c>
      <c r="I94" s="899">
        <v>1</v>
      </c>
      <c r="J94" s="885">
        <f t="shared" si="54"/>
        <v>5</v>
      </c>
      <c r="K94" s="886">
        <f t="shared" si="55"/>
        <v>10</v>
      </c>
      <c r="L94" s="887">
        <f t="shared" si="56"/>
        <v>15920</v>
      </c>
      <c r="M94" s="887">
        <f t="shared" si="57"/>
        <v>79600</v>
      </c>
      <c r="N94" s="887">
        <f t="shared" si="58"/>
        <v>0</v>
      </c>
      <c r="O94" s="887">
        <f t="shared" si="59"/>
        <v>0</v>
      </c>
      <c r="P94" s="888">
        <f t="shared" si="60"/>
        <v>10</v>
      </c>
      <c r="Q94" s="888">
        <f t="shared" si="67"/>
        <v>79600</v>
      </c>
      <c r="R94" s="906"/>
      <c r="S94" s="1005"/>
      <c r="T94" s="831">
        <v>83</v>
      </c>
      <c r="U94" s="1450" t="s">
        <v>99</v>
      </c>
      <c r="V94" s="900" t="s">
        <v>49</v>
      </c>
      <c r="W94" s="893">
        <f t="shared" si="61"/>
        <v>15</v>
      </c>
      <c r="X94" s="893">
        <f t="shared" si="61"/>
        <v>5</v>
      </c>
      <c r="Y94" s="894">
        <f t="shared" si="62"/>
        <v>33.333333333333336</v>
      </c>
      <c r="Z94" s="894">
        <f t="shared" si="63"/>
        <v>1</v>
      </c>
      <c r="AA94" s="895">
        <f t="shared" si="63"/>
        <v>5</v>
      </c>
      <c r="AB94" s="901"/>
      <c r="AC94" s="895">
        <f t="shared" si="64"/>
        <v>5</v>
      </c>
      <c r="AD94" s="895">
        <f t="shared" si="64"/>
        <v>0</v>
      </c>
      <c r="AE94" s="896">
        <f t="shared" si="65"/>
        <v>0</v>
      </c>
      <c r="AF94" s="902"/>
      <c r="AG94" s="902"/>
      <c r="AH94" s="902"/>
      <c r="AI94" s="902"/>
      <c r="AJ94" s="902"/>
      <c r="AK94" s="902"/>
      <c r="AL94" s="902"/>
      <c r="AM94" s="902"/>
      <c r="AN94" s="902"/>
      <c r="AO94" s="902"/>
      <c r="AP94" s="902"/>
      <c r="AQ94" s="902"/>
      <c r="AR94" s="902"/>
      <c r="AS94" s="902"/>
      <c r="AT94" s="901">
        <v>1</v>
      </c>
      <c r="AU94" s="901"/>
      <c r="AV94" s="901">
        <v>1</v>
      </c>
      <c r="AW94" s="901"/>
      <c r="AX94" s="901">
        <v>1</v>
      </c>
      <c r="AY94" s="901"/>
      <c r="AZ94" s="901">
        <v>1</v>
      </c>
      <c r="BA94" s="901"/>
      <c r="BB94" s="901">
        <v>1</v>
      </c>
      <c r="BC94" s="911"/>
      <c r="BD94" s="895">
        <f t="shared" ref="BD94:BD95" si="71">AF94+AH94+AJ94+AL94+AN94+AP94+AR94+AT94+AV94+AX94+AZ94+BB94</f>
        <v>5</v>
      </c>
      <c r="BE94" s="895">
        <f t="shared" si="70"/>
        <v>0</v>
      </c>
    </row>
    <row r="95" spans="1:57" ht="12.75" customHeight="1" x14ac:dyDescent="0.2">
      <c r="A95" s="840">
        <v>84</v>
      </c>
      <c r="B95" s="878">
        <v>2</v>
      </c>
      <c r="C95" s="899">
        <v>1</v>
      </c>
      <c r="D95" s="1449"/>
      <c r="E95" s="903" t="s">
        <v>279</v>
      </c>
      <c r="F95" s="948">
        <v>1</v>
      </c>
      <c r="G95" s="949"/>
      <c r="H95" s="883">
        <f t="shared" si="53"/>
        <v>0</v>
      </c>
      <c r="I95" s="899">
        <v>2</v>
      </c>
      <c r="J95" s="885">
        <f t="shared" si="54"/>
        <v>0</v>
      </c>
      <c r="K95" s="886">
        <f t="shared" si="55"/>
        <v>0</v>
      </c>
      <c r="L95" s="887">
        <f t="shared" si="56"/>
        <v>15920</v>
      </c>
      <c r="M95" s="887">
        <f t="shared" si="57"/>
        <v>0</v>
      </c>
      <c r="N95" s="887">
        <f>C95*J95</f>
        <v>0</v>
      </c>
      <c r="O95" s="887">
        <f t="shared" si="59"/>
        <v>0</v>
      </c>
      <c r="P95" s="888">
        <f t="shared" si="60"/>
        <v>0</v>
      </c>
      <c r="Q95" s="888">
        <f t="shared" si="67"/>
        <v>0</v>
      </c>
      <c r="R95" s="906"/>
      <c r="S95" s="1005"/>
      <c r="T95" s="831">
        <v>84</v>
      </c>
      <c r="U95" s="1450"/>
      <c r="V95" s="900" t="s">
        <v>50</v>
      </c>
      <c r="W95" s="893">
        <f t="shared" si="61"/>
        <v>1</v>
      </c>
      <c r="X95" s="893">
        <f t="shared" si="61"/>
        <v>0</v>
      </c>
      <c r="Y95" s="894">
        <f t="shared" si="62"/>
        <v>0</v>
      </c>
      <c r="Z95" s="894">
        <f t="shared" si="63"/>
        <v>2</v>
      </c>
      <c r="AA95" s="895">
        <f t="shared" si="63"/>
        <v>0</v>
      </c>
      <c r="AB95" s="901"/>
      <c r="AC95" s="895">
        <f t="shared" si="64"/>
        <v>0</v>
      </c>
      <c r="AD95" s="895">
        <f t="shared" si="64"/>
        <v>0</v>
      </c>
      <c r="AE95" s="896" t="e">
        <f t="shared" si="65"/>
        <v>#DIV/0!</v>
      </c>
      <c r="AF95" s="902"/>
      <c r="AG95" s="902"/>
      <c r="AH95" s="902"/>
      <c r="AI95" s="902"/>
      <c r="AJ95" s="902"/>
      <c r="AK95" s="902"/>
      <c r="AL95" s="902"/>
      <c r="AM95" s="902"/>
      <c r="AN95" s="902"/>
      <c r="AO95" s="902"/>
      <c r="AP95" s="902"/>
      <c r="AQ95" s="902"/>
      <c r="AR95" s="902"/>
      <c r="AS95" s="902"/>
      <c r="AT95" s="901"/>
      <c r="AU95" s="901"/>
      <c r="AV95" s="901"/>
      <c r="AW95" s="901"/>
      <c r="AX95" s="901"/>
      <c r="AY95" s="901"/>
      <c r="AZ95" s="901"/>
      <c r="BA95" s="901"/>
      <c r="BB95" s="901"/>
      <c r="BC95" s="911"/>
      <c r="BD95" s="895">
        <f t="shared" si="71"/>
        <v>0</v>
      </c>
      <c r="BE95" s="895">
        <f t="shared" si="70"/>
        <v>0</v>
      </c>
    </row>
    <row r="96" spans="1:57" ht="12.75" customHeight="1" x14ac:dyDescent="0.2">
      <c r="A96" s="840">
        <v>85</v>
      </c>
      <c r="B96" s="878">
        <v>0.25</v>
      </c>
      <c r="C96" s="909"/>
      <c r="D96" s="1449" t="s">
        <v>100</v>
      </c>
      <c r="E96" s="903" t="s">
        <v>278</v>
      </c>
      <c r="F96" s="942"/>
      <c r="G96" s="943"/>
      <c r="H96" s="883" t="e">
        <f t="shared" si="53"/>
        <v>#DIV/0!</v>
      </c>
      <c r="I96" s="899"/>
      <c r="J96" s="885">
        <f t="shared" si="54"/>
        <v>0</v>
      </c>
      <c r="K96" s="886">
        <f t="shared" si="55"/>
        <v>0</v>
      </c>
      <c r="L96" s="887">
        <f t="shared" si="56"/>
        <v>1990</v>
      </c>
      <c r="M96" s="887">
        <f t="shared" si="57"/>
        <v>0</v>
      </c>
      <c r="N96" s="887">
        <f t="shared" si="58"/>
        <v>0</v>
      </c>
      <c r="O96" s="887">
        <f t="shared" si="59"/>
        <v>0</v>
      </c>
      <c r="P96" s="888">
        <f t="shared" si="60"/>
        <v>0</v>
      </c>
      <c r="Q96" s="888">
        <f t="shared" si="67"/>
        <v>0</v>
      </c>
      <c r="R96" s="906"/>
      <c r="S96" s="1005"/>
      <c r="T96" s="831">
        <v>85</v>
      </c>
      <c r="U96" s="1450" t="s">
        <v>100</v>
      </c>
      <c r="V96" s="900" t="s">
        <v>49</v>
      </c>
      <c r="W96" s="893">
        <f t="shared" si="61"/>
        <v>0</v>
      </c>
      <c r="X96" s="893">
        <f t="shared" si="61"/>
        <v>0</v>
      </c>
      <c r="Y96" s="894" t="e">
        <f t="shared" si="62"/>
        <v>#DIV/0!</v>
      </c>
      <c r="Z96" s="894">
        <f t="shared" si="63"/>
        <v>0</v>
      </c>
      <c r="AA96" s="894">
        <f t="shared" si="63"/>
        <v>0</v>
      </c>
      <c r="AB96" s="901"/>
      <c r="AC96" s="895">
        <f t="shared" si="64"/>
        <v>0</v>
      </c>
      <c r="AD96" s="895">
        <f t="shared" si="64"/>
        <v>0</v>
      </c>
      <c r="AE96" s="896" t="e">
        <f t="shared" si="65"/>
        <v>#DIV/0!</v>
      </c>
      <c r="AF96" s="902"/>
      <c r="AG96" s="902"/>
      <c r="AH96" s="902"/>
      <c r="AI96" s="902"/>
      <c r="AJ96" s="902"/>
      <c r="AK96" s="902"/>
      <c r="AL96" s="902"/>
      <c r="AM96" s="902"/>
      <c r="AN96" s="902"/>
      <c r="AO96" s="902"/>
      <c r="AP96" s="902"/>
      <c r="AQ96" s="902"/>
      <c r="AR96" s="902"/>
      <c r="AS96" s="902"/>
      <c r="AT96" s="901"/>
      <c r="AU96" s="901"/>
      <c r="AV96" s="901"/>
      <c r="AW96" s="901"/>
      <c r="AX96" s="901"/>
      <c r="AY96" s="901"/>
      <c r="AZ96" s="901"/>
      <c r="BA96" s="901"/>
      <c r="BB96" s="901"/>
      <c r="BC96" s="911"/>
      <c r="BD96" s="895">
        <f t="shared" si="68"/>
        <v>0</v>
      </c>
      <c r="BE96" s="895">
        <f t="shared" si="70"/>
        <v>0</v>
      </c>
    </row>
    <row r="97" spans="1:57" ht="12.75" customHeight="1" x14ac:dyDescent="0.2">
      <c r="A97" s="840">
        <v>86</v>
      </c>
      <c r="B97" s="878">
        <v>0.25</v>
      </c>
      <c r="C97" s="909"/>
      <c r="D97" s="1449"/>
      <c r="E97" s="903" t="s">
        <v>279</v>
      </c>
      <c r="F97" s="942"/>
      <c r="G97" s="943"/>
      <c r="H97" s="883" t="e">
        <f t="shared" si="53"/>
        <v>#DIV/0!</v>
      </c>
      <c r="I97" s="899"/>
      <c r="J97" s="885">
        <f t="shared" si="54"/>
        <v>0</v>
      </c>
      <c r="K97" s="886">
        <f t="shared" si="55"/>
        <v>0</v>
      </c>
      <c r="L97" s="887">
        <f t="shared" si="56"/>
        <v>1990</v>
      </c>
      <c r="M97" s="887">
        <f t="shared" si="57"/>
        <v>0</v>
      </c>
      <c r="N97" s="887">
        <f t="shared" si="58"/>
        <v>0</v>
      </c>
      <c r="O97" s="887">
        <f t="shared" si="59"/>
        <v>0</v>
      </c>
      <c r="P97" s="888">
        <f t="shared" si="60"/>
        <v>0</v>
      </c>
      <c r="Q97" s="888">
        <f t="shared" si="67"/>
        <v>0</v>
      </c>
      <c r="R97" s="906"/>
      <c r="S97" s="1005"/>
      <c r="T97" s="831">
        <v>86</v>
      </c>
      <c r="U97" s="1450"/>
      <c r="V97" s="900" t="s">
        <v>50</v>
      </c>
      <c r="W97" s="893">
        <f t="shared" si="61"/>
        <v>0</v>
      </c>
      <c r="X97" s="893">
        <f t="shared" si="61"/>
        <v>0</v>
      </c>
      <c r="Y97" s="894" t="e">
        <f t="shared" si="62"/>
        <v>#DIV/0!</v>
      </c>
      <c r="Z97" s="894">
        <f t="shared" si="63"/>
        <v>0</v>
      </c>
      <c r="AA97" s="894">
        <f t="shared" si="63"/>
        <v>0</v>
      </c>
      <c r="AB97" s="901"/>
      <c r="AC97" s="895">
        <f t="shared" si="64"/>
        <v>0</v>
      </c>
      <c r="AD97" s="895">
        <f t="shared" si="64"/>
        <v>0</v>
      </c>
      <c r="AE97" s="896" t="e">
        <f t="shared" si="65"/>
        <v>#DIV/0!</v>
      </c>
      <c r="AF97" s="902"/>
      <c r="AG97" s="902"/>
      <c r="AH97" s="902"/>
      <c r="AI97" s="902"/>
      <c r="AJ97" s="902"/>
      <c r="AK97" s="902"/>
      <c r="AL97" s="902"/>
      <c r="AM97" s="902"/>
      <c r="AN97" s="902"/>
      <c r="AO97" s="902"/>
      <c r="AP97" s="902"/>
      <c r="AQ97" s="902"/>
      <c r="AR97" s="902"/>
      <c r="AS97" s="902"/>
      <c r="AT97" s="901"/>
      <c r="AU97" s="901"/>
      <c r="AV97" s="901"/>
      <c r="AW97" s="901"/>
      <c r="AX97" s="901"/>
      <c r="AY97" s="901"/>
      <c r="AZ97" s="901"/>
      <c r="BA97" s="901"/>
      <c r="BB97" s="901"/>
      <c r="BC97" s="911"/>
      <c r="BD97" s="895">
        <f t="shared" si="68"/>
        <v>0</v>
      </c>
      <c r="BE97" s="895">
        <f t="shared" si="70"/>
        <v>0</v>
      </c>
    </row>
    <row r="98" spans="1:57" s="947" customFormat="1" ht="12.75" customHeight="1" x14ac:dyDescent="0.2">
      <c r="A98" s="840">
        <v>87</v>
      </c>
      <c r="B98" s="913"/>
      <c r="C98" s="914"/>
      <c r="D98" s="946" t="s">
        <v>101</v>
      </c>
      <c r="E98" s="915"/>
      <c r="F98" s="840"/>
      <c r="G98" s="945"/>
      <c r="H98" s="913"/>
      <c r="I98" s="917"/>
      <c r="J98" s="918"/>
      <c r="K98" s="919"/>
      <c r="L98" s="920"/>
      <c r="M98" s="920"/>
      <c r="N98" s="921"/>
      <c r="O98" s="920"/>
      <c r="P98" s="921"/>
      <c r="Q98" s="921"/>
      <c r="R98" s="923"/>
      <c r="S98" s="924"/>
      <c r="T98" s="831">
        <v>87</v>
      </c>
      <c r="U98" s="925" t="s">
        <v>101</v>
      </c>
      <c r="V98" s="926"/>
      <c r="W98" s="831"/>
      <c r="X98" s="831"/>
      <c r="Y98" s="927"/>
      <c r="Z98" s="832"/>
      <c r="AA98" s="927"/>
      <c r="AB98" s="832"/>
      <c r="AC98" s="832"/>
      <c r="AD98" s="832"/>
      <c r="AE98" s="928"/>
      <c r="AF98" s="928"/>
      <c r="AG98" s="928"/>
      <c r="AH98" s="928"/>
      <c r="AI98" s="928"/>
      <c r="AJ98" s="928"/>
      <c r="AK98" s="928"/>
      <c r="AL98" s="928"/>
      <c r="AM98" s="928"/>
      <c r="AN98" s="928"/>
      <c r="AO98" s="928"/>
      <c r="AP98" s="928"/>
      <c r="AQ98" s="928"/>
      <c r="AR98" s="928"/>
      <c r="AS98" s="928"/>
      <c r="AT98" s="832"/>
      <c r="AU98" s="832"/>
      <c r="AV98" s="832"/>
      <c r="AW98" s="832"/>
      <c r="AX98" s="832"/>
      <c r="AY98" s="832"/>
      <c r="AZ98" s="832"/>
      <c r="BA98" s="832"/>
      <c r="BB98" s="832"/>
      <c r="BC98" s="832"/>
      <c r="BD98" s="958">
        <f t="shared" si="68"/>
        <v>0</v>
      </c>
      <c r="BE98" s="958">
        <f t="shared" si="70"/>
        <v>0</v>
      </c>
    </row>
    <row r="99" spans="1:57" ht="25.5" customHeight="1" x14ac:dyDescent="0.2">
      <c r="A99" s="840">
        <v>88</v>
      </c>
      <c r="B99" s="878">
        <v>8</v>
      </c>
      <c r="C99" s="910"/>
      <c r="D99" s="907" t="s">
        <v>102</v>
      </c>
      <c r="E99" s="903" t="s">
        <v>278</v>
      </c>
      <c r="F99" s="942">
        <v>1</v>
      </c>
      <c r="G99" s="943">
        <v>1</v>
      </c>
      <c r="H99" s="883">
        <f>G99*100/F99</f>
        <v>100</v>
      </c>
      <c r="I99" s="899">
        <v>4</v>
      </c>
      <c r="J99" s="885">
        <f>I99*G99</f>
        <v>4</v>
      </c>
      <c r="K99" s="886">
        <f>J99*B99</f>
        <v>32</v>
      </c>
      <c r="L99" s="887">
        <f t="shared" ref="L99:L101" si="72">B99*7960</f>
        <v>63680</v>
      </c>
      <c r="M99" s="887">
        <f t="shared" ref="M99:M101" si="73">L99*J99</f>
        <v>254720</v>
      </c>
      <c r="N99" s="887">
        <f>C99*J99</f>
        <v>0</v>
      </c>
      <c r="O99" s="887">
        <f>N99*7960</f>
        <v>0</v>
      </c>
      <c r="P99" s="888">
        <f>K99+N99</f>
        <v>32</v>
      </c>
      <c r="Q99" s="888">
        <f t="shared" ref="Q99:Q101" si="74">M99+O99</f>
        <v>254720</v>
      </c>
      <c r="R99" s="906"/>
      <c r="S99" s="1005"/>
      <c r="T99" s="831">
        <v>88</v>
      </c>
      <c r="U99" s="908" t="s">
        <v>102</v>
      </c>
      <c r="V99" s="900" t="s">
        <v>49</v>
      </c>
      <c r="W99" s="893">
        <f t="shared" ref="W99:AA101" si="75">F99</f>
        <v>1</v>
      </c>
      <c r="X99" s="893">
        <f t="shared" si="75"/>
        <v>1</v>
      </c>
      <c r="Y99" s="894">
        <f>X99*100/W99</f>
        <v>100</v>
      </c>
      <c r="Z99" s="894">
        <f t="shared" si="75"/>
        <v>4</v>
      </c>
      <c r="AA99" s="895">
        <f t="shared" si="75"/>
        <v>4</v>
      </c>
      <c r="AB99" s="901"/>
      <c r="AC99" s="895">
        <f t="shared" ref="AC99:AD101" si="76">AF99+AH99+AJ99+AL99+AN99+AP99+AR99+AT99+AV99+AX99+AZ99+BB99</f>
        <v>4</v>
      </c>
      <c r="AD99" s="895">
        <f t="shared" si="76"/>
        <v>0</v>
      </c>
      <c r="AE99" s="896">
        <f>AD99*100/AC99</f>
        <v>0</v>
      </c>
      <c r="AF99" s="902"/>
      <c r="AG99" s="902"/>
      <c r="AH99" s="902"/>
      <c r="AI99" s="902"/>
      <c r="AJ99" s="902"/>
      <c r="AK99" s="902"/>
      <c r="AL99" s="902"/>
      <c r="AM99" s="902"/>
      <c r="AN99" s="902"/>
      <c r="AO99" s="902"/>
      <c r="AP99" s="902"/>
      <c r="AQ99" s="902"/>
      <c r="AR99" s="902"/>
      <c r="AS99" s="902"/>
      <c r="AT99" s="901"/>
      <c r="AU99" s="901"/>
      <c r="AV99" s="901"/>
      <c r="AW99" s="901"/>
      <c r="AX99" s="901">
        <v>4</v>
      </c>
      <c r="AY99" s="901"/>
      <c r="AZ99" s="901"/>
      <c r="BA99" s="901"/>
      <c r="BB99" s="901"/>
      <c r="BC99" s="911"/>
      <c r="BD99" s="895">
        <f t="shared" ref="BD99:BD101" si="77">AF99+AH99+AJ99+AL99+AN99+AP99+AR99+AT99+AV99+AX99+AZ99+BB99</f>
        <v>4</v>
      </c>
      <c r="BE99" s="895">
        <f t="shared" si="70"/>
        <v>0</v>
      </c>
    </row>
    <row r="100" spans="1:57" ht="12" customHeight="1" x14ac:dyDescent="0.2">
      <c r="A100" s="840">
        <v>89</v>
      </c>
      <c r="B100" s="878">
        <v>1</v>
      </c>
      <c r="C100" s="899"/>
      <c r="D100" s="1453" t="s">
        <v>103</v>
      </c>
      <c r="E100" s="1214" t="s">
        <v>278</v>
      </c>
      <c r="F100" s="948"/>
      <c r="G100" s="949">
        <v>14</v>
      </c>
      <c r="H100" s="883" t="e">
        <f>G100*100/F100</f>
        <v>#DIV/0!</v>
      </c>
      <c r="I100" s="899">
        <v>1</v>
      </c>
      <c r="J100" s="885">
        <f>I100*G100</f>
        <v>14</v>
      </c>
      <c r="K100" s="886">
        <f>J100*B100</f>
        <v>14</v>
      </c>
      <c r="L100" s="887">
        <f t="shared" si="72"/>
        <v>7960</v>
      </c>
      <c r="M100" s="887">
        <f t="shared" si="73"/>
        <v>111440</v>
      </c>
      <c r="N100" s="887">
        <f>C100*J100</f>
        <v>0</v>
      </c>
      <c r="O100" s="887">
        <f>N100*7960</f>
        <v>0</v>
      </c>
      <c r="P100" s="888">
        <f>K100+N100</f>
        <v>14</v>
      </c>
      <c r="Q100" s="888">
        <f t="shared" si="74"/>
        <v>111440</v>
      </c>
      <c r="R100" s="906"/>
      <c r="S100" s="1005"/>
      <c r="T100" s="831">
        <v>89</v>
      </c>
      <c r="U100" s="1450" t="s">
        <v>103</v>
      </c>
      <c r="V100" s="900" t="s">
        <v>49</v>
      </c>
      <c r="W100" s="893">
        <f t="shared" si="75"/>
        <v>0</v>
      </c>
      <c r="X100" s="893">
        <f t="shared" si="75"/>
        <v>14</v>
      </c>
      <c r="Y100" s="894" t="e">
        <f>X100*100/W100</f>
        <v>#DIV/0!</v>
      </c>
      <c r="Z100" s="894">
        <f t="shared" si="75"/>
        <v>1</v>
      </c>
      <c r="AA100" s="895">
        <f t="shared" si="75"/>
        <v>14</v>
      </c>
      <c r="AB100" s="901"/>
      <c r="AC100" s="895">
        <f t="shared" si="76"/>
        <v>14</v>
      </c>
      <c r="AD100" s="895">
        <f t="shared" si="76"/>
        <v>0</v>
      </c>
      <c r="AE100" s="896">
        <f>AD100*100/AC100</f>
        <v>0</v>
      </c>
      <c r="AF100" s="902"/>
      <c r="AG100" s="902"/>
      <c r="AH100" s="902"/>
      <c r="AI100" s="902"/>
      <c r="AJ100" s="902"/>
      <c r="AK100" s="902"/>
      <c r="AL100" s="902"/>
      <c r="AM100" s="902"/>
      <c r="AN100" s="902"/>
      <c r="AO100" s="902"/>
      <c r="AP100" s="902"/>
      <c r="AQ100" s="902"/>
      <c r="AR100" s="902"/>
      <c r="AS100" s="902"/>
      <c r="AT100" s="901">
        <v>2</v>
      </c>
      <c r="AU100" s="901"/>
      <c r="AV100" s="901">
        <v>3</v>
      </c>
      <c r="AW100" s="901"/>
      <c r="AX100" s="901">
        <v>3</v>
      </c>
      <c r="AY100" s="901"/>
      <c r="AZ100" s="901">
        <v>3</v>
      </c>
      <c r="BA100" s="901"/>
      <c r="BB100" s="901">
        <v>3</v>
      </c>
      <c r="BC100" s="911"/>
      <c r="BD100" s="895">
        <f t="shared" si="77"/>
        <v>14</v>
      </c>
      <c r="BE100" s="895">
        <f t="shared" si="70"/>
        <v>0</v>
      </c>
    </row>
    <row r="101" spans="1:57" ht="12" customHeight="1" x14ac:dyDescent="0.2">
      <c r="A101" s="840">
        <v>90</v>
      </c>
      <c r="B101" s="878">
        <v>1.5</v>
      </c>
      <c r="C101" s="899">
        <v>1.9624999999999999</v>
      </c>
      <c r="D101" s="1454"/>
      <c r="E101" s="1214" t="s">
        <v>279</v>
      </c>
      <c r="F101" s="948"/>
      <c r="G101" s="949">
        <v>8</v>
      </c>
      <c r="H101" s="883" t="e">
        <f>G101*100/F101</f>
        <v>#DIV/0!</v>
      </c>
      <c r="I101" s="899">
        <v>1</v>
      </c>
      <c r="J101" s="885">
        <f>I101*G101</f>
        <v>8</v>
      </c>
      <c r="K101" s="886">
        <f>J101*B101</f>
        <v>12</v>
      </c>
      <c r="L101" s="887">
        <f t="shared" si="72"/>
        <v>11940</v>
      </c>
      <c r="M101" s="887">
        <f t="shared" si="73"/>
        <v>95520</v>
      </c>
      <c r="N101" s="887">
        <f>C101*J101</f>
        <v>15.7</v>
      </c>
      <c r="O101" s="887">
        <f>N101*7960</f>
        <v>124972</v>
      </c>
      <c r="P101" s="888">
        <f>K101+N101</f>
        <v>27.7</v>
      </c>
      <c r="Q101" s="888">
        <f t="shared" si="74"/>
        <v>220492</v>
      </c>
      <c r="R101" s="906"/>
      <c r="S101" s="1005"/>
      <c r="T101" s="831">
        <v>90</v>
      </c>
      <c r="U101" s="1452"/>
      <c r="V101" s="900" t="s">
        <v>50</v>
      </c>
      <c r="W101" s="893">
        <f t="shared" si="75"/>
        <v>0</v>
      </c>
      <c r="X101" s="893">
        <f t="shared" si="75"/>
        <v>8</v>
      </c>
      <c r="Y101" s="894" t="e">
        <f>X101*100/W101</f>
        <v>#DIV/0!</v>
      </c>
      <c r="Z101" s="894">
        <f t="shared" si="75"/>
        <v>1</v>
      </c>
      <c r="AA101" s="895">
        <f t="shared" si="75"/>
        <v>8</v>
      </c>
      <c r="AB101" s="901"/>
      <c r="AC101" s="895">
        <f t="shared" si="76"/>
        <v>8</v>
      </c>
      <c r="AD101" s="895">
        <f t="shared" si="76"/>
        <v>0</v>
      </c>
      <c r="AE101" s="896">
        <f>AD101*100/AC101</f>
        <v>0</v>
      </c>
      <c r="AF101" s="902"/>
      <c r="AG101" s="902"/>
      <c r="AH101" s="902"/>
      <c r="AI101" s="902"/>
      <c r="AJ101" s="902"/>
      <c r="AK101" s="902"/>
      <c r="AL101" s="902"/>
      <c r="AM101" s="902"/>
      <c r="AN101" s="902"/>
      <c r="AO101" s="902"/>
      <c r="AP101" s="902"/>
      <c r="AQ101" s="902"/>
      <c r="AR101" s="902"/>
      <c r="AS101" s="902"/>
      <c r="AT101" s="901">
        <v>1</v>
      </c>
      <c r="AU101" s="901"/>
      <c r="AV101" s="901">
        <v>2</v>
      </c>
      <c r="AW101" s="901"/>
      <c r="AX101" s="901">
        <v>1</v>
      </c>
      <c r="AY101" s="901"/>
      <c r="AZ101" s="901">
        <v>2</v>
      </c>
      <c r="BA101" s="901"/>
      <c r="BB101" s="901">
        <v>2</v>
      </c>
      <c r="BC101" s="911"/>
      <c r="BD101" s="895">
        <f t="shared" si="77"/>
        <v>8</v>
      </c>
      <c r="BE101" s="895">
        <f t="shared" si="70"/>
        <v>0</v>
      </c>
    </row>
    <row r="102" spans="1:57" s="947" customFormat="1" ht="12" customHeight="1" x14ac:dyDescent="0.2">
      <c r="A102" s="840">
        <v>91</v>
      </c>
      <c r="B102" s="913"/>
      <c r="C102" s="914"/>
      <c r="D102" s="946" t="s">
        <v>104</v>
      </c>
      <c r="E102" s="915"/>
      <c r="F102" s="915"/>
      <c r="G102" s="916"/>
      <c r="H102" s="913"/>
      <c r="I102" s="917"/>
      <c r="J102" s="918"/>
      <c r="K102" s="919"/>
      <c r="L102" s="920"/>
      <c r="M102" s="920"/>
      <c r="N102" s="921"/>
      <c r="O102" s="920"/>
      <c r="P102" s="921"/>
      <c r="Q102" s="921"/>
      <c r="R102" s="923"/>
      <c r="S102" s="924"/>
      <c r="T102" s="831">
        <v>91</v>
      </c>
      <c r="U102" s="925" t="s">
        <v>104</v>
      </c>
      <c r="V102" s="926"/>
      <c r="W102" s="926"/>
      <c r="X102" s="926"/>
      <c r="Y102" s="927"/>
      <c r="Z102" s="832"/>
      <c r="AA102" s="927"/>
      <c r="AB102" s="832"/>
      <c r="AC102" s="832"/>
      <c r="AD102" s="832"/>
      <c r="AE102" s="928"/>
      <c r="AF102" s="928"/>
      <c r="AG102" s="928"/>
      <c r="AH102" s="928"/>
      <c r="AI102" s="928"/>
      <c r="AJ102" s="928"/>
      <c r="AK102" s="928"/>
      <c r="AL102" s="928"/>
      <c r="AM102" s="928"/>
      <c r="AN102" s="928"/>
      <c r="AO102" s="928"/>
      <c r="AP102" s="928"/>
      <c r="AQ102" s="928"/>
      <c r="AR102" s="928"/>
      <c r="AS102" s="928"/>
      <c r="AT102" s="832"/>
      <c r="AU102" s="832"/>
      <c r="AV102" s="832"/>
      <c r="AW102" s="832"/>
      <c r="AX102" s="832"/>
      <c r="AY102" s="832"/>
      <c r="AZ102" s="832"/>
      <c r="BA102" s="832"/>
      <c r="BB102" s="832"/>
      <c r="BC102" s="832"/>
      <c r="BD102" s="958">
        <f>AF102+AH102+AJ102+AL102+AN102+AP102+AR102+AT102+AV102+AX102+AZ102</f>
        <v>0</v>
      </c>
      <c r="BE102" s="958">
        <f>AG102+AI102+AK102+AM102+AO102+AQ102+AS102+AU102+AW102+AY102+BA102+BC102</f>
        <v>0</v>
      </c>
    </row>
    <row r="103" spans="1:57" ht="22.5" customHeight="1" x14ac:dyDescent="0.2">
      <c r="A103" s="840">
        <v>92</v>
      </c>
      <c r="B103" s="878">
        <v>8</v>
      </c>
      <c r="C103" s="899"/>
      <c r="D103" s="907" t="s">
        <v>105</v>
      </c>
      <c r="E103" s="1191" t="s">
        <v>106</v>
      </c>
      <c r="F103" s="1191">
        <v>1</v>
      </c>
      <c r="G103" s="1192">
        <v>1</v>
      </c>
      <c r="H103" s="883">
        <f>G103*100/F103</f>
        <v>100</v>
      </c>
      <c r="I103" s="899">
        <v>8</v>
      </c>
      <c r="J103" s="885">
        <f>I103*G103</f>
        <v>8</v>
      </c>
      <c r="K103" s="886">
        <f>J103*B103</f>
        <v>64</v>
      </c>
      <c r="L103" s="887">
        <f t="shared" ref="L103:L107" si="78">B103*7960</f>
        <v>63680</v>
      </c>
      <c r="M103" s="887">
        <f t="shared" ref="M103:M107" si="79">L103*J103</f>
        <v>509440</v>
      </c>
      <c r="N103" s="887">
        <f>C103*J103</f>
        <v>0</v>
      </c>
      <c r="O103" s="887">
        <f>N103*7960</f>
        <v>0</v>
      </c>
      <c r="P103" s="888">
        <f>K103+N103</f>
        <v>64</v>
      </c>
      <c r="Q103" s="888">
        <f t="shared" ref="Q103:Q107" si="80">M103+O103</f>
        <v>509440</v>
      </c>
      <c r="R103" s="906"/>
      <c r="S103" s="1005"/>
      <c r="T103" s="831">
        <v>92</v>
      </c>
      <c r="U103" s="908" t="s">
        <v>105</v>
      </c>
      <c r="V103" s="900" t="s">
        <v>106</v>
      </c>
      <c r="W103" s="893">
        <f t="shared" ref="W103:AA107" si="81">F103</f>
        <v>1</v>
      </c>
      <c r="X103" s="893">
        <f t="shared" si="81"/>
        <v>1</v>
      </c>
      <c r="Y103" s="894">
        <f>X103*100/W103</f>
        <v>100</v>
      </c>
      <c r="Z103" s="894">
        <f t="shared" si="81"/>
        <v>8</v>
      </c>
      <c r="AA103" s="895">
        <f t="shared" si="81"/>
        <v>8</v>
      </c>
      <c r="AB103" s="901"/>
      <c r="AC103" s="895">
        <f t="shared" ref="AC103:AD107" si="82">AF103+AH103+AJ103+AL103+AN103+AP103+AR103+AT103+AV103+AX103+AZ103+BB103</f>
        <v>8</v>
      </c>
      <c r="AD103" s="895">
        <f t="shared" si="82"/>
        <v>0</v>
      </c>
      <c r="AE103" s="896">
        <f>AD103*100/AC103</f>
        <v>0</v>
      </c>
      <c r="AF103" s="902"/>
      <c r="AG103" s="902"/>
      <c r="AH103" s="902"/>
      <c r="AI103" s="902"/>
      <c r="AJ103" s="902"/>
      <c r="AK103" s="902"/>
      <c r="AL103" s="902"/>
      <c r="AM103" s="902"/>
      <c r="AN103" s="902"/>
      <c r="AO103" s="902"/>
      <c r="AP103" s="902"/>
      <c r="AQ103" s="902"/>
      <c r="AR103" s="902"/>
      <c r="AS103" s="902"/>
      <c r="AT103" s="901">
        <v>1</v>
      </c>
      <c r="AU103" s="901"/>
      <c r="AV103" s="901">
        <v>2</v>
      </c>
      <c r="AW103" s="901"/>
      <c r="AX103" s="901">
        <v>1</v>
      </c>
      <c r="AY103" s="901"/>
      <c r="AZ103" s="901">
        <v>2</v>
      </c>
      <c r="BA103" s="901"/>
      <c r="BB103" s="901">
        <v>2</v>
      </c>
      <c r="BC103" s="911"/>
      <c r="BD103" s="895">
        <f t="shared" ref="BD103:BE107" si="83">AF103+AH103+AJ103+AL103+AN103+AP103+AR103+AT103+AV103+AX103+AZ103+BB103</f>
        <v>8</v>
      </c>
      <c r="BE103" s="895">
        <f t="shared" si="83"/>
        <v>0</v>
      </c>
    </row>
    <row r="104" spans="1:57" ht="27" customHeight="1" x14ac:dyDescent="0.2">
      <c r="A104" s="840">
        <v>93</v>
      </c>
      <c r="B104" s="878">
        <v>1</v>
      </c>
      <c r="C104" s="899">
        <v>2</v>
      </c>
      <c r="D104" s="907" t="s">
        <v>107</v>
      </c>
      <c r="E104" s="1191" t="s">
        <v>106</v>
      </c>
      <c r="F104" s="1191"/>
      <c r="G104" s="1192">
        <v>4</v>
      </c>
      <c r="H104" s="883" t="e">
        <f>G104*100/F104</f>
        <v>#DIV/0!</v>
      </c>
      <c r="I104" s="899">
        <v>1</v>
      </c>
      <c r="J104" s="885">
        <f>I104*G104</f>
        <v>4</v>
      </c>
      <c r="K104" s="886">
        <f>J104*B104</f>
        <v>4</v>
      </c>
      <c r="L104" s="887">
        <f t="shared" si="78"/>
        <v>7960</v>
      </c>
      <c r="M104" s="887">
        <f t="shared" si="79"/>
        <v>31840</v>
      </c>
      <c r="N104" s="887">
        <f>C104*J104</f>
        <v>8</v>
      </c>
      <c r="O104" s="887">
        <f>N104*7960</f>
        <v>63680</v>
      </c>
      <c r="P104" s="888">
        <f>K104+N104</f>
        <v>12</v>
      </c>
      <c r="Q104" s="888">
        <f t="shared" si="80"/>
        <v>95520</v>
      </c>
      <c r="R104" s="906"/>
      <c r="S104" s="1005"/>
      <c r="T104" s="831">
        <v>93</v>
      </c>
      <c r="U104" s="908" t="s">
        <v>107</v>
      </c>
      <c r="V104" s="900" t="s">
        <v>106</v>
      </c>
      <c r="W104" s="893">
        <f t="shared" si="81"/>
        <v>0</v>
      </c>
      <c r="X104" s="893">
        <f t="shared" si="81"/>
        <v>4</v>
      </c>
      <c r="Y104" s="894" t="e">
        <f>X104*100/W104</f>
        <v>#DIV/0!</v>
      </c>
      <c r="Z104" s="894">
        <f t="shared" si="81"/>
        <v>1</v>
      </c>
      <c r="AA104" s="895">
        <f t="shared" si="81"/>
        <v>4</v>
      </c>
      <c r="AB104" s="901"/>
      <c r="AC104" s="895">
        <f t="shared" si="82"/>
        <v>4</v>
      </c>
      <c r="AD104" s="895">
        <f t="shared" si="82"/>
        <v>0</v>
      </c>
      <c r="AE104" s="896">
        <f>AD104*100/AC104</f>
        <v>0</v>
      </c>
      <c r="AF104" s="902"/>
      <c r="AG104" s="902"/>
      <c r="AH104" s="902"/>
      <c r="AI104" s="902"/>
      <c r="AJ104" s="902"/>
      <c r="AK104" s="902"/>
      <c r="AL104" s="902"/>
      <c r="AM104" s="902"/>
      <c r="AN104" s="902"/>
      <c r="AO104" s="902"/>
      <c r="AP104" s="902"/>
      <c r="AQ104" s="902"/>
      <c r="AR104" s="902"/>
      <c r="AS104" s="902"/>
      <c r="AT104" s="901"/>
      <c r="AU104" s="901"/>
      <c r="AV104" s="901">
        <v>1</v>
      </c>
      <c r="AW104" s="901"/>
      <c r="AX104" s="901">
        <v>1</v>
      </c>
      <c r="AY104" s="901"/>
      <c r="AZ104" s="901">
        <v>1</v>
      </c>
      <c r="BA104" s="901"/>
      <c r="BB104" s="901">
        <v>1</v>
      </c>
      <c r="BC104" s="911"/>
      <c r="BD104" s="895">
        <f t="shared" si="83"/>
        <v>4</v>
      </c>
      <c r="BE104" s="895">
        <f t="shared" si="83"/>
        <v>0</v>
      </c>
    </row>
    <row r="105" spans="1:57" ht="24.75" customHeight="1" x14ac:dyDescent="0.2">
      <c r="A105" s="840">
        <v>94</v>
      </c>
      <c r="B105" s="878">
        <v>8</v>
      </c>
      <c r="C105" s="899"/>
      <c r="D105" s="907" t="s">
        <v>108</v>
      </c>
      <c r="E105" s="880" t="s">
        <v>106</v>
      </c>
      <c r="F105" s="959">
        <v>1</v>
      </c>
      <c r="G105" s="960">
        <v>1</v>
      </c>
      <c r="H105" s="883">
        <f>G105*100/F105</f>
        <v>100</v>
      </c>
      <c r="I105" s="899">
        <v>6</v>
      </c>
      <c r="J105" s="885">
        <f>I105*G105</f>
        <v>6</v>
      </c>
      <c r="K105" s="886">
        <f>J105*B105</f>
        <v>48</v>
      </c>
      <c r="L105" s="887">
        <f t="shared" si="78"/>
        <v>63680</v>
      </c>
      <c r="M105" s="887">
        <f t="shared" si="79"/>
        <v>382080</v>
      </c>
      <c r="N105" s="887">
        <f>C105*J105</f>
        <v>0</v>
      </c>
      <c r="O105" s="887">
        <f>N105*7960</f>
        <v>0</v>
      </c>
      <c r="P105" s="888">
        <f>K105+N105</f>
        <v>48</v>
      </c>
      <c r="Q105" s="888">
        <f t="shared" si="80"/>
        <v>382080</v>
      </c>
      <c r="R105" s="906"/>
      <c r="S105" s="1005"/>
      <c r="T105" s="831">
        <v>94</v>
      </c>
      <c r="U105" s="908" t="s">
        <v>108</v>
      </c>
      <c r="V105" s="900" t="s">
        <v>106</v>
      </c>
      <c r="W105" s="893">
        <f t="shared" si="81"/>
        <v>1</v>
      </c>
      <c r="X105" s="893">
        <f t="shared" si="81"/>
        <v>1</v>
      </c>
      <c r="Y105" s="894">
        <f>X105*100/W105</f>
        <v>100</v>
      </c>
      <c r="Z105" s="894">
        <f t="shared" si="81"/>
        <v>6</v>
      </c>
      <c r="AA105" s="895">
        <f t="shared" si="81"/>
        <v>6</v>
      </c>
      <c r="AB105" s="901"/>
      <c r="AC105" s="895">
        <f t="shared" si="82"/>
        <v>6</v>
      </c>
      <c r="AD105" s="895">
        <f t="shared" si="82"/>
        <v>0</v>
      </c>
      <c r="AE105" s="896">
        <f>AD105*100/AC105</f>
        <v>0</v>
      </c>
      <c r="AF105" s="902"/>
      <c r="AG105" s="902"/>
      <c r="AH105" s="902"/>
      <c r="AI105" s="902"/>
      <c r="AJ105" s="902"/>
      <c r="AK105" s="902"/>
      <c r="AL105" s="902"/>
      <c r="AM105" s="902"/>
      <c r="AN105" s="902"/>
      <c r="AO105" s="902"/>
      <c r="AP105" s="902"/>
      <c r="AQ105" s="902"/>
      <c r="AR105" s="902"/>
      <c r="AS105" s="902"/>
      <c r="AT105" s="901">
        <v>2</v>
      </c>
      <c r="AU105" s="901"/>
      <c r="AV105" s="901">
        <v>1</v>
      </c>
      <c r="AW105" s="901"/>
      <c r="AX105" s="901">
        <v>1</v>
      </c>
      <c r="AY105" s="901"/>
      <c r="AZ105" s="901">
        <v>1</v>
      </c>
      <c r="BA105" s="901"/>
      <c r="BB105" s="901">
        <v>1</v>
      </c>
      <c r="BC105" s="911"/>
      <c r="BD105" s="895">
        <f t="shared" si="83"/>
        <v>6</v>
      </c>
      <c r="BE105" s="895">
        <f t="shared" si="83"/>
        <v>0</v>
      </c>
    </row>
    <row r="106" spans="1:57" ht="14.25" customHeight="1" x14ac:dyDescent="0.2">
      <c r="A106" s="840">
        <v>95</v>
      </c>
      <c r="B106" s="878">
        <v>8</v>
      </c>
      <c r="C106" s="899"/>
      <c r="D106" s="944" t="s">
        <v>109</v>
      </c>
      <c r="E106" s="880" t="s">
        <v>106</v>
      </c>
      <c r="F106" s="959">
        <v>1</v>
      </c>
      <c r="G106" s="960">
        <v>1</v>
      </c>
      <c r="H106" s="883">
        <f>G106*100/F106</f>
        <v>100</v>
      </c>
      <c r="I106" s="899">
        <v>5</v>
      </c>
      <c r="J106" s="885">
        <f>I106*G106</f>
        <v>5</v>
      </c>
      <c r="K106" s="886">
        <f>J106*B106</f>
        <v>40</v>
      </c>
      <c r="L106" s="887">
        <f t="shared" si="78"/>
        <v>63680</v>
      </c>
      <c r="M106" s="887">
        <f t="shared" si="79"/>
        <v>318400</v>
      </c>
      <c r="N106" s="887">
        <f>C106*J106</f>
        <v>0</v>
      </c>
      <c r="O106" s="887">
        <f>N106*7960</f>
        <v>0</v>
      </c>
      <c r="P106" s="888">
        <f>K106+N106</f>
        <v>40</v>
      </c>
      <c r="Q106" s="888">
        <f t="shared" si="80"/>
        <v>318400</v>
      </c>
      <c r="R106" s="906"/>
      <c r="S106" s="1005"/>
      <c r="T106" s="831">
        <v>95</v>
      </c>
      <c r="U106" s="908" t="s">
        <v>109</v>
      </c>
      <c r="V106" s="900" t="s">
        <v>106</v>
      </c>
      <c r="W106" s="893">
        <f t="shared" si="81"/>
        <v>1</v>
      </c>
      <c r="X106" s="893">
        <f t="shared" si="81"/>
        <v>1</v>
      </c>
      <c r="Y106" s="894">
        <f>X106*100/W106</f>
        <v>100</v>
      </c>
      <c r="Z106" s="894">
        <f t="shared" si="81"/>
        <v>5</v>
      </c>
      <c r="AA106" s="895">
        <f t="shared" si="81"/>
        <v>5</v>
      </c>
      <c r="AB106" s="901"/>
      <c r="AC106" s="895">
        <f t="shared" si="82"/>
        <v>5</v>
      </c>
      <c r="AD106" s="895">
        <f t="shared" si="82"/>
        <v>0</v>
      </c>
      <c r="AE106" s="896">
        <f>AD106*100/AC106</f>
        <v>0</v>
      </c>
      <c r="AF106" s="902"/>
      <c r="AG106" s="902"/>
      <c r="AH106" s="902"/>
      <c r="AI106" s="902"/>
      <c r="AJ106" s="902"/>
      <c r="AK106" s="902"/>
      <c r="AL106" s="902"/>
      <c r="AM106" s="902"/>
      <c r="AN106" s="902"/>
      <c r="AO106" s="902"/>
      <c r="AP106" s="902"/>
      <c r="AQ106" s="902"/>
      <c r="AR106" s="902"/>
      <c r="AS106" s="902"/>
      <c r="AT106" s="901"/>
      <c r="AU106" s="901"/>
      <c r="AV106" s="901">
        <v>2</v>
      </c>
      <c r="AW106" s="901"/>
      <c r="AX106" s="901">
        <v>1</v>
      </c>
      <c r="AY106" s="901"/>
      <c r="AZ106" s="901">
        <v>1</v>
      </c>
      <c r="BA106" s="901"/>
      <c r="BB106" s="901">
        <v>1</v>
      </c>
      <c r="BC106" s="911"/>
      <c r="BD106" s="895">
        <f t="shared" si="83"/>
        <v>5</v>
      </c>
      <c r="BE106" s="895">
        <f t="shared" si="83"/>
        <v>0</v>
      </c>
    </row>
    <row r="107" spans="1:57" ht="13.5" customHeight="1" x14ac:dyDescent="0.2">
      <c r="A107" s="840">
        <v>96</v>
      </c>
      <c r="B107" s="878">
        <v>3</v>
      </c>
      <c r="C107" s="899"/>
      <c r="D107" s="944" t="s">
        <v>110</v>
      </c>
      <c r="E107" s="880" t="s">
        <v>106</v>
      </c>
      <c r="F107" s="959">
        <v>1</v>
      </c>
      <c r="G107" s="960">
        <v>1</v>
      </c>
      <c r="H107" s="883">
        <f>G107*100/F107</f>
        <v>100</v>
      </c>
      <c r="I107" s="899">
        <v>5</v>
      </c>
      <c r="J107" s="885">
        <f>I107*G107</f>
        <v>5</v>
      </c>
      <c r="K107" s="886">
        <f>J107*B107</f>
        <v>15</v>
      </c>
      <c r="L107" s="887">
        <f t="shared" si="78"/>
        <v>23880</v>
      </c>
      <c r="M107" s="887">
        <f t="shared" si="79"/>
        <v>119400</v>
      </c>
      <c r="N107" s="887">
        <f>C107*J107</f>
        <v>0</v>
      </c>
      <c r="O107" s="887">
        <f>N107*7960</f>
        <v>0</v>
      </c>
      <c r="P107" s="888">
        <f>K107+N107</f>
        <v>15</v>
      </c>
      <c r="Q107" s="888">
        <f t="shared" si="80"/>
        <v>119400</v>
      </c>
      <c r="R107" s="906"/>
      <c r="S107" s="1005"/>
      <c r="T107" s="831">
        <v>96</v>
      </c>
      <c r="U107" s="908" t="s">
        <v>110</v>
      </c>
      <c r="V107" s="900" t="s">
        <v>106</v>
      </c>
      <c r="W107" s="893">
        <f t="shared" si="81"/>
        <v>1</v>
      </c>
      <c r="X107" s="893">
        <f t="shared" si="81"/>
        <v>1</v>
      </c>
      <c r="Y107" s="894">
        <f>X107*100/W107</f>
        <v>100</v>
      </c>
      <c r="Z107" s="894">
        <f t="shared" si="81"/>
        <v>5</v>
      </c>
      <c r="AA107" s="895">
        <f t="shared" si="81"/>
        <v>5</v>
      </c>
      <c r="AB107" s="901"/>
      <c r="AC107" s="895">
        <f t="shared" si="82"/>
        <v>5</v>
      </c>
      <c r="AD107" s="895">
        <f t="shared" si="82"/>
        <v>0</v>
      </c>
      <c r="AE107" s="896">
        <f>AD107*100/AC107</f>
        <v>0</v>
      </c>
      <c r="AF107" s="902"/>
      <c r="AG107" s="902"/>
      <c r="AH107" s="902"/>
      <c r="AI107" s="902"/>
      <c r="AJ107" s="902"/>
      <c r="AK107" s="902"/>
      <c r="AL107" s="902"/>
      <c r="AM107" s="902"/>
      <c r="AN107" s="902"/>
      <c r="AO107" s="902"/>
      <c r="AP107" s="902"/>
      <c r="AQ107" s="902"/>
      <c r="AR107" s="902"/>
      <c r="AS107" s="902"/>
      <c r="AT107" s="901">
        <v>1</v>
      </c>
      <c r="AU107" s="901"/>
      <c r="AV107" s="901">
        <v>1</v>
      </c>
      <c r="AW107" s="901"/>
      <c r="AX107" s="901">
        <v>1</v>
      </c>
      <c r="AY107" s="901"/>
      <c r="AZ107" s="901">
        <v>1</v>
      </c>
      <c r="BA107" s="901"/>
      <c r="BB107" s="901">
        <v>1</v>
      </c>
      <c r="BC107" s="911"/>
      <c r="BD107" s="895">
        <f t="shared" si="83"/>
        <v>5</v>
      </c>
      <c r="BE107" s="895">
        <f t="shared" si="83"/>
        <v>0</v>
      </c>
    </row>
    <row r="108" spans="1:57" s="947" customFormat="1" ht="12.75" customHeight="1" x14ac:dyDescent="0.2">
      <c r="A108" s="840">
        <v>97</v>
      </c>
      <c r="B108" s="913"/>
      <c r="C108" s="914"/>
      <c r="D108" s="826" t="s">
        <v>111</v>
      </c>
      <c r="E108" s="915"/>
      <c r="F108" s="915"/>
      <c r="G108" s="916"/>
      <c r="H108" s="913"/>
      <c r="I108" s="917"/>
      <c r="J108" s="918"/>
      <c r="K108" s="919"/>
      <c r="L108" s="920"/>
      <c r="M108" s="920"/>
      <c r="N108" s="921"/>
      <c r="O108" s="920"/>
      <c r="P108" s="921"/>
      <c r="Q108" s="921"/>
      <c r="R108" s="923"/>
      <c r="S108" s="924"/>
      <c r="T108" s="831">
        <v>97</v>
      </c>
      <c r="U108" s="925" t="s">
        <v>111</v>
      </c>
      <c r="V108" s="926"/>
      <c r="W108" s="926"/>
      <c r="X108" s="926"/>
      <c r="Y108" s="927"/>
      <c r="Z108" s="832"/>
      <c r="AA108" s="927"/>
      <c r="AB108" s="832"/>
      <c r="AC108" s="832"/>
      <c r="AD108" s="832"/>
      <c r="AE108" s="928"/>
      <c r="AF108" s="928"/>
      <c r="AG108" s="928"/>
      <c r="AH108" s="928"/>
      <c r="AI108" s="928"/>
      <c r="AJ108" s="928"/>
      <c r="AK108" s="928"/>
      <c r="AL108" s="928"/>
      <c r="AM108" s="928"/>
      <c r="AN108" s="928"/>
      <c r="AO108" s="928"/>
      <c r="AP108" s="928"/>
      <c r="AQ108" s="928"/>
      <c r="AR108" s="928"/>
      <c r="AS108" s="928"/>
      <c r="AT108" s="832"/>
      <c r="AU108" s="832"/>
      <c r="AV108" s="832"/>
      <c r="AW108" s="832"/>
      <c r="AX108" s="832"/>
      <c r="AY108" s="832"/>
      <c r="AZ108" s="832"/>
      <c r="BA108" s="832"/>
      <c r="BB108" s="832"/>
      <c r="BC108" s="832"/>
      <c r="BD108" s="832"/>
      <c r="BE108" s="832"/>
    </row>
    <row r="109" spans="1:57" ht="21.75" customHeight="1" x14ac:dyDescent="0.2">
      <c r="A109" s="840">
        <v>98</v>
      </c>
      <c r="B109" s="878">
        <v>24</v>
      </c>
      <c r="C109" s="879"/>
      <c r="D109" s="1453" t="s">
        <v>112</v>
      </c>
      <c r="E109" s="903" t="s">
        <v>278</v>
      </c>
      <c r="F109" s="959">
        <v>0</v>
      </c>
      <c r="G109" s="960">
        <v>0</v>
      </c>
      <c r="H109" s="883" t="e">
        <f t="shared" ref="H109:H128" si="84">G109*100/F109</f>
        <v>#DIV/0!</v>
      </c>
      <c r="I109" s="899"/>
      <c r="J109" s="885">
        <f t="shared" ref="J109:J128" si="85">I109*G109</f>
        <v>0</v>
      </c>
      <c r="K109" s="886">
        <f t="shared" ref="K109:K128" si="86">J109*B109</f>
        <v>0</v>
      </c>
      <c r="L109" s="887">
        <f t="shared" ref="L109:L128" si="87">B109*7960</f>
        <v>191040</v>
      </c>
      <c r="M109" s="887">
        <f t="shared" ref="M109:M128" si="88">L109*J109</f>
        <v>0</v>
      </c>
      <c r="N109" s="887">
        <f t="shared" ref="N109:N128" si="89">C109*J109</f>
        <v>0</v>
      </c>
      <c r="O109" s="887">
        <f t="shared" ref="O109:O128" si="90">N109*7960</f>
        <v>0</v>
      </c>
      <c r="P109" s="888">
        <f t="shared" ref="P109:P128" si="91">K109+N109</f>
        <v>0</v>
      </c>
      <c r="Q109" s="888">
        <f t="shared" ref="Q109:Q128" si="92">M109+O109</f>
        <v>0</v>
      </c>
      <c r="R109" s="906"/>
      <c r="S109" s="1005"/>
      <c r="T109" s="831">
        <v>98</v>
      </c>
      <c r="U109" s="1450" t="s">
        <v>112</v>
      </c>
      <c r="V109" s="900" t="s">
        <v>49</v>
      </c>
      <c r="W109" s="893">
        <f t="shared" ref="W109:X128" si="93">F109</f>
        <v>0</v>
      </c>
      <c r="X109" s="893">
        <f t="shared" si="93"/>
        <v>0</v>
      </c>
      <c r="Y109" s="894" t="e">
        <f t="shared" ref="Y109:Y128" si="94">X109*100/W109</f>
        <v>#DIV/0!</v>
      </c>
      <c r="Z109" s="894">
        <f t="shared" ref="Z109:AA128" si="95">I109</f>
        <v>0</v>
      </c>
      <c r="AA109" s="894">
        <f t="shared" si="95"/>
        <v>0</v>
      </c>
      <c r="AB109" s="911"/>
      <c r="AC109" s="895">
        <f t="shared" ref="AC109:AD128" si="96">AF109+AH109+AJ109+AL109+AN109+AP109+AR109+AT109+AV109+AX109+AZ109+BB109</f>
        <v>0</v>
      </c>
      <c r="AD109" s="895">
        <f t="shared" si="96"/>
        <v>0</v>
      </c>
      <c r="AE109" s="896" t="e">
        <f t="shared" ref="AE109:AE128" si="97">AD109*100/AC109</f>
        <v>#DIV/0!</v>
      </c>
      <c r="AF109" s="912"/>
      <c r="AG109" s="912"/>
      <c r="AH109" s="912"/>
      <c r="AI109" s="912"/>
      <c r="AJ109" s="912"/>
      <c r="AK109" s="912"/>
      <c r="AL109" s="912"/>
      <c r="AM109" s="912"/>
      <c r="AN109" s="912"/>
      <c r="AO109" s="912"/>
      <c r="AP109" s="912"/>
      <c r="AQ109" s="912"/>
      <c r="AR109" s="912"/>
      <c r="AS109" s="912"/>
      <c r="AT109" s="911"/>
      <c r="AU109" s="911"/>
      <c r="AV109" s="911"/>
      <c r="AW109" s="911"/>
      <c r="AX109" s="911"/>
      <c r="AY109" s="911"/>
      <c r="AZ109" s="911"/>
      <c r="BA109" s="911"/>
      <c r="BB109" s="911"/>
      <c r="BC109" s="911"/>
      <c r="BD109" s="895">
        <f t="shared" ref="BD109:BD128" si="98">AF109+AH109+AJ109+AL109+AN109+AP109+AR109+AT109+AV109+AX109+AZ109</f>
        <v>0</v>
      </c>
      <c r="BE109" s="895">
        <f t="shared" ref="BE109:BE128" si="99">AG109+AI109+AK109+AM109+AO109+AQ109+AS109+AU109+AW109+AY109+BA109+BC109</f>
        <v>0</v>
      </c>
    </row>
    <row r="110" spans="1:57" ht="17.25" customHeight="1" x14ac:dyDescent="0.2">
      <c r="A110" s="840">
        <v>99</v>
      </c>
      <c r="B110" s="878">
        <v>12</v>
      </c>
      <c r="C110" s="879"/>
      <c r="D110" s="1453"/>
      <c r="E110" s="903" t="s">
        <v>279</v>
      </c>
      <c r="F110" s="880">
        <v>0</v>
      </c>
      <c r="G110" s="961">
        <v>0</v>
      </c>
      <c r="H110" s="883" t="e">
        <f t="shared" si="84"/>
        <v>#DIV/0!</v>
      </c>
      <c r="I110" s="910"/>
      <c r="J110" s="885">
        <f t="shared" si="85"/>
        <v>0</v>
      </c>
      <c r="K110" s="886">
        <f t="shared" si="86"/>
        <v>0</v>
      </c>
      <c r="L110" s="887">
        <f t="shared" si="87"/>
        <v>95520</v>
      </c>
      <c r="M110" s="887">
        <f t="shared" si="88"/>
        <v>0</v>
      </c>
      <c r="N110" s="887">
        <f t="shared" si="89"/>
        <v>0</v>
      </c>
      <c r="O110" s="887">
        <f t="shared" si="90"/>
        <v>0</v>
      </c>
      <c r="P110" s="888">
        <f t="shared" si="91"/>
        <v>0</v>
      </c>
      <c r="Q110" s="888">
        <f t="shared" si="92"/>
        <v>0</v>
      </c>
      <c r="R110" s="906"/>
      <c r="S110" s="1005"/>
      <c r="T110" s="831">
        <v>99</v>
      </c>
      <c r="U110" s="1450"/>
      <c r="V110" s="900" t="s">
        <v>50</v>
      </c>
      <c r="W110" s="893">
        <f t="shared" si="93"/>
        <v>0</v>
      </c>
      <c r="X110" s="893">
        <f t="shared" si="93"/>
        <v>0</v>
      </c>
      <c r="Y110" s="894" t="e">
        <f t="shared" si="94"/>
        <v>#DIV/0!</v>
      </c>
      <c r="Z110" s="894">
        <f t="shared" si="95"/>
        <v>0</v>
      </c>
      <c r="AA110" s="894">
        <f t="shared" si="95"/>
        <v>0</v>
      </c>
      <c r="AB110" s="911"/>
      <c r="AC110" s="895">
        <f t="shared" si="96"/>
        <v>0</v>
      </c>
      <c r="AD110" s="895">
        <f t="shared" si="96"/>
        <v>0</v>
      </c>
      <c r="AE110" s="896" t="e">
        <f t="shared" si="97"/>
        <v>#DIV/0!</v>
      </c>
      <c r="AF110" s="912"/>
      <c r="AG110" s="912"/>
      <c r="AH110" s="912"/>
      <c r="AI110" s="912"/>
      <c r="AJ110" s="912"/>
      <c r="AK110" s="912"/>
      <c r="AL110" s="912"/>
      <c r="AM110" s="912"/>
      <c r="AN110" s="912"/>
      <c r="AO110" s="912"/>
      <c r="AP110" s="912"/>
      <c r="AQ110" s="912"/>
      <c r="AR110" s="912"/>
      <c r="AS110" s="912"/>
      <c r="AT110" s="911"/>
      <c r="AU110" s="911"/>
      <c r="AV110" s="911"/>
      <c r="AW110" s="911"/>
      <c r="AX110" s="911"/>
      <c r="AY110" s="911"/>
      <c r="AZ110" s="911"/>
      <c r="BA110" s="911"/>
      <c r="BB110" s="911"/>
      <c r="BC110" s="911"/>
      <c r="BD110" s="895">
        <f t="shared" si="98"/>
        <v>0</v>
      </c>
      <c r="BE110" s="895">
        <f t="shared" si="99"/>
        <v>0</v>
      </c>
    </row>
    <row r="111" spans="1:57" ht="27.75" customHeight="1" x14ac:dyDescent="0.2">
      <c r="A111" s="840">
        <v>100</v>
      </c>
      <c r="B111" s="878">
        <v>24</v>
      </c>
      <c r="C111" s="879"/>
      <c r="D111" s="1453" t="s">
        <v>113</v>
      </c>
      <c r="E111" s="903" t="s">
        <v>278</v>
      </c>
      <c r="F111" s="880">
        <v>0</v>
      </c>
      <c r="G111" s="961">
        <v>0</v>
      </c>
      <c r="H111" s="883" t="e">
        <f t="shared" si="84"/>
        <v>#DIV/0!</v>
      </c>
      <c r="I111" s="910"/>
      <c r="J111" s="885">
        <f t="shared" si="85"/>
        <v>0</v>
      </c>
      <c r="K111" s="886">
        <f t="shared" si="86"/>
        <v>0</v>
      </c>
      <c r="L111" s="887">
        <f t="shared" si="87"/>
        <v>191040</v>
      </c>
      <c r="M111" s="887">
        <f t="shared" si="88"/>
        <v>0</v>
      </c>
      <c r="N111" s="887">
        <f t="shared" si="89"/>
        <v>0</v>
      </c>
      <c r="O111" s="887">
        <f t="shared" si="90"/>
        <v>0</v>
      </c>
      <c r="P111" s="888">
        <f t="shared" si="91"/>
        <v>0</v>
      </c>
      <c r="Q111" s="888">
        <f t="shared" si="92"/>
        <v>0</v>
      </c>
      <c r="R111" s="906"/>
      <c r="S111" s="1005"/>
      <c r="T111" s="831">
        <v>100</v>
      </c>
      <c r="U111" s="1450" t="s">
        <v>113</v>
      </c>
      <c r="V111" s="900" t="s">
        <v>49</v>
      </c>
      <c r="W111" s="893">
        <f t="shared" si="93"/>
        <v>0</v>
      </c>
      <c r="X111" s="893">
        <f t="shared" si="93"/>
        <v>0</v>
      </c>
      <c r="Y111" s="894" t="e">
        <f t="shared" si="94"/>
        <v>#DIV/0!</v>
      </c>
      <c r="Z111" s="894">
        <f t="shared" si="95"/>
        <v>0</v>
      </c>
      <c r="AA111" s="894">
        <f t="shared" si="95"/>
        <v>0</v>
      </c>
      <c r="AB111" s="911"/>
      <c r="AC111" s="895">
        <f t="shared" si="96"/>
        <v>0</v>
      </c>
      <c r="AD111" s="895">
        <f t="shared" si="96"/>
        <v>0</v>
      </c>
      <c r="AE111" s="896" t="e">
        <f t="shared" si="97"/>
        <v>#DIV/0!</v>
      </c>
      <c r="AF111" s="912"/>
      <c r="AG111" s="912"/>
      <c r="AH111" s="912"/>
      <c r="AI111" s="912"/>
      <c r="AJ111" s="912"/>
      <c r="AK111" s="912"/>
      <c r="AL111" s="912"/>
      <c r="AM111" s="912"/>
      <c r="AN111" s="912"/>
      <c r="AO111" s="912"/>
      <c r="AP111" s="912"/>
      <c r="AQ111" s="912"/>
      <c r="AR111" s="912"/>
      <c r="AS111" s="912"/>
      <c r="AT111" s="911"/>
      <c r="AU111" s="911"/>
      <c r="AV111" s="911"/>
      <c r="AW111" s="911"/>
      <c r="AX111" s="911"/>
      <c r="AY111" s="911"/>
      <c r="AZ111" s="911"/>
      <c r="BA111" s="911"/>
      <c r="BB111" s="911"/>
      <c r="BC111" s="911"/>
      <c r="BD111" s="895">
        <f t="shared" si="98"/>
        <v>0</v>
      </c>
      <c r="BE111" s="895">
        <f t="shared" si="99"/>
        <v>0</v>
      </c>
    </row>
    <row r="112" spans="1:57" ht="27.75" customHeight="1" x14ac:dyDescent="0.2">
      <c r="A112" s="840">
        <v>101</v>
      </c>
      <c r="B112" s="878">
        <v>8</v>
      </c>
      <c r="C112" s="879"/>
      <c r="D112" s="1453"/>
      <c r="E112" s="903" t="s">
        <v>279</v>
      </c>
      <c r="F112" s="959">
        <v>0</v>
      </c>
      <c r="G112" s="960">
        <v>0</v>
      </c>
      <c r="H112" s="883" t="e">
        <f t="shared" si="84"/>
        <v>#DIV/0!</v>
      </c>
      <c r="I112" s="910"/>
      <c r="J112" s="885">
        <f t="shared" si="85"/>
        <v>0</v>
      </c>
      <c r="K112" s="886">
        <f t="shared" si="86"/>
        <v>0</v>
      </c>
      <c r="L112" s="887">
        <f t="shared" si="87"/>
        <v>63680</v>
      </c>
      <c r="M112" s="887">
        <f t="shared" si="88"/>
        <v>0</v>
      </c>
      <c r="N112" s="887">
        <f t="shared" si="89"/>
        <v>0</v>
      </c>
      <c r="O112" s="887">
        <f t="shared" si="90"/>
        <v>0</v>
      </c>
      <c r="P112" s="888">
        <f t="shared" si="91"/>
        <v>0</v>
      </c>
      <c r="Q112" s="888">
        <f t="shared" si="92"/>
        <v>0</v>
      </c>
      <c r="R112" s="906"/>
      <c r="S112" s="1005"/>
      <c r="T112" s="831">
        <v>101</v>
      </c>
      <c r="U112" s="1450"/>
      <c r="V112" s="900" t="s">
        <v>50</v>
      </c>
      <c r="W112" s="893">
        <f t="shared" si="93"/>
        <v>0</v>
      </c>
      <c r="X112" s="893">
        <f t="shared" si="93"/>
        <v>0</v>
      </c>
      <c r="Y112" s="894" t="e">
        <f t="shared" si="94"/>
        <v>#DIV/0!</v>
      </c>
      <c r="Z112" s="894">
        <f t="shared" si="95"/>
        <v>0</v>
      </c>
      <c r="AA112" s="894">
        <f t="shared" si="95"/>
        <v>0</v>
      </c>
      <c r="AB112" s="911"/>
      <c r="AC112" s="895">
        <f t="shared" si="96"/>
        <v>0</v>
      </c>
      <c r="AD112" s="895">
        <f t="shared" si="96"/>
        <v>0</v>
      </c>
      <c r="AE112" s="896" t="e">
        <f t="shared" si="97"/>
        <v>#DIV/0!</v>
      </c>
      <c r="AF112" s="912"/>
      <c r="AG112" s="912"/>
      <c r="AH112" s="912"/>
      <c r="AI112" s="912"/>
      <c r="AJ112" s="912"/>
      <c r="AK112" s="912"/>
      <c r="AL112" s="912"/>
      <c r="AM112" s="912"/>
      <c r="AN112" s="912"/>
      <c r="AO112" s="912"/>
      <c r="AP112" s="912"/>
      <c r="AQ112" s="912"/>
      <c r="AR112" s="912"/>
      <c r="AS112" s="912"/>
      <c r="AT112" s="911"/>
      <c r="AU112" s="911"/>
      <c r="AV112" s="911"/>
      <c r="AW112" s="911"/>
      <c r="AX112" s="911"/>
      <c r="AY112" s="911"/>
      <c r="AZ112" s="911"/>
      <c r="BA112" s="911"/>
      <c r="BB112" s="911"/>
      <c r="BC112" s="911"/>
      <c r="BD112" s="895">
        <f t="shared" si="98"/>
        <v>0</v>
      </c>
      <c r="BE112" s="895">
        <f t="shared" si="99"/>
        <v>0</v>
      </c>
    </row>
    <row r="113" spans="1:57" ht="9.75" customHeight="1" x14ac:dyDescent="0.2">
      <c r="A113" s="840">
        <v>102</v>
      </c>
      <c r="B113" s="878"/>
      <c r="C113" s="879"/>
      <c r="D113" s="1449" t="s">
        <v>114</v>
      </c>
      <c r="E113" s="903" t="s">
        <v>278</v>
      </c>
      <c r="F113" s="880">
        <v>0</v>
      </c>
      <c r="G113" s="961">
        <v>0</v>
      </c>
      <c r="H113" s="883" t="e">
        <f t="shared" si="84"/>
        <v>#DIV/0!</v>
      </c>
      <c r="I113" s="910"/>
      <c r="J113" s="885">
        <f t="shared" si="85"/>
        <v>0</v>
      </c>
      <c r="K113" s="886">
        <f t="shared" si="86"/>
        <v>0</v>
      </c>
      <c r="L113" s="887">
        <f t="shared" si="87"/>
        <v>0</v>
      </c>
      <c r="M113" s="887">
        <f t="shared" si="88"/>
        <v>0</v>
      </c>
      <c r="N113" s="887">
        <f t="shared" si="89"/>
        <v>0</v>
      </c>
      <c r="O113" s="887">
        <f t="shared" si="90"/>
        <v>0</v>
      </c>
      <c r="P113" s="888">
        <f t="shared" si="91"/>
        <v>0</v>
      </c>
      <c r="Q113" s="888">
        <f t="shared" si="92"/>
        <v>0</v>
      </c>
      <c r="R113" s="906"/>
      <c r="S113" s="1005"/>
      <c r="T113" s="831">
        <v>102</v>
      </c>
      <c r="U113" s="1450" t="s">
        <v>114</v>
      </c>
      <c r="V113" s="900" t="s">
        <v>49</v>
      </c>
      <c r="W113" s="893">
        <f t="shared" si="93"/>
        <v>0</v>
      </c>
      <c r="X113" s="893">
        <f t="shared" si="93"/>
        <v>0</v>
      </c>
      <c r="Y113" s="894" t="e">
        <f t="shared" si="94"/>
        <v>#DIV/0!</v>
      </c>
      <c r="Z113" s="894">
        <f t="shared" si="95"/>
        <v>0</v>
      </c>
      <c r="AA113" s="894">
        <f t="shared" si="95"/>
        <v>0</v>
      </c>
      <c r="AB113" s="911"/>
      <c r="AC113" s="895">
        <f t="shared" si="96"/>
        <v>0</v>
      </c>
      <c r="AD113" s="895">
        <f t="shared" si="96"/>
        <v>0</v>
      </c>
      <c r="AE113" s="896" t="e">
        <f t="shared" si="97"/>
        <v>#DIV/0!</v>
      </c>
      <c r="AF113" s="912"/>
      <c r="AG113" s="912"/>
      <c r="AH113" s="912"/>
      <c r="AI113" s="912"/>
      <c r="AJ113" s="912"/>
      <c r="AK113" s="912"/>
      <c r="AL113" s="912"/>
      <c r="AM113" s="912"/>
      <c r="AN113" s="912"/>
      <c r="AO113" s="912"/>
      <c r="AP113" s="912"/>
      <c r="AQ113" s="912"/>
      <c r="AR113" s="912"/>
      <c r="AS113" s="912"/>
      <c r="AT113" s="911"/>
      <c r="AU113" s="911"/>
      <c r="AV113" s="911"/>
      <c r="AW113" s="911"/>
      <c r="AX113" s="911"/>
      <c r="AY113" s="911"/>
      <c r="AZ113" s="911"/>
      <c r="BA113" s="911"/>
      <c r="BB113" s="911"/>
      <c r="BC113" s="911"/>
      <c r="BD113" s="895">
        <f t="shared" si="98"/>
        <v>0</v>
      </c>
      <c r="BE113" s="895">
        <f t="shared" si="99"/>
        <v>0</v>
      </c>
    </row>
    <row r="114" spans="1:57" ht="9.75" customHeight="1" x14ac:dyDescent="0.2">
      <c r="A114" s="840">
        <v>103</v>
      </c>
      <c r="B114" s="878"/>
      <c r="C114" s="879"/>
      <c r="D114" s="1449"/>
      <c r="E114" s="903" t="s">
        <v>279</v>
      </c>
      <c r="F114" s="880">
        <v>0</v>
      </c>
      <c r="G114" s="961">
        <v>0</v>
      </c>
      <c r="H114" s="883" t="e">
        <f t="shared" si="84"/>
        <v>#DIV/0!</v>
      </c>
      <c r="I114" s="910"/>
      <c r="J114" s="885">
        <f t="shared" si="85"/>
        <v>0</v>
      </c>
      <c r="K114" s="886">
        <f t="shared" si="86"/>
        <v>0</v>
      </c>
      <c r="L114" s="887">
        <f t="shared" si="87"/>
        <v>0</v>
      </c>
      <c r="M114" s="887">
        <f t="shared" si="88"/>
        <v>0</v>
      </c>
      <c r="N114" s="887">
        <f t="shared" si="89"/>
        <v>0</v>
      </c>
      <c r="O114" s="887">
        <f t="shared" si="90"/>
        <v>0</v>
      </c>
      <c r="P114" s="888">
        <f t="shared" si="91"/>
        <v>0</v>
      </c>
      <c r="Q114" s="888">
        <f t="shared" si="92"/>
        <v>0</v>
      </c>
      <c r="R114" s="906"/>
      <c r="S114" s="1005"/>
      <c r="T114" s="831">
        <v>103</v>
      </c>
      <c r="U114" s="1450"/>
      <c r="V114" s="900" t="s">
        <v>50</v>
      </c>
      <c r="W114" s="893">
        <f t="shared" si="93"/>
        <v>0</v>
      </c>
      <c r="X114" s="893">
        <f t="shared" si="93"/>
        <v>0</v>
      </c>
      <c r="Y114" s="894" t="e">
        <f t="shared" si="94"/>
        <v>#DIV/0!</v>
      </c>
      <c r="Z114" s="894">
        <f t="shared" si="95"/>
        <v>0</v>
      </c>
      <c r="AA114" s="894">
        <f t="shared" si="95"/>
        <v>0</v>
      </c>
      <c r="AB114" s="911"/>
      <c r="AC114" s="895">
        <f t="shared" si="96"/>
        <v>0</v>
      </c>
      <c r="AD114" s="895">
        <f t="shared" si="96"/>
        <v>0</v>
      </c>
      <c r="AE114" s="896" t="e">
        <f t="shared" si="97"/>
        <v>#DIV/0!</v>
      </c>
      <c r="AF114" s="912"/>
      <c r="AG114" s="912"/>
      <c r="AH114" s="912"/>
      <c r="AI114" s="912"/>
      <c r="AJ114" s="912"/>
      <c r="AK114" s="912"/>
      <c r="AL114" s="912"/>
      <c r="AM114" s="912"/>
      <c r="AN114" s="912"/>
      <c r="AO114" s="912"/>
      <c r="AP114" s="912"/>
      <c r="AQ114" s="912"/>
      <c r="AR114" s="912"/>
      <c r="AS114" s="912"/>
      <c r="AT114" s="911"/>
      <c r="AU114" s="911"/>
      <c r="AV114" s="911"/>
      <c r="AW114" s="911"/>
      <c r="AX114" s="911"/>
      <c r="AY114" s="911"/>
      <c r="AZ114" s="911"/>
      <c r="BA114" s="911"/>
      <c r="BB114" s="911"/>
      <c r="BC114" s="911"/>
      <c r="BD114" s="895">
        <f t="shared" si="98"/>
        <v>0</v>
      </c>
      <c r="BE114" s="895">
        <f t="shared" si="99"/>
        <v>0</v>
      </c>
    </row>
    <row r="115" spans="1:57" ht="10.5" customHeight="1" x14ac:dyDescent="0.2">
      <c r="A115" s="840">
        <v>104</v>
      </c>
      <c r="B115" s="878"/>
      <c r="C115" s="879"/>
      <c r="D115" s="1449" t="s">
        <v>115</v>
      </c>
      <c r="E115" s="903" t="s">
        <v>278</v>
      </c>
      <c r="F115" s="959">
        <v>0</v>
      </c>
      <c r="G115" s="960">
        <v>0</v>
      </c>
      <c r="H115" s="883" t="e">
        <f t="shared" si="84"/>
        <v>#DIV/0!</v>
      </c>
      <c r="I115" s="910"/>
      <c r="J115" s="885">
        <f t="shared" si="85"/>
        <v>0</v>
      </c>
      <c r="K115" s="886">
        <f t="shared" si="86"/>
        <v>0</v>
      </c>
      <c r="L115" s="887">
        <f t="shared" si="87"/>
        <v>0</v>
      </c>
      <c r="M115" s="887">
        <f t="shared" si="88"/>
        <v>0</v>
      </c>
      <c r="N115" s="887">
        <f t="shared" si="89"/>
        <v>0</v>
      </c>
      <c r="O115" s="887">
        <f t="shared" si="90"/>
        <v>0</v>
      </c>
      <c r="P115" s="888">
        <f t="shared" si="91"/>
        <v>0</v>
      </c>
      <c r="Q115" s="888">
        <f t="shared" si="92"/>
        <v>0</v>
      </c>
      <c r="R115" s="906"/>
      <c r="S115" s="1005"/>
      <c r="T115" s="831">
        <v>104</v>
      </c>
      <c r="U115" s="1450" t="s">
        <v>115</v>
      </c>
      <c r="V115" s="900" t="s">
        <v>49</v>
      </c>
      <c r="W115" s="893">
        <f t="shared" si="93"/>
        <v>0</v>
      </c>
      <c r="X115" s="893">
        <f t="shared" si="93"/>
        <v>0</v>
      </c>
      <c r="Y115" s="894" t="e">
        <f t="shared" si="94"/>
        <v>#DIV/0!</v>
      </c>
      <c r="Z115" s="894">
        <f t="shared" si="95"/>
        <v>0</v>
      </c>
      <c r="AA115" s="894">
        <f t="shared" si="95"/>
        <v>0</v>
      </c>
      <c r="AB115" s="911"/>
      <c r="AC115" s="895">
        <f t="shared" si="96"/>
        <v>0</v>
      </c>
      <c r="AD115" s="895">
        <f t="shared" si="96"/>
        <v>0</v>
      </c>
      <c r="AE115" s="896" t="e">
        <f t="shared" si="97"/>
        <v>#DIV/0!</v>
      </c>
      <c r="AF115" s="912"/>
      <c r="AG115" s="912"/>
      <c r="AH115" s="912"/>
      <c r="AI115" s="912"/>
      <c r="AJ115" s="912"/>
      <c r="AK115" s="912"/>
      <c r="AL115" s="912"/>
      <c r="AM115" s="912"/>
      <c r="AN115" s="912"/>
      <c r="AO115" s="912"/>
      <c r="AP115" s="912"/>
      <c r="AQ115" s="912"/>
      <c r="AR115" s="912"/>
      <c r="AS115" s="912"/>
      <c r="AT115" s="911"/>
      <c r="AU115" s="911"/>
      <c r="AV115" s="911"/>
      <c r="AW115" s="911"/>
      <c r="AX115" s="911"/>
      <c r="AY115" s="911"/>
      <c r="AZ115" s="911"/>
      <c r="BA115" s="911"/>
      <c r="BB115" s="911"/>
      <c r="BC115" s="911"/>
      <c r="BD115" s="895">
        <f t="shared" si="98"/>
        <v>0</v>
      </c>
      <c r="BE115" s="895">
        <f t="shared" si="99"/>
        <v>0</v>
      </c>
    </row>
    <row r="116" spans="1:57" ht="10.5" customHeight="1" x14ac:dyDescent="0.2">
      <c r="A116" s="840">
        <v>105</v>
      </c>
      <c r="B116" s="878"/>
      <c r="C116" s="879"/>
      <c r="D116" s="1449"/>
      <c r="E116" s="903" t="s">
        <v>279</v>
      </c>
      <c r="F116" s="880">
        <v>0</v>
      </c>
      <c r="G116" s="961">
        <v>0</v>
      </c>
      <c r="H116" s="883" t="e">
        <f t="shared" si="84"/>
        <v>#DIV/0!</v>
      </c>
      <c r="I116" s="910"/>
      <c r="J116" s="885">
        <f t="shared" si="85"/>
        <v>0</v>
      </c>
      <c r="K116" s="886">
        <f t="shared" si="86"/>
        <v>0</v>
      </c>
      <c r="L116" s="887">
        <f t="shared" si="87"/>
        <v>0</v>
      </c>
      <c r="M116" s="887">
        <f t="shared" si="88"/>
        <v>0</v>
      </c>
      <c r="N116" s="887">
        <f t="shared" si="89"/>
        <v>0</v>
      </c>
      <c r="O116" s="887">
        <f t="shared" si="90"/>
        <v>0</v>
      </c>
      <c r="P116" s="888">
        <f t="shared" si="91"/>
        <v>0</v>
      </c>
      <c r="Q116" s="888">
        <f t="shared" si="92"/>
        <v>0</v>
      </c>
      <c r="R116" s="906"/>
      <c r="S116" s="1005"/>
      <c r="T116" s="831">
        <v>105</v>
      </c>
      <c r="U116" s="1450"/>
      <c r="V116" s="900" t="s">
        <v>50</v>
      </c>
      <c r="W116" s="893">
        <f t="shared" si="93"/>
        <v>0</v>
      </c>
      <c r="X116" s="893">
        <f t="shared" si="93"/>
        <v>0</v>
      </c>
      <c r="Y116" s="894" t="e">
        <f t="shared" si="94"/>
        <v>#DIV/0!</v>
      </c>
      <c r="Z116" s="894">
        <f t="shared" si="95"/>
        <v>0</v>
      </c>
      <c r="AA116" s="894">
        <f t="shared" si="95"/>
        <v>0</v>
      </c>
      <c r="AB116" s="911"/>
      <c r="AC116" s="895">
        <f t="shared" si="96"/>
        <v>0</v>
      </c>
      <c r="AD116" s="895">
        <f t="shared" si="96"/>
        <v>0</v>
      </c>
      <c r="AE116" s="896" t="e">
        <f t="shared" si="97"/>
        <v>#DIV/0!</v>
      </c>
      <c r="AF116" s="912"/>
      <c r="AG116" s="912"/>
      <c r="AH116" s="912"/>
      <c r="AI116" s="912"/>
      <c r="AJ116" s="912"/>
      <c r="AK116" s="912"/>
      <c r="AL116" s="912"/>
      <c r="AM116" s="912"/>
      <c r="AN116" s="912"/>
      <c r="AO116" s="912"/>
      <c r="AP116" s="912"/>
      <c r="AQ116" s="912"/>
      <c r="AR116" s="912"/>
      <c r="AS116" s="912"/>
      <c r="AT116" s="911"/>
      <c r="AU116" s="911"/>
      <c r="AV116" s="911"/>
      <c r="AW116" s="911"/>
      <c r="AX116" s="911"/>
      <c r="AY116" s="911"/>
      <c r="AZ116" s="911"/>
      <c r="BA116" s="911"/>
      <c r="BB116" s="911"/>
      <c r="BC116" s="911"/>
      <c r="BD116" s="895">
        <f t="shared" si="98"/>
        <v>0</v>
      </c>
      <c r="BE116" s="895">
        <f t="shared" si="99"/>
        <v>0</v>
      </c>
    </row>
    <row r="117" spans="1:57" ht="11.25" customHeight="1" x14ac:dyDescent="0.2">
      <c r="A117" s="840">
        <v>106</v>
      </c>
      <c r="B117" s="878"/>
      <c r="C117" s="879"/>
      <c r="D117" s="1449" t="s">
        <v>116</v>
      </c>
      <c r="E117" s="903" t="s">
        <v>278</v>
      </c>
      <c r="F117" s="880">
        <v>0</v>
      </c>
      <c r="G117" s="961">
        <v>0</v>
      </c>
      <c r="H117" s="883" t="e">
        <f t="shared" si="84"/>
        <v>#DIV/0!</v>
      </c>
      <c r="I117" s="910"/>
      <c r="J117" s="885">
        <f t="shared" si="85"/>
        <v>0</v>
      </c>
      <c r="K117" s="886">
        <f t="shared" si="86"/>
        <v>0</v>
      </c>
      <c r="L117" s="887">
        <f t="shared" si="87"/>
        <v>0</v>
      </c>
      <c r="M117" s="887">
        <f t="shared" si="88"/>
        <v>0</v>
      </c>
      <c r="N117" s="887">
        <f t="shared" si="89"/>
        <v>0</v>
      </c>
      <c r="O117" s="887">
        <f t="shared" si="90"/>
        <v>0</v>
      </c>
      <c r="P117" s="888">
        <f t="shared" si="91"/>
        <v>0</v>
      </c>
      <c r="Q117" s="888">
        <f t="shared" si="92"/>
        <v>0</v>
      </c>
      <c r="R117" s="906"/>
      <c r="S117" s="1005"/>
      <c r="T117" s="831">
        <v>106</v>
      </c>
      <c r="U117" s="1450" t="s">
        <v>116</v>
      </c>
      <c r="V117" s="900" t="s">
        <v>49</v>
      </c>
      <c r="W117" s="893">
        <f t="shared" si="93"/>
        <v>0</v>
      </c>
      <c r="X117" s="893">
        <f t="shared" si="93"/>
        <v>0</v>
      </c>
      <c r="Y117" s="894" t="e">
        <f t="shared" si="94"/>
        <v>#DIV/0!</v>
      </c>
      <c r="Z117" s="894">
        <f t="shared" si="95"/>
        <v>0</v>
      </c>
      <c r="AA117" s="894">
        <f t="shared" si="95"/>
        <v>0</v>
      </c>
      <c r="AB117" s="911"/>
      <c r="AC117" s="895">
        <f t="shared" si="96"/>
        <v>0</v>
      </c>
      <c r="AD117" s="895">
        <f t="shared" si="96"/>
        <v>0</v>
      </c>
      <c r="AE117" s="896" t="e">
        <f t="shared" si="97"/>
        <v>#DIV/0!</v>
      </c>
      <c r="AF117" s="912"/>
      <c r="AG117" s="912"/>
      <c r="AH117" s="912"/>
      <c r="AI117" s="912"/>
      <c r="AJ117" s="912"/>
      <c r="AK117" s="912"/>
      <c r="AL117" s="912"/>
      <c r="AM117" s="912"/>
      <c r="AN117" s="912"/>
      <c r="AO117" s="912"/>
      <c r="AP117" s="912"/>
      <c r="AQ117" s="912"/>
      <c r="AR117" s="912"/>
      <c r="AS117" s="912"/>
      <c r="AT117" s="911"/>
      <c r="AU117" s="911"/>
      <c r="AV117" s="911"/>
      <c r="AW117" s="911"/>
      <c r="AX117" s="911"/>
      <c r="AY117" s="911"/>
      <c r="AZ117" s="911"/>
      <c r="BA117" s="911"/>
      <c r="BB117" s="911"/>
      <c r="BC117" s="911"/>
      <c r="BD117" s="895">
        <f t="shared" si="98"/>
        <v>0</v>
      </c>
      <c r="BE117" s="895">
        <f t="shared" si="99"/>
        <v>0</v>
      </c>
    </row>
    <row r="118" spans="1:57" ht="11.25" customHeight="1" x14ac:dyDescent="0.2">
      <c r="A118" s="840">
        <v>107</v>
      </c>
      <c r="B118" s="878"/>
      <c r="C118" s="879"/>
      <c r="D118" s="1449"/>
      <c r="E118" s="903" t="s">
        <v>279</v>
      </c>
      <c r="F118" s="959">
        <v>0</v>
      </c>
      <c r="G118" s="960">
        <v>0</v>
      </c>
      <c r="H118" s="883" t="e">
        <f t="shared" si="84"/>
        <v>#DIV/0!</v>
      </c>
      <c r="I118" s="910"/>
      <c r="J118" s="885">
        <f t="shared" si="85"/>
        <v>0</v>
      </c>
      <c r="K118" s="886">
        <f t="shared" si="86"/>
        <v>0</v>
      </c>
      <c r="L118" s="887">
        <f t="shared" si="87"/>
        <v>0</v>
      </c>
      <c r="M118" s="887">
        <f t="shared" si="88"/>
        <v>0</v>
      </c>
      <c r="N118" s="887">
        <f t="shared" si="89"/>
        <v>0</v>
      </c>
      <c r="O118" s="887">
        <f t="shared" si="90"/>
        <v>0</v>
      </c>
      <c r="P118" s="888">
        <f t="shared" si="91"/>
        <v>0</v>
      </c>
      <c r="Q118" s="888">
        <f t="shared" si="92"/>
        <v>0</v>
      </c>
      <c r="R118" s="906"/>
      <c r="S118" s="1005"/>
      <c r="T118" s="831">
        <v>107</v>
      </c>
      <c r="U118" s="1450"/>
      <c r="V118" s="900" t="s">
        <v>50</v>
      </c>
      <c r="W118" s="893">
        <f t="shared" si="93"/>
        <v>0</v>
      </c>
      <c r="X118" s="893">
        <f t="shared" si="93"/>
        <v>0</v>
      </c>
      <c r="Y118" s="894" t="e">
        <f t="shared" si="94"/>
        <v>#DIV/0!</v>
      </c>
      <c r="Z118" s="894">
        <f t="shared" si="95"/>
        <v>0</v>
      </c>
      <c r="AA118" s="894">
        <f t="shared" si="95"/>
        <v>0</v>
      </c>
      <c r="AB118" s="911"/>
      <c r="AC118" s="895">
        <f t="shared" si="96"/>
        <v>0</v>
      </c>
      <c r="AD118" s="895">
        <f t="shared" si="96"/>
        <v>0</v>
      </c>
      <c r="AE118" s="896" t="e">
        <f t="shared" si="97"/>
        <v>#DIV/0!</v>
      </c>
      <c r="AF118" s="912"/>
      <c r="AG118" s="912"/>
      <c r="AH118" s="912"/>
      <c r="AI118" s="912"/>
      <c r="AJ118" s="912"/>
      <c r="AK118" s="912"/>
      <c r="AL118" s="912"/>
      <c r="AM118" s="912"/>
      <c r="AN118" s="912"/>
      <c r="AO118" s="912"/>
      <c r="AP118" s="912"/>
      <c r="AQ118" s="912"/>
      <c r="AR118" s="912"/>
      <c r="AS118" s="912"/>
      <c r="AT118" s="911"/>
      <c r="AU118" s="911"/>
      <c r="AV118" s="911"/>
      <c r="AW118" s="911"/>
      <c r="AX118" s="911"/>
      <c r="AY118" s="911"/>
      <c r="AZ118" s="911"/>
      <c r="BA118" s="911"/>
      <c r="BB118" s="911"/>
      <c r="BC118" s="911"/>
      <c r="BD118" s="895">
        <f t="shared" si="98"/>
        <v>0</v>
      </c>
      <c r="BE118" s="895">
        <f t="shared" si="99"/>
        <v>0</v>
      </c>
    </row>
    <row r="119" spans="1:57" ht="12" customHeight="1" x14ac:dyDescent="0.2">
      <c r="A119" s="840">
        <v>108</v>
      </c>
      <c r="B119" s="878"/>
      <c r="C119" s="879"/>
      <c r="D119" s="1449" t="s">
        <v>117</v>
      </c>
      <c r="E119" s="903" t="s">
        <v>278</v>
      </c>
      <c r="F119" s="880">
        <v>0</v>
      </c>
      <c r="G119" s="961">
        <v>0</v>
      </c>
      <c r="H119" s="883" t="e">
        <f t="shared" si="84"/>
        <v>#DIV/0!</v>
      </c>
      <c r="I119" s="910"/>
      <c r="J119" s="885">
        <f t="shared" si="85"/>
        <v>0</v>
      </c>
      <c r="K119" s="886">
        <f t="shared" si="86"/>
        <v>0</v>
      </c>
      <c r="L119" s="887">
        <f t="shared" si="87"/>
        <v>0</v>
      </c>
      <c r="M119" s="887">
        <f t="shared" si="88"/>
        <v>0</v>
      </c>
      <c r="N119" s="887">
        <f t="shared" si="89"/>
        <v>0</v>
      </c>
      <c r="O119" s="887">
        <f t="shared" si="90"/>
        <v>0</v>
      </c>
      <c r="P119" s="888">
        <f t="shared" si="91"/>
        <v>0</v>
      </c>
      <c r="Q119" s="888">
        <f t="shared" si="92"/>
        <v>0</v>
      </c>
      <c r="R119" s="906"/>
      <c r="S119" s="1005"/>
      <c r="T119" s="831">
        <v>108</v>
      </c>
      <c r="U119" s="1450" t="s">
        <v>117</v>
      </c>
      <c r="V119" s="900" t="s">
        <v>49</v>
      </c>
      <c r="W119" s="893">
        <f t="shared" si="93"/>
        <v>0</v>
      </c>
      <c r="X119" s="893">
        <f t="shared" si="93"/>
        <v>0</v>
      </c>
      <c r="Y119" s="894" t="e">
        <f t="shared" si="94"/>
        <v>#DIV/0!</v>
      </c>
      <c r="Z119" s="894">
        <f t="shared" si="95"/>
        <v>0</v>
      </c>
      <c r="AA119" s="894">
        <f t="shared" si="95"/>
        <v>0</v>
      </c>
      <c r="AB119" s="911"/>
      <c r="AC119" s="895">
        <f t="shared" si="96"/>
        <v>0</v>
      </c>
      <c r="AD119" s="895">
        <f t="shared" si="96"/>
        <v>0</v>
      </c>
      <c r="AE119" s="896" t="e">
        <f t="shared" si="97"/>
        <v>#DIV/0!</v>
      </c>
      <c r="AF119" s="912"/>
      <c r="AG119" s="912"/>
      <c r="AH119" s="912"/>
      <c r="AI119" s="912"/>
      <c r="AJ119" s="912"/>
      <c r="AK119" s="912"/>
      <c r="AL119" s="912"/>
      <c r="AM119" s="912"/>
      <c r="AN119" s="912"/>
      <c r="AO119" s="912"/>
      <c r="AP119" s="912"/>
      <c r="AQ119" s="912"/>
      <c r="AR119" s="912"/>
      <c r="AS119" s="912"/>
      <c r="AT119" s="911"/>
      <c r="AU119" s="911"/>
      <c r="AV119" s="911"/>
      <c r="AW119" s="911"/>
      <c r="AX119" s="911"/>
      <c r="AY119" s="911"/>
      <c r="AZ119" s="911"/>
      <c r="BA119" s="911"/>
      <c r="BB119" s="911"/>
      <c r="BC119" s="911"/>
      <c r="BD119" s="895">
        <f t="shared" si="98"/>
        <v>0</v>
      </c>
      <c r="BE119" s="895">
        <f t="shared" si="99"/>
        <v>0</v>
      </c>
    </row>
    <row r="120" spans="1:57" ht="12" customHeight="1" x14ac:dyDescent="0.2">
      <c r="A120" s="840">
        <v>109</v>
      </c>
      <c r="B120" s="878"/>
      <c r="C120" s="879"/>
      <c r="D120" s="1449"/>
      <c r="E120" s="903" t="s">
        <v>279</v>
      </c>
      <c r="F120" s="880">
        <v>0</v>
      </c>
      <c r="G120" s="961">
        <v>0</v>
      </c>
      <c r="H120" s="883" t="e">
        <f t="shared" si="84"/>
        <v>#DIV/0!</v>
      </c>
      <c r="I120" s="910"/>
      <c r="J120" s="885">
        <f t="shared" si="85"/>
        <v>0</v>
      </c>
      <c r="K120" s="886">
        <f t="shared" si="86"/>
        <v>0</v>
      </c>
      <c r="L120" s="887">
        <f t="shared" si="87"/>
        <v>0</v>
      </c>
      <c r="M120" s="887">
        <f t="shared" si="88"/>
        <v>0</v>
      </c>
      <c r="N120" s="887">
        <f t="shared" si="89"/>
        <v>0</v>
      </c>
      <c r="O120" s="887">
        <f t="shared" si="90"/>
        <v>0</v>
      </c>
      <c r="P120" s="888">
        <f t="shared" si="91"/>
        <v>0</v>
      </c>
      <c r="Q120" s="888">
        <f t="shared" si="92"/>
        <v>0</v>
      </c>
      <c r="R120" s="906"/>
      <c r="S120" s="1005"/>
      <c r="T120" s="831">
        <v>109</v>
      </c>
      <c r="U120" s="1450"/>
      <c r="V120" s="900" t="s">
        <v>50</v>
      </c>
      <c r="W120" s="893">
        <f t="shared" si="93"/>
        <v>0</v>
      </c>
      <c r="X120" s="893">
        <f t="shared" si="93"/>
        <v>0</v>
      </c>
      <c r="Y120" s="894" t="e">
        <f t="shared" si="94"/>
        <v>#DIV/0!</v>
      </c>
      <c r="Z120" s="894">
        <f t="shared" si="95"/>
        <v>0</v>
      </c>
      <c r="AA120" s="894">
        <f t="shared" si="95"/>
        <v>0</v>
      </c>
      <c r="AB120" s="911"/>
      <c r="AC120" s="895">
        <f t="shared" si="96"/>
        <v>0</v>
      </c>
      <c r="AD120" s="895">
        <f t="shared" si="96"/>
        <v>0</v>
      </c>
      <c r="AE120" s="896" t="e">
        <f t="shared" si="97"/>
        <v>#DIV/0!</v>
      </c>
      <c r="AF120" s="912"/>
      <c r="AG120" s="912"/>
      <c r="AH120" s="912"/>
      <c r="AI120" s="912"/>
      <c r="AJ120" s="912"/>
      <c r="AK120" s="912"/>
      <c r="AL120" s="912"/>
      <c r="AM120" s="912"/>
      <c r="AN120" s="912"/>
      <c r="AO120" s="912"/>
      <c r="AP120" s="912"/>
      <c r="AQ120" s="912"/>
      <c r="AR120" s="912"/>
      <c r="AS120" s="912"/>
      <c r="AT120" s="911"/>
      <c r="AU120" s="911"/>
      <c r="AV120" s="911"/>
      <c r="AW120" s="911"/>
      <c r="AX120" s="911"/>
      <c r="AY120" s="911"/>
      <c r="AZ120" s="911"/>
      <c r="BA120" s="911"/>
      <c r="BB120" s="911"/>
      <c r="BC120" s="911"/>
      <c r="BD120" s="895">
        <f t="shared" si="98"/>
        <v>0</v>
      </c>
      <c r="BE120" s="895">
        <f t="shared" si="99"/>
        <v>0</v>
      </c>
    </row>
    <row r="121" spans="1:57" ht="12" customHeight="1" x14ac:dyDescent="0.2">
      <c r="A121" s="840">
        <v>110</v>
      </c>
      <c r="B121" s="878"/>
      <c r="C121" s="909"/>
      <c r="D121" s="1449" t="s">
        <v>118</v>
      </c>
      <c r="E121" s="903" t="s">
        <v>278</v>
      </c>
      <c r="F121" s="959">
        <v>0</v>
      </c>
      <c r="G121" s="960">
        <v>0</v>
      </c>
      <c r="H121" s="883" t="e">
        <f t="shared" si="84"/>
        <v>#DIV/0!</v>
      </c>
      <c r="I121" s="910"/>
      <c r="J121" s="885">
        <f t="shared" si="85"/>
        <v>0</v>
      </c>
      <c r="K121" s="886">
        <f t="shared" si="86"/>
        <v>0</v>
      </c>
      <c r="L121" s="887">
        <f t="shared" si="87"/>
        <v>0</v>
      </c>
      <c r="M121" s="887">
        <f t="shared" si="88"/>
        <v>0</v>
      </c>
      <c r="N121" s="887">
        <f t="shared" si="89"/>
        <v>0</v>
      </c>
      <c r="O121" s="887">
        <f t="shared" si="90"/>
        <v>0</v>
      </c>
      <c r="P121" s="888">
        <f t="shared" si="91"/>
        <v>0</v>
      </c>
      <c r="Q121" s="888">
        <f t="shared" si="92"/>
        <v>0</v>
      </c>
      <c r="R121" s="906"/>
      <c r="S121" s="1005"/>
      <c r="T121" s="831">
        <v>110</v>
      </c>
      <c r="U121" s="1450" t="s">
        <v>118</v>
      </c>
      <c r="V121" s="900" t="s">
        <v>49</v>
      </c>
      <c r="W121" s="893">
        <f t="shared" si="93"/>
        <v>0</v>
      </c>
      <c r="X121" s="893">
        <f t="shared" si="93"/>
        <v>0</v>
      </c>
      <c r="Y121" s="894" t="e">
        <f t="shared" si="94"/>
        <v>#DIV/0!</v>
      </c>
      <c r="Z121" s="894">
        <f t="shared" si="95"/>
        <v>0</v>
      </c>
      <c r="AA121" s="894">
        <f t="shared" si="95"/>
        <v>0</v>
      </c>
      <c r="AB121" s="911"/>
      <c r="AC121" s="895">
        <f t="shared" si="96"/>
        <v>0</v>
      </c>
      <c r="AD121" s="895">
        <f t="shared" si="96"/>
        <v>0</v>
      </c>
      <c r="AE121" s="896" t="e">
        <f t="shared" si="97"/>
        <v>#DIV/0!</v>
      </c>
      <c r="AF121" s="912"/>
      <c r="AG121" s="912"/>
      <c r="AH121" s="912"/>
      <c r="AI121" s="912"/>
      <c r="AJ121" s="912"/>
      <c r="AK121" s="912"/>
      <c r="AL121" s="912"/>
      <c r="AM121" s="912"/>
      <c r="AN121" s="912"/>
      <c r="AO121" s="912"/>
      <c r="AP121" s="912"/>
      <c r="AQ121" s="912"/>
      <c r="AR121" s="912"/>
      <c r="AS121" s="912"/>
      <c r="AT121" s="911"/>
      <c r="AU121" s="911"/>
      <c r="AV121" s="911"/>
      <c r="AW121" s="911"/>
      <c r="AX121" s="911"/>
      <c r="AY121" s="911"/>
      <c r="AZ121" s="911"/>
      <c r="BA121" s="911"/>
      <c r="BB121" s="911"/>
      <c r="BC121" s="911"/>
      <c r="BD121" s="895">
        <f t="shared" si="98"/>
        <v>0</v>
      </c>
      <c r="BE121" s="895">
        <f t="shared" si="99"/>
        <v>0</v>
      </c>
    </row>
    <row r="122" spans="1:57" ht="12" customHeight="1" x14ac:dyDescent="0.2">
      <c r="A122" s="840">
        <v>111</v>
      </c>
      <c r="B122" s="878"/>
      <c r="C122" s="909"/>
      <c r="D122" s="1451"/>
      <c r="E122" s="903" t="s">
        <v>279</v>
      </c>
      <c r="F122" s="880">
        <v>0</v>
      </c>
      <c r="G122" s="961">
        <v>0</v>
      </c>
      <c r="H122" s="883" t="e">
        <f t="shared" si="84"/>
        <v>#DIV/0!</v>
      </c>
      <c r="I122" s="910"/>
      <c r="J122" s="885">
        <f t="shared" si="85"/>
        <v>0</v>
      </c>
      <c r="K122" s="886">
        <f t="shared" si="86"/>
        <v>0</v>
      </c>
      <c r="L122" s="887">
        <f t="shared" si="87"/>
        <v>0</v>
      </c>
      <c r="M122" s="887">
        <f t="shared" si="88"/>
        <v>0</v>
      </c>
      <c r="N122" s="887">
        <f t="shared" si="89"/>
        <v>0</v>
      </c>
      <c r="O122" s="887">
        <f t="shared" si="90"/>
        <v>0</v>
      </c>
      <c r="P122" s="888">
        <f t="shared" si="91"/>
        <v>0</v>
      </c>
      <c r="Q122" s="888">
        <f t="shared" si="92"/>
        <v>0</v>
      </c>
      <c r="R122" s="906"/>
      <c r="S122" s="1005"/>
      <c r="T122" s="831">
        <v>111</v>
      </c>
      <c r="U122" s="1452"/>
      <c r="V122" s="900" t="s">
        <v>50</v>
      </c>
      <c r="W122" s="893">
        <f t="shared" si="93"/>
        <v>0</v>
      </c>
      <c r="X122" s="893">
        <f t="shared" si="93"/>
        <v>0</v>
      </c>
      <c r="Y122" s="894" t="e">
        <f t="shared" si="94"/>
        <v>#DIV/0!</v>
      </c>
      <c r="Z122" s="894">
        <f t="shared" si="95"/>
        <v>0</v>
      </c>
      <c r="AA122" s="894">
        <f t="shared" si="95"/>
        <v>0</v>
      </c>
      <c r="AB122" s="911"/>
      <c r="AC122" s="895">
        <f t="shared" si="96"/>
        <v>0</v>
      </c>
      <c r="AD122" s="895">
        <f t="shared" si="96"/>
        <v>0</v>
      </c>
      <c r="AE122" s="896" t="e">
        <f t="shared" si="97"/>
        <v>#DIV/0!</v>
      </c>
      <c r="AF122" s="912"/>
      <c r="AG122" s="912"/>
      <c r="AH122" s="912"/>
      <c r="AI122" s="912"/>
      <c r="AJ122" s="912"/>
      <c r="AK122" s="912"/>
      <c r="AL122" s="912"/>
      <c r="AM122" s="912"/>
      <c r="AN122" s="912"/>
      <c r="AO122" s="912"/>
      <c r="AP122" s="912"/>
      <c r="AQ122" s="912"/>
      <c r="AR122" s="912"/>
      <c r="AS122" s="912"/>
      <c r="AT122" s="911"/>
      <c r="AU122" s="911"/>
      <c r="AV122" s="911"/>
      <c r="AW122" s="911"/>
      <c r="AX122" s="911"/>
      <c r="AY122" s="911"/>
      <c r="AZ122" s="911"/>
      <c r="BA122" s="911"/>
      <c r="BB122" s="911"/>
      <c r="BC122" s="911"/>
      <c r="BD122" s="895">
        <f t="shared" si="98"/>
        <v>0</v>
      </c>
      <c r="BE122" s="895">
        <f t="shared" si="99"/>
        <v>0</v>
      </c>
    </row>
    <row r="123" spans="1:57" ht="9.75" customHeight="1" x14ac:dyDescent="0.2">
      <c r="A123" s="840">
        <v>112</v>
      </c>
      <c r="B123" s="878"/>
      <c r="C123" s="909"/>
      <c r="D123" s="1449" t="s">
        <v>119</v>
      </c>
      <c r="E123" s="903" t="s">
        <v>278</v>
      </c>
      <c r="F123" s="880">
        <v>0</v>
      </c>
      <c r="G123" s="961">
        <v>0</v>
      </c>
      <c r="H123" s="883" t="e">
        <f t="shared" si="84"/>
        <v>#DIV/0!</v>
      </c>
      <c r="I123" s="910"/>
      <c r="J123" s="885">
        <f t="shared" si="85"/>
        <v>0</v>
      </c>
      <c r="K123" s="886">
        <f t="shared" si="86"/>
        <v>0</v>
      </c>
      <c r="L123" s="887">
        <f t="shared" si="87"/>
        <v>0</v>
      </c>
      <c r="M123" s="887">
        <f t="shared" si="88"/>
        <v>0</v>
      </c>
      <c r="N123" s="887">
        <f t="shared" si="89"/>
        <v>0</v>
      </c>
      <c r="O123" s="887">
        <f t="shared" si="90"/>
        <v>0</v>
      </c>
      <c r="P123" s="888">
        <f t="shared" si="91"/>
        <v>0</v>
      </c>
      <c r="Q123" s="888">
        <f t="shared" si="92"/>
        <v>0</v>
      </c>
      <c r="R123" s="906"/>
      <c r="S123" s="1005"/>
      <c r="T123" s="831">
        <v>112</v>
      </c>
      <c r="U123" s="1450" t="s">
        <v>119</v>
      </c>
      <c r="V123" s="900" t="s">
        <v>49</v>
      </c>
      <c r="W123" s="893">
        <f t="shared" si="93"/>
        <v>0</v>
      </c>
      <c r="X123" s="893">
        <f t="shared" si="93"/>
        <v>0</v>
      </c>
      <c r="Y123" s="894" t="e">
        <f t="shared" si="94"/>
        <v>#DIV/0!</v>
      </c>
      <c r="Z123" s="894">
        <f t="shared" si="95"/>
        <v>0</v>
      </c>
      <c r="AA123" s="894">
        <f t="shared" si="95"/>
        <v>0</v>
      </c>
      <c r="AB123" s="911"/>
      <c r="AC123" s="895">
        <f t="shared" si="96"/>
        <v>0</v>
      </c>
      <c r="AD123" s="895">
        <f t="shared" si="96"/>
        <v>0</v>
      </c>
      <c r="AE123" s="896" t="e">
        <f t="shared" si="97"/>
        <v>#DIV/0!</v>
      </c>
      <c r="AF123" s="912"/>
      <c r="AG123" s="912"/>
      <c r="AH123" s="912"/>
      <c r="AI123" s="912"/>
      <c r="AJ123" s="912"/>
      <c r="AK123" s="912"/>
      <c r="AL123" s="912"/>
      <c r="AM123" s="912"/>
      <c r="AN123" s="912"/>
      <c r="AO123" s="912"/>
      <c r="AP123" s="912"/>
      <c r="AQ123" s="912"/>
      <c r="AR123" s="912"/>
      <c r="AS123" s="912"/>
      <c r="AT123" s="911"/>
      <c r="AU123" s="911"/>
      <c r="AV123" s="911"/>
      <c r="AW123" s="911"/>
      <c r="AX123" s="911"/>
      <c r="AY123" s="911"/>
      <c r="AZ123" s="911"/>
      <c r="BA123" s="911"/>
      <c r="BB123" s="911"/>
      <c r="BC123" s="911"/>
      <c r="BD123" s="895">
        <f t="shared" si="98"/>
        <v>0</v>
      </c>
      <c r="BE123" s="895">
        <f t="shared" si="99"/>
        <v>0</v>
      </c>
    </row>
    <row r="124" spans="1:57" ht="9.75" customHeight="1" x14ac:dyDescent="0.2">
      <c r="A124" s="840">
        <v>113</v>
      </c>
      <c r="B124" s="878"/>
      <c r="C124" s="909"/>
      <c r="D124" s="1449"/>
      <c r="E124" s="903" t="s">
        <v>279</v>
      </c>
      <c r="F124" s="959">
        <v>0</v>
      </c>
      <c r="G124" s="960">
        <v>0</v>
      </c>
      <c r="H124" s="883" t="e">
        <f t="shared" si="84"/>
        <v>#DIV/0!</v>
      </c>
      <c r="I124" s="910"/>
      <c r="J124" s="885">
        <f t="shared" si="85"/>
        <v>0</v>
      </c>
      <c r="K124" s="886">
        <f t="shared" si="86"/>
        <v>0</v>
      </c>
      <c r="L124" s="887">
        <f t="shared" si="87"/>
        <v>0</v>
      </c>
      <c r="M124" s="887">
        <f t="shared" si="88"/>
        <v>0</v>
      </c>
      <c r="N124" s="887">
        <f t="shared" si="89"/>
        <v>0</v>
      </c>
      <c r="O124" s="887">
        <f t="shared" si="90"/>
        <v>0</v>
      </c>
      <c r="P124" s="888">
        <f t="shared" si="91"/>
        <v>0</v>
      </c>
      <c r="Q124" s="888">
        <f t="shared" si="92"/>
        <v>0</v>
      </c>
      <c r="R124" s="906"/>
      <c r="S124" s="1005"/>
      <c r="T124" s="831">
        <v>113</v>
      </c>
      <c r="U124" s="1450"/>
      <c r="V124" s="900" t="s">
        <v>50</v>
      </c>
      <c r="W124" s="893">
        <f t="shared" si="93"/>
        <v>0</v>
      </c>
      <c r="X124" s="893">
        <f t="shared" si="93"/>
        <v>0</v>
      </c>
      <c r="Y124" s="894" t="e">
        <f t="shared" si="94"/>
        <v>#DIV/0!</v>
      </c>
      <c r="Z124" s="894">
        <f t="shared" si="95"/>
        <v>0</v>
      </c>
      <c r="AA124" s="894">
        <f t="shared" si="95"/>
        <v>0</v>
      </c>
      <c r="AB124" s="911"/>
      <c r="AC124" s="895">
        <f t="shared" si="96"/>
        <v>0</v>
      </c>
      <c r="AD124" s="895">
        <f t="shared" si="96"/>
        <v>0</v>
      </c>
      <c r="AE124" s="896" t="e">
        <f t="shared" si="97"/>
        <v>#DIV/0!</v>
      </c>
      <c r="AF124" s="912"/>
      <c r="AG124" s="912"/>
      <c r="AH124" s="912"/>
      <c r="AI124" s="912"/>
      <c r="AJ124" s="912"/>
      <c r="AK124" s="912"/>
      <c r="AL124" s="912"/>
      <c r="AM124" s="912"/>
      <c r="AN124" s="912"/>
      <c r="AO124" s="912"/>
      <c r="AP124" s="912"/>
      <c r="AQ124" s="912"/>
      <c r="AR124" s="912"/>
      <c r="AS124" s="912"/>
      <c r="AT124" s="911"/>
      <c r="AU124" s="911"/>
      <c r="AV124" s="911"/>
      <c r="AW124" s="911"/>
      <c r="AX124" s="911"/>
      <c r="AY124" s="911"/>
      <c r="AZ124" s="911"/>
      <c r="BA124" s="911"/>
      <c r="BB124" s="911"/>
      <c r="BC124" s="911"/>
      <c r="BD124" s="895">
        <f t="shared" si="98"/>
        <v>0</v>
      </c>
      <c r="BE124" s="895">
        <f t="shared" si="99"/>
        <v>0</v>
      </c>
    </row>
    <row r="125" spans="1:57" ht="9.75" customHeight="1" x14ac:dyDescent="0.2">
      <c r="A125" s="840">
        <v>114</v>
      </c>
      <c r="B125" s="878"/>
      <c r="C125" s="909"/>
      <c r="D125" s="1449" t="s">
        <v>120</v>
      </c>
      <c r="E125" s="903" t="s">
        <v>278</v>
      </c>
      <c r="F125" s="880">
        <v>0</v>
      </c>
      <c r="G125" s="961">
        <v>0</v>
      </c>
      <c r="H125" s="883" t="e">
        <f t="shared" si="84"/>
        <v>#DIV/0!</v>
      </c>
      <c r="I125" s="910"/>
      <c r="J125" s="885">
        <f t="shared" si="85"/>
        <v>0</v>
      </c>
      <c r="K125" s="886">
        <f t="shared" si="86"/>
        <v>0</v>
      </c>
      <c r="L125" s="887">
        <f t="shared" si="87"/>
        <v>0</v>
      </c>
      <c r="M125" s="887">
        <f t="shared" si="88"/>
        <v>0</v>
      </c>
      <c r="N125" s="887">
        <f t="shared" si="89"/>
        <v>0</v>
      </c>
      <c r="O125" s="887">
        <f t="shared" si="90"/>
        <v>0</v>
      </c>
      <c r="P125" s="888">
        <f t="shared" si="91"/>
        <v>0</v>
      </c>
      <c r="Q125" s="888">
        <f t="shared" si="92"/>
        <v>0</v>
      </c>
      <c r="R125" s="906"/>
      <c r="S125" s="1005"/>
      <c r="T125" s="831">
        <v>114</v>
      </c>
      <c r="U125" s="1450" t="s">
        <v>120</v>
      </c>
      <c r="V125" s="900" t="s">
        <v>49</v>
      </c>
      <c r="W125" s="893">
        <f t="shared" si="93"/>
        <v>0</v>
      </c>
      <c r="X125" s="893">
        <f t="shared" si="93"/>
        <v>0</v>
      </c>
      <c r="Y125" s="894" t="e">
        <f t="shared" si="94"/>
        <v>#DIV/0!</v>
      </c>
      <c r="Z125" s="894">
        <f t="shared" si="95"/>
        <v>0</v>
      </c>
      <c r="AA125" s="894">
        <f t="shared" si="95"/>
        <v>0</v>
      </c>
      <c r="AB125" s="911"/>
      <c r="AC125" s="895">
        <f t="shared" si="96"/>
        <v>0</v>
      </c>
      <c r="AD125" s="895">
        <f t="shared" si="96"/>
        <v>0</v>
      </c>
      <c r="AE125" s="896" t="e">
        <f t="shared" si="97"/>
        <v>#DIV/0!</v>
      </c>
      <c r="AF125" s="912"/>
      <c r="AG125" s="912"/>
      <c r="AH125" s="912"/>
      <c r="AI125" s="912"/>
      <c r="AJ125" s="912"/>
      <c r="AK125" s="912"/>
      <c r="AL125" s="912"/>
      <c r="AM125" s="912"/>
      <c r="AN125" s="912"/>
      <c r="AO125" s="912"/>
      <c r="AP125" s="912"/>
      <c r="AQ125" s="912"/>
      <c r="AR125" s="912"/>
      <c r="AS125" s="912"/>
      <c r="AT125" s="911"/>
      <c r="AU125" s="911"/>
      <c r="AV125" s="911"/>
      <c r="AW125" s="911"/>
      <c r="AX125" s="911"/>
      <c r="AY125" s="911"/>
      <c r="AZ125" s="911"/>
      <c r="BA125" s="911"/>
      <c r="BB125" s="911"/>
      <c r="BC125" s="911"/>
      <c r="BD125" s="895">
        <f t="shared" si="98"/>
        <v>0</v>
      </c>
      <c r="BE125" s="895">
        <f t="shared" si="99"/>
        <v>0</v>
      </c>
    </row>
    <row r="126" spans="1:57" ht="9.75" customHeight="1" x14ac:dyDescent="0.2">
      <c r="A126" s="840">
        <v>115</v>
      </c>
      <c r="B126" s="878"/>
      <c r="C126" s="909"/>
      <c r="D126" s="1449"/>
      <c r="E126" s="903" t="s">
        <v>279</v>
      </c>
      <c r="F126" s="880">
        <v>0</v>
      </c>
      <c r="G126" s="961">
        <v>0</v>
      </c>
      <c r="H126" s="883" t="e">
        <f t="shared" si="84"/>
        <v>#DIV/0!</v>
      </c>
      <c r="I126" s="910"/>
      <c r="J126" s="885">
        <f t="shared" si="85"/>
        <v>0</v>
      </c>
      <c r="K126" s="886">
        <f t="shared" si="86"/>
        <v>0</v>
      </c>
      <c r="L126" s="887">
        <f t="shared" si="87"/>
        <v>0</v>
      </c>
      <c r="M126" s="887">
        <f t="shared" si="88"/>
        <v>0</v>
      </c>
      <c r="N126" s="887">
        <f t="shared" si="89"/>
        <v>0</v>
      </c>
      <c r="O126" s="887">
        <f t="shared" si="90"/>
        <v>0</v>
      </c>
      <c r="P126" s="888">
        <f t="shared" si="91"/>
        <v>0</v>
      </c>
      <c r="Q126" s="888">
        <f t="shared" si="92"/>
        <v>0</v>
      </c>
      <c r="R126" s="906"/>
      <c r="S126" s="1005"/>
      <c r="T126" s="831">
        <v>115</v>
      </c>
      <c r="U126" s="1450"/>
      <c r="V126" s="900" t="s">
        <v>50</v>
      </c>
      <c r="W126" s="893">
        <f t="shared" si="93"/>
        <v>0</v>
      </c>
      <c r="X126" s="893">
        <f t="shared" si="93"/>
        <v>0</v>
      </c>
      <c r="Y126" s="894" t="e">
        <f t="shared" si="94"/>
        <v>#DIV/0!</v>
      </c>
      <c r="Z126" s="894">
        <f t="shared" si="95"/>
        <v>0</v>
      </c>
      <c r="AA126" s="894">
        <f t="shared" si="95"/>
        <v>0</v>
      </c>
      <c r="AB126" s="911"/>
      <c r="AC126" s="895">
        <f t="shared" si="96"/>
        <v>0</v>
      </c>
      <c r="AD126" s="895">
        <f t="shared" si="96"/>
        <v>0</v>
      </c>
      <c r="AE126" s="896" t="e">
        <f t="shared" si="97"/>
        <v>#DIV/0!</v>
      </c>
      <c r="AF126" s="912"/>
      <c r="AG126" s="912"/>
      <c r="AH126" s="912"/>
      <c r="AI126" s="912"/>
      <c r="AJ126" s="912"/>
      <c r="AK126" s="912"/>
      <c r="AL126" s="912"/>
      <c r="AM126" s="912"/>
      <c r="AN126" s="912"/>
      <c r="AO126" s="912"/>
      <c r="AP126" s="912"/>
      <c r="AQ126" s="912"/>
      <c r="AR126" s="912"/>
      <c r="AS126" s="912"/>
      <c r="AT126" s="911"/>
      <c r="AU126" s="911"/>
      <c r="AV126" s="911"/>
      <c r="AW126" s="911"/>
      <c r="AX126" s="911"/>
      <c r="AY126" s="911"/>
      <c r="AZ126" s="911"/>
      <c r="BA126" s="911"/>
      <c r="BB126" s="911"/>
      <c r="BC126" s="911"/>
      <c r="BD126" s="895">
        <f t="shared" si="98"/>
        <v>0</v>
      </c>
      <c r="BE126" s="895">
        <f t="shared" si="99"/>
        <v>0</v>
      </c>
    </row>
    <row r="127" spans="1:57" ht="12" customHeight="1" x14ac:dyDescent="0.2">
      <c r="A127" s="840">
        <v>116</v>
      </c>
      <c r="B127" s="878"/>
      <c r="C127" s="909"/>
      <c r="D127" s="1449" t="s">
        <v>121</v>
      </c>
      <c r="E127" s="903" t="s">
        <v>278</v>
      </c>
      <c r="F127" s="959">
        <v>0</v>
      </c>
      <c r="G127" s="960">
        <v>0</v>
      </c>
      <c r="H127" s="883" t="e">
        <f t="shared" si="84"/>
        <v>#DIV/0!</v>
      </c>
      <c r="I127" s="910"/>
      <c r="J127" s="885">
        <f t="shared" si="85"/>
        <v>0</v>
      </c>
      <c r="K127" s="886">
        <f t="shared" si="86"/>
        <v>0</v>
      </c>
      <c r="L127" s="887">
        <f t="shared" si="87"/>
        <v>0</v>
      </c>
      <c r="M127" s="887">
        <f t="shared" si="88"/>
        <v>0</v>
      </c>
      <c r="N127" s="887">
        <f t="shared" si="89"/>
        <v>0</v>
      </c>
      <c r="O127" s="887">
        <f t="shared" si="90"/>
        <v>0</v>
      </c>
      <c r="P127" s="888">
        <f t="shared" si="91"/>
        <v>0</v>
      </c>
      <c r="Q127" s="888">
        <f t="shared" si="92"/>
        <v>0</v>
      </c>
      <c r="R127" s="906"/>
      <c r="S127" s="962"/>
      <c r="T127" s="831">
        <v>116</v>
      </c>
      <c r="U127" s="1450" t="s">
        <v>121</v>
      </c>
      <c r="V127" s="900" t="s">
        <v>49</v>
      </c>
      <c r="W127" s="893">
        <f t="shared" si="93"/>
        <v>0</v>
      </c>
      <c r="X127" s="893">
        <f t="shared" si="93"/>
        <v>0</v>
      </c>
      <c r="Y127" s="894" t="e">
        <f t="shared" si="94"/>
        <v>#DIV/0!</v>
      </c>
      <c r="Z127" s="894">
        <f t="shared" si="95"/>
        <v>0</v>
      </c>
      <c r="AA127" s="894">
        <f t="shared" si="95"/>
        <v>0</v>
      </c>
      <c r="AB127" s="911"/>
      <c r="AC127" s="895">
        <f t="shared" si="96"/>
        <v>0</v>
      </c>
      <c r="AD127" s="895">
        <f t="shared" si="96"/>
        <v>0</v>
      </c>
      <c r="AE127" s="896" t="e">
        <f t="shared" si="97"/>
        <v>#DIV/0!</v>
      </c>
      <c r="AF127" s="912"/>
      <c r="AG127" s="912"/>
      <c r="AH127" s="912"/>
      <c r="AI127" s="912"/>
      <c r="AJ127" s="912"/>
      <c r="AK127" s="912"/>
      <c r="AL127" s="912"/>
      <c r="AM127" s="912"/>
      <c r="AN127" s="912"/>
      <c r="AO127" s="912"/>
      <c r="AP127" s="912"/>
      <c r="AQ127" s="912"/>
      <c r="AR127" s="912"/>
      <c r="AS127" s="912"/>
      <c r="AT127" s="911"/>
      <c r="AU127" s="911"/>
      <c r="AV127" s="911"/>
      <c r="AW127" s="911"/>
      <c r="AX127" s="911"/>
      <c r="AY127" s="911"/>
      <c r="AZ127" s="911"/>
      <c r="BA127" s="911"/>
      <c r="BB127" s="911"/>
      <c r="BC127" s="911"/>
      <c r="BD127" s="895">
        <f t="shared" si="98"/>
        <v>0</v>
      </c>
      <c r="BE127" s="895">
        <f t="shared" si="99"/>
        <v>0</v>
      </c>
    </row>
    <row r="128" spans="1:57" ht="12" customHeight="1" x14ac:dyDescent="0.2">
      <c r="A128" s="840">
        <v>117</v>
      </c>
      <c r="B128" s="878"/>
      <c r="C128" s="909"/>
      <c r="D128" s="1449"/>
      <c r="E128" s="903" t="s">
        <v>279</v>
      </c>
      <c r="F128" s="880">
        <v>0</v>
      </c>
      <c r="G128" s="961">
        <v>0</v>
      </c>
      <c r="H128" s="883" t="e">
        <f t="shared" si="84"/>
        <v>#DIV/0!</v>
      </c>
      <c r="I128" s="910"/>
      <c r="J128" s="885">
        <f t="shared" si="85"/>
        <v>0</v>
      </c>
      <c r="K128" s="886">
        <f t="shared" si="86"/>
        <v>0</v>
      </c>
      <c r="L128" s="887">
        <f t="shared" si="87"/>
        <v>0</v>
      </c>
      <c r="M128" s="887">
        <f t="shared" si="88"/>
        <v>0</v>
      </c>
      <c r="N128" s="887">
        <f t="shared" si="89"/>
        <v>0</v>
      </c>
      <c r="O128" s="887">
        <f t="shared" si="90"/>
        <v>0</v>
      </c>
      <c r="P128" s="888">
        <f t="shared" si="91"/>
        <v>0</v>
      </c>
      <c r="Q128" s="888">
        <f t="shared" si="92"/>
        <v>0</v>
      </c>
      <c r="R128" s="906"/>
      <c r="S128" s="962"/>
      <c r="T128" s="831">
        <v>117</v>
      </c>
      <c r="U128" s="1450"/>
      <c r="V128" s="900" t="s">
        <v>50</v>
      </c>
      <c r="W128" s="893">
        <f t="shared" si="93"/>
        <v>0</v>
      </c>
      <c r="X128" s="893">
        <f t="shared" si="93"/>
        <v>0</v>
      </c>
      <c r="Y128" s="894" t="e">
        <f t="shared" si="94"/>
        <v>#DIV/0!</v>
      </c>
      <c r="Z128" s="894">
        <f t="shared" si="95"/>
        <v>0</v>
      </c>
      <c r="AA128" s="894">
        <f t="shared" si="95"/>
        <v>0</v>
      </c>
      <c r="AB128" s="911"/>
      <c r="AC128" s="895">
        <f t="shared" si="96"/>
        <v>0</v>
      </c>
      <c r="AD128" s="895">
        <f t="shared" si="96"/>
        <v>0</v>
      </c>
      <c r="AE128" s="896" t="e">
        <f t="shared" si="97"/>
        <v>#DIV/0!</v>
      </c>
      <c r="AF128" s="912"/>
      <c r="AG128" s="912"/>
      <c r="AH128" s="912"/>
      <c r="AI128" s="912"/>
      <c r="AJ128" s="912"/>
      <c r="AK128" s="912"/>
      <c r="AL128" s="912"/>
      <c r="AM128" s="912"/>
      <c r="AN128" s="912"/>
      <c r="AO128" s="912"/>
      <c r="AP128" s="912"/>
      <c r="AQ128" s="912"/>
      <c r="AR128" s="900"/>
      <c r="AS128" s="900"/>
      <c r="AT128" s="900"/>
      <c r="AU128" s="900"/>
      <c r="AV128" s="900"/>
      <c r="AW128" s="900"/>
      <c r="AX128" s="900"/>
      <c r="AY128" s="900"/>
      <c r="AZ128" s="900"/>
      <c r="BA128" s="900"/>
      <c r="BB128" s="900"/>
      <c r="BC128" s="900"/>
      <c r="BD128" s="895">
        <f t="shared" si="98"/>
        <v>0</v>
      </c>
      <c r="BE128" s="895">
        <f t="shared" si="99"/>
        <v>0</v>
      </c>
    </row>
    <row r="129" spans="1:58" ht="15.75" customHeight="1" x14ac:dyDescent="0.2">
      <c r="A129" s="840">
        <v>118</v>
      </c>
      <c r="B129" s="963"/>
      <c r="C129" s="910">
        <f>SUM(C14:C128)</f>
        <v>52.462499999999999</v>
      </c>
      <c r="D129" s="964" t="s">
        <v>122</v>
      </c>
      <c r="E129" s="965"/>
      <c r="F129" s="965">
        <f t="shared" ref="F129:Q129" si="100">SUM(F14:F128)</f>
        <v>254</v>
      </c>
      <c r="G129" s="966">
        <f t="shared" si="100"/>
        <v>330</v>
      </c>
      <c r="H129" s="967" t="e">
        <f>SUM(H14:H128)</f>
        <v>#DIV/0!</v>
      </c>
      <c r="I129" s="965">
        <f t="shared" si="100"/>
        <v>141</v>
      </c>
      <c r="J129" s="968">
        <f t="shared" si="100"/>
        <v>770</v>
      </c>
      <c r="K129" s="969">
        <f>SUM(K14:K128)</f>
        <v>714.3</v>
      </c>
      <c r="L129" s="970">
        <f t="shared" si="100"/>
        <v>1837088.4000000001</v>
      </c>
      <c r="M129" s="971">
        <f t="shared" si="100"/>
        <v>5685828</v>
      </c>
      <c r="N129" s="971">
        <f t="shared" si="100"/>
        <v>165.7</v>
      </c>
      <c r="O129" s="972">
        <f t="shared" si="100"/>
        <v>1318972</v>
      </c>
      <c r="P129" s="973">
        <f t="shared" si="100"/>
        <v>880</v>
      </c>
      <c r="Q129" s="973">
        <f t="shared" si="100"/>
        <v>7004800</v>
      </c>
      <c r="R129" s="906"/>
      <c r="S129" s="1005"/>
      <c r="T129" s="831">
        <v>118</v>
      </c>
      <c r="U129" s="974" t="s">
        <v>122</v>
      </c>
      <c r="V129" s="937"/>
      <c r="W129" s="937"/>
      <c r="X129" s="937"/>
      <c r="Y129" s="938"/>
      <c r="Z129" s="938"/>
      <c r="AA129" s="895">
        <f>+SUM(AA14:AA107)</f>
        <v>770</v>
      </c>
      <c r="AB129" s="938"/>
      <c r="AC129" s="895">
        <f>+SUM(AC14:AC107)</f>
        <v>770</v>
      </c>
      <c r="AD129" s="895">
        <f>+SUM(AD14:AD107)</f>
        <v>0</v>
      </c>
      <c r="AE129" s="939"/>
      <c r="AF129" s="938">
        <f t="shared" ref="AF129:AQ129" si="101">SUM(AF14:AF128)</f>
        <v>0</v>
      </c>
      <c r="AG129" s="938">
        <f t="shared" si="101"/>
        <v>0</v>
      </c>
      <c r="AH129" s="938">
        <f t="shared" si="101"/>
        <v>0</v>
      </c>
      <c r="AI129" s="938">
        <f t="shared" si="101"/>
        <v>0</v>
      </c>
      <c r="AJ129" s="938">
        <f t="shared" si="101"/>
        <v>0</v>
      </c>
      <c r="AK129" s="938">
        <f t="shared" si="101"/>
        <v>0</v>
      </c>
      <c r="AL129" s="938">
        <f t="shared" si="101"/>
        <v>0</v>
      </c>
      <c r="AM129" s="938">
        <f t="shared" si="101"/>
        <v>0</v>
      </c>
      <c r="AN129" s="938">
        <f t="shared" si="101"/>
        <v>0</v>
      </c>
      <c r="AO129" s="938">
        <f t="shared" si="101"/>
        <v>0</v>
      </c>
      <c r="AP129" s="938">
        <f t="shared" si="101"/>
        <v>0</v>
      </c>
      <c r="AQ129" s="938">
        <f t="shared" si="101"/>
        <v>0</v>
      </c>
      <c r="AR129" s="895">
        <f t="shared" ref="AR129:BE129" si="102">+SUM(AR14:AR107)</f>
        <v>0</v>
      </c>
      <c r="AS129" s="895">
        <f t="shared" si="102"/>
        <v>0</v>
      </c>
      <c r="AT129" s="895">
        <f t="shared" si="102"/>
        <v>50</v>
      </c>
      <c r="AU129" s="895">
        <f t="shared" si="102"/>
        <v>0</v>
      </c>
      <c r="AV129" s="895">
        <f t="shared" si="102"/>
        <v>196</v>
      </c>
      <c r="AW129" s="895">
        <f t="shared" si="102"/>
        <v>0</v>
      </c>
      <c r="AX129" s="895">
        <f t="shared" si="102"/>
        <v>202</v>
      </c>
      <c r="AY129" s="895">
        <f t="shared" si="102"/>
        <v>0</v>
      </c>
      <c r="AZ129" s="895">
        <f t="shared" si="102"/>
        <v>164</v>
      </c>
      <c r="BA129" s="895">
        <f t="shared" si="102"/>
        <v>0</v>
      </c>
      <c r="BB129" s="895">
        <f t="shared" si="102"/>
        <v>158</v>
      </c>
      <c r="BC129" s="895">
        <f t="shared" si="102"/>
        <v>0</v>
      </c>
      <c r="BD129" s="895">
        <f t="shared" si="102"/>
        <v>770</v>
      </c>
      <c r="BE129" s="895">
        <f t="shared" si="102"/>
        <v>0</v>
      </c>
      <c r="BF129" s="808"/>
    </row>
    <row r="130" spans="1:58" ht="12" customHeight="1" x14ac:dyDescent="0.2">
      <c r="A130" s="992"/>
      <c r="B130" s="820"/>
      <c r="C130" s="989"/>
      <c r="D130" s="976"/>
      <c r="E130" s="977"/>
      <c r="F130" s="978"/>
      <c r="G130" s="979"/>
      <c r="H130" s="980"/>
      <c r="I130" s="980"/>
      <c r="J130" s="981"/>
      <c r="K130" s="980"/>
      <c r="L130" s="982"/>
      <c r="M130" s="982"/>
      <c r="N130" s="980"/>
      <c r="O130" s="980"/>
      <c r="P130" s="983"/>
      <c r="Q130" s="983"/>
      <c r="R130" s="906"/>
      <c r="S130" s="1005"/>
      <c r="T130" s="992"/>
      <c r="U130" s="996"/>
      <c r="V130" s="985"/>
      <c r="W130" s="985"/>
      <c r="X130" s="985"/>
      <c r="Y130" s="986"/>
      <c r="Z130" s="986"/>
      <c r="AA130" s="987"/>
      <c r="AB130" s="986"/>
      <c r="AC130" s="986"/>
      <c r="AD130" s="986"/>
      <c r="AE130" s="988"/>
      <c r="AF130" s="988"/>
      <c r="AG130" s="988"/>
      <c r="AH130" s="988"/>
      <c r="AI130" s="988"/>
      <c r="AJ130" s="988"/>
      <c r="AK130" s="988"/>
      <c r="AL130" s="988"/>
      <c r="AM130" s="988"/>
      <c r="AN130" s="988"/>
      <c r="AO130" s="988"/>
      <c r="AP130" s="988"/>
      <c r="AQ130" s="988"/>
      <c r="AR130" s="986"/>
      <c r="AS130" s="985"/>
      <c r="AT130" s="986"/>
      <c r="AU130" s="985"/>
      <c r="AV130" s="986"/>
      <c r="AW130" s="985"/>
      <c r="AX130" s="985"/>
      <c r="AY130" s="985"/>
      <c r="AZ130" s="985"/>
      <c r="BA130" s="985"/>
      <c r="BB130" s="985"/>
      <c r="BC130" s="985"/>
      <c r="BD130" s="986"/>
      <c r="BE130" s="986"/>
    </row>
    <row r="131" spans="1:58" ht="13.5" customHeight="1" x14ac:dyDescent="0.2">
      <c r="A131" s="1446" t="s">
        <v>123</v>
      </c>
      <c r="B131" s="1446"/>
      <c r="C131" s="1512"/>
      <c r="D131" s="1446"/>
      <c r="E131" s="1446"/>
      <c r="F131" s="1446"/>
      <c r="G131" s="1446"/>
      <c r="H131" s="1446"/>
      <c r="I131" s="1446"/>
      <c r="J131" s="1446"/>
      <c r="K131" s="989"/>
      <c r="L131" s="989"/>
      <c r="M131" s="989"/>
      <c r="N131" s="989"/>
      <c r="O131" s="989"/>
      <c r="P131" s="989"/>
      <c r="Q131" s="989"/>
      <c r="R131" s="906"/>
      <c r="S131" s="1005"/>
      <c r="T131" s="992"/>
      <c r="U131" s="992"/>
      <c r="V131" s="985"/>
      <c r="W131" s="985"/>
      <c r="X131" s="985"/>
      <c r="Y131" s="985"/>
      <c r="Z131" s="985"/>
      <c r="AA131" s="986"/>
      <c r="AB131" s="989"/>
      <c r="AC131" s="989"/>
      <c r="AD131" s="989"/>
      <c r="AE131" s="990"/>
      <c r="AF131" s="990"/>
      <c r="AG131" s="990"/>
      <c r="AH131" s="990"/>
      <c r="AI131" s="990"/>
      <c r="AJ131" s="990"/>
      <c r="AK131" s="990"/>
      <c r="AL131" s="990"/>
      <c r="AM131" s="990"/>
      <c r="AN131" s="990"/>
      <c r="AO131" s="990"/>
      <c r="AP131" s="990"/>
      <c r="AQ131" s="990"/>
      <c r="AR131" s="990"/>
      <c r="AS131" s="990"/>
      <c r="AT131" s="989"/>
      <c r="AU131" s="989"/>
      <c r="AV131" s="989"/>
      <c r="AW131" s="989"/>
      <c r="AX131" s="989"/>
      <c r="AY131" s="989"/>
      <c r="AZ131" s="989"/>
      <c r="BA131" s="989"/>
      <c r="BB131" s="989"/>
      <c r="BC131" s="989"/>
      <c r="BD131" s="989"/>
      <c r="BE131" s="989"/>
    </row>
    <row r="132" spans="1:58" ht="12" customHeight="1" x14ac:dyDescent="0.2">
      <c r="A132" s="1448" t="s">
        <v>124</v>
      </c>
      <c r="B132" s="1448"/>
      <c r="C132" s="1518"/>
      <c r="D132" s="1448"/>
      <c r="E132" s="1505">
        <f>K129*7960</f>
        <v>5685828</v>
      </c>
      <c r="F132" s="1505"/>
      <c r="G132" s="1505"/>
      <c r="H132" s="989">
        <f>+K129+N129</f>
        <v>880</v>
      </c>
      <c r="I132" s="989"/>
      <c r="J132" s="989"/>
      <c r="K132" s="1446" t="s">
        <v>125</v>
      </c>
      <c r="L132" s="1446"/>
      <c r="M132" s="818" t="s">
        <v>126</v>
      </c>
      <c r="N132" s="989"/>
      <c r="O132" s="1005"/>
      <c r="P132" s="986"/>
      <c r="Q132" s="986"/>
      <c r="R132" s="906"/>
      <c r="S132" s="1005"/>
      <c r="T132" s="992" t="s">
        <v>283</v>
      </c>
      <c r="U132" s="992"/>
      <c r="V132" s="985"/>
      <c r="W132" s="985"/>
      <c r="X132" s="985"/>
      <c r="Y132" s="985"/>
      <c r="Z132" s="985"/>
      <c r="AA132" s="986"/>
      <c r="AB132" s="989"/>
      <c r="AC132" s="989"/>
      <c r="AD132" s="989"/>
      <c r="AE132" s="990"/>
      <c r="AF132" s="990"/>
      <c r="AG132" s="990"/>
      <c r="AH132" s="990"/>
      <c r="AI132" s="990"/>
      <c r="AJ132" s="990"/>
      <c r="AK132" s="990"/>
      <c r="AL132" s="990"/>
      <c r="AM132" s="990"/>
      <c r="AN132" s="990"/>
      <c r="AO132" s="990"/>
      <c r="AP132" s="990"/>
      <c r="AQ132" s="990"/>
      <c r="AR132" s="990"/>
      <c r="AS132" s="990"/>
      <c r="AT132" s="989"/>
      <c r="AU132" s="989"/>
      <c r="AV132" s="989"/>
      <c r="AW132" s="989"/>
      <c r="AX132" s="989"/>
      <c r="AY132" s="989"/>
      <c r="AZ132" s="989"/>
      <c r="BA132" s="989"/>
      <c r="BB132" s="989"/>
      <c r="BC132" s="989"/>
      <c r="BD132" s="989"/>
      <c r="BE132" s="989"/>
    </row>
    <row r="133" spans="1:58" ht="12" customHeight="1" x14ac:dyDescent="0.2">
      <c r="A133" s="1448" t="s">
        <v>128</v>
      </c>
      <c r="B133" s="1448"/>
      <c r="C133" s="1518"/>
      <c r="D133" s="1448"/>
      <c r="E133" s="1505">
        <f>N129*7960</f>
        <v>1318972</v>
      </c>
      <c r="F133" s="1505"/>
      <c r="G133" s="1505"/>
      <c r="H133" s="989"/>
      <c r="I133" s="989"/>
      <c r="J133" s="989"/>
      <c r="K133" s="1446" t="s">
        <v>125</v>
      </c>
      <c r="L133" s="1446"/>
      <c r="M133" s="818" t="s">
        <v>129</v>
      </c>
      <c r="N133" s="991"/>
      <c r="O133" s="991"/>
      <c r="P133" s="980"/>
      <c r="Q133" s="980"/>
      <c r="R133" s="906"/>
      <c r="S133" s="1005"/>
      <c r="T133" s="992"/>
      <c r="U133" s="1442"/>
      <c r="V133" s="985"/>
      <c r="W133" s="985"/>
      <c r="X133" s="985"/>
      <c r="Y133" s="985"/>
      <c r="Z133" s="985"/>
      <c r="AA133" s="986"/>
      <c r="AB133" s="989"/>
      <c r="AC133" s="989"/>
      <c r="AD133" s="989"/>
      <c r="AE133" s="990"/>
      <c r="AF133" s="990"/>
      <c r="AG133" s="990"/>
      <c r="AH133" s="990"/>
      <c r="AI133" s="990"/>
      <c r="AJ133" s="990"/>
      <c r="AK133" s="990"/>
      <c r="AL133" s="990"/>
      <c r="AM133" s="990"/>
      <c r="AN133" s="990"/>
      <c r="AO133" s="990"/>
      <c r="AP133" s="990"/>
      <c r="AQ133" s="990"/>
      <c r="AR133" s="990"/>
      <c r="AS133" s="990"/>
      <c r="AT133" s="989"/>
      <c r="AU133" s="989"/>
      <c r="AV133" s="989"/>
      <c r="AW133" s="989"/>
      <c r="AX133" s="989"/>
      <c r="AY133" s="989"/>
      <c r="AZ133" s="989"/>
      <c r="BA133" s="989"/>
      <c r="BB133" s="989"/>
      <c r="BC133" s="989"/>
      <c r="BD133" s="989"/>
      <c r="BE133" s="989"/>
    </row>
    <row r="134" spans="1:58" ht="12" customHeight="1" x14ac:dyDescent="0.2">
      <c r="A134" s="1448" t="s">
        <v>130</v>
      </c>
      <c r="B134" s="1448"/>
      <c r="C134" s="1518"/>
      <c r="D134" s="1448"/>
      <c r="E134" s="1505">
        <f>1820000/2</f>
        <v>910000</v>
      </c>
      <c r="F134" s="1505"/>
      <c r="G134" s="1505"/>
      <c r="H134" s="989"/>
      <c r="I134" s="989"/>
      <c r="J134" s="989"/>
      <c r="K134" s="1446" t="s">
        <v>125</v>
      </c>
      <c r="L134" s="1446"/>
      <c r="M134" s="818" t="s">
        <v>131</v>
      </c>
      <c r="N134" s="993"/>
      <c r="O134" s="993"/>
      <c r="P134" s="980"/>
      <c r="Q134" s="980"/>
      <c r="R134" s="906"/>
      <c r="S134" s="1005"/>
      <c r="T134" s="992"/>
      <c r="U134" s="1442"/>
      <c r="V134" s="985"/>
      <c r="W134" s="985"/>
      <c r="X134" s="985"/>
      <c r="Y134" s="985"/>
      <c r="Z134" s="985"/>
      <c r="AA134" s="986"/>
      <c r="AB134" s="989"/>
      <c r="AC134" s="989"/>
      <c r="AD134" s="989"/>
      <c r="AE134" s="990"/>
      <c r="AF134" s="990"/>
      <c r="AG134" s="990"/>
      <c r="AH134" s="990"/>
      <c r="AI134" s="990"/>
      <c r="AJ134" s="990"/>
      <c r="AK134" s="990"/>
      <c r="AL134" s="990"/>
      <c r="AM134" s="990"/>
      <c r="AN134" s="990"/>
      <c r="AO134" s="990"/>
      <c r="AP134" s="990"/>
      <c r="AQ134" s="990"/>
      <c r="AR134" s="990"/>
      <c r="AS134" s="990"/>
      <c r="AT134" s="989"/>
      <c r="AU134" s="989"/>
      <c r="AV134" s="989"/>
      <c r="AW134" s="989"/>
      <c r="AX134" s="989"/>
      <c r="AY134" s="989"/>
      <c r="AZ134" s="989"/>
      <c r="BA134" s="989"/>
      <c r="BB134" s="989"/>
      <c r="BC134" s="989"/>
      <c r="BD134" s="989"/>
      <c r="BE134" s="989"/>
    </row>
    <row r="135" spans="1:58" ht="12" customHeight="1" x14ac:dyDescent="0.2">
      <c r="A135" s="1448" t="s">
        <v>132</v>
      </c>
      <c r="B135" s="1448"/>
      <c r="C135" s="1518"/>
      <c r="D135" s="1448"/>
      <c r="E135" s="1505">
        <v>1400000</v>
      </c>
      <c r="F135" s="1505"/>
      <c r="G135" s="1505"/>
      <c r="H135" s="989"/>
      <c r="I135" s="989"/>
      <c r="J135" s="989"/>
      <c r="K135" s="1446" t="s">
        <v>125</v>
      </c>
      <c r="L135" s="1446"/>
      <c r="M135" s="1446" t="s">
        <v>133</v>
      </c>
      <c r="N135" s="1446"/>
      <c r="O135" s="989"/>
      <c r="P135" s="994"/>
      <c r="Q135" s="994"/>
      <c r="R135" s="906"/>
      <c r="S135" s="1005"/>
      <c r="T135" s="992"/>
      <c r="U135" s="992"/>
      <c r="V135" s="985"/>
      <c r="W135" s="985"/>
      <c r="X135" s="985"/>
      <c r="Y135" s="985"/>
      <c r="Z135" s="985"/>
      <c r="AA135" s="962"/>
      <c r="AB135" s="962"/>
      <c r="AC135" s="962"/>
      <c r="AD135" s="962"/>
      <c r="AE135" s="995"/>
      <c r="AF135" s="995"/>
      <c r="AG135" s="995"/>
      <c r="AH135" s="995"/>
      <c r="AI135" s="995"/>
      <c r="AJ135" s="995"/>
      <c r="AK135" s="995"/>
      <c r="AL135" s="995"/>
      <c r="AM135" s="995"/>
      <c r="AN135" s="995"/>
      <c r="AO135" s="995"/>
      <c r="AP135" s="995"/>
      <c r="AQ135" s="995"/>
      <c r="AR135" s="962"/>
      <c r="AS135" s="962"/>
      <c r="AT135" s="989"/>
      <c r="AU135" s="989"/>
      <c r="AV135" s="989"/>
      <c r="AW135" s="989"/>
      <c r="AX135" s="989"/>
      <c r="AY135" s="989"/>
      <c r="AZ135" s="989"/>
      <c r="BA135" s="989"/>
      <c r="BB135" s="989"/>
      <c r="BC135" s="989"/>
      <c r="BD135" s="989"/>
      <c r="BE135" s="989"/>
    </row>
    <row r="136" spans="1:58" ht="12" customHeight="1" x14ac:dyDescent="0.2">
      <c r="A136" s="1448" t="s">
        <v>134</v>
      </c>
      <c r="B136" s="1448"/>
      <c r="C136" s="1518"/>
      <c r="D136" s="1448"/>
      <c r="E136" s="1505">
        <v>500000</v>
      </c>
      <c r="F136" s="1505"/>
      <c r="G136" s="1505"/>
      <c r="H136" s="989"/>
      <c r="I136" s="989"/>
      <c r="J136" s="989"/>
      <c r="K136" s="1446" t="s">
        <v>125</v>
      </c>
      <c r="L136" s="1446"/>
      <c r="M136" s="1443" t="s">
        <v>135</v>
      </c>
      <c r="N136" s="1443"/>
      <c r="O136" s="989"/>
      <c r="P136" s="994"/>
      <c r="Q136" s="994"/>
      <c r="R136" s="906"/>
      <c r="S136" s="1005"/>
      <c r="T136" s="992"/>
      <c r="U136" s="992"/>
      <c r="V136" s="985"/>
      <c r="W136" s="985"/>
      <c r="X136" s="985"/>
      <c r="Y136" s="985"/>
      <c r="Z136" s="985"/>
      <c r="AA136" s="962"/>
      <c r="AB136" s="962"/>
      <c r="AC136" s="962"/>
      <c r="AD136" s="962"/>
      <c r="AE136" s="995"/>
      <c r="AF136" s="995"/>
      <c r="AG136" s="995"/>
      <c r="AH136" s="995"/>
      <c r="AI136" s="995"/>
      <c r="AJ136" s="995"/>
      <c r="AK136" s="995"/>
      <c r="AL136" s="995"/>
      <c r="AM136" s="995"/>
      <c r="AN136" s="995"/>
      <c r="AO136" s="995"/>
      <c r="AP136" s="995"/>
      <c r="AQ136" s="995"/>
      <c r="AR136" s="962"/>
      <c r="AS136" s="962"/>
      <c r="AT136" s="989"/>
      <c r="AU136" s="989"/>
      <c r="AV136" s="989"/>
      <c r="AW136" s="989"/>
      <c r="AX136" s="989"/>
      <c r="AY136" s="989"/>
      <c r="AZ136" s="989"/>
      <c r="BA136" s="989"/>
      <c r="BB136" s="989"/>
      <c r="BC136" s="989"/>
      <c r="BD136" s="989"/>
      <c r="BE136" s="989"/>
    </row>
    <row r="137" spans="1:58" ht="12" customHeight="1" x14ac:dyDescent="0.2">
      <c r="A137" s="1448" t="s">
        <v>136</v>
      </c>
      <c r="B137" s="1448"/>
      <c r="C137" s="1518"/>
      <c r="D137" s="1448"/>
      <c r="E137" s="1505">
        <f>501600/2</f>
        <v>250800</v>
      </c>
      <c r="F137" s="1505"/>
      <c r="G137" s="1505"/>
      <c r="H137" s="989"/>
      <c r="I137" s="989"/>
      <c r="J137" s="989"/>
      <c r="K137" s="1446" t="s">
        <v>125</v>
      </c>
      <c r="L137" s="1446"/>
      <c r="M137" s="997" t="s">
        <v>137</v>
      </c>
      <c r="N137" s="989"/>
      <c r="O137" s="989"/>
      <c r="P137" s="994"/>
      <c r="Q137" s="994"/>
      <c r="R137" s="906"/>
      <c r="S137" s="1005"/>
      <c r="T137" s="992"/>
      <c r="U137" s="992"/>
      <c r="V137" s="985"/>
      <c r="W137" s="985"/>
      <c r="X137" s="985"/>
      <c r="Y137" s="985"/>
      <c r="Z137" s="985"/>
      <c r="AA137" s="962"/>
      <c r="AB137" s="962"/>
      <c r="AC137" s="962"/>
      <c r="AD137" s="962"/>
      <c r="AE137" s="995"/>
      <c r="AF137" s="995"/>
      <c r="AG137" s="995"/>
      <c r="AH137" s="995"/>
      <c r="AI137" s="995"/>
      <c r="AJ137" s="995"/>
      <c r="AK137" s="995"/>
      <c r="AL137" s="995"/>
      <c r="AM137" s="995"/>
      <c r="AN137" s="995"/>
      <c r="AO137" s="995"/>
      <c r="AP137" s="995"/>
      <c r="AQ137" s="995"/>
      <c r="AR137" s="962"/>
      <c r="AS137" s="962"/>
      <c r="AT137" s="989"/>
      <c r="AU137" s="989"/>
      <c r="AV137" s="989"/>
      <c r="AW137" s="989"/>
      <c r="AX137" s="989"/>
      <c r="AY137" s="989"/>
      <c r="AZ137" s="989"/>
      <c r="BA137" s="989"/>
      <c r="BB137" s="989"/>
      <c r="BC137" s="989"/>
      <c r="BD137" s="989"/>
      <c r="BE137" s="989"/>
    </row>
    <row r="138" spans="1:58" ht="12" customHeight="1" x14ac:dyDescent="0.2">
      <c r="A138" s="1448" t="s">
        <v>138</v>
      </c>
      <c r="B138" s="1448"/>
      <c r="C138" s="1518"/>
      <c r="D138" s="1448"/>
      <c r="E138" s="1505">
        <f>1698400/2</f>
        <v>849200</v>
      </c>
      <c r="F138" s="1505"/>
      <c r="G138" s="1505"/>
      <c r="H138" s="989"/>
      <c r="I138" s="989"/>
      <c r="J138" s="989"/>
      <c r="K138" s="1446" t="s">
        <v>125</v>
      </c>
      <c r="L138" s="1446"/>
      <c r="M138" s="1443" t="s">
        <v>139</v>
      </c>
      <c r="N138" s="1443"/>
      <c r="O138" s="998"/>
      <c r="P138" s="994"/>
      <c r="Q138" s="994"/>
      <c r="R138" s="906"/>
      <c r="S138" s="1005"/>
      <c r="T138" s="992"/>
      <c r="U138" s="992"/>
      <c r="V138" s="985"/>
      <c r="W138" s="985"/>
      <c r="X138" s="985"/>
      <c r="Y138" s="985"/>
      <c r="Z138" s="985"/>
      <c r="AA138" s="962"/>
      <c r="AB138" s="962"/>
      <c r="AC138" s="962"/>
      <c r="AD138" s="962"/>
      <c r="AE138" s="995"/>
      <c r="AF138" s="995"/>
      <c r="AG138" s="995"/>
      <c r="AH138" s="995"/>
      <c r="AI138" s="995"/>
      <c r="AJ138" s="995"/>
      <c r="AK138" s="995"/>
      <c r="AL138" s="995"/>
      <c r="AM138" s="995"/>
      <c r="AN138" s="995"/>
      <c r="AO138" s="995"/>
      <c r="AP138" s="995"/>
      <c r="AQ138" s="995"/>
      <c r="AR138" s="962"/>
      <c r="AS138" s="962"/>
      <c r="AT138" s="989"/>
      <c r="AU138" s="989"/>
      <c r="AV138" s="989"/>
      <c r="AW138" s="989"/>
      <c r="AX138" s="989"/>
      <c r="AY138" s="989"/>
      <c r="AZ138" s="989"/>
      <c r="BA138" s="989"/>
      <c r="BB138" s="989"/>
      <c r="BC138" s="989"/>
      <c r="BD138" s="989"/>
      <c r="BE138" s="989"/>
    </row>
    <row r="139" spans="1:58" ht="12" customHeight="1" x14ac:dyDescent="0.2">
      <c r="A139" s="1444" t="s">
        <v>140</v>
      </c>
      <c r="B139" s="1444"/>
      <c r="C139" s="1516"/>
      <c r="D139" s="1444"/>
      <c r="E139" s="1505">
        <f>SUM(E132:G138)</f>
        <v>10914800</v>
      </c>
      <c r="F139" s="1505"/>
      <c r="G139" s="1505"/>
      <c r="H139" s="989"/>
      <c r="I139" s="989"/>
      <c r="J139" s="989"/>
      <c r="K139" s="1446" t="s">
        <v>125</v>
      </c>
      <c r="L139" s="1446"/>
      <c r="M139" s="1443" t="s">
        <v>141</v>
      </c>
      <c r="N139" s="1443"/>
      <c r="O139" s="989"/>
      <c r="P139" s="989"/>
      <c r="Q139" s="989"/>
      <c r="R139" s="906"/>
      <c r="S139" s="1005"/>
      <c r="T139" s="992"/>
      <c r="U139" s="992"/>
      <c r="V139" s="985"/>
      <c r="W139" s="985"/>
      <c r="X139" s="985"/>
      <c r="Y139" s="985"/>
      <c r="Z139" s="985"/>
      <c r="AA139" s="962"/>
      <c r="AB139" s="962"/>
      <c r="AC139" s="962"/>
      <c r="AD139" s="962"/>
      <c r="AE139" s="995"/>
      <c r="AF139" s="995"/>
      <c r="AG139" s="995"/>
      <c r="AH139" s="995"/>
      <c r="AI139" s="995"/>
      <c r="AJ139" s="995"/>
      <c r="AK139" s="995"/>
      <c r="AL139" s="995"/>
      <c r="AM139" s="995"/>
      <c r="AN139" s="995"/>
      <c r="AO139" s="995"/>
      <c r="AP139" s="995"/>
      <c r="AQ139" s="995"/>
      <c r="AR139" s="962"/>
      <c r="AS139" s="962"/>
      <c r="AT139" s="989"/>
      <c r="AU139" s="989"/>
      <c r="AV139" s="989"/>
      <c r="AW139" s="989"/>
      <c r="AX139" s="989"/>
      <c r="AY139" s="989"/>
      <c r="AZ139" s="989"/>
      <c r="BA139" s="989"/>
      <c r="BB139" s="989"/>
      <c r="BC139" s="989"/>
      <c r="BD139" s="989"/>
      <c r="BE139" s="989"/>
    </row>
    <row r="140" spans="1:58" ht="12" customHeight="1" x14ac:dyDescent="0.2">
      <c r="E140" s="1517">
        <f>10914800</f>
        <v>10914800</v>
      </c>
      <c r="F140" s="1517"/>
      <c r="G140" s="1517"/>
      <c r="H140" s="818"/>
      <c r="I140" s="998"/>
      <c r="J140" s="818"/>
      <c r="K140" s="1446" t="s">
        <v>125</v>
      </c>
      <c r="L140" s="1446"/>
      <c r="M140" s="996" t="s">
        <v>142</v>
      </c>
      <c r="N140" s="818"/>
      <c r="O140" s="818"/>
      <c r="R140" s="829"/>
      <c r="S140" s="992"/>
      <c r="T140" s="999"/>
      <c r="U140" s="999"/>
      <c r="V140" s="999"/>
      <c r="W140" s="999"/>
      <c r="X140" s="999"/>
      <c r="Y140" s="999"/>
      <c r="Z140" s="999"/>
      <c r="AA140" s="962"/>
      <c r="AB140" s="999"/>
      <c r="AC140" s="999"/>
      <c r="AD140" s="999"/>
      <c r="AE140" s="999"/>
      <c r="AF140" s="999"/>
      <c r="AG140" s="999"/>
      <c r="AH140" s="999"/>
      <c r="AI140" s="999"/>
      <c r="AJ140" s="999"/>
      <c r="AK140" s="999"/>
      <c r="AL140" s="999"/>
      <c r="AM140" s="999"/>
      <c r="AN140" s="999"/>
      <c r="AO140" s="999"/>
      <c r="AP140" s="999"/>
      <c r="AQ140" s="999"/>
      <c r="AR140" s="999"/>
      <c r="AS140" s="999"/>
      <c r="AT140" s="999"/>
      <c r="AU140" s="999"/>
      <c r="AV140" s="999"/>
      <c r="AW140" s="999"/>
      <c r="AX140" s="999"/>
      <c r="AY140" s="999"/>
      <c r="AZ140" s="999"/>
      <c r="BA140" s="999"/>
      <c r="BB140" s="999"/>
      <c r="BC140" s="999"/>
      <c r="BD140" s="999"/>
      <c r="BE140" s="999"/>
    </row>
    <row r="141" spans="1:58" ht="20.25" customHeight="1" x14ac:dyDescent="0.2">
      <c r="A141" s="1000" t="s">
        <v>284</v>
      </c>
      <c r="E141" s="1515">
        <f>+E140-E139</f>
        <v>0</v>
      </c>
      <c r="F141" s="1515"/>
      <c r="G141" s="1515"/>
      <c r="H141" s="804"/>
      <c r="I141" s="804"/>
      <c r="J141" s="804"/>
      <c r="N141" s="992"/>
      <c r="O141" s="992"/>
      <c r="R141" s="829"/>
      <c r="S141" s="992"/>
      <c r="T141" s="992"/>
      <c r="U141" s="992"/>
      <c r="V141" s="992"/>
      <c r="W141" s="992"/>
      <c r="X141" s="992"/>
      <c r="Y141" s="992"/>
      <c r="Z141" s="992"/>
      <c r="AA141" s="962"/>
      <c r="AB141" s="999"/>
      <c r="AC141" s="999"/>
      <c r="AD141" s="999"/>
      <c r="AE141" s="999"/>
      <c r="AF141" s="999"/>
      <c r="AG141" s="999"/>
      <c r="AH141" s="999"/>
      <c r="AI141" s="999"/>
      <c r="AJ141" s="999"/>
      <c r="AK141" s="999"/>
      <c r="AL141" s="999"/>
      <c r="AM141" s="999"/>
      <c r="AN141" s="999"/>
      <c r="AO141" s="999"/>
      <c r="AP141" s="999"/>
      <c r="AQ141" s="999"/>
      <c r="AR141" s="999"/>
      <c r="AS141" s="999"/>
      <c r="AT141" s="992"/>
      <c r="AU141" s="992"/>
      <c r="AV141" s="992"/>
      <c r="AW141" s="992"/>
      <c r="AX141" s="992"/>
      <c r="AY141" s="992"/>
      <c r="AZ141" s="992"/>
      <c r="BA141" s="992"/>
      <c r="BB141" s="992"/>
      <c r="BC141" s="992"/>
      <c r="BD141" s="992"/>
      <c r="BE141" s="992"/>
    </row>
    <row r="142" spans="1:58" ht="18.75" customHeight="1" x14ac:dyDescent="0.2">
      <c r="E142" s="808"/>
      <c r="F142" s="808"/>
      <c r="H142" s="804"/>
      <c r="I142" s="804"/>
      <c r="J142" s="804"/>
      <c r="N142" s="992"/>
      <c r="O142" s="992"/>
      <c r="R142" s="829"/>
      <c r="S142" s="992"/>
      <c r="T142" s="992"/>
      <c r="U142" s="992"/>
      <c r="V142" s="992"/>
      <c r="W142" s="992"/>
      <c r="X142" s="992"/>
      <c r="Y142" s="992"/>
      <c r="Z142" s="992"/>
      <c r="AA142" s="962"/>
      <c r="AB142" s="999"/>
      <c r="AC142" s="999"/>
      <c r="AD142" s="999"/>
      <c r="AE142" s="999"/>
      <c r="AF142" s="999"/>
      <c r="AG142" s="999"/>
      <c r="AH142" s="999"/>
      <c r="AI142" s="999"/>
      <c r="AJ142" s="999"/>
      <c r="AK142" s="999"/>
      <c r="AL142" s="999"/>
      <c r="AM142" s="999"/>
      <c r="AN142" s="999"/>
      <c r="AO142" s="999"/>
      <c r="AP142" s="999"/>
      <c r="AQ142" s="999"/>
      <c r="AR142" s="999"/>
      <c r="AS142" s="999"/>
      <c r="AT142" s="992"/>
      <c r="AU142" s="992"/>
      <c r="AV142" s="992"/>
      <c r="AW142" s="992"/>
      <c r="AX142" s="992"/>
      <c r="AY142" s="992"/>
      <c r="AZ142" s="992"/>
      <c r="BA142" s="992"/>
      <c r="BB142" s="992"/>
      <c r="BC142" s="992"/>
      <c r="BD142" s="992"/>
      <c r="BE142" s="992"/>
    </row>
    <row r="143" spans="1:58" ht="27.75" customHeight="1" x14ac:dyDescent="0.2">
      <c r="H143" s="804"/>
      <c r="I143" s="804"/>
      <c r="J143" s="804"/>
      <c r="L143" s="1002"/>
      <c r="M143" s="1002"/>
      <c r="N143" s="992"/>
      <c r="O143" s="992"/>
      <c r="R143" s="829"/>
      <c r="S143" s="992"/>
      <c r="T143" s="992"/>
      <c r="U143" s="992"/>
      <c r="V143" s="992"/>
      <c r="W143" s="992"/>
      <c r="X143" s="992"/>
      <c r="Y143" s="992"/>
      <c r="Z143" s="992"/>
      <c r="AA143" s="962"/>
      <c r="AB143" s="999"/>
      <c r="AC143" s="999"/>
      <c r="AD143" s="999"/>
      <c r="AE143" s="999"/>
      <c r="AF143" s="999"/>
      <c r="AG143" s="999"/>
      <c r="AH143" s="999"/>
      <c r="AI143" s="999"/>
      <c r="AJ143" s="999"/>
      <c r="AK143" s="999"/>
      <c r="AL143" s="999"/>
      <c r="AM143" s="999"/>
      <c r="AN143" s="999"/>
      <c r="AO143" s="999"/>
      <c r="AP143" s="999"/>
      <c r="AQ143" s="999"/>
      <c r="AR143" s="999"/>
      <c r="AS143" s="999"/>
      <c r="AT143" s="992"/>
      <c r="AU143" s="992"/>
      <c r="AV143" s="992"/>
      <c r="AW143" s="992"/>
      <c r="AX143" s="992"/>
      <c r="AY143" s="992"/>
      <c r="AZ143" s="992"/>
      <c r="BA143" s="992"/>
      <c r="BB143" s="992"/>
      <c r="BC143" s="992"/>
      <c r="BD143" s="992"/>
      <c r="BE143" s="992"/>
    </row>
    <row r="144" spans="1:58" s="804" customFormat="1" x14ac:dyDescent="0.2">
      <c r="B144" s="805"/>
      <c r="C144" s="808"/>
      <c r="G144" s="807"/>
      <c r="K144" s="992"/>
      <c r="L144" s="1002"/>
      <c r="M144" s="1002"/>
      <c r="N144" s="992"/>
      <c r="O144" s="992"/>
      <c r="R144" s="1003"/>
      <c r="AA144" s="1012"/>
      <c r="AB144" s="1015"/>
      <c r="AC144" s="1015"/>
      <c r="AD144" s="1015"/>
      <c r="AE144" s="1015"/>
      <c r="AF144" s="1015"/>
      <c r="AG144" s="1015"/>
      <c r="AH144" s="1015"/>
      <c r="AI144" s="1015"/>
      <c r="AJ144" s="1015"/>
      <c r="AK144" s="1015"/>
      <c r="AL144" s="1015"/>
      <c r="AM144" s="1015"/>
      <c r="AN144" s="1015"/>
      <c r="AO144" s="1015"/>
      <c r="AP144" s="1015"/>
      <c r="AQ144" s="1015"/>
      <c r="AR144" s="1015"/>
      <c r="AS144" s="1015"/>
      <c r="BF144" s="810"/>
    </row>
    <row r="145" spans="2:58" s="804" customFormat="1" ht="20.100000000000001" customHeight="1" x14ac:dyDescent="0.2">
      <c r="B145" s="805"/>
      <c r="C145" s="808"/>
      <c r="G145" s="807"/>
      <c r="K145" s="818"/>
      <c r="L145" s="1002"/>
      <c r="M145" s="1002"/>
      <c r="N145" s="992"/>
      <c r="O145" s="992"/>
      <c r="P145" s="992"/>
      <c r="Q145" s="992"/>
      <c r="R145" s="829"/>
      <c r="S145" s="992"/>
      <c r="AA145" s="1012"/>
      <c r="AB145" s="1015"/>
      <c r="AC145" s="1015"/>
      <c r="AD145" s="1015"/>
      <c r="AE145" s="1015"/>
      <c r="AF145" s="1015"/>
      <c r="AG145" s="1015"/>
      <c r="AH145" s="1015"/>
      <c r="AI145" s="1015"/>
      <c r="AJ145" s="1015"/>
      <c r="AK145" s="1015"/>
      <c r="AL145" s="1015"/>
      <c r="AM145" s="1015"/>
      <c r="AN145" s="1015"/>
      <c r="AO145" s="1015"/>
      <c r="AP145" s="1015"/>
      <c r="AQ145" s="1015"/>
      <c r="AR145" s="1015"/>
      <c r="AS145" s="1015"/>
      <c r="BF145" s="810"/>
    </row>
    <row r="146" spans="2:58" s="804" customFormat="1" ht="20.100000000000001" customHeight="1" x14ac:dyDescent="0.2">
      <c r="B146" s="805"/>
      <c r="C146" s="808"/>
      <c r="G146" s="807"/>
      <c r="K146" s="992"/>
      <c r="L146" s="1002"/>
      <c r="M146" s="1002"/>
      <c r="N146" s="1005"/>
      <c r="O146" s="1005"/>
      <c r="P146" s="1005"/>
      <c r="Q146" s="1005"/>
      <c r="R146" s="1004"/>
      <c r="S146" s="1441"/>
      <c r="AA146" s="1012"/>
      <c r="AB146" s="1015"/>
      <c r="AC146" s="1015"/>
      <c r="AD146" s="1015"/>
      <c r="AE146" s="1015"/>
      <c r="AF146" s="1015"/>
      <c r="AG146" s="1015"/>
      <c r="AH146" s="1015"/>
      <c r="AI146" s="1015"/>
      <c r="AJ146" s="1015"/>
      <c r="AK146" s="1015"/>
      <c r="AL146" s="1015"/>
      <c r="AM146" s="1015"/>
      <c r="AN146" s="1015"/>
      <c r="AO146" s="1015"/>
      <c r="AP146" s="1015"/>
      <c r="AQ146" s="1015"/>
      <c r="AR146" s="1015"/>
      <c r="AS146" s="1015"/>
      <c r="BF146" s="810"/>
    </row>
    <row r="147" spans="2:58" s="804" customFormat="1" ht="20.100000000000001" customHeight="1" x14ac:dyDescent="0.2">
      <c r="B147" s="805"/>
      <c r="C147" s="808"/>
      <c r="G147" s="807"/>
      <c r="K147" s="992"/>
      <c r="L147" s="1002"/>
      <c r="M147" s="1002"/>
      <c r="N147" s="1005"/>
      <c r="O147" s="1005"/>
      <c r="P147" s="1005"/>
      <c r="Q147" s="1005"/>
      <c r="R147" s="1004"/>
      <c r="S147" s="1442"/>
      <c r="AA147" s="1012"/>
      <c r="AB147" s="1015"/>
      <c r="AC147" s="1015"/>
      <c r="AD147" s="1015"/>
      <c r="AE147" s="1015"/>
      <c r="AF147" s="1015"/>
      <c r="AG147" s="1015"/>
      <c r="AH147" s="1015"/>
      <c r="AI147" s="1015"/>
      <c r="AJ147" s="1015"/>
      <c r="AK147" s="1015"/>
      <c r="AL147" s="1015"/>
      <c r="AM147" s="1015"/>
      <c r="AN147" s="1015"/>
      <c r="AO147" s="1015"/>
      <c r="AP147" s="1015"/>
      <c r="AQ147" s="1015"/>
      <c r="AR147" s="1015"/>
      <c r="AS147" s="1015"/>
      <c r="BF147" s="810"/>
    </row>
    <row r="148" spans="2:58" s="804" customFormat="1" ht="20.100000000000001" customHeight="1" x14ac:dyDescent="0.2">
      <c r="B148" s="805"/>
      <c r="C148" s="808"/>
      <c r="G148" s="807"/>
      <c r="K148" s="992"/>
      <c r="L148" s="1002"/>
      <c r="M148" s="1002"/>
      <c r="N148" s="1005"/>
      <c r="O148" s="1005"/>
      <c r="P148" s="1005"/>
      <c r="Q148" s="1005"/>
      <c r="R148" s="1004"/>
      <c r="S148" s="1441"/>
      <c r="AA148" s="1012"/>
      <c r="AB148" s="1015"/>
      <c r="AC148" s="1015"/>
      <c r="AD148" s="1015"/>
      <c r="AE148" s="1015"/>
      <c r="AF148" s="1015"/>
      <c r="AG148" s="1015"/>
      <c r="AH148" s="1015"/>
      <c r="AI148" s="1015"/>
      <c r="AJ148" s="1015"/>
      <c r="AK148" s="1015"/>
      <c r="AL148" s="1015"/>
      <c r="AM148" s="1015"/>
      <c r="AN148" s="1015"/>
      <c r="AO148" s="1015"/>
      <c r="AP148" s="1015"/>
      <c r="AQ148" s="1015"/>
      <c r="AR148" s="1015"/>
      <c r="AS148" s="1015"/>
      <c r="BF148" s="810"/>
    </row>
    <row r="149" spans="2:58" s="804" customFormat="1" ht="20.100000000000001" customHeight="1" x14ac:dyDescent="0.2">
      <c r="B149" s="805"/>
      <c r="C149" s="808"/>
      <c r="G149" s="807"/>
      <c r="K149" s="992"/>
      <c r="L149" s="1002"/>
      <c r="M149" s="1002"/>
      <c r="N149" s="1005"/>
      <c r="O149" s="1005"/>
      <c r="P149" s="1005"/>
      <c r="Q149" s="1005"/>
      <c r="R149" s="1004"/>
      <c r="S149" s="1442"/>
      <c r="AA149" s="1012"/>
      <c r="AB149" s="1015"/>
      <c r="AC149" s="1015"/>
      <c r="AD149" s="1015"/>
      <c r="AE149" s="1015"/>
      <c r="AF149" s="1015"/>
      <c r="AG149" s="1015"/>
      <c r="AH149" s="1015"/>
      <c r="AI149" s="1015"/>
      <c r="AJ149" s="1015"/>
      <c r="AK149" s="1015"/>
      <c r="AL149" s="1015"/>
      <c r="AM149" s="1015"/>
      <c r="AN149" s="1015"/>
      <c r="AO149" s="1015"/>
      <c r="AP149" s="1015"/>
      <c r="AQ149" s="1015"/>
      <c r="AR149" s="1015"/>
      <c r="AS149" s="1015"/>
      <c r="BF149" s="810"/>
    </row>
    <row r="150" spans="2:58" s="804" customFormat="1" ht="20.100000000000001" customHeight="1" x14ac:dyDescent="0.2">
      <c r="B150" s="805"/>
      <c r="C150" s="808"/>
      <c r="G150" s="807"/>
      <c r="K150" s="992"/>
      <c r="L150" s="1002"/>
      <c r="M150" s="1002"/>
      <c r="N150" s="1005"/>
      <c r="O150" s="1005"/>
      <c r="P150" s="1005"/>
      <c r="Q150" s="1005"/>
      <c r="R150" s="1004"/>
      <c r="S150" s="1442"/>
      <c r="AA150" s="1012"/>
      <c r="AB150" s="1015"/>
      <c r="AC150" s="1015"/>
      <c r="AD150" s="1015"/>
      <c r="AE150" s="1015"/>
      <c r="AF150" s="1015"/>
      <c r="AG150" s="1015"/>
      <c r="AH150" s="1015"/>
      <c r="AI150" s="1015"/>
      <c r="AJ150" s="1015"/>
      <c r="AK150" s="1015"/>
      <c r="AL150" s="1015"/>
      <c r="AM150" s="1015"/>
      <c r="AN150" s="1015"/>
      <c r="AO150" s="1015"/>
      <c r="AP150" s="1015"/>
      <c r="AQ150" s="1015"/>
      <c r="AR150" s="1015"/>
      <c r="AS150" s="1015"/>
      <c r="BF150" s="810"/>
    </row>
    <row r="151" spans="2:58" s="804" customFormat="1" ht="20.100000000000001" customHeight="1" x14ac:dyDescent="0.2">
      <c r="B151" s="805"/>
      <c r="C151" s="808"/>
      <c r="G151" s="807"/>
      <c r="K151" s="992"/>
      <c r="L151" s="1002"/>
      <c r="M151" s="1006"/>
      <c r="N151" s="1005"/>
      <c r="O151" s="1005"/>
      <c r="P151" s="1005"/>
      <c r="Q151" s="1005"/>
      <c r="R151" s="1004"/>
      <c r="S151" s="1442"/>
      <c r="AA151" s="1012"/>
      <c r="AB151" s="1015"/>
      <c r="AC151" s="1015"/>
      <c r="AD151" s="1015"/>
      <c r="AE151" s="1015"/>
      <c r="AF151" s="1015"/>
      <c r="AG151" s="1015"/>
      <c r="AH151" s="1015"/>
      <c r="AI151" s="1015"/>
      <c r="AJ151" s="1015"/>
      <c r="AK151" s="1015"/>
      <c r="AL151" s="1015"/>
      <c r="AM151" s="1015"/>
      <c r="AN151" s="1015"/>
      <c r="AO151" s="1015"/>
      <c r="AP151" s="1015"/>
      <c r="AQ151" s="1015"/>
      <c r="AR151" s="1015"/>
      <c r="AS151" s="1015"/>
      <c r="BF151" s="810"/>
    </row>
    <row r="152" spans="2:58" s="804" customFormat="1" ht="20.100000000000001" customHeight="1" x14ac:dyDescent="0.2">
      <c r="B152" s="805"/>
      <c r="C152" s="808"/>
      <c r="G152" s="807"/>
      <c r="K152" s="992"/>
      <c r="L152" s="1002"/>
      <c r="M152" s="1006"/>
      <c r="N152" s="1005"/>
      <c r="O152" s="1005"/>
      <c r="P152" s="1005"/>
      <c r="Q152" s="1005"/>
      <c r="R152" s="1004"/>
      <c r="S152" s="1005"/>
      <c r="AA152" s="1012"/>
      <c r="AB152" s="1015"/>
      <c r="AC152" s="1015"/>
      <c r="AD152" s="1015"/>
      <c r="AE152" s="1015"/>
      <c r="AF152" s="1015"/>
      <c r="AG152" s="1015"/>
      <c r="AH152" s="1015"/>
      <c r="AI152" s="1015"/>
      <c r="AJ152" s="1015"/>
      <c r="AK152" s="1015"/>
      <c r="AL152" s="1015"/>
      <c r="AM152" s="1015"/>
      <c r="AN152" s="1015"/>
      <c r="AO152" s="1015"/>
      <c r="AP152" s="1015"/>
      <c r="AQ152" s="1015"/>
      <c r="AR152" s="1015"/>
      <c r="AS152" s="1015"/>
      <c r="BF152" s="810"/>
    </row>
    <row r="153" spans="2:58" s="804" customFormat="1" x14ac:dyDescent="0.2">
      <c r="B153" s="805"/>
      <c r="C153" s="808"/>
      <c r="D153" s="992"/>
      <c r="E153" s="1442"/>
      <c r="F153" s="1442"/>
      <c r="G153" s="1442"/>
      <c r="H153" s="962"/>
      <c r="I153" s="1007"/>
      <c r="J153" s="1008"/>
      <c r="K153" s="1005"/>
      <c r="L153" s="1002"/>
      <c r="M153" s="1006"/>
      <c r="N153" s="1005"/>
      <c r="O153" s="1005"/>
      <c r="P153" s="992"/>
      <c r="Q153" s="992"/>
      <c r="R153" s="829"/>
      <c r="S153" s="992"/>
      <c r="AA153" s="1012"/>
      <c r="AB153" s="1015"/>
      <c r="AC153" s="1015"/>
      <c r="AD153" s="1015"/>
      <c r="AE153" s="1015"/>
      <c r="AF153" s="1015"/>
      <c r="AG153" s="1015"/>
      <c r="AH153" s="1015"/>
      <c r="AI153" s="1015"/>
      <c r="AJ153" s="1015"/>
      <c r="AK153" s="1015"/>
      <c r="AL153" s="1015"/>
      <c r="AM153" s="1015"/>
      <c r="AN153" s="1015"/>
      <c r="AO153" s="1015"/>
      <c r="AP153" s="1015"/>
      <c r="AQ153" s="1015"/>
      <c r="AR153" s="1015"/>
      <c r="AS153" s="1015"/>
      <c r="BF153" s="810"/>
    </row>
    <row r="154" spans="2:58" s="804" customFormat="1" x14ac:dyDescent="0.2">
      <c r="B154" s="805"/>
      <c r="C154" s="808"/>
      <c r="D154" s="992"/>
      <c r="E154" s="992"/>
      <c r="F154" s="992"/>
      <c r="G154" s="1009"/>
      <c r="H154" s="962"/>
      <c r="I154" s="1007"/>
      <c r="J154" s="1010"/>
      <c r="K154" s="992"/>
      <c r="L154" s="1002"/>
      <c r="M154" s="1002"/>
      <c r="N154" s="992"/>
      <c r="O154" s="992"/>
      <c r="R154" s="1003"/>
      <c r="AA154" s="1012"/>
      <c r="AB154" s="1015"/>
      <c r="AC154" s="1015"/>
      <c r="AD154" s="1015"/>
      <c r="AE154" s="1015"/>
      <c r="AF154" s="1015"/>
      <c r="AG154" s="1015"/>
      <c r="AH154" s="1015"/>
      <c r="AI154" s="1015"/>
      <c r="AJ154" s="1015"/>
      <c r="AK154" s="1015"/>
      <c r="AL154" s="1015"/>
      <c r="AM154" s="1015"/>
      <c r="AN154" s="1015"/>
      <c r="AO154" s="1015"/>
      <c r="AP154" s="1015"/>
      <c r="AQ154" s="1015"/>
      <c r="AR154" s="1015"/>
      <c r="AS154" s="1015"/>
      <c r="BF154" s="810"/>
    </row>
    <row r="155" spans="2:58" s="804" customFormat="1" x14ac:dyDescent="0.2">
      <c r="B155" s="805"/>
      <c r="C155" s="808"/>
      <c r="D155" s="992"/>
      <c r="E155" s="992"/>
      <c r="F155" s="992"/>
      <c r="G155" s="1009"/>
      <c r="H155" s="962"/>
      <c r="I155" s="1007"/>
      <c r="J155" s="1010"/>
      <c r="K155" s="992"/>
      <c r="L155" s="1002"/>
      <c r="M155" s="1002"/>
      <c r="N155" s="992"/>
      <c r="O155" s="992"/>
      <c r="R155" s="1003"/>
      <c r="AA155" s="1012"/>
      <c r="AB155" s="1015"/>
      <c r="AC155" s="1015"/>
      <c r="AD155" s="1015"/>
      <c r="AE155" s="1015"/>
      <c r="AF155" s="1015"/>
      <c r="AG155" s="1015"/>
      <c r="AH155" s="1015"/>
      <c r="AI155" s="1015"/>
      <c r="AJ155" s="1015"/>
      <c r="AK155" s="1015"/>
      <c r="AL155" s="1015"/>
      <c r="AM155" s="1015"/>
      <c r="AN155" s="1015"/>
      <c r="AO155" s="1015"/>
      <c r="AP155" s="1015"/>
      <c r="AQ155" s="1015"/>
      <c r="AR155" s="1015"/>
      <c r="AS155" s="1015"/>
      <c r="BF155" s="810"/>
    </row>
    <row r="156" spans="2:58" s="804" customFormat="1" x14ac:dyDescent="0.2">
      <c r="B156" s="805"/>
      <c r="C156" s="808"/>
      <c r="D156" s="992"/>
      <c r="E156" s="992"/>
      <c r="F156" s="992"/>
      <c r="G156" s="1009"/>
      <c r="H156" s="962"/>
      <c r="I156" s="1007"/>
      <c r="J156" s="1010"/>
      <c r="K156" s="992"/>
      <c r="L156" s="1002"/>
      <c r="M156" s="1002"/>
      <c r="N156" s="992"/>
      <c r="O156" s="992"/>
      <c r="R156" s="1003"/>
      <c r="AA156" s="1012"/>
      <c r="AB156" s="1015"/>
      <c r="AC156" s="1015"/>
      <c r="AD156" s="1015"/>
      <c r="AE156" s="1015"/>
      <c r="AF156" s="1015"/>
      <c r="AG156" s="1015"/>
      <c r="AH156" s="1015"/>
      <c r="AI156" s="1015"/>
      <c r="AJ156" s="1015"/>
      <c r="AK156" s="1015"/>
      <c r="AL156" s="1015"/>
      <c r="AM156" s="1015"/>
      <c r="AN156" s="1015"/>
      <c r="AO156" s="1015"/>
      <c r="AP156" s="1015"/>
      <c r="AQ156" s="1015"/>
      <c r="AR156" s="1015"/>
      <c r="AS156" s="1015"/>
      <c r="BF156" s="810"/>
    </row>
    <row r="157" spans="2:58" s="804" customFormat="1" x14ac:dyDescent="0.2">
      <c r="B157" s="805"/>
      <c r="C157" s="808"/>
      <c r="D157" s="992"/>
      <c r="E157" s="992"/>
      <c r="F157" s="992"/>
      <c r="G157" s="1009"/>
      <c r="H157" s="962"/>
      <c r="I157" s="1007"/>
      <c r="J157" s="1010"/>
      <c r="K157" s="992"/>
      <c r="L157" s="1002"/>
      <c r="M157" s="1002"/>
      <c r="N157" s="992"/>
      <c r="O157" s="992"/>
      <c r="R157" s="1003"/>
      <c r="AA157" s="1012"/>
      <c r="AB157" s="1015"/>
      <c r="AC157" s="1015"/>
      <c r="AD157" s="1015"/>
      <c r="AE157" s="1015"/>
      <c r="AF157" s="1015"/>
      <c r="AG157" s="1015"/>
      <c r="AH157" s="1015"/>
      <c r="AI157" s="1015"/>
      <c r="AJ157" s="1015"/>
      <c r="AK157" s="1015"/>
      <c r="AL157" s="1015"/>
      <c r="AM157" s="1015"/>
      <c r="AN157" s="1015"/>
      <c r="AO157" s="1015"/>
      <c r="AP157" s="1015"/>
      <c r="AQ157" s="1015"/>
      <c r="AR157" s="1015"/>
      <c r="AS157" s="1015"/>
      <c r="BF157" s="810"/>
    </row>
    <row r="158" spans="2:58" s="804" customFormat="1" x14ac:dyDescent="0.2">
      <c r="B158" s="805"/>
      <c r="C158" s="808"/>
      <c r="D158" s="992"/>
      <c r="E158" s="992"/>
      <c r="F158" s="992"/>
      <c r="G158" s="1009"/>
      <c r="H158" s="962"/>
      <c r="I158" s="1007"/>
      <c r="J158" s="1010"/>
      <c r="K158" s="992"/>
      <c r="L158" s="1002"/>
      <c r="M158" s="1002"/>
      <c r="N158" s="992"/>
      <c r="O158" s="992"/>
      <c r="R158" s="1003"/>
      <c r="AA158" s="1012"/>
      <c r="AB158" s="1015"/>
      <c r="AC158" s="1015"/>
      <c r="AD158" s="1015"/>
      <c r="AE158" s="1015"/>
      <c r="AF158" s="1015"/>
      <c r="AG158" s="1015"/>
      <c r="AH158" s="1015"/>
      <c r="AI158" s="1015"/>
      <c r="AJ158" s="1015"/>
      <c r="AK158" s="1015"/>
      <c r="AL158" s="1015"/>
      <c r="AM158" s="1015"/>
      <c r="AN158" s="1015"/>
      <c r="AO158" s="1015"/>
      <c r="AP158" s="1015"/>
      <c r="AQ158" s="1015"/>
      <c r="AR158" s="1015"/>
      <c r="AS158" s="1015"/>
      <c r="BF158" s="810"/>
    </row>
    <row r="159" spans="2:58" s="804" customFormat="1" x14ac:dyDescent="0.2">
      <c r="B159" s="805"/>
      <c r="C159" s="808"/>
      <c r="D159" s="992"/>
      <c r="E159" s="992"/>
      <c r="F159" s="992"/>
      <c r="G159" s="1009"/>
      <c r="H159" s="962"/>
      <c r="I159" s="1007"/>
      <c r="J159" s="1010"/>
      <c r="K159" s="992"/>
      <c r="L159" s="1002"/>
      <c r="M159" s="1002"/>
      <c r="N159" s="992"/>
      <c r="O159" s="992"/>
      <c r="R159" s="1003"/>
      <c r="AA159" s="1012"/>
      <c r="AB159" s="1015"/>
      <c r="AC159" s="1015"/>
      <c r="AD159" s="1015"/>
      <c r="AE159" s="1015"/>
      <c r="AF159" s="1015"/>
      <c r="AG159" s="1015"/>
      <c r="AH159" s="1015"/>
      <c r="AI159" s="1015"/>
      <c r="AJ159" s="1015"/>
      <c r="AK159" s="1015"/>
      <c r="AL159" s="1015"/>
      <c r="AM159" s="1015"/>
      <c r="AN159" s="1015"/>
      <c r="AO159" s="1015"/>
      <c r="AP159" s="1015"/>
      <c r="AQ159" s="1015"/>
      <c r="AR159" s="1015"/>
      <c r="AS159" s="1015"/>
      <c r="BF159" s="810"/>
    </row>
    <row r="160" spans="2:58" s="804" customFormat="1" x14ac:dyDescent="0.2">
      <c r="B160" s="805"/>
      <c r="C160" s="808"/>
      <c r="G160" s="807"/>
      <c r="H160" s="1012"/>
      <c r="I160" s="1013"/>
      <c r="J160" s="1014"/>
      <c r="L160" s="1002"/>
      <c r="M160" s="1002"/>
      <c r="N160" s="992"/>
      <c r="O160" s="992"/>
      <c r="R160" s="1003"/>
      <c r="AA160" s="1012"/>
      <c r="AB160" s="1015"/>
      <c r="AC160" s="1015"/>
      <c r="AD160" s="1015"/>
      <c r="AE160" s="1015"/>
      <c r="AF160" s="1015"/>
      <c r="AG160" s="1015"/>
      <c r="AH160" s="1015"/>
      <c r="AI160" s="1015"/>
      <c r="AJ160" s="1015"/>
      <c r="AK160" s="1015"/>
      <c r="AL160" s="1015"/>
      <c r="AM160" s="1015"/>
      <c r="AN160" s="1015"/>
      <c r="AO160" s="1015"/>
      <c r="AP160" s="1015"/>
      <c r="AQ160" s="1015"/>
      <c r="AR160" s="1015"/>
      <c r="AS160" s="1015"/>
      <c r="BF160" s="810"/>
    </row>
    <row r="161" spans="2:58" s="804" customFormat="1" x14ac:dyDescent="0.2">
      <c r="B161" s="805"/>
      <c r="C161" s="808"/>
      <c r="G161" s="807"/>
      <c r="H161" s="1012"/>
      <c r="I161" s="1013"/>
      <c r="J161" s="1014"/>
      <c r="L161" s="1002"/>
      <c r="M161" s="1002"/>
      <c r="N161" s="992"/>
      <c r="O161" s="992"/>
      <c r="R161" s="1003"/>
      <c r="AA161" s="1012"/>
      <c r="AB161" s="1015"/>
      <c r="AC161" s="1015"/>
      <c r="AD161" s="1015"/>
      <c r="AE161" s="1015"/>
      <c r="AF161" s="1015"/>
      <c r="AG161" s="1015"/>
      <c r="AH161" s="1015"/>
      <c r="AI161" s="1015"/>
      <c r="AJ161" s="1015"/>
      <c r="AK161" s="1015"/>
      <c r="AL161" s="1015"/>
      <c r="AM161" s="1015"/>
      <c r="AN161" s="1015"/>
      <c r="AO161" s="1015"/>
      <c r="AP161" s="1015"/>
      <c r="AQ161" s="1015"/>
      <c r="AR161" s="1015"/>
      <c r="AS161" s="1015"/>
      <c r="BF161" s="810"/>
    </row>
    <row r="162" spans="2:58" s="804" customFormat="1" x14ac:dyDescent="0.2">
      <c r="B162" s="805"/>
      <c r="C162" s="808"/>
      <c r="G162" s="807"/>
      <c r="H162" s="1012"/>
      <c r="I162" s="1013"/>
      <c r="J162" s="1014"/>
      <c r="L162" s="1002"/>
      <c r="M162" s="1002"/>
      <c r="N162" s="992"/>
      <c r="O162" s="992"/>
      <c r="R162" s="1003"/>
      <c r="AA162" s="1012"/>
      <c r="AB162" s="1015"/>
      <c r="AC162" s="1015"/>
      <c r="AD162" s="1015"/>
      <c r="AE162" s="1015"/>
      <c r="AF162" s="1015"/>
      <c r="AG162" s="1015"/>
      <c r="AH162" s="1015"/>
      <c r="AI162" s="1015"/>
      <c r="AJ162" s="1015"/>
      <c r="AK162" s="1015"/>
      <c r="AL162" s="1015"/>
      <c r="AM162" s="1015"/>
      <c r="AN162" s="1015"/>
      <c r="AO162" s="1015"/>
      <c r="AP162" s="1015"/>
      <c r="AQ162" s="1015"/>
      <c r="AR162" s="1015"/>
      <c r="AS162" s="1015"/>
      <c r="BF162" s="810"/>
    </row>
    <row r="163" spans="2:58" s="804" customFormat="1" x14ac:dyDescent="0.2">
      <c r="B163" s="805"/>
      <c r="C163" s="808"/>
      <c r="G163" s="807"/>
      <c r="H163" s="1012"/>
      <c r="I163" s="1013"/>
      <c r="J163" s="1014"/>
      <c r="L163" s="1002"/>
      <c r="M163" s="1002"/>
      <c r="N163" s="992"/>
      <c r="O163" s="992"/>
      <c r="R163" s="1003"/>
      <c r="AA163" s="1012"/>
      <c r="AB163" s="1015"/>
      <c r="AC163" s="1015"/>
      <c r="AD163" s="1015"/>
      <c r="AE163" s="1015"/>
      <c r="AF163" s="1015"/>
      <c r="AG163" s="1015"/>
      <c r="AH163" s="1015"/>
      <c r="AI163" s="1015"/>
      <c r="AJ163" s="1015"/>
      <c r="AK163" s="1015"/>
      <c r="AL163" s="1015"/>
      <c r="AM163" s="1015"/>
      <c r="AN163" s="1015"/>
      <c r="AO163" s="1015"/>
      <c r="AP163" s="1015"/>
      <c r="AQ163" s="1015"/>
      <c r="AR163" s="1015"/>
      <c r="AS163" s="1015"/>
      <c r="BF163" s="810"/>
    </row>
    <row r="164" spans="2:58" s="804" customFormat="1" x14ac:dyDescent="0.2">
      <c r="B164" s="805"/>
      <c r="C164" s="808"/>
      <c r="G164" s="807"/>
      <c r="H164" s="1012"/>
      <c r="I164" s="1013"/>
      <c r="J164" s="1014"/>
      <c r="L164" s="1002"/>
      <c r="M164" s="1011"/>
      <c r="N164" s="992"/>
      <c r="O164" s="992"/>
      <c r="R164" s="1003"/>
      <c r="AA164" s="1012"/>
      <c r="AB164" s="1015"/>
      <c r="AC164" s="1015"/>
      <c r="AD164" s="1015"/>
      <c r="AE164" s="1015"/>
      <c r="AF164" s="1015"/>
      <c r="AG164" s="1015"/>
      <c r="AH164" s="1015"/>
      <c r="AI164" s="1015"/>
      <c r="AJ164" s="1015"/>
      <c r="AK164" s="1015"/>
      <c r="AL164" s="1015"/>
      <c r="AM164" s="1015"/>
      <c r="AN164" s="1015"/>
      <c r="AO164" s="1015"/>
      <c r="AP164" s="1015"/>
      <c r="AQ164" s="1015"/>
      <c r="AR164" s="1015"/>
      <c r="AS164" s="1015"/>
      <c r="BF164" s="810"/>
    </row>
    <row r="165" spans="2:58" s="804" customFormat="1" x14ac:dyDescent="0.2">
      <c r="B165" s="805"/>
      <c r="C165" s="808"/>
      <c r="G165" s="807"/>
      <c r="H165" s="1012"/>
      <c r="I165" s="1013"/>
      <c r="J165" s="1014"/>
      <c r="L165" s="1002"/>
      <c r="M165" s="1002"/>
      <c r="N165" s="992"/>
      <c r="O165" s="992"/>
      <c r="R165" s="1003"/>
      <c r="AA165" s="1012"/>
      <c r="AB165" s="1015"/>
      <c r="AC165" s="1015"/>
      <c r="AD165" s="1015"/>
      <c r="AE165" s="1015"/>
      <c r="AF165" s="1015"/>
      <c r="AG165" s="1015"/>
      <c r="AH165" s="1015"/>
      <c r="AI165" s="1015"/>
      <c r="AJ165" s="1015"/>
      <c r="AK165" s="1015"/>
      <c r="AL165" s="1015"/>
      <c r="AM165" s="1015"/>
      <c r="AN165" s="1015"/>
      <c r="AO165" s="1015"/>
      <c r="AP165" s="1015"/>
      <c r="AQ165" s="1015"/>
      <c r="AR165" s="1015"/>
      <c r="AS165" s="1015"/>
      <c r="BF165" s="810"/>
    </row>
    <row r="166" spans="2:58" s="804" customFormat="1" x14ac:dyDescent="0.2">
      <c r="B166" s="805"/>
      <c r="C166" s="808"/>
      <c r="G166" s="807"/>
      <c r="H166" s="1012"/>
      <c r="I166" s="1013"/>
      <c r="J166" s="1014"/>
      <c r="L166" s="1011"/>
      <c r="M166" s="1011"/>
      <c r="N166" s="992"/>
      <c r="O166" s="992"/>
      <c r="R166" s="1003"/>
      <c r="AA166" s="1012"/>
      <c r="AB166" s="1015"/>
      <c r="AC166" s="1015"/>
      <c r="AD166" s="1015"/>
      <c r="AE166" s="1015"/>
      <c r="AF166" s="1015"/>
      <c r="AG166" s="1015"/>
      <c r="AH166" s="1015"/>
      <c r="AI166" s="1015"/>
      <c r="AJ166" s="1015"/>
      <c r="AK166" s="1015"/>
      <c r="AL166" s="1015"/>
      <c r="AM166" s="1015"/>
      <c r="AN166" s="1015"/>
      <c r="AO166" s="1015"/>
      <c r="AP166" s="1015"/>
      <c r="AQ166" s="1015"/>
      <c r="AR166" s="1015"/>
      <c r="AS166" s="1015"/>
      <c r="BF166" s="810"/>
    </row>
    <row r="167" spans="2:58" s="804" customFormat="1" x14ac:dyDescent="0.2">
      <c r="B167" s="805"/>
      <c r="C167" s="808"/>
      <c r="G167" s="807"/>
      <c r="H167" s="1012"/>
      <c r="I167" s="1013"/>
      <c r="J167" s="1014"/>
      <c r="L167" s="1002"/>
      <c r="M167" s="1002"/>
      <c r="N167" s="992"/>
      <c r="O167" s="992"/>
      <c r="R167" s="1003"/>
      <c r="AA167" s="1012"/>
      <c r="AB167" s="1015"/>
      <c r="AC167" s="1015"/>
      <c r="AD167" s="1015"/>
      <c r="AE167" s="1015"/>
      <c r="AF167" s="1015"/>
      <c r="AG167" s="1015"/>
      <c r="AH167" s="1015"/>
      <c r="AI167" s="1015"/>
      <c r="AJ167" s="1015"/>
      <c r="AK167" s="1015"/>
      <c r="AL167" s="1015"/>
      <c r="AM167" s="1015"/>
      <c r="AN167" s="1015"/>
      <c r="AO167" s="1015"/>
      <c r="AP167" s="1015"/>
      <c r="AQ167" s="1015"/>
      <c r="AR167" s="1015"/>
      <c r="AS167" s="1015"/>
      <c r="BF167" s="810"/>
    </row>
    <row r="168" spans="2:58" s="804" customFormat="1" x14ac:dyDescent="0.2">
      <c r="B168" s="805"/>
      <c r="C168" s="808"/>
      <c r="G168" s="807"/>
      <c r="H168" s="1012"/>
      <c r="I168" s="1013"/>
      <c r="J168" s="1014"/>
      <c r="L168" s="1002"/>
      <c r="M168" s="1002"/>
      <c r="N168" s="992"/>
      <c r="O168" s="992"/>
      <c r="R168" s="1003"/>
      <c r="AA168" s="1012"/>
      <c r="AB168" s="1015"/>
      <c r="AC168" s="1015"/>
      <c r="AD168" s="1015"/>
      <c r="AE168" s="1015"/>
      <c r="AF168" s="1015"/>
      <c r="AG168" s="1015"/>
      <c r="AH168" s="1015"/>
      <c r="AI168" s="1015"/>
      <c r="AJ168" s="1015"/>
      <c r="AK168" s="1015"/>
      <c r="AL168" s="1015"/>
      <c r="AM168" s="1015"/>
      <c r="AN168" s="1015"/>
      <c r="AO168" s="1015"/>
      <c r="AP168" s="1015"/>
      <c r="AQ168" s="1015"/>
      <c r="AR168" s="1015"/>
      <c r="AS168" s="1015"/>
      <c r="BF168" s="810"/>
    </row>
    <row r="169" spans="2:58" s="804" customFormat="1" x14ac:dyDescent="0.2">
      <c r="B169" s="805"/>
      <c r="C169" s="808"/>
      <c r="G169" s="807"/>
      <c r="H169" s="1012"/>
      <c r="I169" s="1013"/>
      <c r="J169" s="1014"/>
      <c r="L169" s="1002"/>
      <c r="M169" s="1002"/>
      <c r="N169" s="992"/>
      <c r="O169" s="992"/>
      <c r="R169" s="1003"/>
      <c r="AA169" s="1012"/>
      <c r="AB169" s="1015"/>
      <c r="AC169" s="1015"/>
      <c r="AD169" s="1015"/>
      <c r="AE169" s="1015"/>
      <c r="AF169" s="1015"/>
      <c r="AG169" s="1015"/>
      <c r="AH169" s="1015"/>
      <c r="AI169" s="1015"/>
      <c r="AJ169" s="1015"/>
      <c r="AK169" s="1015"/>
      <c r="AL169" s="1015"/>
      <c r="AM169" s="1015"/>
      <c r="AN169" s="1015"/>
      <c r="AO169" s="1015"/>
      <c r="AP169" s="1015"/>
      <c r="AQ169" s="1015"/>
      <c r="AR169" s="1015"/>
      <c r="AS169" s="1015"/>
      <c r="BF169" s="810"/>
    </row>
    <row r="170" spans="2:58" s="804" customFormat="1" x14ac:dyDescent="0.2">
      <c r="B170" s="805"/>
      <c r="C170" s="808"/>
      <c r="G170" s="807"/>
      <c r="H170" s="1012"/>
      <c r="I170" s="1013"/>
      <c r="J170" s="1014"/>
      <c r="L170" s="1002"/>
      <c r="M170" s="1002"/>
      <c r="N170" s="992"/>
      <c r="O170" s="992"/>
      <c r="R170" s="1003"/>
      <c r="AA170" s="1012"/>
      <c r="AB170" s="1015"/>
      <c r="AC170" s="1015"/>
      <c r="AD170" s="1015"/>
      <c r="AE170" s="1015"/>
      <c r="AF170" s="1015"/>
      <c r="AG170" s="1015"/>
      <c r="AH170" s="1015"/>
      <c r="AI170" s="1015"/>
      <c r="AJ170" s="1015"/>
      <c r="AK170" s="1015"/>
      <c r="AL170" s="1015"/>
      <c r="AM170" s="1015"/>
      <c r="AN170" s="1015"/>
      <c r="AO170" s="1015"/>
      <c r="AP170" s="1015"/>
      <c r="AQ170" s="1015"/>
      <c r="AR170" s="1015"/>
      <c r="AS170" s="1015"/>
      <c r="BF170" s="810"/>
    </row>
    <row r="171" spans="2:58" s="804" customFormat="1" x14ac:dyDescent="0.2">
      <c r="B171" s="805"/>
      <c r="C171" s="808"/>
      <c r="G171" s="807"/>
      <c r="H171" s="1012"/>
      <c r="I171" s="1013"/>
      <c r="J171" s="1014"/>
      <c r="L171" s="1002"/>
      <c r="M171" s="1002"/>
      <c r="N171" s="992"/>
      <c r="O171" s="992"/>
      <c r="R171" s="1003"/>
      <c r="AA171" s="1012"/>
      <c r="AB171" s="1015"/>
      <c r="AC171" s="1015"/>
      <c r="AD171" s="1015"/>
      <c r="AE171" s="1015"/>
      <c r="AF171" s="1015"/>
      <c r="AG171" s="1015"/>
      <c r="AH171" s="1015"/>
      <c r="AI171" s="1015"/>
      <c r="AJ171" s="1015"/>
      <c r="AK171" s="1015"/>
      <c r="AL171" s="1015"/>
      <c r="AM171" s="1015"/>
      <c r="AN171" s="1015"/>
      <c r="AO171" s="1015"/>
      <c r="AP171" s="1015"/>
      <c r="AQ171" s="1015"/>
      <c r="AR171" s="1015"/>
      <c r="AS171" s="1015"/>
      <c r="BF171" s="810"/>
    </row>
    <row r="172" spans="2:58" s="804" customFormat="1" x14ac:dyDescent="0.2">
      <c r="B172" s="805"/>
      <c r="C172" s="808"/>
      <c r="G172" s="807"/>
      <c r="H172" s="1012"/>
      <c r="I172" s="1013"/>
      <c r="J172" s="1014"/>
      <c r="L172" s="1002"/>
      <c r="M172" s="1002"/>
      <c r="N172" s="992"/>
      <c r="O172" s="992"/>
      <c r="R172" s="1003"/>
      <c r="AA172" s="1012"/>
      <c r="AB172" s="1015"/>
      <c r="AC172" s="1015"/>
      <c r="AD172" s="1015"/>
      <c r="AE172" s="1015"/>
      <c r="AF172" s="1015"/>
      <c r="AG172" s="1015"/>
      <c r="AH172" s="1015"/>
      <c r="AI172" s="1015"/>
      <c r="AJ172" s="1015"/>
      <c r="AK172" s="1015"/>
      <c r="AL172" s="1015"/>
      <c r="AM172" s="1015"/>
      <c r="AN172" s="1015"/>
      <c r="AO172" s="1015"/>
      <c r="AP172" s="1015"/>
      <c r="AQ172" s="1015"/>
      <c r="AR172" s="1015"/>
      <c r="AS172" s="1015"/>
      <c r="BF172" s="810"/>
    </row>
    <row r="173" spans="2:58" s="804" customFormat="1" x14ac:dyDescent="0.2">
      <c r="B173" s="805"/>
      <c r="C173" s="808"/>
      <c r="G173" s="807"/>
      <c r="H173" s="1012"/>
      <c r="I173" s="1013"/>
      <c r="J173" s="1014"/>
      <c r="L173" s="1002"/>
      <c r="M173" s="1002"/>
      <c r="N173" s="992"/>
      <c r="O173" s="992"/>
      <c r="R173" s="1003"/>
      <c r="AA173" s="1012"/>
      <c r="AB173" s="1015"/>
      <c r="AC173" s="1015"/>
      <c r="AD173" s="1015"/>
      <c r="AE173" s="1015"/>
      <c r="AF173" s="1015"/>
      <c r="AG173" s="1015"/>
      <c r="AH173" s="1015"/>
      <c r="AI173" s="1015"/>
      <c r="AJ173" s="1015"/>
      <c r="AK173" s="1015"/>
      <c r="AL173" s="1015"/>
      <c r="AM173" s="1015"/>
      <c r="AN173" s="1015"/>
      <c r="AO173" s="1015"/>
      <c r="AP173" s="1015"/>
      <c r="AQ173" s="1015"/>
      <c r="AR173" s="1015"/>
      <c r="AS173" s="1015"/>
      <c r="BF173" s="810"/>
    </row>
    <row r="174" spans="2:58" s="804" customFormat="1" x14ac:dyDescent="0.2">
      <c r="B174" s="805"/>
      <c r="C174" s="808"/>
      <c r="G174" s="807"/>
      <c r="H174" s="1012"/>
      <c r="I174" s="1013"/>
      <c r="J174" s="1014"/>
      <c r="L174" s="1002"/>
      <c r="M174" s="1002"/>
      <c r="N174" s="992"/>
      <c r="O174" s="992"/>
      <c r="R174" s="1003"/>
      <c r="AA174" s="1012"/>
      <c r="AB174" s="1015"/>
      <c r="AC174" s="1015"/>
      <c r="AD174" s="1015"/>
      <c r="AE174" s="1015"/>
      <c r="AF174" s="1015"/>
      <c r="AG174" s="1015"/>
      <c r="AH174" s="1015"/>
      <c r="AI174" s="1015"/>
      <c r="AJ174" s="1015"/>
      <c r="AK174" s="1015"/>
      <c r="AL174" s="1015"/>
      <c r="AM174" s="1015"/>
      <c r="AN174" s="1015"/>
      <c r="AO174" s="1015"/>
      <c r="AP174" s="1015"/>
      <c r="AQ174" s="1015"/>
      <c r="AR174" s="1015"/>
      <c r="AS174" s="1015"/>
      <c r="BF174" s="810"/>
    </row>
    <row r="175" spans="2:58" s="804" customFormat="1" x14ac:dyDescent="0.2">
      <c r="B175" s="805"/>
      <c r="C175" s="808"/>
      <c r="G175" s="807"/>
      <c r="H175" s="1012"/>
      <c r="I175" s="1013"/>
      <c r="J175" s="1014"/>
      <c r="L175" s="1002"/>
      <c r="M175" s="1002"/>
      <c r="N175" s="992"/>
      <c r="O175" s="992"/>
      <c r="R175" s="1003"/>
      <c r="AA175" s="1012"/>
      <c r="AB175" s="1015"/>
      <c r="AC175" s="1015"/>
      <c r="AD175" s="1015"/>
      <c r="AE175" s="1015"/>
      <c r="AF175" s="1015"/>
      <c r="AG175" s="1015"/>
      <c r="AH175" s="1015"/>
      <c r="AI175" s="1015"/>
      <c r="AJ175" s="1015"/>
      <c r="AK175" s="1015"/>
      <c r="AL175" s="1015"/>
      <c r="AM175" s="1015"/>
      <c r="AN175" s="1015"/>
      <c r="AO175" s="1015"/>
      <c r="AP175" s="1015"/>
      <c r="AQ175" s="1015"/>
      <c r="AR175" s="1015"/>
      <c r="AS175" s="1015"/>
      <c r="BF175" s="810"/>
    </row>
    <row r="176" spans="2:58" s="804" customFormat="1" x14ac:dyDescent="0.2">
      <c r="B176" s="805"/>
      <c r="C176" s="808"/>
      <c r="G176" s="807"/>
      <c r="H176" s="1012"/>
      <c r="I176" s="1013"/>
      <c r="J176" s="1014"/>
      <c r="L176" s="1002"/>
      <c r="M176" s="1002"/>
      <c r="N176" s="992"/>
      <c r="O176" s="992"/>
      <c r="R176" s="1003"/>
      <c r="AA176" s="1012"/>
      <c r="AB176" s="1015"/>
      <c r="AC176" s="1015"/>
      <c r="AD176" s="1015"/>
      <c r="AE176" s="1015"/>
      <c r="AF176" s="1015"/>
      <c r="AG176" s="1015"/>
      <c r="AH176" s="1015"/>
      <c r="AI176" s="1015"/>
      <c r="AJ176" s="1015"/>
      <c r="AK176" s="1015"/>
      <c r="AL176" s="1015"/>
      <c r="AM176" s="1015"/>
      <c r="AN176" s="1015"/>
      <c r="AO176" s="1015"/>
      <c r="AP176" s="1015"/>
      <c r="AQ176" s="1015"/>
      <c r="AR176" s="1015"/>
      <c r="AS176" s="1015"/>
      <c r="BF176" s="810"/>
    </row>
    <row r="177" spans="2:58" s="804" customFormat="1" x14ac:dyDescent="0.2">
      <c r="B177" s="805"/>
      <c r="C177" s="808"/>
      <c r="G177" s="807"/>
      <c r="H177" s="1012"/>
      <c r="I177" s="1013"/>
      <c r="J177" s="1014"/>
      <c r="L177" s="1002"/>
      <c r="M177" s="1002"/>
      <c r="N177" s="992"/>
      <c r="O177" s="992"/>
      <c r="R177" s="1003"/>
      <c r="AA177" s="1012"/>
      <c r="AB177" s="1015"/>
      <c r="AC177" s="1015"/>
      <c r="AD177" s="1015"/>
      <c r="AE177" s="1015"/>
      <c r="AF177" s="1015"/>
      <c r="AG177" s="1015"/>
      <c r="AH177" s="1015"/>
      <c r="AI177" s="1015"/>
      <c r="AJ177" s="1015"/>
      <c r="AK177" s="1015"/>
      <c r="AL177" s="1015"/>
      <c r="AM177" s="1015"/>
      <c r="AN177" s="1015"/>
      <c r="AO177" s="1015"/>
      <c r="AP177" s="1015"/>
      <c r="AQ177" s="1015"/>
      <c r="AR177" s="1015"/>
      <c r="AS177" s="1015"/>
      <c r="BF177" s="810"/>
    </row>
    <row r="178" spans="2:58" s="804" customFormat="1" x14ac:dyDescent="0.2">
      <c r="B178" s="805"/>
      <c r="C178" s="808"/>
      <c r="G178" s="807"/>
      <c r="H178" s="1012"/>
      <c r="I178" s="1013"/>
      <c r="J178" s="1014"/>
      <c r="L178" s="1002"/>
      <c r="M178" s="1002"/>
      <c r="N178" s="992"/>
      <c r="O178" s="992"/>
      <c r="R178" s="1003"/>
      <c r="AA178" s="1012"/>
      <c r="AB178" s="1015"/>
      <c r="AC178" s="1015"/>
      <c r="AD178" s="1015"/>
      <c r="AE178" s="1015"/>
      <c r="AF178" s="1015"/>
      <c r="AG178" s="1015"/>
      <c r="AH178" s="1015"/>
      <c r="AI178" s="1015"/>
      <c r="AJ178" s="1015"/>
      <c r="AK178" s="1015"/>
      <c r="AL178" s="1015"/>
      <c r="AM178" s="1015"/>
      <c r="AN178" s="1015"/>
      <c r="AO178" s="1015"/>
      <c r="AP178" s="1015"/>
      <c r="AQ178" s="1015"/>
      <c r="AR178" s="1015"/>
      <c r="AS178" s="1015"/>
      <c r="BF178" s="810"/>
    </row>
    <row r="179" spans="2:58" s="804" customFormat="1" x14ac:dyDescent="0.2">
      <c r="B179" s="805"/>
      <c r="C179" s="808"/>
      <c r="G179" s="807"/>
      <c r="H179" s="1012"/>
      <c r="I179" s="1013"/>
      <c r="J179" s="1014"/>
      <c r="L179" s="1002"/>
      <c r="M179" s="1002"/>
      <c r="N179" s="992"/>
      <c r="O179" s="992"/>
      <c r="R179" s="1003"/>
      <c r="AA179" s="1012"/>
      <c r="AB179" s="1015"/>
      <c r="AC179" s="1015"/>
      <c r="AD179" s="1015"/>
      <c r="AE179" s="1015"/>
      <c r="AF179" s="1015"/>
      <c r="AG179" s="1015"/>
      <c r="AH179" s="1015"/>
      <c r="AI179" s="1015"/>
      <c r="AJ179" s="1015"/>
      <c r="AK179" s="1015"/>
      <c r="AL179" s="1015"/>
      <c r="AM179" s="1015"/>
      <c r="AN179" s="1015"/>
      <c r="AO179" s="1015"/>
      <c r="AP179" s="1015"/>
      <c r="AQ179" s="1015"/>
      <c r="AR179" s="1015"/>
      <c r="AS179" s="1015"/>
      <c r="BF179" s="810"/>
    </row>
    <row r="180" spans="2:58" s="804" customFormat="1" x14ac:dyDescent="0.2">
      <c r="B180" s="805"/>
      <c r="C180" s="808"/>
      <c r="G180" s="807"/>
      <c r="H180" s="1012"/>
      <c r="I180" s="1013"/>
      <c r="J180" s="1014"/>
      <c r="L180" s="1002"/>
      <c r="M180" s="1002"/>
      <c r="N180" s="992"/>
      <c r="O180" s="992"/>
      <c r="R180" s="1003"/>
      <c r="AA180" s="1012"/>
      <c r="AB180" s="1015"/>
      <c r="AC180" s="1015"/>
      <c r="AD180" s="1015"/>
      <c r="AE180" s="1015"/>
      <c r="AF180" s="1015"/>
      <c r="AG180" s="1015"/>
      <c r="AH180" s="1015"/>
      <c r="AI180" s="1015"/>
      <c r="AJ180" s="1015"/>
      <c r="AK180" s="1015"/>
      <c r="AL180" s="1015"/>
      <c r="AM180" s="1015"/>
      <c r="AN180" s="1015"/>
      <c r="AO180" s="1015"/>
      <c r="AP180" s="1015"/>
      <c r="AQ180" s="1015"/>
      <c r="AR180" s="1015"/>
      <c r="AS180" s="1015"/>
      <c r="BF180" s="810"/>
    </row>
    <row r="181" spans="2:58" s="804" customFormat="1" x14ac:dyDescent="0.2">
      <c r="B181" s="805"/>
      <c r="C181" s="808"/>
      <c r="G181" s="807"/>
      <c r="H181" s="1012"/>
      <c r="I181" s="1013"/>
      <c r="J181" s="1014"/>
      <c r="L181" s="1002"/>
      <c r="M181" s="1002"/>
      <c r="N181" s="992"/>
      <c r="O181" s="992"/>
      <c r="R181" s="1003"/>
      <c r="AA181" s="1012"/>
      <c r="AB181" s="1015"/>
      <c r="AC181" s="1015"/>
      <c r="AD181" s="1015"/>
      <c r="AE181" s="1015"/>
      <c r="AF181" s="1015"/>
      <c r="AG181" s="1015"/>
      <c r="AH181" s="1015"/>
      <c r="AI181" s="1015"/>
      <c r="AJ181" s="1015"/>
      <c r="AK181" s="1015"/>
      <c r="AL181" s="1015"/>
      <c r="AM181" s="1015"/>
      <c r="AN181" s="1015"/>
      <c r="AO181" s="1015"/>
      <c r="AP181" s="1015"/>
      <c r="AQ181" s="1015"/>
      <c r="AR181" s="1015"/>
      <c r="AS181" s="1015"/>
      <c r="BF181" s="810"/>
    </row>
    <row r="182" spans="2:58" s="804" customFormat="1" x14ac:dyDescent="0.2">
      <c r="B182" s="805"/>
      <c r="C182" s="808"/>
      <c r="G182" s="807"/>
      <c r="H182" s="1012"/>
      <c r="I182" s="1013"/>
      <c r="J182" s="1014"/>
      <c r="L182" s="1002"/>
      <c r="M182" s="1002"/>
      <c r="N182" s="992"/>
      <c r="O182" s="992"/>
      <c r="R182" s="1003"/>
      <c r="AA182" s="1012"/>
      <c r="AB182" s="1015"/>
      <c r="AC182" s="1015"/>
      <c r="AD182" s="1015"/>
      <c r="AE182" s="1015"/>
      <c r="AF182" s="1015"/>
      <c r="AG182" s="1015"/>
      <c r="AH182" s="1015"/>
      <c r="AI182" s="1015"/>
      <c r="AJ182" s="1015"/>
      <c r="AK182" s="1015"/>
      <c r="AL182" s="1015"/>
      <c r="AM182" s="1015"/>
      <c r="AN182" s="1015"/>
      <c r="AO182" s="1015"/>
      <c r="AP182" s="1015"/>
      <c r="AQ182" s="1015"/>
      <c r="AR182" s="1015"/>
      <c r="AS182" s="1015"/>
      <c r="BF182" s="810"/>
    </row>
    <row r="183" spans="2:58" s="804" customFormat="1" x14ac:dyDescent="0.2">
      <c r="B183" s="805"/>
      <c r="C183" s="808"/>
      <c r="G183" s="807"/>
      <c r="H183" s="1012"/>
      <c r="I183" s="1013"/>
      <c r="J183" s="1014"/>
      <c r="L183" s="1002"/>
      <c r="M183" s="1002"/>
      <c r="N183" s="992"/>
      <c r="O183" s="992"/>
      <c r="R183" s="1003"/>
      <c r="AA183" s="1012"/>
      <c r="AB183" s="1015"/>
      <c r="AC183" s="1015"/>
      <c r="AD183" s="1015"/>
      <c r="AE183" s="1015"/>
      <c r="AF183" s="1015"/>
      <c r="AG183" s="1015"/>
      <c r="AH183" s="1015"/>
      <c r="AI183" s="1015"/>
      <c r="AJ183" s="1015"/>
      <c r="AK183" s="1015"/>
      <c r="AL183" s="1015"/>
      <c r="AM183" s="1015"/>
      <c r="AN183" s="1015"/>
      <c r="AO183" s="1015"/>
      <c r="AP183" s="1015"/>
      <c r="AQ183" s="1015"/>
      <c r="AR183" s="1015"/>
      <c r="AS183" s="1015"/>
      <c r="BF183" s="810"/>
    </row>
    <row r="184" spans="2:58" s="804" customFormat="1" x14ac:dyDescent="0.2">
      <c r="B184" s="805"/>
      <c r="C184" s="808"/>
      <c r="G184" s="807"/>
      <c r="H184" s="1012"/>
      <c r="I184" s="1013"/>
      <c r="J184" s="1014"/>
      <c r="L184" s="1002"/>
      <c r="M184" s="1002"/>
      <c r="N184" s="992"/>
      <c r="O184" s="992"/>
      <c r="R184" s="1003"/>
      <c r="AA184" s="1012"/>
      <c r="AB184" s="1015"/>
      <c r="AC184" s="1015"/>
      <c r="AD184" s="1015"/>
      <c r="AE184" s="1015"/>
      <c r="AF184" s="1015"/>
      <c r="AG184" s="1015"/>
      <c r="AH184" s="1015"/>
      <c r="AI184" s="1015"/>
      <c r="AJ184" s="1015"/>
      <c r="AK184" s="1015"/>
      <c r="AL184" s="1015"/>
      <c r="AM184" s="1015"/>
      <c r="AN184" s="1015"/>
      <c r="AO184" s="1015"/>
      <c r="AP184" s="1015"/>
      <c r="AQ184" s="1015"/>
      <c r="AR184" s="1015"/>
      <c r="AS184" s="1015"/>
      <c r="BF184" s="810"/>
    </row>
    <row r="185" spans="2:58" s="804" customFormat="1" x14ac:dyDescent="0.2">
      <c r="B185" s="805"/>
      <c r="C185" s="808"/>
      <c r="G185" s="807"/>
      <c r="H185" s="1012"/>
      <c r="I185" s="1013"/>
      <c r="J185" s="1014"/>
      <c r="L185" s="1002"/>
      <c r="M185" s="1002"/>
      <c r="N185" s="992"/>
      <c r="O185" s="992"/>
      <c r="R185" s="1003"/>
      <c r="AA185" s="1012"/>
      <c r="AB185" s="1015"/>
      <c r="AC185" s="1015"/>
      <c r="AD185" s="1015"/>
      <c r="AE185" s="1015"/>
      <c r="AF185" s="1015"/>
      <c r="AG185" s="1015"/>
      <c r="AH185" s="1015"/>
      <c r="AI185" s="1015"/>
      <c r="AJ185" s="1015"/>
      <c r="AK185" s="1015"/>
      <c r="AL185" s="1015"/>
      <c r="AM185" s="1015"/>
      <c r="AN185" s="1015"/>
      <c r="AO185" s="1015"/>
      <c r="AP185" s="1015"/>
      <c r="AQ185" s="1015"/>
      <c r="AR185" s="1015"/>
      <c r="AS185" s="1015"/>
      <c r="BF185" s="810"/>
    </row>
    <row r="186" spans="2:58" s="804" customFormat="1" x14ac:dyDescent="0.2">
      <c r="B186" s="805"/>
      <c r="C186" s="808"/>
      <c r="G186" s="807"/>
      <c r="H186" s="1012"/>
      <c r="I186" s="1013"/>
      <c r="J186" s="1014"/>
      <c r="L186" s="1002"/>
      <c r="M186" s="1002"/>
      <c r="N186" s="992"/>
      <c r="O186" s="992"/>
      <c r="R186" s="1003"/>
      <c r="AA186" s="1012"/>
      <c r="AB186" s="1015"/>
      <c r="AC186" s="1015"/>
      <c r="AD186" s="1015"/>
      <c r="AE186" s="1015"/>
      <c r="AF186" s="1015"/>
      <c r="AG186" s="1015"/>
      <c r="AH186" s="1015"/>
      <c r="AI186" s="1015"/>
      <c r="AJ186" s="1015"/>
      <c r="AK186" s="1015"/>
      <c r="AL186" s="1015"/>
      <c r="AM186" s="1015"/>
      <c r="AN186" s="1015"/>
      <c r="AO186" s="1015"/>
      <c r="AP186" s="1015"/>
      <c r="AQ186" s="1015"/>
      <c r="AR186" s="1015"/>
      <c r="AS186" s="1015"/>
      <c r="BF186" s="810"/>
    </row>
    <row r="187" spans="2:58" s="804" customFormat="1" x14ac:dyDescent="0.2">
      <c r="B187" s="805"/>
      <c r="C187" s="808"/>
      <c r="G187" s="807"/>
      <c r="H187" s="1012"/>
      <c r="I187" s="1013"/>
      <c r="J187" s="1014"/>
      <c r="L187" s="1002"/>
      <c r="M187" s="1002"/>
      <c r="N187" s="992"/>
      <c r="O187" s="992"/>
      <c r="R187" s="1003"/>
      <c r="AA187" s="1012"/>
      <c r="AB187" s="1015"/>
      <c r="AC187" s="1015"/>
      <c r="AD187" s="1015"/>
      <c r="AE187" s="1015"/>
      <c r="AF187" s="1015"/>
      <c r="AG187" s="1015"/>
      <c r="AH187" s="1015"/>
      <c r="AI187" s="1015"/>
      <c r="AJ187" s="1015"/>
      <c r="AK187" s="1015"/>
      <c r="AL187" s="1015"/>
      <c r="AM187" s="1015"/>
      <c r="AN187" s="1015"/>
      <c r="AO187" s="1015"/>
      <c r="AP187" s="1015"/>
      <c r="AQ187" s="1015"/>
      <c r="AR187" s="1015"/>
      <c r="AS187" s="1015"/>
      <c r="BF187" s="810"/>
    </row>
    <row r="188" spans="2:58" s="804" customFormat="1" x14ac:dyDescent="0.2">
      <c r="B188" s="805"/>
      <c r="C188" s="808"/>
      <c r="G188" s="807"/>
      <c r="H188" s="1012"/>
      <c r="I188" s="1013"/>
      <c r="J188" s="1014"/>
      <c r="L188" s="1002"/>
      <c r="M188" s="1002"/>
      <c r="N188" s="992"/>
      <c r="O188" s="992"/>
      <c r="R188" s="1003"/>
      <c r="AA188" s="1012"/>
      <c r="AB188" s="1015"/>
      <c r="AC188" s="1015"/>
      <c r="AD188" s="1015"/>
      <c r="AE188" s="1015"/>
      <c r="AF188" s="1015"/>
      <c r="AG188" s="1015"/>
      <c r="AH188" s="1015"/>
      <c r="AI188" s="1015"/>
      <c r="AJ188" s="1015"/>
      <c r="AK188" s="1015"/>
      <c r="AL188" s="1015"/>
      <c r="AM188" s="1015"/>
      <c r="AN188" s="1015"/>
      <c r="AO188" s="1015"/>
      <c r="AP188" s="1015"/>
      <c r="AQ188" s="1015"/>
      <c r="AR188" s="1015"/>
      <c r="AS188" s="1015"/>
      <c r="BF188" s="810"/>
    </row>
    <row r="189" spans="2:58" s="804" customFormat="1" x14ac:dyDescent="0.2">
      <c r="B189" s="805"/>
      <c r="C189" s="808"/>
      <c r="G189" s="807"/>
      <c r="H189" s="1012"/>
      <c r="I189" s="1013"/>
      <c r="J189" s="1014"/>
      <c r="L189" s="1002"/>
      <c r="M189" s="1002"/>
      <c r="N189" s="992"/>
      <c r="O189" s="992"/>
      <c r="R189" s="1003"/>
      <c r="AA189" s="1012"/>
      <c r="AB189" s="1015"/>
      <c r="AC189" s="1015"/>
      <c r="AD189" s="1015"/>
      <c r="AE189" s="1015"/>
      <c r="AF189" s="1015"/>
      <c r="AG189" s="1015"/>
      <c r="AH189" s="1015"/>
      <c r="AI189" s="1015"/>
      <c r="AJ189" s="1015"/>
      <c r="AK189" s="1015"/>
      <c r="AL189" s="1015"/>
      <c r="AM189" s="1015"/>
      <c r="AN189" s="1015"/>
      <c r="AO189" s="1015"/>
      <c r="AP189" s="1015"/>
      <c r="AQ189" s="1015"/>
      <c r="AR189" s="1015"/>
      <c r="AS189" s="1015"/>
      <c r="BF189" s="810"/>
    </row>
    <row r="190" spans="2:58" s="804" customFormat="1" x14ac:dyDescent="0.2">
      <c r="B190" s="805"/>
      <c r="C190" s="808"/>
      <c r="G190" s="807"/>
      <c r="H190" s="1012"/>
      <c r="I190" s="1013"/>
      <c r="J190" s="1014"/>
      <c r="L190" s="1002"/>
      <c r="M190" s="1002"/>
      <c r="N190" s="992"/>
      <c r="O190" s="992"/>
      <c r="R190" s="1003"/>
      <c r="AA190" s="1012"/>
      <c r="AB190" s="1015"/>
      <c r="AC190" s="1015"/>
      <c r="AD190" s="1015"/>
      <c r="AE190" s="1015"/>
      <c r="AF190" s="1015"/>
      <c r="AG190" s="1015"/>
      <c r="AH190" s="1015"/>
      <c r="AI190" s="1015"/>
      <c r="AJ190" s="1015"/>
      <c r="AK190" s="1015"/>
      <c r="AL190" s="1015"/>
      <c r="AM190" s="1015"/>
      <c r="AN190" s="1015"/>
      <c r="AO190" s="1015"/>
      <c r="AP190" s="1015"/>
      <c r="AQ190" s="1015"/>
      <c r="AR190" s="1015"/>
      <c r="AS190" s="1015"/>
      <c r="BF190" s="810"/>
    </row>
    <row r="191" spans="2:58" s="804" customFormat="1" x14ac:dyDescent="0.2">
      <c r="B191" s="805"/>
      <c r="C191" s="808"/>
      <c r="G191" s="807"/>
      <c r="H191" s="1012"/>
      <c r="I191" s="1013"/>
      <c r="J191" s="1014"/>
      <c r="L191" s="1002"/>
      <c r="M191" s="1002"/>
      <c r="N191" s="992"/>
      <c r="O191" s="992"/>
      <c r="R191" s="1003"/>
      <c r="AA191" s="1012"/>
      <c r="AB191" s="1015"/>
      <c r="AC191" s="1015"/>
      <c r="AD191" s="1015"/>
      <c r="AE191" s="1015"/>
      <c r="AF191" s="1015"/>
      <c r="AG191" s="1015"/>
      <c r="AH191" s="1015"/>
      <c r="AI191" s="1015"/>
      <c r="AJ191" s="1015"/>
      <c r="AK191" s="1015"/>
      <c r="AL191" s="1015"/>
      <c r="AM191" s="1015"/>
      <c r="AN191" s="1015"/>
      <c r="AO191" s="1015"/>
      <c r="AP191" s="1015"/>
      <c r="AQ191" s="1015"/>
      <c r="AR191" s="1015"/>
      <c r="AS191" s="1015"/>
      <c r="BF191" s="810"/>
    </row>
    <row r="192" spans="2:58" s="804" customFormat="1" x14ac:dyDescent="0.2">
      <c r="B192" s="805"/>
      <c r="C192" s="808"/>
      <c r="G192" s="807"/>
      <c r="H192" s="1012"/>
      <c r="I192" s="1013"/>
      <c r="J192" s="1014"/>
      <c r="L192" s="1002"/>
      <c r="M192" s="1002"/>
      <c r="N192" s="992"/>
      <c r="O192" s="992"/>
      <c r="R192" s="1003"/>
      <c r="AA192" s="1012"/>
      <c r="AB192" s="1015"/>
      <c r="AC192" s="1015"/>
      <c r="AD192" s="1015"/>
      <c r="AE192" s="1015"/>
      <c r="AF192" s="1015"/>
      <c r="AG192" s="1015"/>
      <c r="AH192" s="1015"/>
      <c r="AI192" s="1015"/>
      <c r="AJ192" s="1015"/>
      <c r="AK192" s="1015"/>
      <c r="AL192" s="1015"/>
      <c r="AM192" s="1015"/>
      <c r="AN192" s="1015"/>
      <c r="AO192" s="1015"/>
      <c r="AP192" s="1015"/>
      <c r="AQ192" s="1015"/>
      <c r="AR192" s="1015"/>
      <c r="AS192" s="1015"/>
      <c r="BF192" s="810"/>
    </row>
    <row r="193" spans="2:58" s="804" customFormat="1" x14ac:dyDescent="0.2">
      <c r="B193" s="805"/>
      <c r="C193" s="808"/>
      <c r="G193" s="807"/>
      <c r="H193" s="1012"/>
      <c r="I193" s="1013"/>
      <c r="J193" s="1014"/>
      <c r="L193" s="1002"/>
      <c r="M193" s="1002"/>
      <c r="N193" s="992"/>
      <c r="O193" s="992"/>
      <c r="R193" s="1003"/>
      <c r="AA193" s="1012"/>
      <c r="AB193" s="1015"/>
      <c r="AC193" s="1015"/>
      <c r="AD193" s="1015"/>
      <c r="AE193" s="1015"/>
      <c r="AF193" s="1015"/>
      <c r="AG193" s="1015"/>
      <c r="AH193" s="1015"/>
      <c r="AI193" s="1015"/>
      <c r="AJ193" s="1015"/>
      <c r="AK193" s="1015"/>
      <c r="AL193" s="1015"/>
      <c r="AM193" s="1015"/>
      <c r="AN193" s="1015"/>
      <c r="AO193" s="1015"/>
      <c r="AP193" s="1015"/>
      <c r="AQ193" s="1015"/>
      <c r="AR193" s="1015"/>
      <c r="AS193" s="1015"/>
      <c r="BF193" s="810"/>
    </row>
    <row r="194" spans="2:58" s="804" customFormat="1" x14ac:dyDescent="0.2">
      <c r="B194" s="805"/>
      <c r="C194" s="808"/>
      <c r="G194" s="807"/>
      <c r="H194" s="1012"/>
      <c r="I194" s="1013"/>
      <c r="J194" s="1014"/>
      <c r="L194" s="1002"/>
      <c r="M194" s="1002"/>
      <c r="N194" s="992"/>
      <c r="O194" s="992"/>
      <c r="R194" s="1003"/>
      <c r="AA194" s="1012"/>
      <c r="AB194" s="1015"/>
      <c r="AC194" s="1015"/>
      <c r="AD194" s="1015"/>
      <c r="AE194" s="1015"/>
      <c r="AF194" s="1015"/>
      <c r="AG194" s="1015"/>
      <c r="AH194" s="1015"/>
      <c r="AI194" s="1015"/>
      <c r="AJ194" s="1015"/>
      <c r="AK194" s="1015"/>
      <c r="AL194" s="1015"/>
      <c r="AM194" s="1015"/>
      <c r="AN194" s="1015"/>
      <c r="AO194" s="1015"/>
      <c r="AP194" s="1015"/>
      <c r="AQ194" s="1015"/>
      <c r="AR194" s="1015"/>
      <c r="AS194" s="1015"/>
      <c r="BF194" s="810"/>
    </row>
    <row r="195" spans="2:58" s="804" customFormat="1" x14ac:dyDescent="0.2">
      <c r="B195" s="805"/>
      <c r="C195" s="808"/>
      <c r="G195" s="807"/>
      <c r="H195" s="1012"/>
      <c r="I195" s="1013"/>
      <c r="J195" s="1014"/>
      <c r="L195" s="1002"/>
      <c r="M195" s="1002"/>
      <c r="N195" s="992"/>
      <c r="O195" s="992"/>
      <c r="R195" s="1003"/>
      <c r="AA195" s="1012"/>
      <c r="AB195" s="1015"/>
      <c r="AC195" s="1015"/>
      <c r="AD195" s="1015"/>
      <c r="AE195" s="1015"/>
      <c r="AF195" s="1015"/>
      <c r="AG195" s="1015"/>
      <c r="AH195" s="1015"/>
      <c r="AI195" s="1015"/>
      <c r="AJ195" s="1015"/>
      <c r="AK195" s="1015"/>
      <c r="AL195" s="1015"/>
      <c r="AM195" s="1015"/>
      <c r="AN195" s="1015"/>
      <c r="AO195" s="1015"/>
      <c r="AP195" s="1015"/>
      <c r="AQ195" s="1015"/>
      <c r="AR195" s="1015"/>
      <c r="AS195" s="1015"/>
      <c r="BF195" s="810"/>
    </row>
    <row r="196" spans="2:58" s="804" customFormat="1" x14ac:dyDescent="0.2">
      <c r="B196" s="805"/>
      <c r="C196" s="808"/>
      <c r="G196" s="807"/>
      <c r="H196" s="1012"/>
      <c r="I196" s="1013"/>
      <c r="J196" s="1014"/>
      <c r="L196" s="1002"/>
      <c r="M196" s="1002"/>
      <c r="N196" s="992"/>
      <c r="O196" s="992"/>
      <c r="R196" s="1003"/>
      <c r="AA196" s="1012"/>
      <c r="AB196" s="1015"/>
      <c r="AC196" s="1015"/>
      <c r="AD196" s="1015"/>
      <c r="AE196" s="1015"/>
      <c r="AF196" s="1015"/>
      <c r="AG196" s="1015"/>
      <c r="AH196" s="1015"/>
      <c r="AI196" s="1015"/>
      <c r="AJ196" s="1015"/>
      <c r="AK196" s="1015"/>
      <c r="AL196" s="1015"/>
      <c r="AM196" s="1015"/>
      <c r="AN196" s="1015"/>
      <c r="AO196" s="1015"/>
      <c r="AP196" s="1015"/>
      <c r="AQ196" s="1015"/>
      <c r="AR196" s="1015"/>
      <c r="AS196" s="1015"/>
      <c r="BF196" s="810"/>
    </row>
    <row r="197" spans="2:58" s="804" customFormat="1" x14ac:dyDescent="0.2">
      <c r="B197" s="805"/>
      <c r="C197" s="808"/>
      <c r="G197" s="807"/>
      <c r="H197" s="1012"/>
      <c r="I197" s="1013"/>
      <c r="J197" s="1014"/>
      <c r="L197" s="1002"/>
      <c r="M197" s="1002"/>
      <c r="N197" s="992"/>
      <c r="O197" s="992"/>
      <c r="R197" s="1003"/>
      <c r="AA197" s="1012"/>
      <c r="AB197" s="1015"/>
      <c r="AC197" s="1015"/>
      <c r="AD197" s="1015"/>
      <c r="AE197" s="1015"/>
      <c r="AF197" s="1015"/>
      <c r="AG197" s="1015"/>
      <c r="AH197" s="1015"/>
      <c r="AI197" s="1015"/>
      <c r="AJ197" s="1015"/>
      <c r="AK197" s="1015"/>
      <c r="AL197" s="1015"/>
      <c r="AM197" s="1015"/>
      <c r="AN197" s="1015"/>
      <c r="AO197" s="1015"/>
      <c r="AP197" s="1015"/>
      <c r="AQ197" s="1015"/>
      <c r="AR197" s="1015"/>
      <c r="AS197" s="1015"/>
      <c r="BF197" s="810"/>
    </row>
    <row r="198" spans="2:58" s="804" customFormat="1" x14ac:dyDescent="0.2">
      <c r="B198" s="805"/>
      <c r="C198" s="808"/>
      <c r="G198" s="807"/>
      <c r="H198" s="1012"/>
      <c r="I198" s="1013"/>
      <c r="J198" s="1014"/>
      <c r="L198" s="1002"/>
      <c r="M198" s="1002"/>
      <c r="N198" s="992"/>
      <c r="O198" s="992"/>
      <c r="R198" s="1003"/>
      <c r="AA198" s="1012"/>
      <c r="AB198" s="1015"/>
      <c r="AC198" s="1015"/>
      <c r="AD198" s="1015"/>
      <c r="AE198" s="1015"/>
      <c r="AF198" s="1015"/>
      <c r="AG198" s="1015"/>
      <c r="AH198" s="1015"/>
      <c r="AI198" s="1015"/>
      <c r="AJ198" s="1015"/>
      <c r="AK198" s="1015"/>
      <c r="AL198" s="1015"/>
      <c r="AM198" s="1015"/>
      <c r="AN198" s="1015"/>
      <c r="AO198" s="1015"/>
      <c r="AP198" s="1015"/>
      <c r="AQ198" s="1015"/>
      <c r="AR198" s="1015"/>
      <c r="AS198" s="1015"/>
      <c r="BF198" s="810"/>
    </row>
    <row r="199" spans="2:58" s="804" customFormat="1" x14ac:dyDescent="0.2">
      <c r="B199" s="805"/>
      <c r="C199" s="808"/>
      <c r="G199" s="807"/>
      <c r="H199" s="1012"/>
      <c r="I199" s="1013"/>
      <c r="J199" s="1014"/>
      <c r="L199" s="1002"/>
      <c r="M199" s="1002"/>
      <c r="N199" s="992"/>
      <c r="O199" s="992"/>
      <c r="R199" s="1003"/>
      <c r="AA199" s="1012"/>
      <c r="AB199" s="1015"/>
      <c r="AC199" s="1015"/>
      <c r="AD199" s="1015"/>
      <c r="AE199" s="1015"/>
      <c r="AF199" s="1015"/>
      <c r="AG199" s="1015"/>
      <c r="AH199" s="1015"/>
      <c r="AI199" s="1015"/>
      <c r="AJ199" s="1015"/>
      <c r="AK199" s="1015"/>
      <c r="AL199" s="1015"/>
      <c r="AM199" s="1015"/>
      <c r="AN199" s="1015"/>
      <c r="AO199" s="1015"/>
      <c r="AP199" s="1015"/>
      <c r="AQ199" s="1015"/>
      <c r="AR199" s="1015"/>
      <c r="AS199" s="1015"/>
      <c r="BF199" s="810"/>
    </row>
    <row r="200" spans="2:58" s="804" customFormat="1" x14ac:dyDescent="0.2">
      <c r="B200" s="805"/>
      <c r="C200" s="808"/>
      <c r="G200" s="807"/>
      <c r="H200" s="1012"/>
      <c r="I200" s="1013"/>
      <c r="J200" s="1014"/>
      <c r="L200" s="1002"/>
      <c r="M200" s="1002"/>
      <c r="N200" s="992"/>
      <c r="O200" s="992"/>
      <c r="R200" s="1003"/>
      <c r="AA200" s="1012"/>
      <c r="AB200" s="1015"/>
      <c r="AC200" s="1015"/>
      <c r="AD200" s="1015"/>
      <c r="AE200" s="1015"/>
      <c r="AF200" s="1015"/>
      <c r="AG200" s="1015"/>
      <c r="AH200" s="1015"/>
      <c r="AI200" s="1015"/>
      <c r="AJ200" s="1015"/>
      <c r="AK200" s="1015"/>
      <c r="AL200" s="1015"/>
      <c r="AM200" s="1015"/>
      <c r="AN200" s="1015"/>
      <c r="AO200" s="1015"/>
      <c r="AP200" s="1015"/>
      <c r="AQ200" s="1015"/>
      <c r="AR200" s="1015"/>
      <c r="AS200" s="1015"/>
      <c r="BF200" s="810"/>
    </row>
    <row r="201" spans="2:58" s="804" customFormat="1" x14ac:dyDescent="0.2">
      <c r="B201" s="805"/>
      <c r="C201" s="808"/>
      <c r="G201" s="807"/>
      <c r="H201" s="1012"/>
      <c r="I201" s="1013"/>
      <c r="J201" s="1014"/>
      <c r="L201" s="1002"/>
      <c r="M201" s="1002"/>
      <c r="N201" s="992"/>
      <c r="O201" s="992"/>
      <c r="R201" s="1003"/>
      <c r="AA201" s="1012"/>
      <c r="AB201" s="1015"/>
      <c r="AC201" s="1015"/>
      <c r="AD201" s="1015"/>
      <c r="AE201" s="1015"/>
      <c r="AF201" s="1015"/>
      <c r="AG201" s="1015"/>
      <c r="AH201" s="1015"/>
      <c r="AI201" s="1015"/>
      <c r="AJ201" s="1015"/>
      <c r="AK201" s="1015"/>
      <c r="AL201" s="1015"/>
      <c r="AM201" s="1015"/>
      <c r="AN201" s="1015"/>
      <c r="AO201" s="1015"/>
      <c r="AP201" s="1015"/>
      <c r="AQ201" s="1015"/>
      <c r="AR201" s="1015"/>
      <c r="AS201" s="1015"/>
      <c r="BF201" s="810"/>
    </row>
    <row r="202" spans="2:58" s="804" customFormat="1" x14ac:dyDescent="0.2">
      <c r="B202" s="805"/>
      <c r="C202" s="808"/>
      <c r="G202" s="807"/>
      <c r="H202" s="1012"/>
      <c r="I202" s="1013"/>
      <c r="J202" s="1014"/>
      <c r="L202" s="1002"/>
      <c r="M202" s="1002"/>
      <c r="N202" s="992"/>
      <c r="O202" s="992"/>
      <c r="R202" s="1003"/>
      <c r="AA202" s="1012"/>
      <c r="AB202" s="1015"/>
      <c r="AC202" s="1015"/>
      <c r="AD202" s="1015"/>
      <c r="AE202" s="1015"/>
      <c r="AF202" s="1015"/>
      <c r="AG202" s="1015"/>
      <c r="AH202" s="1015"/>
      <c r="AI202" s="1015"/>
      <c r="AJ202" s="1015"/>
      <c r="AK202" s="1015"/>
      <c r="AL202" s="1015"/>
      <c r="AM202" s="1015"/>
      <c r="AN202" s="1015"/>
      <c r="AO202" s="1015"/>
      <c r="AP202" s="1015"/>
      <c r="AQ202" s="1015"/>
      <c r="AR202" s="1015"/>
      <c r="AS202" s="1015"/>
      <c r="BF202" s="810"/>
    </row>
    <row r="203" spans="2:58" s="804" customFormat="1" x14ac:dyDescent="0.2">
      <c r="B203" s="805"/>
      <c r="C203" s="808"/>
      <c r="G203" s="807"/>
      <c r="H203" s="1012"/>
      <c r="I203" s="1013"/>
      <c r="J203" s="1014"/>
      <c r="L203" s="1002"/>
      <c r="M203" s="1002"/>
      <c r="N203" s="992"/>
      <c r="O203" s="992"/>
      <c r="R203" s="1003"/>
      <c r="AA203" s="1012"/>
      <c r="AB203" s="1015"/>
      <c r="AC203" s="1015"/>
      <c r="AD203" s="1015"/>
      <c r="AE203" s="1015"/>
      <c r="AF203" s="1015"/>
      <c r="AG203" s="1015"/>
      <c r="AH203" s="1015"/>
      <c r="AI203" s="1015"/>
      <c r="AJ203" s="1015"/>
      <c r="AK203" s="1015"/>
      <c r="AL203" s="1015"/>
      <c r="AM203" s="1015"/>
      <c r="AN203" s="1015"/>
      <c r="AO203" s="1015"/>
      <c r="AP203" s="1015"/>
      <c r="AQ203" s="1015"/>
      <c r="AR203" s="1015"/>
      <c r="AS203" s="1015"/>
      <c r="BF203" s="810"/>
    </row>
    <row r="204" spans="2:58" s="804" customFormat="1" x14ac:dyDescent="0.2">
      <c r="B204" s="805"/>
      <c r="C204" s="808"/>
      <c r="G204" s="807"/>
      <c r="H204" s="1012"/>
      <c r="I204" s="1013"/>
      <c r="J204" s="1014"/>
      <c r="L204" s="1002"/>
      <c r="M204" s="1002"/>
      <c r="N204" s="992"/>
      <c r="O204" s="992"/>
      <c r="R204" s="1003"/>
      <c r="AA204" s="1012"/>
      <c r="AB204" s="1015"/>
      <c r="AC204" s="1015"/>
      <c r="AD204" s="1015"/>
      <c r="AE204" s="1015"/>
      <c r="AF204" s="1015"/>
      <c r="AG204" s="1015"/>
      <c r="AH204" s="1015"/>
      <c r="AI204" s="1015"/>
      <c r="AJ204" s="1015"/>
      <c r="AK204" s="1015"/>
      <c r="AL204" s="1015"/>
      <c r="AM204" s="1015"/>
      <c r="AN204" s="1015"/>
      <c r="AO204" s="1015"/>
      <c r="AP204" s="1015"/>
      <c r="AQ204" s="1015"/>
      <c r="AR204" s="1015"/>
      <c r="AS204" s="1015"/>
      <c r="BF204" s="810"/>
    </row>
    <row r="205" spans="2:58" s="804" customFormat="1" x14ac:dyDescent="0.2">
      <c r="B205" s="805"/>
      <c r="C205" s="808"/>
      <c r="G205" s="807"/>
      <c r="H205" s="1012"/>
      <c r="I205" s="1013"/>
      <c r="J205" s="1014"/>
      <c r="L205" s="1002"/>
      <c r="M205" s="1002"/>
      <c r="N205" s="992"/>
      <c r="O205" s="992"/>
      <c r="R205" s="1003"/>
      <c r="AA205" s="1012"/>
      <c r="AB205" s="1015"/>
      <c r="AC205" s="1015"/>
      <c r="AD205" s="1015"/>
      <c r="AE205" s="1015"/>
      <c r="AF205" s="1015"/>
      <c r="AG205" s="1015"/>
      <c r="AH205" s="1015"/>
      <c r="AI205" s="1015"/>
      <c r="AJ205" s="1015"/>
      <c r="AK205" s="1015"/>
      <c r="AL205" s="1015"/>
      <c r="AM205" s="1015"/>
      <c r="AN205" s="1015"/>
      <c r="AO205" s="1015"/>
      <c r="AP205" s="1015"/>
      <c r="AQ205" s="1015"/>
      <c r="AR205" s="1015"/>
      <c r="AS205" s="1015"/>
      <c r="BF205" s="810"/>
    </row>
    <row r="206" spans="2:58" s="804" customFormat="1" x14ac:dyDescent="0.2">
      <c r="B206" s="805"/>
      <c r="C206" s="808"/>
      <c r="G206" s="807"/>
      <c r="H206" s="1012"/>
      <c r="I206" s="1013"/>
      <c r="J206" s="1014"/>
      <c r="L206" s="1002"/>
      <c r="M206" s="1002"/>
      <c r="N206" s="992"/>
      <c r="O206" s="992"/>
      <c r="R206" s="1003"/>
      <c r="AA206" s="1012"/>
      <c r="AB206" s="1015"/>
      <c r="AC206" s="1015"/>
      <c r="AD206" s="1015"/>
      <c r="AE206" s="1015"/>
      <c r="AF206" s="1015"/>
      <c r="AG206" s="1015"/>
      <c r="AH206" s="1015"/>
      <c r="AI206" s="1015"/>
      <c r="AJ206" s="1015"/>
      <c r="AK206" s="1015"/>
      <c r="AL206" s="1015"/>
      <c r="AM206" s="1015"/>
      <c r="AN206" s="1015"/>
      <c r="AO206" s="1015"/>
      <c r="AP206" s="1015"/>
      <c r="AQ206" s="1015"/>
      <c r="AR206" s="1015"/>
      <c r="AS206" s="1015"/>
      <c r="BF206" s="810"/>
    </row>
    <row r="207" spans="2:58" s="804" customFormat="1" x14ac:dyDescent="0.2">
      <c r="B207" s="805"/>
      <c r="C207" s="808"/>
      <c r="G207" s="807"/>
      <c r="H207" s="1012"/>
      <c r="I207" s="1013"/>
      <c r="J207" s="1014"/>
      <c r="L207" s="1002"/>
      <c r="M207" s="1002"/>
      <c r="N207" s="992"/>
      <c r="O207" s="992"/>
      <c r="R207" s="1003"/>
      <c r="S207" s="810"/>
      <c r="AA207" s="1012"/>
      <c r="AB207" s="1015"/>
      <c r="AC207" s="1015"/>
      <c r="AD207" s="1015"/>
      <c r="AE207" s="1015"/>
      <c r="AF207" s="1015"/>
      <c r="AG207" s="1015"/>
      <c r="AH207" s="1015"/>
      <c r="AI207" s="1015"/>
      <c r="AJ207" s="1015"/>
      <c r="AK207" s="1015"/>
      <c r="AL207" s="1015"/>
      <c r="AM207" s="1015"/>
      <c r="AN207" s="1015"/>
      <c r="AO207" s="1015"/>
      <c r="AP207" s="1015"/>
      <c r="AQ207" s="1015"/>
      <c r="AR207" s="1015"/>
      <c r="AS207" s="1015"/>
      <c r="BF207" s="810"/>
    </row>
    <row r="208" spans="2:58" s="804" customFormat="1" x14ac:dyDescent="0.2">
      <c r="B208" s="805"/>
      <c r="C208" s="808"/>
      <c r="G208" s="807"/>
      <c r="H208" s="1012"/>
      <c r="I208" s="1013"/>
      <c r="J208" s="1014"/>
      <c r="L208" s="1002"/>
      <c r="M208" s="1002"/>
      <c r="N208" s="992"/>
      <c r="O208" s="992"/>
      <c r="R208" s="1003"/>
      <c r="S208" s="810"/>
      <c r="AA208" s="1012"/>
      <c r="AB208" s="1015"/>
      <c r="AC208" s="1015"/>
      <c r="AD208" s="1015"/>
      <c r="AE208" s="1015"/>
      <c r="AF208" s="1015"/>
      <c r="AG208" s="1015"/>
      <c r="AH208" s="1015"/>
      <c r="AI208" s="1015"/>
      <c r="AJ208" s="1015"/>
      <c r="AK208" s="1015"/>
      <c r="AL208" s="1015"/>
      <c r="AM208" s="1015"/>
      <c r="AN208" s="1015"/>
      <c r="AO208" s="1015"/>
      <c r="AP208" s="1015"/>
      <c r="AQ208" s="1015"/>
      <c r="AR208" s="1015"/>
      <c r="AS208" s="1015"/>
      <c r="BF208" s="810"/>
    </row>
    <row r="209" spans="2:58" s="804" customFormat="1" x14ac:dyDescent="0.2">
      <c r="B209" s="805"/>
      <c r="C209" s="808"/>
      <c r="G209" s="807"/>
      <c r="H209" s="1012"/>
      <c r="I209" s="1013"/>
      <c r="J209" s="1014"/>
      <c r="L209" s="1002"/>
      <c r="M209" s="1002"/>
      <c r="N209" s="992"/>
      <c r="O209" s="992"/>
      <c r="R209" s="1003"/>
      <c r="S209" s="810"/>
      <c r="AA209" s="1012"/>
      <c r="AB209" s="1015"/>
      <c r="AC209" s="1015"/>
      <c r="AD209" s="1015"/>
      <c r="AE209" s="1015"/>
      <c r="AF209" s="1015"/>
      <c r="AG209" s="1015"/>
      <c r="AH209" s="1015"/>
      <c r="AI209" s="1015"/>
      <c r="AJ209" s="1015"/>
      <c r="AK209" s="1015"/>
      <c r="AL209" s="1015"/>
      <c r="AM209" s="1015"/>
      <c r="AN209" s="1015"/>
      <c r="AO209" s="1015"/>
      <c r="AP209" s="1015"/>
      <c r="AQ209" s="1015"/>
      <c r="AR209" s="1015"/>
      <c r="AS209" s="1015"/>
      <c r="BF209" s="810"/>
    </row>
    <row r="210" spans="2:58" s="804" customFormat="1" x14ac:dyDescent="0.2">
      <c r="B210" s="805"/>
      <c r="C210" s="808"/>
      <c r="G210" s="807"/>
      <c r="H210" s="1012"/>
      <c r="I210" s="1013"/>
      <c r="J210" s="1014"/>
      <c r="L210" s="1002"/>
      <c r="M210" s="1002"/>
      <c r="N210" s="992"/>
      <c r="O210" s="992"/>
      <c r="R210" s="1003"/>
      <c r="S210" s="810"/>
      <c r="AA210" s="1012"/>
      <c r="AB210" s="1015"/>
      <c r="AC210" s="1015"/>
      <c r="AD210" s="1015"/>
      <c r="AE210" s="1015"/>
      <c r="AF210" s="1015"/>
      <c r="AG210" s="1015"/>
      <c r="AH210" s="1015"/>
      <c r="AI210" s="1015"/>
      <c r="AJ210" s="1015"/>
      <c r="AK210" s="1015"/>
      <c r="AL210" s="1015"/>
      <c r="AM210" s="1015"/>
      <c r="AN210" s="1015"/>
      <c r="AO210" s="1015"/>
      <c r="AP210" s="1015"/>
      <c r="AQ210" s="1015"/>
      <c r="AR210" s="1015"/>
      <c r="AS210" s="1015"/>
      <c r="BF210" s="810"/>
    </row>
    <row r="211" spans="2:58" s="804" customFormat="1" x14ac:dyDescent="0.2">
      <c r="B211" s="805"/>
      <c r="C211" s="808"/>
      <c r="G211" s="807"/>
      <c r="H211" s="1012"/>
      <c r="I211" s="1013"/>
      <c r="J211" s="1014"/>
      <c r="L211" s="1002"/>
      <c r="M211" s="1002"/>
      <c r="N211" s="992"/>
      <c r="O211" s="992"/>
      <c r="R211" s="1003"/>
      <c r="S211" s="810"/>
      <c r="AA211" s="1012"/>
      <c r="AB211" s="1015"/>
      <c r="AC211" s="1015"/>
      <c r="AD211" s="1015"/>
      <c r="AE211" s="1015"/>
      <c r="AF211" s="1015"/>
      <c r="AG211" s="1015"/>
      <c r="AH211" s="1015"/>
      <c r="AI211" s="1015"/>
      <c r="AJ211" s="1015"/>
      <c r="AK211" s="1015"/>
      <c r="AL211" s="1015"/>
      <c r="AM211" s="1015"/>
      <c r="AN211" s="1015"/>
      <c r="AO211" s="1015"/>
      <c r="AP211" s="1015"/>
      <c r="AQ211" s="1015"/>
      <c r="AR211" s="1015"/>
      <c r="AS211" s="1015"/>
      <c r="BF211" s="810"/>
    </row>
    <row r="212" spans="2:58" s="804" customFormat="1" x14ac:dyDescent="0.2">
      <c r="B212" s="805"/>
      <c r="C212" s="808"/>
      <c r="G212" s="807"/>
      <c r="H212" s="1012"/>
      <c r="I212" s="1013"/>
      <c r="J212" s="1014"/>
      <c r="L212" s="1002"/>
      <c r="M212" s="1002"/>
      <c r="N212" s="992"/>
      <c r="O212" s="992"/>
      <c r="R212" s="1003"/>
      <c r="S212" s="810"/>
      <c r="AA212" s="1012"/>
      <c r="AB212" s="1015"/>
      <c r="AC212" s="1015"/>
      <c r="AD212" s="1015"/>
      <c r="AE212" s="1015"/>
      <c r="AF212" s="1015"/>
      <c r="AG212" s="1015"/>
      <c r="AH212" s="1015"/>
      <c r="AI212" s="1015"/>
      <c r="AJ212" s="1015"/>
      <c r="AK212" s="1015"/>
      <c r="AL212" s="1015"/>
      <c r="AM212" s="1015"/>
      <c r="AN212" s="1015"/>
      <c r="AO212" s="1015"/>
      <c r="AP212" s="1015"/>
      <c r="AQ212" s="1015"/>
      <c r="AR212" s="1015"/>
      <c r="AS212" s="1015"/>
      <c r="BF212" s="810"/>
    </row>
    <row r="213" spans="2:58" s="804" customFormat="1" x14ac:dyDescent="0.2">
      <c r="B213" s="805"/>
      <c r="C213" s="808"/>
      <c r="G213" s="807"/>
      <c r="H213" s="1012"/>
      <c r="I213" s="1013"/>
      <c r="J213" s="1014"/>
      <c r="L213" s="1002"/>
      <c r="M213" s="1002"/>
      <c r="N213" s="992"/>
      <c r="O213" s="992"/>
      <c r="R213" s="1003"/>
      <c r="S213" s="810"/>
      <c r="AA213" s="1012"/>
      <c r="AB213" s="1015"/>
      <c r="AC213" s="1015"/>
      <c r="AD213" s="1015"/>
      <c r="AE213" s="1015"/>
      <c r="AF213" s="1015"/>
      <c r="AG213" s="1015"/>
      <c r="AH213" s="1015"/>
      <c r="AI213" s="1015"/>
      <c r="AJ213" s="1015"/>
      <c r="AK213" s="1015"/>
      <c r="AL213" s="1015"/>
      <c r="AM213" s="1015"/>
      <c r="AN213" s="1015"/>
      <c r="AO213" s="1015"/>
      <c r="AP213" s="1015"/>
      <c r="AQ213" s="1015"/>
      <c r="AR213" s="1015"/>
      <c r="AS213" s="1015"/>
      <c r="BF213" s="810"/>
    </row>
    <row r="214" spans="2:58" s="804" customFormat="1" x14ac:dyDescent="0.2">
      <c r="B214" s="805"/>
      <c r="C214" s="808"/>
      <c r="G214" s="807"/>
      <c r="H214" s="1012"/>
      <c r="I214" s="1013"/>
      <c r="J214" s="1014"/>
      <c r="L214" s="1002"/>
      <c r="M214" s="1002"/>
      <c r="N214" s="992"/>
      <c r="O214" s="992"/>
      <c r="R214" s="1003"/>
      <c r="S214" s="810"/>
      <c r="AA214" s="1012"/>
      <c r="AB214" s="1015"/>
      <c r="AC214" s="1015"/>
      <c r="AD214" s="1015"/>
      <c r="AE214" s="1015"/>
      <c r="AF214" s="1015"/>
      <c r="AG214" s="1015"/>
      <c r="AH214" s="1015"/>
      <c r="AI214" s="1015"/>
      <c r="AJ214" s="1015"/>
      <c r="AK214" s="1015"/>
      <c r="AL214" s="1015"/>
      <c r="AM214" s="1015"/>
      <c r="AN214" s="1015"/>
      <c r="AO214" s="1015"/>
      <c r="AP214" s="1015"/>
      <c r="AQ214" s="1015"/>
      <c r="AR214" s="1015"/>
      <c r="AS214" s="1015"/>
      <c r="BF214" s="810"/>
    </row>
    <row r="215" spans="2:58" s="804" customFormat="1" x14ac:dyDescent="0.2">
      <c r="B215" s="805"/>
      <c r="C215" s="808"/>
      <c r="G215" s="807"/>
      <c r="H215" s="1012"/>
      <c r="I215" s="1013"/>
      <c r="J215" s="1014"/>
      <c r="L215" s="1002"/>
      <c r="M215" s="1002"/>
      <c r="N215" s="992"/>
      <c r="O215" s="992"/>
      <c r="R215" s="1003"/>
      <c r="S215" s="810"/>
      <c r="AA215" s="1012"/>
      <c r="AB215" s="1015"/>
      <c r="AC215" s="1015"/>
      <c r="AD215" s="1015"/>
      <c r="AE215" s="1015"/>
      <c r="AF215" s="1015"/>
      <c r="AG215" s="1015"/>
      <c r="AH215" s="1015"/>
      <c r="AI215" s="1015"/>
      <c r="AJ215" s="1015"/>
      <c r="AK215" s="1015"/>
      <c r="AL215" s="1015"/>
      <c r="AM215" s="1015"/>
      <c r="AN215" s="1015"/>
      <c r="AO215" s="1015"/>
      <c r="AP215" s="1015"/>
      <c r="AQ215" s="1015"/>
      <c r="AR215" s="1015"/>
      <c r="AS215" s="1015"/>
      <c r="BF215" s="810"/>
    </row>
    <row r="216" spans="2:58" s="804" customFormat="1" x14ac:dyDescent="0.2">
      <c r="B216" s="805"/>
      <c r="C216" s="808"/>
      <c r="G216" s="807"/>
      <c r="H216" s="1012"/>
      <c r="I216" s="1013"/>
      <c r="J216" s="1014"/>
      <c r="L216" s="1002"/>
      <c r="M216" s="1002"/>
      <c r="N216" s="992"/>
      <c r="O216" s="992"/>
      <c r="R216" s="1003"/>
      <c r="S216" s="810"/>
      <c r="AA216" s="1012"/>
      <c r="AB216" s="1015"/>
      <c r="AC216" s="1015"/>
      <c r="AD216" s="1015"/>
      <c r="AE216" s="1015"/>
      <c r="AF216" s="1015"/>
      <c r="AG216" s="1015"/>
      <c r="AH216" s="1015"/>
      <c r="AI216" s="1015"/>
      <c r="AJ216" s="1015"/>
      <c r="AK216" s="1015"/>
      <c r="AL216" s="1015"/>
      <c r="AM216" s="1015"/>
      <c r="AN216" s="1015"/>
      <c r="AO216" s="1015"/>
      <c r="AP216" s="1015"/>
      <c r="AQ216" s="1015"/>
      <c r="AR216" s="1015"/>
      <c r="AS216" s="1015"/>
      <c r="BF216" s="810"/>
    </row>
    <row r="217" spans="2:58" s="804" customFormat="1" x14ac:dyDescent="0.2">
      <c r="B217" s="805"/>
      <c r="C217" s="808"/>
      <c r="G217" s="807"/>
      <c r="H217" s="1012"/>
      <c r="I217" s="1013"/>
      <c r="J217" s="1014"/>
      <c r="L217" s="1002"/>
      <c r="M217" s="1002"/>
      <c r="N217" s="992"/>
      <c r="O217" s="992"/>
      <c r="R217" s="1003"/>
      <c r="S217" s="810"/>
      <c r="AA217" s="1012"/>
      <c r="AB217" s="1015"/>
      <c r="AC217" s="1015"/>
      <c r="AD217" s="1015"/>
      <c r="AE217" s="1015"/>
      <c r="AF217" s="1015"/>
      <c r="AG217" s="1015"/>
      <c r="AH217" s="1015"/>
      <c r="AI217" s="1015"/>
      <c r="AJ217" s="1015"/>
      <c r="AK217" s="1015"/>
      <c r="AL217" s="1015"/>
      <c r="AM217" s="1015"/>
      <c r="AN217" s="1015"/>
      <c r="AO217" s="1015"/>
      <c r="AP217" s="1015"/>
      <c r="AQ217" s="1015"/>
      <c r="AR217" s="1015"/>
      <c r="AS217" s="1015"/>
      <c r="BF217" s="810"/>
    </row>
    <row r="218" spans="2:58" s="804" customFormat="1" x14ac:dyDescent="0.2">
      <c r="B218" s="805"/>
      <c r="C218" s="808"/>
      <c r="G218" s="807"/>
      <c r="H218" s="1012"/>
      <c r="I218" s="1013"/>
      <c r="J218" s="1014"/>
      <c r="L218" s="1002"/>
      <c r="M218" s="1002"/>
      <c r="N218" s="992"/>
      <c r="O218" s="992"/>
      <c r="R218" s="1003"/>
      <c r="S218" s="810"/>
      <c r="AA218" s="1012"/>
      <c r="AB218" s="1015"/>
      <c r="AC218" s="1015"/>
      <c r="AD218" s="1015"/>
      <c r="AE218" s="1015"/>
      <c r="AF218" s="1015"/>
      <c r="AG218" s="1015"/>
      <c r="AH218" s="1015"/>
      <c r="AI218" s="1015"/>
      <c r="AJ218" s="1015"/>
      <c r="AK218" s="1015"/>
      <c r="AL218" s="1015"/>
      <c r="AM218" s="1015"/>
      <c r="AN218" s="1015"/>
      <c r="AO218" s="1015"/>
      <c r="AP218" s="1015"/>
      <c r="AQ218" s="1015"/>
      <c r="AR218" s="1015"/>
      <c r="AS218" s="1015"/>
      <c r="BF218" s="810"/>
    </row>
    <row r="219" spans="2:58" s="804" customFormat="1" x14ac:dyDescent="0.2">
      <c r="B219" s="805"/>
      <c r="C219" s="808"/>
      <c r="G219" s="807"/>
      <c r="H219" s="1012"/>
      <c r="I219" s="1013"/>
      <c r="J219" s="1014"/>
      <c r="L219" s="1002"/>
      <c r="M219" s="1002"/>
      <c r="N219" s="992"/>
      <c r="O219" s="992"/>
      <c r="R219" s="1003"/>
      <c r="S219" s="810"/>
      <c r="AA219" s="1012"/>
      <c r="AB219" s="1015"/>
      <c r="AC219" s="1015"/>
      <c r="AD219" s="1015"/>
      <c r="AE219" s="1015"/>
      <c r="AF219" s="1015"/>
      <c r="AG219" s="1015"/>
      <c r="AH219" s="1015"/>
      <c r="AI219" s="1015"/>
      <c r="AJ219" s="1015"/>
      <c r="AK219" s="1015"/>
      <c r="AL219" s="1015"/>
      <c r="AM219" s="1015"/>
      <c r="AN219" s="1015"/>
      <c r="AO219" s="1015"/>
      <c r="AP219" s="1015"/>
      <c r="AQ219" s="1015"/>
      <c r="AR219" s="1015"/>
      <c r="AS219" s="1015"/>
      <c r="BF219" s="810"/>
    </row>
    <row r="220" spans="2:58" s="804" customFormat="1" x14ac:dyDescent="0.2">
      <c r="B220" s="805"/>
      <c r="C220" s="808"/>
      <c r="G220" s="807"/>
      <c r="H220" s="1012"/>
      <c r="I220" s="1013"/>
      <c r="J220" s="1014"/>
      <c r="L220" s="1002"/>
      <c r="M220" s="1002"/>
      <c r="N220" s="992"/>
      <c r="O220" s="992"/>
      <c r="R220" s="1003"/>
      <c r="S220" s="810"/>
      <c r="AA220" s="1012"/>
      <c r="AB220" s="1015"/>
      <c r="AC220" s="1015"/>
      <c r="AD220" s="1015"/>
      <c r="AE220" s="1015"/>
      <c r="AF220" s="1015"/>
      <c r="AG220" s="1015"/>
      <c r="AH220" s="1015"/>
      <c r="AI220" s="1015"/>
      <c r="AJ220" s="1015"/>
      <c r="AK220" s="1015"/>
      <c r="AL220" s="1015"/>
      <c r="AM220" s="1015"/>
      <c r="AN220" s="1015"/>
      <c r="AO220" s="1015"/>
      <c r="AP220" s="1015"/>
      <c r="AQ220" s="1015"/>
      <c r="AR220" s="1015"/>
      <c r="AS220" s="1015"/>
      <c r="BF220" s="810"/>
    </row>
    <row r="221" spans="2:58" s="804" customFormat="1" x14ac:dyDescent="0.2">
      <c r="B221" s="805"/>
      <c r="C221" s="808"/>
      <c r="G221" s="807"/>
      <c r="H221" s="1012"/>
      <c r="I221" s="1013"/>
      <c r="J221" s="1014"/>
      <c r="L221" s="1002"/>
      <c r="M221" s="1002"/>
      <c r="N221" s="992"/>
      <c r="O221" s="992"/>
      <c r="R221" s="1003"/>
      <c r="S221" s="810"/>
      <c r="AA221" s="1012"/>
      <c r="AB221" s="1015"/>
      <c r="AC221" s="1015"/>
      <c r="AD221" s="1015"/>
      <c r="AE221" s="1015"/>
      <c r="AF221" s="1015"/>
      <c r="AG221" s="1015"/>
      <c r="AH221" s="1015"/>
      <c r="AI221" s="1015"/>
      <c r="AJ221" s="1015"/>
      <c r="AK221" s="1015"/>
      <c r="AL221" s="1015"/>
      <c r="AM221" s="1015"/>
      <c r="AN221" s="1015"/>
      <c r="AO221" s="1015"/>
      <c r="AP221" s="1015"/>
      <c r="AQ221" s="1015"/>
      <c r="AR221" s="1015"/>
      <c r="AS221" s="1015"/>
      <c r="BF221" s="810"/>
    </row>
    <row r="222" spans="2:58" s="804" customFormat="1" x14ac:dyDescent="0.2">
      <c r="B222" s="805"/>
      <c r="C222" s="808"/>
      <c r="G222" s="807"/>
      <c r="H222" s="1012"/>
      <c r="I222" s="1013"/>
      <c r="J222" s="1014"/>
      <c r="L222" s="1002"/>
      <c r="M222" s="1002"/>
      <c r="N222" s="992"/>
      <c r="O222" s="992"/>
      <c r="R222" s="1003"/>
      <c r="S222" s="810"/>
      <c r="AA222" s="1012"/>
      <c r="AB222" s="1015"/>
      <c r="AC222" s="1015"/>
      <c r="AD222" s="1015"/>
      <c r="AE222" s="1015"/>
      <c r="AF222" s="1015"/>
      <c r="AG222" s="1015"/>
      <c r="AH222" s="1015"/>
      <c r="AI222" s="1015"/>
      <c r="AJ222" s="1015"/>
      <c r="AK222" s="1015"/>
      <c r="AL222" s="1015"/>
      <c r="AM222" s="1015"/>
      <c r="AN222" s="1015"/>
      <c r="AO222" s="1015"/>
      <c r="AP222" s="1015"/>
      <c r="AQ222" s="1015"/>
      <c r="AR222" s="1015"/>
      <c r="AS222" s="1015"/>
      <c r="BF222" s="810"/>
    </row>
    <row r="223" spans="2:58" s="804" customFormat="1" x14ac:dyDescent="0.2">
      <c r="B223" s="805"/>
      <c r="C223" s="808"/>
      <c r="G223" s="807"/>
      <c r="H223" s="1012"/>
      <c r="I223" s="1013"/>
      <c r="J223" s="1014"/>
      <c r="L223" s="1002"/>
      <c r="M223" s="1002"/>
      <c r="N223" s="992"/>
      <c r="O223" s="992"/>
      <c r="R223" s="1003"/>
      <c r="S223" s="810"/>
      <c r="AA223" s="1012"/>
      <c r="AB223" s="1015"/>
      <c r="AC223" s="1015"/>
      <c r="AD223" s="1015"/>
      <c r="AE223" s="1015"/>
      <c r="AF223" s="1015"/>
      <c r="AG223" s="1015"/>
      <c r="AH223" s="1015"/>
      <c r="AI223" s="1015"/>
      <c r="AJ223" s="1015"/>
      <c r="AK223" s="1015"/>
      <c r="AL223" s="1015"/>
      <c r="AM223" s="1015"/>
      <c r="AN223" s="1015"/>
      <c r="AO223" s="1015"/>
      <c r="AP223" s="1015"/>
      <c r="AQ223" s="1015"/>
      <c r="AR223" s="1015"/>
      <c r="AS223" s="1015"/>
      <c r="BF223" s="810"/>
    </row>
    <row r="224" spans="2:58" s="804" customFormat="1" x14ac:dyDescent="0.2">
      <c r="B224" s="805"/>
      <c r="C224" s="808"/>
      <c r="G224" s="807"/>
      <c r="H224" s="1012"/>
      <c r="I224" s="1013"/>
      <c r="J224" s="1014"/>
      <c r="L224" s="1002"/>
      <c r="M224" s="1002"/>
      <c r="N224" s="992"/>
      <c r="O224" s="992"/>
      <c r="R224" s="1003"/>
      <c r="S224" s="810"/>
      <c r="AA224" s="1012"/>
      <c r="AB224" s="1015"/>
      <c r="AC224" s="1015"/>
      <c r="AD224" s="1015"/>
      <c r="AE224" s="1015"/>
      <c r="AF224" s="1015"/>
      <c r="AG224" s="1015"/>
      <c r="AH224" s="1015"/>
      <c r="AI224" s="1015"/>
      <c r="AJ224" s="1015"/>
      <c r="AK224" s="1015"/>
      <c r="AL224" s="1015"/>
      <c r="AM224" s="1015"/>
      <c r="AN224" s="1015"/>
      <c r="AO224" s="1015"/>
      <c r="AP224" s="1015"/>
      <c r="AQ224" s="1015"/>
      <c r="AR224" s="1015"/>
      <c r="AS224" s="1015"/>
      <c r="BF224" s="810"/>
    </row>
    <row r="225" spans="2:58" s="804" customFormat="1" x14ac:dyDescent="0.2">
      <c r="B225" s="805"/>
      <c r="C225" s="808"/>
      <c r="G225" s="807"/>
      <c r="H225" s="1012"/>
      <c r="I225" s="1013"/>
      <c r="J225" s="1014"/>
      <c r="L225" s="1002"/>
      <c r="M225" s="1002"/>
      <c r="N225" s="992"/>
      <c r="O225" s="992"/>
      <c r="R225" s="1003"/>
      <c r="S225" s="810"/>
      <c r="AA225" s="1012"/>
      <c r="AB225" s="1015"/>
      <c r="AC225" s="1015"/>
      <c r="AD225" s="1015"/>
      <c r="AE225" s="1015"/>
      <c r="AF225" s="1015"/>
      <c r="AG225" s="1015"/>
      <c r="AH225" s="1015"/>
      <c r="AI225" s="1015"/>
      <c r="AJ225" s="1015"/>
      <c r="AK225" s="1015"/>
      <c r="AL225" s="1015"/>
      <c r="AM225" s="1015"/>
      <c r="AN225" s="1015"/>
      <c r="AO225" s="1015"/>
      <c r="AP225" s="1015"/>
      <c r="AQ225" s="1015"/>
      <c r="AR225" s="1015"/>
      <c r="AS225" s="1015"/>
      <c r="BF225" s="810"/>
    </row>
    <row r="226" spans="2:58" s="804" customFormat="1" x14ac:dyDescent="0.2">
      <c r="B226" s="805"/>
      <c r="C226" s="808"/>
      <c r="G226" s="807"/>
      <c r="H226" s="1012"/>
      <c r="I226" s="1013"/>
      <c r="J226" s="1014"/>
      <c r="L226" s="1002"/>
      <c r="M226" s="1002"/>
      <c r="N226" s="992"/>
      <c r="O226" s="992"/>
      <c r="R226" s="1003"/>
      <c r="S226" s="810"/>
      <c r="AA226" s="1012"/>
      <c r="AB226" s="1015"/>
      <c r="AC226" s="1015"/>
      <c r="AD226" s="1015"/>
      <c r="AE226" s="1015"/>
      <c r="AF226" s="1015"/>
      <c r="AG226" s="1015"/>
      <c r="AH226" s="1015"/>
      <c r="AI226" s="1015"/>
      <c r="AJ226" s="1015"/>
      <c r="AK226" s="1015"/>
      <c r="AL226" s="1015"/>
      <c r="AM226" s="1015"/>
      <c r="AN226" s="1015"/>
      <c r="AO226" s="1015"/>
      <c r="AP226" s="1015"/>
      <c r="AQ226" s="1015"/>
      <c r="AR226" s="1015"/>
      <c r="AS226" s="1015"/>
      <c r="BF226" s="810"/>
    </row>
    <row r="227" spans="2:58" s="804" customFormat="1" x14ac:dyDescent="0.2">
      <c r="B227" s="805"/>
      <c r="C227" s="808"/>
      <c r="G227" s="807"/>
      <c r="H227" s="1012"/>
      <c r="I227" s="1013"/>
      <c r="J227" s="1014"/>
      <c r="L227" s="1002"/>
      <c r="M227" s="1002"/>
      <c r="N227" s="992"/>
      <c r="O227" s="992"/>
      <c r="R227" s="1003"/>
      <c r="S227" s="810"/>
      <c r="AA227" s="1012"/>
      <c r="AB227" s="1015"/>
      <c r="AC227" s="1015"/>
      <c r="AD227" s="1015"/>
      <c r="AE227" s="1015"/>
      <c r="AF227" s="1015"/>
      <c r="AG227" s="1015"/>
      <c r="AH227" s="1015"/>
      <c r="AI227" s="1015"/>
      <c r="AJ227" s="1015"/>
      <c r="AK227" s="1015"/>
      <c r="AL227" s="1015"/>
      <c r="AM227" s="1015"/>
      <c r="AN227" s="1015"/>
      <c r="AO227" s="1015"/>
      <c r="AP227" s="1015"/>
      <c r="AQ227" s="1015"/>
      <c r="AR227" s="1015"/>
      <c r="AS227" s="1015"/>
      <c r="BF227" s="810"/>
    </row>
    <row r="228" spans="2:58" s="804" customFormat="1" x14ac:dyDescent="0.2">
      <c r="B228" s="805"/>
      <c r="C228" s="808"/>
      <c r="G228" s="807"/>
      <c r="H228" s="1012"/>
      <c r="I228" s="1013"/>
      <c r="J228" s="1014"/>
      <c r="L228" s="1002"/>
      <c r="M228" s="1002"/>
      <c r="N228" s="992"/>
      <c r="O228" s="992"/>
      <c r="R228" s="1003"/>
      <c r="S228" s="810"/>
      <c r="AA228" s="1012"/>
      <c r="AB228" s="1015"/>
      <c r="AC228" s="1015"/>
      <c r="AD228" s="1015"/>
      <c r="AE228" s="1015"/>
      <c r="AF228" s="1015"/>
      <c r="AG228" s="1015"/>
      <c r="AH228" s="1015"/>
      <c r="AI228" s="1015"/>
      <c r="AJ228" s="1015"/>
      <c r="AK228" s="1015"/>
      <c r="AL228" s="1015"/>
      <c r="AM228" s="1015"/>
      <c r="AN228" s="1015"/>
      <c r="AO228" s="1015"/>
      <c r="AP228" s="1015"/>
      <c r="AQ228" s="1015"/>
      <c r="AR228" s="1015"/>
      <c r="AS228" s="1015"/>
      <c r="BF228" s="810"/>
    </row>
    <row r="229" spans="2:58" s="804" customFormat="1" x14ac:dyDescent="0.2">
      <c r="B229" s="805"/>
      <c r="C229" s="808"/>
      <c r="G229" s="807"/>
      <c r="H229" s="1012"/>
      <c r="I229" s="1013"/>
      <c r="J229" s="1014"/>
      <c r="L229" s="1002"/>
      <c r="M229" s="1002"/>
      <c r="N229" s="992"/>
      <c r="O229" s="992"/>
      <c r="R229" s="1003"/>
      <c r="S229" s="810"/>
      <c r="AA229" s="1012"/>
      <c r="AB229" s="1015"/>
      <c r="AC229" s="1015"/>
      <c r="AD229" s="1015"/>
      <c r="AE229" s="1015"/>
      <c r="AF229" s="1015"/>
      <c r="AG229" s="1015"/>
      <c r="AH229" s="1015"/>
      <c r="AI229" s="1015"/>
      <c r="AJ229" s="1015"/>
      <c r="AK229" s="1015"/>
      <c r="AL229" s="1015"/>
      <c r="AM229" s="1015"/>
      <c r="AN229" s="1015"/>
      <c r="AO229" s="1015"/>
      <c r="AP229" s="1015"/>
      <c r="AQ229" s="1015"/>
      <c r="AR229" s="1015"/>
      <c r="AS229" s="1015"/>
      <c r="BF229" s="810"/>
    </row>
    <row r="230" spans="2:58" s="804" customFormat="1" x14ac:dyDescent="0.2">
      <c r="B230" s="805"/>
      <c r="C230" s="808"/>
      <c r="G230" s="807"/>
      <c r="H230" s="1012"/>
      <c r="I230" s="1013"/>
      <c r="J230" s="1014"/>
      <c r="L230" s="1002"/>
      <c r="M230" s="1002"/>
      <c r="N230" s="992"/>
      <c r="O230" s="992"/>
      <c r="R230" s="1003"/>
      <c r="S230" s="810"/>
      <c r="AA230" s="1012"/>
      <c r="AB230" s="1015"/>
      <c r="AC230" s="1015"/>
      <c r="AD230" s="1015"/>
      <c r="AE230" s="1015"/>
      <c r="AF230" s="1015"/>
      <c r="AG230" s="1015"/>
      <c r="AH230" s="1015"/>
      <c r="AI230" s="1015"/>
      <c r="AJ230" s="1015"/>
      <c r="AK230" s="1015"/>
      <c r="AL230" s="1015"/>
      <c r="AM230" s="1015"/>
      <c r="AN230" s="1015"/>
      <c r="AO230" s="1015"/>
      <c r="AP230" s="1015"/>
      <c r="AQ230" s="1015"/>
      <c r="AR230" s="1015"/>
      <c r="AS230" s="1015"/>
      <c r="BF230" s="810"/>
    </row>
    <row r="231" spans="2:58" s="804" customFormat="1" x14ac:dyDescent="0.2">
      <c r="B231" s="805"/>
      <c r="C231" s="808"/>
      <c r="G231" s="807"/>
      <c r="H231" s="1012"/>
      <c r="I231" s="1013"/>
      <c r="J231" s="1014"/>
      <c r="L231" s="1002"/>
      <c r="M231" s="1002"/>
      <c r="N231" s="992"/>
      <c r="O231" s="992"/>
      <c r="R231" s="1003"/>
      <c r="S231" s="810"/>
      <c r="AA231" s="1012"/>
      <c r="AB231" s="1015"/>
      <c r="AC231" s="1015"/>
      <c r="AD231" s="1015"/>
      <c r="AE231" s="1015"/>
      <c r="AF231" s="1015"/>
      <c r="AG231" s="1015"/>
      <c r="AH231" s="1015"/>
      <c r="AI231" s="1015"/>
      <c r="AJ231" s="1015"/>
      <c r="AK231" s="1015"/>
      <c r="AL231" s="1015"/>
      <c r="AM231" s="1015"/>
      <c r="AN231" s="1015"/>
      <c r="AO231" s="1015"/>
      <c r="AP231" s="1015"/>
      <c r="AQ231" s="1015"/>
      <c r="AR231" s="1015"/>
      <c r="AS231" s="1015"/>
      <c r="BF231" s="810"/>
    </row>
    <row r="232" spans="2:58" s="804" customFormat="1" x14ac:dyDescent="0.2">
      <c r="B232" s="805"/>
      <c r="C232" s="808"/>
      <c r="G232" s="807"/>
      <c r="H232" s="1012"/>
      <c r="I232" s="1013"/>
      <c r="J232" s="1014"/>
      <c r="L232" s="1002"/>
      <c r="M232" s="1002"/>
      <c r="N232" s="992"/>
      <c r="O232" s="992"/>
      <c r="R232" s="1003"/>
      <c r="S232" s="810"/>
      <c r="AA232" s="1012"/>
      <c r="AB232" s="1015"/>
      <c r="AC232" s="1015"/>
      <c r="AD232" s="1015"/>
      <c r="AE232" s="1015"/>
      <c r="AF232" s="1015"/>
      <c r="AG232" s="1015"/>
      <c r="AH232" s="1015"/>
      <c r="AI232" s="1015"/>
      <c r="AJ232" s="1015"/>
      <c r="AK232" s="1015"/>
      <c r="AL232" s="1015"/>
      <c r="AM232" s="1015"/>
      <c r="AN232" s="1015"/>
      <c r="AO232" s="1015"/>
      <c r="AP232" s="1015"/>
      <c r="AQ232" s="1015"/>
      <c r="AR232" s="1015"/>
      <c r="AS232" s="1015"/>
      <c r="BF232" s="810"/>
    </row>
    <row r="233" spans="2:58" s="804" customFormat="1" x14ac:dyDescent="0.2">
      <c r="B233" s="805"/>
      <c r="C233" s="808"/>
      <c r="G233" s="807"/>
      <c r="H233" s="1012"/>
      <c r="I233" s="1013"/>
      <c r="J233" s="1014"/>
      <c r="L233" s="1002"/>
      <c r="M233" s="1002"/>
      <c r="N233" s="992"/>
      <c r="O233" s="992"/>
      <c r="R233" s="1003"/>
      <c r="S233" s="810"/>
      <c r="AA233" s="1012"/>
      <c r="AB233" s="1015"/>
      <c r="AC233" s="1015"/>
      <c r="AD233" s="1015"/>
      <c r="AE233" s="1015"/>
      <c r="AF233" s="1015"/>
      <c r="AG233" s="1015"/>
      <c r="AH233" s="1015"/>
      <c r="AI233" s="1015"/>
      <c r="AJ233" s="1015"/>
      <c r="AK233" s="1015"/>
      <c r="AL233" s="1015"/>
      <c r="AM233" s="1015"/>
      <c r="AN233" s="1015"/>
      <c r="AO233" s="1015"/>
      <c r="AP233" s="1015"/>
      <c r="AQ233" s="1015"/>
      <c r="AR233" s="1015"/>
      <c r="AS233" s="1015"/>
      <c r="BF233" s="810"/>
    </row>
    <row r="234" spans="2:58" s="804" customFormat="1" x14ac:dyDescent="0.2">
      <c r="B234" s="805"/>
      <c r="C234" s="808"/>
      <c r="G234" s="807"/>
      <c r="H234" s="1012"/>
      <c r="I234" s="1013"/>
      <c r="J234" s="1014"/>
      <c r="L234" s="1002"/>
      <c r="M234" s="1002"/>
      <c r="N234" s="992"/>
      <c r="O234" s="992"/>
      <c r="R234" s="1003"/>
      <c r="S234" s="810"/>
      <c r="AA234" s="1012"/>
      <c r="AB234" s="1015"/>
      <c r="AC234" s="1015"/>
      <c r="AD234" s="1015"/>
      <c r="AE234" s="1015"/>
      <c r="AF234" s="1015"/>
      <c r="AG234" s="1015"/>
      <c r="AH234" s="1015"/>
      <c r="AI234" s="1015"/>
      <c r="AJ234" s="1015"/>
      <c r="AK234" s="1015"/>
      <c r="AL234" s="1015"/>
      <c r="AM234" s="1015"/>
      <c r="AN234" s="1015"/>
      <c r="AO234" s="1015"/>
      <c r="AP234" s="1015"/>
      <c r="AQ234" s="1015"/>
      <c r="AR234" s="1015"/>
      <c r="AS234" s="1015"/>
      <c r="BF234" s="810"/>
    </row>
    <row r="235" spans="2:58" s="804" customFormat="1" x14ac:dyDescent="0.2">
      <c r="B235" s="805"/>
      <c r="C235" s="808"/>
      <c r="G235" s="807"/>
      <c r="H235" s="1012"/>
      <c r="I235" s="1013"/>
      <c r="J235" s="1014"/>
      <c r="L235" s="1002"/>
      <c r="M235" s="1002"/>
      <c r="N235" s="992"/>
      <c r="O235" s="992"/>
      <c r="R235" s="1003"/>
      <c r="S235" s="810"/>
      <c r="AA235" s="1012"/>
      <c r="AB235" s="1015"/>
      <c r="AC235" s="1015"/>
      <c r="AD235" s="1015"/>
      <c r="AE235" s="1015"/>
      <c r="AF235" s="1015"/>
      <c r="AG235" s="1015"/>
      <c r="AH235" s="1015"/>
      <c r="AI235" s="1015"/>
      <c r="AJ235" s="1015"/>
      <c r="AK235" s="1015"/>
      <c r="AL235" s="1015"/>
      <c r="AM235" s="1015"/>
      <c r="AN235" s="1015"/>
      <c r="AO235" s="1015"/>
      <c r="AP235" s="1015"/>
      <c r="AQ235" s="1015"/>
      <c r="AR235" s="1015"/>
      <c r="AS235" s="1015"/>
      <c r="BF235" s="810"/>
    </row>
    <row r="236" spans="2:58" s="804" customFormat="1" x14ac:dyDescent="0.2">
      <c r="B236" s="805"/>
      <c r="C236" s="808"/>
      <c r="G236" s="807"/>
      <c r="H236" s="1012"/>
      <c r="I236" s="1013"/>
      <c r="J236" s="1014"/>
      <c r="L236" s="1002"/>
      <c r="M236" s="1002"/>
      <c r="N236" s="992"/>
      <c r="O236" s="992"/>
      <c r="R236" s="1003"/>
      <c r="S236" s="810"/>
      <c r="AA236" s="1012"/>
      <c r="AB236" s="1015"/>
      <c r="AC236" s="1015"/>
      <c r="AD236" s="1015"/>
      <c r="AE236" s="1015"/>
      <c r="AF236" s="1015"/>
      <c r="AG236" s="1015"/>
      <c r="AH236" s="1015"/>
      <c r="AI236" s="1015"/>
      <c r="AJ236" s="1015"/>
      <c r="AK236" s="1015"/>
      <c r="AL236" s="1015"/>
      <c r="AM236" s="1015"/>
      <c r="AN236" s="1015"/>
      <c r="AO236" s="1015"/>
      <c r="AP236" s="1015"/>
      <c r="AQ236" s="1015"/>
      <c r="AR236" s="1015"/>
      <c r="AS236" s="1015"/>
      <c r="BF236" s="810"/>
    </row>
    <row r="237" spans="2:58" s="804" customFormat="1" x14ac:dyDescent="0.2">
      <c r="B237" s="805"/>
      <c r="C237" s="808"/>
      <c r="G237" s="807"/>
      <c r="H237" s="1012"/>
      <c r="I237" s="1013"/>
      <c r="J237" s="1014"/>
      <c r="L237" s="1002"/>
      <c r="M237" s="1002"/>
      <c r="N237" s="992"/>
      <c r="O237" s="992"/>
      <c r="R237" s="1003"/>
      <c r="S237" s="810"/>
      <c r="AA237" s="1012"/>
      <c r="AB237" s="1015"/>
      <c r="AC237" s="1015"/>
      <c r="AD237" s="1015"/>
      <c r="AE237" s="1015"/>
      <c r="AF237" s="1015"/>
      <c r="AG237" s="1015"/>
      <c r="AH237" s="1015"/>
      <c r="AI237" s="1015"/>
      <c r="AJ237" s="1015"/>
      <c r="AK237" s="1015"/>
      <c r="AL237" s="1015"/>
      <c r="AM237" s="1015"/>
      <c r="AN237" s="1015"/>
      <c r="AO237" s="1015"/>
      <c r="AP237" s="1015"/>
      <c r="AQ237" s="1015"/>
      <c r="AR237" s="1015"/>
      <c r="AS237" s="1015"/>
      <c r="BF237" s="810"/>
    </row>
    <row r="238" spans="2:58" s="804" customFormat="1" x14ac:dyDescent="0.2">
      <c r="B238" s="805"/>
      <c r="C238" s="808"/>
      <c r="G238" s="807"/>
      <c r="H238" s="1012"/>
      <c r="I238" s="1013"/>
      <c r="J238" s="1014"/>
      <c r="L238" s="1002"/>
      <c r="M238" s="1002"/>
      <c r="N238" s="992"/>
      <c r="O238" s="992"/>
      <c r="R238" s="1003"/>
      <c r="S238" s="810"/>
      <c r="AA238" s="1012"/>
      <c r="AB238" s="1015"/>
      <c r="AC238" s="1015"/>
      <c r="AD238" s="1015"/>
      <c r="AE238" s="1015"/>
      <c r="AF238" s="1015"/>
      <c r="AG238" s="1015"/>
      <c r="AH238" s="1015"/>
      <c r="AI238" s="1015"/>
      <c r="AJ238" s="1015"/>
      <c r="AK238" s="1015"/>
      <c r="AL238" s="1015"/>
      <c r="AM238" s="1015"/>
      <c r="AN238" s="1015"/>
      <c r="AO238" s="1015"/>
      <c r="AP238" s="1015"/>
      <c r="AQ238" s="1015"/>
      <c r="AR238" s="1015"/>
      <c r="AS238" s="1015"/>
      <c r="BF238" s="810"/>
    </row>
    <row r="239" spans="2:58" s="804" customFormat="1" x14ac:dyDescent="0.2">
      <c r="B239" s="805"/>
      <c r="C239" s="808"/>
      <c r="G239" s="807"/>
      <c r="H239" s="1012"/>
      <c r="I239" s="1013"/>
      <c r="J239" s="1014"/>
      <c r="L239" s="1002"/>
      <c r="M239" s="1002"/>
      <c r="N239" s="992"/>
      <c r="O239" s="992"/>
      <c r="R239" s="1003"/>
      <c r="S239" s="810"/>
      <c r="AA239" s="1012"/>
      <c r="AB239" s="1015"/>
      <c r="AC239" s="1015"/>
      <c r="AD239" s="1015"/>
      <c r="AE239" s="1015"/>
      <c r="AF239" s="1015"/>
      <c r="AG239" s="1015"/>
      <c r="AH239" s="1015"/>
      <c r="AI239" s="1015"/>
      <c r="AJ239" s="1015"/>
      <c r="AK239" s="1015"/>
      <c r="AL239" s="1015"/>
      <c r="AM239" s="1015"/>
      <c r="AN239" s="1015"/>
      <c r="AO239" s="1015"/>
      <c r="AP239" s="1015"/>
      <c r="AQ239" s="1015"/>
      <c r="AR239" s="1015"/>
      <c r="AS239" s="1015"/>
      <c r="BF239" s="810"/>
    </row>
    <row r="240" spans="2:58" s="804" customFormat="1" x14ac:dyDescent="0.2">
      <c r="B240" s="805"/>
      <c r="C240" s="808"/>
      <c r="G240" s="807"/>
      <c r="H240" s="1012"/>
      <c r="I240" s="1013"/>
      <c r="J240" s="1014"/>
      <c r="L240" s="1002"/>
      <c r="M240" s="1002"/>
      <c r="N240" s="992"/>
      <c r="O240" s="992"/>
      <c r="R240" s="1003"/>
      <c r="S240" s="810"/>
      <c r="AA240" s="1012"/>
      <c r="AB240" s="1015"/>
      <c r="AC240" s="1015"/>
      <c r="AD240" s="1015"/>
      <c r="AE240" s="1015"/>
      <c r="AF240" s="1015"/>
      <c r="AG240" s="1015"/>
      <c r="AH240" s="1015"/>
      <c r="AI240" s="1015"/>
      <c r="AJ240" s="1015"/>
      <c r="AK240" s="1015"/>
      <c r="AL240" s="1015"/>
      <c r="AM240" s="1015"/>
      <c r="AN240" s="1015"/>
      <c r="AO240" s="1015"/>
      <c r="AP240" s="1015"/>
      <c r="AQ240" s="1015"/>
      <c r="AR240" s="1015"/>
      <c r="AS240" s="1015"/>
      <c r="BF240" s="810"/>
    </row>
    <row r="241" spans="2:58" s="804" customFormat="1" x14ac:dyDescent="0.2">
      <c r="B241" s="805"/>
      <c r="C241" s="808"/>
      <c r="G241" s="807"/>
      <c r="H241" s="1012"/>
      <c r="I241" s="1013"/>
      <c r="J241" s="1014"/>
      <c r="L241" s="1002"/>
      <c r="M241" s="1002"/>
      <c r="N241" s="992"/>
      <c r="O241" s="992"/>
      <c r="R241" s="1003"/>
      <c r="S241" s="810"/>
      <c r="AA241" s="1012"/>
      <c r="AB241" s="1015"/>
      <c r="AC241" s="1015"/>
      <c r="AD241" s="1015"/>
      <c r="AE241" s="1015"/>
      <c r="AF241" s="1015"/>
      <c r="AG241" s="1015"/>
      <c r="AH241" s="1015"/>
      <c r="AI241" s="1015"/>
      <c r="AJ241" s="1015"/>
      <c r="AK241" s="1015"/>
      <c r="AL241" s="1015"/>
      <c r="AM241" s="1015"/>
      <c r="AN241" s="1015"/>
      <c r="AO241" s="1015"/>
      <c r="AP241" s="1015"/>
      <c r="AQ241" s="1015"/>
      <c r="AR241" s="1015"/>
      <c r="AS241" s="1015"/>
      <c r="BF241" s="810"/>
    </row>
    <row r="242" spans="2:58" s="804" customFormat="1" x14ac:dyDescent="0.2">
      <c r="B242" s="805"/>
      <c r="C242" s="808"/>
      <c r="G242" s="807"/>
      <c r="H242" s="1012"/>
      <c r="I242" s="1013"/>
      <c r="J242" s="1014"/>
      <c r="L242" s="1002"/>
      <c r="M242" s="1002"/>
      <c r="N242" s="992"/>
      <c r="O242" s="992"/>
      <c r="R242" s="1003"/>
      <c r="S242" s="810"/>
      <c r="AA242" s="1012"/>
      <c r="AB242" s="1015"/>
      <c r="AC242" s="1015"/>
      <c r="AD242" s="1015"/>
      <c r="AE242" s="1015"/>
      <c r="AF242" s="1015"/>
      <c r="AG242" s="1015"/>
      <c r="AH242" s="1015"/>
      <c r="AI242" s="1015"/>
      <c r="AJ242" s="1015"/>
      <c r="AK242" s="1015"/>
      <c r="AL242" s="1015"/>
      <c r="AM242" s="1015"/>
      <c r="AN242" s="1015"/>
      <c r="AO242" s="1015"/>
      <c r="AP242" s="1015"/>
      <c r="AQ242" s="1015"/>
      <c r="AR242" s="1015"/>
      <c r="AS242" s="1015"/>
      <c r="BF242" s="810"/>
    </row>
    <row r="243" spans="2:58" s="804" customFormat="1" x14ac:dyDescent="0.2">
      <c r="B243" s="805"/>
      <c r="C243" s="808"/>
      <c r="G243" s="807"/>
      <c r="H243" s="1012"/>
      <c r="I243" s="1013"/>
      <c r="J243" s="1014"/>
      <c r="L243" s="1002"/>
      <c r="M243" s="1002"/>
      <c r="N243" s="992"/>
      <c r="O243" s="992"/>
      <c r="R243" s="1003"/>
      <c r="S243" s="810"/>
      <c r="AA243" s="1012"/>
      <c r="AB243" s="1015"/>
      <c r="AC243" s="1015"/>
      <c r="AD243" s="1015"/>
      <c r="AE243" s="1015"/>
      <c r="AF243" s="1015"/>
      <c r="AG243" s="1015"/>
      <c r="AH243" s="1015"/>
      <c r="AI243" s="1015"/>
      <c r="AJ243" s="1015"/>
      <c r="AK243" s="1015"/>
      <c r="AL243" s="1015"/>
      <c r="AM243" s="1015"/>
      <c r="AN243" s="1015"/>
      <c r="AO243" s="1015"/>
      <c r="AP243" s="1015"/>
      <c r="AQ243" s="1015"/>
      <c r="AR243" s="1015"/>
      <c r="AS243" s="1015"/>
      <c r="BF243" s="810"/>
    </row>
    <row r="244" spans="2:58" s="804" customFormat="1" x14ac:dyDescent="0.2">
      <c r="B244" s="805"/>
      <c r="C244" s="808"/>
      <c r="G244" s="807"/>
      <c r="H244" s="1012"/>
      <c r="I244" s="1013"/>
      <c r="J244" s="1014"/>
      <c r="L244" s="1002"/>
      <c r="M244" s="1002"/>
      <c r="N244" s="992"/>
      <c r="O244" s="992"/>
      <c r="R244" s="1003"/>
      <c r="S244" s="810"/>
      <c r="AA244" s="1012"/>
      <c r="AB244" s="1015"/>
      <c r="AC244" s="1015"/>
      <c r="AD244" s="1015"/>
      <c r="AE244" s="1015"/>
      <c r="AF244" s="1015"/>
      <c r="AG244" s="1015"/>
      <c r="AH244" s="1015"/>
      <c r="AI244" s="1015"/>
      <c r="AJ244" s="1015"/>
      <c r="AK244" s="1015"/>
      <c r="AL244" s="1015"/>
      <c r="AM244" s="1015"/>
      <c r="AN244" s="1015"/>
      <c r="AO244" s="1015"/>
      <c r="AP244" s="1015"/>
      <c r="AQ244" s="1015"/>
      <c r="AR244" s="1015"/>
      <c r="AS244" s="1015"/>
      <c r="BF244" s="810"/>
    </row>
    <row r="245" spans="2:58" s="804" customFormat="1" x14ac:dyDescent="0.2">
      <c r="B245" s="805"/>
      <c r="C245" s="808"/>
      <c r="G245" s="807"/>
      <c r="H245" s="1012"/>
      <c r="I245" s="1013"/>
      <c r="J245" s="1014"/>
      <c r="L245" s="1002"/>
      <c r="M245" s="1002"/>
      <c r="N245" s="992"/>
      <c r="O245" s="992"/>
      <c r="R245" s="1003"/>
      <c r="S245" s="810"/>
      <c r="AA245" s="1012"/>
      <c r="AB245" s="1015"/>
      <c r="AC245" s="1015"/>
      <c r="AD245" s="1015"/>
      <c r="AE245" s="1015"/>
      <c r="AF245" s="1015"/>
      <c r="AG245" s="1015"/>
      <c r="AH245" s="1015"/>
      <c r="AI245" s="1015"/>
      <c r="AJ245" s="1015"/>
      <c r="AK245" s="1015"/>
      <c r="AL245" s="1015"/>
      <c r="AM245" s="1015"/>
      <c r="AN245" s="1015"/>
      <c r="AO245" s="1015"/>
      <c r="AP245" s="1015"/>
      <c r="AQ245" s="1015"/>
      <c r="AR245" s="1015"/>
      <c r="AS245" s="1015"/>
      <c r="BF245" s="810"/>
    </row>
    <row r="246" spans="2:58" s="804" customFormat="1" x14ac:dyDescent="0.2">
      <c r="B246" s="805"/>
      <c r="C246" s="808"/>
      <c r="G246" s="807"/>
      <c r="H246" s="1012"/>
      <c r="I246" s="1013"/>
      <c r="J246" s="1014"/>
      <c r="L246" s="1002"/>
      <c r="M246" s="1002"/>
      <c r="N246" s="992"/>
      <c r="O246" s="992"/>
      <c r="R246" s="1003"/>
      <c r="S246" s="810"/>
      <c r="AA246" s="1012"/>
      <c r="AB246" s="1015"/>
      <c r="AC246" s="1015"/>
      <c r="AD246" s="1015"/>
      <c r="AE246" s="1015"/>
      <c r="AF246" s="1015"/>
      <c r="AG246" s="1015"/>
      <c r="AH246" s="1015"/>
      <c r="AI246" s="1015"/>
      <c r="AJ246" s="1015"/>
      <c r="AK246" s="1015"/>
      <c r="AL246" s="1015"/>
      <c r="AM246" s="1015"/>
      <c r="AN246" s="1015"/>
      <c r="AO246" s="1015"/>
      <c r="AP246" s="1015"/>
      <c r="AQ246" s="1015"/>
      <c r="AR246" s="1015"/>
      <c r="AS246" s="1015"/>
      <c r="BF246" s="810"/>
    </row>
    <row r="247" spans="2:58" s="804" customFormat="1" x14ac:dyDescent="0.2">
      <c r="B247" s="805"/>
      <c r="C247" s="808"/>
      <c r="G247" s="807"/>
      <c r="H247" s="1012"/>
      <c r="I247" s="1013"/>
      <c r="J247" s="1014"/>
      <c r="L247" s="1002"/>
      <c r="M247" s="1002"/>
      <c r="N247" s="992"/>
      <c r="O247" s="992"/>
      <c r="R247" s="1003"/>
      <c r="S247" s="810"/>
      <c r="AA247" s="1012"/>
      <c r="AB247" s="1015"/>
      <c r="AC247" s="1015"/>
      <c r="AD247" s="1015"/>
      <c r="AE247" s="1015"/>
      <c r="AF247" s="1015"/>
      <c r="AG247" s="1015"/>
      <c r="AH247" s="1015"/>
      <c r="AI247" s="1015"/>
      <c r="AJ247" s="1015"/>
      <c r="AK247" s="1015"/>
      <c r="AL247" s="1015"/>
      <c r="AM247" s="1015"/>
      <c r="AN247" s="1015"/>
      <c r="AO247" s="1015"/>
      <c r="AP247" s="1015"/>
      <c r="AQ247" s="1015"/>
      <c r="AR247" s="1015"/>
      <c r="AS247" s="1015"/>
      <c r="BF247" s="810"/>
    </row>
    <row r="248" spans="2:58" s="804" customFormat="1" x14ac:dyDescent="0.2">
      <c r="B248" s="805"/>
      <c r="C248" s="808"/>
      <c r="G248" s="807"/>
      <c r="H248" s="1012"/>
      <c r="I248" s="1013"/>
      <c r="J248" s="1014"/>
      <c r="L248" s="1002"/>
      <c r="M248" s="1002"/>
      <c r="N248" s="992"/>
      <c r="O248" s="992"/>
      <c r="R248" s="1003"/>
      <c r="S248" s="810"/>
      <c r="AA248" s="1012"/>
      <c r="AB248" s="1015"/>
      <c r="AC248" s="1015"/>
      <c r="AD248" s="1015"/>
      <c r="AE248" s="1015"/>
      <c r="AF248" s="1015"/>
      <c r="AG248" s="1015"/>
      <c r="AH248" s="1015"/>
      <c r="AI248" s="1015"/>
      <c r="AJ248" s="1015"/>
      <c r="AK248" s="1015"/>
      <c r="AL248" s="1015"/>
      <c r="AM248" s="1015"/>
      <c r="AN248" s="1015"/>
      <c r="AO248" s="1015"/>
      <c r="AP248" s="1015"/>
      <c r="AQ248" s="1015"/>
      <c r="AR248" s="1015"/>
      <c r="AS248" s="1015"/>
      <c r="BF248" s="810"/>
    </row>
    <row r="249" spans="2:58" s="804" customFormat="1" x14ac:dyDescent="0.2">
      <c r="B249" s="805"/>
      <c r="C249" s="808"/>
      <c r="G249" s="807"/>
      <c r="H249" s="1012"/>
      <c r="I249" s="1013"/>
      <c r="J249" s="1014"/>
      <c r="L249" s="1002"/>
      <c r="M249" s="1002"/>
      <c r="N249" s="992"/>
      <c r="O249" s="992"/>
      <c r="R249" s="1003"/>
      <c r="S249" s="810"/>
      <c r="AA249" s="1012"/>
      <c r="AB249" s="1015"/>
      <c r="AC249" s="1015"/>
      <c r="AD249" s="1015"/>
      <c r="AE249" s="1015"/>
      <c r="AF249" s="1015"/>
      <c r="AG249" s="1015"/>
      <c r="AH249" s="1015"/>
      <c r="AI249" s="1015"/>
      <c r="AJ249" s="1015"/>
      <c r="AK249" s="1015"/>
      <c r="AL249" s="1015"/>
      <c r="AM249" s="1015"/>
      <c r="AN249" s="1015"/>
      <c r="AO249" s="1015"/>
      <c r="AP249" s="1015"/>
      <c r="AQ249" s="1015"/>
      <c r="AR249" s="1015"/>
      <c r="AS249" s="1015"/>
      <c r="BF249" s="810"/>
    </row>
    <row r="250" spans="2:58" s="804" customFormat="1" x14ac:dyDescent="0.2">
      <c r="B250" s="805"/>
      <c r="C250" s="808"/>
      <c r="G250" s="807"/>
      <c r="H250" s="1012"/>
      <c r="I250" s="1013"/>
      <c r="J250" s="1014"/>
      <c r="L250" s="1002"/>
      <c r="M250" s="1002"/>
      <c r="N250" s="992"/>
      <c r="O250" s="992"/>
      <c r="R250" s="1003"/>
      <c r="S250" s="810"/>
      <c r="AA250" s="1012"/>
      <c r="AB250" s="1015"/>
      <c r="AC250" s="1015"/>
      <c r="AD250" s="1015"/>
      <c r="AE250" s="1015"/>
      <c r="AF250" s="1015"/>
      <c r="AG250" s="1015"/>
      <c r="AH250" s="1015"/>
      <c r="AI250" s="1015"/>
      <c r="AJ250" s="1015"/>
      <c r="AK250" s="1015"/>
      <c r="AL250" s="1015"/>
      <c r="AM250" s="1015"/>
      <c r="AN250" s="1015"/>
      <c r="AO250" s="1015"/>
      <c r="AP250" s="1015"/>
      <c r="AQ250" s="1015"/>
      <c r="AR250" s="1015"/>
      <c r="AS250" s="1015"/>
      <c r="BF250" s="810"/>
    </row>
    <row r="251" spans="2:58" s="804" customFormat="1" x14ac:dyDescent="0.2">
      <c r="B251" s="805"/>
      <c r="C251" s="808"/>
      <c r="G251" s="807"/>
      <c r="H251" s="1012"/>
      <c r="I251" s="1013"/>
      <c r="J251" s="1014"/>
      <c r="L251" s="1002"/>
      <c r="M251" s="1002"/>
      <c r="N251" s="992"/>
      <c r="O251" s="992"/>
      <c r="R251" s="1003"/>
      <c r="S251" s="810"/>
      <c r="AA251" s="1012"/>
      <c r="AB251" s="1015"/>
      <c r="AC251" s="1015"/>
      <c r="AD251" s="1015"/>
      <c r="AE251" s="1015"/>
      <c r="AF251" s="1015"/>
      <c r="AG251" s="1015"/>
      <c r="AH251" s="1015"/>
      <c r="AI251" s="1015"/>
      <c r="AJ251" s="1015"/>
      <c r="AK251" s="1015"/>
      <c r="AL251" s="1015"/>
      <c r="AM251" s="1015"/>
      <c r="AN251" s="1015"/>
      <c r="AO251" s="1015"/>
      <c r="AP251" s="1015"/>
      <c r="AQ251" s="1015"/>
      <c r="AR251" s="1015"/>
      <c r="AS251" s="1015"/>
      <c r="BF251" s="810"/>
    </row>
    <row r="252" spans="2:58" s="804" customFormat="1" x14ac:dyDescent="0.2">
      <c r="B252" s="805"/>
      <c r="C252" s="808"/>
      <c r="G252" s="807"/>
      <c r="H252" s="1012"/>
      <c r="I252" s="1013"/>
      <c r="J252" s="1014"/>
      <c r="L252" s="1002"/>
      <c r="M252" s="1002"/>
      <c r="N252" s="992"/>
      <c r="O252" s="992"/>
      <c r="R252" s="1003"/>
      <c r="S252" s="810"/>
      <c r="AA252" s="1012"/>
      <c r="AB252" s="1015"/>
      <c r="AC252" s="1015"/>
      <c r="AD252" s="1015"/>
      <c r="AE252" s="1015"/>
      <c r="AF252" s="1015"/>
      <c r="AG252" s="1015"/>
      <c r="AH252" s="1015"/>
      <c r="AI252" s="1015"/>
      <c r="AJ252" s="1015"/>
      <c r="AK252" s="1015"/>
      <c r="AL252" s="1015"/>
      <c r="AM252" s="1015"/>
      <c r="AN252" s="1015"/>
      <c r="AO252" s="1015"/>
      <c r="AP252" s="1015"/>
      <c r="AQ252" s="1015"/>
      <c r="AR252" s="1015"/>
      <c r="AS252" s="1015"/>
      <c r="BF252" s="810"/>
    </row>
    <row r="253" spans="2:58" s="804" customFormat="1" x14ac:dyDescent="0.2">
      <c r="B253" s="805"/>
      <c r="C253" s="808"/>
      <c r="G253" s="807"/>
      <c r="H253" s="1012"/>
      <c r="I253" s="1013"/>
      <c r="J253" s="1014"/>
      <c r="L253" s="1002"/>
      <c r="M253" s="1002"/>
      <c r="N253" s="992"/>
      <c r="O253" s="992"/>
      <c r="R253" s="1003"/>
      <c r="S253" s="810"/>
      <c r="AA253" s="1012"/>
      <c r="AB253" s="1015"/>
      <c r="AC253" s="1015"/>
      <c r="AD253" s="1015"/>
      <c r="AE253" s="1015"/>
      <c r="AF253" s="1015"/>
      <c r="AG253" s="1015"/>
      <c r="AH253" s="1015"/>
      <c r="AI253" s="1015"/>
      <c r="AJ253" s="1015"/>
      <c r="AK253" s="1015"/>
      <c r="AL253" s="1015"/>
      <c r="AM253" s="1015"/>
      <c r="AN253" s="1015"/>
      <c r="AO253" s="1015"/>
      <c r="AP253" s="1015"/>
      <c r="AQ253" s="1015"/>
      <c r="AR253" s="1015"/>
      <c r="AS253" s="1015"/>
      <c r="BF253" s="810"/>
    </row>
    <row r="254" spans="2:58" s="804" customFormat="1" x14ac:dyDescent="0.2">
      <c r="B254" s="805"/>
      <c r="C254" s="808"/>
      <c r="G254" s="807"/>
      <c r="H254" s="1012"/>
      <c r="I254" s="1013"/>
      <c r="J254" s="1014"/>
      <c r="L254" s="1002"/>
      <c r="M254" s="1002"/>
      <c r="N254" s="992"/>
      <c r="O254" s="992"/>
      <c r="R254" s="1003"/>
      <c r="S254" s="810"/>
      <c r="AA254" s="1012"/>
      <c r="AB254" s="1015"/>
      <c r="AC254" s="1015"/>
      <c r="AD254" s="1015"/>
      <c r="AE254" s="1015"/>
      <c r="AF254" s="1015"/>
      <c r="AG254" s="1015"/>
      <c r="AH254" s="1015"/>
      <c r="AI254" s="1015"/>
      <c r="AJ254" s="1015"/>
      <c r="AK254" s="1015"/>
      <c r="AL254" s="1015"/>
      <c r="AM254" s="1015"/>
      <c r="AN254" s="1015"/>
      <c r="AO254" s="1015"/>
      <c r="AP254" s="1015"/>
      <c r="AQ254" s="1015"/>
      <c r="AR254" s="1015"/>
      <c r="AS254" s="1015"/>
      <c r="BF254" s="810"/>
    </row>
    <row r="255" spans="2:58" s="804" customFormat="1" x14ac:dyDescent="0.2">
      <c r="B255" s="805"/>
      <c r="C255" s="808"/>
      <c r="G255" s="807"/>
      <c r="H255" s="1012"/>
      <c r="I255" s="1013"/>
      <c r="J255" s="1014"/>
      <c r="L255" s="992"/>
      <c r="M255" s="992"/>
      <c r="N255" s="992"/>
      <c r="O255" s="992"/>
      <c r="R255" s="1003"/>
      <c r="S255" s="810"/>
      <c r="AA255" s="1012"/>
      <c r="AB255" s="1015"/>
      <c r="AC255" s="1015"/>
      <c r="AD255" s="1015"/>
      <c r="AE255" s="1015"/>
      <c r="AF255" s="1015"/>
      <c r="AG255" s="1015"/>
      <c r="AH255" s="1015"/>
      <c r="AI255" s="1015"/>
      <c r="AJ255" s="1015"/>
      <c r="AK255" s="1015"/>
      <c r="AL255" s="1015"/>
      <c r="AM255" s="1015"/>
      <c r="AN255" s="1015"/>
      <c r="AO255" s="1015"/>
      <c r="AP255" s="1015"/>
      <c r="AQ255" s="1015"/>
      <c r="AR255" s="1015"/>
      <c r="AS255" s="1015"/>
      <c r="BF255" s="810"/>
    </row>
    <row r="256" spans="2:58" s="804" customFormat="1" x14ac:dyDescent="0.2">
      <c r="B256" s="805"/>
      <c r="C256" s="808"/>
      <c r="G256" s="807"/>
      <c r="H256" s="1012"/>
      <c r="I256" s="1013"/>
      <c r="J256" s="1014"/>
      <c r="L256" s="992"/>
      <c r="M256" s="992"/>
      <c r="N256" s="992"/>
      <c r="O256" s="992"/>
      <c r="R256" s="1003"/>
      <c r="S256" s="810"/>
      <c r="AA256" s="1012"/>
      <c r="AB256" s="1015"/>
      <c r="AC256" s="1015"/>
      <c r="AD256" s="1015"/>
      <c r="AE256" s="1015"/>
      <c r="AF256" s="1015"/>
      <c r="AG256" s="1015"/>
      <c r="AH256" s="1015"/>
      <c r="AI256" s="1015"/>
      <c r="AJ256" s="1015"/>
      <c r="AK256" s="1015"/>
      <c r="AL256" s="1015"/>
      <c r="AM256" s="1015"/>
      <c r="AN256" s="1015"/>
      <c r="AO256" s="1015"/>
      <c r="AP256" s="1015"/>
      <c r="AQ256" s="1015"/>
      <c r="AR256" s="1015"/>
      <c r="AS256" s="1015"/>
      <c r="BF256" s="810"/>
    </row>
    <row r="257" spans="2:58" s="804" customFormat="1" x14ac:dyDescent="0.2">
      <c r="B257" s="805"/>
      <c r="C257" s="808"/>
      <c r="G257" s="807"/>
      <c r="H257" s="1012"/>
      <c r="I257" s="1013"/>
      <c r="J257" s="1014"/>
      <c r="L257" s="992"/>
      <c r="M257" s="992"/>
      <c r="N257" s="992"/>
      <c r="O257" s="992"/>
      <c r="R257" s="1003"/>
      <c r="S257" s="810"/>
      <c r="AA257" s="1012"/>
      <c r="AB257" s="1015"/>
      <c r="AC257" s="1015"/>
      <c r="AD257" s="1015"/>
      <c r="AE257" s="1015"/>
      <c r="AF257" s="1015"/>
      <c r="AG257" s="1015"/>
      <c r="AH257" s="1015"/>
      <c r="AI257" s="1015"/>
      <c r="AJ257" s="1015"/>
      <c r="AK257" s="1015"/>
      <c r="AL257" s="1015"/>
      <c r="AM257" s="1015"/>
      <c r="AN257" s="1015"/>
      <c r="AO257" s="1015"/>
      <c r="AP257" s="1015"/>
      <c r="AQ257" s="1015"/>
      <c r="AR257" s="1015"/>
      <c r="AS257" s="1015"/>
      <c r="BF257" s="810"/>
    </row>
    <row r="258" spans="2:58" s="804" customFormat="1" x14ac:dyDescent="0.2">
      <c r="B258" s="805"/>
      <c r="C258" s="808"/>
      <c r="G258" s="807"/>
      <c r="H258" s="1012"/>
      <c r="I258" s="1013"/>
      <c r="J258" s="1014"/>
      <c r="L258" s="992"/>
      <c r="M258" s="992"/>
      <c r="N258" s="992"/>
      <c r="O258" s="992"/>
      <c r="R258" s="1003"/>
      <c r="S258" s="810"/>
      <c r="AA258" s="1012"/>
      <c r="AB258" s="1015"/>
      <c r="AC258" s="1015"/>
      <c r="AD258" s="1015"/>
      <c r="AE258" s="1015"/>
      <c r="AF258" s="1015"/>
      <c r="AG258" s="1015"/>
      <c r="AH258" s="1015"/>
      <c r="AI258" s="1015"/>
      <c r="AJ258" s="1015"/>
      <c r="AK258" s="1015"/>
      <c r="AL258" s="1015"/>
      <c r="AM258" s="1015"/>
      <c r="AN258" s="1015"/>
      <c r="AO258" s="1015"/>
      <c r="AP258" s="1015"/>
      <c r="AQ258" s="1015"/>
      <c r="AR258" s="1015"/>
      <c r="AS258" s="1015"/>
      <c r="BF258" s="810"/>
    </row>
    <row r="259" spans="2:58" s="804" customFormat="1" x14ac:dyDescent="0.2">
      <c r="B259" s="805"/>
      <c r="C259" s="808"/>
      <c r="G259" s="807"/>
      <c r="H259" s="1012"/>
      <c r="I259" s="1013"/>
      <c r="J259" s="1014"/>
      <c r="L259" s="992"/>
      <c r="M259" s="992"/>
      <c r="N259" s="992"/>
      <c r="O259" s="992"/>
      <c r="R259" s="1003"/>
      <c r="S259" s="810"/>
      <c r="AA259" s="1012"/>
      <c r="AB259" s="1015"/>
      <c r="AC259" s="1015"/>
      <c r="AD259" s="1015"/>
      <c r="AE259" s="1015"/>
      <c r="AF259" s="1015"/>
      <c r="AG259" s="1015"/>
      <c r="AH259" s="1015"/>
      <c r="AI259" s="1015"/>
      <c r="AJ259" s="1015"/>
      <c r="AK259" s="1015"/>
      <c r="AL259" s="1015"/>
      <c r="AM259" s="1015"/>
      <c r="AN259" s="1015"/>
      <c r="AO259" s="1015"/>
      <c r="AP259" s="1015"/>
      <c r="AQ259" s="1015"/>
      <c r="AR259" s="1015"/>
      <c r="AS259" s="1015"/>
      <c r="BF259" s="810"/>
    </row>
    <row r="260" spans="2:58" s="804" customFormat="1" x14ac:dyDescent="0.2">
      <c r="B260" s="805"/>
      <c r="C260" s="808"/>
      <c r="G260" s="807"/>
      <c r="H260" s="1012"/>
      <c r="I260" s="1013"/>
      <c r="J260" s="1014"/>
      <c r="L260" s="992"/>
      <c r="M260" s="992"/>
      <c r="N260" s="992"/>
      <c r="O260" s="992"/>
      <c r="R260" s="1003"/>
      <c r="S260" s="810"/>
      <c r="AA260" s="1012"/>
      <c r="AB260" s="1015"/>
      <c r="AC260" s="1015"/>
      <c r="AD260" s="1015"/>
      <c r="AE260" s="1015"/>
      <c r="AF260" s="1015"/>
      <c r="AG260" s="1015"/>
      <c r="AH260" s="1015"/>
      <c r="AI260" s="1015"/>
      <c r="AJ260" s="1015"/>
      <c r="AK260" s="1015"/>
      <c r="AL260" s="1015"/>
      <c r="AM260" s="1015"/>
      <c r="AN260" s="1015"/>
      <c r="AO260" s="1015"/>
      <c r="AP260" s="1015"/>
      <c r="AQ260" s="1015"/>
      <c r="AR260" s="1015"/>
      <c r="AS260" s="1015"/>
      <c r="BF260" s="810"/>
    </row>
    <row r="261" spans="2:58" s="804" customFormat="1" x14ac:dyDescent="0.2">
      <c r="B261" s="805"/>
      <c r="C261" s="808"/>
      <c r="G261" s="807"/>
      <c r="H261" s="1012"/>
      <c r="I261" s="1013"/>
      <c r="J261" s="1014"/>
      <c r="L261" s="992"/>
      <c r="M261" s="992"/>
      <c r="N261" s="992"/>
      <c r="O261" s="992"/>
      <c r="R261" s="1003"/>
      <c r="S261" s="810"/>
      <c r="AA261" s="1012"/>
      <c r="AB261" s="1015"/>
      <c r="AC261" s="1015"/>
      <c r="AD261" s="1015"/>
      <c r="AE261" s="1015"/>
      <c r="AF261" s="1015"/>
      <c r="AG261" s="1015"/>
      <c r="AH261" s="1015"/>
      <c r="AI261" s="1015"/>
      <c r="AJ261" s="1015"/>
      <c r="AK261" s="1015"/>
      <c r="AL261" s="1015"/>
      <c r="AM261" s="1015"/>
      <c r="AN261" s="1015"/>
      <c r="AO261" s="1015"/>
      <c r="AP261" s="1015"/>
      <c r="AQ261" s="1015"/>
      <c r="AR261" s="1015"/>
      <c r="AS261" s="1015"/>
      <c r="BF261" s="810"/>
    </row>
    <row r="262" spans="2:58" s="804" customFormat="1" x14ac:dyDescent="0.2">
      <c r="B262" s="805"/>
      <c r="C262" s="808"/>
      <c r="G262" s="807"/>
      <c r="H262" s="1012"/>
      <c r="I262" s="1013"/>
      <c r="J262" s="1014"/>
      <c r="L262" s="992"/>
      <c r="M262" s="992"/>
      <c r="N262" s="992"/>
      <c r="O262" s="992"/>
      <c r="R262" s="1003"/>
      <c r="S262" s="810"/>
      <c r="AA262" s="1012"/>
      <c r="AB262" s="1015"/>
      <c r="AC262" s="1015"/>
      <c r="AD262" s="1015"/>
      <c r="AE262" s="1015"/>
      <c r="AF262" s="1015"/>
      <c r="AG262" s="1015"/>
      <c r="AH262" s="1015"/>
      <c r="AI262" s="1015"/>
      <c r="AJ262" s="1015"/>
      <c r="AK262" s="1015"/>
      <c r="AL262" s="1015"/>
      <c r="AM262" s="1015"/>
      <c r="AN262" s="1015"/>
      <c r="AO262" s="1015"/>
      <c r="AP262" s="1015"/>
      <c r="AQ262" s="1015"/>
      <c r="AR262" s="1015"/>
      <c r="AS262" s="1015"/>
      <c r="BF262" s="810"/>
    </row>
  </sheetData>
  <autoFilter ref="A8:Q129"/>
  <mergeCells count="206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AH10:AH11"/>
    <mergeCell ref="AI10:AI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B10:BB11"/>
    <mergeCell ref="BC10:BC11"/>
    <mergeCell ref="BD10:BD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D26:D27"/>
    <mergeCell ref="U26:U27"/>
    <mergeCell ref="D28:D29"/>
    <mergeCell ref="U28:U29"/>
    <mergeCell ref="D30:D31"/>
    <mergeCell ref="U30:U31"/>
    <mergeCell ref="D16:D17"/>
    <mergeCell ref="U16:U17"/>
    <mergeCell ref="D22:D23"/>
    <mergeCell ref="U22:U23"/>
    <mergeCell ref="D24:D25"/>
    <mergeCell ref="U24:U25"/>
    <mergeCell ref="D41:D42"/>
    <mergeCell ref="U41:U42"/>
    <mergeCell ref="D43:D44"/>
    <mergeCell ref="U43:U44"/>
    <mergeCell ref="D45:D46"/>
    <mergeCell ref="U45:U46"/>
    <mergeCell ref="D32:D33"/>
    <mergeCell ref="U32:U33"/>
    <mergeCell ref="D35:D36"/>
    <mergeCell ref="U35:U36"/>
    <mergeCell ref="D39:D40"/>
    <mergeCell ref="U39:U40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E141:G141"/>
    <mergeCell ref="S146:S147"/>
    <mergeCell ref="S148:S151"/>
    <mergeCell ref="E153:G153"/>
    <mergeCell ref="M138:N138"/>
    <mergeCell ref="A139:D139"/>
    <mergeCell ref="E139:G139"/>
    <mergeCell ref="K139:L139"/>
    <mergeCell ref="M139:N139"/>
    <mergeCell ref="E140:G140"/>
    <mergeCell ref="K140:L14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80" zoomScaleNormal="80" workbookViewId="0">
      <selection activeCell="I142" sqref="I142"/>
    </sheetView>
  </sheetViews>
  <sheetFormatPr baseColWidth="10" defaultColWidth="11.42578125" defaultRowHeight="12.75" x14ac:dyDescent="0.2"/>
  <cols>
    <col min="1" max="1" width="6.85546875" style="804" customWidth="1"/>
    <col min="2" max="2" width="6.140625" style="805" customWidth="1"/>
    <col min="3" max="3" width="6" style="806" customWidth="1"/>
    <col min="4" max="4" width="42.42578125" style="804" customWidth="1"/>
    <col min="5" max="5" width="9.42578125" style="804" customWidth="1"/>
    <col min="6" max="6" width="6" style="804" customWidth="1"/>
    <col min="7" max="7" width="4.28515625" style="807" customWidth="1"/>
    <col min="8" max="8" width="11" style="1012" customWidth="1"/>
    <col min="9" max="9" width="4.85546875" style="1013" customWidth="1"/>
    <col min="10" max="10" width="7" style="1014" customWidth="1"/>
    <col min="11" max="11" width="9.140625" style="804" customWidth="1"/>
    <col min="12" max="12" width="9" style="804" customWidth="1"/>
    <col min="13" max="13" width="12.140625" style="804" customWidth="1"/>
    <col min="14" max="14" width="6.85546875" style="804" customWidth="1"/>
    <col min="15" max="15" width="10.42578125" style="804" customWidth="1"/>
    <col min="16" max="16" width="7" style="804" customWidth="1"/>
    <col min="17" max="17" width="10.85546875" style="804" customWidth="1"/>
    <col min="18" max="18" width="7" style="1003" customWidth="1"/>
    <col min="19" max="19" width="7" style="810" customWidth="1"/>
    <col min="20" max="20" width="5.42578125" style="804" customWidth="1"/>
    <col min="21" max="21" width="32.7109375" style="804" customWidth="1"/>
    <col min="22" max="22" width="4" style="804" customWidth="1"/>
    <col min="23" max="23" width="4.7109375" style="804" customWidth="1"/>
    <col min="24" max="24" width="4.5703125" style="804" customWidth="1"/>
    <col min="25" max="25" width="8.28515625" style="804" customWidth="1"/>
    <col min="26" max="26" width="6.42578125" style="804" customWidth="1"/>
    <col min="27" max="27" width="10.42578125" style="1015" customWidth="1"/>
    <col min="28" max="28" width="6.5703125" style="1015" customWidth="1"/>
    <col min="29" max="29" width="4.28515625" style="1015" customWidth="1"/>
    <col min="30" max="30" width="3.28515625" style="1015" customWidth="1"/>
    <col min="31" max="31" width="7.5703125" style="1015" customWidth="1"/>
    <col min="32" max="43" width="2.140625" style="1015" hidden="1" customWidth="1"/>
    <col min="44" max="45" width="3.42578125" style="1015" customWidth="1"/>
    <col min="46" max="46" width="4.5703125" style="804" customWidth="1"/>
    <col min="47" max="48" width="4.42578125" style="804" customWidth="1"/>
    <col min="49" max="49" width="4.85546875" style="804" customWidth="1"/>
    <col min="50" max="50" width="5" style="804" customWidth="1"/>
    <col min="51" max="51" width="3.5703125" style="804" customWidth="1"/>
    <col min="52" max="52" width="4.5703125" style="804" customWidth="1"/>
    <col min="53" max="53" width="4.140625" style="804" customWidth="1"/>
    <col min="54" max="54" width="5.140625" style="804" customWidth="1"/>
    <col min="55" max="55" width="3.85546875" style="804" customWidth="1"/>
    <col min="56" max="56" width="5" style="804" customWidth="1"/>
    <col min="57" max="57" width="4.140625" style="804" customWidth="1"/>
    <col min="58" max="77" width="2.42578125" style="810" customWidth="1"/>
    <col min="78" max="16384" width="11.42578125" style="810"/>
  </cols>
  <sheetData>
    <row r="1" spans="1:57" x14ac:dyDescent="0.2">
      <c r="H1" s="808"/>
      <c r="I1" s="808"/>
      <c r="J1" s="809"/>
      <c r="R1" s="804"/>
      <c r="AA1" s="804"/>
      <c r="AB1" s="804"/>
      <c r="AC1" s="804"/>
      <c r="AD1" s="804"/>
      <c r="AE1" s="804"/>
      <c r="AF1" s="804"/>
      <c r="AG1" s="804"/>
      <c r="AH1" s="804"/>
      <c r="AI1" s="804"/>
      <c r="AJ1" s="804"/>
      <c r="AK1" s="804"/>
      <c r="AL1" s="804"/>
      <c r="AM1" s="804"/>
      <c r="AN1" s="804"/>
      <c r="AO1" s="804"/>
      <c r="AP1" s="804"/>
      <c r="AQ1" s="804"/>
      <c r="AR1" s="804"/>
      <c r="AS1" s="804"/>
    </row>
    <row r="2" spans="1:57" ht="13.5" customHeight="1" x14ac:dyDescent="0.2">
      <c r="A2" s="1492" t="s">
        <v>0</v>
      </c>
      <c r="B2" s="1492"/>
      <c r="C2" s="1492"/>
      <c r="D2" s="1492"/>
      <c r="E2" s="1492"/>
      <c r="F2" s="1492"/>
      <c r="G2" s="1492"/>
      <c r="H2" s="1492"/>
      <c r="I2" s="1492"/>
      <c r="J2" s="1492"/>
      <c r="K2" s="1492"/>
      <c r="L2" s="1492"/>
      <c r="M2" s="1492"/>
      <c r="N2" s="1492"/>
      <c r="O2" s="1492"/>
      <c r="P2" s="814"/>
      <c r="Q2" s="814"/>
      <c r="R2" s="812"/>
      <c r="S2" s="813"/>
      <c r="T2" s="1446" t="s">
        <v>0</v>
      </c>
      <c r="U2" s="1446"/>
      <c r="V2" s="1446"/>
      <c r="W2" s="1446"/>
      <c r="X2" s="1446"/>
      <c r="Y2" s="1446"/>
      <c r="Z2" s="1446"/>
      <c r="AA2" s="1446"/>
      <c r="AB2" s="1446"/>
      <c r="AC2" s="1446"/>
      <c r="AD2" s="1446"/>
      <c r="AE2" s="1446"/>
      <c r="AF2" s="1446"/>
      <c r="AG2" s="1446"/>
      <c r="AH2" s="1446"/>
      <c r="AI2" s="1446"/>
      <c r="AJ2" s="1446"/>
      <c r="AK2" s="1446"/>
      <c r="AL2" s="1446"/>
      <c r="AM2" s="1446"/>
      <c r="AN2" s="1446"/>
      <c r="AO2" s="1446"/>
      <c r="AP2" s="1446"/>
      <c r="AQ2" s="1446"/>
      <c r="AR2" s="1446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  <c r="BD2" s="1446"/>
      <c r="BE2" s="1446"/>
    </row>
    <row r="3" spans="1:57" ht="12" customHeight="1" x14ac:dyDescent="0.2">
      <c r="A3" s="1493" t="s">
        <v>1</v>
      </c>
      <c r="B3" s="1493"/>
      <c r="C3" s="1493"/>
      <c r="D3" s="1493"/>
      <c r="E3" s="1493"/>
      <c r="F3" s="1493"/>
      <c r="G3" s="1493"/>
      <c r="H3" s="1493"/>
      <c r="I3" s="1493"/>
      <c r="J3" s="1493"/>
      <c r="K3" s="1493"/>
      <c r="L3" s="1493"/>
      <c r="M3" s="1493"/>
      <c r="N3" s="1493"/>
      <c r="O3" s="1493"/>
      <c r="P3" s="814"/>
      <c r="Q3" s="814"/>
      <c r="R3" s="812"/>
      <c r="S3" s="813"/>
      <c r="T3" s="1446" t="s">
        <v>1</v>
      </c>
      <c r="U3" s="1446"/>
      <c r="V3" s="1446"/>
      <c r="W3" s="1446"/>
      <c r="X3" s="1446"/>
      <c r="Y3" s="1446"/>
      <c r="Z3" s="1446"/>
      <c r="AA3" s="1446"/>
      <c r="AB3" s="1446"/>
      <c r="AC3" s="1446"/>
      <c r="AD3" s="1446"/>
      <c r="AE3" s="1446"/>
      <c r="AF3" s="1446"/>
      <c r="AG3" s="1446"/>
      <c r="AH3" s="1446"/>
      <c r="AI3" s="1446"/>
      <c r="AJ3" s="1446"/>
      <c r="AK3" s="1446"/>
      <c r="AL3" s="1446"/>
      <c r="AM3" s="1446"/>
      <c r="AN3" s="1446"/>
      <c r="AO3" s="1446"/>
      <c r="AP3" s="1446"/>
      <c r="AQ3" s="1446"/>
      <c r="AR3" s="1446"/>
      <c r="AS3" s="1446"/>
      <c r="AT3" s="1446"/>
      <c r="AU3" s="1446"/>
      <c r="AV3" s="1446"/>
      <c r="AW3" s="1446"/>
      <c r="AX3" s="1446"/>
      <c r="AY3" s="1446"/>
      <c r="AZ3" s="1446"/>
      <c r="BA3" s="1446"/>
      <c r="BB3" s="1446"/>
      <c r="BC3" s="1446"/>
      <c r="BD3" s="1446"/>
      <c r="BE3" s="1446"/>
    </row>
    <row r="4" spans="1:57" ht="12" customHeight="1" x14ac:dyDescent="0.2">
      <c r="A4" s="1493" t="s">
        <v>2</v>
      </c>
      <c r="B4" s="1493"/>
      <c r="C4" s="1493"/>
      <c r="D4" s="1493"/>
      <c r="E4" s="1493"/>
      <c r="F4" s="1493"/>
      <c r="G4" s="1493"/>
      <c r="H4" s="1493"/>
      <c r="I4" s="1493"/>
      <c r="J4" s="1493"/>
      <c r="K4" s="1493"/>
      <c r="L4" s="1493"/>
      <c r="M4" s="1493"/>
      <c r="N4" s="1493"/>
      <c r="O4" s="1493"/>
      <c r="P4" s="814"/>
      <c r="Q4" s="814"/>
      <c r="R4" s="812"/>
      <c r="S4" s="813"/>
      <c r="T4" s="1446" t="s">
        <v>3</v>
      </c>
      <c r="U4" s="1446"/>
      <c r="V4" s="1446"/>
      <c r="W4" s="1446"/>
      <c r="X4" s="1446"/>
      <c r="Y4" s="1446"/>
      <c r="Z4" s="1446"/>
      <c r="AA4" s="1446"/>
      <c r="AB4" s="1446"/>
      <c r="AC4" s="1446"/>
      <c r="AD4" s="1446"/>
      <c r="AE4" s="1446"/>
      <c r="AF4" s="1446"/>
      <c r="AG4" s="1446"/>
      <c r="AH4" s="1446"/>
      <c r="AI4" s="1446"/>
      <c r="AJ4" s="1446"/>
      <c r="AK4" s="1446"/>
      <c r="AL4" s="1446"/>
      <c r="AM4" s="1446"/>
      <c r="AN4" s="1446"/>
      <c r="AO4" s="1446"/>
      <c r="AP4" s="1446"/>
      <c r="AQ4" s="1446"/>
      <c r="AR4" s="1446"/>
      <c r="AS4" s="1446"/>
      <c r="AT4" s="1446"/>
      <c r="AU4" s="1446"/>
      <c r="AV4" s="1446"/>
      <c r="AW4" s="1446"/>
      <c r="AX4" s="1446"/>
      <c r="AY4" s="1446"/>
      <c r="AZ4" s="1446"/>
      <c r="BA4" s="1446"/>
      <c r="BB4" s="1446"/>
      <c r="BC4" s="1446"/>
      <c r="BD4" s="1446"/>
      <c r="BE4" s="1446"/>
    </row>
    <row r="5" spans="1:57" ht="9" customHeight="1" x14ac:dyDescent="0.2">
      <c r="A5" s="814"/>
      <c r="B5" s="815"/>
      <c r="C5" s="816"/>
      <c r="D5" s="814"/>
      <c r="E5" s="814"/>
      <c r="F5" s="814"/>
      <c r="G5" s="817"/>
      <c r="H5" s="814"/>
      <c r="I5" s="814"/>
      <c r="J5" s="814"/>
      <c r="K5" s="814"/>
      <c r="L5" s="814"/>
      <c r="M5" s="814"/>
      <c r="N5" s="814"/>
      <c r="O5" s="814"/>
      <c r="P5" s="814"/>
      <c r="Q5" s="814"/>
      <c r="R5" s="812"/>
      <c r="S5" s="813"/>
      <c r="T5" s="818"/>
      <c r="U5" s="818"/>
      <c r="V5" s="818"/>
      <c r="W5" s="818"/>
      <c r="X5" s="818"/>
      <c r="Y5" s="818"/>
      <c r="Z5" s="818"/>
      <c r="AA5" s="818"/>
      <c r="AB5" s="818"/>
      <c r="AC5" s="818"/>
      <c r="AD5" s="818"/>
      <c r="AE5" s="818"/>
      <c r="AF5" s="818"/>
      <c r="AG5" s="818"/>
      <c r="AH5" s="818"/>
      <c r="AI5" s="818"/>
      <c r="AJ5" s="818"/>
      <c r="AK5" s="818"/>
      <c r="AL5" s="818"/>
      <c r="AM5" s="818"/>
      <c r="AN5" s="818"/>
      <c r="AO5" s="818"/>
      <c r="AP5" s="818"/>
      <c r="AQ5" s="818"/>
      <c r="AR5" s="818"/>
      <c r="AS5" s="818"/>
      <c r="AT5" s="818"/>
      <c r="AU5" s="818"/>
      <c r="AV5" s="818"/>
      <c r="AW5" s="818"/>
      <c r="AX5" s="818"/>
      <c r="AY5" s="818"/>
      <c r="AZ5" s="818"/>
      <c r="BA5" s="818"/>
      <c r="BB5" s="818"/>
      <c r="BC5" s="818"/>
      <c r="BD5" s="818"/>
      <c r="BE5" s="818"/>
    </row>
    <row r="6" spans="1:57" ht="12" customHeight="1" x14ac:dyDescent="0.2">
      <c r="A6" s="1446" t="s">
        <v>299</v>
      </c>
      <c r="B6" s="1446"/>
      <c r="C6" s="1446"/>
      <c r="D6" s="1446"/>
      <c r="E6" s="1446"/>
      <c r="F6" s="1446"/>
      <c r="G6" s="1446"/>
      <c r="H6" s="1446"/>
      <c r="I6" s="1446"/>
      <c r="J6" s="1446"/>
      <c r="K6" s="1446"/>
      <c r="L6" s="1446"/>
      <c r="M6" s="1446"/>
      <c r="N6" s="1446"/>
      <c r="O6" s="1446"/>
      <c r="P6" s="1446"/>
      <c r="Q6" s="1446"/>
      <c r="R6" s="819"/>
      <c r="S6" s="813"/>
      <c r="T6" s="1446" t="s">
        <v>300</v>
      </c>
      <c r="U6" s="1446"/>
      <c r="V6" s="1446"/>
      <c r="W6" s="1446"/>
      <c r="X6" s="1446"/>
      <c r="Y6" s="1446"/>
      <c r="Z6" s="1446"/>
      <c r="AA6" s="1446"/>
      <c r="AB6" s="1446"/>
      <c r="AC6" s="1446"/>
      <c r="AD6" s="1446"/>
      <c r="AE6" s="1446"/>
      <c r="AF6" s="1446"/>
      <c r="AG6" s="1446"/>
      <c r="AH6" s="1446"/>
      <c r="AI6" s="1446"/>
      <c r="AJ6" s="1446"/>
      <c r="AK6" s="1446"/>
      <c r="AL6" s="1446"/>
      <c r="AM6" s="1446"/>
      <c r="AN6" s="1446"/>
      <c r="AO6" s="1446"/>
      <c r="AP6" s="1446"/>
      <c r="AQ6" s="1446"/>
      <c r="AR6" s="1446"/>
      <c r="AS6" s="1446"/>
      <c r="AT6" s="1446"/>
      <c r="AU6" s="1446"/>
      <c r="AV6" s="1446"/>
      <c r="AW6" s="1446"/>
      <c r="AX6" s="1446"/>
      <c r="AY6" s="1446"/>
      <c r="AZ6" s="1446"/>
      <c r="BA6" s="1446"/>
      <c r="BB6" s="1446"/>
      <c r="BC6" s="1446"/>
      <c r="BD6" s="1446"/>
      <c r="BE6" s="1446"/>
    </row>
    <row r="7" spans="1:57" ht="12" customHeight="1" x14ac:dyDescent="0.2">
      <c r="A7" s="818"/>
      <c r="B7" s="820"/>
      <c r="C7" s="821"/>
      <c r="D7" s="818"/>
      <c r="E7" s="818"/>
      <c r="F7" s="818"/>
      <c r="G7" s="822"/>
      <c r="H7" s="818"/>
      <c r="I7" s="818"/>
      <c r="J7" s="818"/>
      <c r="K7" s="818"/>
      <c r="L7" s="818"/>
      <c r="M7" s="818"/>
      <c r="N7" s="818"/>
      <c r="O7" s="818"/>
      <c r="P7" s="818"/>
      <c r="Q7" s="818"/>
      <c r="R7" s="819"/>
      <c r="S7" s="813"/>
      <c r="T7" s="818"/>
      <c r="U7" s="818"/>
      <c r="V7" s="818"/>
      <c r="W7" s="818"/>
      <c r="X7" s="818"/>
      <c r="Y7" s="818"/>
      <c r="Z7" s="818"/>
      <c r="AA7" s="818"/>
      <c r="AB7" s="818"/>
      <c r="AC7" s="818"/>
      <c r="AD7" s="818"/>
      <c r="AE7" s="818"/>
      <c r="AF7" s="818"/>
      <c r="AG7" s="818"/>
      <c r="AH7" s="818"/>
      <c r="AI7" s="818"/>
      <c r="AJ7" s="818"/>
      <c r="AK7" s="818"/>
      <c r="AL7" s="818"/>
      <c r="AM7" s="818"/>
      <c r="AN7" s="818"/>
      <c r="AO7" s="818"/>
      <c r="AP7" s="818"/>
      <c r="AQ7" s="818"/>
      <c r="AR7" s="818"/>
      <c r="AS7" s="818"/>
      <c r="AT7" s="818"/>
      <c r="AU7" s="818"/>
      <c r="AV7" s="818"/>
      <c r="AW7" s="818"/>
      <c r="AX7" s="818"/>
      <c r="AY7" s="818"/>
      <c r="AZ7" s="818"/>
      <c r="BA7" s="818"/>
      <c r="BB7" s="818"/>
      <c r="BC7" s="818"/>
      <c r="BD7" s="818"/>
      <c r="BE7" s="818"/>
    </row>
    <row r="8" spans="1:57" s="804" customFormat="1" x14ac:dyDescent="0.2">
      <c r="A8" s="823">
        <v>1</v>
      </c>
      <c r="B8" s="824">
        <v>2</v>
      </c>
      <c r="C8" s="825">
        <v>3</v>
      </c>
      <c r="D8" s="823">
        <v>4</v>
      </c>
      <c r="E8" s="823">
        <v>5</v>
      </c>
      <c r="F8" s="823">
        <v>6</v>
      </c>
      <c r="G8" s="826">
        <v>7</v>
      </c>
      <c r="H8" s="827">
        <v>8</v>
      </c>
      <c r="I8" s="827">
        <v>9</v>
      </c>
      <c r="J8" s="823">
        <v>10</v>
      </c>
      <c r="K8" s="823">
        <v>11</v>
      </c>
      <c r="L8" s="823">
        <v>12</v>
      </c>
      <c r="M8" s="823">
        <v>13</v>
      </c>
      <c r="N8" s="823">
        <v>14</v>
      </c>
      <c r="O8" s="823">
        <v>15</v>
      </c>
      <c r="P8" s="828">
        <v>16</v>
      </c>
      <c r="Q8" s="828">
        <v>17</v>
      </c>
      <c r="R8" s="829"/>
      <c r="S8" s="992"/>
      <c r="T8" s="831">
        <v>1</v>
      </c>
      <c r="U8" s="831">
        <v>2</v>
      </c>
      <c r="V8" s="832">
        <v>3</v>
      </c>
      <c r="W8" s="831">
        <v>4</v>
      </c>
      <c r="X8" s="831">
        <v>5</v>
      </c>
      <c r="Y8" s="831">
        <v>6</v>
      </c>
      <c r="Z8" s="831">
        <v>7</v>
      </c>
      <c r="AA8" s="832">
        <v>8</v>
      </c>
      <c r="AB8" s="832">
        <v>9</v>
      </c>
      <c r="AC8" s="831">
        <v>10</v>
      </c>
      <c r="AD8" s="831">
        <v>11</v>
      </c>
      <c r="AE8" s="831">
        <v>12</v>
      </c>
      <c r="AF8" s="831">
        <v>13</v>
      </c>
      <c r="AG8" s="831">
        <v>14</v>
      </c>
      <c r="AH8" s="831">
        <v>15</v>
      </c>
      <c r="AI8" s="831">
        <v>16</v>
      </c>
      <c r="AJ8" s="831">
        <v>17</v>
      </c>
      <c r="AK8" s="831">
        <v>18</v>
      </c>
      <c r="AL8" s="831">
        <v>19</v>
      </c>
      <c r="AM8" s="831">
        <v>20</v>
      </c>
      <c r="AN8" s="831">
        <v>21</v>
      </c>
      <c r="AO8" s="831">
        <v>22</v>
      </c>
      <c r="AP8" s="831">
        <v>23</v>
      </c>
      <c r="AQ8" s="831">
        <v>24</v>
      </c>
      <c r="AR8" s="831">
        <v>25</v>
      </c>
      <c r="AS8" s="831">
        <v>26</v>
      </c>
      <c r="AT8" s="831">
        <v>27</v>
      </c>
      <c r="AU8" s="831">
        <v>28</v>
      </c>
      <c r="AV8" s="831">
        <v>29</v>
      </c>
      <c r="AW8" s="831">
        <v>30</v>
      </c>
      <c r="AX8" s="831">
        <v>31</v>
      </c>
      <c r="AY8" s="831">
        <v>32</v>
      </c>
      <c r="AZ8" s="831">
        <v>33</v>
      </c>
      <c r="BA8" s="831">
        <v>34</v>
      </c>
      <c r="BB8" s="831">
        <v>35</v>
      </c>
      <c r="BC8" s="831">
        <v>36</v>
      </c>
      <c r="BD8" s="831">
        <v>37</v>
      </c>
      <c r="BE8" s="831">
        <v>38</v>
      </c>
    </row>
    <row r="9" spans="1:57" s="835" customFormat="1" ht="105.75" customHeight="1" x14ac:dyDescent="0.2">
      <c r="A9" s="1485" t="s">
        <v>4</v>
      </c>
      <c r="B9" s="1487" t="s">
        <v>5</v>
      </c>
      <c r="C9" s="1488" t="s">
        <v>6</v>
      </c>
      <c r="D9" s="1489" t="s">
        <v>7</v>
      </c>
      <c r="E9" s="1490" t="s">
        <v>8</v>
      </c>
      <c r="F9" s="1485" t="s">
        <v>9</v>
      </c>
      <c r="G9" s="1491" t="s">
        <v>10</v>
      </c>
      <c r="H9" s="1484" t="s">
        <v>11</v>
      </c>
      <c r="I9" s="1484" t="s">
        <v>12</v>
      </c>
      <c r="J9" s="1484" t="s">
        <v>13</v>
      </c>
      <c r="K9" s="1485" t="s">
        <v>14</v>
      </c>
      <c r="L9" s="1485" t="s">
        <v>15</v>
      </c>
      <c r="M9" s="1485" t="s">
        <v>16</v>
      </c>
      <c r="N9" s="1486" t="s">
        <v>17</v>
      </c>
      <c r="O9" s="1486"/>
      <c r="P9" s="1477" t="s">
        <v>18</v>
      </c>
      <c r="Q9" s="1477"/>
      <c r="R9" s="833"/>
      <c r="S9" s="834"/>
      <c r="T9" s="1478" t="s">
        <v>4</v>
      </c>
      <c r="U9" s="1480" t="s">
        <v>7</v>
      </c>
      <c r="V9" s="1482" t="s">
        <v>8</v>
      </c>
      <c r="W9" s="1472" t="s">
        <v>19</v>
      </c>
      <c r="X9" s="1472" t="s">
        <v>20</v>
      </c>
      <c r="Y9" s="1472" t="s">
        <v>11</v>
      </c>
      <c r="Z9" s="1472" t="s">
        <v>21</v>
      </c>
      <c r="AA9" s="1472" t="s">
        <v>22</v>
      </c>
      <c r="AB9" s="1474" t="s">
        <v>23</v>
      </c>
      <c r="AC9" s="1475"/>
      <c r="AD9" s="1475"/>
      <c r="AE9" s="1476"/>
      <c r="AF9" s="1469" t="s">
        <v>24</v>
      </c>
      <c r="AG9" s="1469"/>
      <c r="AH9" s="1469" t="s">
        <v>25</v>
      </c>
      <c r="AI9" s="1469"/>
      <c r="AJ9" s="1469" t="s">
        <v>26</v>
      </c>
      <c r="AK9" s="1469"/>
      <c r="AL9" s="1469" t="s">
        <v>27</v>
      </c>
      <c r="AM9" s="1469"/>
      <c r="AN9" s="1469" t="s">
        <v>28</v>
      </c>
      <c r="AO9" s="1469"/>
      <c r="AP9" s="1469" t="s">
        <v>29</v>
      </c>
      <c r="AQ9" s="1469"/>
      <c r="AR9" s="1465" t="s">
        <v>30</v>
      </c>
      <c r="AS9" s="1465"/>
      <c r="AT9" s="1465" t="s">
        <v>31</v>
      </c>
      <c r="AU9" s="1465"/>
      <c r="AV9" s="1465" t="s">
        <v>32</v>
      </c>
      <c r="AW9" s="1465"/>
      <c r="AX9" s="1465" t="s">
        <v>33</v>
      </c>
      <c r="AY9" s="1465"/>
      <c r="AZ9" s="1465" t="s">
        <v>34</v>
      </c>
      <c r="BA9" s="1465"/>
      <c r="BB9" s="1465" t="s">
        <v>35</v>
      </c>
      <c r="BC9" s="1465"/>
      <c r="BD9" s="1465" t="s">
        <v>36</v>
      </c>
      <c r="BE9" s="1465"/>
    </row>
    <row r="10" spans="1:57" s="835" customFormat="1" ht="33" customHeight="1" x14ac:dyDescent="0.2">
      <c r="A10" s="1485"/>
      <c r="B10" s="1487"/>
      <c r="C10" s="1488"/>
      <c r="D10" s="1489"/>
      <c r="E10" s="1490"/>
      <c r="F10" s="1485"/>
      <c r="G10" s="1491"/>
      <c r="H10" s="1484"/>
      <c r="I10" s="1484"/>
      <c r="J10" s="1484"/>
      <c r="K10" s="1485"/>
      <c r="L10" s="1485"/>
      <c r="M10" s="1485"/>
      <c r="N10" s="1466" t="s">
        <v>37</v>
      </c>
      <c r="O10" s="1466" t="s">
        <v>38</v>
      </c>
      <c r="P10" s="1467" t="s">
        <v>39</v>
      </c>
      <c r="Q10" s="1467" t="s">
        <v>40</v>
      </c>
      <c r="R10" s="836"/>
      <c r="S10" s="834"/>
      <c r="T10" s="1479"/>
      <c r="U10" s="1480"/>
      <c r="V10" s="1483"/>
      <c r="W10" s="1473"/>
      <c r="X10" s="1473"/>
      <c r="Y10" s="1473"/>
      <c r="Z10" s="1473"/>
      <c r="AA10" s="1473"/>
      <c r="AB10" s="837" t="s">
        <v>41</v>
      </c>
      <c r="AC10" s="1468" t="s">
        <v>42</v>
      </c>
      <c r="AD10" s="1468"/>
      <c r="AE10" s="1468"/>
      <c r="AF10" s="1463" t="s">
        <v>43</v>
      </c>
      <c r="AG10" s="1463" t="s">
        <v>44</v>
      </c>
      <c r="AH10" s="1463" t="s">
        <v>43</v>
      </c>
      <c r="AI10" s="1463" t="s">
        <v>44</v>
      </c>
      <c r="AJ10" s="1463" t="s">
        <v>43</v>
      </c>
      <c r="AK10" s="1463" t="s">
        <v>44</v>
      </c>
      <c r="AL10" s="1463" t="s">
        <v>43</v>
      </c>
      <c r="AM10" s="1463" t="s">
        <v>44</v>
      </c>
      <c r="AN10" s="1463" t="s">
        <v>43</v>
      </c>
      <c r="AO10" s="1463" t="s">
        <v>44</v>
      </c>
      <c r="AP10" s="1463" t="s">
        <v>43</v>
      </c>
      <c r="AQ10" s="1463" t="s">
        <v>44</v>
      </c>
      <c r="AR10" s="1461" t="s">
        <v>43</v>
      </c>
      <c r="AS10" s="1461" t="s">
        <v>44</v>
      </c>
      <c r="AT10" s="1461" t="s">
        <v>43</v>
      </c>
      <c r="AU10" s="1461" t="s">
        <v>44</v>
      </c>
      <c r="AV10" s="1461" t="s">
        <v>43</v>
      </c>
      <c r="AW10" s="1461" t="s">
        <v>44</v>
      </c>
      <c r="AX10" s="1461" t="s">
        <v>43</v>
      </c>
      <c r="AY10" s="1461" t="s">
        <v>44</v>
      </c>
      <c r="AZ10" s="1461" t="s">
        <v>43</v>
      </c>
      <c r="BA10" s="1461" t="s">
        <v>44</v>
      </c>
      <c r="BB10" s="1461" t="s">
        <v>43</v>
      </c>
      <c r="BC10" s="1461" t="s">
        <v>44</v>
      </c>
      <c r="BD10" s="1461" t="s">
        <v>43</v>
      </c>
      <c r="BE10" s="1461" t="s">
        <v>44</v>
      </c>
    </row>
    <row r="11" spans="1:57" s="835" customFormat="1" ht="94.5" customHeight="1" x14ac:dyDescent="0.2">
      <c r="A11" s="1485"/>
      <c r="B11" s="1487"/>
      <c r="C11" s="1488"/>
      <c r="D11" s="1489"/>
      <c r="E11" s="1490"/>
      <c r="F11" s="1485"/>
      <c r="G11" s="1491"/>
      <c r="H11" s="1484"/>
      <c r="I11" s="1484"/>
      <c r="J11" s="1484"/>
      <c r="K11" s="1485"/>
      <c r="L11" s="1485"/>
      <c r="M11" s="1485"/>
      <c r="N11" s="1466"/>
      <c r="O11" s="1466"/>
      <c r="P11" s="1467"/>
      <c r="Q11" s="1467"/>
      <c r="R11" s="836"/>
      <c r="S11" s="834"/>
      <c r="T11" s="1479"/>
      <c r="U11" s="1481"/>
      <c r="V11" s="1483"/>
      <c r="W11" s="1473"/>
      <c r="X11" s="1473"/>
      <c r="Y11" s="1473"/>
      <c r="Z11" s="1473"/>
      <c r="AA11" s="1473"/>
      <c r="AB11" s="838" t="s">
        <v>45</v>
      </c>
      <c r="AC11" s="839" t="s">
        <v>43</v>
      </c>
      <c r="AD11" s="839" t="s">
        <v>44</v>
      </c>
      <c r="AE11" s="838" t="s">
        <v>45</v>
      </c>
      <c r="AF11" s="1464"/>
      <c r="AG11" s="1464"/>
      <c r="AH11" s="1464"/>
      <c r="AI11" s="1464"/>
      <c r="AJ11" s="1464"/>
      <c r="AK11" s="1464"/>
      <c r="AL11" s="1464"/>
      <c r="AM11" s="1464"/>
      <c r="AN11" s="1464"/>
      <c r="AO11" s="1464"/>
      <c r="AP11" s="1464"/>
      <c r="AQ11" s="1464"/>
      <c r="AR11" s="1462"/>
      <c r="AS11" s="1462"/>
      <c r="AT11" s="1462"/>
      <c r="AU11" s="1462"/>
      <c r="AV11" s="1462"/>
      <c r="AW11" s="1462"/>
      <c r="AX11" s="1462"/>
      <c r="AY11" s="1462"/>
      <c r="AZ11" s="1462"/>
      <c r="BA11" s="1462"/>
      <c r="BB11" s="1462"/>
      <c r="BC11" s="1462"/>
      <c r="BD11" s="1462"/>
      <c r="BE11" s="1462"/>
    </row>
    <row r="12" spans="1:57" s="860" customFormat="1" ht="17.25" customHeight="1" x14ac:dyDescent="0.2">
      <c r="A12" s="840">
        <v>1</v>
      </c>
      <c r="B12" s="841"/>
      <c r="C12" s="842"/>
      <c r="D12" s="843" t="s">
        <v>46</v>
      </c>
      <c r="E12" s="844"/>
      <c r="F12" s="845"/>
      <c r="G12" s="846"/>
      <c r="H12" s="847"/>
      <c r="I12" s="847"/>
      <c r="J12" s="848"/>
      <c r="K12" s="848"/>
      <c r="L12" s="849"/>
      <c r="M12" s="849"/>
      <c r="N12" s="849"/>
      <c r="O12" s="849"/>
      <c r="P12" s="850"/>
      <c r="Q12" s="850"/>
      <c r="R12" s="851"/>
      <c r="S12" s="852"/>
      <c r="T12" s="853">
        <v>1</v>
      </c>
      <c r="U12" s="854" t="s">
        <v>46</v>
      </c>
      <c r="V12" s="855"/>
      <c r="W12" s="856"/>
      <c r="X12" s="856"/>
      <c r="Y12" s="856"/>
      <c r="Z12" s="856"/>
      <c r="AA12" s="856"/>
      <c r="AB12" s="857"/>
      <c r="AC12" s="858"/>
      <c r="AD12" s="858"/>
      <c r="AE12" s="857"/>
      <c r="AF12" s="859"/>
      <c r="AG12" s="859"/>
      <c r="AH12" s="859"/>
      <c r="AI12" s="859"/>
      <c r="AJ12" s="859"/>
      <c r="AK12" s="859"/>
      <c r="AL12" s="859"/>
      <c r="AM12" s="859"/>
      <c r="AN12" s="859"/>
      <c r="AO12" s="859"/>
      <c r="AP12" s="859"/>
      <c r="AQ12" s="859"/>
      <c r="AR12" s="859"/>
      <c r="AS12" s="859"/>
      <c r="AT12" s="859"/>
      <c r="AU12" s="859"/>
      <c r="AV12" s="859"/>
      <c r="AW12" s="859"/>
      <c r="AX12" s="859"/>
      <c r="AY12" s="859"/>
      <c r="AZ12" s="859"/>
      <c r="BA12" s="859"/>
      <c r="BB12" s="859"/>
      <c r="BC12" s="859"/>
      <c r="BD12" s="859"/>
      <c r="BE12" s="859"/>
    </row>
    <row r="13" spans="1:57" s="877" customFormat="1" ht="25.5" customHeight="1" x14ac:dyDescent="0.2">
      <c r="A13" s="861">
        <v>2</v>
      </c>
      <c r="B13" s="862"/>
      <c r="C13" s="863"/>
      <c r="D13" s="864" t="s">
        <v>47</v>
      </c>
      <c r="E13" s="865"/>
      <c r="F13" s="866"/>
      <c r="G13" s="867"/>
      <c r="H13" s="868"/>
      <c r="I13" s="868"/>
      <c r="J13" s="869"/>
      <c r="K13" s="869"/>
      <c r="L13" s="869"/>
      <c r="M13" s="869"/>
      <c r="N13" s="869"/>
      <c r="O13" s="869"/>
      <c r="P13" s="870"/>
      <c r="Q13" s="870"/>
      <c r="R13" s="871"/>
      <c r="S13" s="872"/>
      <c r="T13" s="873">
        <f>+A13</f>
        <v>2</v>
      </c>
      <c r="U13" s="874" t="str">
        <f>+D13</f>
        <v>I  VIGILANCIA DE LA CALIDAD DEL AGUA PARA CONSUMO HUMANO  Y DISPOSICIÓN DE RESIDUOS</v>
      </c>
      <c r="V13" s="865"/>
      <c r="W13" s="868"/>
      <c r="X13" s="868"/>
      <c r="Y13" s="868"/>
      <c r="Z13" s="868"/>
      <c r="AA13" s="868"/>
      <c r="AB13" s="875"/>
      <c r="AC13" s="876"/>
      <c r="AD13" s="876"/>
      <c r="AE13" s="875"/>
      <c r="AF13" s="873"/>
      <c r="AG13" s="873"/>
      <c r="AH13" s="873"/>
      <c r="AI13" s="873"/>
      <c r="AJ13" s="873"/>
      <c r="AK13" s="873"/>
      <c r="AL13" s="873"/>
      <c r="AM13" s="873"/>
      <c r="AN13" s="873"/>
      <c r="AO13" s="873"/>
      <c r="AP13" s="873"/>
      <c r="AQ13" s="873"/>
      <c r="AR13" s="873"/>
      <c r="AS13" s="873"/>
      <c r="AT13" s="873"/>
      <c r="AU13" s="873"/>
      <c r="AV13" s="873"/>
      <c r="AW13" s="873"/>
      <c r="AX13" s="873"/>
      <c r="AY13" s="873"/>
      <c r="AZ13" s="873"/>
      <c r="BA13" s="873"/>
      <c r="BB13" s="873"/>
      <c r="BC13" s="873"/>
      <c r="BD13" s="873"/>
      <c r="BE13" s="873"/>
    </row>
    <row r="14" spans="1:57" ht="18.75" customHeight="1" x14ac:dyDescent="0.2">
      <c r="A14" s="840">
        <v>3</v>
      </c>
      <c r="B14" s="878">
        <v>8</v>
      </c>
      <c r="C14" s="879"/>
      <c r="D14" s="1453" t="s">
        <v>48</v>
      </c>
      <c r="E14" s="880" t="s">
        <v>278</v>
      </c>
      <c r="F14" s="1189">
        <v>1</v>
      </c>
      <c r="G14" s="1190">
        <v>1</v>
      </c>
      <c r="H14" s="883">
        <f>G14*100/F14</f>
        <v>100</v>
      </c>
      <c r="I14" s="884">
        <v>2</v>
      </c>
      <c r="J14" s="885">
        <f>I14*G14</f>
        <v>2</v>
      </c>
      <c r="K14" s="886">
        <f>J14*B14</f>
        <v>16</v>
      </c>
      <c r="L14" s="887">
        <f>B14*7960</f>
        <v>63680</v>
      </c>
      <c r="M14" s="887">
        <f>L14*J14</f>
        <v>127360</v>
      </c>
      <c r="N14" s="887">
        <f>C14*J14</f>
        <v>0</v>
      </c>
      <c r="O14" s="887">
        <f>N14*7960</f>
        <v>0</v>
      </c>
      <c r="P14" s="888">
        <f>K14+N14</f>
        <v>16</v>
      </c>
      <c r="Q14" s="888">
        <f>M14+O14</f>
        <v>127360</v>
      </c>
      <c r="R14" s="889"/>
      <c r="S14" s="1005"/>
      <c r="T14" s="891">
        <v>3</v>
      </c>
      <c r="U14" s="1450" t="str">
        <f>+D14</f>
        <v>Inspecciones sanitarias a sistemas de abastecimiento de agua, con acta debidamente diligenciada.</v>
      </c>
      <c r="V14" s="892" t="s">
        <v>49</v>
      </c>
      <c r="W14" s="893">
        <v>1</v>
      </c>
      <c r="X14" s="893">
        <v>1</v>
      </c>
      <c r="Y14" s="895">
        <v>100</v>
      </c>
      <c r="Z14" s="895">
        <v>2</v>
      </c>
      <c r="AA14" s="895">
        <v>2</v>
      </c>
      <c r="AB14" s="895"/>
      <c r="AC14" s="895">
        <f>AF14+AH14+AJ14+AL14+AN14+AP14+AR14+AT14+AV14+AX14+AZ14+BB14</f>
        <v>2</v>
      </c>
      <c r="AD14" s="895">
        <v>0</v>
      </c>
      <c r="AE14" s="896">
        <f>AD14*100/AC14</f>
        <v>0</v>
      </c>
      <c r="AF14" s="896"/>
      <c r="AG14" s="896"/>
      <c r="AH14" s="896"/>
      <c r="AI14" s="896"/>
      <c r="AJ14" s="896"/>
      <c r="AK14" s="896"/>
      <c r="AL14" s="896"/>
      <c r="AM14" s="896"/>
      <c r="AN14" s="896"/>
      <c r="AO14" s="896"/>
      <c r="AP14" s="896"/>
      <c r="AQ14" s="896"/>
      <c r="AR14" s="896"/>
      <c r="AS14" s="896"/>
      <c r="AT14" s="895"/>
      <c r="AU14" s="895"/>
      <c r="AV14" s="895">
        <v>1</v>
      </c>
      <c r="AW14" s="895"/>
      <c r="AX14" s="895">
        <v>1</v>
      </c>
      <c r="AY14" s="895"/>
      <c r="AZ14" s="895"/>
      <c r="BA14" s="895"/>
      <c r="BB14" s="895"/>
      <c r="BC14" s="895"/>
      <c r="BD14" s="895">
        <f>AF14+AH14+AJ14+AL14+AN14+AP14+AR14+AT14+AV14+AX14+AZ14</f>
        <v>2</v>
      </c>
      <c r="BE14" s="895">
        <f>AG14+AI14+AK14+AM14+AO14+AQ14+AS14+AU14+AW14+AY14+BA14+BC14</f>
        <v>0</v>
      </c>
    </row>
    <row r="15" spans="1:57" ht="20.25" customHeight="1" x14ac:dyDescent="0.2">
      <c r="A15" s="840">
        <v>4</v>
      </c>
      <c r="B15" s="878">
        <v>4</v>
      </c>
      <c r="C15" s="879">
        <v>3</v>
      </c>
      <c r="D15" s="1453"/>
      <c r="E15" s="880" t="s">
        <v>279</v>
      </c>
      <c r="F15" s="1189">
        <v>18</v>
      </c>
      <c r="G15" s="1190">
        <v>10</v>
      </c>
      <c r="H15" s="883">
        <f t="shared" ref="H15:H31" si="0">G15*100/F15</f>
        <v>55.555555555555557</v>
      </c>
      <c r="I15" s="899">
        <v>1</v>
      </c>
      <c r="J15" s="885">
        <f t="shared" ref="J15:J31" si="1">I15*G15</f>
        <v>10</v>
      </c>
      <c r="K15" s="886">
        <f>J15*B15</f>
        <v>40</v>
      </c>
      <c r="L15" s="887">
        <f>B15*7960</f>
        <v>31840</v>
      </c>
      <c r="M15" s="887">
        <f>L15*J15</f>
        <v>318400</v>
      </c>
      <c r="N15" s="887">
        <f>C15*J15</f>
        <v>30</v>
      </c>
      <c r="O15" s="887">
        <f t="shared" ref="O15" si="2">N15*7960</f>
        <v>238800</v>
      </c>
      <c r="P15" s="888">
        <f t="shared" ref="P15:P31" si="3">K15+N15</f>
        <v>70</v>
      </c>
      <c r="Q15" s="888">
        <f t="shared" ref="Q15:Q52" si="4">M15+O15</f>
        <v>557200</v>
      </c>
      <c r="R15" s="889"/>
      <c r="S15" s="1005"/>
      <c r="T15" s="831">
        <v>4</v>
      </c>
      <c r="U15" s="1450"/>
      <c r="V15" s="900" t="s">
        <v>50</v>
      </c>
      <c r="W15" s="893">
        <v>18</v>
      </c>
      <c r="X15" s="893">
        <v>3</v>
      </c>
      <c r="Y15" s="895">
        <v>16.666666666666668</v>
      </c>
      <c r="Z15" s="895">
        <v>1</v>
      </c>
      <c r="AA15" s="895">
        <v>3</v>
      </c>
      <c r="AB15" s="901"/>
      <c r="AC15" s="895">
        <f t="shared" ref="AC15:AD31" si="5">AF15+AH15+AJ15+AL15+AN15+AP15+AR15+AT15+AV15+AX15+AZ15+BB15</f>
        <v>3</v>
      </c>
      <c r="AD15" s="895">
        <f t="shared" si="5"/>
        <v>0</v>
      </c>
      <c r="AE15" s="896">
        <f t="shared" ref="AE15:AE31" si="6">AD15*100/AC15</f>
        <v>0</v>
      </c>
      <c r="AF15" s="902"/>
      <c r="AG15" s="902"/>
      <c r="AH15" s="902"/>
      <c r="AI15" s="902"/>
      <c r="AJ15" s="902"/>
      <c r="AK15" s="902"/>
      <c r="AL15" s="902"/>
      <c r="AM15" s="902"/>
      <c r="AN15" s="902"/>
      <c r="AO15" s="902"/>
      <c r="AP15" s="902"/>
      <c r="AQ15" s="902"/>
      <c r="AR15" s="902"/>
      <c r="AS15" s="902"/>
      <c r="AT15" s="901"/>
      <c r="AU15" s="901"/>
      <c r="AV15" s="901">
        <v>1</v>
      </c>
      <c r="AW15" s="901"/>
      <c r="AX15" s="901">
        <v>1</v>
      </c>
      <c r="AY15" s="901"/>
      <c r="AZ15" s="901">
        <v>1</v>
      </c>
      <c r="BA15" s="901"/>
      <c r="BB15" s="901"/>
      <c r="BC15" s="901"/>
      <c r="BD15" s="895">
        <f t="shared" ref="BD15" si="7">AF15+AH15+AJ15+AL15+AN15+AP15+AR15+AT15+AV15+AX15+AZ15</f>
        <v>3</v>
      </c>
      <c r="BE15" s="895">
        <f t="shared" ref="BE15:BE31" si="8">AG15+AI15+AK15+AM15+AO15+AQ15+AS15+AU15+AW15+AY15+BA15+BC15</f>
        <v>0</v>
      </c>
    </row>
    <row r="16" spans="1:57" ht="11.25" customHeight="1" x14ac:dyDescent="0.2">
      <c r="A16" s="840">
        <v>5</v>
      </c>
      <c r="B16" s="878">
        <v>8</v>
      </c>
      <c r="C16" s="879"/>
      <c r="D16" s="1453" t="s">
        <v>51</v>
      </c>
      <c r="E16" s="903" t="s">
        <v>278</v>
      </c>
      <c r="F16" s="1189">
        <v>1</v>
      </c>
      <c r="G16" s="1190">
        <v>1</v>
      </c>
      <c r="H16" s="883">
        <f t="shared" si="0"/>
        <v>100</v>
      </c>
      <c r="I16" s="899">
        <v>4</v>
      </c>
      <c r="J16" s="885">
        <f t="shared" si="1"/>
        <v>4</v>
      </c>
      <c r="K16" s="886">
        <f>J16*B16</f>
        <v>32</v>
      </c>
      <c r="L16" s="887">
        <f>B16*7960</f>
        <v>63680</v>
      </c>
      <c r="M16" s="887">
        <f>L16*J16</f>
        <v>254720</v>
      </c>
      <c r="N16" s="887"/>
      <c r="O16" s="887"/>
      <c r="P16" s="888">
        <f t="shared" si="3"/>
        <v>32</v>
      </c>
      <c r="Q16" s="888">
        <f t="shared" si="4"/>
        <v>254720</v>
      </c>
      <c r="R16" s="906"/>
      <c r="S16" s="1005"/>
      <c r="T16" s="831">
        <v>5</v>
      </c>
      <c r="U16" s="1450" t="s">
        <v>51</v>
      </c>
      <c r="V16" s="900" t="s">
        <v>49</v>
      </c>
      <c r="W16" s="893">
        <v>1</v>
      </c>
      <c r="X16" s="893">
        <v>1</v>
      </c>
      <c r="Y16" s="895">
        <v>100</v>
      </c>
      <c r="Z16" s="895">
        <v>4</v>
      </c>
      <c r="AA16" s="895">
        <v>4</v>
      </c>
      <c r="AB16" s="901"/>
      <c r="AC16" s="895">
        <f t="shared" si="5"/>
        <v>4</v>
      </c>
      <c r="AD16" s="895">
        <f t="shared" si="5"/>
        <v>0</v>
      </c>
      <c r="AE16" s="896">
        <f t="shared" si="6"/>
        <v>0</v>
      </c>
      <c r="AF16" s="902"/>
      <c r="AG16" s="902"/>
      <c r="AH16" s="902"/>
      <c r="AI16" s="902"/>
      <c r="AJ16" s="902"/>
      <c r="AK16" s="902"/>
      <c r="AL16" s="902"/>
      <c r="AM16" s="902"/>
      <c r="AN16" s="902"/>
      <c r="AO16" s="902"/>
      <c r="AP16" s="902"/>
      <c r="AQ16" s="902"/>
      <c r="AR16" s="902"/>
      <c r="AS16" s="902"/>
      <c r="AT16" s="901"/>
      <c r="AU16" s="901"/>
      <c r="AV16" s="901">
        <v>1</v>
      </c>
      <c r="AW16" s="901"/>
      <c r="AX16" s="901">
        <v>1</v>
      </c>
      <c r="AY16" s="901"/>
      <c r="AZ16" s="901">
        <v>1</v>
      </c>
      <c r="BA16" s="901"/>
      <c r="BB16" s="901">
        <v>1</v>
      </c>
      <c r="BC16" s="901"/>
      <c r="BD16" s="895">
        <f>AF16+AH16+AJ16+AL16+AN16+AP16+AR16+AT16+AV16+AX16+AZ16+BB16</f>
        <v>4</v>
      </c>
      <c r="BE16" s="895">
        <f t="shared" si="8"/>
        <v>0</v>
      </c>
    </row>
    <row r="17" spans="1:57" ht="15.75" customHeight="1" x14ac:dyDescent="0.2">
      <c r="A17" s="840">
        <v>6</v>
      </c>
      <c r="B17" s="878">
        <v>4</v>
      </c>
      <c r="C17" s="879">
        <v>2</v>
      </c>
      <c r="D17" s="1453"/>
      <c r="E17" s="903" t="s">
        <v>279</v>
      </c>
      <c r="F17" s="1189">
        <v>18</v>
      </c>
      <c r="G17" s="1190">
        <v>4</v>
      </c>
      <c r="H17" s="883">
        <f t="shared" si="0"/>
        <v>22.222222222222221</v>
      </c>
      <c r="I17" s="899">
        <v>1</v>
      </c>
      <c r="J17" s="885">
        <f t="shared" si="1"/>
        <v>4</v>
      </c>
      <c r="K17" s="886">
        <f>J17*B17</f>
        <v>16</v>
      </c>
      <c r="L17" s="887">
        <f>B17*7960</f>
        <v>31840</v>
      </c>
      <c r="M17" s="887">
        <f>L17*J17</f>
        <v>127360</v>
      </c>
      <c r="N17" s="887">
        <f>C17*J17</f>
        <v>8</v>
      </c>
      <c r="O17" s="887">
        <f t="shared" ref="O17" si="9">N17*7960</f>
        <v>63680</v>
      </c>
      <c r="P17" s="888">
        <f t="shared" si="3"/>
        <v>24</v>
      </c>
      <c r="Q17" s="888">
        <f t="shared" si="4"/>
        <v>191040</v>
      </c>
      <c r="R17" s="906"/>
      <c r="S17" s="1005"/>
      <c r="T17" s="831">
        <v>6</v>
      </c>
      <c r="U17" s="1450"/>
      <c r="V17" s="900" t="s">
        <v>50</v>
      </c>
      <c r="W17" s="893">
        <v>18</v>
      </c>
      <c r="X17" s="893">
        <v>4</v>
      </c>
      <c r="Y17" s="895">
        <v>22.222222222222221</v>
      </c>
      <c r="Z17" s="895">
        <v>1</v>
      </c>
      <c r="AA17" s="895">
        <v>4</v>
      </c>
      <c r="AB17" s="901"/>
      <c r="AC17" s="895">
        <f t="shared" si="5"/>
        <v>4</v>
      </c>
      <c r="AD17" s="895">
        <f t="shared" si="5"/>
        <v>0</v>
      </c>
      <c r="AE17" s="896">
        <f t="shared" si="6"/>
        <v>0</v>
      </c>
      <c r="AF17" s="902"/>
      <c r="AG17" s="902"/>
      <c r="AH17" s="902"/>
      <c r="AI17" s="902"/>
      <c r="AJ17" s="902"/>
      <c r="AK17" s="902"/>
      <c r="AL17" s="902"/>
      <c r="AM17" s="902"/>
      <c r="AN17" s="902"/>
      <c r="AO17" s="902"/>
      <c r="AP17" s="902"/>
      <c r="AQ17" s="902"/>
      <c r="AR17" s="902"/>
      <c r="AS17" s="902"/>
      <c r="AT17" s="901"/>
      <c r="AU17" s="901"/>
      <c r="AV17" s="901">
        <v>1</v>
      </c>
      <c r="AW17" s="901"/>
      <c r="AX17" s="901">
        <v>1</v>
      </c>
      <c r="AY17" s="901"/>
      <c r="AZ17" s="901">
        <v>1</v>
      </c>
      <c r="BA17" s="901"/>
      <c r="BB17" s="901">
        <v>1</v>
      </c>
      <c r="BC17" s="901"/>
      <c r="BD17" s="895">
        <f t="shared" ref="BD17:BE79" si="10">AF17+AH17+AJ17+AL17+AN17+AP17+AR17+AT17+AV17+AX17+AZ17+BB17</f>
        <v>4</v>
      </c>
      <c r="BE17" s="895">
        <f t="shared" si="8"/>
        <v>0</v>
      </c>
    </row>
    <row r="18" spans="1:57" ht="26.25" customHeight="1" x14ac:dyDescent="0.2">
      <c r="A18" s="840">
        <v>7</v>
      </c>
      <c r="B18" s="878">
        <v>0.6</v>
      </c>
      <c r="C18" s="879"/>
      <c r="D18" s="907" t="s">
        <v>52</v>
      </c>
      <c r="E18" s="903" t="s">
        <v>278</v>
      </c>
      <c r="F18" s="1189">
        <v>1</v>
      </c>
      <c r="G18" s="1190">
        <v>1</v>
      </c>
      <c r="H18" s="883">
        <f t="shared" si="0"/>
        <v>100</v>
      </c>
      <c r="I18" s="899">
        <v>40</v>
      </c>
      <c r="J18" s="885">
        <f t="shared" si="1"/>
        <v>40</v>
      </c>
      <c r="K18" s="886">
        <f>J18*B18</f>
        <v>24</v>
      </c>
      <c r="L18" s="887">
        <f>B18*7960</f>
        <v>4776</v>
      </c>
      <c r="M18" s="887">
        <f>L18*J18</f>
        <v>191040</v>
      </c>
      <c r="N18" s="887"/>
      <c r="O18" s="887"/>
      <c r="P18" s="888">
        <f t="shared" si="3"/>
        <v>24</v>
      </c>
      <c r="Q18" s="888">
        <f t="shared" si="4"/>
        <v>191040</v>
      </c>
      <c r="R18" s="906"/>
      <c r="S18" s="1005"/>
      <c r="T18" s="831">
        <v>7</v>
      </c>
      <c r="U18" s="908" t="s">
        <v>52</v>
      </c>
      <c r="V18" s="900" t="s">
        <v>49</v>
      </c>
      <c r="W18" s="893">
        <v>1</v>
      </c>
      <c r="X18" s="893">
        <v>1</v>
      </c>
      <c r="Y18" s="895">
        <v>100</v>
      </c>
      <c r="Z18" s="895">
        <v>60</v>
      </c>
      <c r="AA18" s="895">
        <v>60</v>
      </c>
      <c r="AB18" s="901"/>
      <c r="AC18" s="895">
        <f t="shared" si="5"/>
        <v>60</v>
      </c>
      <c r="AD18" s="895">
        <f t="shared" si="5"/>
        <v>0</v>
      </c>
      <c r="AE18" s="896">
        <f t="shared" si="6"/>
        <v>0</v>
      </c>
      <c r="AF18" s="902"/>
      <c r="AG18" s="902"/>
      <c r="AH18" s="902"/>
      <c r="AI18" s="902"/>
      <c r="AJ18" s="902"/>
      <c r="AK18" s="902"/>
      <c r="AL18" s="902"/>
      <c r="AM18" s="902"/>
      <c r="AN18" s="902"/>
      <c r="AO18" s="902"/>
      <c r="AP18" s="902"/>
      <c r="AQ18" s="902"/>
      <c r="AR18" s="902"/>
      <c r="AS18" s="902"/>
      <c r="AT18" s="901">
        <v>12</v>
      </c>
      <c r="AU18" s="901"/>
      <c r="AV18" s="901">
        <v>12</v>
      </c>
      <c r="AW18" s="901"/>
      <c r="AX18" s="901">
        <v>12</v>
      </c>
      <c r="AY18" s="901"/>
      <c r="AZ18" s="901">
        <v>12</v>
      </c>
      <c r="BA18" s="901"/>
      <c r="BB18" s="901">
        <v>12</v>
      </c>
      <c r="BC18" s="901"/>
      <c r="BD18" s="895">
        <f t="shared" si="10"/>
        <v>60</v>
      </c>
      <c r="BE18" s="895">
        <f t="shared" si="8"/>
        <v>0</v>
      </c>
    </row>
    <row r="19" spans="1:57" ht="26.25" customHeight="1" x14ac:dyDescent="0.2">
      <c r="A19" s="840">
        <v>8</v>
      </c>
      <c r="B19" s="878">
        <v>0.84</v>
      </c>
      <c r="C19" s="879"/>
      <c r="D19" s="907" t="s">
        <v>53</v>
      </c>
      <c r="E19" s="903" t="s">
        <v>279</v>
      </c>
      <c r="F19" s="1189"/>
      <c r="G19" s="1190"/>
      <c r="H19" s="883"/>
      <c r="I19" s="899"/>
      <c r="J19" s="885"/>
      <c r="K19" s="886"/>
      <c r="L19" s="887"/>
      <c r="M19" s="887"/>
      <c r="N19" s="887"/>
      <c r="O19" s="887"/>
      <c r="P19" s="888"/>
      <c r="Q19" s="888"/>
      <c r="R19" s="906"/>
      <c r="S19" s="1005"/>
      <c r="T19" s="831">
        <v>8</v>
      </c>
      <c r="U19" s="908" t="s">
        <v>53</v>
      </c>
      <c r="V19" s="900" t="s">
        <v>49</v>
      </c>
      <c r="W19" s="893">
        <v>18</v>
      </c>
      <c r="X19" s="893">
        <v>5</v>
      </c>
      <c r="Y19" s="895">
        <v>27.777777777777779</v>
      </c>
      <c r="Z19" s="895">
        <v>3</v>
      </c>
      <c r="AA19" s="895">
        <v>15</v>
      </c>
      <c r="AB19" s="901"/>
      <c r="AC19" s="895">
        <f t="shared" si="5"/>
        <v>15</v>
      </c>
      <c r="AD19" s="895">
        <f t="shared" si="5"/>
        <v>0</v>
      </c>
      <c r="AE19" s="896">
        <f t="shared" si="6"/>
        <v>0</v>
      </c>
      <c r="AF19" s="902"/>
      <c r="AG19" s="902"/>
      <c r="AH19" s="902"/>
      <c r="AI19" s="902"/>
      <c r="AJ19" s="902"/>
      <c r="AK19" s="902"/>
      <c r="AL19" s="902"/>
      <c r="AM19" s="902"/>
      <c r="AN19" s="902"/>
      <c r="AO19" s="902"/>
      <c r="AP19" s="902"/>
      <c r="AQ19" s="902"/>
      <c r="AR19" s="902"/>
      <c r="AS19" s="902"/>
      <c r="AT19" s="901">
        <v>3</v>
      </c>
      <c r="AU19" s="901"/>
      <c r="AV19" s="901">
        <v>3</v>
      </c>
      <c r="AW19" s="901"/>
      <c r="AX19" s="901">
        <v>3</v>
      </c>
      <c r="AY19" s="901"/>
      <c r="AZ19" s="901">
        <v>3</v>
      </c>
      <c r="BA19" s="901"/>
      <c r="BB19" s="901">
        <v>3</v>
      </c>
      <c r="BC19" s="901"/>
      <c r="BD19" s="895">
        <f t="shared" si="10"/>
        <v>15</v>
      </c>
      <c r="BE19" s="895">
        <f t="shared" si="8"/>
        <v>0</v>
      </c>
    </row>
    <row r="20" spans="1:57" ht="40.5" customHeight="1" x14ac:dyDescent="0.2">
      <c r="A20" s="840">
        <v>9</v>
      </c>
      <c r="B20" s="878">
        <v>1.5</v>
      </c>
      <c r="C20" s="909"/>
      <c r="D20" s="907" t="s">
        <v>54</v>
      </c>
      <c r="E20" s="903" t="s">
        <v>278</v>
      </c>
      <c r="F20" s="1189"/>
      <c r="G20" s="1190"/>
      <c r="H20" s="883"/>
      <c r="I20" s="899"/>
      <c r="J20" s="885"/>
      <c r="K20" s="886"/>
      <c r="L20" s="887"/>
      <c r="M20" s="887"/>
      <c r="N20" s="887"/>
      <c r="O20" s="887"/>
      <c r="P20" s="888"/>
      <c r="Q20" s="888"/>
      <c r="R20" s="906"/>
      <c r="S20" s="1005"/>
      <c r="T20" s="831">
        <v>9</v>
      </c>
      <c r="U20" s="908" t="s">
        <v>54</v>
      </c>
      <c r="V20" s="900" t="s">
        <v>50</v>
      </c>
      <c r="W20" s="893">
        <v>1</v>
      </c>
      <c r="X20" s="893">
        <v>1</v>
      </c>
      <c r="Y20" s="895">
        <v>100</v>
      </c>
      <c r="Z20" s="895">
        <v>60</v>
      </c>
      <c r="AA20" s="895">
        <v>60</v>
      </c>
      <c r="AB20" s="901"/>
      <c r="AC20" s="895">
        <f t="shared" si="5"/>
        <v>60</v>
      </c>
      <c r="AD20" s="895">
        <f t="shared" si="5"/>
        <v>0</v>
      </c>
      <c r="AE20" s="896">
        <f t="shared" si="6"/>
        <v>0</v>
      </c>
      <c r="AF20" s="902"/>
      <c r="AG20" s="902"/>
      <c r="AH20" s="902"/>
      <c r="AI20" s="902"/>
      <c r="AJ20" s="902"/>
      <c r="AK20" s="902"/>
      <c r="AL20" s="902"/>
      <c r="AM20" s="902"/>
      <c r="AN20" s="902"/>
      <c r="AO20" s="902"/>
      <c r="AP20" s="902"/>
      <c r="AQ20" s="902"/>
      <c r="AR20" s="902"/>
      <c r="AS20" s="902"/>
      <c r="AT20" s="901">
        <v>12</v>
      </c>
      <c r="AU20" s="901"/>
      <c r="AV20" s="901">
        <v>12</v>
      </c>
      <c r="AW20" s="901"/>
      <c r="AX20" s="901">
        <v>12</v>
      </c>
      <c r="AY20" s="901"/>
      <c r="AZ20" s="901">
        <v>12</v>
      </c>
      <c r="BA20" s="901"/>
      <c r="BB20" s="901">
        <v>12</v>
      </c>
      <c r="BC20" s="901"/>
      <c r="BD20" s="895">
        <f t="shared" si="10"/>
        <v>60</v>
      </c>
      <c r="BE20" s="895">
        <f t="shared" si="8"/>
        <v>0</v>
      </c>
    </row>
    <row r="21" spans="1:57" ht="39" customHeight="1" x14ac:dyDescent="0.2">
      <c r="A21" s="840">
        <v>10</v>
      </c>
      <c r="B21" s="878">
        <v>0.6</v>
      </c>
      <c r="C21" s="909">
        <v>2</v>
      </c>
      <c r="D21" s="907" t="s">
        <v>55</v>
      </c>
      <c r="E21" s="903" t="s">
        <v>279</v>
      </c>
      <c r="F21" s="1189">
        <v>1</v>
      </c>
      <c r="G21" s="1190">
        <v>1</v>
      </c>
      <c r="H21" s="883">
        <f t="shared" ref="H21" si="11">G21*100/F21</f>
        <v>100</v>
      </c>
      <c r="I21" s="899">
        <v>32</v>
      </c>
      <c r="J21" s="885">
        <f t="shared" ref="J21" si="12">I21*G21</f>
        <v>32</v>
      </c>
      <c r="K21" s="886">
        <f>J21*B21</f>
        <v>19.2</v>
      </c>
      <c r="L21" s="887">
        <f>B21*7960</f>
        <v>4776</v>
      </c>
      <c r="M21" s="887">
        <f>L21*J21</f>
        <v>152832</v>
      </c>
      <c r="N21" s="887">
        <f>C21*J21</f>
        <v>64</v>
      </c>
      <c r="O21" s="887">
        <f t="shared" ref="O21" si="13">N21*7960</f>
        <v>509440</v>
      </c>
      <c r="P21" s="888">
        <f t="shared" ref="P21" si="14">K21+N21</f>
        <v>83.2</v>
      </c>
      <c r="Q21" s="888">
        <f t="shared" ref="Q21" si="15">M21+O21</f>
        <v>662272</v>
      </c>
      <c r="R21" s="906"/>
      <c r="S21" s="1005"/>
      <c r="T21" s="831">
        <v>10</v>
      </c>
      <c r="U21" s="908" t="s">
        <v>55</v>
      </c>
      <c r="V21" s="900" t="s">
        <v>50</v>
      </c>
      <c r="W21" s="893">
        <v>18</v>
      </c>
      <c r="X21" s="893">
        <v>5</v>
      </c>
      <c r="Y21" s="895">
        <v>27.777777777777779</v>
      </c>
      <c r="Z21" s="895">
        <v>3</v>
      </c>
      <c r="AA21" s="895">
        <v>15</v>
      </c>
      <c r="AB21" s="901"/>
      <c r="AC21" s="895">
        <f t="shared" si="5"/>
        <v>15</v>
      </c>
      <c r="AD21" s="895">
        <f t="shared" si="5"/>
        <v>0</v>
      </c>
      <c r="AE21" s="896">
        <f t="shared" si="6"/>
        <v>0</v>
      </c>
      <c r="AF21" s="902"/>
      <c r="AG21" s="902"/>
      <c r="AH21" s="902"/>
      <c r="AI21" s="902"/>
      <c r="AJ21" s="902"/>
      <c r="AK21" s="902"/>
      <c r="AL21" s="902"/>
      <c r="AM21" s="902"/>
      <c r="AN21" s="902"/>
      <c r="AO21" s="902"/>
      <c r="AP21" s="902"/>
      <c r="AQ21" s="902"/>
      <c r="AR21" s="902"/>
      <c r="AS21" s="902"/>
      <c r="AT21" s="901">
        <v>3</v>
      </c>
      <c r="AU21" s="901"/>
      <c r="AV21" s="901">
        <v>3</v>
      </c>
      <c r="AW21" s="901"/>
      <c r="AX21" s="901">
        <v>3</v>
      </c>
      <c r="AY21" s="901"/>
      <c r="AZ21" s="901">
        <v>3</v>
      </c>
      <c r="BA21" s="901"/>
      <c r="BB21" s="901">
        <v>3</v>
      </c>
      <c r="BC21" s="901"/>
      <c r="BD21" s="895">
        <f t="shared" si="10"/>
        <v>15</v>
      </c>
      <c r="BE21" s="895">
        <f t="shared" si="8"/>
        <v>0</v>
      </c>
    </row>
    <row r="22" spans="1:57" ht="11.25" customHeight="1" x14ac:dyDescent="0.2">
      <c r="A22" s="840">
        <v>11</v>
      </c>
      <c r="B22" s="878">
        <v>4</v>
      </c>
      <c r="C22" s="879"/>
      <c r="D22" s="1453" t="s">
        <v>280</v>
      </c>
      <c r="E22" s="903" t="s">
        <v>278</v>
      </c>
      <c r="F22" s="1189">
        <v>1</v>
      </c>
      <c r="G22" s="1190">
        <v>1</v>
      </c>
      <c r="H22" s="883">
        <f t="shared" si="0"/>
        <v>100</v>
      </c>
      <c r="I22" s="899">
        <v>2</v>
      </c>
      <c r="J22" s="885">
        <f t="shared" si="1"/>
        <v>2</v>
      </c>
      <c r="K22" s="886">
        <f>J22*B22</f>
        <v>8</v>
      </c>
      <c r="L22" s="887">
        <f>B22*7960</f>
        <v>31840</v>
      </c>
      <c r="M22" s="887">
        <f>L22*J22</f>
        <v>63680</v>
      </c>
      <c r="N22" s="887"/>
      <c r="O22" s="887"/>
      <c r="P22" s="888">
        <f t="shared" si="3"/>
        <v>8</v>
      </c>
      <c r="Q22" s="888">
        <f t="shared" si="4"/>
        <v>63680</v>
      </c>
      <c r="R22" s="906"/>
      <c r="S22" s="1005"/>
      <c r="T22" s="831">
        <v>11</v>
      </c>
      <c r="U22" s="1450" t="s">
        <v>56</v>
      </c>
      <c r="V22" s="900" t="s">
        <v>57</v>
      </c>
      <c r="W22" s="893">
        <v>1</v>
      </c>
      <c r="X22" s="893">
        <v>1</v>
      </c>
      <c r="Y22" s="895">
        <v>100</v>
      </c>
      <c r="Z22" s="895">
        <v>5</v>
      </c>
      <c r="AA22" s="895">
        <v>5</v>
      </c>
      <c r="AB22" s="901"/>
      <c r="AC22" s="895">
        <f t="shared" si="5"/>
        <v>5</v>
      </c>
      <c r="AD22" s="895">
        <f t="shared" si="5"/>
        <v>0</v>
      </c>
      <c r="AE22" s="896">
        <f t="shared" si="6"/>
        <v>0</v>
      </c>
      <c r="AF22" s="902"/>
      <c r="AG22" s="902"/>
      <c r="AH22" s="902"/>
      <c r="AI22" s="902"/>
      <c r="AJ22" s="902"/>
      <c r="AK22" s="902"/>
      <c r="AL22" s="902"/>
      <c r="AM22" s="902"/>
      <c r="AN22" s="902"/>
      <c r="AO22" s="902"/>
      <c r="AP22" s="902"/>
      <c r="AQ22" s="902"/>
      <c r="AR22" s="902"/>
      <c r="AS22" s="902"/>
      <c r="AT22" s="901">
        <v>1</v>
      </c>
      <c r="AU22" s="901"/>
      <c r="AV22" s="901">
        <v>1</v>
      </c>
      <c r="AW22" s="901"/>
      <c r="AX22" s="901">
        <v>1</v>
      </c>
      <c r="AY22" s="901"/>
      <c r="AZ22" s="901">
        <v>1</v>
      </c>
      <c r="BA22" s="901"/>
      <c r="BB22" s="901">
        <v>1</v>
      </c>
      <c r="BC22" s="901"/>
      <c r="BD22" s="895">
        <f t="shared" si="10"/>
        <v>5</v>
      </c>
      <c r="BE22" s="895">
        <f t="shared" si="8"/>
        <v>0</v>
      </c>
    </row>
    <row r="23" spans="1:57" ht="13.5" customHeight="1" x14ac:dyDescent="0.2">
      <c r="A23" s="840">
        <v>12</v>
      </c>
      <c r="B23" s="878">
        <v>4</v>
      </c>
      <c r="C23" s="879">
        <v>2.77</v>
      </c>
      <c r="D23" s="1453"/>
      <c r="E23" s="903" t="s">
        <v>279</v>
      </c>
      <c r="F23" s="1189">
        <v>1</v>
      </c>
      <c r="G23" s="1190">
        <v>1</v>
      </c>
      <c r="H23" s="883">
        <f t="shared" si="0"/>
        <v>100</v>
      </c>
      <c r="I23" s="899">
        <v>2</v>
      </c>
      <c r="J23" s="885">
        <f t="shared" si="1"/>
        <v>2</v>
      </c>
      <c r="K23" s="886">
        <f>J23*B23</f>
        <v>8</v>
      </c>
      <c r="L23" s="887">
        <f>B23*7960</f>
        <v>31840</v>
      </c>
      <c r="M23" s="887">
        <f>L23*J23</f>
        <v>63680</v>
      </c>
      <c r="N23" s="887">
        <f>C23*J23</f>
        <v>5.54</v>
      </c>
      <c r="O23" s="887">
        <f t="shared" ref="O23" si="16">N23*7960</f>
        <v>44098.400000000001</v>
      </c>
      <c r="P23" s="888">
        <f t="shared" si="3"/>
        <v>13.54</v>
      </c>
      <c r="Q23" s="888">
        <f t="shared" si="4"/>
        <v>107778.4</v>
      </c>
      <c r="R23" s="906"/>
      <c r="S23" s="1005"/>
      <c r="T23" s="831">
        <v>12</v>
      </c>
      <c r="U23" s="1450"/>
      <c r="V23" s="900" t="s">
        <v>50</v>
      </c>
      <c r="W23" s="893">
        <v>1</v>
      </c>
      <c r="X23" s="893">
        <v>1</v>
      </c>
      <c r="Y23" s="895">
        <v>100</v>
      </c>
      <c r="Z23" s="895">
        <v>5</v>
      </c>
      <c r="AA23" s="895">
        <v>5</v>
      </c>
      <c r="AB23" s="901"/>
      <c r="AC23" s="895">
        <f t="shared" si="5"/>
        <v>5</v>
      </c>
      <c r="AD23" s="895">
        <f t="shared" si="5"/>
        <v>0</v>
      </c>
      <c r="AE23" s="896">
        <f t="shared" si="6"/>
        <v>0</v>
      </c>
      <c r="AF23" s="902"/>
      <c r="AG23" s="902"/>
      <c r="AH23" s="902"/>
      <c r="AI23" s="902"/>
      <c r="AJ23" s="902"/>
      <c r="AK23" s="902"/>
      <c r="AL23" s="902"/>
      <c r="AM23" s="902"/>
      <c r="AN23" s="902"/>
      <c r="AO23" s="902"/>
      <c r="AP23" s="902"/>
      <c r="AQ23" s="902"/>
      <c r="AR23" s="902"/>
      <c r="AS23" s="902"/>
      <c r="AT23" s="901">
        <v>1</v>
      </c>
      <c r="AU23" s="901"/>
      <c r="AV23" s="901">
        <v>1</v>
      </c>
      <c r="AW23" s="901"/>
      <c r="AX23" s="901">
        <v>1</v>
      </c>
      <c r="AY23" s="901"/>
      <c r="AZ23" s="901">
        <v>1</v>
      </c>
      <c r="BA23" s="901"/>
      <c r="BB23" s="901">
        <v>1</v>
      </c>
      <c r="BC23" s="901"/>
      <c r="BD23" s="895">
        <f t="shared" si="10"/>
        <v>5</v>
      </c>
      <c r="BE23" s="895">
        <f t="shared" si="8"/>
        <v>0</v>
      </c>
    </row>
    <row r="24" spans="1:57" ht="19.5" customHeight="1" x14ac:dyDescent="0.2">
      <c r="A24" s="840">
        <v>13</v>
      </c>
      <c r="B24" s="878">
        <v>1</v>
      </c>
      <c r="C24" s="909"/>
      <c r="D24" s="1453" t="s">
        <v>58</v>
      </c>
      <c r="E24" s="903" t="s">
        <v>278</v>
      </c>
      <c r="F24" s="1189">
        <v>1</v>
      </c>
      <c r="G24" s="1190">
        <v>1</v>
      </c>
      <c r="H24" s="883">
        <f t="shared" si="0"/>
        <v>100</v>
      </c>
      <c r="I24" s="899">
        <v>4</v>
      </c>
      <c r="J24" s="885">
        <f t="shared" si="1"/>
        <v>4</v>
      </c>
      <c r="K24" s="886">
        <f>J24*B24</f>
        <v>4</v>
      </c>
      <c r="L24" s="887">
        <f>B24*7960</f>
        <v>7960</v>
      </c>
      <c r="M24" s="887">
        <f>L24*J24</f>
        <v>31840</v>
      </c>
      <c r="N24" s="887"/>
      <c r="O24" s="887"/>
      <c r="P24" s="888">
        <f t="shared" si="3"/>
        <v>4</v>
      </c>
      <c r="Q24" s="888">
        <f t="shared" si="4"/>
        <v>31840</v>
      </c>
      <c r="R24" s="906"/>
      <c r="S24" s="1005"/>
      <c r="T24" s="831">
        <v>13</v>
      </c>
      <c r="U24" s="1460" t="s">
        <v>58</v>
      </c>
      <c r="V24" s="900" t="s">
        <v>49</v>
      </c>
      <c r="W24" s="893">
        <v>1</v>
      </c>
      <c r="X24" s="893">
        <v>1</v>
      </c>
      <c r="Y24" s="895">
        <v>100</v>
      </c>
      <c r="Z24" s="895">
        <v>5</v>
      </c>
      <c r="AA24" s="895">
        <v>5</v>
      </c>
      <c r="AB24" s="901"/>
      <c r="AC24" s="895">
        <f t="shared" si="5"/>
        <v>5</v>
      </c>
      <c r="AD24" s="895">
        <f t="shared" si="5"/>
        <v>0</v>
      </c>
      <c r="AE24" s="896">
        <f t="shared" si="6"/>
        <v>0</v>
      </c>
      <c r="AF24" s="902"/>
      <c r="AG24" s="902"/>
      <c r="AH24" s="902"/>
      <c r="AI24" s="902"/>
      <c r="AJ24" s="902"/>
      <c r="AK24" s="902"/>
      <c r="AL24" s="902"/>
      <c r="AM24" s="902"/>
      <c r="AN24" s="902"/>
      <c r="AO24" s="902"/>
      <c r="AP24" s="902"/>
      <c r="AQ24" s="902"/>
      <c r="AR24" s="902"/>
      <c r="AS24" s="902"/>
      <c r="AT24" s="901">
        <v>1</v>
      </c>
      <c r="AU24" s="901"/>
      <c r="AV24" s="901">
        <v>1</v>
      </c>
      <c r="AW24" s="901"/>
      <c r="AX24" s="901">
        <v>1</v>
      </c>
      <c r="AY24" s="901"/>
      <c r="AZ24" s="901">
        <v>1</v>
      </c>
      <c r="BA24" s="901"/>
      <c r="BB24" s="901">
        <v>1</v>
      </c>
      <c r="BC24" s="901"/>
      <c r="BD24" s="895">
        <f t="shared" si="10"/>
        <v>5</v>
      </c>
      <c r="BE24" s="895">
        <f t="shared" si="8"/>
        <v>0</v>
      </c>
    </row>
    <row r="25" spans="1:57" ht="21" customHeight="1" x14ac:dyDescent="0.2">
      <c r="A25" s="840">
        <v>14</v>
      </c>
      <c r="B25" s="878">
        <v>2</v>
      </c>
      <c r="C25" s="879">
        <v>2</v>
      </c>
      <c r="D25" s="1453"/>
      <c r="E25" s="903" t="s">
        <v>279</v>
      </c>
      <c r="F25" s="1189">
        <v>18</v>
      </c>
      <c r="G25" s="1190">
        <v>2</v>
      </c>
      <c r="H25" s="883">
        <f t="shared" si="0"/>
        <v>11.111111111111111</v>
      </c>
      <c r="I25" s="899">
        <v>2</v>
      </c>
      <c r="J25" s="885">
        <f t="shared" si="1"/>
        <v>4</v>
      </c>
      <c r="K25" s="886">
        <f>J25*B25</f>
        <v>8</v>
      </c>
      <c r="L25" s="887">
        <f>B25*7960</f>
        <v>15920</v>
      </c>
      <c r="M25" s="887">
        <f>L25*J25</f>
        <v>63680</v>
      </c>
      <c r="N25" s="887">
        <f>C25*J25</f>
        <v>8</v>
      </c>
      <c r="O25" s="887">
        <f t="shared" ref="O25" si="17">N25*7960</f>
        <v>63680</v>
      </c>
      <c r="P25" s="888">
        <f t="shared" si="3"/>
        <v>16</v>
      </c>
      <c r="Q25" s="888">
        <f t="shared" si="4"/>
        <v>127360</v>
      </c>
      <c r="R25" s="906"/>
      <c r="S25" s="1005"/>
      <c r="T25" s="831">
        <v>14</v>
      </c>
      <c r="U25" s="1460"/>
      <c r="V25" s="900" t="s">
        <v>50</v>
      </c>
      <c r="W25" s="893">
        <v>18</v>
      </c>
      <c r="X25" s="893">
        <v>2</v>
      </c>
      <c r="Y25" s="895">
        <v>11.111111111111111</v>
      </c>
      <c r="Z25" s="895">
        <v>2</v>
      </c>
      <c r="AA25" s="895">
        <v>4</v>
      </c>
      <c r="AB25" s="901"/>
      <c r="AC25" s="895">
        <f t="shared" si="5"/>
        <v>4</v>
      </c>
      <c r="AD25" s="895">
        <f t="shared" si="5"/>
        <v>0</v>
      </c>
      <c r="AE25" s="896">
        <f t="shared" si="6"/>
        <v>0</v>
      </c>
      <c r="AF25" s="902"/>
      <c r="AG25" s="902"/>
      <c r="AH25" s="902"/>
      <c r="AI25" s="902"/>
      <c r="AJ25" s="902"/>
      <c r="AK25" s="902"/>
      <c r="AL25" s="902"/>
      <c r="AM25" s="902"/>
      <c r="AN25" s="902"/>
      <c r="AO25" s="902"/>
      <c r="AP25" s="902"/>
      <c r="AQ25" s="902"/>
      <c r="AR25" s="902"/>
      <c r="AS25" s="902"/>
      <c r="AT25" s="901"/>
      <c r="AU25" s="901"/>
      <c r="AV25" s="901"/>
      <c r="AW25" s="901"/>
      <c r="AX25" s="901">
        <v>2</v>
      </c>
      <c r="AY25" s="901"/>
      <c r="AZ25" s="901">
        <v>2</v>
      </c>
      <c r="BA25" s="901"/>
      <c r="BB25" s="901"/>
      <c r="BC25" s="901"/>
      <c r="BD25" s="895">
        <f t="shared" si="10"/>
        <v>4</v>
      </c>
      <c r="BE25" s="895">
        <f t="shared" si="8"/>
        <v>0</v>
      </c>
    </row>
    <row r="26" spans="1:57" ht="12" customHeight="1" x14ac:dyDescent="0.2">
      <c r="A26" s="840">
        <v>15</v>
      </c>
      <c r="B26" s="878">
        <v>1</v>
      </c>
      <c r="C26" s="879"/>
      <c r="D26" s="1449" t="s">
        <v>59</v>
      </c>
      <c r="E26" s="903" t="s">
        <v>278</v>
      </c>
      <c r="F26" s="1189"/>
      <c r="G26" s="1190"/>
      <c r="H26" s="883"/>
      <c r="I26" s="899"/>
      <c r="J26" s="885"/>
      <c r="K26" s="886"/>
      <c r="L26" s="887"/>
      <c r="M26" s="887"/>
      <c r="N26" s="887"/>
      <c r="O26" s="887"/>
      <c r="P26" s="888"/>
      <c r="Q26" s="888"/>
      <c r="R26" s="906"/>
      <c r="S26" s="1005"/>
      <c r="T26" s="831">
        <v>15</v>
      </c>
      <c r="U26" s="1450" t="s">
        <v>59</v>
      </c>
      <c r="V26" s="900" t="s">
        <v>49</v>
      </c>
      <c r="W26" s="893"/>
      <c r="X26" s="893"/>
      <c r="Y26" s="895"/>
      <c r="Z26" s="895"/>
      <c r="AA26" s="895"/>
      <c r="AB26" s="901"/>
      <c r="AC26" s="895"/>
      <c r="AD26" s="895"/>
      <c r="AE26" s="896"/>
      <c r="AF26" s="902"/>
      <c r="AG26" s="902"/>
      <c r="AH26" s="902"/>
      <c r="AI26" s="902"/>
      <c r="AJ26" s="902"/>
      <c r="AK26" s="902"/>
      <c r="AL26" s="902"/>
      <c r="AM26" s="902"/>
      <c r="AN26" s="902"/>
      <c r="AO26" s="902"/>
      <c r="AP26" s="902"/>
      <c r="AQ26" s="902"/>
      <c r="AR26" s="902"/>
      <c r="AS26" s="902"/>
      <c r="AT26" s="901"/>
      <c r="AU26" s="901"/>
      <c r="AV26" s="901"/>
      <c r="AW26" s="901"/>
      <c r="AX26" s="901"/>
      <c r="AY26" s="901"/>
      <c r="AZ26" s="901"/>
      <c r="BA26" s="901"/>
      <c r="BB26" s="901"/>
      <c r="BC26" s="901"/>
      <c r="BD26" s="895"/>
      <c r="BE26" s="895"/>
    </row>
    <row r="27" spans="1:57" ht="12" customHeight="1" x14ac:dyDescent="0.2">
      <c r="A27" s="840">
        <v>16</v>
      </c>
      <c r="B27" s="878">
        <v>1</v>
      </c>
      <c r="C27" s="879"/>
      <c r="D27" s="1449"/>
      <c r="E27" s="903" t="s">
        <v>279</v>
      </c>
      <c r="F27" s="1189"/>
      <c r="G27" s="1190"/>
      <c r="H27" s="883"/>
      <c r="I27" s="899"/>
      <c r="J27" s="885"/>
      <c r="K27" s="886"/>
      <c r="L27" s="887"/>
      <c r="M27" s="887"/>
      <c r="N27" s="887"/>
      <c r="O27" s="887"/>
      <c r="P27" s="888"/>
      <c r="Q27" s="888"/>
      <c r="R27" s="906"/>
      <c r="S27" s="1005"/>
      <c r="T27" s="831">
        <v>16</v>
      </c>
      <c r="U27" s="1450"/>
      <c r="V27" s="900" t="s">
        <v>50</v>
      </c>
      <c r="W27" s="893"/>
      <c r="X27" s="893"/>
      <c r="Y27" s="895"/>
      <c r="Z27" s="895"/>
      <c r="AA27" s="895"/>
      <c r="AB27" s="901"/>
      <c r="AC27" s="895"/>
      <c r="AD27" s="895"/>
      <c r="AE27" s="896"/>
      <c r="AF27" s="902"/>
      <c r="AG27" s="902"/>
      <c r="AH27" s="902"/>
      <c r="AI27" s="902"/>
      <c r="AJ27" s="902"/>
      <c r="AK27" s="902"/>
      <c r="AL27" s="902"/>
      <c r="AM27" s="902"/>
      <c r="AN27" s="902"/>
      <c r="AO27" s="902"/>
      <c r="AP27" s="902"/>
      <c r="AQ27" s="902"/>
      <c r="AR27" s="902"/>
      <c r="AS27" s="902"/>
      <c r="AT27" s="901"/>
      <c r="AU27" s="901"/>
      <c r="AV27" s="901"/>
      <c r="AW27" s="901"/>
      <c r="AX27" s="901"/>
      <c r="AY27" s="901"/>
      <c r="AZ27" s="901"/>
      <c r="BA27" s="901"/>
      <c r="BB27" s="901"/>
      <c r="BC27" s="901"/>
      <c r="BD27" s="895"/>
      <c r="BE27" s="895"/>
    </row>
    <row r="28" spans="1:57" ht="26.25" customHeight="1" x14ac:dyDescent="0.2">
      <c r="A28" s="840">
        <v>17</v>
      </c>
      <c r="B28" s="878">
        <v>1</v>
      </c>
      <c r="C28" s="879"/>
      <c r="D28" s="1453" t="s">
        <v>60</v>
      </c>
      <c r="E28" s="903" t="s">
        <v>278</v>
      </c>
      <c r="F28" s="1189"/>
      <c r="G28" s="1190"/>
      <c r="H28" s="883"/>
      <c r="I28" s="899"/>
      <c r="J28" s="885"/>
      <c r="K28" s="886"/>
      <c r="L28" s="887"/>
      <c r="M28" s="887"/>
      <c r="N28" s="887"/>
      <c r="O28" s="887"/>
      <c r="P28" s="888"/>
      <c r="Q28" s="888"/>
      <c r="R28" s="906"/>
      <c r="S28" s="1005"/>
      <c r="T28" s="831">
        <v>17</v>
      </c>
      <c r="U28" s="1450" t="s">
        <v>60</v>
      </c>
      <c r="V28" s="900" t="s">
        <v>49</v>
      </c>
      <c r="W28" s="893">
        <v>1</v>
      </c>
      <c r="X28" s="893">
        <v>1</v>
      </c>
      <c r="Y28" s="895">
        <v>100</v>
      </c>
      <c r="Z28" s="895">
        <v>1</v>
      </c>
      <c r="AA28" s="895">
        <v>1</v>
      </c>
      <c r="AB28" s="901"/>
      <c r="AC28" s="895">
        <f t="shared" si="5"/>
        <v>1</v>
      </c>
      <c r="AD28" s="895">
        <f t="shared" si="5"/>
        <v>0</v>
      </c>
      <c r="AE28" s="896">
        <f t="shared" si="6"/>
        <v>0</v>
      </c>
      <c r="AF28" s="902"/>
      <c r="AG28" s="902"/>
      <c r="AH28" s="902"/>
      <c r="AI28" s="902"/>
      <c r="AJ28" s="902"/>
      <c r="AK28" s="902"/>
      <c r="AL28" s="902"/>
      <c r="AM28" s="902"/>
      <c r="AN28" s="902"/>
      <c r="AO28" s="902"/>
      <c r="AP28" s="902"/>
      <c r="AQ28" s="902"/>
      <c r="AR28" s="902"/>
      <c r="AS28" s="902"/>
      <c r="AT28" s="901"/>
      <c r="AU28" s="901"/>
      <c r="AV28" s="901"/>
      <c r="AW28" s="901"/>
      <c r="AX28" s="901">
        <v>1</v>
      </c>
      <c r="AY28" s="901"/>
      <c r="AZ28" s="901"/>
      <c r="BA28" s="901"/>
      <c r="BB28" s="901"/>
      <c r="BC28" s="901"/>
      <c r="BD28" s="895">
        <f t="shared" si="10"/>
        <v>1</v>
      </c>
      <c r="BE28" s="895">
        <f t="shared" si="8"/>
        <v>0</v>
      </c>
    </row>
    <row r="29" spans="1:57" ht="17.25" customHeight="1" x14ac:dyDescent="0.2">
      <c r="A29" s="840">
        <v>18</v>
      </c>
      <c r="B29" s="878">
        <v>1</v>
      </c>
      <c r="C29" s="879"/>
      <c r="D29" s="1453"/>
      <c r="E29" s="903" t="s">
        <v>279</v>
      </c>
      <c r="F29" s="1189"/>
      <c r="G29" s="1190"/>
      <c r="H29" s="883"/>
      <c r="I29" s="899"/>
      <c r="J29" s="885"/>
      <c r="K29" s="886"/>
      <c r="L29" s="887"/>
      <c r="M29" s="887"/>
      <c r="N29" s="887"/>
      <c r="O29" s="887"/>
      <c r="P29" s="888"/>
      <c r="Q29" s="888"/>
      <c r="R29" s="906"/>
      <c r="S29" s="1005"/>
      <c r="T29" s="831">
        <v>18</v>
      </c>
      <c r="U29" s="1450"/>
      <c r="V29" s="900" t="s">
        <v>50</v>
      </c>
      <c r="W29" s="893"/>
      <c r="X29" s="893"/>
      <c r="Y29" s="895"/>
      <c r="Z29" s="895"/>
      <c r="AA29" s="895"/>
      <c r="AB29" s="901"/>
      <c r="AC29" s="895"/>
      <c r="AD29" s="895"/>
      <c r="AE29" s="896"/>
      <c r="AF29" s="902"/>
      <c r="AG29" s="902"/>
      <c r="AH29" s="902"/>
      <c r="AI29" s="902"/>
      <c r="AJ29" s="902"/>
      <c r="AK29" s="902"/>
      <c r="AL29" s="902"/>
      <c r="AM29" s="902"/>
      <c r="AN29" s="902"/>
      <c r="AO29" s="902"/>
      <c r="AP29" s="902"/>
      <c r="AQ29" s="902"/>
      <c r="AR29" s="902"/>
      <c r="AS29" s="902"/>
      <c r="AT29" s="901"/>
      <c r="AU29" s="901"/>
      <c r="AV29" s="901"/>
      <c r="AW29" s="901"/>
      <c r="AX29" s="901"/>
      <c r="AY29" s="901"/>
      <c r="AZ29" s="901"/>
      <c r="BA29" s="901"/>
      <c r="BB29" s="901"/>
      <c r="BC29" s="901"/>
      <c r="BD29" s="895"/>
      <c r="BE29" s="895"/>
    </row>
    <row r="30" spans="1:57" ht="14.25" customHeight="1" x14ac:dyDescent="0.2">
      <c r="A30" s="840">
        <v>19</v>
      </c>
      <c r="B30" s="878">
        <v>1</v>
      </c>
      <c r="C30" s="879"/>
      <c r="D30" s="1453" t="s">
        <v>61</v>
      </c>
      <c r="E30" s="903" t="s">
        <v>278</v>
      </c>
      <c r="F30" s="1189">
        <v>1</v>
      </c>
      <c r="G30" s="1190">
        <v>1</v>
      </c>
      <c r="H30" s="883">
        <f t="shared" si="0"/>
        <v>100</v>
      </c>
      <c r="I30" s="910">
        <v>5</v>
      </c>
      <c r="J30" s="885">
        <f t="shared" si="1"/>
        <v>5</v>
      </c>
      <c r="K30" s="886">
        <f>J30*B30</f>
        <v>5</v>
      </c>
      <c r="L30" s="887">
        <f>B30*7960</f>
        <v>7960</v>
      </c>
      <c r="M30" s="887">
        <f>L30*J30</f>
        <v>39800</v>
      </c>
      <c r="N30" s="887"/>
      <c r="O30" s="887"/>
      <c r="P30" s="888">
        <f t="shared" si="3"/>
        <v>5</v>
      </c>
      <c r="Q30" s="888">
        <f t="shared" si="4"/>
        <v>39800</v>
      </c>
      <c r="R30" s="906"/>
      <c r="S30" s="1005"/>
      <c r="T30" s="831">
        <v>19</v>
      </c>
      <c r="U30" s="1450" t="s">
        <v>61</v>
      </c>
      <c r="V30" s="900" t="s">
        <v>49</v>
      </c>
      <c r="W30" s="893">
        <v>1</v>
      </c>
      <c r="X30" s="893">
        <v>1</v>
      </c>
      <c r="Y30" s="895">
        <v>100</v>
      </c>
      <c r="Z30" s="895">
        <v>5</v>
      </c>
      <c r="AA30" s="895">
        <v>5</v>
      </c>
      <c r="AB30" s="911"/>
      <c r="AC30" s="895">
        <f t="shared" si="5"/>
        <v>5</v>
      </c>
      <c r="AD30" s="895">
        <f t="shared" si="5"/>
        <v>0</v>
      </c>
      <c r="AE30" s="896">
        <f t="shared" si="6"/>
        <v>0</v>
      </c>
      <c r="AF30" s="912"/>
      <c r="AG30" s="912"/>
      <c r="AH30" s="912"/>
      <c r="AI30" s="912"/>
      <c r="AJ30" s="912"/>
      <c r="AK30" s="912"/>
      <c r="AL30" s="912"/>
      <c r="AM30" s="912"/>
      <c r="AN30" s="912"/>
      <c r="AO30" s="912"/>
      <c r="AP30" s="912"/>
      <c r="AQ30" s="912"/>
      <c r="AR30" s="912"/>
      <c r="AS30" s="912"/>
      <c r="AT30" s="911">
        <v>1</v>
      </c>
      <c r="AU30" s="911"/>
      <c r="AV30" s="911">
        <v>1</v>
      </c>
      <c r="AW30" s="911"/>
      <c r="AX30" s="911">
        <v>1</v>
      </c>
      <c r="AY30" s="911"/>
      <c r="AZ30" s="911">
        <v>1</v>
      </c>
      <c r="BA30" s="911"/>
      <c r="BB30" s="911">
        <v>1</v>
      </c>
      <c r="BC30" s="911"/>
      <c r="BD30" s="895">
        <f t="shared" si="10"/>
        <v>5</v>
      </c>
      <c r="BE30" s="895">
        <f t="shared" si="8"/>
        <v>0</v>
      </c>
    </row>
    <row r="31" spans="1:57" ht="14.25" customHeight="1" x14ac:dyDescent="0.2">
      <c r="A31" s="840">
        <v>20</v>
      </c>
      <c r="B31" s="878">
        <v>1</v>
      </c>
      <c r="C31" s="909">
        <v>2</v>
      </c>
      <c r="D31" s="1453"/>
      <c r="E31" s="903" t="s">
        <v>279</v>
      </c>
      <c r="F31" s="1189">
        <v>18</v>
      </c>
      <c r="G31" s="1190">
        <v>10</v>
      </c>
      <c r="H31" s="883">
        <f t="shared" si="0"/>
        <v>55.555555555555557</v>
      </c>
      <c r="I31" s="910">
        <v>2</v>
      </c>
      <c r="J31" s="885">
        <f t="shared" si="1"/>
        <v>20</v>
      </c>
      <c r="K31" s="886">
        <f>J31*B31</f>
        <v>20</v>
      </c>
      <c r="L31" s="887">
        <f>B31*7960</f>
        <v>7960</v>
      </c>
      <c r="M31" s="887">
        <f>L31*J31</f>
        <v>159200</v>
      </c>
      <c r="N31" s="887">
        <f>C31*J31</f>
        <v>40</v>
      </c>
      <c r="O31" s="887">
        <f t="shared" ref="O31" si="18">N31*7960</f>
        <v>318400</v>
      </c>
      <c r="P31" s="888">
        <f t="shared" si="3"/>
        <v>60</v>
      </c>
      <c r="Q31" s="888">
        <f t="shared" si="4"/>
        <v>477600</v>
      </c>
      <c r="R31" s="906"/>
      <c r="S31" s="1005"/>
      <c r="T31" s="831">
        <v>20</v>
      </c>
      <c r="U31" s="1450"/>
      <c r="V31" s="900" t="s">
        <v>50</v>
      </c>
      <c r="W31" s="893">
        <v>18</v>
      </c>
      <c r="X31" s="893">
        <v>3</v>
      </c>
      <c r="Y31" s="895">
        <v>16.666666666666668</v>
      </c>
      <c r="Z31" s="895">
        <v>1</v>
      </c>
      <c r="AA31" s="895">
        <v>3</v>
      </c>
      <c r="AB31" s="911"/>
      <c r="AC31" s="895">
        <f t="shared" si="5"/>
        <v>3</v>
      </c>
      <c r="AD31" s="895">
        <f t="shared" si="5"/>
        <v>0</v>
      </c>
      <c r="AE31" s="896">
        <f t="shared" si="6"/>
        <v>0</v>
      </c>
      <c r="AF31" s="912"/>
      <c r="AG31" s="912"/>
      <c r="AH31" s="912"/>
      <c r="AI31" s="912"/>
      <c r="AJ31" s="912"/>
      <c r="AK31" s="912"/>
      <c r="AL31" s="912"/>
      <c r="AM31" s="912"/>
      <c r="AN31" s="912"/>
      <c r="AO31" s="912"/>
      <c r="AP31" s="912"/>
      <c r="AQ31" s="912"/>
      <c r="AR31" s="912"/>
      <c r="AS31" s="912"/>
      <c r="AT31" s="911"/>
      <c r="AU31" s="911"/>
      <c r="AV31" s="911">
        <v>1</v>
      </c>
      <c r="AW31" s="911"/>
      <c r="AX31" s="911">
        <v>1</v>
      </c>
      <c r="AY31" s="911"/>
      <c r="AZ31" s="911">
        <v>1</v>
      </c>
      <c r="BA31" s="911"/>
      <c r="BB31" s="911"/>
      <c r="BC31" s="911"/>
      <c r="BD31" s="895">
        <f t="shared" si="10"/>
        <v>3</v>
      </c>
      <c r="BE31" s="895">
        <f t="shared" si="8"/>
        <v>0</v>
      </c>
    </row>
    <row r="32" spans="1:57" ht="10.5" customHeight="1" x14ac:dyDescent="0.2">
      <c r="A32" s="840">
        <v>21</v>
      </c>
      <c r="B32" s="878">
        <v>1</v>
      </c>
      <c r="C32" s="879"/>
      <c r="D32" s="1453" t="s">
        <v>62</v>
      </c>
      <c r="E32" s="903" t="s">
        <v>278</v>
      </c>
      <c r="F32" s="1189"/>
      <c r="G32" s="1190"/>
      <c r="H32" s="883"/>
      <c r="I32" s="910"/>
      <c r="J32" s="885"/>
      <c r="K32" s="886"/>
      <c r="L32" s="887"/>
      <c r="M32" s="887"/>
      <c r="N32" s="887"/>
      <c r="O32" s="887"/>
      <c r="P32" s="888"/>
      <c r="Q32" s="888"/>
      <c r="R32" s="906"/>
      <c r="S32" s="1005"/>
      <c r="T32" s="831">
        <v>21</v>
      </c>
      <c r="U32" s="1450" t="s">
        <v>62</v>
      </c>
      <c r="V32" s="900" t="s">
        <v>49</v>
      </c>
      <c r="W32" s="893"/>
      <c r="X32" s="893"/>
      <c r="Y32" s="895"/>
      <c r="Z32" s="895"/>
      <c r="AA32" s="895"/>
      <c r="AB32" s="911"/>
      <c r="AC32" s="895"/>
      <c r="AD32" s="895"/>
      <c r="AE32" s="896"/>
      <c r="AF32" s="912"/>
      <c r="AG32" s="912"/>
      <c r="AH32" s="912"/>
      <c r="AI32" s="912"/>
      <c r="AJ32" s="912"/>
      <c r="AK32" s="912"/>
      <c r="AL32" s="912"/>
      <c r="AM32" s="912"/>
      <c r="AN32" s="912"/>
      <c r="AO32" s="912"/>
      <c r="AP32" s="912"/>
      <c r="AQ32" s="912"/>
      <c r="AR32" s="912"/>
      <c r="AS32" s="912"/>
      <c r="AT32" s="911"/>
      <c r="AU32" s="911"/>
      <c r="AV32" s="911"/>
      <c r="AW32" s="911"/>
      <c r="AX32" s="911"/>
      <c r="AY32" s="911"/>
      <c r="AZ32" s="911"/>
      <c r="BA32" s="911"/>
      <c r="BB32" s="911"/>
      <c r="BC32" s="911"/>
      <c r="BD32" s="895"/>
      <c r="BE32" s="895"/>
    </row>
    <row r="33" spans="1:57" ht="14.25" customHeight="1" x14ac:dyDescent="0.2">
      <c r="A33" s="840">
        <v>22</v>
      </c>
      <c r="B33" s="878">
        <v>1</v>
      </c>
      <c r="C33" s="879"/>
      <c r="D33" s="1454"/>
      <c r="E33" s="903" t="s">
        <v>279</v>
      </c>
      <c r="F33" s="1189"/>
      <c r="G33" s="1190"/>
      <c r="H33" s="883"/>
      <c r="I33" s="910"/>
      <c r="J33" s="885"/>
      <c r="K33" s="886"/>
      <c r="L33" s="887"/>
      <c r="M33" s="887"/>
      <c r="N33" s="887"/>
      <c r="O33" s="887"/>
      <c r="P33" s="888"/>
      <c r="Q33" s="888"/>
      <c r="R33" s="906"/>
      <c r="S33" s="1005"/>
      <c r="T33" s="831">
        <v>22</v>
      </c>
      <c r="U33" s="1452"/>
      <c r="V33" s="900" t="s">
        <v>50</v>
      </c>
      <c r="W33" s="893"/>
      <c r="X33" s="893"/>
      <c r="Y33" s="895"/>
      <c r="Z33" s="895"/>
      <c r="AA33" s="895"/>
      <c r="AB33" s="911"/>
      <c r="AC33" s="895"/>
      <c r="AD33" s="895"/>
      <c r="AE33" s="896"/>
      <c r="AF33" s="912"/>
      <c r="AG33" s="912"/>
      <c r="AH33" s="912"/>
      <c r="AI33" s="912"/>
      <c r="AJ33" s="912"/>
      <c r="AK33" s="912"/>
      <c r="AL33" s="912"/>
      <c r="AM33" s="912"/>
      <c r="AN33" s="912"/>
      <c r="AO33" s="912"/>
      <c r="AP33" s="912"/>
      <c r="AQ33" s="912"/>
      <c r="AR33" s="912"/>
      <c r="AS33" s="912"/>
      <c r="AT33" s="911"/>
      <c r="AU33" s="911"/>
      <c r="AV33" s="911"/>
      <c r="AW33" s="911"/>
      <c r="AX33" s="911"/>
      <c r="AY33" s="911"/>
      <c r="AZ33" s="911"/>
      <c r="BA33" s="911"/>
      <c r="BB33" s="911"/>
      <c r="BC33" s="911"/>
      <c r="BD33" s="895"/>
      <c r="BE33" s="895"/>
    </row>
    <row r="34" spans="1:57" s="929" customFormat="1" ht="18.75" customHeight="1" x14ac:dyDescent="0.2">
      <c r="A34" s="840">
        <v>23</v>
      </c>
      <c r="B34" s="913"/>
      <c r="C34" s="914"/>
      <c r="D34" s="864" t="s">
        <v>63</v>
      </c>
      <c r="E34" s="915"/>
      <c r="F34" s="915"/>
      <c r="G34" s="916"/>
      <c r="H34" s="913"/>
      <c r="I34" s="917"/>
      <c r="J34" s="918"/>
      <c r="K34" s="919"/>
      <c r="L34" s="920"/>
      <c r="M34" s="920"/>
      <c r="N34" s="921"/>
      <c r="O34" s="920"/>
      <c r="P34" s="922"/>
      <c r="Q34" s="922"/>
      <c r="R34" s="923"/>
      <c r="S34" s="924"/>
      <c r="T34" s="831">
        <v>23</v>
      </c>
      <c r="U34" s="925" t="s">
        <v>63</v>
      </c>
      <c r="V34" s="926"/>
      <c r="W34" s="926"/>
      <c r="X34" s="926"/>
      <c r="Y34" s="832"/>
      <c r="Z34" s="832"/>
      <c r="AA34" s="832"/>
      <c r="AB34" s="832"/>
      <c r="AC34" s="832"/>
      <c r="AD34" s="832"/>
      <c r="AE34" s="928"/>
      <c r="AF34" s="928"/>
      <c r="AG34" s="928"/>
      <c r="AH34" s="928"/>
      <c r="AI34" s="928"/>
      <c r="AJ34" s="928"/>
      <c r="AK34" s="928"/>
      <c r="AL34" s="928"/>
      <c r="AM34" s="928"/>
      <c r="AN34" s="928"/>
      <c r="AO34" s="928"/>
      <c r="AP34" s="928"/>
      <c r="AQ34" s="928"/>
      <c r="AR34" s="928"/>
      <c r="AS34" s="928"/>
      <c r="AT34" s="832"/>
      <c r="AU34" s="832"/>
      <c r="AV34" s="832"/>
      <c r="AW34" s="832"/>
      <c r="AX34" s="832"/>
      <c r="AY34" s="832"/>
      <c r="AZ34" s="832"/>
      <c r="BA34" s="832"/>
      <c r="BB34" s="832"/>
      <c r="BC34" s="832"/>
      <c r="BD34" s="895"/>
      <c r="BE34" s="832"/>
    </row>
    <row r="35" spans="1:57" s="860" customFormat="1" ht="12.75" customHeight="1" x14ac:dyDescent="0.2">
      <c r="A35" s="840">
        <v>24</v>
      </c>
      <c r="B35" s="930">
        <v>0.66</v>
      </c>
      <c r="C35" s="931"/>
      <c r="D35" s="1453" t="s">
        <v>64</v>
      </c>
      <c r="E35" s="903" t="s">
        <v>278</v>
      </c>
      <c r="F35" s="1191">
        <v>110</v>
      </c>
      <c r="G35" s="1192">
        <v>130</v>
      </c>
      <c r="H35" s="883">
        <f t="shared" ref="H35:H52" si="19">G35*100/F35</f>
        <v>118.18181818181819</v>
      </c>
      <c r="I35" s="934">
        <v>1</v>
      </c>
      <c r="J35" s="885">
        <f t="shared" ref="J35:J52" si="20">I35*G35</f>
        <v>130</v>
      </c>
      <c r="K35" s="886">
        <f>J35*B35</f>
        <v>85.8</v>
      </c>
      <c r="L35" s="887">
        <f>B35*7960</f>
        <v>5253.6</v>
      </c>
      <c r="M35" s="887">
        <f>L35*J35</f>
        <v>682968</v>
      </c>
      <c r="N35" s="887"/>
      <c r="O35" s="887"/>
      <c r="P35" s="888">
        <f t="shared" ref="P35:P52" si="21">K35+N35</f>
        <v>85.8</v>
      </c>
      <c r="Q35" s="888">
        <f t="shared" si="4"/>
        <v>682968</v>
      </c>
      <c r="R35" s="935"/>
      <c r="S35" s="936"/>
      <c r="T35" s="831">
        <v>24</v>
      </c>
      <c r="U35" s="1458" t="s">
        <v>64</v>
      </c>
      <c r="V35" s="937"/>
      <c r="W35" s="893">
        <v>110</v>
      </c>
      <c r="X35" s="893">
        <v>110</v>
      </c>
      <c r="Y35" s="895">
        <v>100</v>
      </c>
      <c r="Z35" s="895">
        <v>1</v>
      </c>
      <c r="AA35" s="895">
        <v>110</v>
      </c>
      <c r="AB35" s="938"/>
      <c r="AC35" s="895">
        <f t="shared" ref="AC35:AD51" si="22">AF35+AH35+AJ35+AL35+AN35+AP35+AR35+AT35+AV35+AX35+AZ35+BB35</f>
        <v>110</v>
      </c>
      <c r="AD35" s="895">
        <f t="shared" si="22"/>
        <v>0</v>
      </c>
      <c r="AE35" s="896">
        <f t="shared" ref="AE35:AE51" si="23">AD35*100/AC35</f>
        <v>0</v>
      </c>
      <c r="AF35" s="939"/>
      <c r="AG35" s="939"/>
      <c r="AH35" s="939"/>
      <c r="AI35" s="939"/>
      <c r="AJ35" s="939"/>
      <c r="AK35" s="939"/>
      <c r="AL35" s="939"/>
      <c r="AM35" s="939"/>
      <c r="AN35" s="939"/>
      <c r="AO35" s="939"/>
      <c r="AP35" s="939"/>
      <c r="AQ35" s="939"/>
      <c r="AR35" s="939"/>
      <c r="AS35" s="939"/>
      <c r="AT35" s="938">
        <v>30</v>
      </c>
      <c r="AU35" s="938"/>
      <c r="AV35" s="938">
        <v>30</v>
      </c>
      <c r="AW35" s="938"/>
      <c r="AX35" s="938">
        <v>30</v>
      </c>
      <c r="AY35" s="938"/>
      <c r="AZ35" s="938">
        <v>20</v>
      </c>
      <c r="BA35" s="938"/>
      <c r="BB35" s="938"/>
      <c r="BC35" s="938"/>
      <c r="BD35" s="895">
        <f t="shared" si="10"/>
        <v>110</v>
      </c>
      <c r="BE35" s="895">
        <f t="shared" si="10"/>
        <v>0</v>
      </c>
    </row>
    <row r="36" spans="1:57" s="860" customFormat="1" ht="24.75" customHeight="1" x14ac:dyDescent="0.2">
      <c r="A36" s="840">
        <v>25</v>
      </c>
      <c r="B36" s="930">
        <v>0.66</v>
      </c>
      <c r="C36" s="931">
        <v>2</v>
      </c>
      <c r="D36" s="1453"/>
      <c r="E36" s="903" t="s">
        <v>279</v>
      </c>
      <c r="F36" s="1191"/>
      <c r="G36" s="1192">
        <v>50</v>
      </c>
      <c r="H36" s="883" t="e">
        <f t="shared" si="19"/>
        <v>#DIV/0!</v>
      </c>
      <c r="I36" s="934">
        <v>1</v>
      </c>
      <c r="J36" s="885">
        <f t="shared" si="20"/>
        <v>50</v>
      </c>
      <c r="K36" s="886">
        <f>J36*B36</f>
        <v>33</v>
      </c>
      <c r="L36" s="887">
        <f>B36*7960</f>
        <v>5253.6</v>
      </c>
      <c r="M36" s="887">
        <f>L36*J36</f>
        <v>262680</v>
      </c>
      <c r="N36" s="887">
        <f>C36*J36</f>
        <v>100</v>
      </c>
      <c r="O36" s="887">
        <f t="shared" ref="O36" si="24">N36*7960</f>
        <v>796000</v>
      </c>
      <c r="P36" s="888">
        <f t="shared" si="21"/>
        <v>133</v>
      </c>
      <c r="Q36" s="888">
        <f t="shared" si="4"/>
        <v>1058680</v>
      </c>
      <c r="R36" s="935"/>
      <c r="S36" s="936"/>
      <c r="T36" s="831">
        <v>25</v>
      </c>
      <c r="U36" s="1459"/>
      <c r="V36" s="937"/>
      <c r="W36" s="893">
        <v>10</v>
      </c>
      <c r="X36" s="893">
        <v>10</v>
      </c>
      <c r="Y36" s="895">
        <v>100</v>
      </c>
      <c r="Z36" s="895">
        <v>1</v>
      </c>
      <c r="AA36" s="895">
        <v>10</v>
      </c>
      <c r="AB36" s="938"/>
      <c r="AC36" s="895">
        <f t="shared" si="22"/>
        <v>10</v>
      </c>
      <c r="AD36" s="895">
        <f t="shared" si="22"/>
        <v>0</v>
      </c>
      <c r="AE36" s="896">
        <f t="shared" si="23"/>
        <v>0</v>
      </c>
      <c r="AF36" s="939"/>
      <c r="AG36" s="939"/>
      <c r="AH36" s="939"/>
      <c r="AI36" s="939"/>
      <c r="AJ36" s="939"/>
      <c r="AK36" s="939"/>
      <c r="AL36" s="939"/>
      <c r="AM36" s="939"/>
      <c r="AN36" s="939"/>
      <c r="AO36" s="939"/>
      <c r="AP36" s="939"/>
      <c r="AQ36" s="939"/>
      <c r="AR36" s="939"/>
      <c r="AS36" s="939"/>
      <c r="AT36" s="938"/>
      <c r="AU36" s="938"/>
      <c r="AV36" s="938">
        <v>5</v>
      </c>
      <c r="AW36" s="938"/>
      <c r="AX36" s="938">
        <v>5</v>
      </c>
      <c r="AY36" s="938"/>
      <c r="AZ36" s="938"/>
      <c r="BA36" s="938"/>
      <c r="BB36" s="938"/>
      <c r="BC36" s="938"/>
      <c r="BD36" s="895">
        <f t="shared" si="10"/>
        <v>10</v>
      </c>
      <c r="BE36" s="895">
        <f t="shared" si="10"/>
        <v>0</v>
      </c>
    </row>
    <row r="37" spans="1:57" ht="25.5" customHeight="1" x14ac:dyDescent="0.2">
      <c r="A37" s="840">
        <v>26</v>
      </c>
      <c r="B37" s="878">
        <v>0.3</v>
      </c>
      <c r="C37" s="879"/>
      <c r="D37" s="907" t="s">
        <v>65</v>
      </c>
      <c r="E37" s="880" t="s">
        <v>66</v>
      </c>
      <c r="F37" s="905"/>
      <c r="G37" s="904"/>
      <c r="H37" s="883"/>
      <c r="I37" s="910"/>
      <c r="J37" s="885"/>
      <c r="K37" s="886"/>
      <c r="L37" s="887"/>
      <c r="M37" s="887"/>
      <c r="N37" s="887"/>
      <c r="O37" s="887"/>
      <c r="P37" s="888"/>
      <c r="Q37" s="888"/>
      <c r="R37" s="906"/>
      <c r="S37" s="1005"/>
      <c r="T37" s="831">
        <v>26</v>
      </c>
      <c r="U37" s="908" t="s">
        <v>65</v>
      </c>
      <c r="V37" s="900" t="s">
        <v>66</v>
      </c>
      <c r="W37" s="893"/>
      <c r="X37" s="893"/>
      <c r="Y37" s="895"/>
      <c r="Z37" s="895"/>
      <c r="AA37" s="895"/>
      <c r="AB37" s="901"/>
      <c r="AC37" s="895"/>
      <c r="AD37" s="895"/>
      <c r="AE37" s="896"/>
      <c r="AF37" s="902"/>
      <c r="AG37" s="902"/>
      <c r="AH37" s="902"/>
      <c r="AI37" s="902"/>
      <c r="AJ37" s="902"/>
      <c r="AK37" s="902"/>
      <c r="AL37" s="902"/>
      <c r="AM37" s="902"/>
      <c r="AN37" s="902"/>
      <c r="AO37" s="902"/>
      <c r="AP37" s="902"/>
      <c r="AQ37" s="902"/>
      <c r="AR37" s="902"/>
      <c r="AS37" s="902"/>
      <c r="AT37" s="901"/>
      <c r="AU37" s="901"/>
      <c r="AV37" s="901"/>
      <c r="AW37" s="901"/>
      <c r="AX37" s="901"/>
      <c r="AY37" s="901"/>
      <c r="AZ37" s="901"/>
      <c r="BA37" s="901"/>
      <c r="BB37" s="901"/>
      <c r="BC37" s="901"/>
      <c r="BD37" s="895"/>
      <c r="BE37" s="895"/>
    </row>
    <row r="38" spans="1:57" ht="21" customHeight="1" x14ac:dyDescent="0.2">
      <c r="A38" s="840">
        <v>27</v>
      </c>
      <c r="B38" s="878">
        <v>0.25</v>
      </c>
      <c r="C38" s="879"/>
      <c r="D38" s="907" t="s">
        <v>67</v>
      </c>
      <c r="E38" s="880" t="s">
        <v>66</v>
      </c>
      <c r="F38" s="905"/>
      <c r="G38" s="904"/>
      <c r="H38" s="883"/>
      <c r="I38" s="910"/>
      <c r="J38" s="885"/>
      <c r="K38" s="886"/>
      <c r="L38" s="887"/>
      <c r="M38" s="887"/>
      <c r="N38" s="887"/>
      <c r="O38" s="887"/>
      <c r="P38" s="888"/>
      <c r="Q38" s="888"/>
      <c r="R38" s="906"/>
      <c r="S38" s="1005"/>
      <c r="T38" s="831">
        <v>27</v>
      </c>
      <c r="U38" s="908" t="s">
        <v>67</v>
      </c>
      <c r="V38" s="900" t="s">
        <v>66</v>
      </c>
      <c r="W38" s="893"/>
      <c r="X38" s="893"/>
      <c r="Y38" s="895"/>
      <c r="Z38" s="895"/>
      <c r="AA38" s="895"/>
      <c r="AB38" s="901"/>
      <c r="AC38" s="895"/>
      <c r="AD38" s="895"/>
      <c r="AE38" s="896"/>
      <c r="AF38" s="902"/>
      <c r="AG38" s="902"/>
      <c r="AH38" s="902"/>
      <c r="AI38" s="902"/>
      <c r="AJ38" s="902"/>
      <c r="AK38" s="902"/>
      <c r="AL38" s="902"/>
      <c r="AM38" s="902"/>
      <c r="AN38" s="902"/>
      <c r="AO38" s="902"/>
      <c r="AP38" s="902"/>
      <c r="AQ38" s="902"/>
      <c r="AR38" s="902"/>
      <c r="AS38" s="902"/>
      <c r="AT38" s="901"/>
      <c r="AU38" s="901"/>
      <c r="AV38" s="901"/>
      <c r="AW38" s="901"/>
      <c r="AX38" s="901"/>
      <c r="AY38" s="901"/>
      <c r="AZ38" s="901"/>
      <c r="BA38" s="901"/>
      <c r="BB38" s="901"/>
      <c r="BC38" s="901"/>
      <c r="BD38" s="895"/>
      <c r="BE38" s="895"/>
    </row>
    <row r="39" spans="1:57" ht="10.5" customHeight="1" x14ac:dyDescent="0.2">
      <c r="A39" s="840">
        <v>28</v>
      </c>
      <c r="B39" s="878">
        <v>2</v>
      </c>
      <c r="C39" s="931"/>
      <c r="D39" s="1453" t="s">
        <v>68</v>
      </c>
      <c r="E39" s="903" t="s">
        <v>278</v>
      </c>
      <c r="F39" s="905"/>
      <c r="G39" s="904"/>
      <c r="H39" s="883"/>
      <c r="I39" s="910"/>
      <c r="J39" s="885"/>
      <c r="K39" s="886"/>
      <c r="L39" s="887"/>
      <c r="M39" s="887"/>
      <c r="N39" s="887"/>
      <c r="O39" s="887"/>
      <c r="P39" s="888"/>
      <c r="Q39" s="888"/>
      <c r="R39" s="906"/>
      <c r="S39" s="1005"/>
      <c r="T39" s="831">
        <v>28</v>
      </c>
      <c r="U39" s="1450" t="s">
        <v>68</v>
      </c>
      <c r="V39" s="900" t="s">
        <v>49</v>
      </c>
      <c r="W39" s="893"/>
      <c r="X39" s="893"/>
      <c r="Y39" s="895"/>
      <c r="Z39" s="895"/>
      <c r="AA39" s="895"/>
      <c r="AB39" s="901"/>
      <c r="AC39" s="895"/>
      <c r="AD39" s="895"/>
      <c r="AE39" s="896"/>
      <c r="AF39" s="902"/>
      <c r="AG39" s="902"/>
      <c r="AH39" s="902"/>
      <c r="AI39" s="902"/>
      <c r="AJ39" s="902"/>
      <c r="AK39" s="902"/>
      <c r="AL39" s="902"/>
      <c r="AM39" s="902"/>
      <c r="AN39" s="902"/>
      <c r="AO39" s="902"/>
      <c r="AP39" s="902"/>
      <c r="AQ39" s="902"/>
      <c r="AR39" s="902"/>
      <c r="AS39" s="902"/>
      <c r="AT39" s="901"/>
      <c r="AU39" s="901"/>
      <c r="AV39" s="901"/>
      <c r="AW39" s="901"/>
      <c r="AX39" s="901"/>
      <c r="AY39" s="901"/>
      <c r="AZ39" s="901"/>
      <c r="BA39" s="901"/>
      <c r="BB39" s="901"/>
      <c r="BC39" s="901"/>
      <c r="BD39" s="895"/>
      <c r="BE39" s="895"/>
    </row>
    <row r="40" spans="1:57" ht="10.5" customHeight="1" x14ac:dyDescent="0.2">
      <c r="A40" s="840">
        <v>29</v>
      </c>
      <c r="B40" s="878">
        <v>2</v>
      </c>
      <c r="C40" s="879"/>
      <c r="D40" s="1453"/>
      <c r="E40" s="903" t="s">
        <v>279</v>
      </c>
      <c r="F40" s="905"/>
      <c r="G40" s="904"/>
      <c r="H40" s="883"/>
      <c r="I40" s="910"/>
      <c r="J40" s="885"/>
      <c r="K40" s="886"/>
      <c r="L40" s="887"/>
      <c r="M40" s="887"/>
      <c r="N40" s="887"/>
      <c r="O40" s="887"/>
      <c r="P40" s="888"/>
      <c r="Q40" s="888"/>
      <c r="R40" s="906"/>
      <c r="S40" s="1005"/>
      <c r="T40" s="831">
        <v>29</v>
      </c>
      <c r="U40" s="1450"/>
      <c r="V40" s="900" t="s">
        <v>50</v>
      </c>
      <c r="W40" s="893"/>
      <c r="X40" s="893"/>
      <c r="Y40" s="895"/>
      <c r="Z40" s="895"/>
      <c r="AA40" s="895"/>
      <c r="AB40" s="901"/>
      <c r="AC40" s="895"/>
      <c r="AD40" s="895"/>
      <c r="AE40" s="896"/>
      <c r="AF40" s="902"/>
      <c r="AG40" s="902"/>
      <c r="AH40" s="902"/>
      <c r="AI40" s="902"/>
      <c r="AJ40" s="902"/>
      <c r="AK40" s="902"/>
      <c r="AL40" s="902"/>
      <c r="AM40" s="902"/>
      <c r="AN40" s="902"/>
      <c r="AO40" s="902"/>
      <c r="AP40" s="902"/>
      <c r="AQ40" s="902"/>
      <c r="AR40" s="902"/>
      <c r="AS40" s="902"/>
      <c r="AT40" s="901"/>
      <c r="AU40" s="901"/>
      <c r="AV40" s="901"/>
      <c r="AW40" s="901"/>
      <c r="AX40" s="901"/>
      <c r="AY40" s="901"/>
      <c r="AZ40" s="901"/>
      <c r="BA40" s="901"/>
      <c r="BB40" s="901"/>
      <c r="BC40" s="901"/>
      <c r="BD40" s="895"/>
      <c r="BE40" s="895"/>
    </row>
    <row r="41" spans="1:57" ht="10.5" customHeight="1" x14ac:dyDescent="0.2">
      <c r="A41" s="840">
        <v>30</v>
      </c>
      <c r="B41" s="878">
        <v>2</v>
      </c>
      <c r="C41" s="879"/>
      <c r="D41" s="1449" t="s">
        <v>69</v>
      </c>
      <c r="E41" s="903" t="s">
        <v>278</v>
      </c>
      <c r="F41" s="905"/>
      <c r="G41" s="904"/>
      <c r="H41" s="883"/>
      <c r="I41" s="910"/>
      <c r="J41" s="885"/>
      <c r="K41" s="886"/>
      <c r="L41" s="887"/>
      <c r="M41" s="887"/>
      <c r="N41" s="887"/>
      <c r="O41" s="887"/>
      <c r="P41" s="888"/>
      <c r="Q41" s="888"/>
      <c r="R41" s="906"/>
      <c r="S41" s="1005"/>
      <c r="T41" s="831">
        <v>30</v>
      </c>
      <c r="U41" s="1450" t="s">
        <v>69</v>
      </c>
      <c r="V41" s="900" t="s">
        <v>49</v>
      </c>
      <c r="W41" s="893"/>
      <c r="X41" s="893"/>
      <c r="Y41" s="895"/>
      <c r="Z41" s="895"/>
      <c r="AA41" s="895"/>
      <c r="AB41" s="901"/>
      <c r="AC41" s="895"/>
      <c r="AD41" s="895"/>
      <c r="AE41" s="896"/>
      <c r="AF41" s="902"/>
      <c r="AG41" s="902"/>
      <c r="AH41" s="902"/>
      <c r="AI41" s="902"/>
      <c r="AJ41" s="902"/>
      <c r="AK41" s="902"/>
      <c r="AL41" s="902"/>
      <c r="AM41" s="902"/>
      <c r="AN41" s="902"/>
      <c r="AO41" s="902"/>
      <c r="AP41" s="902"/>
      <c r="AQ41" s="902"/>
      <c r="AR41" s="902"/>
      <c r="AS41" s="902"/>
      <c r="AT41" s="901"/>
      <c r="AU41" s="901"/>
      <c r="AV41" s="901"/>
      <c r="AW41" s="901"/>
      <c r="AX41" s="901"/>
      <c r="AY41" s="901"/>
      <c r="AZ41" s="901"/>
      <c r="BA41" s="901"/>
      <c r="BB41" s="901"/>
      <c r="BC41" s="901"/>
      <c r="BD41" s="895"/>
      <c r="BE41" s="895"/>
    </row>
    <row r="42" spans="1:57" ht="10.5" customHeight="1" x14ac:dyDescent="0.2">
      <c r="A42" s="840">
        <v>31</v>
      </c>
      <c r="B42" s="878">
        <v>2</v>
      </c>
      <c r="C42" s="879"/>
      <c r="D42" s="1449"/>
      <c r="E42" s="903" t="s">
        <v>279</v>
      </c>
      <c r="F42" s="905"/>
      <c r="G42" s="904"/>
      <c r="H42" s="883"/>
      <c r="I42" s="910"/>
      <c r="J42" s="885"/>
      <c r="K42" s="886"/>
      <c r="L42" s="887"/>
      <c r="M42" s="887"/>
      <c r="N42" s="887"/>
      <c r="O42" s="887"/>
      <c r="P42" s="888"/>
      <c r="Q42" s="888"/>
      <c r="R42" s="906"/>
      <c r="S42" s="1005"/>
      <c r="T42" s="831">
        <v>31</v>
      </c>
      <c r="U42" s="1450"/>
      <c r="V42" s="900" t="s">
        <v>50</v>
      </c>
      <c r="W42" s="893"/>
      <c r="X42" s="893"/>
      <c r="Y42" s="895"/>
      <c r="Z42" s="895"/>
      <c r="AA42" s="895"/>
      <c r="AB42" s="901"/>
      <c r="AC42" s="895"/>
      <c r="AD42" s="895"/>
      <c r="AE42" s="896"/>
      <c r="AF42" s="902"/>
      <c r="AG42" s="902"/>
      <c r="AH42" s="902"/>
      <c r="AI42" s="902"/>
      <c r="AJ42" s="902"/>
      <c r="AK42" s="902"/>
      <c r="AL42" s="902"/>
      <c r="AM42" s="902"/>
      <c r="AN42" s="902"/>
      <c r="AO42" s="902"/>
      <c r="AP42" s="902"/>
      <c r="AQ42" s="902"/>
      <c r="AR42" s="902"/>
      <c r="AS42" s="902"/>
      <c r="AT42" s="901"/>
      <c r="AU42" s="901"/>
      <c r="AV42" s="901"/>
      <c r="AW42" s="901"/>
      <c r="AX42" s="901"/>
      <c r="AY42" s="901"/>
      <c r="AZ42" s="901"/>
      <c r="BA42" s="901"/>
      <c r="BB42" s="901"/>
      <c r="BC42" s="901"/>
      <c r="BD42" s="895"/>
      <c r="BE42" s="895"/>
    </row>
    <row r="43" spans="1:57" ht="15" customHeight="1" x14ac:dyDescent="0.2">
      <c r="A43" s="840">
        <v>32</v>
      </c>
      <c r="B43" s="878">
        <v>1</v>
      </c>
      <c r="C43" s="879"/>
      <c r="D43" s="1454" t="s">
        <v>70</v>
      </c>
      <c r="E43" s="903" t="s">
        <v>278</v>
      </c>
      <c r="F43" s="905"/>
      <c r="G43" s="904"/>
      <c r="H43" s="883"/>
      <c r="I43" s="910"/>
      <c r="J43" s="885"/>
      <c r="K43" s="886"/>
      <c r="L43" s="887"/>
      <c r="M43" s="887"/>
      <c r="N43" s="887"/>
      <c r="O43" s="887"/>
      <c r="P43" s="888"/>
      <c r="Q43" s="888"/>
      <c r="R43" s="906"/>
      <c r="S43" s="1005"/>
      <c r="T43" s="831">
        <v>32</v>
      </c>
      <c r="U43" s="1452" t="s">
        <v>70</v>
      </c>
      <c r="V43" s="900" t="s">
        <v>49</v>
      </c>
      <c r="W43" s="893"/>
      <c r="X43" s="893"/>
      <c r="Y43" s="895"/>
      <c r="Z43" s="895"/>
      <c r="AA43" s="895"/>
      <c r="AB43" s="901"/>
      <c r="AC43" s="895"/>
      <c r="AD43" s="895"/>
      <c r="AE43" s="896"/>
      <c r="AF43" s="902"/>
      <c r="AG43" s="902"/>
      <c r="AH43" s="902"/>
      <c r="AI43" s="902"/>
      <c r="AJ43" s="902"/>
      <c r="AK43" s="902"/>
      <c r="AL43" s="902"/>
      <c r="AM43" s="902"/>
      <c r="AN43" s="902"/>
      <c r="AO43" s="902"/>
      <c r="AP43" s="902"/>
      <c r="AQ43" s="902"/>
      <c r="AR43" s="902"/>
      <c r="AS43" s="902"/>
      <c r="AT43" s="901"/>
      <c r="AU43" s="901"/>
      <c r="AV43" s="901"/>
      <c r="AW43" s="901"/>
      <c r="AX43" s="901"/>
      <c r="AY43" s="901"/>
      <c r="AZ43" s="901"/>
      <c r="BA43" s="901"/>
      <c r="BB43" s="901"/>
      <c r="BC43" s="901"/>
      <c r="BD43" s="895"/>
      <c r="BE43" s="895"/>
    </row>
    <row r="44" spans="1:57" ht="13.5" customHeight="1" x14ac:dyDescent="0.2">
      <c r="A44" s="840">
        <v>33</v>
      </c>
      <c r="B44" s="878">
        <v>1</v>
      </c>
      <c r="C44" s="879"/>
      <c r="D44" s="1454"/>
      <c r="E44" s="903" t="s">
        <v>279</v>
      </c>
      <c r="F44" s="905"/>
      <c r="G44" s="904"/>
      <c r="H44" s="883"/>
      <c r="I44" s="910"/>
      <c r="J44" s="885"/>
      <c r="K44" s="886"/>
      <c r="L44" s="887"/>
      <c r="M44" s="887"/>
      <c r="N44" s="887"/>
      <c r="O44" s="887"/>
      <c r="P44" s="888"/>
      <c r="Q44" s="888"/>
      <c r="R44" s="906"/>
      <c r="S44" s="1005"/>
      <c r="T44" s="831">
        <v>33</v>
      </c>
      <c r="U44" s="1452"/>
      <c r="V44" s="900" t="s">
        <v>50</v>
      </c>
      <c r="W44" s="893"/>
      <c r="X44" s="893"/>
      <c r="Y44" s="895"/>
      <c r="Z44" s="895"/>
      <c r="AA44" s="895"/>
      <c r="AB44" s="901"/>
      <c r="AC44" s="895"/>
      <c r="AD44" s="895"/>
      <c r="AE44" s="896"/>
      <c r="AF44" s="902"/>
      <c r="AG44" s="902"/>
      <c r="AH44" s="902"/>
      <c r="AI44" s="902"/>
      <c r="AJ44" s="902"/>
      <c r="AK44" s="902"/>
      <c r="AL44" s="902"/>
      <c r="AM44" s="902"/>
      <c r="AN44" s="902"/>
      <c r="AO44" s="902"/>
      <c r="AP44" s="902"/>
      <c r="AQ44" s="902"/>
      <c r="AR44" s="902"/>
      <c r="AS44" s="902"/>
      <c r="AT44" s="901"/>
      <c r="AU44" s="901"/>
      <c r="AV44" s="901"/>
      <c r="AW44" s="901"/>
      <c r="AX44" s="901"/>
      <c r="AY44" s="901"/>
      <c r="AZ44" s="901"/>
      <c r="BA44" s="901"/>
      <c r="BB44" s="901"/>
      <c r="BC44" s="901"/>
      <c r="BD44" s="895"/>
      <c r="BE44" s="895"/>
    </row>
    <row r="45" spans="1:57" ht="10.5" customHeight="1" x14ac:dyDescent="0.2">
      <c r="A45" s="840">
        <v>34</v>
      </c>
      <c r="B45" s="878">
        <v>0.33</v>
      </c>
      <c r="C45" s="879"/>
      <c r="D45" s="1454" t="s">
        <v>71</v>
      </c>
      <c r="E45" s="903" t="s">
        <v>278</v>
      </c>
      <c r="F45" s="905"/>
      <c r="G45" s="904"/>
      <c r="H45" s="883"/>
      <c r="I45" s="910"/>
      <c r="J45" s="885"/>
      <c r="K45" s="886"/>
      <c r="L45" s="887"/>
      <c r="M45" s="887"/>
      <c r="N45" s="887"/>
      <c r="O45" s="887"/>
      <c r="P45" s="888"/>
      <c r="Q45" s="888"/>
      <c r="R45" s="906"/>
      <c r="S45" s="1005"/>
      <c r="T45" s="831">
        <v>34</v>
      </c>
      <c r="U45" s="1452" t="s">
        <v>71</v>
      </c>
      <c r="V45" s="900" t="s">
        <v>49</v>
      </c>
      <c r="W45" s="893"/>
      <c r="X45" s="893"/>
      <c r="Y45" s="895"/>
      <c r="Z45" s="895"/>
      <c r="AA45" s="895"/>
      <c r="AB45" s="901"/>
      <c r="AC45" s="895"/>
      <c r="AD45" s="895"/>
      <c r="AE45" s="896"/>
      <c r="AF45" s="902"/>
      <c r="AG45" s="902"/>
      <c r="AH45" s="902"/>
      <c r="AI45" s="902"/>
      <c r="AJ45" s="902"/>
      <c r="AK45" s="902"/>
      <c r="AL45" s="902"/>
      <c r="AM45" s="902"/>
      <c r="AN45" s="902"/>
      <c r="AO45" s="902"/>
      <c r="AP45" s="902"/>
      <c r="AQ45" s="902"/>
      <c r="AR45" s="902"/>
      <c r="AS45" s="902"/>
      <c r="AT45" s="902"/>
      <c r="AU45" s="901"/>
      <c r="AV45" s="902"/>
      <c r="AW45" s="901"/>
      <c r="AX45" s="902"/>
      <c r="AY45" s="901"/>
      <c r="AZ45" s="902"/>
      <c r="BA45" s="901"/>
      <c r="BB45" s="902"/>
      <c r="BC45" s="901"/>
      <c r="BD45" s="895"/>
      <c r="BE45" s="895"/>
    </row>
    <row r="46" spans="1:57" ht="10.5" customHeight="1" x14ac:dyDescent="0.2">
      <c r="A46" s="840">
        <v>35</v>
      </c>
      <c r="B46" s="878">
        <v>0.33</v>
      </c>
      <c r="C46" s="879"/>
      <c r="D46" s="1454"/>
      <c r="E46" s="903" t="s">
        <v>279</v>
      </c>
      <c r="F46" s="905"/>
      <c r="G46" s="904"/>
      <c r="H46" s="883"/>
      <c r="I46" s="910"/>
      <c r="J46" s="885"/>
      <c r="K46" s="886"/>
      <c r="L46" s="887"/>
      <c r="M46" s="887"/>
      <c r="N46" s="887"/>
      <c r="O46" s="887"/>
      <c r="P46" s="888"/>
      <c r="Q46" s="888"/>
      <c r="R46" s="906"/>
      <c r="S46" s="1005"/>
      <c r="T46" s="831">
        <v>35</v>
      </c>
      <c r="U46" s="1452"/>
      <c r="V46" s="900" t="s">
        <v>50</v>
      </c>
      <c r="W46" s="893"/>
      <c r="X46" s="893"/>
      <c r="Y46" s="895"/>
      <c r="Z46" s="895"/>
      <c r="AA46" s="895"/>
      <c r="AB46" s="901"/>
      <c r="AC46" s="895"/>
      <c r="AD46" s="895"/>
      <c r="AE46" s="896"/>
      <c r="AF46" s="902"/>
      <c r="AG46" s="902"/>
      <c r="AH46" s="902"/>
      <c r="AI46" s="902"/>
      <c r="AJ46" s="902"/>
      <c r="AK46" s="902"/>
      <c r="AL46" s="902"/>
      <c r="AM46" s="902"/>
      <c r="AN46" s="902"/>
      <c r="AO46" s="902"/>
      <c r="AP46" s="902"/>
      <c r="AQ46" s="902"/>
      <c r="AR46" s="902"/>
      <c r="AS46" s="902"/>
      <c r="AT46" s="901"/>
      <c r="AU46" s="901"/>
      <c r="AV46" s="901"/>
      <c r="AW46" s="901"/>
      <c r="AX46" s="901"/>
      <c r="AY46" s="901"/>
      <c r="AZ46" s="901"/>
      <c r="BA46" s="901"/>
      <c r="BB46" s="901"/>
      <c r="BC46" s="901"/>
      <c r="BD46" s="895"/>
      <c r="BE46" s="895"/>
    </row>
    <row r="47" spans="1:57" ht="14.25" customHeight="1" x14ac:dyDescent="0.2">
      <c r="A47" s="840">
        <v>36</v>
      </c>
      <c r="B47" s="878">
        <v>0.46</v>
      </c>
      <c r="C47" s="879"/>
      <c r="D47" s="1454" t="s">
        <v>281</v>
      </c>
      <c r="E47" s="903" t="s">
        <v>278</v>
      </c>
      <c r="F47" s="940">
        <v>7</v>
      </c>
      <c r="G47" s="941">
        <v>7</v>
      </c>
      <c r="H47" s="883">
        <f t="shared" si="19"/>
        <v>100</v>
      </c>
      <c r="I47" s="910">
        <v>32</v>
      </c>
      <c r="J47" s="885">
        <f t="shared" si="20"/>
        <v>224</v>
      </c>
      <c r="K47" s="886">
        <f>J47*B47</f>
        <v>103.04</v>
      </c>
      <c r="L47" s="887">
        <f>B47*7960</f>
        <v>3661.6000000000004</v>
      </c>
      <c r="M47" s="887">
        <f>L47*J47</f>
        <v>820198.40000000014</v>
      </c>
      <c r="N47" s="887"/>
      <c r="O47" s="887"/>
      <c r="P47" s="888">
        <f t="shared" si="21"/>
        <v>103.04</v>
      </c>
      <c r="Q47" s="888">
        <f t="shared" si="4"/>
        <v>820198.40000000014</v>
      </c>
      <c r="R47" s="906"/>
      <c r="S47" s="1005"/>
      <c r="T47" s="831">
        <v>36</v>
      </c>
      <c r="U47" s="1452" t="s">
        <v>72</v>
      </c>
      <c r="V47" s="900" t="s">
        <v>49</v>
      </c>
      <c r="W47" s="893">
        <v>7</v>
      </c>
      <c r="X47" s="893">
        <v>7</v>
      </c>
      <c r="Y47" s="895">
        <v>100</v>
      </c>
      <c r="Z47" s="895">
        <v>20</v>
      </c>
      <c r="AA47" s="895">
        <v>140</v>
      </c>
      <c r="AB47" s="901"/>
      <c r="AC47" s="895">
        <f t="shared" si="22"/>
        <v>140</v>
      </c>
      <c r="AD47" s="895">
        <f t="shared" si="22"/>
        <v>0</v>
      </c>
      <c r="AE47" s="896">
        <f t="shared" si="23"/>
        <v>0</v>
      </c>
      <c r="AF47" s="902"/>
      <c r="AG47" s="902"/>
      <c r="AH47" s="902"/>
      <c r="AI47" s="902"/>
      <c r="AJ47" s="902"/>
      <c r="AK47" s="902"/>
      <c r="AL47" s="902"/>
      <c r="AM47" s="902"/>
      <c r="AN47" s="902"/>
      <c r="AO47" s="902"/>
      <c r="AP47" s="902"/>
      <c r="AQ47" s="902"/>
      <c r="AR47" s="902"/>
      <c r="AS47" s="902"/>
      <c r="AT47" s="902">
        <v>28</v>
      </c>
      <c r="AU47" s="901"/>
      <c r="AV47" s="902">
        <v>28</v>
      </c>
      <c r="AW47" s="901"/>
      <c r="AX47" s="902">
        <v>28</v>
      </c>
      <c r="AY47" s="901"/>
      <c r="AZ47" s="902">
        <v>28</v>
      </c>
      <c r="BA47" s="901"/>
      <c r="BB47" s="902">
        <v>28</v>
      </c>
      <c r="BC47" s="901"/>
      <c r="BD47" s="895">
        <f t="shared" si="10"/>
        <v>140</v>
      </c>
      <c r="BE47" s="895">
        <f t="shared" si="10"/>
        <v>0</v>
      </c>
    </row>
    <row r="48" spans="1:57" ht="15" customHeight="1" x14ac:dyDescent="0.2">
      <c r="A48" s="840">
        <v>37</v>
      </c>
      <c r="B48" s="878">
        <v>4</v>
      </c>
      <c r="C48" s="879">
        <v>2</v>
      </c>
      <c r="D48" s="1454"/>
      <c r="E48" s="903" t="s">
        <v>279</v>
      </c>
      <c r="F48" s="940"/>
      <c r="G48" s="941">
        <v>1</v>
      </c>
      <c r="H48" s="883" t="e">
        <f t="shared" si="19"/>
        <v>#DIV/0!</v>
      </c>
      <c r="I48" s="910">
        <v>5</v>
      </c>
      <c r="J48" s="885">
        <f t="shared" si="20"/>
        <v>5</v>
      </c>
      <c r="K48" s="886">
        <f>J48*B48</f>
        <v>20</v>
      </c>
      <c r="L48" s="887">
        <f>B48*7960</f>
        <v>31840</v>
      </c>
      <c r="M48" s="887">
        <f>L48*J48</f>
        <v>159200</v>
      </c>
      <c r="N48" s="887">
        <f>C48*J48</f>
        <v>10</v>
      </c>
      <c r="O48" s="887">
        <f t="shared" ref="O48" si="25">N48*7960</f>
        <v>79600</v>
      </c>
      <c r="P48" s="888">
        <f t="shared" si="21"/>
        <v>30</v>
      </c>
      <c r="Q48" s="888">
        <f t="shared" si="4"/>
        <v>238800</v>
      </c>
      <c r="R48" s="1005"/>
      <c r="S48" s="1005"/>
      <c r="T48" s="831">
        <v>37</v>
      </c>
      <c r="U48" s="1452"/>
      <c r="V48" s="900" t="s">
        <v>50</v>
      </c>
      <c r="W48" s="893"/>
      <c r="X48" s="893"/>
      <c r="Y48" s="895"/>
      <c r="Z48" s="895"/>
      <c r="AA48" s="895"/>
      <c r="AB48" s="901"/>
      <c r="AC48" s="895"/>
      <c r="AD48" s="895"/>
      <c r="AE48" s="896"/>
      <c r="AF48" s="902"/>
      <c r="AG48" s="902"/>
      <c r="AH48" s="902"/>
      <c r="AI48" s="902"/>
      <c r="AJ48" s="902"/>
      <c r="AK48" s="902"/>
      <c r="AL48" s="902"/>
      <c r="AM48" s="902"/>
      <c r="AN48" s="902"/>
      <c r="AO48" s="902"/>
      <c r="AP48" s="902"/>
      <c r="AQ48" s="902"/>
      <c r="AR48" s="902"/>
      <c r="AS48" s="902"/>
      <c r="AT48" s="901"/>
      <c r="AU48" s="901"/>
      <c r="AV48" s="901"/>
      <c r="AW48" s="901"/>
      <c r="AX48" s="901"/>
      <c r="AY48" s="901"/>
      <c r="AZ48" s="901"/>
      <c r="BA48" s="901"/>
      <c r="BB48" s="901"/>
      <c r="BC48" s="901"/>
      <c r="BD48" s="895"/>
      <c r="BE48" s="895"/>
    </row>
    <row r="49" spans="1:57" ht="11.25" customHeight="1" x14ac:dyDescent="0.2">
      <c r="A49" s="840">
        <v>38</v>
      </c>
      <c r="B49" s="878">
        <v>4</v>
      </c>
      <c r="C49" s="879"/>
      <c r="D49" s="1454" t="s">
        <v>73</v>
      </c>
      <c r="E49" s="903" t="s">
        <v>278</v>
      </c>
      <c r="F49" s="905"/>
      <c r="G49" s="904"/>
      <c r="H49" s="883"/>
      <c r="I49" s="910"/>
      <c r="J49" s="885"/>
      <c r="K49" s="886"/>
      <c r="L49" s="887"/>
      <c r="M49" s="887"/>
      <c r="N49" s="887"/>
      <c r="O49" s="887"/>
      <c r="P49" s="888"/>
      <c r="Q49" s="888"/>
      <c r="R49" s="906"/>
      <c r="S49" s="1005"/>
      <c r="T49" s="831">
        <v>38</v>
      </c>
      <c r="U49" s="1452" t="s">
        <v>73</v>
      </c>
      <c r="V49" s="900" t="s">
        <v>49</v>
      </c>
      <c r="W49" s="893"/>
      <c r="X49" s="893"/>
      <c r="Y49" s="895"/>
      <c r="Z49" s="895"/>
      <c r="AA49" s="895"/>
      <c r="AB49" s="901"/>
      <c r="AC49" s="895"/>
      <c r="AD49" s="895"/>
      <c r="AE49" s="896"/>
      <c r="AF49" s="902"/>
      <c r="AG49" s="902"/>
      <c r="AH49" s="902"/>
      <c r="AI49" s="902"/>
      <c r="AJ49" s="902"/>
      <c r="AK49" s="902"/>
      <c r="AL49" s="902"/>
      <c r="AM49" s="902"/>
      <c r="AN49" s="902"/>
      <c r="AO49" s="902"/>
      <c r="AP49" s="902"/>
      <c r="AQ49" s="902"/>
      <c r="AR49" s="902"/>
      <c r="AS49" s="902"/>
      <c r="AT49" s="902"/>
      <c r="AU49" s="901"/>
      <c r="AV49" s="902"/>
      <c r="AW49" s="901"/>
      <c r="AX49" s="902"/>
      <c r="AY49" s="901"/>
      <c r="AZ49" s="902"/>
      <c r="BA49" s="901"/>
      <c r="BB49" s="902"/>
      <c r="BC49" s="901"/>
      <c r="BD49" s="895"/>
      <c r="BE49" s="895"/>
    </row>
    <row r="50" spans="1:57" ht="12.75" customHeight="1" x14ac:dyDescent="0.2">
      <c r="A50" s="840">
        <v>39</v>
      </c>
      <c r="B50" s="878">
        <v>4</v>
      </c>
      <c r="C50" s="879"/>
      <c r="D50" s="1454"/>
      <c r="E50" s="903" t="s">
        <v>279</v>
      </c>
      <c r="F50" s="905"/>
      <c r="G50" s="904"/>
      <c r="H50" s="883"/>
      <c r="I50" s="910"/>
      <c r="J50" s="885"/>
      <c r="K50" s="886"/>
      <c r="L50" s="887"/>
      <c r="M50" s="887"/>
      <c r="N50" s="887"/>
      <c r="O50" s="887"/>
      <c r="P50" s="888"/>
      <c r="Q50" s="888"/>
      <c r="R50" s="906"/>
      <c r="S50" s="1005"/>
      <c r="T50" s="831">
        <v>39</v>
      </c>
      <c r="U50" s="1452"/>
      <c r="V50" s="900" t="s">
        <v>50</v>
      </c>
      <c r="W50" s="893"/>
      <c r="X50" s="893"/>
      <c r="Y50" s="895"/>
      <c r="Z50" s="895"/>
      <c r="AA50" s="895"/>
      <c r="AB50" s="901"/>
      <c r="AC50" s="895"/>
      <c r="AD50" s="895"/>
      <c r="AE50" s="896"/>
      <c r="AF50" s="902"/>
      <c r="AG50" s="902"/>
      <c r="AH50" s="902"/>
      <c r="AI50" s="902"/>
      <c r="AJ50" s="902"/>
      <c r="AK50" s="902"/>
      <c r="AL50" s="902"/>
      <c r="AM50" s="902"/>
      <c r="AN50" s="902"/>
      <c r="AO50" s="902"/>
      <c r="AP50" s="902"/>
      <c r="AQ50" s="902"/>
      <c r="AR50" s="902"/>
      <c r="AS50" s="902"/>
      <c r="AT50" s="901"/>
      <c r="AU50" s="901"/>
      <c r="AV50" s="901"/>
      <c r="AW50" s="901"/>
      <c r="AX50" s="901"/>
      <c r="AY50" s="901"/>
      <c r="AZ50" s="901"/>
      <c r="BA50" s="901"/>
      <c r="BB50" s="901"/>
      <c r="BC50" s="901"/>
      <c r="BD50" s="895"/>
      <c r="BE50" s="895"/>
    </row>
    <row r="51" spans="1:57" ht="12" customHeight="1" x14ac:dyDescent="0.2">
      <c r="A51" s="840">
        <v>40</v>
      </c>
      <c r="B51" s="878">
        <v>0.46</v>
      </c>
      <c r="C51" s="879"/>
      <c r="D51" s="1449" t="s">
        <v>282</v>
      </c>
      <c r="E51" s="903" t="s">
        <v>278</v>
      </c>
      <c r="F51" s="940">
        <v>6</v>
      </c>
      <c r="G51" s="941">
        <v>6</v>
      </c>
      <c r="H51" s="883">
        <f t="shared" si="19"/>
        <v>100</v>
      </c>
      <c r="I51" s="910">
        <v>32</v>
      </c>
      <c r="J51" s="885">
        <f t="shared" si="20"/>
        <v>192</v>
      </c>
      <c r="K51" s="886">
        <f>J51*B51</f>
        <v>88.320000000000007</v>
      </c>
      <c r="L51" s="887">
        <f>B51*7960</f>
        <v>3661.6000000000004</v>
      </c>
      <c r="M51" s="887">
        <f>L51*J51</f>
        <v>703027.20000000007</v>
      </c>
      <c r="N51" s="887"/>
      <c r="O51" s="887"/>
      <c r="P51" s="888">
        <f t="shared" si="21"/>
        <v>88.320000000000007</v>
      </c>
      <c r="Q51" s="888">
        <f t="shared" si="4"/>
        <v>703027.20000000007</v>
      </c>
      <c r="R51" s="906"/>
      <c r="S51" s="1005"/>
      <c r="T51" s="831">
        <v>40</v>
      </c>
      <c r="U51" s="1450" t="s">
        <v>74</v>
      </c>
      <c r="V51" s="900" t="s">
        <v>49</v>
      </c>
      <c r="W51" s="893">
        <v>6</v>
      </c>
      <c r="X51" s="893">
        <v>6</v>
      </c>
      <c r="Y51" s="895">
        <v>100</v>
      </c>
      <c r="Z51" s="895">
        <v>20</v>
      </c>
      <c r="AA51" s="895">
        <v>120</v>
      </c>
      <c r="AB51" s="901"/>
      <c r="AC51" s="895">
        <f t="shared" si="22"/>
        <v>120</v>
      </c>
      <c r="AD51" s="895">
        <f t="shared" si="22"/>
        <v>0</v>
      </c>
      <c r="AE51" s="896">
        <f t="shared" si="23"/>
        <v>0</v>
      </c>
      <c r="AF51" s="902"/>
      <c r="AG51" s="902"/>
      <c r="AH51" s="902"/>
      <c r="AI51" s="902"/>
      <c r="AJ51" s="902"/>
      <c r="AK51" s="902"/>
      <c r="AL51" s="902"/>
      <c r="AM51" s="902"/>
      <c r="AN51" s="902"/>
      <c r="AO51" s="902"/>
      <c r="AP51" s="902"/>
      <c r="AQ51" s="902"/>
      <c r="AR51" s="902"/>
      <c r="AS51" s="902"/>
      <c r="AT51" s="902">
        <v>24</v>
      </c>
      <c r="AU51" s="901"/>
      <c r="AV51" s="902">
        <v>24</v>
      </c>
      <c r="AW51" s="901"/>
      <c r="AX51" s="902">
        <v>24</v>
      </c>
      <c r="AY51" s="901"/>
      <c r="AZ51" s="902">
        <v>24</v>
      </c>
      <c r="BA51" s="902"/>
      <c r="BB51" s="902">
        <v>24</v>
      </c>
      <c r="BC51" s="902"/>
      <c r="BD51" s="895">
        <f t="shared" si="10"/>
        <v>120</v>
      </c>
      <c r="BE51" s="895">
        <f t="shared" si="10"/>
        <v>0</v>
      </c>
    </row>
    <row r="52" spans="1:57" ht="12" customHeight="1" x14ac:dyDescent="0.2">
      <c r="A52" s="840">
        <v>41</v>
      </c>
      <c r="B52" s="878">
        <v>0.46</v>
      </c>
      <c r="C52" s="879">
        <v>2</v>
      </c>
      <c r="D52" s="1449"/>
      <c r="E52" s="903" t="s">
        <v>279</v>
      </c>
      <c r="F52" s="940"/>
      <c r="G52" s="941">
        <v>1</v>
      </c>
      <c r="H52" s="883" t="e">
        <f t="shared" si="19"/>
        <v>#DIV/0!</v>
      </c>
      <c r="I52" s="910">
        <v>5</v>
      </c>
      <c r="J52" s="885">
        <f t="shared" si="20"/>
        <v>5</v>
      </c>
      <c r="K52" s="886">
        <f>J52*B52</f>
        <v>2.3000000000000003</v>
      </c>
      <c r="L52" s="887">
        <f>B52*7960</f>
        <v>3661.6000000000004</v>
      </c>
      <c r="M52" s="887">
        <f>L52*J52</f>
        <v>18308</v>
      </c>
      <c r="N52" s="887">
        <f>C52*J52</f>
        <v>10</v>
      </c>
      <c r="O52" s="887">
        <f t="shared" ref="O52" si="26">N52*7960</f>
        <v>79600</v>
      </c>
      <c r="P52" s="888">
        <f t="shared" si="21"/>
        <v>12.3</v>
      </c>
      <c r="Q52" s="888">
        <f t="shared" si="4"/>
        <v>97908</v>
      </c>
      <c r="R52" s="906"/>
      <c r="S52" s="1005"/>
      <c r="T52" s="831">
        <v>41</v>
      </c>
      <c r="U52" s="1450"/>
      <c r="V52" s="900" t="s">
        <v>50</v>
      </c>
      <c r="W52" s="893"/>
      <c r="X52" s="893"/>
      <c r="Y52" s="895"/>
      <c r="Z52" s="895"/>
      <c r="AA52" s="895"/>
      <c r="AB52" s="901"/>
      <c r="AC52" s="895"/>
      <c r="AD52" s="895"/>
      <c r="AE52" s="896"/>
      <c r="AF52" s="902"/>
      <c r="AG52" s="902"/>
      <c r="AH52" s="902"/>
      <c r="AI52" s="902"/>
      <c r="AJ52" s="902"/>
      <c r="AK52" s="902"/>
      <c r="AL52" s="902"/>
      <c r="AM52" s="902"/>
      <c r="AN52" s="902"/>
      <c r="AO52" s="902"/>
      <c r="AP52" s="902"/>
      <c r="AQ52" s="902"/>
      <c r="AR52" s="902"/>
      <c r="AS52" s="902"/>
      <c r="AT52" s="901"/>
      <c r="AU52" s="901"/>
      <c r="AV52" s="901"/>
      <c r="AW52" s="901"/>
      <c r="AX52" s="901"/>
      <c r="AY52" s="901"/>
      <c r="AZ52" s="901"/>
      <c r="BA52" s="901"/>
      <c r="BB52" s="901"/>
      <c r="BC52" s="901"/>
      <c r="BD52" s="895"/>
      <c r="BE52" s="895"/>
    </row>
    <row r="53" spans="1:57" ht="12" customHeight="1" x14ac:dyDescent="0.2">
      <c r="A53" s="840">
        <v>42</v>
      </c>
      <c r="B53" s="878">
        <v>0.5</v>
      </c>
      <c r="C53" s="879"/>
      <c r="D53" s="1454" t="s">
        <v>75</v>
      </c>
      <c r="E53" s="903" t="s">
        <v>278</v>
      </c>
      <c r="F53" s="905"/>
      <c r="G53" s="904"/>
      <c r="H53" s="883"/>
      <c r="I53" s="910"/>
      <c r="J53" s="885"/>
      <c r="K53" s="886"/>
      <c r="L53" s="887"/>
      <c r="M53" s="887"/>
      <c r="N53" s="887"/>
      <c r="O53" s="887"/>
      <c r="P53" s="888"/>
      <c r="Q53" s="888"/>
      <c r="R53" s="906"/>
      <c r="S53" s="1005"/>
      <c r="T53" s="831">
        <v>42</v>
      </c>
      <c r="U53" s="1452" t="s">
        <v>75</v>
      </c>
      <c r="V53" s="900" t="s">
        <v>49</v>
      </c>
      <c r="W53" s="893"/>
      <c r="X53" s="893"/>
      <c r="Y53" s="895"/>
      <c r="Z53" s="895"/>
      <c r="AA53" s="895"/>
      <c r="AB53" s="901"/>
      <c r="AC53" s="895"/>
      <c r="AD53" s="895"/>
      <c r="AE53" s="896"/>
      <c r="AF53" s="902"/>
      <c r="AG53" s="902"/>
      <c r="AH53" s="902"/>
      <c r="AI53" s="902"/>
      <c r="AJ53" s="902"/>
      <c r="AK53" s="902"/>
      <c r="AL53" s="902"/>
      <c r="AM53" s="902"/>
      <c r="AN53" s="902"/>
      <c r="AO53" s="902"/>
      <c r="AP53" s="902"/>
      <c r="AQ53" s="902"/>
      <c r="AR53" s="902"/>
      <c r="AS53" s="902"/>
      <c r="AT53" s="901"/>
      <c r="AU53" s="901"/>
      <c r="AV53" s="901"/>
      <c r="AW53" s="901"/>
      <c r="AX53" s="901"/>
      <c r="AY53" s="901"/>
      <c r="AZ53" s="901"/>
      <c r="BA53" s="901"/>
      <c r="BB53" s="901"/>
      <c r="BC53" s="901"/>
      <c r="BD53" s="895"/>
      <c r="BE53" s="895"/>
    </row>
    <row r="54" spans="1:57" ht="12" customHeight="1" x14ac:dyDescent="0.2">
      <c r="A54" s="840">
        <v>43</v>
      </c>
      <c r="B54" s="878">
        <v>0.5</v>
      </c>
      <c r="C54" s="879"/>
      <c r="D54" s="1454"/>
      <c r="E54" s="903" t="s">
        <v>279</v>
      </c>
      <c r="F54" s="905"/>
      <c r="G54" s="904"/>
      <c r="H54" s="883"/>
      <c r="I54" s="910"/>
      <c r="J54" s="885"/>
      <c r="K54" s="886"/>
      <c r="L54" s="887"/>
      <c r="M54" s="887"/>
      <c r="N54" s="887"/>
      <c r="O54" s="887"/>
      <c r="P54" s="888"/>
      <c r="Q54" s="888"/>
      <c r="R54" s="906"/>
      <c r="S54" s="1005"/>
      <c r="T54" s="831">
        <v>43</v>
      </c>
      <c r="U54" s="1452"/>
      <c r="V54" s="900" t="s">
        <v>50</v>
      </c>
      <c r="W54" s="893"/>
      <c r="X54" s="893"/>
      <c r="Y54" s="895"/>
      <c r="Z54" s="895"/>
      <c r="AA54" s="895"/>
      <c r="AB54" s="901"/>
      <c r="AC54" s="895"/>
      <c r="AD54" s="895"/>
      <c r="AE54" s="896"/>
      <c r="AF54" s="902"/>
      <c r="AG54" s="902"/>
      <c r="AH54" s="902"/>
      <c r="AI54" s="902"/>
      <c r="AJ54" s="902"/>
      <c r="AK54" s="902"/>
      <c r="AL54" s="902"/>
      <c r="AM54" s="902"/>
      <c r="AN54" s="902"/>
      <c r="AO54" s="902"/>
      <c r="AP54" s="902"/>
      <c r="AQ54" s="902"/>
      <c r="AR54" s="902"/>
      <c r="AS54" s="902"/>
      <c r="AT54" s="901"/>
      <c r="AU54" s="901"/>
      <c r="AV54" s="901"/>
      <c r="AW54" s="901"/>
      <c r="AX54" s="901"/>
      <c r="AY54" s="901"/>
      <c r="AZ54" s="901"/>
      <c r="BA54" s="901"/>
      <c r="BB54" s="901"/>
      <c r="BC54" s="901"/>
      <c r="BD54" s="895"/>
      <c r="BE54" s="895"/>
    </row>
    <row r="55" spans="1:57" ht="12" customHeight="1" x14ac:dyDescent="0.2">
      <c r="A55" s="840">
        <v>44</v>
      </c>
      <c r="B55" s="878">
        <v>1</v>
      </c>
      <c r="C55" s="909"/>
      <c r="D55" s="1449" t="s">
        <v>76</v>
      </c>
      <c r="E55" s="903" t="s">
        <v>278</v>
      </c>
      <c r="F55" s="942"/>
      <c r="G55" s="943"/>
      <c r="H55" s="883"/>
      <c r="I55" s="899"/>
      <c r="J55" s="885"/>
      <c r="K55" s="886"/>
      <c r="L55" s="887"/>
      <c r="M55" s="887"/>
      <c r="N55" s="887"/>
      <c r="O55" s="887"/>
      <c r="P55" s="888"/>
      <c r="Q55" s="888"/>
      <c r="R55" s="906"/>
      <c r="S55" s="1005"/>
      <c r="T55" s="831">
        <v>44</v>
      </c>
      <c r="U55" s="1450" t="s">
        <v>76</v>
      </c>
      <c r="V55" s="900" t="s">
        <v>49</v>
      </c>
      <c r="W55" s="893"/>
      <c r="X55" s="893"/>
      <c r="Y55" s="895"/>
      <c r="Z55" s="895"/>
      <c r="AA55" s="895"/>
      <c r="AB55" s="901"/>
      <c r="AC55" s="895"/>
      <c r="AD55" s="895"/>
      <c r="AE55" s="896"/>
      <c r="AF55" s="902"/>
      <c r="AG55" s="902"/>
      <c r="AH55" s="902"/>
      <c r="AI55" s="902"/>
      <c r="AJ55" s="902"/>
      <c r="AK55" s="902"/>
      <c r="AL55" s="902"/>
      <c r="AM55" s="902"/>
      <c r="AN55" s="902"/>
      <c r="AO55" s="902"/>
      <c r="AP55" s="902"/>
      <c r="AQ55" s="902"/>
      <c r="AR55" s="902"/>
      <c r="AS55" s="902"/>
      <c r="AT55" s="901"/>
      <c r="AU55" s="901"/>
      <c r="AV55" s="901"/>
      <c r="AW55" s="901"/>
      <c r="AX55" s="901"/>
      <c r="AY55" s="901"/>
      <c r="AZ55" s="901"/>
      <c r="BA55" s="901"/>
      <c r="BB55" s="901"/>
      <c r="BC55" s="901"/>
      <c r="BD55" s="895"/>
      <c r="BE55" s="895"/>
    </row>
    <row r="56" spans="1:57" ht="12" customHeight="1" x14ac:dyDescent="0.2">
      <c r="A56" s="840">
        <v>45</v>
      </c>
      <c r="B56" s="878">
        <v>1</v>
      </c>
      <c r="C56" s="909"/>
      <c r="D56" s="1449"/>
      <c r="E56" s="903" t="s">
        <v>279</v>
      </c>
      <c r="F56" s="942"/>
      <c r="G56" s="943"/>
      <c r="H56" s="883"/>
      <c r="I56" s="899"/>
      <c r="J56" s="885"/>
      <c r="K56" s="886"/>
      <c r="L56" s="887"/>
      <c r="M56" s="887"/>
      <c r="N56" s="887"/>
      <c r="O56" s="887"/>
      <c r="P56" s="888"/>
      <c r="Q56" s="888"/>
      <c r="R56" s="906"/>
      <c r="S56" s="1005"/>
      <c r="T56" s="831">
        <v>45</v>
      </c>
      <c r="U56" s="1450"/>
      <c r="V56" s="900" t="s">
        <v>50</v>
      </c>
      <c r="W56" s="893"/>
      <c r="X56" s="893"/>
      <c r="Y56" s="895"/>
      <c r="Z56" s="895"/>
      <c r="AA56" s="895"/>
      <c r="AB56" s="901"/>
      <c r="AC56" s="895"/>
      <c r="AD56" s="895"/>
      <c r="AE56" s="896"/>
      <c r="AF56" s="902"/>
      <c r="AG56" s="902"/>
      <c r="AH56" s="902"/>
      <c r="AI56" s="902"/>
      <c r="AJ56" s="902"/>
      <c r="AK56" s="902"/>
      <c r="AL56" s="902"/>
      <c r="AM56" s="902"/>
      <c r="AN56" s="902"/>
      <c r="AO56" s="902"/>
      <c r="AP56" s="902"/>
      <c r="AQ56" s="902"/>
      <c r="AR56" s="902"/>
      <c r="AS56" s="902"/>
      <c r="AT56" s="901"/>
      <c r="AU56" s="901"/>
      <c r="AV56" s="901"/>
      <c r="AW56" s="901"/>
      <c r="AX56" s="901"/>
      <c r="AY56" s="901"/>
      <c r="AZ56" s="901"/>
      <c r="BA56" s="901"/>
      <c r="BB56" s="901"/>
      <c r="BC56" s="901"/>
      <c r="BD56" s="895"/>
      <c r="BE56" s="895"/>
    </row>
    <row r="57" spans="1:57" ht="13.5" customHeight="1" x14ac:dyDescent="0.2">
      <c r="A57" s="840">
        <v>46</v>
      </c>
      <c r="B57" s="878">
        <v>1</v>
      </c>
      <c r="C57" s="879"/>
      <c r="D57" s="907" t="s">
        <v>77</v>
      </c>
      <c r="E57" s="880" t="s">
        <v>78</v>
      </c>
      <c r="F57" s="942"/>
      <c r="G57" s="943"/>
      <c r="H57" s="883"/>
      <c r="I57" s="899"/>
      <c r="J57" s="885"/>
      <c r="K57" s="886"/>
      <c r="L57" s="887"/>
      <c r="M57" s="887"/>
      <c r="N57" s="887"/>
      <c r="O57" s="887"/>
      <c r="P57" s="888"/>
      <c r="Q57" s="888"/>
      <c r="R57" s="906"/>
      <c r="S57" s="1005"/>
      <c r="T57" s="831">
        <v>46</v>
      </c>
      <c r="U57" s="908" t="s">
        <v>77</v>
      </c>
      <c r="V57" s="900" t="s">
        <v>78</v>
      </c>
      <c r="W57" s="893"/>
      <c r="X57" s="893"/>
      <c r="Y57" s="895"/>
      <c r="Z57" s="895"/>
      <c r="AA57" s="895"/>
      <c r="AB57" s="901"/>
      <c r="AC57" s="895"/>
      <c r="AD57" s="895"/>
      <c r="AE57" s="896"/>
      <c r="AF57" s="902"/>
      <c r="AG57" s="902"/>
      <c r="AH57" s="902"/>
      <c r="AI57" s="902"/>
      <c r="AJ57" s="902"/>
      <c r="AK57" s="902"/>
      <c r="AL57" s="902"/>
      <c r="AM57" s="902"/>
      <c r="AN57" s="902"/>
      <c r="AO57" s="902"/>
      <c r="AP57" s="902"/>
      <c r="AQ57" s="902"/>
      <c r="AR57" s="902"/>
      <c r="AS57" s="902"/>
      <c r="AT57" s="901"/>
      <c r="AU57" s="901"/>
      <c r="AV57" s="901"/>
      <c r="AW57" s="901"/>
      <c r="AX57" s="901"/>
      <c r="AY57" s="901"/>
      <c r="AZ57" s="901"/>
      <c r="BA57" s="901"/>
      <c r="BB57" s="901"/>
      <c r="BC57" s="901"/>
      <c r="BD57" s="895"/>
      <c r="BE57" s="895"/>
    </row>
    <row r="58" spans="1:57" ht="12" customHeight="1" x14ac:dyDescent="0.2">
      <c r="A58" s="840">
        <v>47</v>
      </c>
      <c r="B58" s="878">
        <v>2</v>
      </c>
      <c r="C58" s="879"/>
      <c r="D58" s="1454" t="s">
        <v>79</v>
      </c>
      <c r="E58" s="903" t="s">
        <v>278</v>
      </c>
      <c r="F58" s="942"/>
      <c r="G58" s="943"/>
      <c r="H58" s="883"/>
      <c r="I58" s="899"/>
      <c r="J58" s="885"/>
      <c r="K58" s="886"/>
      <c r="L58" s="887"/>
      <c r="M58" s="887"/>
      <c r="N58" s="887"/>
      <c r="O58" s="887"/>
      <c r="P58" s="888"/>
      <c r="Q58" s="888"/>
      <c r="R58" s="906"/>
      <c r="S58" s="1005"/>
      <c r="T58" s="831">
        <v>47</v>
      </c>
      <c r="U58" s="1452" t="s">
        <v>79</v>
      </c>
      <c r="V58" s="900" t="s">
        <v>49</v>
      </c>
      <c r="W58" s="893"/>
      <c r="X58" s="893"/>
      <c r="Y58" s="895"/>
      <c r="Z58" s="895"/>
      <c r="AA58" s="895"/>
      <c r="AB58" s="901"/>
      <c r="AC58" s="895"/>
      <c r="AD58" s="895"/>
      <c r="AE58" s="896"/>
      <c r="AF58" s="902"/>
      <c r="AG58" s="902"/>
      <c r="AH58" s="902"/>
      <c r="AI58" s="902"/>
      <c r="AJ58" s="902"/>
      <c r="AK58" s="902"/>
      <c r="AL58" s="902"/>
      <c r="AM58" s="902"/>
      <c r="AN58" s="902"/>
      <c r="AO58" s="902"/>
      <c r="AP58" s="902"/>
      <c r="AQ58" s="902"/>
      <c r="AR58" s="902"/>
      <c r="AS58" s="902"/>
      <c r="AT58" s="902"/>
      <c r="AU58" s="901"/>
      <c r="AV58" s="902"/>
      <c r="AW58" s="901"/>
      <c r="AX58" s="902"/>
      <c r="AY58" s="901"/>
      <c r="AZ58" s="902"/>
      <c r="BA58" s="901"/>
      <c r="BB58" s="902"/>
      <c r="BC58" s="901"/>
      <c r="BD58" s="895"/>
      <c r="BE58" s="895"/>
    </row>
    <row r="59" spans="1:57" ht="12" customHeight="1" x14ac:dyDescent="0.2">
      <c r="A59" s="840">
        <v>48</v>
      </c>
      <c r="B59" s="878">
        <v>2</v>
      </c>
      <c r="C59" s="879"/>
      <c r="D59" s="1454"/>
      <c r="E59" s="903" t="s">
        <v>279</v>
      </c>
      <c r="F59" s="942"/>
      <c r="G59" s="943"/>
      <c r="H59" s="883"/>
      <c r="I59" s="899"/>
      <c r="J59" s="885"/>
      <c r="K59" s="886"/>
      <c r="L59" s="887"/>
      <c r="M59" s="887"/>
      <c r="N59" s="887"/>
      <c r="O59" s="887"/>
      <c r="P59" s="888"/>
      <c r="Q59" s="888"/>
      <c r="R59" s="906"/>
      <c r="S59" s="1005"/>
      <c r="T59" s="831">
        <v>48</v>
      </c>
      <c r="U59" s="1452"/>
      <c r="V59" s="900" t="s">
        <v>50</v>
      </c>
      <c r="W59" s="893"/>
      <c r="X59" s="893"/>
      <c r="Y59" s="895"/>
      <c r="Z59" s="895"/>
      <c r="AA59" s="895"/>
      <c r="AB59" s="901"/>
      <c r="AC59" s="895"/>
      <c r="AD59" s="895"/>
      <c r="AE59" s="896"/>
      <c r="AF59" s="902"/>
      <c r="AG59" s="902"/>
      <c r="AH59" s="902"/>
      <c r="AI59" s="902"/>
      <c r="AJ59" s="902"/>
      <c r="AK59" s="902"/>
      <c r="AL59" s="902"/>
      <c r="AM59" s="902"/>
      <c r="AN59" s="902"/>
      <c r="AO59" s="902"/>
      <c r="AP59" s="902"/>
      <c r="AQ59" s="902"/>
      <c r="AR59" s="902"/>
      <c r="AS59" s="902"/>
      <c r="AT59" s="901"/>
      <c r="AU59" s="901"/>
      <c r="AV59" s="901"/>
      <c r="AW59" s="901"/>
      <c r="AX59" s="901"/>
      <c r="AY59" s="901"/>
      <c r="AZ59" s="901"/>
      <c r="BA59" s="901"/>
      <c r="BB59" s="901"/>
      <c r="BC59" s="901"/>
      <c r="BD59" s="895"/>
      <c r="BE59" s="895"/>
    </row>
    <row r="60" spans="1:57" ht="12" customHeight="1" x14ac:dyDescent="0.2">
      <c r="A60" s="840">
        <v>49</v>
      </c>
      <c r="B60" s="878">
        <v>2</v>
      </c>
      <c r="C60" s="879"/>
      <c r="D60" s="1449" t="s">
        <v>80</v>
      </c>
      <c r="E60" s="903" t="s">
        <v>278</v>
      </c>
      <c r="F60" s="942"/>
      <c r="G60" s="943"/>
      <c r="H60" s="883"/>
      <c r="I60" s="899"/>
      <c r="J60" s="885"/>
      <c r="K60" s="886"/>
      <c r="L60" s="887"/>
      <c r="M60" s="887"/>
      <c r="N60" s="887"/>
      <c r="O60" s="887"/>
      <c r="P60" s="888"/>
      <c r="Q60" s="888"/>
      <c r="R60" s="906"/>
      <c r="S60" s="1005"/>
      <c r="T60" s="831">
        <v>49</v>
      </c>
      <c r="U60" s="1450" t="s">
        <v>80</v>
      </c>
      <c r="V60" s="900" t="s">
        <v>49</v>
      </c>
      <c r="W60" s="893"/>
      <c r="X60" s="893"/>
      <c r="Y60" s="895"/>
      <c r="Z60" s="895"/>
      <c r="AA60" s="895"/>
      <c r="AB60" s="901"/>
      <c r="AC60" s="895"/>
      <c r="AD60" s="895"/>
      <c r="AE60" s="896"/>
      <c r="AF60" s="902"/>
      <c r="AG60" s="902"/>
      <c r="AH60" s="902"/>
      <c r="AI60" s="902"/>
      <c r="AJ60" s="902"/>
      <c r="AK60" s="902"/>
      <c r="AL60" s="902"/>
      <c r="AM60" s="902"/>
      <c r="AN60" s="902"/>
      <c r="AO60" s="902"/>
      <c r="AP60" s="902"/>
      <c r="AQ60" s="902"/>
      <c r="AR60" s="902"/>
      <c r="AS60" s="902"/>
      <c r="AT60" s="901"/>
      <c r="AU60" s="901"/>
      <c r="AV60" s="901"/>
      <c r="AW60" s="901"/>
      <c r="AX60" s="901"/>
      <c r="AY60" s="901"/>
      <c r="AZ60" s="901"/>
      <c r="BA60" s="901"/>
      <c r="BB60" s="901"/>
      <c r="BC60" s="901"/>
      <c r="BD60" s="895"/>
      <c r="BE60" s="895"/>
    </row>
    <row r="61" spans="1:57" ht="12" customHeight="1" x14ac:dyDescent="0.2">
      <c r="A61" s="840">
        <v>50</v>
      </c>
      <c r="B61" s="878">
        <v>1</v>
      </c>
      <c r="C61" s="879"/>
      <c r="D61" s="1449"/>
      <c r="E61" s="903" t="s">
        <v>279</v>
      </c>
      <c r="F61" s="942"/>
      <c r="G61" s="943"/>
      <c r="H61" s="883"/>
      <c r="I61" s="899"/>
      <c r="J61" s="885"/>
      <c r="K61" s="886"/>
      <c r="L61" s="887"/>
      <c r="M61" s="887"/>
      <c r="N61" s="887"/>
      <c r="O61" s="887"/>
      <c r="P61" s="888"/>
      <c r="Q61" s="888"/>
      <c r="R61" s="906"/>
      <c r="S61" s="1005"/>
      <c r="T61" s="831">
        <v>50</v>
      </c>
      <c r="U61" s="1450"/>
      <c r="V61" s="900" t="s">
        <v>50</v>
      </c>
      <c r="W61" s="893"/>
      <c r="X61" s="893"/>
      <c r="Y61" s="895"/>
      <c r="Z61" s="895"/>
      <c r="AA61" s="895"/>
      <c r="AB61" s="901"/>
      <c r="AC61" s="895"/>
      <c r="AD61" s="895"/>
      <c r="AE61" s="896"/>
      <c r="AF61" s="902"/>
      <c r="AG61" s="902"/>
      <c r="AH61" s="902"/>
      <c r="AI61" s="902"/>
      <c r="AJ61" s="902"/>
      <c r="AK61" s="902"/>
      <c r="AL61" s="902"/>
      <c r="AM61" s="902"/>
      <c r="AN61" s="902"/>
      <c r="AO61" s="902"/>
      <c r="AP61" s="902"/>
      <c r="AQ61" s="902"/>
      <c r="AR61" s="902"/>
      <c r="AS61" s="902"/>
      <c r="AT61" s="901"/>
      <c r="AU61" s="901"/>
      <c r="AV61" s="901"/>
      <c r="AW61" s="901"/>
      <c r="AX61" s="901"/>
      <c r="AY61" s="901"/>
      <c r="AZ61" s="901"/>
      <c r="BA61" s="901"/>
      <c r="BB61" s="901"/>
      <c r="BC61" s="901"/>
      <c r="BD61" s="895"/>
      <c r="BE61" s="895"/>
    </row>
    <row r="62" spans="1:57" ht="12" customHeight="1" x14ac:dyDescent="0.2">
      <c r="A62" s="840">
        <v>51</v>
      </c>
      <c r="B62" s="878">
        <v>0.33</v>
      </c>
      <c r="C62" s="879"/>
      <c r="D62" s="1449" t="s">
        <v>81</v>
      </c>
      <c r="E62" s="903" t="s">
        <v>278</v>
      </c>
      <c r="F62" s="942"/>
      <c r="G62" s="943"/>
      <c r="H62" s="883"/>
      <c r="I62" s="899"/>
      <c r="J62" s="885"/>
      <c r="K62" s="886"/>
      <c r="L62" s="887"/>
      <c r="M62" s="887"/>
      <c r="N62" s="887"/>
      <c r="O62" s="887"/>
      <c r="P62" s="888"/>
      <c r="Q62" s="888"/>
      <c r="R62" s="906"/>
      <c r="S62" s="1005"/>
      <c r="T62" s="831">
        <v>51</v>
      </c>
      <c r="U62" s="1450" t="s">
        <v>81</v>
      </c>
      <c r="V62" s="900" t="s">
        <v>49</v>
      </c>
      <c r="W62" s="893"/>
      <c r="X62" s="893"/>
      <c r="Y62" s="895"/>
      <c r="Z62" s="895"/>
      <c r="AA62" s="895"/>
      <c r="AB62" s="901"/>
      <c r="AC62" s="895"/>
      <c r="AD62" s="895"/>
      <c r="AE62" s="896"/>
      <c r="AF62" s="902"/>
      <c r="AG62" s="902"/>
      <c r="AH62" s="902"/>
      <c r="AI62" s="902"/>
      <c r="AJ62" s="902"/>
      <c r="AK62" s="902"/>
      <c r="AL62" s="902"/>
      <c r="AM62" s="902"/>
      <c r="AN62" s="902"/>
      <c r="AO62" s="902"/>
      <c r="AP62" s="902"/>
      <c r="AQ62" s="902"/>
      <c r="AR62" s="902"/>
      <c r="AS62" s="902"/>
      <c r="AT62" s="902"/>
      <c r="AU62" s="901"/>
      <c r="AV62" s="902"/>
      <c r="AW62" s="901"/>
      <c r="AX62" s="902"/>
      <c r="AY62" s="901"/>
      <c r="AZ62" s="902"/>
      <c r="BA62" s="901"/>
      <c r="BB62" s="902"/>
      <c r="BC62" s="901"/>
      <c r="BD62" s="895"/>
      <c r="BE62" s="895"/>
    </row>
    <row r="63" spans="1:57" ht="12" customHeight="1" x14ac:dyDescent="0.2">
      <c r="A63" s="840">
        <v>52</v>
      </c>
      <c r="B63" s="878">
        <v>0.33</v>
      </c>
      <c r="C63" s="879"/>
      <c r="D63" s="1449"/>
      <c r="E63" s="903" t="s">
        <v>279</v>
      </c>
      <c r="F63" s="942"/>
      <c r="G63" s="943"/>
      <c r="H63" s="883"/>
      <c r="I63" s="899"/>
      <c r="J63" s="885"/>
      <c r="K63" s="886"/>
      <c r="L63" s="887"/>
      <c r="M63" s="887"/>
      <c r="N63" s="887"/>
      <c r="O63" s="887"/>
      <c r="P63" s="888"/>
      <c r="Q63" s="888"/>
      <c r="R63" s="906"/>
      <c r="S63" s="1005"/>
      <c r="T63" s="831">
        <v>52</v>
      </c>
      <c r="U63" s="1450"/>
      <c r="V63" s="900" t="s">
        <v>50</v>
      </c>
      <c r="W63" s="893"/>
      <c r="X63" s="893"/>
      <c r="Y63" s="895"/>
      <c r="Z63" s="895"/>
      <c r="AA63" s="895"/>
      <c r="AB63" s="901"/>
      <c r="AC63" s="895"/>
      <c r="AD63" s="895"/>
      <c r="AE63" s="896"/>
      <c r="AF63" s="902"/>
      <c r="AG63" s="902"/>
      <c r="AH63" s="902"/>
      <c r="AI63" s="902"/>
      <c r="AJ63" s="902"/>
      <c r="AK63" s="902"/>
      <c r="AL63" s="902"/>
      <c r="AM63" s="902"/>
      <c r="AN63" s="902"/>
      <c r="AO63" s="902"/>
      <c r="AP63" s="902"/>
      <c r="AQ63" s="902"/>
      <c r="AR63" s="902"/>
      <c r="AS63" s="902"/>
      <c r="AT63" s="901"/>
      <c r="AU63" s="901"/>
      <c r="AV63" s="901"/>
      <c r="AW63" s="901"/>
      <c r="AX63" s="901"/>
      <c r="AY63" s="901"/>
      <c r="AZ63" s="901"/>
      <c r="BA63" s="901"/>
      <c r="BB63" s="901"/>
      <c r="BC63" s="901"/>
      <c r="BD63" s="895"/>
      <c r="BE63" s="895"/>
    </row>
    <row r="64" spans="1:57" ht="15" customHeight="1" x14ac:dyDescent="0.2">
      <c r="A64" s="840">
        <v>53</v>
      </c>
      <c r="B64" s="878">
        <v>0.33</v>
      </c>
      <c r="C64" s="879"/>
      <c r="D64" s="1453" t="s">
        <v>82</v>
      </c>
      <c r="E64" s="903" t="s">
        <v>278</v>
      </c>
      <c r="F64" s="940"/>
      <c r="G64" s="941"/>
      <c r="H64" s="883"/>
      <c r="I64" s="899"/>
      <c r="J64" s="885"/>
      <c r="K64" s="886"/>
      <c r="L64" s="887"/>
      <c r="M64" s="887"/>
      <c r="N64" s="887"/>
      <c r="O64" s="887"/>
      <c r="P64" s="888"/>
      <c r="Q64" s="888"/>
      <c r="R64" s="906"/>
      <c r="S64" s="1005"/>
      <c r="T64" s="831">
        <v>53</v>
      </c>
      <c r="U64" s="1450" t="s">
        <v>82</v>
      </c>
      <c r="V64" s="900" t="s">
        <v>49</v>
      </c>
      <c r="W64" s="893"/>
      <c r="X64" s="893"/>
      <c r="Y64" s="895"/>
      <c r="Z64" s="895"/>
      <c r="AA64" s="895"/>
      <c r="AB64" s="901"/>
      <c r="AC64" s="895"/>
      <c r="AD64" s="895"/>
      <c r="AE64" s="896"/>
      <c r="AF64" s="902"/>
      <c r="AG64" s="902"/>
      <c r="AH64" s="902"/>
      <c r="AI64" s="902"/>
      <c r="AJ64" s="902"/>
      <c r="AK64" s="902"/>
      <c r="AL64" s="902"/>
      <c r="AM64" s="902"/>
      <c r="AN64" s="902"/>
      <c r="AO64" s="902"/>
      <c r="AP64" s="902"/>
      <c r="AQ64" s="902"/>
      <c r="AR64" s="902"/>
      <c r="AS64" s="902"/>
      <c r="AT64" s="901"/>
      <c r="AU64" s="901"/>
      <c r="AV64" s="901"/>
      <c r="AW64" s="901"/>
      <c r="AX64" s="901"/>
      <c r="AY64" s="901"/>
      <c r="AZ64" s="901"/>
      <c r="BA64" s="901"/>
      <c r="BB64" s="901"/>
      <c r="BC64" s="901"/>
      <c r="BD64" s="895"/>
      <c r="BE64" s="895"/>
    </row>
    <row r="65" spans="1:57" ht="14.25" customHeight="1" x14ac:dyDescent="0.2">
      <c r="A65" s="840">
        <v>54</v>
      </c>
      <c r="B65" s="878">
        <v>0.33</v>
      </c>
      <c r="C65" s="879">
        <v>2</v>
      </c>
      <c r="D65" s="1453"/>
      <c r="E65" s="903" t="s">
        <v>279</v>
      </c>
      <c r="F65" s="940"/>
      <c r="G65" s="941">
        <v>5</v>
      </c>
      <c r="H65" s="883" t="e">
        <f t="shared" ref="H65" si="27">G65*100/F65</f>
        <v>#DIV/0!</v>
      </c>
      <c r="I65" s="934">
        <v>2</v>
      </c>
      <c r="J65" s="885">
        <f t="shared" ref="J65" si="28">I65*G65</f>
        <v>10</v>
      </c>
      <c r="K65" s="886">
        <f>J65*B65</f>
        <v>3.3000000000000003</v>
      </c>
      <c r="L65" s="887">
        <f>B65*7960</f>
        <v>2626.8</v>
      </c>
      <c r="M65" s="887">
        <f>L65*J65</f>
        <v>26268</v>
      </c>
      <c r="N65" s="887">
        <f>C65*J65</f>
        <v>20</v>
      </c>
      <c r="O65" s="887">
        <f t="shared" ref="O65" si="29">N65*7960</f>
        <v>159200</v>
      </c>
      <c r="P65" s="888">
        <f t="shared" ref="P65" si="30">K65+N65</f>
        <v>23.3</v>
      </c>
      <c r="Q65" s="888">
        <f t="shared" ref="Q65" si="31">M65+O65</f>
        <v>185468</v>
      </c>
      <c r="R65" s="906"/>
      <c r="S65" s="1005"/>
      <c r="T65" s="831">
        <v>54</v>
      </c>
      <c r="U65" s="1450"/>
      <c r="V65" s="900" t="s">
        <v>50</v>
      </c>
      <c r="W65" s="893"/>
      <c r="X65" s="893"/>
      <c r="Y65" s="895"/>
      <c r="Z65" s="895"/>
      <c r="AA65" s="895"/>
      <c r="AB65" s="901"/>
      <c r="AC65" s="895"/>
      <c r="AD65" s="895"/>
      <c r="AE65" s="896"/>
      <c r="AF65" s="902"/>
      <c r="AG65" s="902"/>
      <c r="AH65" s="902"/>
      <c r="AI65" s="902"/>
      <c r="AJ65" s="902"/>
      <c r="AK65" s="902"/>
      <c r="AL65" s="902"/>
      <c r="AM65" s="902"/>
      <c r="AN65" s="902"/>
      <c r="AO65" s="902"/>
      <c r="AP65" s="902"/>
      <c r="AQ65" s="902"/>
      <c r="AR65" s="902"/>
      <c r="AS65" s="902"/>
      <c r="AT65" s="901"/>
      <c r="AU65" s="901"/>
      <c r="AV65" s="901"/>
      <c r="AW65" s="901"/>
      <c r="AX65" s="901"/>
      <c r="AY65" s="901"/>
      <c r="AZ65" s="901"/>
      <c r="BA65" s="901"/>
      <c r="BB65" s="901"/>
      <c r="BC65" s="901"/>
      <c r="BD65" s="895"/>
      <c r="BE65" s="895"/>
    </row>
    <row r="66" spans="1:57" ht="12" customHeight="1" x14ac:dyDescent="0.2">
      <c r="A66" s="840">
        <v>55</v>
      </c>
      <c r="B66" s="878">
        <v>0.33</v>
      </c>
      <c r="C66" s="879"/>
      <c r="D66" s="1453" t="s">
        <v>83</v>
      </c>
      <c r="E66" s="903" t="s">
        <v>278</v>
      </c>
      <c r="F66" s="942"/>
      <c r="G66" s="943"/>
      <c r="H66" s="883"/>
      <c r="I66" s="899"/>
      <c r="J66" s="885"/>
      <c r="K66" s="886"/>
      <c r="L66" s="887"/>
      <c r="M66" s="887"/>
      <c r="N66" s="887"/>
      <c r="O66" s="887"/>
      <c r="P66" s="888"/>
      <c r="Q66" s="888"/>
      <c r="R66" s="906"/>
      <c r="S66" s="1005"/>
      <c r="T66" s="831">
        <v>55</v>
      </c>
      <c r="U66" s="1450" t="s">
        <v>83</v>
      </c>
      <c r="V66" s="900" t="s">
        <v>49</v>
      </c>
      <c r="W66" s="893"/>
      <c r="X66" s="893"/>
      <c r="Y66" s="895"/>
      <c r="Z66" s="895"/>
      <c r="AA66" s="895"/>
      <c r="AB66" s="901"/>
      <c r="AC66" s="895"/>
      <c r="AD66" s="895"/>
      <c r="AE66" s="896"/>
      <c r="AF66" s="902"/>
      <c r="AG66" s="902"/>
      <c r="AH66" s="902"/>
      <c r="AI66" s="902"/>
      <c r="AJ66" s="902"/>
      <c r="AK66" s="902"/>
      <c r="AL66" s="902"/>
      <c r="AM66" s="902"/>
      <c r="AN66" s="902"/>
      <c r="AO66" s="902"/>
      <c r="AP66" s="902"/>
      <c r="AQ66" s="902"/>
      <c r="AR66" s="902"/>
      <c r="AS66" s="902"/>
      <c r="AT66" s="901"/>
      <c r="AU66" s="901"/>
      <c r="AV66" s="901"/>
      <c r="AW66" s="901"/>
      <c r="AX66" s="901"/>
      <c r="AY66" s="901"/>
      <c r="AZ66" s="901"/>
      <c r="BA66" s="901"/>
      <c r="BB66" s="901"/>
      <c r="BC66" s="901"/>
      <c r="BD66" s="895"/>
      <c r="BE66" s="895"/>
    </row>
    <row r="67" spans="1:57" ht="12" customHeight="1" x14ac:dyDescent="0.2">
      <c r="A67" s="840">
        <v>56</v>
      </c>
      <c r="B67" s="878">
        <v>0.33</v>
      </c>
      <c r="C67" s="879"/>
      <c r="D67" s="1453"/>
      <c r="E67" s="903" t="s">
        <v>279</v>
      </c>
      <c r="F67" s="942"/>
      <c r="G67" s="943"/>
      <c r="H67" s="883"/>
      <c r="I67" s="899"/>
      <c r="J67" s="885"/>
      <c r="K67" s="886"/>
      <c r="L67" s="887"/>
      <c r="M67" s="887"/>
      <c r="N67" s="887"/>
      <c r="O67" s="887"/>
      <c r="P67" s="888"/>
      <c r="Q67" s="888"/>
      <c r="R67" s="906"/>
      <c r="S67" s="1005"/>
      <c r="T67" s="831">
        <v>56</v>
      </c>
      <c r="U67" s="1450"/>
      <c r="V67" s="900" t="s">
        <v>50</v>
      </c>
      <c r="W67" s="893"/>
      <c r="X67" s="893"/>
      <c r="Y67" s="895"/>
      <c r="Z67" s="895"/>
      <c r="AA67" s="895"/>
      <c r="AB67" s="901"/>
      <c r="AC67" s="895"/>
      <c r="AD67" s="895"/>
      <c r="AE67" s="896"/>
      <c r="AF67" s="902"/>
      <c r="AG67" s="902"/>
      <c r="AH67" s="902"/>
      <c r="AI67" s="902"/>
      <c r="AJ67" s="902"/>
      <c r="AK67" s="902"/>
      <c r="AL67" s="902"/>
      <c r="AM67" s="902"/>
      <c r="AN67" s="902"/>
      <c r="AO67" s="902"/>
      <c r="AP67" s="902"/>
      <c r="AQ67" s="902"/>
      <c r="AR67" s="902"/>
      <c r="AS67" s="902"/>
      <c r="AT67" s="901"/>
      <c r="AU67" s="901"/>
      <c r="AV67" s="901"/>
      <c r="AW67" s="901"/>
      <c r="AX67" s="901"/>
      <c r="AY67" s="901"/>
      <c r="AZ67" s="901"/>
      <c r="BA67" s="901"/>
      <c r="BB67" s="901"/>
      <c r="BC67" s="901"/>
      <c r="BD67" s="895"/>
      <c r="BE67" s="895"/>
    </row>
    <row r="68" spans="1:57" s="929" customFormat="1" ht="20.25" customHeight="1" x14ac:dyDescent="0.2">
      <c r="A68" s="840">
        <v>57</v>
      </c>
      <c r="B68" s="913"/>
      <c r="C68" s="914"/>
      <c r="D68" s="864" t="s">
        <v>84</v>
      </c>
      <c r="E68" s="915"/>
      <c r="F68" s="840"/>
      <c r="G68" s="945"/>
      <c r="H68" s="913"/>
      <c r="I68" s="917"/>
      <c r="J68" s="918"/>
      <c r="K68" s="919"/>
      <c r="L68" s="920"/>
      <c r="M68" s="920"/>
      <c r="N68" s="921"/>
      <c r="O68" s="920"/>
      <c r="P68" s="921"/>
      <c r="Q68" s="921"/>
      <c r="R68" s="923"/>
      <c r="S68" s="924"/>
      <c r="T68" s="831">
        <v>57</v>
      </c>
      <c r="U68" s="925" t="s">
        <v>84</v>
      </c>
      <c r="V68" s="926"/>
      <c r="W68" s="831"/>
      <c r="X68" s="831"/>
      <c r="Y68" s="832"/>
      <c r="Z68" s="832"/>
      <c r="AA68" s="832"/>
      <c r="AB68" s="832"/>
      <c r="AC68" s="832"/>
      <c r="AD68" s="832"/>
      <c r="AE68" s="928"/>
      <c r="AF68" s="928"/>
      <c r="AG68" s="928"/>
      <c r="AH68" s="928"/>
      <c r="AI68" s="928"/>
      <c r="AJ68" s="928"/>
      <c r="AK68" s="928"/>
      <c r="AL68" s="928"/>
      <c r="AM68" s="928"/>
      <c r="AN68" s="928"/>
      <c r="AO68" s="928"/>
      <c r="AP68" s="928"/>
      <c r="AQ68" s="928"/>
      <c r="AR68" s="928"/>
      <c r="AS68" s="928"/>
      <c r="AT68" s="832"/>
      <c r="AU68" s="832"/>
      <c r="AV68" s="832"/>
      <c r="AW68" s="832"/>
      <c r="AX68" s="832"/>
      <c r="AY68" s="832"/>
      <c r="AZ68" s="832"/>
      <c r="BA68" s="832"/>
      <c r="BB68" s="832"/>
      <c r="BC68" s="832"/>
      <c r="BD68" s="895"/>
      <c r="BE68" s="832"/>
    </row>
    <row r="69" spans="1:57" ht="13.5" customHeight="1" x14ac:dyDescent="0.2">
      <c r="A69" s="840">
        <v>58</v>
      </c>
      <c r="B69" s="878">
        <v>2</v>
      </c>
      <c r="C69" s="879"/>
      <c r="D69" s="1454" t="s">
        <v>85</v>
      </c>
      <c r="E69" s="903" t="s">
        <v>278</v>
      </c>
      <c r="F69" s="942"/>
      <c r="G69" s="943"/>
      <c r="H69" s="883"/>
      <c r="I69" s="899"/>
      <c r="J69" s="885"/>
      <c r="K69" s="886"/>
      <c r="L69" s="887"/>
      <c r="M69" s="887"/>
      <c r="N69" s="887"/>
      <c r="O69" s="887"/>
      <c r="P69" s="888"/>
      <c r="Q69" s="888"/>
      <c r="R69" s="906"/>
      <c r="S69" s="1005"/>
      <c r="T69" s="831">
        <v>58</v>
      </c>
      <c r="U69" s="1452" t="s">
        <v>85</v>
      </c>
      <c r="V69" s="900" t="s">
        <v>49</v>
      </c>
      <c r="W69" s="893"/>
      <c r="X69" s="893"/>
      <c r="Y69" s="895"/>
      <c r="Z69" s="895"/>
      <c r="AA69" s="895"/>
      <c r="AB69" s="901"/>
      <c r="AC69" s="895"/>
      <c r="AD69" s="895"/>
      <c r="AE69" s="896"/>
      <c r="AF69" s="902"/>
      <c r="AG69" s="902"/>
      <c r="AH69" s="902"/>
      <c r="AI69" s="902"/>
      <c r="AJ69" s="902"/>
      <c r="AK69" s="902"/>
      <c r="AL69" s="902"/>
      <c r="AM69" s="902"/>
      <c r="AN69" s="902"/>
      <c r="AO69" s="902"/>
      <c r="AP69" s="902"/>
      <c r="AQ69" s="902"/>
      <c r="AR69" s="902"/>
      <c r="AS69" s="902"/>
      <c r="AT69" s="901"/>
      <c r="AU69" s="901"/>
      <c r="AV69" s="901"/>
      <c r="AW69" s="901"/>
      <c r="AX69" s="901"/>
      <c r="AY69" s="901"/>
      <c r="AZ69" s="901"/>
      <c r="BA69" s="901"/>
      <c r="BB69" s="901"/>
      <c r="BC69" s="901"/>
      <c r="BD69" s="895"/>
      <c r="BE69" s="895"/>
    </row>
    <row r="70" spans="1:57" ht="13.5" customHeight="1" x14ac:dyDescent="0.2">
      <c r="A70" s="840">
        <v>59</v>
      </c>
      <c r="B70" s="878">
        <v>2</v>
      </c>
      <c r="C70" s="879"/>
      <c r="D70" s="1454"/>
      <c r="E70" s="903" t="s">
        <v>279</v>
      </c>
      <c r="F70" s="942"/>
      <c r="G70" s="943"/>
      <c r="H70" s="883"/>
      <c r="I70" s="899"/>
      <c r="J70" s="885"/>
      <c r="K70" s="886"/>
      <c r="L70" s="887"/>
      <c r="M70" s="887"/>
      <c r="N70" s="887"/>
      <c r="O70" s="887"/>
      <c r="P70" s="888"/>
      <c r="Q70" s="888"/>
      <c r="R70" s="906"/>
      <c r="S70" s="1005"/>
      <c r="T70" s="831">
        <v>59</v>
      </c>
      <c r="U70" s="1452"/>
      <c r="V70" s="900" t="s">
        <v>50</v>
      </c>
      <c r="W70" s="893"/>
      <c r="X70" s="893"/>
      <c r="Y70" s="895"/>
      <c r="Z70" s="895"/>
      <c r="AA70" s="895"/>
      <c r="AB70" s="901"/>
      <c r="AC70" s="895"/>
      <c r="AD70" s="895"/>
      <c r="AE70" s="896"/>
      <c r="AF70" s="902"/>
      <c r="AG70" s="902"/>
      <c r="AH70" s="902"/>
      <c r="AI70" s="902"/>
      <c r="AJ70" s="902"/>
      <c r="AK70" s="902"/>
      <c r="AL70" s="902"/>
      <c r="AM70" s="902"/>
      <c r="AN70" s="902"/>
      <c r="AO70" s="902"/>
      <c r="AP70" s="902"/>
      <c r="AQ70" s="902"/>
      <c r="AR70" s="902"/>
      <c r="AS70" s="902"/>
      <c r="AT70" s="901"/>
      <c r="AU70" s="901"/>
      <c r="AV70" s="901"/>
      <c r="AW70" s="901"/>
      <c r="AX70" s="901"/>
      <c r="AY70" s="901"/>
      <c r="AZ70" s="901"/>
      <c r="BA70" s="901"/>
      <c r="BB70" s="901"/>
      <c r="BC70" s="901"/>
      <c r="BD70" s="895"/>
      <c r="BE70" s="895"/>
    </row>
    <row r="71" spans="1:57" ht="12" customHeight="1" x14ac:dyDescent="0.2">
      <c r="A71" s="840">
        <v>60</v>
      </c>
      <c r="B71" s="878">
        <v>2</v>
      </c>
      <c r="C71" s="879"/>
      <c r="D71" s="1454" t="s">
        <v>86</v>
      </c>
      <c r="E71" s="903" t="s">
        <v>278</v>
      </c>
      <c r="F71" s="942"/>
      <c r="G71" s="943"/>
      <c r="H71" s="883"/>
      <c r="I71" s="899"/>
      <c r="J71" s="885"/>
      <c r="K71" s="886"/>
      <c r="L71" s="887"/>
      <c r="M71" s="887"/>
      <c r="N71" s="887"/>
      <c r="O71" s="887"/>
      <c r="P71" s="888"/>
      <c r="Q71" s="888"/>
      <c r="R71" s="906"/>
      <c r="S71" s="1005"/>
      <c r="T71" s="831">
        <v>60</v>
      </c>
      <c r="U71" s="1452" t="s">
        <v>86</v>
      </c>
      <c r="V71" s="900" t="s">
        <v>49</v>
      </c>
      <c r="W71" s="893"/>
      <c r="X71" s="893"/>
      <c r="Y71" s="895"/>
      <c r="Z71" s="895"/>
      <c r="AA71" s="895"/>
      <c r="AB71" s="901"/>
      <c r="AC71" s="895"/>
      <c r="AD71" s="895"/>
      <c r="AE71" s="896"/>
      <c r="AF71" s="902"/>
      <c r="AG71" s="902"/>
      <c r="AH71" s="902"/>
      <c r="AI71" s="902"/>
      <c r="AJ71" s="902"/>
      <c r="AK71" s="902"/>
      <c r="AL71" s="902"/>
      <c r="AM71" s="902"/>
      <c r="AN71" s="902"/>
      <c r="AO71" s="902"/>
      <c r="AP71" s="902"/>
      <c r="AQ71" s="902"/>
      <c r="AR71" s="902"/>
      <c r="AS71" s="902"/>
      <c r="AT71" s="901"/>
      <c r="AU71" s="901"/>
      <c r="AV71" s="901"/>
      <c r="AW71" s="901"/>
      <c r="AX71" s="901"/>
      <c r="AY71" s="901"/>
      <c r="AZ71" s="901"/>
      <c r="BA71" s="901"/>
      <c r="BB71" s="901"/>
      <c r="BC71" s="901"/>
      <c r="BD71" s="895"/>
      <c r="BE71" s="895"/>
    </row>
    <row r="72" spans="1:57" ht="12" customHeight="1" x14ac:dyDescent="0.2">
      <c r="A72" s="840">
        <v>61</v>
      </c>
      <c r="B72" s="878">
        <v>2</v>
      </c>
      <c r="C72" s="879"/>
      <c r="D72" s="1454"/>
      <c r="E72" s="903" t="s">
        <v>279</v>
      </c>
      <c r="F72" s="942"/>
      <c r="G72" s="943"/>
      <c r="H72" s="883"/>
      <c r="I72" s="899"/>
      <c r="J72" s="885"/>
      <c r="K72" s="886"/>
      <c r="L72" s="887"/>
      <c r="M72" s="887"/>
      <c r="N72" s="887"/>
      <c r="O72" s="887"/>
      <c r="P72" s="888"/>
      <c r="Q72" s="888"/>
      <c r="R72" s="906"/>
      <c r="S72" s="1005"/>
      <c r="T72" s="831">
        <v>61</v>
      </c>
      <c r="U72" s="1452"/>
      <c r="V72" s="900" t="s">
        <v>50</v>
      </c>
      <c r="W72" s="893"/>
      <c r="X72" s="893"/>
      <c r="Y72" s="895"/>
      <c r="Z72" s="895"/>
      <c r="AA72" s="895"/>
      <c r="AB72" s="901"/>
      <c r="AC72" s="895"/>
      <c r="AD72" s="895"/>
      <c r="AE72" s="896"/>
      <c r="AF72" s="902"/>
      <c r="AG72" s="902"/>
      <c r="AH72" s="902"/>
      <c r="AI72" s="902"/>
      <c r="AJ72" s="902"/>
      <c r="AK72" s="902"/>
      <c r="AL72" s="902"/>
      <c r="AM72" s="902"/>
      <c r="AN72" s="902"/>
      <c r="AO72" s="902"/>
      <c r="AP72" s="902"/>
      <c r="AQ72" s="902"/>
      <c r="AR72" s="902"/>
      <c r="AS72" s="902"/>
      <c r="AT72" s="901"/>
      <c r="AU72" s="901"/>
      <c r="AV72" s="901"/>
      <c r="AW72" s="901"/>
      <c r="AX72" s="901"/>
      <c r="AY72" s="901"/>
      <c r="AZ72" s="901"/>
      <c r="BA72" s="901"/>
      <c r="BB72" s="901"/>
      <c r="BC72" s="901"/>
      <c r="BD72" s="895"/>
      <c r="BE72" s="895"/>
    </row>
    <row r="73" spans="1:57" ht="12" customHeight="1" x14ac:dyDescent="0.2">
      <c r="A73" s="840">
        <v>62</v>
      </c>
      <c r="B73" s="878">
        <v>1</v>
      </c>
      <c r="C73" s="879"/>
      <c r="D73" s="1454" t="s">
        <v>144</v>
      </c>
      <c r="E73" s="903" t="s">
        <v>278</v>
      </c>
      <c r="F73" s="940"/>
      <c r="G73" s="941"/>
      <c r="H73" s="883"/>
      <c r="I73" s="899"/>
      <c r="J73" s="885"/>
      <c r="K73" s="886"/>
      <c r="L73" s="887"/>
      <c r="M73" s="887"/>
      <c r="N73" s="887"/>
      <c r="O73" s="887"/>
      <c r="P73" s="888"/>
      <c r="Q73" s="888"/>
      <c r="R73" s="906"/>
      <c r="S73" s="1005"/>
      <c r="T73" s="831">
        <v>62</v>
      </c>
      <c r="U73" s="1452" t="s">
        <v>87</v>
      </c>
      <c r="V73" s="900" t="s">
        <v>49</v>
      </c>
      <c r="W73" s="893"/>
      <c r="X73" s="893"/>
      <c r="Y73" s="895"/>
      <c r="Z73" s="895"/>
      <c r="AA73" s="895"/>
      <c r="AB73" s="901"/>
      <c r="AC73" s="895"/>
      <c r="AD73" s="895"/>
      <c r="AE73" s="896"/>
      <c r="AF73" s="902"/>
      <c r="AG73" s="902"/>
      <c r="AH73" s="902"/>
      <c r="AI73" s="902"/>
      <c r="AJ73" s="902"/>
      <c r="AK73" s="902"/>
      <c r="AL73" s="902"/>
      <c r="AM73" s="902"/>
      <c r="AN73" s="902"/>
      <c r="AO73" s="902"/>
      <c r="AP73" s="902"/>
      <c r="AQ73" s="902"/>
      <c r="AR73" s="902"/>
      <c r="AS73" s="902"/>
      <c r="AT73" s="901"/>
      <c r="AU73" s="901"/>
      <c r="AV73" s="901"/>
      <c r="AW73" s="901"/>
      <c r="AX73" s="901"/>
      <c r="AY73" s="901"/>
      <c r="AZ73" s="901"/>
      <c r="BA73" s="901"/>
      <c r="BB73" s="901"/>
      <c r="BC73" s="901"/>
      <c r="BD73" s="895"/>
      <c r="BE73" s="895"/>
    </row>
    <row r="74" spans="1:57" ht="12" customHeight="1" x14ac:dyDescent="0.2">
      <c r="A74" s="840">
        <v>63</v>
      </c>
      <c r="B74" s="878">
        <v>1</v>
      </c>
      <c r="C74" s="879">
        <v>2</v>
      </c>
      <c r="D74" s="1454"/>
      <c r="E74" s="903" t="s">
        <v>279</v>
      </c>
      <c r="F74" s="940"/>
      <c r="G74" s="941">
        <v>10</v>
      </c>
      <c r="H74" s="883" t="e">
        <f t="shared" ref="H74" si="32">G74*100/F74</f>
        <v>#DIV/0!</v>
      </c>
      <c r="I74" s="934">
        <v>1</v>
      </c>
      <c r="J74" s="885">
        <f t="shared" ref="J74" si="33">I74*G74</f>
        <v>10</v>
      </c>
      <c r="K74" s="886">
        <f>J74*B74</f>
        <v>10</v>
      </c>
      <c r="L74" s="887">
        <f>B74*7960</f>
        <v>7960</v>
      </c>
      <c r="M74" s="887">
        <f>L74*J74</f>
        <v>79600</v>
      </c>
      <c r="N74" s="887">
        <f>C74*J74</f>
        <v>20</v>
      </c>
      <c r="O74" s="887">
        <f t="shared" ref="O74" si="34">N74*7960</f>
        <v>159200</v>
      </c>
      <c r="P74" s="888">
        <f t="shared" ref="P74" si="35">K74+N74</f>
        <v>30</v>
      </c>
      <c r="Q74" s="888">
        <f t="shared" ref="Q74" si="36">M74+O74</f>
        <v>238800</v>
      </c>
      <c r="R74" s="906"/>
      <c r="S74" s="1005"/>
      <c r="T74" s="831">
        <v>63</v>
      </c>
      <c r="U74" s="1452"/>
      <c r="V74" s="900" t="s">
        <v>50</v>
      </c>
      <c r="W74" s="893"/>
      <c r="X74" s="893"/>
      <c r="Y74" s="895"/>
      <c r="Z74" s="895"/>
      <c r="AA74" s="895"/>
      <c r="AB74" s="901"/>
      <c r="AC74" s="895"/>
      <c r="AD74" s="895"/>
      <c r="AE74" s="896"/>
      <c r="AF74" s="902"/>
      <c r="AG74" s="902"/>
      <c r="AH74" s="902"/>
      <c r="AI74" s="902"/>
      <c r="AJ74" s="902"/>
      <c r="AK74" s="902"/>
      <c r="AL74" s="902"/>
      <c r="AM74" s="902"/>
      <c r="AN74" s="902"/>
      <c r="AO74" s="902"/>
      <c r="AP74" s="902"/>
      <c r="AQ74" s="902"/>
      <c r="AR74" s="902"/>
      <c r="AS74" s="902"/>
      <c r="AT74" s="901"/>
      <c r="AU74" s="901"/>
      <c r="AV74" s="901"/>
      <c r="AW74" s="901"/>
      <c r="AX74" s="901"/>
      <c r="AY74" s="901"/>
      <c r="AZ74" s="901"/>
      <c r="BA74" s="901"/>
      <c r="BB74" s="901"/>
      <c r="BC74" s="901"/>
      <c r="BD74" s="895"/>
      <c r="BE74" s="895"/>
    </row>
    <row r="75" spans="1:57" s="947" customFormat="1" ht="21.75" customHeight="1" x14ac:dyDescent="0.2">
      <c r="A75" s="840">
        <v>64</v>
      </c>
      <c r="B75" s="913"/>
      <c r="C75" s="914"/>
      <c r="D75" s="946" t="s">
        <v>88</v>
      </c>
      <c r="E75" s="915"/>
      <c r="F75" s="840"/>
      <c r="G75" s="945"/>
      <c r="H75" s="913"/>
      <c r="I75" s="917"/>
      <c r="J75" s="918"/>
      <c r="K75" s="919"/>
      <c r="L75" s="920"/>
      <c r="M75" s="920"/>
      <c r="N75" s="921"/>
      <c r="O75" s="920"/>
      <c r="P75" s="921"/>
      <c r="Q75" s="921"/>
      <c r="R75" s="923"/>
      <c r="S75" s="924"/>
      <c r="T75" s="831">
        <v>64</v>
      </c>
      <c r="U75" s="925" t="s">
        <v>88</v>
      </c>
      <c r="V75" s="926"/>
      <c r="W75" s="831"/>
      <c r="X75" s="831"/>
      <c r="Y75" s="832"/>
      <c r="Z75" s="832"/>
      <c r="AA75" s="832"/>
      <c r="AB75" s="832"/>
      <c r="AC75" s="832"/>
      <c r="AD75" s="832"/>
      <c r="AE75" s="928"/>
      <c r="AF75" s="928"/>
      <c r="AG75" s="928"/>
      <c r="AH75" s="928"/>
      <c r="AI75" s="928"/>
      <c r="AJ75" s="928"/>
      <c r="AK75" s="928"/>
      <c r="AL75" s="928"/>
      <c r="AM75" s="928"/>
      <c r="AN75" s="928"/>
      <c r="AO75" s="928"/>
      <c r="AP75" s="928"/>
      <c r="AQ75" s="928"/>
      <c r="AR75" s="928"/>
      <c r="AS75" s="928"/>
      <c r="AT75" s="832"/>
      <c r="AU75" s="832"/>
      <c r="AV75" s="832"/>
      <c r="AW75" s="832"/>
      <c r="AX75" s="832"/>
      <c r="AY75" s="832"/>
      <c r="AZ75" s="832"/>
      <c r="BA75" s="832"/>
      <c r="BB75" s="832"/>
      <c r="BC75" s="832"/>
      <c r="BD75" s="895"/>
      <c r="BE75" s="832"/>
    </row>
    <row r="76" spans="1:57" s="860" customFormat="1" ht="11.25" customHeight="1" x14ac:dyDescent="0.2">
      <c r="A76" s="840">
        <v>65</v>
      </c>
      <c r="B76" s="930">
        <v>0.5</v>
      </c>
      <c r="C76" s="931"/>
      <c r="D76" s="1455" t="s">
        <v>89</v>
      </c>
      <c r="E76" s="903" t="s">
        <v>278</v>
      </c>
      <c r="F76" s="948"/>
      <c r="G76" s="949">
        <v>60</v>
      </c>
      <c r="H76" s="883" t="e">
        <f t="shared" ref="H76:H89" si="37">G76*100/F76</f>
        <v>#DIV/0!</v>
      </c>
      <c r="I76" s="934">
        <v>1</v>
      </c>
      <c r="J76" s="885">
        <f t="shared" ref="J76:J89" si="38">I76*G76</f>
        <v>60</v>
      </c>
      <c r="K76" s="886">
        <f>J76*B76</f>
        <v>30</v>
      </c>
      <c r="L76" s="887">
        <f>B76*7960</f>
        <v>3980</v>
      </c>
      <c r="M76" s="887">
        <f>L76*J76</f>
        <v>238800</v>
      </c>
      <c r="N76" s="887"/>
      <c r="O76" s="887"/>
      <c r="P76" s="888">
        <f t="shared" ref="P76:P89" si="39">K76+N76</f>
        <v>30</v>
      </c>
      <c r="Q76" s="888">
        <f>M76+O76</f>
        <v>238800</v>
      </c>
      <c r="R76" s="935"/>
      <c r="S76" s="936"/>
      <c r="T76" s="831">
        <v>65</v>
      </c>
      <c r="U76" s="1456" t="s">
        <v>89</v>
      </c>
      <c r="V76" s="900" t="s">
        <v>49</v>
      </c>
      <c r="W76" s="893">
        <v>1</v>
      </c>
      <c r="X76" s="893">
        <v>1</v>
      </c>
      <c r="Y76" s="895">
        <v>100</v>
      </c>
      <c r="Z76" s="895">
        <v>1</v>
      </c>
      <c r="AA76" s="895">
        <v>1</v>
      </c>
      <c r="AB76" s="901"/>
      <c r="AC76" s="895">
        <f t="shared" ref="AC76:AD89" si="40">AF76+AH76+AJ76+AL76+AN76+AP76+AR76+AT76+AV76+AX76+AZ76+BB76</f>
        <v>1</v>
      </c>
      <c r="AD76" s="895">
        <f t="shared" si="40"/>
        <v>0</v>
      </c>
      <c r="AE76" s="896">
        <f t="shared" ref="AE76:AE89" si="41">AD76*100/AC76</f>
        <v>0</v>
      </c>
      <c r="AF76" s="902"/>
      <c r="AG76" s="902"/>
      <c r="AH76" s="902"/>
      <c r="AI76" s="902"/>
      <c r="AJ76" s="902"/>
      <c r="AK76" s="902"/>
      <c r="AL76" s="902"/>
      <c r="AM76" s="902"/>
      <c r="AN76" s="902"/>
      <c r="AO76" s="902"/>
      <c r="AP76" s="902"/>
      <c r="AQ76" s="902"/>
      <c r="AR76" s="902"/>
      <c r="AS76" s="902"/>
      <c r="AT76" s="901"/>
      <c r="AU76" s="901"/>
      <c r="AV76" s="901"/>
      <c r="AW76" s="901"/>
      <c r="AX76" s="901">
        <v>1</v>
      </c>
      <c r="AY76" s="901"/>
      <c r="AZ76" s="901"/>
      <c r="BA76" s="901"/>
      <c r="BB76" s="901"/>
      <c r="BC76" s="901"/>
      <c r="BD76" s="895">
        <f t="shared" si="10"/>
        <v>1</v>
      </c>
      <c r="BE76" s="895">
        <f t="shared" si="10"/>
        <v>0</v>
      </c>
    </row>
    <row r="77" spans="1:57" s="860" customFormat="1" ht="15" customHeight="1" x14ac:dyDescent="0.2">
      <c r="A77" s="840">
        <v>66</v>
      </c>
      <c r="B77" s="930">
        <v>0.5</v>
      </c>
      <c r="C77" s="931">
        <v>2</v>
      </c>
      <c r="D77" s="1455"/>
      <c r="E77" s="903" t="s">
        <v>279</v>
      </c>
      <c r="F77" s="948"/>
      <c r="G77" s="949">
        <v>20</v>
      </c>
      <c r="H77" s="883" t="e">
        <f t="shared" si="37"/>
        <v>#DIV/0!</v>
      </c>
      <c r="I77" s="934">
        <v>1</v>
      </c>
      <c r="J77" s="885">
        <f t="shared" si="38"/>
        <v>20</v>
      </c>
      <c r="K77" s="886">
        <f>J77*B77</f>
        <v>10</v>
      </c>
      <c r="L77" s="887">
        <f>B77*7960</f>
        <v>3980</v>
      </c>
      <c r="M77" s="887">
        <f>L77*J77</f>
        <v>79600</v>
      </c>
      <c r="N77" s="887">
        <f>C77*J77</f>
        <v>40</v>
      </c>
      <c r="O77" s="887">
        <f t="shared" ref="O77" si="42">N77*7960</f>
        <v>318400</v>
      </c>
      <c r="P77" s="888">
        <f t="shared" si="39"/>
        <v>50</v>
      </c>
      <c r="Q77" s="888">
        <f t="shared" ref="Q77:Q89" si="43">M77+O77</f>
        <v>398000</v>
      </c>
      <c r="R77" s="935"/>
      <c r="S77" s="936"/>
      <c r="T77" s="831">
        <v>66</v>
      </c>
      <c r="U77" s="1457"/>
      <c r="V77" s="900" t="s">
        <v>50</v>
      </c>
      <c r="W77" s="893">
        <v>1</v>
      </c>
      <c r="X77" s="893">
        <v>1</v>
      </c>
      <c r="Y77" s="895">
        <v>100</v>
      </c>
      <c r="Z77" s="895">
        <v>1</v>
      </c>
      <c r="AA77" s="895">
        <v>1</v>
      </c>
      <c r="AB77" s="901"/>
      <c r="AC77" s="895">
        <f t="shared" si="40"/>
        <v>1</v>
      </c>
      <c r="AD77" s="895">
        <f t="shared" si="40"/>
        <v>0</v>
      </c>
      <c r="AE77" s="896">
        <f t="shared" si="41"/>
        <v>0</v>
      </c>
      <c r="AF77" s="902"/>
      <c r="AG77" s="902"/>
      <c r="AH77" s="902"/>
      <c r="AI77" s="902"/>
      <c r="AJ77" s="902"/>
      <c r="AK77" s="902"/>
      <c r="AL77" s="902"/>
      <c r="AM77" s="902"/>
      <c r="AN77" s="902"/>
      <c r="AO77" s="902"/>
      <c r="AP77" s="902"/>
      <c r="AQ77" s="902"/>
      <c r="AR77" s="902"/>
      <c r="AS77" s="902"/>
      <c r="AT77" s="901"/>
      <c r="AU77" s="901"/>
      <c r="AV77" s="901"/>
      <c r="AW77" s="901"/>
      <c r="AX77" s="901">
        <v>1</v>
      </c>
      <c r="AY77" s="901"/>
      <c r="AZ77" s="901"/>
      <c r="BA77" s="901"/>
      <c r="BB77" s="901"/>
      <c r="BC77" s="901"/>
      <c r="BD77" s="895">
        <f t="shared" si="10"/>
        <v>1</v>
      </c>
      <c r="BE77" s="895">
        <f t="shared" si="10"/>
        <v>0</v>
      </c>
    </row>
    <row r="78" spans="1:57" ht="12" customHeight="1" x14ac:dyDescent="0.2">
      <c r="A78" s="840">
        <v>67</v>
      </c>
      <c r="B78" s="878">
        <v>1</v>
      </c>
      <c r="C78" s="879"/>
      <c r="D78" s="1449" t="s">
        <v>90</v>
      </c>
      <c r="E78" s="903" t="s">
        <v>278</v>
      </c>
      <c r="F78" s="1193">
        <v>5</v>
      </c>
      <c r="G78" s="1194">
        <v>5</v>
      </c>
      <c r="H78" s="883">
        <f t="shared" si="37"/>
        <v>100</v>
      </c>
      <c r="I78" s="899">
        <v>2</v>
      </c>
      <c r="J78" s="885">
        <f t="shared" si="38"/>
        <v>10</v>
      </c>
      <c r="K78" s="886">
        <f>J78*B78</f>
        <v>10</v>
      </c>
      <c r="L78" s="887">
        <f>B78*7960</f>
        <v>7960</v>
      </c>
      <c r="M78" s="887">
        <f>L78*J78</f>
        <v>79600</v>
      </c>
      <c r="N78" s="887"/>
      <c r="O78" s="887"/>
      <c r="P78" s="888">
        <f t="shared" si="39"/>
        <v>10</v>
      </c>
      <c r="Q78" s="888">
        <f t="shared" si="43"/>
        <v>79600</v>
      </c>
      <c r="R78" s="906"/>
      <c r="S78" s="1005"/>
      <c r="T78" s="831">
        <v>67</v>
      </c>
      <c r="U78" s="1450" t="s">
        <v>90</v>
      </c>
      <c r="V78" s="900" t="s">
        <v>49</v>
      </c>
      <c r="W78" s="893">
        <v>5</v>
      </c>
      <c r="X78" s="893">
        <v>5</v>
      </c>
      <c r="Y78" s="895">
        <v>100</v>
      </c>
      <c r="Z78" s="895">
        <v>2</v>
      </c>
      <c r="AA78" s="895">
        <v>10</v>
      </c>
      <c r="AB78" s="901"/>
      <c r="AC78" s="895">
        <f t="shared" si="40"/>
        <v>10</v>
      </c>
      <c r="AD78" s="895">
        <f t="shared" si="40"/>
        <v>0</v>
      </c>
      <c r="AE78" s="896">
        <f t="shared" si="41"/>
        <v>0</v>
      </c>
      <c r="AF78" s="902"/>
      <c r="AG78" s="902"/>
      <c r="AH78" s="902"/>
      <c r="AI78" s="902"/>
      <c r="AJ78" s="902"/>
      <c r="AK78" s="902"/>
      <c r="AL78" s="902"/>
      <c r="AM78" s="902"/>
      <c r="AN78" s="902"/>
      <c r="AO78" s="902"/>
      <c r="AP78" s="902"/>
      <c r="AQ78" s="902"/>
      <c r="AR78" s="902"/>
      <c r="AS78" s="902"/>
      <c r="AT78" s="901"/>
      <c r="AU78" s="901"/>
      <c r="AV78" s="901">
        <v>5</v>
      </c>
      <c r="AW78" s="901"/>
      <c r="AX78" s="901"/>
      <c r="AY78" s="901"/>
      <c r="AZ78" s="901">
        <v>5</v>
      </c>
      <c r="BA78" s="901"/>
      <c r="BB78" s="901"/>
      <c r="BC78" s="901"/>
      <c r="BD78" s="895">
        <f t="shared" si="10"/>
        <v>10</v>
      </c>
      <c r="BE78" s="895">
        <f t="shared" si="10"/>
        <v>0</v>
      </c>
    </row>
    <row r="79" spans="1:57" ht="13.5" customHeight="1" x14ac:dyDescent="0.2">
      <c r="A79" s="840">
        <v>68</v>
      </c>
      <c r="B79" s="878">
        <v>1</v>
      </c>
      <c r="C79" s="879">
        <v>2</v>
      </c>
      <c r="D79" s="1449"/>
      <c r="E79" s="903" t="s">
        <v>279</v>
      </c>
      <c r="F79" s="1193">
        <v>15</v>
      </c>
      <c r="G79" s="1194">
        <v>15</v>
      </c>
      <c r="H79" s="883">
        <f t="shared" si="37"/>
        <v>100</v>
      </c>
      <c r="I79" s="899">
        <v>2</v>
      </c>
      <c r="J79" s="885">
        <f t="shared" si="38"/>
        <v>30</v>
      </c>
      <c r="K79" s="886">
        <f>J79*B79</f>
        <v>30</v>
      </c>
      <c r="L79" s="887">
        <f>B79*7960</f>
        <v>7960</v>
      </c>
      <c r="M79" s="887">
        <f>L79*J79</f>
        <v>238800</v>
      </c>
      <c r="N79" s="887">
        <f>C79*J79</f>
        <v>60</v>
      </c>
      <c r="O79" s="887">
        <f t="shared" ref="O79" si="44">N79*7960</f>
        <v>477600</v>
      </c>
      <c r="P79" s="888">
        <f t="shared" si="39"/>
        <v>90</v>
      </c>
      <c r="Q79" s="888">
        <f t="shared" si="43"/>
        <v>716400</v>
      </c>
      <c r="R79" s="906"/>
      <c r="S79" s="1005"/>
      <c r="T79" s="831">
        <v>68</v>
      </c>
      <c r="U79" s="1450"/>
      <c r="V79" s="900" t="s">
        <v>50</v>
      </c>
      <c r="W79" s="893">
        <v>15</v>
      </c>
      <c r="X79" s="893">
        <v>15</v>
      </c>
      <c r="Y79" s="895">
        <v>100</v>
      </c>
      <c r="Z79" s="895">
        <v>1</v>
      </c>
      <c r="AA79" s="895">
        <v>15</v>
      </c>
      <c r="AB79" s="901"/>
      <c r="AC79" s="895">
        <f t="shared" si="40"/>
        <v>15</v>
      </c>
      <c r="AD79" s="895">
        <f t="shared" si="40"/>
        <v>0</v>
      </c>
      <c r="AE79" s="896">
        <f t="shared" si="41"/>
        <v>0</v>
      </c>
      <c r="AF79" s="902"/>
      <c r="AG79" s="902"/>
      <c r="AH79" s="902"/>
      <c r="AI79" s="902"/>
      <c r="AJ79" s="902"/>
      <c r="AK79" s="902"/>
      <c r="AL79" s="902"/>
      <c r="AM79" s="902"/>
      <c r="AN79" s="902"/>
      <c r="AO79" s="902"/>
      <c r="AP79" s="902"/>
      <c r="AQ79" s="902"/>
      <c r="AR79" s="902"/>
      <c r="AS79" s="902"/>
      <c r="AT79" s="901">
        <v>4</v>
      </c>
      <c r="AU79" s="901"/>
      <c r="AV79" s="901">
        <v>4</v>
      </c>
      <c r="AW79" s="901"/>
      <c r="AX79" s="901">
        <v>4</v>
      </c>
      <c r="AY79" s="901"/>
      <c r="AZ79" s="901">
        <v>3</v>
      </c>
      <c r="BA79" s="901"/>
      <c r="BB79" s="901"/>
      <c r="BC79" s="901"/>
      <c r="BD79" s="895">
        <f t="shared" si="10"/>
        <v>15</v>
      </c>
      <c r="BE79" s="895">
        <f t="shared" si="10"/>
        <v>0</v>
      </c>
    </row>
    <row r="80" spans="1:57" ht="24.75" customHeight="1" x14ac:dyDescent="0.2">
      <c r="A80" s="840">
        <v>69</v>
      </c>
      <c r="B80" s="878">
        <v>2</v>
      </c>
      <c r="C80" s="879"/>
      <c r="D80" s="1453" t="s">
        <v>91</v>
      </c>
      <c r="E80" s="903" t="s">
        <v>278</v>
      </c>
      <c r="F80" s="942"/>
      <c r="G80" s="943"/>
      <c r="H80" s="883"/>
      <c r="I80" s="899"/>
      <c r="J80" s="885"/>
      <c r="K80" s="886"/>
      <c r="L80" s="887"/>
      <c r="M80" s="887"/>
      <c r="N80" s="887"/>
      <c r="O80" s="887"/>
      <c r="P80" s="888"/>
      <c r="Q80" s="888"/>
      <c r="R80" s="906"/>
      <c r="S80" s="1005"/>
      <c r="T80" s="831">
        <v>69</v>
      </c>
      <c r="U80" s="1450" t="s">
        <v>91</v>
      </c>
      <c r="V80" s="900" t="s">
        <v>49</v>
      </c>
      <c r="W80" s="893"/>
      <c r="X80" s="893"/>
      <c r="Y80" s="895"/>
      <c r="Z80" s="895"/>
      <c r="AA80" s="895"/>
      <c r="AB80" s="901"/>
      <c r="AC80" s="895"/>
      <c r="AD80" s="895"/>
      <c r="AE80" s="896"/>
      <c r="AF80" s="902"/>
      <c r="AG80" s="902"/>
      <c r="AH80" s="902"/>
      <c r="AI80" s="902"/>
      <c r="AJ80" s="902"/>
      <c r="AK80" s="902"/>
      <c r="AL80" s="902"/>
      <c r="AM80" s="902"/>
      <c r="AN80" s="902"/>
      <c r="AO80" s="902"/>
      <c r="AP80" s="902"/>
      <c r="AQ80" s="902"/>
      <c r="AR80" s="902"/>
      <c r="AS80" s="902"/>
      <c r="AT80" s="901"/>
      <c r="AU80" s="901"/>
      <c r="AV80" s="901"/>
      <c r="AW80" s="901"/>
      <c r="AX80" s="901"/>
      <c r="AY80" s="901"/>
      <c r="AZ80" s="901"/>
      <c r="BA80" s="901"/>
      <c r="BB80" s="901"/>
      <c r="BC80" s="901"/>
      <c r="BD80" s="895"/>
      <c r="BE80" s="895"/>
    </row>
    <row r="81" spans="1:57" ht="16.5" customHeight="1" x14ac:dyDescent="0.2">
      <c r="A81" s="840">
        <v>70</v>
      </c>
      <c r="B81" s="878">
        <v>2</v>
      </c>
      <c r="C81" s="879"/>
      <c r="D81" s="1453"/>
      <c r="E81" s="903" t="s">
        <v>279</v>
      </c>
      <c r="F81" s="942"/>
      <c r="G81" s="943"/>
      <c r="H81" s="883"/>
      <c r="I81" s="899"/>
      <c r="J81" s="885"/>
      <c r="K81" s="886"/>
      <c r="L81" s="887"/>
      <c r="M81" s="887"/>
      <c r="N81" s="887"/>
      <c r="O81" s="887"/>
      <c r="P81" s="888"/>
      <c r="Q81" s="888"/>
      <c r="R81" s="906"/>
      <c r="S81" s="1005"/>
      <c r="T81" s="831">
        <v>70</v>
      </c>
      <c r="U81" s="1450"/>
      <c r="V81" s="900" t="s">
        <v>50</v>
      </c>
      <c r="W81" s="893"/>
      <c r="X81" s="893"/>
      <c r="Y81" s="895"/>
      <c r="Z81" s="895"/>
      <c r="AA81" s="895"/>
      <c r="AB81" s="901"/>
      <c r="AC81" s="895"/>
      <c r="AD81" s="895"/>
      <c r="AE81" s="896"/>
      <c r="AF81" s="902"/>
      <c r="AG81" s="902"/>
      <c r="AH81" s="902"/>
      <c r="AI81" s="902"/>
      <c r="AJ81" s="902"/>
      <c r="AK81" s="902"/>
      <c r="AL81" s="902"/>
      <c r="AM81" s="902"/>
      <c r="AN81" s="902"/>
      <c r="AO81" s="902"/>
      <c r="AP81" s="902"/>
      <c r="AQ81" s="902"/>
      <c r="AR81" s="902"/>
      <c r="AS81" s="902"/>
      <c r="AT81" s="901"/>
      <c r="AU81" s="901"/>
      <c r="AV81" s="901"/>
      <c r="AW81" s="901"/>
      <c r="AX81" s="901"/>
      <c r="AY81" s="901"/>
      <c r="AZ81" s="901"/>
      <c r="BA81" s="901"/>
      <c r="BB81" s="901"/>
      <c r="BC81" s="901"/>
      <c r="BD81" s="895"/>
      <c r="BE81" s="895"/>
    </row>
    <row r="82" spans="1:57" ht="12" customHeight="1" x14ac:dyDescent="0.2">
      <c r="A82" s="840">
        <v>71</v>
      </c>
      <c r="B82" s="878">
        <v>1</v>
      </c>
      <c r="C82" s="879"/>
      <c r="D82" s="1449" t="s">
        <v>92</v>
      </c>
      <c r="E82" s="903" t="s">
        <v>278</v>
      </c>
      <c r="F82" s="942"/>
      <c r="G82" s="943"/>
      <c r="H82" s="883"/>
      <c r="I82" s="899"/>
      <c r="J82" s="885"/>
      <c r="K82" s="886"/>
      <c r="L82" s="887"/>
      <c r="M82" s="887"/>
      <c r="N82" s="887"/>
      <c r="O82" s="887"/>
      <c r="P82" s="888"/>
      <c r="Q82" s="888"/>
      <c r="R82" s="906"/>
      <c r="S82" s="1005"/>
      <c r="T82" s="831">
        <v>71</v>
      </c>
      <c r="U82" s="1450" t="s">
        <v>92</v>
      </c>
      <c r="V82" s="900" t="s">
        <v>57</v>
      </c>
      <c r="W82" s="893"/>
      <c r="X82" s="893"/>
      <c r="Y82" s="895"/>
      <c r="Z82" s="895"/>
      <c r="AA82" s="895"/>
      <c r="AB82" s="901"/>
      <c r="AC82" s="895"/>
      <c r="AD82" s="895"/>
      <c r="AE82" s="896"/>
      <c r="AF82" s="902"/>
      <c r="AG82" s="902"/>
      <c r="AH82" s="902"/>
      <c r="AI82" s="902"/>
      <c r="AJ82" s="902"/>
      <c r="AK82" s="902"/>
      <c r="AL82" s="902"/>
      <c r="AM82" s="902"/>
      <c r="AN82" s="902"/>
      <c r="AO82" s="902"/>
      <c r="AP82" s="902"/>
      <c r="AQ82" s="902"/>
      <c r="AR82" s="902"/>
      <c r="AS82" s="902"/>
      <c r="AT82" s="901"/>
      <c r="AU82" s="901"/>
      <c r="AV82" s="901"/>
      <c r="AW82" s="901"/>
      <c r="AX82" s="901"/>
      <c r="AY82" s="901"/>
      <c r="AZ82" s="901"/>
      <c r="BA82" s="901"/>
      <c r="BB82" s="901"/>
      <c r="BC82" s="901"/>
      <c r="BD82" s="895"/>
      <c r="BE82" s="895"/>
    </row>
    <row r="83" spans="1:57" ht="12" customHeight="1" x14ac:dyDescent="0.2">
      <c r="A83" s="840">
        <v>72</v>
      </c>
      <c r="B83" s="878">
        <v>1</v>
      </c>
      <c r="C83" s="879"/>
      <c r="D83" s="1449"/>
      <c r="E83" s="903" t="s">
        <v>279</v>
      </c>
      <c r="F83" s="942"/>
      <c r="G83" s="943"/>
      <c r="H83" s="883"/>
      <c r="I83" s="899"/>
      <c r="J83" s="885"/>
      <c r="K83" s="886"/>
      <c r="L83" s="887"/>
      <c r="M83" s="887"/>
      <c r="N83" s="887"/>
      <c r="O83" s="887"/>
      <c r="P83" s="888"/>
      <c r="Q83" s="888"/>
      <c r="R83" s="906"/>
      <c r="S83" s="1005"/>
      <c r="T83" s="831">
        <v>72</v>
      </c>
      <c r="U83" s="1450"/>
      <c r="V83" s="900" t="s">
        <v>50</v>
      </c>
      <c r="W83" s="893"/>
      <c r="X83" s="893"/>
      <c r="Y83" s="895"/>
      <c r="Z83" s="895"/>
      <c r="AA83" s="895"/>
      <c r="AB83" s="901"/>
      <c r="AC83" s="895"/>
      <c r="AD83" s="895"/>
      <c r="AE83" s="896"/>
      <c r="AF83" s="902"/>
      <c r="AG83" s="902"/>
      <c r="AH83" s="902"/>
      <c r="AI83" s="902"/>
      <c r="AJ83" s="902"/>
      <c r="AK83" s="902"/>
      <c r="AL83" s="902"/>
      <c r="AM83" s="902"/>
      <c r="AN83" s="902"/>
      <c r="AO83" s="902"/>
      <c r="AP83" s="902"/>
      <c r="AQ83" s="902"/>
      <c r="AR83" s="902"/>
      <c r="AS83" s="902"/>
      <c r="AT83" s="901"/>
      <c r="AU83" s="901"/>
      <c r="AV83" s="901"/>
      <c r="AW83" s="901"/>
      <c r="AX83" s="901"/>
      <c r="AY83" s="901"/>
      <c r="AZ83" s="901"/>
      <c r="BA83" s="901"/>
      <c r="BB83" s="901"/>
      <c r="BC83" s="901"/>
      <c r="BD83" s="895"/>
      <c r="BE83" s="895"/>
    </row>
    <row r="84" spans="1:57" ht="12" customHeight="1" x14ac:dyDescent="0.2">
      <c r="A84" s="840">
        <v>73</v>
      </c>
      <c r="B84" s="878">
        <v>1</v>
      </c>
      <c r="C84" s="879"/>
      <c r="D84" s="1453" t="s">
        <v>93</v>
      </c>
      <c r="E84" s="903" t="s">
        <v>278</v>
      </c>
      <c r="F84" s="1195">
        <v>4</v>
      </c>
      <c r="G84" s="1196">
        <v>4</v>
      </c>
      <c r="H84" s="883">
        <f t="shared" si="37"/>
        <v>100</v>
      </c>
      <c r="I84" s="899">
        <v>2</v>
      </c>
      <c r="J84" s="885">
        <f t="shared" si="38"/>
        <v>8</v>
      </c>
      <c r="K84" s="886">
        <f t="shared" ref="K84:K89" si="45">J84*B84</f>
        <v>8</v>
      </c>
      <c r="L84" s="887">
        <f t="shared" ref="L84:L89" si="46">B84*7960</f>
        <v>7960</v>
      </c>
      <c r="M84" s="887">
        <f t="shared" ref="M84:M89" si="47">L84*J84</f>
        <v>63680</v>
      </c>
      <c r="N84" s="887"/>
      <c r="O84" s="887"/>
      <c r="P84" s="888">
        <f t="shared" si="39"/>
        <v>8</v>
      </c>
      <c r="Q84" s="888">
        <f t="shared" si="43"/>
        <v>63680</v>
      </c>
      <c r="R84" s="906"/>
      <c r="S84" s="1005"/>
      <c r="T84" s="831">
        <v>73</v>
      </c>
      <c r="U84" s="1450" t="s">
        <v>93</v>
      </c>
      <c r="V84" s="900" t="s">
        <v>49</v>
      </c>
      <c r="W84" s="893">
        <v>4</v>
      </c>
      <c r="X84" s="893">
        <v>4</v>
      </c>
      <c r="Y84" s="895">
        <v>100</v>
      </c>
      <c r="Z84" s="895">
        <v>2</v>
      </c>
      <c r="AA84" s="895">
        <v>8</v>
      </c>
      <c r="AB84" s="901"/>
      <c r="AC84" s="895">
        <f t="shared" si="40"/>
        <v>8</v>
      </c>
      <c r="AD84" s="895">
        <f t="shared" si="40"/>
        <v>0</v>
      </c>
      <c r="AE84" s="896">
        <f t="shared" si="41"/>
        <v>0</v>
      </c>
      <c r="AF84" s="902"/>
      <c r="AG84" s="902"/>
      <c r="AH84" s="902"/>
      <c r="AI84" s="902"/>
      <c r="AJ84" s="902"/>
      <c r="AK84" s="902"/>
      <c r="AL84" s="902"/>
      <c r="AM84" s="902"/>
      <c r="AN84" s="902"/>
      <c r="AO84" s="902"/>
      <c r="AP84" s="902"/>
      <c r="AQ84" s="902"/>
      <c r="AR84" s="902"/>
      <c r="AS84" s="902"/>
      <c r="AT84" s="901"/>
      <c r="AU84" s="901"/>
      <c r="AV84" s="901">
        <v>4</v>
      </c>
      <c r="AW84" s="901"/>
      <c r="AX84" s="901">
        <v>4</v>
      </c>
      <c r="AY84" s="901"/>
      <c r="AZ84" s="901"/>
      <c r="BA84" s="901"/>
      <c r="BB84" s="901"/>
      <c r="BC84" s="901"/>
      <c r="BD84" s="895">
        <f t="shared" ref="BD84:BE89" si="48">AF84+AH84+AJ84+AL84+AN84+AP84+AR84+AT84+AV84+AX84+AZ84+BB84</f>
        <v>8</v>
      </c>
      <c r="BE84" s="895">
        <f t="shared" si="48"/>
        <v>0</v>
      </c>
    </row>
    <row r="85" spans="1:57" ht="12" customHeight="1" x14ac:dyDescent="0.2">
      <c r="A85" s="840">
        <v>74</v>
      </c>
      <c r="B85" s="878">
        <v>1</v>
      </c>
      <c r="C85" s="879">
        <v>2</v>
      </c>
      <c r="D85" s="1453"/>
      <c r="E85" s="903" t="s">
        <v>279</v>
      </c>
      <c r="F85" s="1197">
        <v>2</v>
      </c>
      <c r="G85" s="1198">
        <v>2</v>
      </c>
      <c r="H85" s="883">
        <f t="shared" si="37"/>
        <v>100</v>
      </c>
      <c r="I85" s="899">
        <v>2</v>
      </c>
      <c r="J85" s="885">
        <f t="shared" si="38"/>
        <v>4</v>
      </c>
      <c r="K85" s="886">
        <f t="shared" si="45"/>
        <v>4</v>
      </c>
      <c r="L85" s="887">
        <f t="shared" si="46"/>
        <v>7960</v>
      </c>
      <c r="M85" s="887">
        <f t="shared" si="47"/>
        <v>31840</v>
      </c>
      <c r="N85" s="887">
        <f>C85*J85</f>
        <v>8</v>
      </c>
      <c r="O85" s="887">
        <f t="shared" ref="O85" si="49">N85*7960</f>
        <v>63680</v>
      </c>
      <c r="P85" s="888">
        <f t="shared" si="39"/>
        <v>12</v>
      </c>
      <c r="Q85" s="888">
        <f t="shared" si="43"/>
        <v>95520</v>
      </c>
      <c r="R85" s="906"/>
      <c r="S85" s="1005"/>
      <c r="T85" s="831">
        <v>74</v>
      </c>
      <c r="U85" s="1450"/>
      <c r="V85" s="900" t="s">
        <v>50</v>
      </c>
      <c r="W85" s="893">
        <v>2</v>
      </c>
      <c r="X85" s="893">
        <v>2</v>
      </c>
      <c r="Y85" s="895">
        <v>100</v>
      </c>
      <c r="Z85" s="895">
        <v>2</v>
      </c>
      <c r="AA85" s="895">
        <v>4</v>
      </c>
      <c r="AB85" s="901"/>
      <c r="AC85" s="895">
        <f t="shared" si="40"/>
        <v>4</v>
      </c>
      <c r="AD85" s="895">
        <f t="shared" si="40"/>
        <v>0</v>
      </c>
      <c r="AE85" s="896">
        <f t="shared" si="41"/>
        <v>0</v>
      </c>
      <c r="AF85" s="902"/>
      <c r="AG85" s="902"/>
      <c r="AH85" s="902"/>
      <c r="AI85" s="902"/>
      <c r="AJ85" s="902"/>
      <c r="AK85" s="902"/>
      <c r="AL85" s="902"/>
      <c r="AM85" s="902"/>
      <c r="AN85" s="902"/>
      <c r="AO85" s="902"/>
      <c r="AP85" s="902"/>
      <c r="AQ85" s="902"/>
      <c r="AR85" s="902"/>
      <c r="AS85" s="902"/>
      <c r="AT85" s="901"/>
      <c r="AU85" s="901"/>
      <c r="AV85" s="901">
        <v>2</v>
      </c>
      <c r="AW85" s="901"/>
      <c r="AX85" s="901">
        <v>2</v>
      </c>
      <c r="AY85" s="901"/>
      <c r="AZ85" s="901"/>
      <c r="BA85" s="901"/>
      <c r="BB85" s="901"/>
      <c r="BC85" s="901"/>
      <c r="BD85" s="895">
        <f t="shared" si="48"/>
        <v>4</v>
      </c>
      <c r="BE85" s="895">
        <f t="shared" si="48"/>
        <v>0</v>
      </c>
    </row>
    <row r="86" spans="1:57" ht="12" customHeight="1" x14ac:dyDescent="0.2">
      <c r="A86" s="840">
        <v>75</v>
      </c>
      <c r="B86" s="878">
        <v>2</v>
      </c>
      <c r="C86" s="909"/>
      <c r="D86" s="1454" t="s">
        <v>94</v>
      </c>
      <c r="E86" s="903" t="s">
        <v>278</v>
      </c>
      <c r="F86" s="1199">
        <v>8</v>
      </c>
      <c r="G86" s="1200">
        <v>8</v>
      </c>
      <c r="H86" s="883">
        <f t="shared" si="37"/>
        <v>100</v>
      </c>
      <c r="I86" s="899">
        <v>2</v>
      </c>
      <c r="J86" s="885">
        <f t="shared" si="38"/>
        <v>16</v>
      </c>
      <c r="K86" s="886">
        <f t="shared" si="45"/>
        <v>32</v>
      </c>
      <c r="L86" s="887">
        <f t="shared" si="46"/>
        <v>15920</v>
      </c>
      <c r="M86" s="887">
        <f t="shared" si="47"/>
        <v>254720</v>
      </c>
      <c r="N86" s="887"/>
      <c r="O86" s="887"/>
      <c r="P86" s="888">
        <f t="shared" si="39"/>
        <v>32</v>
      </c>
      <c r="Q86" s="888">
        <f t="shared" si="43"/>
        <v>254720</v>
      </c>
      <c r="R86" s="906"/>
      <c r="S86" s="1005"/>
      <c r="T86" s="831">
        <v>75</v>
      </c>
      <c r="U86" s="1452" t="s">
        <v>94</v>
      </c>
      <c r="V86" s="900" t="s">
        <v>49</v>
      </c>
      <c r="W86" s="893">
        <v>8</v>
      </c>
      <c r="X86" s="893">
        <v>8</v>
      </c>
      <c r="Y86" s="895">
        <v>100</v>
      </c>
      <c r="Z86" s="895">
        <v>2</v>
      </c>
      <c r="AA86" s="895">
        <v>16</v>
      </c>
      <c r="AB86" s="901"/>
      <c r="AC86" s="895">
        <f t="shared" si="40"/>
        <v>16</v>
      </c>
      <c r="AD86" s="895">
        <f t="shared" si="40"/>
        <v>0</v>
      </c>
      <c r="AE86" s="896">
        <f t="shared" si="41"/>
        <v>0</v>
      </c>
      <c r="AF86" s="902"/>
      <c r="AG86" s="902"/>
      <c r="AH86" s="902"/>
      <c r="AI86" s="902"/>
      <c r="AJ86" s="902"/>
      <c r="AK86" s="902"/>
      <c r="AL86" s="902"/>
      <c r="AM86" s="902"/>
      <c r="AN86" s="902"/>
      <c r="AO86" s="902"/>
      <c r="AP86" s="902"/>
      <c r="AQ86" s="902"/>
      <c r="AR86" s="902"/>
      <c r="AS86" s="902"/>
      <c r="AT86" s="901"/>
      <c r="AU86" s="901"/>
      <c r="AV86" s="901"/>
      <c r="AW86" s="901"/>
      <c r="AX86" s="901">
        <v>8</v>
      </c>
      <c r="AY86" s="901"/>
      <c r="AZ86" s="901">
        <v>8</v>
      </c>
      <c r="BA86" s="901"/>
      <c r="BB86" s="901"/>
      <c r="BC86" s="901"/>
      <c r="BD86" s="895">
        <f t="shared" si="48"/>
        <v>16</v>
      </c>
      <c r="BE86" s="895">
        <f t="shared" si="48"/>
        <v>0</v>
      </c>
    </row>
    <row r="87" spans="1:57" ht="13.5" customHeight="1" x14ac:dyDescent="0.2">
      <c r="A87" s="840">
        <v>76</v>
      </c>
      <c r="B87" s="930">
        <v>2</v>
      </c>
      <c r="C87" s="909">
        <v>2</v>
      </c>
      <c r="D87" s="1454"/>
      <c r="E87" s="903" t="s">
        <v>279</v>
      </c>
      <c r="F87" s="1199">
        <v>2</v>
      </c>
      <c r="G87" s="1200">
        <v>2</v>
      </c>
      <c r="H87" s="883">
        <f t="shared" si="37"/>
        <v>100</v>
      </c>
      <c r="I87" s="899">
        <v>2</v>
      </c>
      <c r="J87" s="885">
        <f t="shared" si="38"/>
        <v>4</v>
      </c>
      <c r="K87" s="886">
        <f t="shared" si="45"/>
        <v>8</v>
      </c>
      <c r="L87" s="887">
        <f t="shared" si="46"/>
        <v>15920</v>
      </c>
      <c r="M87" s="887">
        <f t="shared" si="47"/>
        <v>63680</v>
      </c>
      <c r="N87" s="887">
        <f>C87*J87</f>
        <v>8</v>
      </c>
      <c r="O87" s="887">
        <f t="shared" ref="O87" si="50">N87*7960</f>
        <v>63680</v>
      </c>
      <c r="P87" s="888">
        <f t="shared" si="39"/>
        <v>16</v>
      </c>
      <c r="Q87" s="888">
        <f t="shared" si="43"/>
        <v>127360</v>
      </c>
      <c r="R87" s="906"/>
      <c r="S87" s="1005"/>
      <c r="T87" s="831">
        <v>76</v>
      </c>
      <c r="U87" s="1452"/>
      <c r="V87" s="900" t="s">
        <v>50</v>
      </c>
      <c r="W87" s="893">
        <v>2</v>
      </c>
      <c r="X87" s="893">
        <v>2</v>
      </c>
      <c r="Y87" s="895">
        <v>100</v>
      </c>
      <c r="Z87" s="895">
        <v>3</v>
      </c>
      <c r="AA87" s="895">
        <v>6</v>
      </c>
      <c r="AB87" s="901"/>
      <c r="AC87" s="895">
        <f t="shared" si="40"/>
        <v>6</v>
      </c>
      <c r="AD87" s="895">
        <f t="shared" si="40"/>
        <v>0</v>
      </c>
      <c r="AE87" s="896">
        <f t="shared" si="41"/>
        <v>0</v>
      </c>
      <c r="AF87" s="902"/>
      <c r="AG87" s="902"/>
      <c r="AH87" s="902"/>
      <c r="AI87" s="902"/>
      <c r="AJ87" s="902"/>
      <c r="AK87" s="902"/>
      <c r="AL87" s="902"/>
      <c r="AM87" s="902"/>
      <c r="AN87" s="902"/>
      <c r="AO87" s="902"/>
      <c r="AP87" s="902"/>
      <c r="AQ87" s="902"/>
      <c r="AR87" s="902"/>
      <c r="AS87" s="902"/>
      <c r="AT87" s="901"/>
      <c r="AU87" s="901"/>
      <c r="AV87" s="901"/>
      <c r="AW87" s="901"/>
      <c r="AX87" s="901">
        <v>3</v>
      </c>
      <c r="AY87" s="901"/>
      <c r="AZ87" s="901">
        <v>3</v>
      </c>
      <c r="BA87" s="901"/>
      <c r="BB87" s="901"/>
      <c r="BC87" s="901"/>
      <c r="BD87" s="895">
        <f t="shared" si="48"/>
        <v>6</v>
      </c>
      <c r="BE87" s="895">
        <f t="shared" si="48"/>
        <v>0</v>
      </c>
    </row>
    <row r="88" spans="1:57" ht="12.75" customHeight="1" x14ac:dyDescent="0.2">
      <c r="A88" s="840">
        <v>77</v>
      </c>
      <c r="B88" s="930">
        <v>8</v>
      </c>
      <c r="C88" s="879"/>
      <c r="D88" s="1453" t="s">
        <v>95</v>
      </c>
      <c r="E88" s="903" t="s">
        <v>278</v>
      </c>
      <c r="F88" s="1195">
        <v>10</v>
      </c>
      <c r="G88" s="1196">
        <v>3</v>
      </c>
      <c r="H88" s="883">
        <f t="shared" si="37"/>
        <v>30</v>
      </c>
      <c r="I88" s="899">
        <v>1</v>
      </c>
      <c r="J88" s="885">
        <f t="shared" si="38"/>
        <v>3</v>
      </c>
      <c r="K88" s="886">
        <f t="shared" si="45"/>
        <v>24</v>
      </c>
      <c r="L88" s="887">
        <f t="shared" si="46"/>
        <v>63680</v>
      </c>
      <c r="M88" s="887">
        <f t="shared" si="47"/>
        <v>191040</v>
      </c>
      <c r="N88" s="887"/>
      <c r="O88" s="887"/>
      <c r="P88" s="888">
        <f t="shared" si="39"/>
        <v>24</v>
      </c>
      <c r="Q88" s="888">
        <f t="shared" si="43"/>
        <v>191040</v>
      </c>
      <c r="R88" s="906"/>
      <c r="S88" s="1005"/>
      <c r="T88" s="831">
        <v>77</v>
      </c>
      <c r="U88" s="1450" t="s">
        <v>95</v>
      </c>
      <c r="V88" s="900" t="s">
        <v>49</v>
      </c>
      <c r="W88" s="893">
        <v>10</v>
      </c>
      <c r="X88" s="893">
        <v>3</v>
      </c>
      <c r="Y88" s="895">
        <v>30</v>
      </c>
      <c r="Z88" s="895">
        <v>1</v>
      </c>
      <c r="AA88" s="895">
        <v>3</v>
      </c>
      <c r="AB88" s="901"/>
      <c r="AC88" s="895">
        <f t="shared" si="40"/>
        <v>3</v>
      </c>
      <c r="AD88" s="895">
        <f t="shared" si="40"/>
        <v>0</v>
      </c>
      <c r="AE88" s="896">
        <f t="shared" si="41"/>
        <v>0</v>
      </c>
      <c r="AF88" s="902"/>
      <c r="AG88" s="902"/>
      <c r="AH88" s="902"/>
      <c r="AI88" s="902"/>
      <c r="AJ88" s="902"/>
      <c r="AK88" s="902"/>
      <c r="AL88" s="902"/>
      <c r="AM88" s="902"/>
      <c r="AN88" s="902"/>
      <c r="AO88" s="902"/>
      <c r="AP88" s="902"/>
      <c r="AQ88" s="902"/>
      <c r="AR88" s="902"/>
      <c r="AS88" s="902"/>
      <c r="AT88" s="901"/>
      <c r="AU88" s="901"/>
      <c r="AV88" s="901">
        <v>1</v>
      </c>
      <c r="AW88" s="901"/>
      <c r="AX88" s="901">
        <v>1</v>
      </c>
      <c r="AY88" s="901"/>
      <c r="AZ88" s="901">
        <v>1</v>
      </c>
      <c r="BA88" s="901"/>
      <c r="BB88" s="901"/>
      <c r="BC88" s="901"/>
      <c r="BD88" s="895">
        <f>AF88+AH88+AJ88+AL88+AN88+AP88+AR88+AT88+AV88+AX88+AZ88+BB88</f>
        <v>3</v>
      </c>
      <c r="BE88" s="895">
        <f t="shared" si="48"/>
        <v>0</v>
      </c>
    </row>
    <row r="89" spans="1:57" ht="18" customHeight="1" x14ac:dyDescent="0.2">
      <c r="A89" s="840">
        <v>78</v>
      </c>
      <c r="B89" s="930">
        <v>8</v>
      </c>
      <c r="C89" s="879"/>
      <c r="D89" s="1453"/>
      <c r="E89" s="903" t="s">
        <v>279</v>
      </c>
      <c r="F89" s="1195">
        <v>5</v>
      </c>
      <c r="G89" s="1196">
        <v>2</v>
      </c>
      <c r="H89" s="883">
        <f t="shared" si="37"/>
        <v>40</v>
      </c>
      <c r="I89" s="899">
        <v>1</v>
      </c>
      <c r="J89" s="885">
        <f t="shared" si="38"/>
        <v>2</v>
      </c>
      <c r="K89" s="886">
        <f t="shared" si="45"/>
        <v>16</v>
      </c>
      <c r="L89" s="887">
        <f t="shared" si="46"/>
        <v>63680</v>
      </c>
      <c r="M89" s="887">
        <f t="shared" si="47"/>
        <v>127360</v>
      </c>
      <c r="N89" s="887"/>
      <c r="O89" s="887"/>
      <c r="P89" s="888">
        <f t="shared" si="39"/>
        <v>16</v>
      </c>
      <c r="Q89" s="888">
        <f t="shared" si="43"/>
        <v>127360</v>
      </c>
      <c r="R89" s="906"/>
      <c r="S89" s="1005"/>
      <c r="T89" s="831">
        <v>78</v>
      </c>
      <c r="U89" s="1450"/>
      <c r="V89" s="900" t="s">
        <v>50</v>
      </c>
      <c r="W89" s="893">
        <v>5</v>
      </c>
      <c r="X89" s="893">
        <v>2</v>
      </c>
      <c r="Y89" s="895">
        <v>40</v>
      </c>
      <c r="Z89" s="895">
        <v>1</v>
      </c>
      <c r="AA89" s="895">
        <v>2</v>
      </c>
      <c r="AB89" s="901"/>
      <c r="AC89" s="895">
        <f t="shared" si="40"/>
        <v>2</v>
      </c>
      <c r="AD89" s="895">
        <f t="shared" si="40"/>
        <v>0</v>
      </c>
      <c r="AE89" s="896">
        <f t="shared" si="41"/>
        <v>0</v>
      </c>
      <c r="AF89" s="902"/>
      <c r="AG89" s="902"/>
      <c r="AH89" s="902"/>
      <c r="AI89" s="902"/>
      <c r="AJ89" s="902"/>
      <c r="AK89" s="902"/>
      <c r="AL89" s="902"/>
      <c r="AM89" s="902"/>
      <c r="AN89" s="902"/>
      <c r="AO89" s="902"/>
      <c r="AP89" s="902"/>
      <c r="AQ89" s="902"/>
      <c r="AR89" s="902"/>
      <c r="AS89" s="902"/>
      <c r="AT89" s="901"/>
      <c r="AU89" s="901"/>
      <c r="AV89" s="901"/>
      <c r="AW89" s="901"/>
      <c r="AX89" s="901"/>
      <c r="AY89" s="901"/>
      <c r="AZ89" s="901">
        <v>1</v>
      </c>
      <c r="BA89" s="901"/>
      <c r="BB89" s="901">
        <v>1</v>
      </c>
      <c r="BC89" s="901"/>
      <c r="BD89" s="895">
        <f t="shared" ref="BD89:BD101" si="51">AF89+AH89+AJ89+AL89+AN89+AP89+AR89+AT89+AV89+AX89+AZ89+BB89</f>
        <v>2</v>
      </c>
      <c r="BE89" s="895">
        <f t="shared" si="48"/>
        <v>0</v>
      </c>
    </row>
    <row r="90" spans="1:57" ht="11.25" customHeight="1" x14ac:dyDescent="0.2">
      <c r="A90" s="840">
        <v>79</v>
      </c>
      <c r="B90" s="878">
        <v>1</v>
      </c>
      <c r="C90" s="879"/>
      <c r="D90" s="1454" t="s">
        <v>96</v>
      </c>
      <c r="E90" s="903" t="s">
        <v>278</v>
      </c>
      <c r="F90" s="942"/>
      <c r="G90" s="943"/>
      <c r="H90" s="883"/>
      <c r="I90" s="899"/>
      <c r="J90" s="885"/>
      <c r="K90" s="886"/>
      <c r="L90" s="887"/>
      <c r="M90" s="887"/>
      <c r="N90" s="887"/>
      <c r="O90" s="887"/>
      <c r="P90" s="888"/>
      <c r="Q90" s="888"/>
      <c r="R90" s="906"/>
      <c r="S90" s="1005"/>
      <c r="T90" s="831">
        <v>79</v>
      </c>
      <c r="U90" s="1452" t="s">
        <v>96</v>
      </c>
      <c r="V90" s="900" t="s">
        <v>49</v>
      </c>
      <c r="W90" s="893"/>
      <c r="X90" s="893"/>
      <c r="Y90" s="895"/>
      <c r="Z90" s="895"/>
      <c r="AA90" s="895"/>
      <c r="AB90" s="901"/>
      <c r="AC90" s="895"/>
      <c r="AD90" s="895"/>
      <c r="AE90" s="896"/>
      <c r="AF90" s="902"/>
      <c r="AG90" s="902"/>
      <c r="AH90" s="902"/>
      <c r="AI90" s="902"/>
      <c r="AJ90" s="902"/>
      <c r="AK90" s="902"/>
      <c r="AL90" s="902"/>
      <c r="AM90" s="902"/>
      <c r="AN90" s="902"/>
      <c r="AO90" s="902"/>
      <c r="AP90" s="902"/>
      <c r="AQ90" s="902"/>
      <c r="AR90" s="902"/>
      <c r="AS90" s="902"/>
      <c r="AT90" s="901"/>
      <c r="AU90" s="901"/>
      <c r="AV90" s="901"/>
      <c r="AW90" s="901"/>
      <c r="AX90" s="901"/>
      <c r="AY90" s="901"/>
      <c r="AZ90" s="901"/>
      <c r="BA90" s="901"/>
      <c r="BB90" s="901"/>
      <c r="BC90" s="901"/>
      <c r="BD90" s="895"/>
      <c r="BE90" s="895"/>
    </row>
    <row r="91" spans="1:57" ht="15" customHeight="1" x14ac:dyDescent="0.2">
      <c r="A91" s="840">
        <v>80</v>
      </c>
      <c r="B91" s="878">
        <v>1</v>
      </c>
      <c r="C91" s="879"/>
      <c r="D91" s="1454"/>
      <c r="E91" s="903" t="s">
        <v>279</v>
      </c>
      <c r="F91" s="942"/>
      <c r="G91" s="943"/>
      <c r="H91" s="883"/>
      <c r="I91" s="899"/>
      <c r="J91" s="885"/>
      <c r="K91" s="886"/>
      <c r="L91" s="887"/>
      <c r="M91" s="887"/>
      <c r="N91" s="887"/>
      <c r="O91" s="887"/>
      <c r="P91" s="888"/>
      <c r="Q91" s="888"/>
      <c r="R91" s="906"/>
      <c r="S91" s="1005"/>
      <c r="T91" s="831">
        <v>80</v>
      </c>
      <c r="U91" s="1452"/>
      <c r="V91" s="900" t="s">
        <v>50</v>
      </c>
      <c r="W91" s="893"/>
      <c r="X91" s="893"/>
      <c r="Y91" s="895"/>
      <c r="Z91" s="895"/>
      <c r="AA91" s="895"/>
      <c r="AB91" s="901"/>
      <c r="AC91" s="895"/>
      <c r="AD91" s="895"/>
      <c r="AE91" s="896"/>
      <c r="AF91" s="902"/>
      <c r="AG91" s="902"/>
      <c r="AH91" s="902"/>
      <c r="AI91" s="902"/>
      <c r="AJ91" s="902"/>
      <c r="AK91" s="902"/>
      <c r="AL91" s="902"/>
      <c r="AM91" s="902"/>
      <c r="AN91" s="902"/>
      <c r="AO91" s="902"/>
      <c r="AP91" s="902"/>
      <c r="AQ91" s="902"/>
      <c r="AR91" s="902"/>
      <c r="AS91" s="902"/>
      <c r="AT91" s="901"/>
      <c r="AU91" s="901"/>
      <c r="AV91" s="901"/>
      <c r="AW91" s="901"/>
      <c r="AX91" s="901"/>
      <c r="AY91" s="901"/>
      <c r="AZ91" s="901"/>
      <c r="BA91" s="901"/>
      <c r="BB91" s="901"/>
      <c r="BC91" s="911"/>
      <c r="BD91" s="895"/>
      <c r="BE91" s="895"/>
    </row>
    <row r="92" spans="1:57" ht="26.25" customHeight="1" x14ac:dyDescent="0.2">
      <c r="A92" s="840">
        <v>81</v>
      </c>
      <c r="B92" s="878">
        <v>2</v>
      </c>
      <c r="C92" s="879"/>
      <c r="D92" s="907" t="s">
        <v>97</v>
      </c>
      <c r="E92" s="903" t="s">
        <v>278</v>
      </c>
      <c r="F92" s="942"/>
      <c r="G92" s="943"/>
      <c r="H92" s="883"/>
      <c r="I92" s="899"/>
      <c r="J92" s="885"/>
      <c r="K92" s="886"/>
      <c r="L92" s="887"/>
      <c r="M92" s="887"/>
      <c r="N92" s="887"/>
      <c r="O92" s="887"/>
      <c r="P92" s="888"/>
      <c r="Q92" s="888"/>
      <c r="R92" s="906"/>
      <c r="S92" s="1005"/>
      <c r="T92" s="831">
        <v>81</v>
      </c>
      <c r="U92" s="908" t="s">
        <v>97</v>
      </c>
      <c r="V92" s="900" t="s">
        <v>50</v>
      </c>
      <c r="W92" s="893"/>
      <c r="X92" s="893"/>
      <c r="Y92" s="895"/>
      <c r="Z92" s="895"/>
      <c r="AA92" s="895"/>
      <c r="AB92" s="901"/>
      <c r="AC92" s="895"/>
      <c r="AD92" s="895"/>
      <c r="AE92" s="896"/>
      <c r="AF92" s="902"/>
      <c r="AG92" s="902"/>
      <c r="AH92" s="902"/>
      <c r="AI92" s="902"/>
      <c r="AJ92" s="902"/>
      <c r="AK92" s="902"/>
      <c r="AL92" s="902"/>
      <c r="AM92" s="902"/>
      <c r="AN92" s="902"/>
      <c r="AO92" s="902"/>
      <c r="AP92" s="902"/>
      <c r="AQ92" s="902"/>
      <c r="AR92" s="902"/>
      <c r="AS92" s="902"/>
      <c r="AT92" s="901"/>
      <c r="AU92" s="901"/>
      <c r="AV92" s="901"/>
      <c r="AW92" s="901"/>
      <c r="AX92" s="901"/>
      <c r="AY92" s="901"/>
      <c r="AZ92" s="901"/>
      <c r="BA92" s="901"/>
      <c r="BB92" s="901"/>
      <c r="BC92" s="911"/>
      <c r="BD92" s="895"/>
      <c r="BE92" s="895"/>
    </row>
    <row r="93" spans="1:57" ht="12.75" customHeight="1" x14ac:dyDescent="0.2">
      <c r="A93" s="840">
        <v>82</v>
      </c>
      <c r="B93" s="878">
        <v>2</v>
      </c>
      <c r="C93" s="879"/>
      <c r="D93" s="907" t="s">
        <v>98</v>
      </c>
      <c r="E93" s="903" t="s">
        <v>279</v>
      </c>
      <c r="F93" s="942"/>
      <c r="G93" s="943"/>
      <c r="H93" s="883"/>
      <c r="I93" s="899"/>
      <c r="J93" s="885"/>
      <c r="K93" s="886"/>
      <c r="L93" s="887"/>
      <c r="M93" s="887"/>
      <c r="N93" s="887"/>
      <c r="O93" s="887"/>
      <c r="P93" s="888"/>
      <c r="Q93" s="888"/>
      <c r="R93" s="906"/>
      <c r="S93" s="1005"/>
      <c r="T93" s="831">
        <v>82</v>
      </c>
      <c r="U93" s="908" t="s">
        <v>98</v>
      </c>
      <c r="V93" s="900" t="s">
        <v>49</v>
      </c>
      <c r="W93" s="893"/>
      <c r="X93" s="893"/>
      <c r="Y93" s="895"/>
      <c r="Z93" s="895"/>
      <c r="AA93" s="895"/>
      <c r="AB93" s="901"/>
      <c r="AC93" s="895"/>
      <c r="AD93" s="895"/>
      <c r="AE93" s="896"/>
      <c r="AF93" s="902"/>
      <c r="AG93" s="902"/>
      <c r="AH93" s="902"/>
      <c r="AI93" s="902"/>
      <c r="AJ93" s="902"/>
      <c r="AK93" s="902"/>
      <c r="AL93" s="902"/>
      <c r="AM93" s="902"/>
      <c r="AN93" s="902"/>
      <c r="AO93" s="902"/>
      <c r="AP93" s="902"/>
      <c r="AQ93" s="902"/>
      <c r="AR93" s="902"/>
      <c r="AS93" s="902"/>
      <c r="AT93" s="901"/>
      <c r="AU93" s="901"/>
      <c r="AV93" s="901"/>
      <c r="AW93" s="901"/>
      <c r="AX93" s="901"/>
      <c r="AY93" s="901"/>
      <c r="AZ93" s="901"/>
      <c r="BA93" s="901"/>
      <c r="BB93" s="901"/>
      <c r="BC93" s="911"/>
      <c r="BD93" s="895"/>
      <c r="BE93" s="895"/>
    </row>
    <row r="94" spans="1:57" ht="12.75" customHeight="1" x14ac:dyDescent="0.2">
      <c r="A94" s="840">
        <v>83</v>
      </c>
      <c r="B94" s="878">
        <v>3</v>
      </c>
      <c r="C94" s="879"/>
      <c r="D94" s="1449" t="s">
        <v>99</v>
      </c>
      <c r="E94" s="903" t="s">
        <v>278</v>
      </c>
      <c r="F94" s="940"/>
      <c r="G94" s="941">
        <v>10</v>
      </c>
      <c r="H94" s="883" t="e">
        <f t="shared" ref="H94:H95" si="52">G94*100/F94</f>
        <v>#DIV/0!</v>
      </c>
      <c r="I94" s="899">
        <v>2</v>
      </c>
      <c r="J94" s="885">
        <f t="shared" ref="J94:J95" si="53">I94*G94</f>
        <v>20</v>
      </c>
      <c r="K94" s="886">
        <f>J94*B94</f>
        <v>60</v>
      </c>
      <c r="L94" s="887">
        <f>B94*7960</f>
        <v>23880</v>
      </c>
      <c r="M94" s="887">
        <f>L94*J94</f>
        <v>477600</v>
      </c>
      <c r="N94" s="887"/>
      <c r="O94" s="887"/>
      <c r="P94" s="888">
        <f t="shared" ref="P94:P95" si="54">K94+N94</f>
        <v>60</v>
      </c>
      <c r="Q94" s="888">
        <f t="shared" ref="Q94:Q95" si="55">M94+O94</f>
        <v>477600</v>
      </c>
      <c r="R94" s="906"/>
      <c r="S94" s="1005"/>
      <c r="T94" s="831">
        <v>83</v>
      </c>
      <c r="U94" s="1450" t="s">
        <v>99</v>
      </c>
      <c r="V94" s="900" t="s">
        <v>49</v>
      </c>
      <c r="W94" s="893"/>
      <c r="X94" s="893"/>
      <c r="Y94" s="895"/>
      <c r="Z94" s="895"/>
      <c r="AA94" s="895"/>
      <c r="AB94" s="901"/>
      <c r="AC94" s="895"/>
      <c r="AD94" s="895"/>
      <c r="AE94" s="896"/>
      <c r="AF94" s="902"/>
      <c r="AG94" s="902"/>
      <c r="AH94" s="902"/>
      <c r="AI94" s="902"/>
      <c r="AJ94" s="902"/>
      <c r="AK94" s="902"/>
      <c r="AL94" s="902"/>
      <c r="AM94" s="902"/>
      <c r="AN94" s="902"/>
      <c r="AO94" s="902"/>
      <c r="AP94" s="902"/>
      <c r="AQ94" s="902"/>
      <c r="AR94" s="902"/>
      <c r="AS94" s="902"/>
      <c r="AT94" s="901"/>
      <c r="AU94" s="901"/>
      <c r="AV94" s="901"/>
      <c r="AW94" s="901"/>
      <c r="AX94" s="901"/>
      <c r="AY94" s="901"/>
      <c r="AZ94" s="901"/>
      <c r="BA94" s="901"/>
      <c r="BB94" s="901"/>
      <c r="BC94" s="911"/>
      <c r="BD94" s="895"/>
      <c r="BE94" s="895"/>
    </row>
    <row r="95" spans="1:57" ht="12.75" customHeight="1" x14ac:dyDescent="0.2">
      <c r="A95" s="840">
        <v>84</v>
      </c>
      <c r="B95" s="878">
        <v>3</v>
      </c>
      <c r="C95" s="879">
        <v>2</v>
      </c>
      <c r="D95" s="1449"/>
      <c r="E95" s="903" t="s">
        <v>279</v>
      </c>
      <c r="F95" s="940"/>
      <c r="G95" s="941">
        <v>4</v>
      </c>
      <c r="H95" s="883" t="e">
        <f t="shared" si="52"/>
        <v>#DIV/0!</v>
      </c>
      <c r="I95" s="899">
        <v>2</v>
      </c>
      <c r="J95" s="885">
        <f t="shared" si="53"/>
        <v>8</v>
      </c>
      <c r="K95" s="886">
        <f>J95*B95</f>
        <v>24</v>
      </c>
      <c r="L95" s="887">
        <f>B95*7960</f>
        <v>23880</v>
      </c>
      <c r="M95" s="887">
        <f>L95*J95</f>
        <v>191040</v>
      </c>
      <c r="N95" s="887">
        <f>C95*J95</f>
        <v>16</v>
      </c>
      <c r="O95" s="887">
        <f t="shared" ref="O95" si="56">N95*7960</f>
        <v>127360</v>
      </c>
      <c r="P95" s="888">
        <f t="shared" si="54"/>
        <v>40</v>
      </c>
      <c r="Q95" s="888">
        <f t="shared" si="55"/>
        <v>318400</v>
      </c>
      <c r="R95" s="906"/>
      <c r="S95" s="1005"/>
      <c r="T95" s="831">
        <v>84</v>
      </c>
      <c r="U95" s="1450"/>
      <c r="V95" s="900" t="s">
        <v>50</v>
      </c>
      <c r="W95" s="893"/>
      <c r="X95" s="893"/>
      <c r="Y95" s="895"/>
      <c r="Z95" s="895"/>
      <c r="AA95" s="895"/>
      <c r="AB95" s="901"/>
      <c r="AC95" s="895"/>
      <c r="AD95" s="895"/>
      <c r="AE95" s="896"/>
      <c r="AF95" s="902"/>
      <c r="AG95" s="902"/>
      <c r="AH95" s="902"/>
      <c r="AI95" s="902"/>
      <c r="AJ95" s="902"/>
      <c r="AK95" s="902"/>
      <c r="AL95" s="902"/>
      <c r="AM95" s="902"/>
      <c r="AN95" s="902"/>
      <c r="AO95" s="902"/>
      <c r="AP95" s="902"/>
      <c r="AQ95" s="902"/>
      <c r="AR95" s="902"/>
      <c r="AS95" s="902"/>
      <c r="AT95" s="901"/>
      <c r="AU95" s="901"/>
      <c r="AV95" s="901"/>
      <c r="AW95" s="901"/>
      <c r="AX95" s="901"/>
      <c r="AY95" s="901"/>
      <c r="AZ95" s="901"/>
      <c r="BA95" s="901"/>
      <c r="BB95" s="901"/>
      <c r="BC95" s="911"/>
      <c r="BD95" s="895"/>
      <c r="BE95" s="895"/>
    </row>
    <row r="96" spans="1:57" ht="12.75" customHeight="1" x14ac:dyDescent="0.2">
      <c r="A96" s="840">
        <v>85</v>
      </c>
      <c r="B96" s="878">
        <v>0.25</v>
      </c>
      <c r="C96" s="909"/>
      <c r="D96" s="1449" t="s">
        <v>100</v>
      </c>
      <c r="E96" s="903" t="s">
        <v>278</v>
      </c>
      <c r="F96" s="942"/>
      <c r="G96" s="943"/>
      <c r="H96" s="883"/>
      <c r="I96" s="899"/>
      <c r="J96" s="885"/>
      <c r="K96" s="886"/>
      <c r="L96" s="887"/>
      <c r="M96" s="887"/>
      <c r="N96" s="887"/>
      <c r="O96" s="887"/>
      <c r="P96" s="888"/>
      <c r="Q96" s="888"/>
      <c r="R96" s="906"/>
      <c r="S96" s="1005"/>
      <c r="T96" s="831">
        <v>85</v>
      </c>
      <c r="U96" s="1450" t="s">
        <v>100</v>
      </c>
      <c r="V96" s="900" t="s">
        <v>49</v>
      </c>
      <c r="W96" s="893"/>
      <c r="X96" s="893"/>
      <c r="Y96" s="895"/>
      <c r="Z96" s="895"/>
      <c r="AA96" s="895"/>
      <c r="AB96" s="901"/>
      <c r="AC96" s="895"/>
      <c r="AD96" s="895"/>
      <c r="AE96" s="896"/>
      <c r="AF96" s="902"/>
      <c r="AG96" s="902"/>
      <c r="AH96" s="902"/>
      <c r="AI96" s="902"/>
      <c r="AJ96" s="902"/>
      <c r="AK96" s="902"/>
      <c r="AL96" s="902"/>
      <c r="AM96" s="902"/>
      <c r="AN96" s="902"/>
      <c r="AO96" s="902"/>
      <c r="AP96" s="902"/>
      <c r="AQ96" s="902"/>
      <c r="AR96" s="902"/>
      <c r="AS96" s="902"/>
      <c r="AT96" s="901"/>
      <c r="AU96" s="901"/>
      <c r="AV96" s="901"/>
      <c r="AW96" s="901"/>
      <c r="AX96" s="901"/>
      <c r="AY96" s="901"/>
      <c r="AZ96" s="901"/>
      <c r="BA96" s="901"/>
      <c r="BB96" s="901"/>
      <c r="BC96" s="911"/>
      <c r="BD96" s="895"/>
      <c r="BE96" s="895"/>
    </row>
    <row r="97" spans="1:57" ht="12.75" customHeight="1" x14ac:dyDescent="0.2">
      <c r="A97" s="840">
        <v>86</v>
      </c>
      <c r="B97" s="878">
        <v>0.25</v>
      </c>
      <c r="C97" s="909"/>
      <c r="D97" s="1449"/>
      <c r="E97" s="903" t="s">
        <v>279</v>
      </c>
      <c r="F97" s="942"/>
      <c r="G97" s="943"/>
      <c r="H97" s="883"/>
      <c r="I97" s="899"/>
      <c r="J97" s="885"/>
      <c r="K97" s="886"/>
      <c r="L97" s="887"/>
      <c r="M97" s="887"/>
      <c r="N97" s="887"/>
      <c r="O97" s="887"/>
      <c r="P97" s="888"/>
      <c r="Q97" s="888"/>
      <c r="R97" s="906"/>
      <c r="S97" s="1005"/>
      <c r="T97" s="831">
        <v>86</v>
      </c>
      <c r="U97" s="1450"/>
      <c r="V97" s="900" t="s">
        <v>50</v>
      </c>
      <c r="W97" s="893"/>
      <c r="X97" s="893"/>
      <c r="Y97" s="895"/>
      <c r="Z97" s="895"/>
      <c r="AA97" s="895"/>
      <c r="AB97" s="901"/>
      <c r="AC97" s="895"/>
      <c r="AD97" s="895"/>
      <c r="AE97" s="896"/>
      <c r="AF97" s="902"/>
      <c r="AG97" s="902"/>
      <c r="AH97" s="902"/>
      <c r="AI97" s="902"/>
      <c r="AJ97" s="902"/>
      <c r="AK97" s="902"/>
      <c r="AL97" s="902"/>
      <c r="AM97" s="902"/>
      <c r="AN97" s="902"/>
      <c r="AO97" s="902"/>
      <c r="AP97" s="902"/>
      <c r="AQ97" s="902"/>
      <c r="AR97" s="902"/>
      <c r="AS97" s="902"/>
      <c r="AT97" s="901"/>
      <c r="AU97" s="901"/>
      <c r="AV97" s="901"/>
      <c r="AW97" s="901"/>
      <c r="AX97" s="901"/>
      <c r="AY97" s="901"/>
      <c r="AZ97" s="901"/>
      <c r="BA97" s="901"/>
      <c r="BB97" s="901"/>
      <c r="BC97" s="911"/>
      <c r="BD97" s="895"/>
      <c r="BE97" s="895"/>
    </row>
    <row r="98" spans="1:57" s="947" customFormat="1" ht="12.75" customHeight="1" x14ac:dyDescent="0.2">
      <c r="A98" s="840">
        <v>87</v>
      </c>
      <c r="B98" s="913"/>
      <c r="C98" s="914"/>
      <c r="D98" s="946" t="s">
        <v>101</v>
      </c>
      <c r="E98" s="915"/>
      <c r="F98" s="840"/>
      <c r="G98" s="945"/>
      <c r="H98" s="913"/>
      <c r="I98" s="917"/>
      <c r="J98" s="918"/>
      <c r="K98" s="919"/>
      <c r="L98" s="920"/>
      <c r="M98" s="920"/>
      <c r="N98" s="921"/>
      <c r="O98" s="920"/>
      <c r="P98" s="921"/>
      <c r="Q98" s="921"/>
      <c r="R98" s="923"/>
      <c r="S98" s="924"/>
      <c r="T98" s="831">
        <v>87</v>
      </c>
      <c r="U98" s="925" t="s">
        <v>101</v>
      </c>
      <c r="V98" s="926"/>
      <c r="W98" s="831"/>
      <c r="X98" s="831"/>
      <c r="Y98" s="832"/>
      <c r="Z98" s="832"/>
      <c r="AA98" s="832"/>
      <c r="AB98" s="832"/>
      <c r="AC98" s="832"/>
      <c r="AD98" s="832"/>
      <c r="AE98" s="928"/>
      <c r="AF98" s="928"/>
      <c r="AG98" s="928"/>
      <c r="AH98" s="928"/>
      <c r="AI98" s="928"/>
      <c r="AJ98" s="928"/>
      <c r="AK98" s="928"/>
      <c r="AL98" s="928"/>
      <c r="AM98" s="928"/>
      <c r="AN98" s="928"/>
      <c r="AO98" s="928"/>
      <c r="AP98" s="928"/>
      <c r="AQ98" s="928"/>
      <c r="AR98" s="928"/>
      <c r="AS98" s="928"/>
      <c r="AT98" s="832"/>
      <c r="AU98" s="832"/>
      <c r="AV98" s="832"/>
      <c r="AW98" s="832"/>
      <c r="AX98" s="832"/>
      <c r="AY98" s="832"/>
      <c r="AZ98" s="832"/>
      <c r="BA98" s="832"/>
      <c r="BB98" s="832"/>
      <c r="BC98" s="832"/>
      <c r="BD98" s="832"/>
      <c r="BE98" s="958"/>
    </row>
    <row r="99" spans="1:57" ht="25.5" customHeight="1" x14ac:dyDescent="0.2">
      <c r="A99" s="840">
        <v>88</v>
      </c>
      <c r="B99" s="878">
        <v>8</v>
      </c>
      <c r="C99" s="909"/>
      <c r="D99" s="907" t="s">
        <v>102</v>
      </c>
      <c r="E99" s="880" t="s">
        <v>278</v>
      </c>
      <c r="F99" s="942">
        <v>1</v>
      </c>
      <c r="G99" s="943">
        <v>1</v>
      </c>
      <c r="H99" s="883">
        <f>G99*100/F99</f>
        <v>100</v>
      </c>
      <c r="I99" s="899">
        <v>6</v>
      </c>
      <c r="J99" s="885">
        <f>I99*G99</f>
        <v>6</v>
      </c>
      <c r="K99" s="886">
        <f>J99*B99</f>
        <v>48</v>
      </c>
      <c r="L99" s="887">
        <f>B99*7960</f>
        <v>63680</v>
      </c>
      <c r="M99" s="887">
        <f>L99*J99</f>
        <v>382080</v>
      </c>
      <c r="N99" s="887"/>
      <c r="O99" s="887"/>
      <c r="P99" s="888">
        <f>K99+N99</f>
        <v>48</v>
      </c>
      <c r="Q99" s="888">
        <f t="shared" ref="Q99:Q101" si="57">M99+O99</f>
        <v>382080</v>
      </c>
      <c r="R99" s="906"/>
      <c r="S99" s="1005"/>
      <c r="T99" s="831">
        <v>88</v>
      </c>
      <c r="U99" s="908" t="s">
        <v>102</v>
      </c>
      <c r="V99" s="900" t="s">
        <v>49</v>
      </c>
      <c r="W99" s="893">
        <v>1</v>
      </c>
      <c r="X99" s="893">
        <v>1</v>
      </c>
      <c r="Y99" s="895">
        <v>100</v>
      </c>
      <c r="Z99" s="895">
        <v>4</v>
      </c>
      <c r="AA99" s="895">
        <v>4</v>
      </c>
      <c r="AB99" s="901"/>
      <c r="AC99" s="895">
        <f t="shared" ref="AC99:AD101" si="58">AF99+AH99+AJ99+AL99+AN99+AP99+AR99+AT99+AV99+AX99+AZ99+BB99</f>
        <v>4</v>
      </c>
      <c r="AD99" s="895">
        <f t="shared" si="58"/>
        <v>0</v>
      </c>
      <c r="AE99" s="896">
        <f>AD99*100/AC99</f>
        <v>0</v>
      </c>
      <c r="AF99" s="902"/>
      <c r="AG99" s="902"/>
      <c r="AH99" s="902"/>
      <c r="AI99" s="902"/>
      <c r="AJ99" s="902"/>
      <c r="AK99" s="902"/>
      <c r="AL99" s="902"/>
      <c r="AM99" s="902"/>
      <c r="AN99" s="902"/>
      <c r="AO99" s="902"/>
      <c r="AP99" s="902"/>
      <c r="AQ99" s="902"/>
      <c r="AR99" s="902"/>
      <c r="AS99" s="902"/>
      <c r="AT99" s="901"/>
      <c r="AU99" s="901"/>
      <c r="AV99" s="901"/>
      <c r="AW99" s="901"/>
      <c r="AX99" s="901"/>
      <c r="AY99" s="901"/>
      <c r="AZ99" s="901"/>
      <c r="BA99" s="901"/>
      <c r="BB99" s="901">
        <v>4</v>
      </c>
      <c r="BC99" s="911"/>
      <c r="BD99" s="895">
        <f t="shared" si="51"/>
        <v>4</v>
      </c>
      <c r="BE99" s="911"/>
    </row>
    <row r="100" spans="1:57" ht="12" customHeight="1" x14ac:dyDescent="0.2">
      <c r="A100" s="840">
        <v>89</v>
      </c>
      <c r="B100" s="878">
        <v>1</v>
      </c>
      <c r="C100" s="879"/>
      <c r="D100" s="1453" t="s">
        <v>103</v>
      </c>
      <c r="E100" s="903" t="s">
        <v>278</v>
      </c>
      <c r="F100" s="942">
        <v>25</v>
      </c>
      <c r="G100" s="943">
        <v>25</v>
      </c>
      <c r="H100" s="883">
        <f>G100*100/F100</f>
        <v>100</v>
      </c>
      <c r="I100" s="899">
        <v>1</v>
      </c>
      <c r="J100" s="885">
        <f>I100*G100</f>
        <v>25</v>
      </c>
      <c r="K100" s="886">
        <f>J100*B100</f>
        <v>25</v>
      </c>
      <c r="L100" s="887">
        <f>B100*7960</f>
        <v>7960</v>
      </c>
      <c r="M100" s="887">
        <f>L100*J100</f>
        <v>199000</v>
      </c>
      <c r="N100" s="887"/>
      <c r="O100" s="887"/>
      <c r="P100" s="888">
        <f>K100+N100</f>
        <v>25</v>
      </c>
      <c r="Q100" s="888">
        <f t="shared" si="57"/>
        <v>199000</v>
      </c>
      <c r="R100" s="906"/>
      <c r="S100" s="1005"/>
      <c r="T100" s="831">
        <v>89</v>
      </c>
      <c r="U100" s="1450" t="s">
        <v>103</v>
      </c>
      <c r="V100" s="900" t="s">
        <v>49</v>
      </c>
      <c r="W100" s="893">
        <v>25</v>
      </c>
      <c r="X100" s="893">
        <v>25</v>
      </c>
      <c r="Y100" s="895">
        <v>100</v>
      </c>
      <c r="Z100" s="895">
        <v>1</v>
      </c>
      <c r="AA100" s="895">
        <v>25</v>
      </c>
      <c r="AB100" s="901"/>
      <c r="AC100" s="895">
        <f t="shared" si="58"/>
        <v>25</v>
      </c>
      <c r="AD100" s="895">
        <f t="shared" si="58"/>
        <v>0</v>
      </c>
      <c r="AE100" s="896">
        <f>AD100*100/AC100</f>
        <v>0</v>
      </c>
      <c r="AF100" s="902"/>
      <c r="AG100" s="902"/>
      <c r="AH100" s="902"/>
      <c r="AI100" s="902"/>
      <c r="AJ100" s="902"/>
      <c r="AK100" s="902"/>
      <c r="AL100" s="902"/>
      <c r="AM100" s="902"/>
      <c r="AN100" s="902"/>
      <c r="AO100" s="902"/>
      <c r="AP100" s="902"/>
      <c r="AQ100" s="902"/>
      <c r="AR100" s="902"/>
      <c r="AS100" s="902"/>
      <c r="AT100" s="901">
        <v>5</v>
      </c>
      <c r="AU100" s="901"/>
      <c r="AV100" s="901">
        <v>5</v>
      </c>
      <c r="AW100" s="901"/>
      <c r="AX100" s="901">
        <v>5</v>
      </c>
      <c r="AY100" s="901"/>
      <c r="AZ100" s="901">
        <v>5</v>
      </c>
      <c r="BA100" s="901"/>
      <c r="BB100" s="901">
        <v>5</v>
      </c>
      <c r="BC100" s="911"/>
      <c r="BD100" s="895">
        <f t="shared" si="51"/>
        <v>25</v>
      </c>
      <c r="BE100" s="895">
        <f>AG100+AI100+AK100+AM100+AO100+AQ100+AS100+AU100+AW100+AY100+BA100+BC100</f>
        <v>0</v>
      </c>
    </row>
    <row r="101" spans="1:57" ht="12" customHeight="1" x14ac:dyDescent="0.2">
      <c r="A101" s="840">
        <v>90</v>
      </c>
      <c r="B101" s="878">
        <v>1.5</v>
      </c>
      <c r="C101" s="879">
        <v>2</v>
      </c>
      <c r="D101" s="1454"/>
      <c r="E101" s="903" t="s">
        <v>279</v>
      </c>
      <c r="F101" s="942"/>
      <c r="G101" s="943">
        <v>12</v>
      </c>
      <c r="H101" s="883" t="e">
        <f>G101*100/F101</f>
        <v>#DIV/0!</v>
      </c>
      <c r="I101" s="899">
        <v>1</v>
      </c>
      <c r="J101" s="885">
        <f>I101*G101</f>
        <v>12</v>
      </c>
      <c r="K101" s="886">
        <f>J101*B101</f>
        <v>18</v>
      </c>
      <c r="L101" s="887">
        <f>B101*7960</f>
        <v>11940</v>
      </c>
      <c r="M101" s="887">
        <f>L101*J101</f>
        <v>143280</v>
      </c>
      <c r="N101" s="887">
        <f>C101*J101</f>
        <v>24</v>
      </c>
      <c r="O101" s="887">
        <f t="shared" ref="O101" si="59">N101*7960</f>
        <v>191040</v>
      </c>
      <c r="P101" s="888">
        <f>K101+N101</f>
        <v>42</v>
      </c>
      <c r="Q101" s="888">
        <f t="shared" si="57"/>
        <v>334320</v>
      </c>
      <c r="R101" s="906"/>
      <c r="S101" s="1005"/>
      <c r="T101" s="831">
        <v>90</v>
      </c>
      <c r="U101" s="1452"/>
      <c r="V101" s="900" t="s">
        <v>50</v>
      </c>
      <c r="W101" s="893">
        <v>5</v>
      </c>
      <c r="X101" s="893">
        <v>5</v>
      </c>
      <c r="Y101" s="895">
        <v>100</v>
      </c>
      <c r="Z101" s="895">
        <v>1</v>
      </c>
      <c r="AA101" s="895">
        <v>5</v>
      </c>
      <c r="AB101" s="901"/>
      <c r="AC101" s="895">
        <f t="shared" si="58"/>
        <v>5</v>
      </c>
      <c r="AD101" s="895">
        <f t="shared" si="58"/>
        <v>0</v>
      </c>
      <c r="AE101" s="896">
        <f>AD101*100/AC101</f>
        <v>0</v>
      </c>
      <c r="AF101" s="902"/>
      <c r="AG101" s="902"/>
      <c r="AH101" s="902"/>
      <c r="AI101" s="902"/>
      <c r="AJ101" s="902"/>
      <c r="AK101" s="902"/>
      <c r="AL101" s="902"/>
      <c r="AM101" s="902"/>
      <c r="AN101" s="902"/>
      <c r="AO101" s="902"/>
      <c r="AP101" s="902"/>
      <c r="AQ101" s="902"/>
      <c r="AR101" s="902"/>
      <c r="AS101" s="902"/>
      <c r="AT101" s="901">
        <v>1</v>
      </c>
      <c r="AU101" s="901"/>
      <c r="AV101" s="901">
        <v>1</v>
      </c>
      <c r="AW101" s="901"/>
      <c r="AX101" s="901">
        <v>1</v>
      </c>
      <c r="AY101" s="901"/>
      <c r="AZ101" s="901">
        <v>1</v>
      </c>
      <c r="BA101" s="901"/>
      <c r="BB101" s="901">
        <v>1</v>
      </c>
      <c r="BC101" s="911"/>
      <c r="BD101" s="895">
        <f t="shared" si="51"/>
        <v>5</v>
      </c>
      <c r="BE101" s="895">
        <f>AG101+AI101+AK101+AM101+AO101+AQ101+AS101+AU101+AW101+AY101+BA101+BC101</f>
        <v>0</v>
      </c>
    </row>
    <row r="102" spans="1:57" s="947" customFormat="1" ht="12" customHeight="1" x14ac:dyDescent="0.2">
      <c r="A102" s="840">
        <v>91</v>
      </c>
      <c r="B102" s="913"/>
      <c r="C102" s="914"/>
      <c r="D102" s="946" t="s">
        <v>104</v>
      </c>
      <c r="E102" s="915"/>
      <c r="F102" s="915"/>
      <c r="G102" s="916"/>
      <c r="H102" s="913"/>
      <c r="I102" s="917"/>
      <c r="J102" s="918"/>
      <c r="K102" s="919"/>
      <c r="L102" s="920"/>
      <c r="M102" s="920"/>
      <c r="N102" s="921"/>
      <c r="O102" s="920"/>
      <c r="P102" s="921"/>
      <c r="Q102" s="921"/>
      <c r="R102" s="923"/>
      <c r="S102" s="924"/>
      <c r="T102" s="831">
        <v>91</v>
      </c>
      <c r="U102" s="925" t="s">
        <v>104</v>
      </c>
      <c r="V102" s="926"/>
      <c r="W102" s="926"/>
      <c r="X102" s="926"/>
      <c r="Y102" s="832"/>
      <c r="Z102" s="832"/>
      <c r="AA102" s="832"/>
      <c r="AB102" s="832"/>
      <c r="AC102" s="832"/>
      <c r="AD102" s="832"/>
      <c r="AE102" s="928"/>
      <c r="AF102" s="928"/>
      <c r="AG102" s="928"/>
      <c r="AH102" s="928"/>
      <c r="AI102" s="928"/>
      <c r="AJ102" s="928"/>
      <c r="AK102" s="928"/>
      <c r="AL102" s="928"/>
      <c r="AM102" s="928"/>
      <c r="AN102" s="928"/>
      <c r="AO102" s="928"/>
      <c r="AP102" s="928"/>
      <c r="AQ102" s="928"/>
      <c r="AR102" s="928"/>
      <c r="AS102" s="928"/>
      <c r="AT102" s="832"/>
      <c r="AU102" s="832"/>
      <c r="AV102" s="832"/>
      <c r="AW102" s="832"/>
      <c r="AX102" s="832"/>
      <c r="AY102" s="832"/>
      <c r="AZ102" s="832"/>
      <c r="BA102" s="832"/>
      <c r="BB102" s="832"/>
      <c r="BC102" s="832"/>
      <c r="BD102" s="895"/>
      <c r="BE102" s="958"/>
    </row>
    <row r="103" spans="1:57" ht="22.5" customHeight="1" x14ac:dyDescent="0.2">
      <c r="A103" s="840">
        <v>92</v>
      </c>
      <c r="B103" s="878">
        <v>8</v>
      </c>
      <c r="C103" s="879"/>
      <c r="D103" s="907" t="s">
        <v>105</v>
      </c>
      <c r="E103" s="880" t="s">
        <v>106</v>
      </c>
      <c r="F103" s="959">
        <v>2</v>
      </c>
      <c r="G103" s="960">
        <v>2</v>
      </c>
      <c r="H103" s="883">
        <f>G103*100/F103</f>
        <v>100</v>
      </c>
      <c r="I103" s="899">
        <v>6</v>
      </c>
      <c r="J103" s="885">
        <f>I103*G103</f>
        <v>12</v>
      </c>
      <c r="K103" s="886">
        <f>J103*B103</f>
        <v>96</v>
      </c>
      <c r="L103" s="887">
        <f>B103*7960</f>
        <v>63680</v>
      </c>
      <c r="M103" s="887">
        <f>L103*J103</f>
        <v>764160</v>
      </c>
      <c r="N103" s="887"/>
      <c r="O103" s="887"/>
      <c r="P103" s="888">
        <f>K103+N103</f>
        <v>96</v>
      </c>
      <c r="Q103" s="888">
        <f t="shared" ref="Q103:Q107" si="60">M103+O103</f>
        <v>764160</v>
      </c>
      <c r="R103" s="906"/>
      <c r="S103" s="1005"/>
      <c r="T103" s="831">
        <v>92</v>
      </c>
      <c r="U103" s="908" t="s">
        <v>105</v>
      </c>
      <c r="V103" s="900" t="s">
        <v>106</v>
      </c>
      <c r="W103" s="893">
        <v>2</v>
      </c>
      <c r="X103" s="893">
        <v>2</v>
      </c>
      <c r="Y103" s="895">
        <v>100</v>
      </c>
      <c r="Z103" s="895">
        <v>5</v>
      </c>
      <c r="AA103" s="895">
        <v>10</v>
      </c>
      <c r="AB103" s="901"/>
      <c r="AC103" s="895">
        <f t="shared" ref="AC103:AD107" si="61">AF103+AH103+AJ103+AL103+AN103+AP103+AR103+AT103+AV103+AX103+AZ103+BB103</f>
        <v>10</v>
      </c>
      <c r="AD103" s="895">
        <f t="shared" si="61"/>
        <v>0</v>
      </c>
      <c r="AE103" s="896">
        <f>AD103*100/AC103</f>
        <v>0</v>
      </c>
      <c r="AF103" s="902"/>
      <c r="AG103" s="902"/>
      <c r="AH103" s="902"/>
      <c r="AI103" s="902"/>
      <c r="AJ103" s="902"/>
      <c r="AK103" s="902"/>
      <c r="AL103" s="902"/>
      <c r="AM103" s="902"/>
      <c r="AN103" s="902"/>
      <c r="AO103" s="902"/>
      <c r="AP103" s="902"/>
      <c r="AQ103" s="902"/>
      <c r="AR103" s="902"/>
      <c r="AS103" s="902"/>
      <c r="AT103" s="901">
        <v>2</v>
      </c>
      <c r="AU103" s="901"/>
      <c r="AV103" s="901">
        <v>2</v>
      </c>
      <c r="AW103" s="901"/>
      <c r="AX103" s="901">
        <v>2</v>
      </c>
      <c r="AY103" s="901"/>
      <c r="AZ103" s="901">
        <v>2</v>
      </c>
      <c r="BA103" s="901"/>
      <c r="BB103" s="901">
        <v>2</v>
      </c>
      <c r="BC103" s="911"/>
      <c r="BD103" s="895">
        <f>AF103+AH103+AJ103+AL103+AN103+AP103+AR103+AT103+AV103+AX103+AZ103+BB103</f>
        <v>10</v>
      </c>
      <c r="BE103" s="911"/>
    </row>
    <row r="104" spans="1:57" ht="27" customHeight="1" x14ac:dyDescent="0.2">
      <c r="A104" s="840">
        <v>93</v>
      </c>
      <c r="B104" s="878">
        <v>3</v>
      </c>
      <c r="C104" s="879"/>
      <c r="D104" s="907" t="s">
        <v>107</v>
      </c>
      <c r="E104" s="880" t="s">
        <v>106</v>
      </c>
      <c r="F104" s="932"/>
      <c r="G104" s="933">
        <v>12</v>
      </c>
      <c r="H104" s="883" t="e">
        <f>G104*100/F104</f>
        <v>#DIV/0!</v>
      </c>
      <c r="I104" s="899">
        <v>1</v>
      </c>
      <c r="J104" s="885">
        <f>I104*G104</f>
        <v>12</v>
      </c>
      <c r="K104" s="886">
        <f>J104*B104</f>
        <v>36</v>
      </c>
      <c r="L104" s="887">
        <f>B104*7960</f>
        <v>23880</v>
      </c>
      <c r="M104" s="887">
        <f>L104*J104</f>
        <v>286560</v>
      </c>
      <c r="N104" s="887"/>
      <c r="O104" s="887"/>
      <c r="P104" s="888">
        <f>K104+N104</f>
        <v>36</v>
      </c>
      <c r="Q104" s="888">
        <f t="shared" si="60"/>
        <v>286560</v>
      </c>
      <c r="R104" s="906"/>
      <c r="S104" s="1005"/>
      <c r="T104" s="831">
        <v>93</v>
      </c>
      <c r="U104" s="908" t="s">
        <v>107</v>
      </c>
      <c r="V104" s="900" t="s">
        <v>106</v>
      </c>
      <c r="W104" s="893"/>
      <c r="X104" s="893"/>
      <c r="Y104" s="895"/>
      <c r="Z104" s="895"/>
      <c r="AA104" s="895"/>
      <c r="AB104" s="901"/>
      <c r="AC104" s="895"/>
      <c r="AD104" s="895"/>
      <c r="AE104" s="896"/>
      <c r="AF104" s="902"/>
      <c r="AG104" s="902"/>
      <c r="AH104" s="902"/>
      <c r="AI104" s="902"/>
      <c r="AJ104" s="902"/>
      <c r="AK104" s="902"/>
      <c r="AL104" s="902"/>
      <c r="AM104" s="902"/>
      <c r="AN104" s="902"/>
      <c r="AO104" s="902"/>
      <c r="AP104" s="902"/>
      <c r="AQ104" s="902"/>
      <c r="AR104" s="902"/>
      <c r="AS104" s="902"/>
      <c r="AT104" s="901"/>
      <c r="AU104" s="901"/>
      <c r="AV104" s="901"/>
      <c r="AW104" s="901"/>
      <c r="AX104" s="901"/>
      <c r="AY104" s="901"/>
      <c r="AZ104" s="901"/>
      <c r="BA104" s="901"/>
      <c r="BB104" s="901"/>
      <c r="BC104" s="911"/>
      <c r="BD104" s="895"/>
      <c r="BE104" s="895"/>
    </row>
    <row r="105" spans="1:57" ht="24.75" customHeight="1" x14ac:dyDescent="0.2">
      <c r="A105" s="840">
        <v>94</v>
      </c>
      <c r="B105" s="878">
        <v>8</v>
      </c>
      <c r="C105" s="879"/>
      <c r="D105" s="907" t="s">
        <v>108</v>
      </c>
      <c r="E105" s="880" t="s">
        <v>106</v>
      </c>
      <c r="F105" s="959">
        <v>2</v>
      </c>
      <c r="G105" s="960">
        <v>2</v>
      </c>
      <c r="H105" s="883">
        <f>G105*100/F105</f>
        <v>100</v>
      </c>
      <c r="I105" s="899">
        <v>8</v>
      </c>
      <c r="J105" s="885">
        <f>I105*G105</f>
        <v>16</v>
      </c>
      <c r="K105" s="886">
        <f>J105*B105</f>
        <v>128</v>
      </c>
      <c r="L105" s="887">
        <f>B105*7960</f>
        <v>63680</v>
      </c>
      <c r="M105" s="887">
        <f>L105*J105</f>
        <v>1018880</v>
      </c>
      <c r="N105" s="887"/>
      <c r="O105" s="887"/>
      <c r="P105" s="888">
        <f>K105+N105</f>
        <v>128</v>
      </c>
      <c r="Q105" s="888">
        <f t="shared" si="60"/>
        <v>1018880</v>
      </c>
      <c r="R105" s="906"/>
      <c r="S105" s="1005"/>
      <c r="T105" s="831">
        <v>94</v>
      </c>
      <c r="U105" s="908" t="s">
        <v>108</v>
      </c>
      <c r="V105" s="900" t="s">
        <v>106</v>
      </c>
      <c r="W105" s="893">
        <v>2</v>
      </c>
      <c r="X105" s="893">
        <v>2</v>
      </c>
      <c r="Y105" s="895">
        <v>100</v>
      </c>
      <c r="Z105" s="895">
        <v>16</v>
      </c>
      <c r="AA105" s="895">
        <v>32</v>
      </c>
      <c r="AB105" s="901"/>
      <c r="AC105" s="895">
        <f t="shared" si="61"/>
        <v>28</v>
      </c>
      <c r="AD105" s="895">
        <f t="shared" si="61"/>
        <v>0</v>
      </c>
      <c r="AE105" s="896">
        <f>AD105*100/AC105</f>
        <v>0</v>
      </c>
      <c r="AF105" s="902"/>
      <c r="AG105" s="902"/>
      <c r="AH105" s="902"/>
      <c r="AI105" s="902"/>
      <c r="AJ105" s="902"/>
      <c r="AK105" s="902"/>
      <c r="AL105" s="902"/>
      <c r="AM105" s="902"/>
      <c r="AN105" s="902"/>
      <c r="AO105" s="902"/>
      <c r="AP105" s="902"/>
      <c r="AQ105" s="902"/>
      <c r="AR105" s="902"/>
      <c r="AS105" s="902"/>
      <c r="AT105" s="901">
        <v>8</v>
      </c>
      <c r="AU105" s="901"/>
      <c r="AV105" s="901">
        <v>8</v>
      </c>
      <c r="AW105" s="901"/>
      <c r="AX105" s="901">
        <v>4</v>
      </c>
      <c r="AY105" s="901"/>
      <c r="AZ105" s="901">
        <v>4</v>
      </c>
      <c r="BA105" s="901"/>
      <c r="BB105" s="901">
        <v>4</v>
      </c>
      <c r="BC105" s="911"/>
      <c r="BD105" s="895">
        <f t="shared" ref="BD105:BD129" si="62">AF105+AH105+AJ105+AL105+AN105+AP105+AR105+AT105+AV105+AX105+AZ105+BB105</f>
        <v>28</v>
      </c>
      <c r="BE105" s="895">
        <f>AG105+AI105+AK105+AM105+AO105+AQ105+AS105+AU105+AW105+AY105+BA105+BC105</f>
        <v>0</v>
      </c>
    </row>
    <row r="106" spans="1:57" ht="14.25" customHeight="1" x14ac:dyDescent="0.2">
      <c r="A106" s="840">
        <v>95</v>
      </c>
      <c r="B106" s="878">
        <v>8</v>
      </c>
      <c r="C106" s="879"/>
      <c r="D106" s="944" t="s">
        <v>109</v>
      </c>
      <c r="E106" s="880" t="s">
        <v>106</v>
      </c>
      <c r="F106" s="959">
        <v>2</v>
      </c>
      <c r="G106" s="960">
        <v>2</v>
      </c>
      <c r="H106" s="883">
        <f>G106*100/F106</f>
        <v>100</v>
      </c>
      <c r="I106" s="899">
        <v>6</v>
      </c>
      <c r="J106" s="885">
        <f>I106*G106</f>
        <v>12</v>
      </c>
      <c r="K106" s="886">
        <f>J106*B106</f>
        <v>96</v>
      </c>
      <c r="L106" s="887">
        <f>B106*7960</f>
        <v>63680</v>
      </c>
      <c r="M106" s="887">
        <f>L106*J106</f>
        <v>764160</v>
      </c>
      <c r="N106" s="887"/>
      <c r="O106" s="887"/>
      <c r="P106" s="888">
        <f>K106+N106</f>
        <v>96</v>
      </c>
      <c r="Q106" s="888">
        <f t="shared" si="60"/>
        <v>764160</v>
      </c>
      <c r="R106" s="906"/>
      <c r="S106" s="1005"/>
      <c r="T106" s="831">
        <v>95</v>
      </c>
      <c r="U106" s="908" t="s">
        <v>109</v>
      </c>
      <c r="V106" s="900" t="s">
        <v>106</v>
      </c>
      <c r="W106" s="893">
        <v>2</v>
      </c>
      <c r="X106" s="893">
        <v>2</v>
      </c>
      <c r="Y106" s="895">
        <v>100</v>
      </c>
      <c r="Z106" s="895">
        <v>5</v>
      </c>
      <c r="AA106" s="895">
        <v>10</v>
      </c>
      <c r="AB106" s="901"/>
      <c r="AC106" s="895">
        <f t="shared" si="61"/>
        <v>10</v>
      </c>
      <c r="AD106" s="895">
        <f t="shared" si="61"/>
        <v>0</v>
      </c>
      <c r="AE106" s="896">
        <f>AD106*100/AC106</f>
        <v>0</v>
      </c>
      <c r="AF106" s="902"/>
      <c r="AG106" s="902"/>
      <c r="AH106" s="902"/>
      <c r="AI106" s="902"/>
      <c r="AJ106" s="902"/>
      <c r="AK106" s="902"/>
      <c r="AL106" s="902"/>
      <c r="AM106" s="902"/>
      <c r="AN106" s="902"/>
      <c r="AO106" s="902"/>
      <c r="AP106" s="902"/>
      <c r="AQ106" s="902"/>
      <c r="AR106" s="902"/>
      <c r="AS106" s="902"/>
      <c r="AT106" s="901">
        <v>2</v>
      </c>
      <c r="AU106" s="901"/>
      <c r="AV106" s="901">
        <v>2</v>
      </c>
      <c r="AW106" s="901"/>
      <c r="AX106" s="901">
        <v>2</v>
      </c>
      <c r="AY106" s="901"/>
      <c r="AZ106" s="901">
        <v>2</v>
      </c>
      <c r="BA106" s="901"/>
      <c r="BB106" s="901">
        <v>2</v>
      </c>
      <c r="BC106" s="911"/>
      <c r="BD106" s="895">
        <f t="shared" si="62"/>
        <v>10</v>
      </c>
      <c r="BE106" s="895">
        <f>AG106+AI106+AK106+AM106+AO106+AQ106+AS106+AU106+AW106+AY106+BA106+BC106</f>
        <v>0</v>
      </c>
    </row>
    <row r="107" spans="1:57" ht="13.5" customHeight="1" x14ac:dyDescent="0.2">
      <c r="A107" s="840">
        <v>96</v>
      </c>
      <c r="B107" s="878">
        <v>4</v>
      </c>
      <c r="C107" s="879"/>
      <c r="D107" s="944" t="s">
        <v>110</v>
      </c>
      <c r="E107" s="880" t="s">
        <v>106</v>
      </c>
      <c r="F107" s="959">
        <v>2</v>
      </c>
      <c r="G107" s="960">
        <v>2</v>
      </c>
      <c r="H107" s="883">
        <f>G107*100/F107</f>
        <v>100</v>
      </c>
      <c r="I107" s="899">
        <v>5</v>
      </c>
      <c r="J107" s="885">
        <f>I107*G107</f>
        <v>10</v>
      </c>
      <c r="K107" s="886">
        <f>J107*B107</f>
        <v>40</v>
      </c>
      <c r="L107" s="887">
        <f>B107*7960</f>
        <v>31840</v>
      </c>
      <c r="M107" s="887">
        <f>L107*J107</f>
        <v>318400</v>
      </c>
      <c r="N107" s="887"/>
      <c r="O107" s="887"/>
      <c r="P107" s="888">
        <f>K107+N107</f>
        <v>40</v>
      </c>
      <c r="Q107" s="888">
        <f t="shared" si="60"/>
        <v>318400</v>
      </c>
      <c r="R107" s="906"/>
      <c r="S107" s="1005"/>
      <c r="T107" s="831">
        <v>96</v>
      </c>
      <c r="U107" s="908" t="s">
        <v>110</v>
      </c>
      <c r="V107" s="900" t="s">
        <v>106</v>
      </c>
      <c r="W107" s="893">
        <v>2</v>
      </c>
      <c r="X107" s="893">
        <v>2</v>
      </c>
      <c r="Y107" s="895">
        <v>100</v>
      </c>
      <c r="Z107" s="895">
        <v>5</v>
      </c>
      <c r="AA107" s="895">
        <v>10</v>
      </c>
      <c r="AB107" s="901"/>
      <c r="AC107" s="895">
        <f t="shared" si="61"/>
        <v>10</v>
      </c>
      <c r="AD107" s="895">
        <f t="shared" si="61"/>
        <v>0</v>
      </c>
      <c r="AE107" s="896">
        <f>AD107*100/AC107</f>
        <v>0</v>
      </c>
      <c r="AF107" s="902"/>
      <c r="AG107" s="902"/>
      <c r="AH107" s="902"/>
      <c r="AI107" s="902"/>
      <c r="AJ107" s="902"/>
      <c r="AK107" s="902"/>
      <c r="AL107" s="902"/>
      <c r="AM107" s="902"/>
      <c r="AN107" s="902"/>
      <c r="AO107" s="902"/>
      <c r="AP107" s="902"/>
      <c r="AQ107" s="902"/>
      <c r="AR107" s="902"/>
      <c r="AS107" s="902"/>
      <c r="AT107" s="901">
        <v>2</v>
      </c>
      <c r="AU107" s="901"/>
      <c r="AV107" s="901">
        <v>2</v>
      </c>
      <c r="AW107" s="901"/>
      <c r="AX107" s="901">
        <v>2</v>
      </c>
      <c r="AY107" s="901"/>
      <c r="AZ107" s="901">
        <v>2</v>
      </c>
      <c r="BA107" s="901"/>
      <c r="BB107" s="901">
        <v>2</v>
      </c>
      <c r="BC107" s="911"/>
      <c r="BD107" s="895">
        <f t="shared" si="62"/>
        <v>10</v>
      </c>
      <c r="BE107" s="895">
        <f>AG107+AI107+AK107+AM107+AO107+AQ107+AS107+AU107+AW107+AY107+BA107+BC107</f>
        <v>0</v>
      </c>
    </row>
    <row r="108" spans="1:57" s="947" customFormat="1" ht="12.75" customHeight="1" x14ac:dyDescent="0.2">
      <c r="A108" s="840">
        <v>97</v>
      </c>
      <c r="B108" s="913"/>
      <c r="C108" s="914"/>
      <c r="D108" s="826" t="s">
        <v>111</v>
      </c>
      <c r="E108" s="915"/>
      <c r="F108" s="915"/>
      <c r="G108" s="916"/>
      <c r="H108" s="913"/>
      <c r="I108" s="917"/>
      <c r="J108" s="918"/>
      <c r="K108" s="919"/>
      <c r="L108" s="920"/>
      <c r="M108" s="920"/>
      <c r="N108" s="921"/>
      <c r="O108" s="920"/>
      <c r="P108" s="921"/>
      <c r="Q108" s="921"/>
      <c r="R108" s="923"/>
      <c r="S108" s="924"/>
      <c r="T108" s="831">
        <v>97</v>
      </c>
      <c r="U108" s="925" t="s">
        <v>111</v>
      </c>
      <c r="V108" s="926"/>
      <c r="W108" s="926"/>
      <c r="X108" s="926"/>
      <c r="Y108" s="832"/>
      <c r="Z108" s="832"/>
      <c r="AA108" s="832"/>
      <c r="AB108" s="832"/>
      <c r="AC108" s="832"/>
      <c r="AD108" s="832"/>
      <c r="AE108" s="928"/>
      <c r="AF108" s="928"/>
      <c r="AG108" s="928"/>
      <c r="AH108" s="928"/>
      <c r="AI108" s="928"/>
      <c r="AJ108" s="928"/>
      <c r="AK108" s="928"/>
      <c r="AL108" s="928"/>
      <c r="AM108" s="928"/>
      <c r="AN108" s="928"/>
      <c r="AO108" s="928"/>
      <c r="AP108" s="928"/>
      <c r="AQ108" s="928"/>
      <c r="AR108" s="928"/>
      <c r="AS108" s="928"/>
      <c r="AT108" s="832"/>
      <c r="AU108" s="832"/>
      <c r="AV108" s="832"/>
      <c r="AW108" s="832"/>
      <c r="AX108" s="832"/>
      <c r="AY108" s="832"/>
      <c r="AZ108" s="832"/>
      <c r="BA108" s="832"/>
      <c r="BB108" s="832"/>
      <c r="BC108" s="832"/>
      <c r="BD108" s="895"/>
      <c r="BE108" s="832"/>
    </row>
    <row r="109" spans="1:57" ht="21.75" customHeight="1" x14ac:dyDescent="0.2">
      <c r="A109" s="840">
        <v>98</v>
      </c>
      <c r="B109" s="878">
        <v>24</v>
      </c>
      <c r="C109" s="879"/>
      <c r="D109" s="1453" t="s">
        <v>112</v>
      </c>
      <c r="E109" s="903" t="s">
        <v>278</v>
      </c>
      <c r="F109" s="959"/>
      <c r="G109" s="960"/>
      <c r="H109" s="883"/>
      <c r="I109" s="899"/>
      <c r="J109" s="885"/>
      <c r="K109" s="886"/>
      <c r="L109" s="887"/>
      <c r="M109" s="887"/>
      <c r="N109" s="887"/>
      <c r="O109" s="887"/>
      <c r="P109" s="888"/>
      <c r="Q109" s="888"/>
      <c r="R109" s="906"/>
      <c r="S109" s="1005"/>
      <c r="T109" s="831">
        <v>98</v>
      </c>
      <c r="U109" s="1450" t="s">
        <v>112</v>
      </c>
      <c r="V109" s="900" t="s">
        <v>49</v>
      </c>
      <c r="W109" s="893"/>
      <c r="X109" s="893"/>
      <c r="Y109" s="895"/>
      <c r="Z109" s="895"/>
      <c r="AA109" s="895"/>
      <c r="AB109" s="911"/>
      <c r="AC109" s="895"/>
      <c r="AD109" s="895"/>
      <c r="AE109" s="896"/>
      <c r="AF109" s="912"/>
      <c r="AG109" s="912"/>
      <c r="AH109" s="912"/>
      <c r="AI109" s="912"/>
      <c r="AJ109" s="912"/>
      <c r="AK109" s="912"/>
      <c r="AL109" s="912"/>
      <c r="AM109" s="912"/>
      <c r="AN109" s="912"/>
      <c r="AO109" s="912"/>
      <c r="AP109" s="912"/>
      <c r="AQ109" s="912"/>
      <c r="AR109" s="912"/>
      <c r="AS109" s="912"/>
      <c r="AT109" s="911"/>
      <c r="AU109" s="911"/>
      <c r="AV109" s="911"/>
      <c r="AW109" s="911"/>
      <c r="AX109" s="911"/>
      <c r="AY109" s="911"/>
      <c r="AZ109" s="911"/>
      <c r="BA109" s="911"/>
      <c r="BB109" s="911"/>
      <c r="BC109" s="911"/>
      <c r="BD109" s="895"/>
      <c r="BE109" s="895"/>
    </row>
    <row r="110" spans="1:57" ht="17.25" customHeight="1" x14ac:dyDescent="0.2">
      <c r="A110" s="840">
        <v>99</v>
      </c>
      <c r="B110" s="878">
        <v>12</v>
      </c>
      <c r="C110" s="879"/>
      <c r="D110" s="1453"/>
      <c r="E110" s="903" t="s">
        <v>279</v>
      </c>
      <c r="F110" s="880"/>
      <c r="G110" s="961"/>
      <c r="H110" s="883"/>
      <c r="I110" s="910"/>
      <c r="J110" s="885"/>
      <c r="K110" s="886"/>
      <c r="L110" s="887"/>
      <c r="M110" s="887"/>
      <c r="N110" s="887"/>
      <c r="O110" s="887"/>
      <c r="P110" s="888"/>
      <c r="Q110" s="888"/>
      <c r="R110" s="906"/>
      <c r="S110" s="1005"/>
      <c r="T110" s="831">
        <v>99</v>
      </c>
      <c r="U110" s="1450"/>
      <c r="V110" s="900" t="s">
        <v>50</v>
      </c>
      <c r="W110" s="893"/>
      <c r="X110" s="893"/>
      <c r="Y110" s="895"/>
      <c r="Z110" s="895"/>
      <c r="AA110" s="895"/>
      <c r="AB110" s="911"/>
      <c r="AC110" s="895"/>
      <c r="AD110" s="895"/>
      <c r="AE110" s="896"/>
      <c r="AF110" s="912"/>
      <c r="AG110" s="912"/>
      <c r="AH110" s="912"/>
      <c r="AI110" s="912"/>
      <c r="AJ110" s="912"/>
      <c r="AK110" s="912"/>
      <c r="AL110" s="912"/>
      <c r="AM110" s="912"/>
      <c r="AN110" s="912"/>
      <c r="AO110" s="912"/>
      <c r="AP110" s="912"/>
      <c r="AQ110" s="912"/>
      <c r="AR110" s="912"/>
      <c r="AS110" s="912"/>
      <c r="AT110" s="911"/>
      <c r="AU110" s="911"/>
      <c r="AV110" s="911"/>
      <c r="AW110" s="911"/>
      <c r="AX110" s="911"/>
      <c r="AY110" s="911"/>
      <c r="AZ110" s="911"/>
      <c r="BA110" s="911"/>
      <c r="BB110" s="911"/>
      <c r="BC110" s="911"/>
      <c r="BD110" s="895"/>
      <c r="BE110" s="895"/>
    </row>
    <row r="111" spans="1:57" ht="27.75" customHeight="1" x14ac:dyDescent="0.2">
      <c r="A111" s="840">
        <v>100</v>
      </c>
      <c r="B111" s="878">
        <v>24</v>
      </c>
      <c r="C111" s="879"/>
      <c r="D111" s="1453" t="s">
        <v>113</v>
      </c>
      <c r="E111" s="903" t="s">
        <v>278</v>
      </c>
      <c r="F111" s="880"/>
      <c r="G111" s="961"/>
      <c r="H111" s="883"/>
      <c r="I111" s="910"/>
      <c r="J111" s="885"/>
      <c r="K111" s="886"/>
      <c r="L111" s="887"/>
      <c r="M111" s="887"/>
      <c r="N111" s="887"/>
      <c r="O111" s="887"/>
      <c r="P111" s="888"/>
      <c r="Q111" s="888"/>
      <c r="R111" s="906"/>
      <c r="S111" s="1005"/>
      <c r="T111" s="831">
        <v>100</v>
      </c>
      <c r="U111" s="1450" t="s">
        <v>113</v>
      </c>
      <c r="V111" s="900" t="s">
        <v>49</v>
      </c>
      <c r="W111" s="893"/>
      <c r="X111" s="893"/>
      <c r="Y111" s="895"/>
      <c r="Z111" s="895"/>
      <c r="AA111" s="895"/>
      <c r="AB111" s="911"/>
      <c r="AC111" s="895"/>
      <c r="AD111" s="895"/>
      <c r="AE111" s="896"/>
      <c r="AF111" s="912"/>
      <c r="AG111" s="912"/>
      <c r="AH111" s="912"/>
      <c r="AI111" s="912"/>
      <c r="AJ111" s="912"/>
      <c r="AK111" s="912"/>
      <c r="AL111" s="912"/>
      <c r="AM111" s="912"/>
      <c r="AN111" s="912"/>
      <c r="AO111" s="912"/>
      <c r="AP111" s="912"/>
      <c r="AQ111" s="912"/>
      <c r="AR111" s="912"/>
      <c r="AS111" s="912"/>
      <c r="AT111" s="911"/>
      <c r="AU111" s="911"/>
      <c r="AV111" s="911"/>
      <c r="AW111" s="911"/>
      <c r="AX111" s="911"/>
      <c r="AY111" s="911"/>
      <c r="AZ111" s="911"/>
      <c r="BA111" s="911"/>
      <c r="BB111" s="911"/>
      <c r="BC111" s="911"/>
      <c r="BD111" s="895"/>
      <c r="BE111" s="895"/>
    </row>
    <row r="112" spans="1:57" ht="27.75" customHeight="1" x14ac:dyDescent="0.2">
      <c r="A112" s="840">
        <v>101</v>
      </c>
      <c r="B112" s="878">
        <v>8</v>
      </c>
      <c r="C112" s="879"/>
      <c r="D112" s="1453"/>
      <c r="E112" s="903" t="s">
        <v>279</v>
      </c>
      <c r="F112" s="959"/>
      <c r="G112" s="960"/>
      <c r="H112" s="883"/>
      <c r="I112" s="910"/>
      <c r="J112" s="885"/>
      <c r="K112" s="886"/>
      <c r="L112" s="887"/>
      <c r="M112" s="887"/>
      <c r="N112" s="887"/>
      <c r="O112" s="887"/>
      <c r="P112" s="888"/>
      <c r="Q112" s="888"/>
      <c r="R112" s="906"/>
      <c r="S112" s="1005"/>
      <c r="T112" s="831">
        <v>101</v>
      </c>
      <c r="U112" s="1450"/>
      <c r="V112" s="900" t="s">
        <v>50</v>
      </c>
      <c r="W112" s="893"/>
      <c r="X112" s="893"/>
      <c r="Y112" s="895"/>
      <c r="Z112" s="895"/>
      <c r="AA112" s="895"/>
      <c r="AB112" s="911"/>
      <c r="AC112" s="895"/>
      <c r="AD112" s="895"/>
      <c r="AE112" s="896"/>
      <c r="AF112" s="912"/>
      <c r="AG112" s="912"/>
      <c r="AH112" s="912"/>
      <c r="AI112" s="912"/>
      <c r="AJ112" s="912"/>
      <c r="AK112" s="912"/>
      <c r="AL112" s="912"/>
      <c r="AM112" s="912"/>
      <c r="AN112" s="912"/>
      <c r="AO112" s="912"/>
      <c r="AP112" s="912"/>
      <c r="AQ112" s="912"/>
      <c r="AR112" s="912"/>
      <c r="AS112" s="912"/>
      <c r="AT112" s="911"/>
      <c r="AU112" s="911"/>
      <c r="AV112" s="911"/>
      <c r="AW112" s="911"/>
      <c r="AX112" s="911"/>
      <c r="AY112" s="911"/>
      <c r="AZ112" s="911"/>
      <c r="BA112" s="911"/>
      <c r="BB112" s="911"/>
      <c r="BC112" s="911"/>
      <c r="BD112" s="895"/>
      <c r="BE112" s="895"/>
    </row>
    <row r="113" spans="1:57" ht="9.75" customHeight="1" x14ac:dyDescent="0.2">
      <c r="A113" s="840">
        <v>102</v>
      </c>
      <c r="B113" s="878"/>
      <c r="C113" s="879"/>
      <c r="D113" s="1449" t="s">
        <v>114</v>
      </c>
      <c r="E113" s="903" t="s">
        <v>278</v>
      </c>
      <c r="F113" s="880"/>
      <c r="G113" s="961"/>
      <c r="H113" s="883"/>
      <c r="I113" s="910"/>
      <c r="J113" s="885"/>
      <c r="K113" s="886"/>
      <c r="L113" s="887"/>
      <c r="M113" s="887"/>
      <c r="N113" s="887"/>
      <c r="O113" s="887"/>
      <c r="P113" s="888"/>
      <c r="Q113" s="888"/>
      <c r="R113" s="906"/>
      <c r="S113" s="1005"/>
      <c r="T113" s="831">
        <v>102</v>
      </c>
      <c r="U113" s="1450" t="s">
        <v>114</v>
      </c>
      <c r="V113" s="900" t="s">
        <v>49</v>
      </c>
      <c r="W113" s="893"/>
      <c r="X113" s="893"/>
      <c r="Y113" s="895"/>
      <c r="Z113" s="895"/>
      <c r="AA113" s="895"/>
      <c r="AB113" s="911"/>
      <c r="AC113" s="895"/>
      <c r="AD113" s="895"/>
      <c r="AE113" s="896"/>
      <c r="AF113" s="912"/>
      <c r="AG113" s="912"/>
      <c r="AH113" s="912"/>
      <c r="AI113" s="912"/>
      <c r="AJ113" s="912"/>
      <c r="AK113" s="912"/>
      <c r="AL113" s="912"/>
      <c r="AM113" s="912"/>
      <c r="AN113" s="912"/>
      <c r="AO113" s="912"/>
      <c r="AP113" s="912"/>
      <c r="AQ113" s="912"/>
      <c r="AR113" s="912"/>
      <c r="AS113" s="912"/>
      <c r="AT113" s="911"/>
      <c r="AU113" s="911"/>
      <c r="AV113" s="911"/>
      <c r="AW113" s="911"/>
      <c r="AX113" s="911"/>
      <c r="AY113" s="911"/>
      <c r="AZ113" s="911"/>
      <c r="BA113" s="911"/>
      <c r="BB113" s="911"/>
      <c r="BC113" s="911"/>
      <c r="BD113" s="895"/>
      <c r="BE113" s="895"/>
    </row>
    <row r="114" spans="1:57" ht="9.75" customHeight="1" x14ac:dyDescent="0.2">
      <c r="A114" s="840">
        <v>103</v>
      </c>
      <c r="B114" s="878"/>
      <c r="C114" s="879"/>
      <c r="D114" s="1449"/>
      <c r="E114" s="903" t="s">
        <v>279</v>
      </c>
      <c r="F114" s="880"/>
      <c r="G114" s="961"/>
      <c r="H114" s="883"/>
      <c r="I114" s="910"/>
      <c r="J114" s="885"/>
      <c r="K114" s="886"/>
      <c r="L114" s="887"/>
      <c r="M114" s="887"/>
      <c r="N114" s="887"/>
      <c r="O114" s="887"/>
      <c r="P114" s="888"/>
      <c r="Q114" s="888"/>
      <c r="R114" s="906"/>
      <c r="S114" s="1005"/>
      <c r="T114" s="831">
        <v>103</v>
      </c>
      <c r="U114" s="1450"/>
      <c r="V114" s="900" t="s">
        <v>50</v>
      </c>
      <c r="W114" s="893"/>
      <c r="X114" s="893"/>
      <c r="Y114" s="895"/>
      <c r="Z114" s="895"/>
      <c r="AA114" s="895"/>
      <c r="AB114" s="911"/>
      <c r="AC114" s="895"/>
      <c r="AD114" s="895"/>
      <c r="AE114" s="896"/>
      <c r="AF114" s="912"/>
      <c r="AG114" s="912"/>
      <c r="AH114" s="912"/>
      <c r="AI114" s="912"/>
      <c r="AJ114" s="912"/>
      <c r="AK114" s="912"/>
      <c r="AL114" s="912"/>
      <c r="AM114" s="912"/>
      <c r="AN114" s="912"/>
      <c r="AO114" s="912"/>
      <c r="AP114" s="912"/>
      <c r="AQ114" s="912"/>
      <c r="AR114" s="912"/>
      <c r="AS114" s="912"/>
      <c r="AT114" s="911"/>
      <c r="AU114" s="911"/>
      <c r="AV114" s="911"/>
      <c r="AW114" s="911"/>
      <c r="AX114" s="911"/>
      <c r="AY114" s="911"/>
      <c r="AZ114" s="911"/>
      <c r="BA114" s="911"/>
      <c r="BB114" s="911"/>
      <c r="BC114" s="911"/>
      <c r="BD114" s="895"/>
      <c r="BE114" s="895"/>
    </row>
    <row r="115" spans="1:57" ht="10.5" customHeight="1" x14ac:dyDescent="0.2">
      <c r="A115" s="840">
        <v>104</v>
      </c>
      <c r="B115" s="878"/>
      <c r="C115" s="879"/>
      <c r="D115" s="1449" t="s">
        <v>115</v>
      </c>
      <c r="E115" s="903" t="s">
        <v>278</v>
      </c>
      <c r="F115" s="959"/>
      <c r="G115" s="960"/>
      <c r="H115" s="883"/>
      <c r="I115" s="910"/>
      <c r="J115" s="885"/>
      <c r="K115" s="886"/>
      <c r="L115" s="887"/>
      <c r="M115" s="887"/>
      <c r="N115" s="887"/>
      <c r="O115" s="887"/>
      <c r="P115" s="888"/>
      <c r="Q115" s="888"/>
      <c r="R115" s="906"/>
      <c r="S115" s="1005"/>
      <c r="T115" s="831">
        <v>104</v>
      </c>
      <c r="U115" s="1450" t="s">
        <v>115</v>
      </c>
      <c r="V115" s="900" t="s">
        <v>49</v>
      </c>
      <c r="W115" s="893"/>
      <c r="X115" s="893"/>
      <c r="Y115" s="895"/>
      <c r="Z115" s="895"/>
      <c r="AA115" s="895"/>
      <c r="AB115" s="911"/>
      <c r="AC115" s="895"/>
      <c r="AD115" s="895"/>
      <c r="AE115" s="896"/>
      <c r="AF115" s="912"/>
      <c r="AG115" s="912"/>
      <c r="AH115" s="912"/>
      <c r="AI115" s="912"/>
      <c r="AJ115" s="912"/>
      <c r="AK115" s="912"/>
      <c r="AL115" s="912"/>
      <c r="AM115" s="912"/>
      <c r="AN115" s="912"/>
      <c r="AO115" s="912"/>
      <c r="AP115" s="912"/>
      <c r="AQ115" s="912"/>
      <c r="AR115" s="912"/>
      <c r="AS115" s="912"/>
      <c r="AT115" s="911"/>
      <c r="AU115" s="911"/>
      <c r="AV115" s="911"/>
      <c r="AW115" s="911"/>
      <c r="AX115" s="911"/>
      <c r="AY115" s="911"/>
      <c r="AZ115" s="911"/>
      <c r="BA115" s="911"/>
      <c r="BB115" s="911"/>
      <c r="BC115" s="911"/>
      <c r="BD115" s="895"/>
      <c r="BE115" s="895"/>
    </row>
    <row r="116" spans="1:57" ht="10.5" customHeight="1" x14ac:dyDescent="0.2">
      <c r="A116" s="840">
        <v>105</v>
      </c>
      <c r="B116" s="878"/>
      <c r="C116" s="879"/>
      <c r="D116" s="1449"/>
      <c r="E116" s="903" t="s">
        <v>279</v>
      </c>
      <c r="F116" s="880"/>
      <c r="G116" s="961"/>
      <c r="H116" s="883"/>
      <c r="I116" s="910"/>
      <c r="J116" s="885"/>
      <c r="K116" s="886"/>
      <c r="L116" s="887"/>
      <c r="M116" s="887"/>
      <c r="N116" s="887"/>
      <c r="O116" s="887"/>
      <c r="P116" s="888"/>
      <c r="Q116" s="888"/>
      <c r="R116" s="906"/>
      <c r="S116" s="1005"/>
      <c r="T116" s="831">
        <v>105</v>
      </c>
      <c r="U116" s="1450"/>
      <c r="V116" s="900" t="s">
        <v>50</v>
      </c>
      <c r="W116" s="893"/>
      <c r="X116" s="893"/>
      <c r="Y116" s="895"/>
      <c r="Z116" s="895"/>
      <c r="AA116" s="895"/>
      <c r="AB116" s="911"/>
      <c r="AC116" s="895"/>
      <c r="AD116" s="895"/>
      <c r="AE116" s="896"/>
      <c r="AF116" s="912"/>
      <c r="AG116" s="912"/>
      <c r="AH116" s="912"/>
      <c r="AI116" s="912"/>
      <c r="AJ116" s="912"/>
      <c r="AK116" s="912"/>
      <c r="AL116" s="912"/>
      <c r="AM116" s="912"/>
      <c r="AN116" s="912"/>
      <c r="AO116" s="912"/>
      <c r="AP116" s="912"/>
      <c r="AQ116" s="912"/>
      <c r="AR116" s="912"/>
      <c r="AS116" s="912"/>
      <c r="AT116" s="911"/>
      <c r="AU116" s="911"/>
      <c r="AV116" s="911"/>
      <c r="AW116" s="911"/>
      <c r="AX116" s="911"/>
      <c r="AY116" s="911"/>
      <c r="AZ116" s="911"/>
      <c r="BA116" s="911"/>
      <c r="BB116" s="911"/>
      <c r="BC116" s="911"/>
      <c r="BD116" s="895"/>
      <c r="BE116" s="895"/>
    </row>
    <row r="117" spans="1:57" ht="11.25" customHeight="1" x14ac:dyDescent="0.2">
      <c r="A117" s="840">
        <v>106</v>
      </c>
      <c r="B117" s="878"/>
      <c r="C117" s="879"/>
      <c r="D117" s="1449" t="s">
        <v>116</v>
      </c>
      <c r="E117" s="903" t="s">
        <v>278</v>
      </c>
      <c r="F117" s="880"/>
      <c r="G117" s="961"/>
      <c r="H117" s="883"/>
      <c r="I117" s="910"/>
      <c r="J117" s="885"/>
      <c r="K117" s="886"/>
      <c r="L117" s="887"/>
      <c r="M117" s="887"/>
      <c r="N117" s="887"/>
      <c r="O117" s="887"/>
      <c r="P117" s="888"/>
      <c r="Q117" s="888"/>
      <c r="R117" s="906"/>
      <c r="S117" s="1005"/>
      <c r="T117" s="831">
        <v>106</v>
      </c>
      <c r="U117" s="1450" t="s">
        <v>116</v>
      </c>
      <c r="V117" s="900" t="s">
        <v>49</v>
      </c>
      <c r="W117" s="893"/>
      <c r="X117" s="893"/>
      <c r="Y117" s="895"/>
      <c r="Z117" s="895"/>
      <c r="AA117" s="895"/>
      <c r="AB117" s="911"/>
      <c r="AC117" s="895"/>
      <c r="AD117" s="895"/>
      <c r="AE117" s="896"/>
      <c r="AF117" s="912"/>
      <c r="AG117" s="912"/>
      <c r="AH117" s="912"/>
      <c r="AI117" s="912"/>
      <c r="AJ117" s="912"/>
      <c r="AK117" s="912"/>
      <c r="AL117" s="912"/>
      <c r="AM117" s="912"/>
      <c r="AN117" s="912"/>
      <c r="AO117" s="912"/>
      <c r="AP117" s="912"/>
      <c r="AQ117" s="912"/>
      <c r="AR117" s="912"/>
      <c r="AS117" s="912"/>
      <c r="AT117" s="911"/>
      <c r="AU117" s="911"/>
      <c r="AV117" s="911"/>
      <c r="AW117" s="911"/>
      <c r="AX117" s="911"/>
      <c r="AY117" s="911"/>
      <c r="AZ117" s="911"/>
      <c r="BA117" s="911"/>
      <c r="BB117" s="911"/>
      <c r="BC117" s="911"/>
      <c r="BD117" s="895"/>
      <c r="BE117" s="895"/>
    </row>
    <row r="118" spans="1:57" ht="11.25" customHeight="1" x14ac:dyDescent="0.2">
      <c r="A118" s="840">
        <v>107</v>
      </c>
      <c r="B118" s="878"/>
      <c r="C118" s="879"/>
      <c r="D118" s="1449"/>
      <c r="E118" s="903" t="s">
        <v>279</v>
      </c>
      <c r="F118" s="959"/>
      <c r="G118" s="960"/>
      <c r="H118" s="883"/>
      <c r="I118" s="910"/>
      <c r="J118" s="885"/>
      <c r="K118" s="886"/>
      <c r="L118" s="887"/>
      <c r="M118" s="887"/>
      <c r="N118" s="887"/>
      <c r="O118" s="887"/>
      <c r="P118" s="888"/>
      <c r="Q118" s="888"/>
      <c r="R118" s="906"/>
      <c r="S118" s="1005"/>
      <c r="T118" s="831">
        <v>107</v>
      </c>
      <c r="U118" s="1450"/>
      <c r="V118" s="900" t="s">
        <v>50</v>
      </c>
      <c r="W118" s="893"/>
      <c r="X118" s="893"/>
      <c r="Y118" s="895"/>
      <c r="Z118" s="895"/>
      <c r="AA118" s="895"/>
      <c r="AB118" s="911"/>
      <c r="AC118" s="895"/>
      <c r="AD118" s="895"/>
      <c r="AE118" s="896"/>
      <c r="AF118" s="912"/>
      <c r="AG118" s="912"/>
      <c r="AH118" s="912"/>
      <c r="AI118" s="912"/>
      <c r="AJ118" s="912"/>
      <c r="AK118" s="912"/>
      <c r="AL118" s="912"/>
      <c r="AM118" s="912"/>
      <c r="AN118" s="912"/>
      <c r="AO118" s="912"/>
      <c r="AP118" s="912"/>
      <c r="AQ118" s="912"/>
      <c r="AR118" s="912"/>
      <c r="AS118" s="912"/>
      <c r="AT118" s="911"/>
      <c r="AU118" s="911"/>
      <c r="AV118" s="911"/>
      <c r="AW118" s="911"/>
      <c r="AX118" s="911"/>
      <c r="AY118" s="911"/>
      <c r="AZ118" s="911"/>
      <c r="BA118" s="911"/>
      <c r="BB118" s="911"/>
      <c r="BC118" s="911"/>
      <c r="BD118" s="895"/>
      <c r="BE118" s="895"/>
    </row>
    <row r="119" spans="1:57" ht="12" customHeight="1" x14ac:dyDescent="0.2">
      <c r="A119" s="840">
        <v>108</v>
      </c>
      <c r="B119" s="878"/>
      <c r="C119" s="879"/>
      <c r="D119" s="1449" t="s">
        <v>117</v>
      </c>
      <c r="E119" s="903" t="s">
        <v>278</v>
      </c>
      <c r="F119" s="880"/>
      <c r="G119" s="961"/>
      <c r="H119" s="883"/>
      <c r="I119" s="910"/>
      <c r="J119" s="885"/>
      <c r="K119" s="886"/>
      <c r="L119" s="887"/>
      <c r="M119" s="887"/>
      <c r="N119" s="887"/>
      <c r="O119" s="887"/>
      <c r="P119" s="888"/>
      <c r="Q119" s="888"/>
      <c r="R119" s="906"/>
      <c r="S119" s="1005"/>
      <c r="T119" s="831">
        <v>108</v>
      </c>
      <c r="U119" s="1450" t="s">
        <v>117</v>
      </c>
      <c r="V119" s="900" t="s">
        <v>49</v>
      </c>
      <c r="W119" s="893"/>
      <c r="X119" s="893"/>
      <c r="Y119" s="895"/>
      <c r="Z119" s="895"/>
      <c r="AA119" s="895"/>
      <c r="AB119" s="911"/>
      <c r="AC119" s="895"/>
      <c r="AD119" s="895"/>
      <c r="AE119" s="896"/>
      <c r="AF119" s="912"/>
      <c r="AG119" s="912"/>
      <c r="AH119" s="912"/>
      <c r="AI119" s="912"/>
      <c r="AJ119" s="912"/>
      <c r="AK119" s="912"/>
      <c r="AL119" s="912"/>
      <c r="AM119" s="912"/>
      <c r="AN119" s="912"/>
      <c r="AO119" s="912"/>
      <c r="AP119" s="912"/>
      <c r="AQ119" s="912"/>
      <c r="AR119" s="912"/>
      <c r="AS119" s="912"/>
      <c r="AT119" s="911"/>
      <c r="AU119" s="911"/>
      <c r="AV119" s="911"/>
      <c r="AW119" s="911"/>
      <c r="AX119" s="911"/>
      <c r="AY119" s="911"/>
      <c r="AZ119" s="911"/>
      <c r="BA119" s="911"/>
      <c r="BB119" s="911"/>
      <c r="BC119" s="911"/>
      <c r="BD119" s="895"/>
      <c r="BE119" s="895"/>
    </row>
    <row r="120" spans="1:57" ht="12" customHeight="1" x14ac:dyDescent="0.2">
      <c r="A120" s="840">
        <v>109</v>
      </c>
      <c r="B120" s="878"/>
      <c r="C120" s="879"/>
      <c r="D120" s="1449"/>
      <c r="E120" s="903" t="s">
        <v>279</v>
      </c>
      <c r="F120" s="880"/>
      <c r="G120" s="961"/>
      <c r="H120" s="883"/>
      <c r="I120" s="910"/>
      <c r="J120" s="885"/>
      <c r="K120" s="886"/>
      <c r="L120" s="887"/>
      <c r="M120" s="887"/>
      <c r="N120" s="887"/>
      <c r="O120" s="887"/>
      <c r="P120" s="888"/>
      <c r="Q120" s="888"/>
      <c r="R120" s="906"/>
      <c r="S120" s="1005"/>
      <c r="T120" s="831">
        <v>109</v>
      </c>
      <c r="U120" s="1450"/>
      <c r="V120" s="900" t="s">
        <v>50</v>
      </c>
      <c r="W120" s="893"/>
      <c r="X120" s="893"/>
      <c r="Y120" s="895"/>
      <c r="Z120" s="895"/>
      <c r="AA120" s="895"/>
      <c r="AB120" s="911"/>
      <c r="AC120" s="895"/>
      <c r="AD120" s="895"/>
      <c r="AE120" s="896"/>
      <c r="AF120" s="912"/>
      <c r="AG120" s="912"/>
      <c r="AH120" s="912"/>
      <c r="AI120" s="912"/>
      <c r="AJ120" s="912"/>
      <c r="AK120" s="912"/>
      <c r="AL120" s="912"/>
      <c r="AM120" s="912"/>
      <c r="AN120" s="912"/>
      <c r="AO120" s="912"/>
      <c r="AP120" s="912"/>
      <c r="AQ120" s="912"/>
      <c r="AR120" s="912"/>
      <c r="AS120" s="912"/>
      <c r="AT120" s="911"/>
      <c r="AU120" s="911"/>
      <c r="AV120" s="911"/>
      <c r="AW120" s="911"/>
      <c r="AX120" s="911"/>
      <c r="AY120" s="911"/>
      <c r="AZ120" s="911"/>
      <c r="BA120" s="911"/>
      <c r="BB120" s="911"/>
      <c r="BC120" s="911"/>
      <c r="BD120" s="895"/>
      <c r="BE120" s="895"/>
    </row>
    <row r="121" spans="1:57" ht="12" customHeight="1" x14ac:dyDescent="0.2">
      <c r="A121" s="840">
        <v>110</v>
      </c>
      <c r="B121" s="878"/>
      <c r="C121" s="909"/>
      <c r="D121" s="1449" t="s">
        <v>118</v>
      </c>
      <c r="E121" s="903" t="s">
        <v>278</v>
      </c>
      <c r="F121" s="959"/>
      <c r="G121" s="960"/>
      <c r="H121" s="883"/>
      <c r="I121" s="910"/>
      <c r="J121" s="885"/>
      <c r="K121" s="886"/>
      <c r="L121" s="887"/>
      <c r="M121" s="887"/>
      <c r="N121" s="887"/>
      <c r="O121" s="887"/>
      <c r="P121" s="888"/>
      <c r="Q121" s="888"/>
      <c r="R121" s="906"/>
      <c r="S121" s="1005"/>
      <c r="T121" s="831">
        <v>110</v>
      </c>
      <c r="U121" s="1450" t="s">
        <v>118</v>
      </c>
      <c r="V121" s="900" t="s">
        <v>49</v>
      </c>
      <c r="W121" s="893"/>
      <c r="X121" s="893"/>
      <c r="Y121" s="895"/>
      <c r="Z121" s="895"/>
      <c r="AA121" s="895"/>
      <c r="AB121" s="911"/>
      <c r="AC121" s="895"/>
      <c r="AD121" s="895"/>
      <c r="AE121" s="896"/>
      <c r="AF121" s="912"/>
      <c r="AG121" s="912"/>
      <c r="AH121" s="912"/>
      <c r="AI121" s="912"/>
      <c r="AJ121" s="912"/>
      <c r="AK121" s="912"/>
      <c r="AL121" s="912"/>
      <c r="AM121" s="912"/>
      <c r="AN121" s="912"/>
      <c r="AO121" s="912"/>
      <c r="AP121" s="912"/>
      <c r="AQ121" s="912"/>
      <c r="AR121" s="912"/>
      <c r="AS121" s="912"/>
      <c r="AT121" s="911"/>
      <c r="AU121" s="911"/>
      <c r="AV121" s="911"/>
      <c r="AW121" s="911"/>
      <c r="AX121" s="911"/>
      <c r="AY121" s="911"/>
      <c r="AZ121" s="911"/>
      <c r="BA121" s="911"/>
      <c r="BB121" s="911"/>
      <c r="BC121" s="911"/>
      <c r="BD121" s="895"/>
      <c r="BE121" s="895"/>
    </row>
    <row r="122" spans="1:57" ht="12" customHeight="1" x14ac:dyDescent="0.2">
      <c r="A122" s="840">
        <v>111</v>
      </c>
      <c r="B122" s="878"/>
      <c r="C122" s="909"/>
      <c r="D122" s="1451"/>
      <c r="E122" s="903" t="s">
        <v>279</v>
      </c>
      <c r="F122" s="880"/>
      <c r="G122" s="961"/>
      <c r="H122" s="883"/>
      <c r="I122" s="910"/>
      <c r="J122" s="885"/>
      <c r="K122" s="886"/>
      <c r="L122" s="887"/>
      <c r="M122" s="887"/>
      <c r="N122" s="887"/>
      <c r="O122" s="887"/>
      <c r="P122" s="888"/>
      <c r="Q122" s="888"/>
      <c r="R122" s="906"/>
      <c r="S122" s="1005"/>
      <c r="T122" s="831">
        <v>111</v>
      </c>
      <c r="U122" s="1452"/>
      <c r="V122" s="900" t="s">
        <v>50</v>
      </c>
      <c r="W122" s="893"/>
      <c r="X122" s="893"/>
      <c r="Y122" s="895"/>
      <c r="Z122" s="895"/>
      <c r="AA122" s="895"/>
      <c r="AB122" s="911"/>
      <c r="AC122" s="895"/>
      <c r="AD122" s="895"/>
      <c r="AE122" s="896"/>
      <c r="AF122" s="912"/>
      <c r="AG122" s="912"/>
      <c r="AH122" s="912"/>
      <c r="AI122" s="912"/>
      <c r="AJ122" s="912"/>
      <c r="AK122" s="912"/>
      <c r="AL122" s="912"/>
      <c r="AM122" s="912"/>
      <c r="AN122" s="912"/>
      <c r="AO122" s="912"/>
      <c r="AP122" s="912"/>
      <c r="AQ122" s="912"/>
      <c r="AR122" s="912"/>
      <c r="AS122" s="912"/>
      <c r="AT122" s="911"/>
      <c r="AU122" s="911"/>
      <c r="AV122" s="911"/>
      <c r="AW122" s="911"/>
      <c r="AX122" s="911"/>
      <c r="AY122" s="911"/>
      <c r="AZ122" s="911"/>
      <c r="BA122" s="911"/>
      <c r="BB122" s="911"/>
      <c r="BC122" s="911"/>
      <c r="BD122" s="895"/>
      <c r="BE122" s="895"/>
    </row>
    <row r="123" spans="1:57" ht="9.75" customHeight="1" x14ac:dyDescent="0.2">
      <c r="A123" s="840">
        <v>112</v>
      </c>
      <c r="B123" s="878"/>
      <c r="C123" s="909"/>
      <c r="D123" s="1449" t="s">
        <v>119</v>
      </c>
      <c r="E123" s="903" t="s">
        <v>278</v>
      </c>
      <c r="F123" s="880"/>
      <c r="G123" s="961"/>
      <c r="H123" s="883"/>
      <c r="I123" s="910"/>
      <c r="J123" s="885"/>
      <c r="K123" s="886"/>
      <c r="L123" s="887"/>
      <c r="M123" s="887"/>
      <c r="N123" s="887"/>
      <c r="O123" s="887"/>
      <c r="P123" s="888"/>
      <c r="Q123" s="888"/>
      <c r="R123" s="906"/>
      <c r="S123" s="1005"/>
      <c r="T123" s="831">
        <v>112</v>
      </c>
      <c r="U123" s="1450" t="s">
        <v>119</v>
      </c>
      <c r="V123" s="900" t="s">
        <v>49</v>
      </c>
      <c r="W123" s="893"/>
      <c r="X123" s="893"/>
      <c r="Y123" s="895"/>
      <c r="Z123" s="895"/>
      <c r="AA123" s="895"/>
      <c r="AB123" s="911"/>
      <c r="AC123" s="895"/>
      <c r="AD123" s="895"/>
      <c r="AE123" s="896"/>
      <c r="AF123" s="912"/>
      <c r="AG123" s="912"/>
      <c r="AH123" s="912"/>
      <c r="AI123" s="912"/>
      <c r="AJ123" s="912"/>
      <c r="AK123" s="912"/>
      <c r="AL123" s="912"/>
      <c r="AM123" s="912"/>
      <c r="AN123" s="912"/>
      <c r="AO123" s="912"/>
      <c r="AP123" s="912"/>
      <c r="AQ123" s="912"/>
      <c r="AR123" s="912"/>
      <c r="AS123" s="912"/>
      <c r="AT123" s="911"/>
      <c r="AU123" s="911"/>
      <c r="AV123" s="911"/>
      <c r="AW123" s="911"/>
      <c r="AX123" s="911"/>
      <c r="AY123" s="911"/>
      <c r="AZ123" s="911"/>
      <c r="BA123" s="911"/>
      <c r="BB123" s="911"/>
      <c r="BC123" s="911"/>
      <c r="BD123" s="895"/>
      <c r="BE123" s="895"/>
    </row>
    <row r="124" spans="1:57" ht="9.75" customHeight="1" x14ac:dyDescent="0.2">
      <c r="A124" s="840">
        <v>113</v>
      </c>
      <c r="B124" s="878"/>
      <c r="C124" s="909"/>
      <c r="D124" s="1449"/>
      <c r="E124" s="903" t="s">
        <v>279</v>
      </c>
      <c r="F124" s="959"/>
      <c r="G124" s="960"/>
      <c r="H124" s="883"/>
      <c r="I124" s="910"/>
      <c r="J124" s="885"/>
      <c r="K124" s="886"/>
      <c r="L124" s="887"/>
      <c r="M124" s="887"/>
      <c r="N124" s="887"/>
      <c r="O124" s="887"/>
      <c r="P124" s="888"/>
      <c r="Q124" s="888"/>
      <c r="R124" s="906"/>
      <c r="S124" s="1005"/>
      <c r="T124" s="831">
        <v>113</v>
      </c>
      <c r="U124" s="1450"/>
      <c r="V124" s="900" t="s">
        <v>50</v>
      </c>
      <c r="W124" s="893"/>
      <c r="X124" s="893"/>
      <c r="Y124" s="895"/>
      <c r="Z124" s="895"/>
      <c r="AA124" s="895"/>
      <c r="AB124" s="911"/>
      <c r="AC124" s="895"/>
      <c r="AD124" s="895"/>
      <c r="AE124" s="896"/>
      <c r="AF124" s="912"/>
      <c r="AG124" s="912"/>
      <c r="AH124" s="912"/>
      <c r="AI124" s="912"/>
      <c r="AJ124" s="912"/>
      <c r="AK124" s="912"/>
      <c r="AL124" s="912"/>
      <c r="AM124" s="912"/>
      <c r="AN124" s="912"/>
      <c r="AO124" s="912"/>
      <c r="AP124" s="912"/>
      <c r="AQ124" s="912"/>
      <c r="AR124" s="912"/>
      <c r="AS124" s="912"/>
      <c r="AT124" s="911"/>
      <c r="AU124" s="911"/>
      <c r="AV124" s="911"/>
      <c r="AW124" s="911"/>
      <c r="AX124" s="911"/>
      <c r="AY124" s="911"/>
      <c r="AZ124" s="911"/>
      <c r="BA124" s="911"/>
      <c r="BB124" s="911"/>
      <c r="BC124" s="911"/>
      <c r="BD124" s="895"/>
      <c r="BE124" s="895"/>
    </row>
    <row r="125" spans="1:57" ht="9.75" customHeight="1" x14ac:dyDescent="0.2">
      <c r="A125" s="840">
        <v>114</v>
      </c>
      <c r="B125" s="878"/>
      <c r="C125" s="909"/>
      <c r="D125" s="1449" t="s">
        <v>120</v>
      </c>
      <c r="E125" s="903" t="s">
        <v>278</v>
      </c>
      <c r="F125" s="880"/>
      <c r="G125" s="961"/>
      <c r="H125" s="883"/>
      <c r="I125" s="910"/>
      <c r="J125" s="885"/>
      <c r="K125" s="886"/>
      <c r="L125" s="887"/>
      <c r="M125" s="887"/>
      <c r="N125" s="887"/>
      <c r="O125" s="887"/>
      <c r="P125" s="888"/>
      <c r="Q125" s="888"/>
      <c r="R125" s="906"/>
      <c r="S125" s="1005"/>
      <c r="T125" s="831">
        <v>114</v>
      </c>
      <c r="U125" s="1450" t="s">
        <v>120</v>
      </c>
      <c r="V125" s="900" t="s">
        <v>49</v>
      </c>
      <c r="W125" s="893"/>
      <c r="X125" s="893"/>
      <c r="Y125" s="895"/>
      <c r="Z125" s="895"/>
      <c r="AA125" s="895"/>
      <c r="AB125" s="911"/>
      <c r="AC125" s="895"/>
      <c r="AD125" s="895"/>
      <c r="AE125" s="896"/>
      <c r="AF125" s="912"/>
      <c r="AG125" s="912"/>
      <c r="AH125" s="912"/>
      <c r="AI125" s="912"/>
      <c r="AJ125" s="912"/>
      <c r="AK125" s="912"/>
      <c r="AL125" s="912"/>
      <c r="AM125" s="912"/>
      <c r="AN125" s="912"/>
      <c r="AO125" s="912"/>
      <c r="AP125" s="912"/>
      <c r="AQ125" s="912"/>
      <c r="AR125" s="912"/>
      <c r="AS125" s="912"/>
      <c r="AT125" s="911"/>
      <c r="AU125" s="911"/>
      <c r="AV125" s="911"/>
      <c r="AW125" s="911"/>
      <c r="AX125" s="911"/>
      <c r="AY125" s="911"/>
      <c r="AZ125" s="911"/>
      <c r="BA125" s="911"/>
      <c r="BB125" s="911"/>
      <c r="BC125" s="911"/>
      <c r="BD125" s="895"/>
      <c r="BE125" s="895"/>
    </row>
    <row r="126" spans="1:57" ht="9.75" customHeight="1" x14ac:dyDescent="0.2">
      <c r="A126" s="840">
        <v>115</v>
      </c>
      <c r="B126" s="878"/>
      <c r="C126" s="909"/>
      <c r="D126" s="1449"/>
      <c r="E126" s="903" t="s">
        <v>279</v>
      </c>
      <c r="F126" s="880"/>
      <c r="G126" s="961"/>
      <c r="H126" s="883"/>
      <c r="I126" s="910"/>
      <c r="J126" s="885"/>
      <c r="K126" s="886"/>
      <c r="L126" s="887"/>
      <c r="M126" s="887"/>
      <c r="N126" s="887"/>
      <c r="O126" s="887"/>
      <c r="P126" s="888"/>
      <c r="Q126" s="888"/>
      <c r="R126" s="906"/>
      <c r="S126" s="1005"/>
      <c r="T126" s="831">
        <v>115</v>
      </c>
      <c r="U126" s="1450"/>
      <c r="V126" s="900" t="s">
        <v>50</v>
      </c>
      <c r="W126" s="893"/>
      <c r="X126" s="893"/>
      <c r="Y126" s="895"/>
      <c r="Z126" s="895"/>
      <c r="AA126" s="895"/>
      <c r="AB126" s="911"/>
      <c r="AC126" s="895"/>
      <c r="AD126" s="895"/>
      <c r="AE126" s="896"/>
      <c r="AF126" s="912"/>
      <c r="AG126" s="912"/>
      <c r="AH126" s="912"/>
      <c r="AI126" s="912"/>
      <c r="AJ126" s="912"/>
      <c r="AK126" s="912"/>
      <c r="AL126" s="912"/>
      <c r="AM126" s="912"/>
      <c r="AN126" s="912"/>
      <c r="AO126" s="912"/>
      <c r="AP126" s="912"/>
      <c r="AQ126" s="912"/>
      <c r="AR126" s="912"/>
      <c r="AS126" s="912"/>
      <c r="AT126" s="911"/>
      <c r="AU126" s="911"/>
      <c r="AV126" s="911"/>
      <c r="AW126" s="911"/>
      <c r="AX126" s="911"/>
      <c r="AY126" s="911"/>
      <c r="AZ126" s="911"/>
      <c r="BA126" s="911"/>
      <c r="BB126" s="911"/>
      <c r="BC126" s="911"/>
      <c r="BD126" s="895"/>
      <c r="BE126" s="895"/>
    </row>
    <row r="127" spans="1:57" ht="12" customHeight="1" x14ac:dyDescent="0.2">
      <c r="A127" s="840">
        <v>116</v>
      </c>
      <c r="B127" s="878"/>
      <c r="C127" s="909"/>
      <c r="D127" s="1449" t="s">
        <v>121</v>
      </c>
      <c r="E127" s="903" t="s">
        <v>278</v>
      </c>
      <c r="F127" s="959"/>
      <c r="G127" s="960"/>
      <c r="H127" s="883"/>
      <c r="I127" s="910"/>
      <c r="J127" s="885"/>
      <c r="K127" s="886"/>
      <c r="L127" s="887"/>
      <c r="M127" s="887"/>
      <c r="N127" s="887"/>
      <c r="O127" s="887"/>
      <c r="P127" s="888"/>
      <c r="Q127" s="888"/>
      <c r="R127" s="906"/>
      <c r="S127" s="962"/>
      <c r="T127" s="831">
        <v>116</v>
      </c>
      <c r="U127" s="1450" t="s">
        <v>121</v>
      </c>
      <c r="V127" s="900" t="s">
        <v>49</v>
      </c>
      <c r="W127" s="893"/>
      <c r="X127" s="893"/>
      <c r="Y127" s="895"/>
      <c r="Z127" s="895"/>
      <c r="AA127" s="895"/>
      <c r="AB127" s="911"/>
      <c r="AC127" s="895"/>
      <c r="AD127" s="895"/>
      <c r="AE127" s="896"/>
      <c r="AF127" s="912"/>
      <c r="AG127" s="912"/>
      <c r="AH127" s="912"/>
      <c r="AI127" s="912"/>
      <c r="AJ127" s="912"/>
      <c r="AK127" s="912"/>
      <c r="AL127" s="912"/>
      <c r="AM127" s="912"/>
      <c r="AN127" s="912"/>
      <c r="AO127" s="912"/>
      <c r="AP127" s="912"/>
      <c r="AQ127" s="912"/>
      <c r="AR127" s="912"/>
      <c r="AS127" s="912"/>
      <c r="AT127" s="911"/>
      <c r="AU127" s="911"/>
      <c r="AV127" s="911"/>
      <c r="AW127" s="911"/>
      <c r="AX127" s="911"/>
      <c r="AY127" s="911"/>
      <c r="AZ127" s="911"/>
      <c r="BA127" s="911"/>
      <c r="BB127" s="911"/>
      <c r="BC127" s="911"/>
      <c r="BD127" s="895"/>
      <c r="BE127" s="895"/>
    </row>
    <row r="128" spans="1:57" ht="12" customHeight="1" x14ac:dyDescent="0.2">
      <c r="A128" s="840">
        <v>117</v>
      </c>
      <c r="B128" s="878"/>
      <c r="C128" s="909"/>
      <c r="D128" s="1449"/>
      <c r="E128" s="903" t="s">
        <v>279</v>
      </c>
      <c r="F128" s="880"/>
      <c r="G128" s="961"/>
      <c r="H128" s="883"/>
      <c r="I128" s="910"/>
      <c r="J128" s="885"/>
      <c r="K128" s="886"/>
      <c r="L128" s="887"/>
      <c r="M128" s="887"/>
      <c r="N128" s="887"/>
      <c r="O128" s="887"/>
      <c r="P128" s="888"/>
      <c r="Q128" s="888"/>
      <c r="R128" s="906"/>
      <c r="S128" s="962"/>
      <c r="T128" s="831">
        <v>117</v>
      </c>
      <c r="U128" s="1450"/>
      <c r="V128" s="900" t="s">
        <v>50</v>
      </c>
      <c r="W128" s="893"/>
      <c r="X128" s="893"/>
      <c r="Y128" s="895"/>
      <c r="Z128" s="895"/>
      <c r="AA128" s="895"/>
      <c r="AB128" s="911"/>
      <c r="AC128" s="895"/>
      <c r="AD128" s="895"/>
      <c r="AE128" s="896"/>
      <c r="AF128" s="912"/>
      <c r="AG128" s="912"/>
      <c r="AH128" s="912"/>
      <c r="AI128" s="912"/>
      <c r="AJ128" s="912"/>
      <c r="AK128" s="912"/>
      <c r="AL128" s="912"/>
      <c r="AM128" s="912"/>
      <c r="AN128" s="912"/>
      <c r="AO128" s="912"/>
      <c r="AP128" s="912"/>
      <c r="AQ128" s="912"/>
      <c r="AR128" s="900"/>
      <c r="AS128" s="900"/>
      <c r="AT128" s="900"/>
      <c r="AU128" s="900"/>
      <c r="AV128" s="900"/>
      <c r="AW128" s="900"/>
      <c r="AX128" s="900"/>
      <c r="AY128" s="900"/>
      <c r="AZ128" s="900"/>
      <c r="BA128" s="900"/>
      <c r="BB128" s="900"/>
      <c r="BC128" s="900"/>
      <c r="BD128" s="895"/>
      <c r="BE128" s="895"/>
    </row>
    <row r="129" spans="1:58" ht="15.75" customHeight="1" x14ac:dyDescent="0.2">
      <c r="A129" s="840">
        <v>118</v>
      </c>
      <c r="B129" s="963"/>
      <c r="C129" s="909">
        <f>SUM(C14:C128)</f>
        <v>35.769999999999996</v>
      </c>
      <c r="D129" s="964" t="s">
        <v>122</v>
      </c>
      <c r="E129" s="965"/>
      <c r="F129" s="965">
        <f t="shared" ref="F129:Q129" si="63">SUM(F14:F128)</f>
        <v>288</v>
      </c>
      <c r="G129" s="966">
        <f t="shared" si="63"/>
        <v>437</v>
      </c>
      <c r="H129" s="967" t="e">
        <f t="shared" si="63"/>
        <v>#DIV/0!</v>
      </c>
      <c r="I129" s="965">
        <f t="shared" si="63"/>
        <v>230</v>
      </c>
      <c r="J129" s="968">
        <f t="shared" si="63"/>
        <v>1045</v>
      </c>
      <c r="K129" s="969">
        <f t="shared" si="63"/>
        <v>1288.96</v>
      </c>
      <c r="L129" s="970">
        <f t="shared" si="63"/>
        <v>945090.79999999981</v>
      </c>
      <c r="M129" s="971">
        <f t="shared" si="63"/>
        <v>10260121.600000001</v>
      </c>
      <c r="N129" s="971">
        <f t="shared" si="63"/>
        <v>471.54</v>
      </c>
      <c r="O129" s="972">
        <f t="shared" si="63"/>
        <v>3753458.4</v>
      </c>
      <c r="P129" s="973">
        <f t="shared" si="63"/>
        <v>1760.5</v>
      </c>
      <c r="Q129" s="973">
        <f t="shared" si="63"/>
        <v>14013580</v>
      </c>
      <c r="R129" s="906"/>
      <c r="S129" s="1005"/>
      <c r="T129" s="831">
        <v>118</v>
      </c>
      <c r="U129" s="974" t="s">
        <v>122</v>
      </c>
      <c r="V129" s="937"/>
      <c r="W129" s="937">
        <v>342</v>
      </c>
      <c r="X129" s="937">
        <v>246</v>
      </c>
      <c r="Y129" s="938">
        <v>2992.2222222222222</v>
      </c>
      <c r="Z129" s="938">
        <v>253</v>
      </c>
      <c r="AA129" s="895">
        <v>733</v>
      </c>
      <c r="AB129" s="938"/>
      <c r="AC129" s="938">
        <f>SUM(AC14:AC128)</f>
        <v>729</v>
      </c>
      <c r="AD129" s="938">
        <f>SUM(AD14:AD128)</f>
        <v>0</v>
      </c>
      <c r="AE129" s="939"/>
      <c r="AF129" s="938">
        <f t="shared" ref="AF129:BE129" si="64">SUM(AF14:AF128)</f>
        <v>0</v>
      </c>
      <c r="AG129" s="938">
        <f t="shared" si="64"/>
        <v>0</v>
      </c>
      <c r="AH129" s="938">
        <f t="shared" si="64"/>
        <v>0</v>
      </c>
      <c r="AI129" s="938">
        <f t="shared" si="64"/>
        <v>0</v>
      </c>
      <c r="AJ129" s="938">
        <f t="shared" si="64"/>
        <v>0</v>
      </c>
      <c r="AK129" s="938">
        <f t="shared" si="64"/>
        <v>0</v>
      </c>
      <c r="AL129" s="938">
        <f t="shared" si="64"/>
        <v>0</v>
      </c>
      <c r="AM129" s="938">
        <f t="shared" si="64"/>
        <v>0</v>
      </c>
      <c r="AN129" s="938">
        <f t="shared" si="64"/>
        <v>0</v>
      </c>
      <c r="AO129" s="938">
        <f t="shared" si="64"/>
        <v>0</v>
      </c>
      <c r="AP129" s="938">
        <f t="shared" si="64"/>
        <v>0</v>
      </c>
      <c r="AQ129" s="938">
        <f t="shared" si="64"/>
        <v>0</v>
      </c>
      <c r="AR129" s="938">
        <f t="shared" si="64"/>
        <v>0</v>
      </c>
      <c r="AS129" s="938">
        <f t="shared" si="64"/>
        <v>0</v>
      </c>
      <c r="AT129" s="938">
        <f t="shared" si="64"/>
        <v>140</v>
      </c>
      <c r="AU129" s="938">
        <f t="shared" si="64"/>
        <v>0</v>
      </c>
      <c r="AV129" s="938">
        <f t="shared" si="64"/>
        <v>162</v>
      </c>
      <c r="AW129" s="938">
        <f t="shared" si="64"/>
        <v>0</v>
      </c>
      <c r="AX129" s="938">
        <f t="shared" si="64"/>
        <v>169</v>
      </c>
      <c r="AY129" s="938">
        <f t="shared" si="64"/>
        <v>0</v>
      </c>
      <c r="AZ129" s="938">
        <f t="shared" si="64"/>
        <v>149</v>
      </c>
      <c r="BA129" s="938">
        <f t="shared" si="64"/>
        <v>0</v>
      </c>
      <c r="BB129" s="938">
        <f t="shared" si="64"/>
        <v>109</v>
      </c>
      <c r="BC129" s="938">
        <f t="shared" si="64"/>
        <v>0</v>
      </c>
      <c r="BD129" s="895">
        <f t="shared" si="62"/>
        <v>729</v>
      </c>
      <c r="BE129" s="938">
        <f t="shared" si="64"/>
        <v>0</v>
      </c>
      <c r="BF129" s="808"/>
    </row>
    <row r="130" spans="1:58" ht="12" customHeight="1" x14ac:dyDescent="0.2">
      <c r="A130" s="992"/>
      <c r="B130" s="820"/>
      <c r="C130" s="975"/>
      <c r="D130" s="976"/>
      <c r="E130" s="977"/>
      <c r="F130" s="978"/>
      <c r="G130" s="979"/>
      <c r="H130" s="980"/>
      <c r="I130" s="980"/>
      <c r="J130" s="981"/>
      <c r="K130" s="980"/>
      <c r="L130" s="982"/>
      <c r="M130" s="982"/>
      <c r="N130" s="980"/>
      <c r="O130" s="980"/>
      <c r="P130" s="983"/>
      <c r="Q130" s="983"/>
      <c r="R130" s="906"/>
      <c r="S130" s="1005"/>
      <c r="T130" s="992"/>
      <c r="U130" s="996"/>
      <c r="V130" s="985"/>
      <c r="W130" s="985"/>
      <c r="X130" s="985"/>
      <c r="Y130" s="986"/>
      <c r="Z130" s="986"/>
      <c r="AA130" s="987"/>
      <c r="AB130" s="986"/>
      <c r="AC130" s="986"/>
      <c r="AD130" s="986"/>
      <c r="AE130" s="988"/>
      <c r="AF130" s="988"/>
      <c r="AG130" s="988"/>
      <c r="AH130" s="988"/>
      <c r="AI130" s="988"/>
      <c r="AJ130" s="988"/>
      <c r="AK130" s="988"/>
      <c r="AL130" s="988"/>
      <c r="AM130" s="988"/>
      <c r="AN130" s="988"/>
      <c r="AO130" s="988"/>
      <c r="AP130" s="988"/>
      <c r="AQ130" s="988"/>
      <c r="AR130" s="986"/>
      <c r="AS130" s="985"/>
      <c r="AT130" s="986"/>
      <c r="AU130" s="985"/>
      <c r="AV130" s="986"/>
      <c r="AW130" s="985"/>
      <c r="AX130" s="985"/>
      <c r="AY130" s="985"/>
      <c r="AZ130" s="985"/>
      <c r="BA130" s="985"/>
      <c r="BB130" s="985"/>
      <c r="BC130" s="985"/>
      <c r="BD130" s="986"/>
      <c r="BE130" s="986">
        <f>AG129+AI129+AK129+AM129+AO129+AQ129+AS129+AU129+AW129+AY129+BA129+BC129</f>
        <v>0</v>
      </c>
    </row>
    <row r="131" spans="1:58" ht="13.5" customHeight="1" x14ac:dyDescent="0.2">
      <c r="A131" s="1446" t="s">
        <v>123</v>
      </c>
      <c r="B131" s="1446"/>
      <c r="C131" s="1446"/>
      <c r="D131" s="1446"/>
      <c r="E131" s="1446"/>
      <c r="F131" s="1446"/>
      <c r="G131" s="1446"/>
      <c r="H131" s="1446"/>
      <c r="I131" s="1446"/>
      <c r="J131" s="1446"/>
      <c r="K131" s="989"/>
      <c r="L131" s="989"/>
      <c r="M131" s="989"/>
      <c r="N131" s="989"/>
      <c r="O131" s="989"/>
      <c r="P131" s="989"/>
      <c r="Q131" s="989"/>
      <c r="R131" s="906"/>
      <c r="S131" s="1005"/>
      <c r="T131" s="992"/>
      <c r="U131" s="992"/>
      <c r="V131" s="985"/>
      <c r="W131" s="985"/>
      <c r="X131" s="985"/>
      <c r="Y131" s="985"/>
      <c r="Z131" s="985"/>
      <c r="AA131" s="986"/>
      <c r="AB131" s="989"/>
      <c r="AC131" s="989"/>
      <c r="AD131" s="989"/>
      <c r="AE131" s="990"/>
      <c r="AF131" s="990"/>
      <c r="AG131" s="990"/>
      <c r="AH131" s="990"/>
      <c r="AI131" s="990"/>
      <c r="AJ131" s="990"/>
      <c r="AK131" s="990"/>
      <c r="AL131" s="990"/>
      <c r="AM131" s="990"/>
      <c r="AN131" s="990"/>
      <c r="AO131" s="990"/>
      <c r="AP131" s="990"/>
      <c r="AQ131" s="990"/>
      <c r="AR131" s="990"/>
      <c r="AS131" s="990"/>
      <c r="AT131" s="989"/>
      <c r="AU131" s="989"/>
      <c r="AV131" s="989"/>
      <c r="AW131" s="989"/>
      <c r="AX131" s="989"/>
      <c r="AY131" s="989"/>
      <c r="AZ131" s="989"/>
      <c r="BA131" s="989"/>
      <c r="BB131" s="989"/>
      <c r="BC131" s="989"/>
      <c r="BD131" s="989"/>
      <c r="BE131" s="989"/>
    </row>
    <row r="132" spans="1:58" ht="12" customHeight="1" x14ac:dyDescent="0.2">
      <c r="A132" s="1448" t="s">
        <v>124</v>
      </c>
      <c r="B132" s="1448"/>
      <c r="C132" s="1448"/>
      <c r="D132" s="1448"/>
      <c r="E132" s="1505">
        <f>K129*7960-2866</f>
        <v>10257255.6</v>
      </c>
      <c r="F132" s="1505"/>
      <c r="G132" s="1505"/>
      <c r="H132" s="989">
        <f>+K129+N129</f>
        <v>1760.5</v>
      </c>
      <c r="I132" s="989"/>
      <c r="J132" s="989"/>
      <c r="K132" s="1446" t="s">
        <v>125</v>
      </c>
      <c r="L132" s="1446"/>
      <c r="M132" s="818" t="s">
        <v>126</v>
      </c>
      <c r="N132" s="989"/>
      <c r="O132" s="1005"/>
      <c r="P132" s="986"/>
      <c r="Q132" s="986"/>
      <c r="R132" s="906"/>
      <c r="S132" s="1005"/>
      <c r="T132" s="992" t="s">
        <v>283</v>
      </c>
      <c r="U132" s="992"/>
      <c r="V132" s="985"/>
      <c r="W132" s="985"/>
      <c r="X132" s="985"/>
      <c r="Y132" s="985"/>
      <c r="Z132" s="985"/>
      <c r="AA132" s="986"/>
      <c r="AB132" s="989"/>
      <c r="AC132" s="989"/>
      <c r="AD132" s="989"/>
      <c r="AE132" s="990"/>
      <c r="AF132" s="990"/>
      <c r="AG132" s="990"/>
      <c r="AH132" s="990"/>
      <c r="AI132" s="990"/>
      <c r="AJ132" s="990"/>
      <c r="AK132" s="990"/>
      <c r="AL132" s="990"/>
      <c r="AM132" s="990"/>
      <c r="AN132" s="990"/>
      <c r="AO132" s="990"/>
      <c r="AP132" s="990"/>
      <c r="AQ132" s="990"/>
      <c r="AR132" s="990"/>
      <c r="AS132" s="990"/>
      <c r="AT132" s="989"/>
      <c r="AU132" s="989"/>
      <c r="AV132" s="989"/>
      <c r="AW132" s="989"/>
      <c r="AX132" s="989"/>
      <c r="AY132" s="989"/>
      <c r="AZ132" s="989"/>
      <c r="BA132" s="989"/>
      <c r="BB132" s="989"/>
      <c r="BC132" s="989"/>
      <c r="BD132" s="989"/>
      <c r="BE132" s="989"/>
    </row>
    <row r="133" spans="1:58" ht="12" customHeight="1" x14ac:dyDescent="0.2">
      <c r="A133" s="1448" t="s">
        <v>128</v>
      </c>
      <c r="B133" s="1448"/>
      <c r="C133" s="1448"/>
      <c r="D133" s="1448"/>
      <c r="E133" s="1505">
        <f>N129*7960</f>
        <v>3753458.4000000004</v>
      </c>
      <c r="F133" s="1505"/>
      <c r="G133" s="1505"/>
      <c r="H133" s="989"/>
      <c r="I133" s="989"/>
      <c r="J133" s="989"/>
      <c r="K133" s="1446" t="s">
        <v>125</v>
      </c>
      <c r="L133" s="1446"/>
      <c r="M133" s="818" t="s">
        <v>129</v>
      </c>
      <c r="N133" s="991"/>
      <c r="O133" s="991"/>
      <c r="P133" s="980"/>
      <c r="Q133" s="980"/>
      <c r="R133" s="906"/>
      <c r="S133" s="1005"/>
      <c r="T133" s="992"/>
      <c r="U133" s="1442"/>
      <c r="V133" s="985"/>
      <c r="W133" s="985"/>
      <c r="X133" s="985"/>
      <c r="Y133" s="985"/>
      <c r="Z133" s="985"/>
      <c r="AA133" s="986"/>
      <c r="AB133" s="989"/>
      <c r="AC133" s="989"/>
      <c r="AD133" s="989"/>
      <c r="AE133" s="990"/>
      <c r="AF133" s="990"/>
      <c r="AG133" s="990"/>
      <c r="AH133" s="990"/>
      <c r="AI133" s="990"/>
      <c r="AJ133" s="990"/>
      <c r="AK133" s="990"/>
      <c r="AL133" s="990"/>
      <c r="AM133" s="990"/>
      <c r="AN133" s="990"/>
      <c r="AO133" s="990"/>
      <c r="AP133" s="990"/>
      <c r="AQ133" s="990"/>
      <c r="AR133" s="990"/>
      <c r="AS133" s="990"/>
      <c r="AT133" s="989"/>
      <c r="AU133" s="989"/>
      <c r="AV133" s="989"/>
      <c r="AW133" s="989"/>
      <c r="AX133" s="989"/>
      <c r="AY133" s="989"/>
      <c r="AZ133" s="989"/>
      <c r="BA133" s="989"/>
      <c r="BB133" s="989"/>
      <c r="BC133" s="989"/>
      <c r="BD133" s="989"/>
      <c r="BE133" s="989"/>
    </row>
    <row r="134" spans="1:58" ht="12" customHeight="1" x14ac:dyDescent="0.2">
      <c r="A134" s="1448" t="s">
        <v>130</v>
      </c>
      <c r="B134" s="1448"/>
      <c r="C134" s="1448"/>
      <c r="D134" s="1448"/>
      <c r="E134" s="1505">
        <v>1820000</v>
      </c>
      <c r="F134" s="1505"/>
      <c r="G134" s="1505"/>
      <c r="H134" s="989"/>
      <c r="I134" s="989"/>
      <c r="J134" s="989"/>
      <c r="K134" s="1446" t="s">
        <v>125</v>
      </c>
      <c r="L134" s="1446"/>
      <c r="M134" s="818" t="s">
        <v>131</v>
      </c>
      <c r="N134" s="993"/>
      <c r="O134" s="993"/>
      <c r="P134" s="980"/>
      <c r="Q134" s="980"/>
      <c r="R134" s="906"/>
      <c r="S134" s="1005"/>
      <c r="T134" s="992"/>
      <c r="U134" s="1442"/>
      <c r="V134" s="985"/>
      <c r="W134" s="985"/>
      <c r="X134" s="985"/>
      <c r="Y134" s="985"/>
      <c r="Z134" s="985"/>
      <c r="AA134" s="986"/>
      <c r="AB134" s="989"/>
      <c r="AC134" s="989"/>
      <c r="AD134" s="989"/>
      <c r="AE134" s="990"/>
      <c r="AF134" s="990"/>
      <c r="AG134" s="990"/>
      <c r="AH134" s="990"/>
      <c r="AI134" s="990"/>
      <c r="AJ134" s="990"/>
      <c r="AK134" s="990"/>
      <c r="AL134" s="990"/>
      <c r="AM134" s="990"/>
      <c r="AN134" s="990"/>
      <c r="AO134" s="990"/>
      <c r="AP134" s="990"/>
      <c r="AQ134" s="990"/>
      <c r="AR134" s="990"/>
      <c r="AS134" s="990"/>
      <c r="AT134" s="989"/>
      <c r="AU134" s="989"/>
      <c r="AV134" s="989"/>
      <c r="AW134" s="989"/>
      <c r="AX134" s="989"/>
      <c r="AY134" s="989"/>
      <c r="AZ134" s="989"/>
      <c r="BA134" s="989"/>
      <c r="BB134" s="989"/>
      <c r="BC134" s="989"/>
      <c r="BD134" s="989"/>
      <c r="BE134" s="989"/>
    </row>
    <row r="135" spans="1:58" ht="12" customHeight="1" x14ac:dyDescent="0.2">
      <c r="A135" s="1448" t="s">
        <v>132</v>
      </c>
      <c r="B135" s="1448"/>
      <c r="C135" s="1448"/>
      <c r="D135" s="1448"/>
      <c r="E135" s="1505">
        <v>2800000</v>
      </c>
      <c r="F135" s="1505"/>
      <c r="G135" s="1505"/>
      <c r="H135" s="989"/>
      <c r="I135" s="989"/>
      <c r="J135" s="989"/>
      <c r="K135" s="1446" t="s">
        <v>125</v>
      </c>
      <c r="L135" s="1446"/>
      <c r="M135" s="1446" t="s">
        <v>133</v>
      </c>
      <c r="N135" s="1446"/>
      <c r="O135" s="989"/>
      <c r="P135" s="994"/>
      <c r="Q135" s="994"/>
      <c r="R135" s="906"/>
      <c r="S135" s="1005"/>
      <c r="T135" s="992"/>
      <c r="U135" s="992"/>
      <c r="V135" s="985"/>
      <c r="W135" s="985"/>
      <c r="X135" s="985"/>
      <c r="Y135" s="985"/>
      <c r="Z135" s="985"/>
      <c r="AA135" s="962"/>
      <c r="AB135" s="962"/>
      <c r="AC135" s="962"/>
      <c r="AD135" s="962"/>
      <c r="AE135" s="995"/>
      <c r="AF135" s="995"/>
      <c r="AG135" s="995"/>
      <c r="AH135" s="995"/>
      <c r="AI135" s="995"/>
      <c r="AJ135" s="995"/>
      <c r="AK135" s="995"/>
      <c r="AL135" s="995"/>
      <c r="AM135" s="995"/>
      <c r="AN135" s="995"/>
      <c r="AO135" s="995"/>
      <c r="AP135" s="995"/>
      <c r="AQ135" s="995"/>
      <c r="AR135" s="962"/>
      <c r="AS135" s="962"/>
      <c r="AT135" s="989"/>
      <c r="AU135" s="989"/>
      <c r="AV135" s="989"/>
      <c r="AW135" s="989"/>
      <c r="AX135" s="989"/>
      <c r="AY135" s="989"/>
      <c r="AZ135" s="989"/>
      <c r="BA135" s="989"/>
      <c r="BB135" s="989"/>
      <c r="BC135" s="989"/>
      <c r="BD135" s="989"/>
      <c r="BE135" s="989"/>
    </row>
    <row r="136" spans="1:58" ht="12" customHeight="1" x14ac:dyDescent="0.2">
      <c r="A136" s="1448" t="s">
        <v>134</v>
      </c>
      <c r="B136" s="1448"/>
      <c r="C136" s="1448"/>
      <c r="D136" s="1448"/>
      <c r="E136" s="1505">
        <v>1000000</v>
      </c>
      <c r="F136" s="1505"/>
      <c r="G136" s="1505"/>
      <c r="H136" s="989"/>
      <c r="I136" s="989"/>
      <c r="J136" s="989"/>
      <c r="K136" s="1446" t="s">
        <v>125</v>
      </c>
      <c r="L136" s="1446"/>
      <c r="M136" s="1443" t="s">
        <v>135</v>
      </c>
      <c r="N136" s="1443"/>
      <c r="O136" s="989"/>
      <c r="P136" s="994"/>
      <c r="Q136" s="994"/>
      <c r="R136" s="906"/>
      <c r="S136" s="1005"/>
      <c r="T136" s="992"/>
      <c r="U136" s="992"/>
      <c r="V136" s="985"/>
      <c r="W136" s="985"/>
      <c r="X136" s="985"/>
      <c r="Y136" s="985"/>
      <c r="Z136" s="985"/>
      <c r="AA136" s="962"/>
      <c r="AB136" s="962"/>
      <c r="AC136" s="962"/>
      <c r="AD136" s="962"/>
      <c r="AE136" s="995"/>
      <c r="AF136" s="995"/>
      <c r="AG136" s="995"/>
      <c r="AH136" s="995"/>
      <c r="AI136" s="995"/>
      <c r="AJ136" s="995"/>
      <c r="AK136" s="995"/>
      <c r="AL136" s="995"/>
      <c r="AM136" s="995"/>
      <c r="AN136" s="995"/>
      <c r="AO136" s="995"/>
      <c r="AP136" s="995"/>
      <c r="AQ136" s="995"/>
      <c r="AR136" s="962"/>
      <c r="AS136" s="962"/>
      <c r="AT136" s="989"/>
      <c r="AU136" s="989"/>
      <c r="AV136" s="989"/>
      <c r="AW136" s="989"/>
      <c r="AX136" s="989"/>
      <c r="AY136" s="989"/>
      <c r="AZ136" s="989"/>
      <c r="BA136" s="989"/>
      <c r="BB136" s="989"/>
      <c r="BC136" s="989"/>
      <c r="BD136" s="989"/>
      <c r="BE136" s="989"/>
    </row>
    <row r="137" spans="1:58" ht="12" customHeight="1" x14ac:dyDescent="0.2">
      <c r="A137" s="1448" t="s">
        <v>136</v>
      </c>
      <c r="B137" s="1448"/>
      <c r="C137" s="1448"/>
      <c r="D137" s="1448"/>
      <c r="E137" s="1505">
        <v>500486</v>
      </c>
      <c r="F137" s="1505"/>
      <c r="G137" s="1505"/>
      <c r="H137" s="989"/>
      <c r="I137" s="989"/>
      <c r="J137" s="989"/>
      <c r="K137" s="1446" t="s">
        <v>125</v>
      </c>
      <c r="L137" s="1446"/>
      <c r="M137" s="997" t="s">
        <v>137</v>
      </c>
      <c r="N137" s="989"/>
      <c r="O137" s="989"/>
      <c r="P137" s="994"/>
      <c r="Q137" s="994"/>
      <c r="R137" s="906"/>
      <c r="S137" s="1005"/>
      <c r="T137" s="992"/>
      <c r="U137" s="992"/>
      <c r="V137" s="985"/>
      <c r="W137" s="985"/>
      <c r="X137" s="985"/>
      <c r="Y137" s="985"/>
      <c r="Z137" s="985"/>
      <c r="AA137" s="962"/>
      <c r="AB137" s="962"/>
      <c r="AC137" s="962"/>
      <c r="AD137" s="962"/>
      <c r="AE137" s="995"/>
      <c r="AF137" s="995"/>
      <c r="AG137" s="995"/>
      <c r="AH137" s="995"/>
      <c r="AI137" s="995"/>
      <c r="AJ137" s="995"/>
      <c r="AK137" s="995"/>
      <c r="AL137" s="995"/>
      <c r="AM137" s="995"/>
      <c r="AN137" s="995"/>
      <c r="AO137" s="995"/>
      <c r="AP137" s="995"/>
      <c r="AQ137" s="995"/>
      <c r="AR137" s="962"/>
      <c r="AS137" s="962"/>
      <c r="AT137" s="989"/>
      <c r="AU137" s="989"/>
      <c r="AV137" s="989"/>
      <c r="AW137" s="989"/>
      <c r="AX137" s="989"/>
      <c r="AY137" s="989"/>
      <c r="AZ137" s="989"/>
      <c r="BA137" s="989"/>
      <c r="BB137" s="989"/>
      <c r="BC137" s="989"/>
      <c r="BD137" s="989"/>
      <c r="BE137" s="989"/>
    </row>
    <row r="138" spans="1:58" ht="12" customHeight="1" x14ac:dyDescent="0.2">
      <c r="A138" s="1448" t="s">
        <v>138</v>
      </c>
      <c r="B138" s="1448"/>
      <c r="C138" s="1448"/>
      <c r="D138" s="1448"/>
      <c r="E138" s="1505">
        <v>1698400</v>
      </c>
      <c r="F138" s="1505"/>
      <c r="G138" s="1505"/>
      <c r="H138" s="989"/>
      <c r="I138" s="989"/>
      <c r="J138" s="989"/>
      <c r="K138" s="1446" t="s">
        <v>125</v>
      </c>
      <c r="L138" s="1446"/>
      <c r="M138" s="1443" t="s">
        <v>139</v>
      </c>
      <c r="N138" s="1443"/>
      <c r="O138" s="998"/>
      <c r="P138" s="994"/>
      <c r="Q138" s="994"/>
      <c r="R138" s="906"/>
      <c r="S138" s="1005"/>
      <c r="T138" s="992"/>
      <c r="U138" s="992"/>
      <c r="V138" s="985"/>
      <c r="W138" s="985"/>
      <c r="X138" s="985"/>
      <c r="Y138" s="985"/>
      <c r="Z138" s="985"/>
      <c r="AA138" s="962"/>
      <c r="AB138" s="962"/>
      <c r="AC138" s="962"/>
      <c r="AD138" s="962"/>
      <c r="AE138" s="995"/>
      <c r="AF138" s="995"/>
      <c r="AG138" s="995"/>
      <c r="AH138" s="995"/>
      <c r="AI138" s="995"/>
      <c r="AJ138" s="995"/>
      <c r="AK138" s="995"/>
      <c r="AL138" s="995"/>
      <c r="AM138" s="995"/>
      <c r="AN138" s="995"/>
      <c r="AO138" s="995"/>
      <c r="AP138" s="995"/>
      <c r="AQ138" s="995"/>
      <c r="AR138" s="962"/>
      <c r="AS138" s="962"/>
      <c r="AT138" s="989"/>
      <c r="AU138" s="989"/>
      <c r="AV138" s="989"/>
      <c r="AW138" s="989"/>
      <c r="AX138" s="989"/>
      <c r="AY138" s="989"/>
      <c r="AZ138" s="989"/>
      <c r="BA138" s="989"/>
      <c r="BB138" s="989"/>
      <c r="BC138" s="989"/>
      <c r="BD138" s="989"/>
      <c r="BE138" s="989"/>
    </row>
    <row r="139" spans="1:58" ht="12" customHeight="1" x14ac:dyDescent="0.2">
      <c r="A139" s="1444" t="s">
        <v>140</v>
      </c>
      <c r="B139" s="1444"/>
      <c r="C139" s="1444"/>
      <c r="D139" s="1444"/>
      <c r="E139" s="1505">
        <f>SUM(E132:G138)</f>
        <v>21829600</v>
      </c>
      <c r="F139" s="1505"/>
      <c r="G139" s="1505"/>
      <c r="H139" s="989"/>
      <c r="I139" s="989"/>
      <c r="J139" s="989"/>
      <c r="K139" s="1446" t="s">
        <v>125</v>
      </c>
      <c r="L139" s="1446"/>
      <c r="M139" s="1443" t="s">
        <v>141</v>
      </c>
      <c r="N139" s="1443"/>
      <c r="O139" s="989"/>
      <c r="P139" s="989"/>
      <c r="Q139" s="989"/>
      <c r="R139" s="906"/>
      <c r="S139" s="1005"/>
      <c r="T139" s="992"/>
      <c r="U139" s="992"/>
      <c r="V139" s="985"/>
      <c r="W139" s="985"/>
      <c r="X139" s="985"/>
      <c r="Y139" s="985"/>
      <c r="Z139" s="985"/>
      <c r="AA139" s="962"/>
      <c r="AB139" s="962"/>
      <c r="AC139" s="962"/>
      <c r="AD139" s="962"/>
      <c r="AE139" s="995"/>
      <c r="AF139" s="995"/>
      <c r="AG139" s="995"/>
      <c r="AH139" s="995"/>
      <c r="AI139" s="995"/>
      <c r="AJ139" s="995"/>
      <c r="AK139" s="995"/>
      <c r="AL139" s="995"/>
      <c r="AM139" s="995"/>
      <c r="AN139" s="995"/>
      <c r="AO139" s="995"/>
      <c r="AP139" s="995"/>
      <c r="AQ139" s="995"/>
      <c r="AR139" s="962"/>
      <c r="AS139" s="962"/>
      <c r="AT139" s="989"/>
      <c r="AU139" s="989"/>
      <c r="AV139" s="989"/>
      <c r="AW139" s="989"/>
      <c r="AX139" s="989"/>
      <c r="AY139" s="989"/>
      <c r="AZ139" s="989"/>
      <c r="BA139" s="989"/>
      <c r="BB139" s="989"/>
      <c r="BC139" s="989"/>
      <c r="BD139" s="989"/>
      <c r="BE139" s="989"/>
    </row>
    <row r="140" spans="1:58" ht="12" customHeight="1" x14ac:dyDescent="0.2">
      <c r="E140" s="1522">
        <f>10914800*2</f>
        <v>21829600</v>
      </c>
      <c r="F140" s="1522"/>
      <c r="G140" s="1522"/>
      <c r="H140" s="818"/>
      <c r="I140" s="998"/>
      <c r="J140" s="818"/>
      <c r="K140" s="1446" t="s">
        <v>125</v>
      </c>
      <c r="L140" s="1446"/>
      <c r="M140" s="996" t="s">
        <v>142</v>
      </c>
      <c r="N140" s="818"/>
      <c r="O140" s="818"/>
      <c r="R140" s="829"/>
      <c r="S140" s="992"/>
      <c r="T140" s="999"/>
      <c r="U140" s="999"/>
      <c r="V140" s="999"/>
      <c r="W140" s="999"/>
      <c r="X140" s="999"/>
      <c r="Y140" s="999"/>
      <c r="Z140" s="999"/>
      <c r="AA140" s="999"/>
      <c r="AB140" s="999"/>
      <c r="AC140" s="999"/>
      <c r="AD140" s="999"/>
      <c r="AE140" s="999"/>
      <c r="AF140" s="999"/>
      <c r="AG140" s="999"/>
      <c r="AH140" s="999"/>
      <c r="AI140" s="999"/>
      <c r="AJ140" s="999"/>
      <c r="AK140" s="999"/>
      <c r="AL140" s="999"/>
      <c r="AM140" s="999"/>
      <c r="AN140" s="999"/>
      <c r="AO140" s="999"/>
      <c r="AP140" s="999"/>
      <c r="AQ140" s="999"/>
      <c r="AR140" s="999"/>
      <c r="AS140" s="999"/>
      <c r="AT140" s="999"/>
      <c r="AU140" s="999"/>
      <c r="AV140" s="999"/>
      <c r="AW140" s="999"/>
      <c r="AX140" s="999"/>
      <c r="AY140" s="999"/>
      <c r="AZ140" s="999"/>
      <c r="BA140" s="999"/>
      <c r="BB140" s="999"/>
      <c r="BC140" s="999"/>
      <c r="BD140" s="999"/>
      <c r="BE140" s="999"/>
    </row>
    <row r="141" spans="1:58" ht="20.25" customHeight="1" x14ac:dyDescent="0.2">
      <c r="A141" s="1000" t="s">
        <v>284</v>
      </c>
      <c r="E141" s="1521">
        <f>+E140-E139</f>
        <v>0</v>
      </c>
      <c r="F141" s="1521"/>
      <c r="G141" s="1521"/>
      <c r="H141" s="804"/>
      <c r="I141" s="804"/>
      <c r="J141" s="804"/>
      <c r="N141" s="992"/>
      <c r="O141" s="992"/>
      <c r="R141" s="829"/>
      <c r="S141" s="992"/>
      <c r="T141" s="992"/>
      <c r="U141" s="992"/>
      <c r="V141" s="992"/>
      <c r="W141" s="992"/>
      <c r="X141" s="992"/>
      <c r="Y141" s="992"/>
      <c r="Z141" s="992"/>
      <c r="AA141" s="999"/>
      <c r="AB141" s="999"/>
      <c r="AC141" s="999"/>
      <c r="AD141" s="999"/>
      <c r="AE141" s="999"/>
      <c r="AF141" s="999"/>
      <c r="AG141" s="999"/>
      <c r="AH141" s="999"/>
      <c r="AI141" s="999"/>
      <c r="AJ141" s="999"/>
      <c r="AK141" s="999"/>
      <c r="AL141" s="999"/>
      <c r="AM141" s="999"/>
      <c r="AN141" s="999"/>
      <c r="AO141" s="999"/>
      <c r="AP141" s="999"/>
      <c r="AQ141" s="999"/>
      <c r="AR141" s="999"/>
      <c r="AS141" s="999"/>
      <c r="AT141" s="992"/>
      <c r="AU141" s="992"/>
      <c r="AV141" s="992"/>
      <c r="AW141" s="992"/>
      <c r="AX141" s="992"/>
      <c r="AY141" s="992"/>
      <c r="AZ141" s="992"/>
      <c r="BA141" s="992"/>
      <c r="BB141" s="992"/>
      <c r="BC141" s="992"/>
      <c r="BD141" s="992"/>
      <c r="BE141" s="992"/>
    </row>
    <row r="142" spans="1:58" ht="18.75" customHeight="1" x14ac:dyDescent="0.2">
      <c r="E142" s="808"/>
      <c r="F142" s="808"/>
      <c r="H142" s="804"/>
      <c r="I142" s="804"/>
      <c r="J142" s="804"/>
      <c r="N142" s="992"/>
      <c r="O142" s="992"/>
      <c r="R142" s="829"/>
      <c r="S142" s="992"/>
      <c r="T142" s="992"/>
      <c r="U142" s="992"/>
      <c r="V142" s="992"/>
      <c r="W142" s="992"/>
      <c r="X142" s="992"/>
      <c r="Y142" s="992"/>
      <c r="Z142" s="992"/>
      <c r="AA142" s="999"/>
      <c r="AB142" s="999"/>
      <c r="AC142" s="999"/>
      <c r="AD142" s="999"/>
      <c r="AE142" s="999"/>
      <c r="AF142" s="999"/>
      <c r="AG142" s="999"/>
      <c r="AH142" s="999"/>
      <c r="AI142" s="999"/>
      <c r="AJ142" s="999"/>
      <c r="AK142" s="999"/>
      <c r="AL142" s="999"/>
      <c r="AM142" s="999"/>
      <c r="AN142" s="999"/>
      <c r="AO142" s="999"/>
      <c r="AP142" s="999"/>
      <c r="AQ142" s="999"/>
      <c r="AR142" s="999"/>
      <c r="AS142" s="999"/>
      <c r="AT142" s="992"/>
      <c r="AU142" s="992"/>
      <c r="AV142" s="992"/>
      <c r="AW142" s="992"/>
      <c r="AX142" s="992"/>
      <c r="AY142" s="992"/>
      <c r="AZ142" s="992"/>
      <c r="BA142" s="992"/>
      <c r="BB142" s="992"/>
      <c r="BC142" s="992"/>
      <c r="BD142" s="992"/>
      <c r="BE142" s="992"/>
    </row>
    <row r="143" spans="1:58" ht="27.75" customHeight="1" x14ac:dyDescent="0.2">
      <c r="H143" s="804"/>
      <c r="I143" s="804"/>
      <c r="J143" s="804"/>
      <c r="L143" s="1002"/>
      <c r="M143" s="1002"/>
      <c r="N143" s="992"/>
      <c r="O143" s="992"/>
      <c r="R143" s="829"/>
      <c r="S143" s="992"/>
      <c r="T143" s="992"/>
      <c r="U143" s="992"/>
      <c r="V143" s="992"/>
      <c r="W143" s="992"/>
      <c r="X143" s="992"/>
      <c r="Y143" s="992"/>
      <c r="Z143" s="992"/>
      <c r="AA143" s="999"/>
      <c r="AB143" s="999"/>
      <c r="AC143" s="999"/>
      <c r="AD143" s="999"/>
      <c r="AE143" s="999"/>
      <c r="AF143" s="999"/>
      <c r="AG143" s="999"/>
      <c r="AH143" s="999"/>
      <c r="AI143" s="999"/>
      <c r="AJ143" s="999"/>
      <c r="AK143" s="999"/>
      <c r="AL143" s="999"/>
      <c r="AM143" s="999"/>
      <c r="AN143" s="999"/>
      <c r="AO143" s="999"/>
      <c r="AP143" s="999"/>
      <c r="AQ143" s="999"/>
      <c r="AR143" s="999"/>
      <c r="AS143" s="999"/>
      <c r="AT143" s="992"/>
      <c r="AU143" s="992"/>
      <c r="AV143" s="992"/>
      <c r="AW143" s="992"/>
      <c r="AX143" s="992"/>
      <c r="AY143" s="992"/>
      <c r="AZ143" s="992"/>
      <c r="BA143" s="992"/>
      <c r="BB143" s="992"/>
      <c r="BC143" s="992"/>
      <c r="BD143" s="992"/>
      <c r="BE143" s="992"/>
    </row>
    <row r="144" spans="1:58" x14ac:dyDescent="0.2">
      <c r="H144" s="804"/>
      <c r="I144" s="804"/>
      <c r="J144" s="804"/>
      <c r="K144" s="992"/>
      <c r="L144" s="1002"/>
      <c r="M144" s="1002"/>
      <c r="N144" s="992"/>
      <c r="O144" s="992"/>
      <c r="S144" s="804"/>
    </row>
    <row r="145" spans="4:19" ht="20.100000000000001" customHeight="1" x14ac:dyDescent="0.2">
      <c r="H145" s="804"/>
      <c r="I145" s="804"/>
      <c r="J145" s="804"/>
      <c r="K145" s="818"/>
      <c r="L145" s="1002"/>
      <c r="M145" s="1002"/>
      <c r="N145" s="992"/>
      <c r="O145" s="992"/>
      <c r="P145" s="992"/>
      <c r="Q145" s="992"/>
      <c r="R145" s="829"/>
      <c r="S145" s="992"/>
    </row>
    <row r="146" spans="4:19" ht="20.100000000000001" customHeight="1" x14ac:dyDescent="0.2">
      <c r="H146" s="804"/>
      <c r="I146" s="804"/>
      <c r="J146" s="804"/>
      <c r="K146" s="992"/>
      <c r="L146" s="1002"/>
      <c r="M146" s="1002"/>
      <c r="N146" s="1005"/>
      <c r="O146" s="1005"/>
      <c r="P146" s="1005"/>
      <c r="Q146" s="1005"/>
      <c r="R146" s="1004"/>
      <c r="S146" s="1441"/>
    </row>
    <row r="147" spans="4:19" ht="20.100000000000001" customHeight="1" x14ac:dyDescent="0.2">
      <c r="H147" s="804"/>
      <c r="I147" s="804"/>
      <c r="J147" s="804"/>
      <c r="K147" s="992"/>
      <c r="L147" s="1002"/>
      <c r="M147" s="1002"/>
      <c r="N147" s="1005"/>
      <c r="O147" s="1005"/>
      <c r="P147" s="1005"/>
      <c r="Q147" s="1005"/>
      <c r="R147" s="1004"/>
      <c r="S147" s="1442"/>
    </row>
    <row r="148" spans="4:19" ht="20.100000000000001" customHeight="1" x14ac:dyDescent="0.2">
      <c r="H148" s="804"/>
      <c r="I148" s="804"/>
      <c r="J148" s="804"/>
      <c r="K148" s="992"/>
      <c r="L148" s="1002"/>
      <c r="M148" s="1002"/>
      <c r="N148" s="1005"/>
      <c r="O148" s="1005"/>
      <c r="P148" s="1005"/>
      <c r="Q148" s="1005"/>
      <c r="R148" s="1004"/>
      <c r="S148" s="1441"/>
    </row>
    <row r="149" spans="4:19" ht="20.100000000000001" customHeight="1" x14ac:dyDescent="0.2">
      <c r="H149" s="804"/>
      <c r="I149" s="804"/>
      <c r="J149" s="804"/>
      <c r="K149" s="992"/>
      <c r="L149" s="1002"/>
      <c r="M149" s="1002"/>
      <c r="N149" s="1005"/>
      <c r="O149" s="1005"/>
      <c r="P149" s="1005"/>
      <c r="Q149" s="1005"/>
      <c r="R149" s="1004"/>
      <c r="S149" s="1442"/>
    </row>
    <row r="150" spans="4:19" ht="20.100000000000001" customHeight="1" x14ac:dyDescent="0.2">
      <c r="H150" s="804"/>
      <c r="I150" s="804"/>
      <c r="J150" s="804"/>
      <c r="K150" s="992"/>
      <c r="L150" s="1002"/>
      <c r="M150" s="1002"/>
      <c r="N150" s="1005"/>
      <c r="O150" s="1005"/>
      <c r="P150" s="1005"/>
      <c r="Q150" s="1005"/>
      <c r="R150" s="1004"/>
      <c r="S150" s="1442"/>
    </row>
    <row r="151" spans="4:19" ht="20.100000000000001" customHeight="1" x14ac:dyDescent="0.2">
      <c r="H151" s="804"/>
      <c r="I151" s="804"/>
      <c r="J151" s="804"/>
      <c r="K151" s="992"/>
      <c r="L151" s="1002"/>
      <c r="M151" s="1006"/>
      <c r="N151" s="1005"/>
      <c r="O151" s="1005"/>
      <c r="P151" s="1005"/>
      <c r="Q151" s="1005"/>
      <c r="R151" s="1004"/>
      <c r="S151" s="1442"/>
    </row>
    <row r="152" spans="4:19" ht="20.100000000000001" customHeight="1" x14ac:dyDescent="0.2">
      <c r="H152" s="804"/>
      <c r="I152" s="804"/>
      <c r="J152" s="804"/>
      <c r="K152" s="992"/>
      <c r="L152" s="1002"/>
      <c r="M152" s="1006"/>
      <c r="N152" s="1005"/>
      <c r="O152" s="1005"/>
      <c r="P152" s="1005"/>
      <c r="Q152" s="1005"/>
      <c r="R152" s="1004"/>
      <c r="S152" s="1005"/>
    </row>
    <row r="153" spans="4:19" x14ac:dyDescent="0.2">
      <c r="D153" s="992"/>
      <c r="E153" s="1442"/>
      <c r="F153" s="1442"/>
      <c r="G153" s="1442"/>
      <c r="H153" s="962"/>
      <c r="I153" s="1007"/>
      <c r="J153" s="1008"/>
      <c r="K153" s="1005"/>
      <c r="L153" s="1002"/>
      <c r="M153" s="1006"/>
      <c r="N153" s="1005"/>
      <c r="O153" s="1005"/>
      <c r="P153" s="992"/>
      <c r="Q153" s="992"/>
      <c r="R153" s="829"/>
      <c r="S153" s="992"/>
    </row>
    <row r="154" spans="4:19" x14ac:dyDescent="0.2">
      <c r="D154" s="992"/>
      <c r="E154" s="992"/>
      <c r="F154" s="992"/>
      <c r="G154" s="1009"/>
      <c r="H154" s="962"/>
      <c r="I154" s="1007"/>
      <c r="J154" s="1010"/>
      <c r="K154" s="992"/>
      <c r="L154" s="1002"/>
      <c r="M154" s="1002"/>
      <c r="N154" s="992"/>
      <c r="O154" s="992"/>
      <c r="S154" s="804"/>
    </row>
    <row r="155" spans="4:19" x14ac:dyDescent="0.2">
      <c r="D155" s="992"/>
      <c r="E155" s="992"/>
      <c r="F155" s="992"/>
      <c r="G155" s="1009"/>
      <c r="H155" s="962"/>
      <c r="I155" s="1007"/>
      <c r="J155" s="1010"/>
      <c r="K155" s="992"/>
      <c r="L155" s="1002"/>
      <c r="M155" s="1002"/>
      <c r="N155" s="992"/>
      <c r="O155" s="992"/>
      <c r="S155" s="804"/>
    </row>
    <row r="156" spans="4:19" x14ac:dyDescent="0.2">
      <c r="D156" s="992"/>
      <c r="E156" s="992"/>
      <c r="F156" s="992"/>
      <c r="G156" s="1009"/>
      <c r="H156" s="962"/>
      <c r="I156" s="1007"/>
      <c r="J156" s="1010"/>
      <c r="K156" s="992"/>
      <c r="L156" s="1002"/>
      <c r="M156" s="1002"/>
      <c r="N156" s="992"/>
      <c r="O156" s="992"/>
      <c r="S156" s="804"/>
    </row>
    <row r="157" spans="4:19" x14ac:dyDescent="0.2">
      <c r="D157" s="992"/>
      <c r="E157" s="992"/>
      <c r="F157" s="992"/>
      <c r="G157" s="1009"/>
      <c r="H157" s="962"/>
      <c r="I157" s="1007"/>
      <c r="J157" s="1010"/>
      <c r="K157" s="992"/>
      <c r="L157" s="1002"/>
      <c r="M157" s="1002"/>
      <c r="N157" s="992"/>
      <c r="O157" s="992"/>
      <c r="S157" s="804"/>
    </row>
    <row r="158" spans="4:19" x14ac:dyDescent="0.2">
      <c r="D158" s="992"/>
      <c r="E158" s="992"/>
      <c r="F158" s="992"/>
      <c r="G158" s="1009"/>
      <c r="H158" s="962"/>
      <c r="I158" s="1007"/>
      <c r="J158" s="1010"/>
      <c r="K158" s="992"/>
      <c r="L158" s="1002"/>
      <c r="M158" s="1002"/>
      <c r="N158" s="992"/>
      <c r="O158" s="992"/>
      <c r="S158" s="804"/>
    </row>
    <row r="159" spans="4:19" x14ac:dyDescent="0.2">
      <c r="D159" s="992"/>
      <c r="E159" s="992"/>
      <c r="F159" s="992"/>
      <c r="G159" s="1009"/>
      <c r="H159" s="962"/>
      <c r="I159" s="1007"/>
      <c r="J159" s="1010"/>
      <c r="K159" s="992"/>
      <c r="L159" s="1002"/>
      <c r="M159" s="1002"/>
      <c r="N159" s="992"/>
      <c r="O159" s="992"/>
      <c r="S159" s="804"/>
    </row>
    <row r="160" spans="4:19" x14ac:dyDescent="0.2">
      <c r="L160" s="1002"/>
      <c r="M160" s="1002"/>
      <c r="N160" s="992"/>
      <c r="O160" s="992"/>
      <c r="S160" s="804"/>
    </row>
    <row r="161" spans="12:19" x14ac:dyDescent="0.2">
      <c r="L161" s="1002"/>
      <c r="M161" s="1002"/>
      <c r="N161" s="992"/>
      <c r="O161" s="992"/>
      <c r="S161" s="804"/>
    </row>
    <row r="162" spans="12:19" x14ac:dyDescent="0.2">
      <c r="L162" s="1002"/>
      <c r="M162" s="1002"/>
      <c r="N162" s="992"/>
      <c r="O162" s="992"/>
      <c r="S162" s="804"/>
    </row>
    <row r="163" spans="12:19" x14ac:dyDescent="0.2">
      <c r="L163" s="1002"/>
      <c r="M163" s="1002"/>
      <c r="N163" s="992"/>
      <c r="O163" s="992"/>
      <c r="S163" s="804"/>
    </row>
    <row r="164" spans="12:19" x14ac:dyDescent="0.2">
      <c r="L164" s="1002"/>
      <c r="M164" s="1011"/>
      <c r="N164" s="992"/>
      <c r="O164" s="992"/>
      <c r="S164" s="804"/>
    </row>
    <row r="165" spans="12:19" x14ac:dyDescent="0.2">
      <c r="L165" s="1002"/>
      <c r="M165" s="1002"/>
      <c r="N165" s="992"/>
      <c r="O165" s="992"/>
      <c r="S165" s="804"/>
    </row>
    <row r="166" spans="12:19" x14ac:dyDescent="0.2">
      <c r="L166" s="1011"/>
      <c r="M166" s="1011"/>
      <c r="N166" s="992"/>
      <c r="O166" s="992"/>
      <c r="S166" s="804"/>
    </row>
    <row r="167" spans="12:19" x14ac:dyDescent="0.2">
      <c r="L167" s="1002"/>
      <c r="M167" s="1002"/>
      <c r="N167" s="992"/>
      <c r="O167" s="992"/>
      <c r="S167" s="804"/>
    </row>
    <row r="168" spans="12:19" x14ac:dyDescent="0.2">
      <c r="L168" s="1002"/>
      <c r="M168" s="1002"/>
      <c r="N168" s="992"/>
      <c r="O168" s="992"/>
      <c r="S168" s="804"/>
    </row>
    <row r="169" spans="12:19" x14ac:dyDescent="0.2">
      <c r="L169" s="1002"/>
      <c r="M169" s="1002"/>
      <c r="N169" s="992"/>
      <c r="O169" s="992"/>
      <c r="S169" s="804"/>
    </row>
    <row r="170" spans="12:19" x14ac:dyDescent="0.2">
      <c r="L170" s="1002"/>
      <c r="M170" s="1002"/>
      <c r="N170" s="992"/>
      <c r="O170" s="992"/>
      <c r="S170" s="804"/>
    </row>
    <row r="171" spans="12:19" x14ac:dyDescent="0.2">
      <c r="L171" s="1002"/>
      <c r="M171" s="1002"/>
      <c r="N171" s="992"/>
      <c r="O171" s="992"/>
      <c r="S171" s="804"/>
    </row>
    <row r="172" spans="12:19" x14ac:dyDescent="0.2">
      <c r="L172" s="1002"/>
      <c r="M172" s="1002"/>
      <c r="N172" s="992"/>
      <c r="O172" s="992"/>
      <c r="S172" s="804"/>
    </row>
    <row r="173" spans="12:19" x14ac:dyDescent="0.2">
      <c r="L173" s="1002"/>
      <c r="M173" s="1002"/>
      <c r="N173" s="992"/>
      <c r="O173" s="992"/>
      <c r="S173" s="804"/>
    </row>
    <row r="174" spans="12:19" x14ac:dyDescent="0.2">
      <c r="L174" s="1002"/>
      <c r="M174" s="1002"/>
      <c r="N174" s="992"/>
      <c r="O174" s="992"/>
      <c r="S174" s="804"/>
    </row>
    <row r="175" spans="12:19" x14ac:dyDescent="0.2">
      <c r="L175" s="1002"/>
      <c r="M175" s="1002"/>
      <c r="N175" s="992"/>
      <c r="O175" s="992"/>
      <c r="S175" s="804"/>
    </row>
    <row r="176" spans="12:19" x14ac:dyDescent="0.2">
      <c r="L176" s="1002"/>
      <c r="M176" s="1002"/>
      <c r="N176" s="992"/>
      <c r="O176" s="992"/>
      <c r="S176" s="804"/>
    </row>
    <row r="177" spans="12:19" x14ac:dyDescent="0.2">
      <c r="L177" s="1002"/>
      <c r="M177" s="1002"/>
      <c r="N177" s="992"/>
      <c r="O177" s="992"/>
      <c r="S177" s="804"/>
    </row>
    <row r="178" spans="12:19" x14ac:dyDescent="0.2">
      <c r="L178" s="1002"/>
      <c r="M178" s="1002"/>
      <c r="N178" s="992"/>
      <c r="O178" s="992"/>
      <c r="S178" s="804"/>
    </row>
    <row r="179" spans="12:19" x14ac:dyDescent="0.2">
      <c r="L179" s="1002"/>
      <c r="M179" s="1002"/>
      <c r="N179" s="992"/>
      <c r="O179" s="992"/>
      <c r="S179" s="804"/>
    </row>
    <row r="180" spans="12:19" x14ac:dyDescent="0.2">
      <c r="L180" s="1002"/>
      <c r="M180" s="1002"/>
      <c r="N180" s="992"/>
      <c r="O180" s="992"/>
      <c r="S180" s="804"/>
    </row>
    <row r="181" spans="12:19" x14ac:dyDescent="0.2">
      <c r="L181" s="1002"/>
      <c r="M181" s="1002"/>
      <c r="N181" s="992"/>
      <c r="O181" s="992"/>
      <c r="S181" s="804"/>
    </row>
    <row r="182" spans="12:19" x14ac:dyDescent="0.2">
      <c r="L182" s="1002"/>
      <c r="M182" s="1002"/>
      <c r="N182" s="992"/>
      <c r="O182" s="992"/>
      <c r="S182" s="804"/>
    </row>
    <row r="183" spans="12:19" x14ac:dyDescent="0.2">
      <c r="L183" s="1002"/>
      <c r="M183" s="1002"/>
      <c r="N183" s="992"/>
      <c r="O183" s="992"/>
      <c r="S183" s="804"/>
    </row>
    <row r="184" spans="12:19" x14ac:dyDescent="0.2">
      <c r="L184" s="1002"/>
      <c r="M184" s="1002"/>
      <c r="N184" s="992"/>
      <c r="O184" s="992"/>
      <c r="S184" s="804"/>
    </row>
    <row r="185" spans="12:19" x14ac:dyDescent="0.2">
      <c r="L185" s="1002"/>
      <c r="M185" s="1002"/>
      <c r="N185" s="992"/>
      <c r="O185" s="992"/>
      <c r="S185" s="804"/>
    </row>
    <row r="186" spans="12:19" x14ac:dyDescent="0.2">
      <c r="L186" s="1002"/>
      <c r="M186" s="1002"/>
      <c r="N186" s="992"/>
      <c r="O186" s="992"/>
      <c r="S186" s="804"/>
    </row>
    <row r="187" spans="12:19" x14ac:dyDescent="0.2">
      <c r="L187" s="1002"/>
      <c r="M187" s="1002"/>
      <c r="N187" s="992"/>
      <c r="O187" s="992"/>
      <c r="S187" s="804"/>
    </row>
    <row r="188" spans="12:19" x14ac:dyDescent="0.2">
      <c r="L188" s="1002"/>
      <c r="M188" s="1002"/>
      <c r="N188" s="992"/>
      <c r="O188" s="992"/>
      <c r="S188" s="804"/>
    </row>
    <row r="189" spans="12:19" x14ac:dyDescent="0.2">
      <c r="L189" s="1002"/>
      <c r="M189" s="1002"/>
      <c r="N189" s="992"/>
      <c r="O189" s="992"/>
      <c r="S189" s="804"/>
    </row>
    <row r="190" spans="12:19" x14ac:dyDescent="0.2">
      <c r="L190" s="1002"/>
      <c r="M190" s="1002"/>
      <c r="N190" s="992"/>
      <c r="O190" s="992"/>
      <c r="S190" s="804"/>
    </row>
    <row r="191" spans="12:19" x14ac:dyDescent="0.2">
      <c r="L191" s="1002"/>
      <c r="M191" s="1002"/>
      <c r="N191" s="992"/>
      <c r="O191" s="992"/>
      <c r="S191" s="804"/>
    </row>
    <row r="192" spans="12:19" x14ac:dyDescent="0.2">
      <c r="L192" s="1002"/>
      <c r="M192" s="1002"/>
      <c r="N192" s="992"/>
      <c r="O192" s="992"/>
      <c r="S192" s="804"/>
    </row>
    <row r="193" spans="12:19" x14ac:dyDescent="0.2">
      <c r="L193" s="1002"/>
      <c r="M193" s="1002"/>
      <c r="N193" s="992"/>
      <c r="O193" s="992"/>
      <c r="S193" s="804"/>
    </row>
    <row r="194" spans="12:19" x14ac:dyDescent="0.2">
      <c r="L194" s="1002"/>
      <c r="M194" s="1002"/>
      <c r="N194" s="992"/>
      <c r="O194" s="992"/>
      <c r="S194" s="804"/>
    </row>
    <row r="195" spans="12:19" x14ac:dyDescent="0.2">
      <c r="L195" s="1002"/>
      <c r="M195" s="1002"/>
      <c r="N195" s="992"/>
      <c r="O195" s="992"/>
      <c r="S195" s="804"/>
    </row>
    <row r="196" spans="12:19" x14ac:dyDescent="0.2">
      <c r="L196" s="1002"/>
      <c r="M196" s="1002"/>
      <c r="N196" s="992"/>
      <c r="O196" s="992"/>
      <c r="S196" s="804"/>
    </row>
    <row r="197" spans="12:19" x14ac:dyDescent="0.2">
      <c r="L197" s="1002"/>
      <c r="M197" s="1002"/>
      <c r="N197" s="992"/>
      <c r="O197" s="992"/>
      <c r="S197" s="804"/>
    </row>
    <row r="198" spans="12:19" x14ac:dyDescent="0.2">
      <c r="L198" s="1002"/>
      <c r="M198" s="1002"/>
      <c r="N198" s="992"/>
      <c r="O198" s="992"/>
      <c r="S198" s="804"/>
    </row>
    <row r="199" spans="12:19" x14ac:dyDescent="0.2">
      <c r="L199" s="1002"/>
      <c r="M199" s="1002"/>
      <c r="N199" s="992"/>
      <c r="O199" s="992"/>
      <c r="S199" s="804"/>
    </row>
    <row r="200" spans="12:19" x14ac:dyDescent="0.2">
      <c r="L200" s="1002"/>
      <c r="M200" s="1002"/>
      <c r="N200" s="992"/>
      <c r="O200" s="992"/>
      <c r="S200" s="804"/>
    </row>
    <row r="201" spans="12:19" x14ac:dyDescent="0.2">
      <c r="L201" s="1002"/>
      <c r="M201" s="1002"/>
      <c r="N201" s="992"/>
      <c r="O201" s="992"/>
      <c r="S201" s="804"/>
    </row>
    <row r="202" spans="12:19" x14ac:dyDescent="0.2">
      <c r="L202" s="1002"/>
      <c r="M202" s="1002"/>
      <c r="N202" s="992"/>
      <c r="O202" s="992"/>
      <c r="S202" s="804"/>
    </row>
    <row r="203" spans="12:19" x14ac:dyDescent="0.2">
      <c r="L203" s="1002"/>
      <c r="M203" s="1002"/>
      <c r="N203" s="992"/>
      <c r="O203" s="992"/>
      <c r="S203" s="804"/>
    </row>
    <row r="204" spans="12:19" x14ac:dyDescent="0.2">
      <c r="L204" s="1002"/>
      <c r="M204" s="1002"/>
      <c r="N204" s="992"/>
      <c r="O204" s="992"/>
      <c r="S204" s="804"/>
    </row>
    <row r="205" spans="12:19" x14ac:dyDescent="0.2">
      <c r="L205" s="1002"/>
      <c r="M205" s="1002"/>
      <c r="N205" s="992"/>
      <c r="O205" s="992"/>
      <c r="S205" s="804"/>
    </row>
    <row r="206" spans="12:19" x14ac:dyDescent="0.2">
      <c r="L206" s="1002"/>
      <c r="M206" s="1002"/>
      <c r="N206" s="992"/>
      <c r="O206" s="992"/>
      <c r="S206" s="804"/>
    </row>
    <row r="207" spans="12:19" x14ac:dyDescent="0.2">
      <c r="L207" s="1002"/>
      <c r="M207" s="1002"/>
      <c r="N207" s="992"/>
      <c r="O207" s="992"/>
    </row>
    <row r="208" spans="12:19" x14ac:dyDescent="0.2">
      <c r="L208" s="1002"/>
      <c r="M208" s="1002"/>
      <c r="N208" s="992"/>
      <c r="O208" s="992"/>
    </row>
    <row r="209" spans="12:15" x14ac:dyDescent="0.2">
      <c r="L209" s="1002"/>
      <c r="M209" s="1002"/>
      <c r="N209" s="992"/>
      <c r="O209" s="992"/>
    </row>
    <row r="210" spans="12:15" x14ac:dyDescent="0.2">
      <c r="L210" s="1002"/>
      <c r="M210" s="1002"/>
      <c r="N210" s="992"/>
      <c r="O210" s="992"/>
    </row>
    <row r="211" spans="12:15" x14ac:dyDescent="0.2">
      <c r="L211" s="1002"/>
      <c r="M211" s="1002"/>
      <c r="N211" s="992"/>
      <c r="O211" s="992"/>
    </row>
    <row r="212" spans="12:15" x14ac:dyDescent="0.2">
      <c r="L212" s="1002"/>
      <c r="M212" s="1002"/>
      <c r="N212" s="992"/>
      <c r="O212" s="992"/>
    </row>
    <row r="213" spans="12:15" x14ac:dyDescent="0.2">
      <c r="L213" s="1002"/>
      <c r="M213" s="1002"/>
      <c r="N213" s="992"/>
      <c r="O213" s="992"/>
    </row>
    <row r="214" spans="12:15" x14ac:dyDescent="0.2">
      <c r="L214" s="1002"/>
      <c r="M214" s="1002"/>
      <c r="N214" s="992"/>
      <c r="O214" s="992"/>
    </row>
    <row r="215" spans="12:15" x14ac:dyDescent="0.2">
      <c r="L215" s="1002"/>
      <c r="M215" s="1002"/>
      <c r="N215" s="992"/>
      <c r="O215" s="992"/>
    </row>
    <row r="216" spans="12:15" x14ac:dyDescent="0.2">
      <c r="L216" s="1002"/>
      <c r="M216" s="1002"/>
      <c r="N216" s="992"/>
      <c r="O216" s="992"/>
    </row>
    <row r="217" spans="12:15" x14ac:dyDescent="0.2">
      <c r="L217" s="1002"/>
      <c r="M217" s="1002"/>
      <c r="N217" s="992"/>
      <c r="O217" s="992"/>
    </row>
    <row r="218" spans="12:15" x14ac:dyDescent="0.2">
      <c r="L218" s="1002"/>
      <c r="M218" s="1002"/>
      <c r="N218" s="992"/>
      <c r="O218" s="992"/>
    </row>
    <row r="219" spans="12:15" x14ac:dyDescent="0.2">
      <c r="L219" s="1002"/>
      <c r="M219" s="1002"/>
      <c r="N219" s="992"/>
      <c r="O219" s="992"/>
    </row>
    <row r="220" spans="12:15" x14ac:dyDescent="0.2">
      <c r="L220" s="1002"/>
      <c r="M220" s="1002"/>
      <c r="N220" s="992"/>
      <c r="O220" s="992"/>
    </row>
    <row r="221" spans="12:15" x14ac:dyDescent="0.2">
      <c r="L221" s="1002"/>
      <c r="M221" s="1002"/>
      <c r="N221" s="992"/>
      <c r="O221" s="992"/>
    </row>
    <row r="222" spans="12:15" x14ac:dyDescent="0.2">
      <c r="L222" s="1002"/>
      <c r="M222" s="1002"/>
      <c r="N222" s="992"/>
      <c r="O222" s="992"/>
    </row>
    <row r="223" spans="12:15" x14ac:dyDescent="0.2">
      <c r="L223" s="1002"/>
      <c r="M223" s="1002"/>
      <c r="N223" s="992"/>
      <c r="O223" s="992"/>
    </row>
    <row r="224" spans="12:15" x14ac:dyDescent="0.2">
      <c r="L224" s="1002"/>
      <c r="M224" s="1002"/>
      <c r="N224" s="992"/>
      <c r="O224" s="992"/>
    </row>
    <row r="225" spans="12:15" x14ac:dyDescent="0.2">
      <c r="L225" s="1002"/>
      <c r="M225" s="1002"/>
      <c r="N225" s="992"/>
      <c r="O225" s="992"/>
    </row>
    <row r="226" spans="12:15" x14ac:dyDescent="0.2">
      <c r="L226" s="1002"/>
      <c r="M226" s="1002"/>
      <c r="N226" s="992"/>
      <c r="O226" s="992"/>
    </row>
    <row r="227" spans="12:15" x14ac:dyDescent="0.2">
      <c r="L227" s="1002"/>
      <c r="M227" s="1002"/>
      <c r="N227" s="992"/>
      <c r="O227" s="992"/>
    </row>
    <row r="228" spans="12:15" x14ac:dyDescent="0.2">
      <c r="L228" s="1002"/>
      <c r="M228" s="1002"/>
      <c r="N228" s="992"/>
      <c r="O228" s="992"/>
    </row>
    <row r="229" spans="12:15" x14ac:dyDescent="0.2">
      <c r="L229" s="1002"/>
      <c r="M229" s="1002"/>
      <c r="N229" s="992"/>
      <c r="O229" s="992"/>
    </row>
    <row r="230" spans="12:15" x14ac:dyDescent="0.2">
      <c r="L230" s="1002"/>
      <c r="M230" s="1002"/>
      <c r="N230" s="992"/>
      <c r="O230" s="992"/>
    </row>
    <row r="231" spans="12:15" x14ac:dyDescent="0.2">
      <c r="L231" s="1002"/>
      <c r="M231" s="1002"/>
      <c r="N231" s="992"/>
      <c r="O231" s="992"/>
    </row>
    <row r="232" spans="12:15" x14ac:dyDescent="0.2">
      <c r="L232" s="1002"/>
      <c r="M232" s="1002"/>
      <c r="N232" s="992"/>
      <c r="O232" s="992"/>
    </row>
    <row r="233" spans="12:15" x14ac:dyDescent="0.2">
      <c r="L233" s="1002"/>
      <c r="M233" s="1002"/>
      <c r="N233" s="992"/>
      <c r="O233" s="992"/>
    </row>
    <row r="234" spans="12:15" x14ac:dyDescent="0.2">
      <c r="L234" s="1002"/>
      <c r="M234" s="1002"/>
      <c r="N234" s="992"/>
      <c r="O234" s="992"/>
    </row>
    <row r="235" spans="12:15" x14ac:dyDescent="0.2">
      <c r="L235" s="1002"/>
      <c r="M235" s="1002"/>
      <c r="N235" s="992"/>
      <c r="O235" s="992"/>
    </row>
    <row r="236" spans="12:15" x14ac:dyDescent="0.2">
      <c r="L236" s="1002"/>
      <c r="M236" s="1002"/>
      <c r="N236" s="992"/>
      <c r="O236" s="992"/>
    </row>
    <row r="237" spans="12:15" x14ac:dyDescent="0.2">
      <c r="L237" s="1002"/>
      <c r="M237" s="1002"/>
      <c r="N237" s="992"/>
      <c r="O237" s="992"/>
    </row>
    <row r="238" spans="12:15" x14ac:dyDescent="0.2">
      <c r="L238" s="1002"/>
      <c r="M238" s="1002"/>
      <c r="N238" s="992"/>
      <c r="O238" s="992"/>
    </row>
    <row r="239" spans="12:15" x14ac:dyDescent="0.2">
      <c r="L239" s="1002"/>
      <c r="M239" s="1002"/>
      <c r="N239" s="992"/>
      <c r="O239" s="992"/>
    </row>
    <row r="240" spans="12:15" x14ac:dyDescent="0.2">
      <c r="L240" s="1002"/>
      <c r="M240" s="1002"/>
      <c r="N240" s="992"/>
      <c r="O240" s="992"/>
    </row>
    <row r="241" spans="12:15" x14ac:dyDescent="0.2">
      <c r="L241" s="1002"/>
      <c r="M241" s="1002"/>
      <c r="N241" s="992"/>
      <c r="O241" s="992"/>
    </row>
    <row r="242" spans="12:15" x14ac:dyDescent="0.2">
      <c r="L242" s="1002"/>
      <c r="M242" s="1002"/>
      <c r="N242" s="992"/>
      <c r="O242" s="992"/>
    </row>
    <row r="243" spans="12:15" x14ac:dyDescent="0.2">
      <c r="L243" s="1002"/>
      <c r="M243" s="1002"/>
      <c r="N243" s="992"/>
      <c r="O243" s="992"/>
    </row>
    <row r="244" spans="12:15" x14ac:dyDescent="0.2">
      <c r="L244" s="1002"/>
      <c r="M244" s="1002"/>
      <c r="N244" s="992"/>
      <c r="O244" s="992"/>
    </row>
    <row r="245" spans="12:15" x14ac:dyDescent="0.2">
      <c r="L245" s="1002"/>
      <c r="M245" s="1002"/>
      <c r="N245" s="992"/>
      <c r="O245" s="992"/>
    </row>
    <row r="246" spans="12:15" x14ac:dyDescent="0.2">
      <c r="L246" s="1002"/>
      <c r="M246" s="1002"/>
      <c r="N246" s="992"/>
      <c r="O246" s="992"/>
    </row>
    <row r="247" spans="12:15" x14ac:dyDescent="0.2">
      <c r="L247" s="1002"/>
      <c r="M247" s="1002"/>
      <c r="N247" s="992"/>
      <c r="O247" s="992"/>
    </row>
    <row r="248" spans="12:15" x14ac:dyDescent="0.2">
      <c r="L248" s="1002"/>
      <c r="M248" s="1002"/>
      <c r="N248" s="992"/>
      <c r="O248" s="992"/>
    </row>
    <row r="249" spans="12:15" x14ac:dyDescent="0.2">
      <c r="L249" s="1002"/>
      <c r="M249" s="1002"/>
      <c r="N249" s="992"/>
      <c r="O249" s="992"/>
    </row>
    <row r="250" spans="12:15" x14ac:dyDescent="0.2">
      <c r="L250" s="1002"/>
      <c r="M250" s="1002"/>
      <c r="N250" s="992"/>
      <c r="O250" s="992"/>
    </row>
    <row r="251" spans="12:15" x14ac:dyDescent="0.2">
      <c r="L251" s="1002"/>
      <c r="M251" s="1002"/>
      <c r="N251" s="992"/>
      <c r="O251" s="992"/>
    </row>
    <row r="252" spans="12:15" x14ac:dyDescent="0.2">
      <c r="L252" s="1002"/>
      <c r="M252" s="1002"/>
      <c r="N252" s="992"/>
      <c r="O252" s="992"/>
    </row>
    <row r="253" spans="12:15" x14ac:dyDescent="0.2">
      <c r="L253" s="1002"/>
      <c r="M253" s="1002"/>
      <c r="N253" s="992"/>
      <c r="O253" s="992"/>
    </row>
    <row r="254" spans="12:15" x14ac:dyDescent="0.2">
      <c r="L254" s="1002"/>
      <c r="M254" s="1002"/>
      <c r="N254" s="992"/>
      <c r="O254" s="992"/>
    </row>
    <row r="255" spans="12:15" x14ac:dyDescent="0.2">
      <c r="L255" s="992"/>
      <c r="M255" s="992"/>
      <c r="N255" s="992"/>
      <c r="O255" s="992"/>
    </row>
    <row r="256" spans="12:15" x14ac:dyDescent="0.2">
      <c r="L256" s="992"/>
      <c r="M256" s="992"/>
      <c r="N256" s="992"/>
      <c r="O256" s="992"/>
    </row>
    <row r="257" spans="12:15" x14ac:dyDescent="0.2">
      <c r="L257" s="992"/>
      <c r="M257" s="992"/>
      <c r="N257" s="992"/>
      <c r="O257" s="992"/>
    </row>
    <row r="258" spans="12:15" x14ac:dyDescent="0.2">
      <c r="L258" s="992"/>
      <c r="M258" s="992"/>
      <c r="N258" s="992"/>
      <c r="O258" s="992"/>
    </row>
    <row r="259" spans="12:15" x14ac:dyDescent="0.2">
      <c r="L259" s="992"/>
      <c r="M259" s="992"/>
      <c r="N259" s="992"/>
      <c r="O259" s="992"/>
    </row>
    <row r="260" spans="12:15" x14ac:dyDescent="0.2">
      <c r="L260" s="992"/>
      <c r="M260" s="992"/>
      <c r="N260" s="992"/>
      <c r="O260" s="992"/>
    </row>
    <row r="261" spans="12:15" x14ac:dyDescent="0.2">
      <c r="L261" s="992"/>
      <c r="M261" s="992"/>
      <c r="N261" s="992"/>
      <c r="O261" s="992"/>
    </row>
    <row r="262" spans="12:15" x14ac:dyDescent="0.2">
      <c r="L262" s="992"/>
      <c r="M262" s="992"/>
      <c r="N262" s="992"/>
      <c r="O262" s="992"/>
    </row>
  </sheetData>
  <autoFilter ref="A8:Q129"/>
  <mergeCells count="206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AH10:AH11"/>
    <mergeCell ref="AI10:AI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B10:BB11"/>
    <mergeCell ref="BC10:BC11"/>
    <mergeCell ref="BD10:BD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D26:D27"/>
    <mergeCell ref="U26:U27"/>
    <mergeCell ref="D28:D29"/>
    <mergeCell ref="U28:U29"/>
    <mergeCell ref="D30:D31"/>
    <mergeCell ref="U30:U31"/>
    <mergeCell ref="D16:D17"/>
    <mergeCell ref="U16:U17"/>
    <mergeCell ref="D22:D23"/>
    <mergeCell ref="U22:U23"/>
    <mergeCell ref="D24:D25"/>
    <mergeCell ref="U24:U25"/>
    <mergeCell ref="D41:D42"/>
    <mergeCell ref="U41:U42"/>
    <mergeCell ref="D43:D44"/>
    <mergeCell ref="U43:U44"/>
    <mergeCell ref="D45:D46"/>
    <mergeCell ref="U45:U46"/>
    <mergeCell ref="D32:D33"/>
    <mergeCell ref="U32:U33"/>
    <mergeCell ref="D35:D36"/>
    <mergeCell ref="U35:U36"/>
    <mergeCell ref="D39:D40"/>
    <mergeCell ref="U39:U40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E141:G141"/>
    <mergeCell ref="S146:S147"/>
    <mergeCell ref="S148:S151"/>
    <mergeCell ref="E153:G153"/>
    <mergeCell ref="M138:N138"/>
    <mergeCell ref="A139:D139"/>
    <mergeCell ref="E139:G139"/>
    <mergeCell ref="K139:L139"/>
    <mergeCell ref="M139:N139"/>
    <mergeCell ref="E140:G140"/>
    <mergeCell ref="K140:L14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workbookViewId="0">
      <selection activeCell="A14" sqref="A14:XFD14"/>
    </sheetView>
  </sheetViews>
  <sheetFormatPr baseColWidth="10" defaultColWidth="11.42578125" defaultRowHeight="12.75" x14ac:dyDescent="0.2"/>
  <cols>
    <col min="1" max="1" width="5.42578125" style="1020" customWidth="1"/>
    <col min="2" max="2" width="5.28515625" style="1017" customWidth="1"/>
    <col min="3" max="3" width="6" style="1018" customWidth="1"/>
    <col min="4" max="4" width="42.42578125" style="1016" customWidth="1"/>
    <col min="5" max="5" width="12" style="1016" customWidth="1"/>
    <col min="6" max="6" width="13.28515625" style="1016" customWidth="1"/>
    <col min="7" max="7" width="12.5703125" style="1019" customWidth="1"/>
    <col min="8" max="8" width="19.5703125" style="1185" customWidth="1"/>
    <col min="9" max="9" width="12.140625" style="1186" customWidth="1"/>
    <col min="10" max="10" width="8.140625" style="1187" customWidth="1"/>
    <col min="11" max="11" width="10.5703125" style="1016" customWidth="1"/>
    <col min="12" max="12" width="9" style="1016" customWidth="1"/>
    <col min="13" max="13" width="10.140625" style="1016" customWidth="1"/>
    <col min="14" max="14" width="9.28515625" style="1016" customWidth="1"/>
    <col min="15" max="15" width="10.42578125" style="1016" customWidth="1"/>
    <col min="16" max="16" width="9.140625" style="1016" customWidth="1"/>
    <col min="17" max="17" width="9.42578125" style="1016" customWidth="1"/>
    <col min="18" max="18" width="7" style="1177" customWidth="1"/>
    <col min="19" max="19" width="7" style="1022" customWidth="1"/>
    <col min="20" max="20" width="7.7109375" style="1016" customWidth="1"/>
    <col min="21" max="21" width="41.28515625" style="1016" customWidth="1"/>
    <col min="22" max="24" width="4" style="1016" customWidth="1"/>
    <col min="25" max="25" width="8.28515625" style="1016" customWidth="1"/>
    <col min="26" max="26" width="6.42578125" style="1016" customWidth="1"/>
    <col min="27" max="27" width="10.5703125" style="1178" customWidth="1"/>
    <col min="28" max="28" width="6.5703125" style="1178" customWidth="1"/>
    <col min="29" max="29" width="5.42578125" style="1178" bestFit="1" customWidth="1"/>
    <col min="30" max="30" width="3.28515625" style="1178" customWidth="1"/>
    <col min="31" max="31" width="7.5703125" style="1178" customWidth="1"/>
    <col min="32" max="41" width="2.140625" style="1178" hidden="1" customWidth="1"/>
    <col min="42" max="42" width="0.140625" style="1178" customWidth="1"/>
    <col min="43" max="43" width="0.28515625" style="1178" customWidth="1"/>
    <col min="44" max="44" width="3.28515625" style="1178" hidden="1" customWidth="1"/>
    <col min="45" max="45" width="2" style="1178" hidden="1" customWidth="1"/>
    <col min="46" max="46" width="3.28515625" style="1016" customWidth="1"/>
    <col min="47" max="47" width="2.140625" style="1016" customWidth="1"/>
    <col min="48" max="48" width="4.5703125" style="1016" customWidth="1"/>
    <col min="49" max="49" width="2.140625" style="1016" customWidth="1"/>
    <col min="50" max="50" width="4.7109375" style="1016" customWidth="1"/>
    <col min="51" max="51" width="2.140625" style="1016" customWidth="1"/>
    <col min="52" max="52" width="4.7109375" style="1016" customWidth="1"/>
    <col min="53" max="53" width="2.140625" style="1016" customWidth="1"/>
    <col min="54" max="54" width="4" style="1016" customWidth="1"/>
    <col min="55" max="55" width="2.140625" style="1016" customWidth="1"/>
    <col min="56" max="56" width="4.140625" style="1016" customWidth="1"/>
    <col min="57" max="57" width="2.140625" style="1016" customWidth="1"/>
    <col min="58" max="77" width="2.42578125" style="1022" customWidth="1"/>
    <col min="78" max="16384" width="11.42578125" style="1022"/>
  </cols>
  <sheetData>
    <row r="1" spans="1:57" x14ac:dyDescent="0.2">
      <c r="H1" s="1020"/>
      <c r="I1" s="1020"/>
      <c r="J1" s="1021"/>
      <c r="R1" s="1016"/>
      <c r="AA1" s="1016"/>
      <c r="AB1" s="1016"/>
      <c r="AC1" s="1016"/>
      <c r="AD1" s="1016"/>
      <c r="AE1" s="1016"/>
      <c r="AF1" s="1016"/>
      <c r="AG1" s="1016"/>
      <c r="AH1" s="1016"/>
      <c r="AI1" s="1016"/>
      <c r="AJ1" s="1016"/>
      <c r="AK1" s="1016"/>
      <c r="AL1" s="1016"/>
      <c r="AM1" s="1016"/>
      <c r="AN1" s="1016"/>
      <c r="AO1" s="1016"/>
      <c r="AP1" s="1016"/>
      <c r="AQ1" s="1016"/>
      <c r="AR1" s="1016"/>
      <c r="AS1" s="1016"/>
    </row>
    <row r="2" spans="1:57" ht="13.5" customHeight="1" x14ac:dyDescent="0.2">
      <c r="A2" s="1575" t="s">
        <v>0</v>
      </c>
      <c r="B2" s="1576"/>
      <c r="C2" s="1576"/>
      <c r="D2" s="1576"/>
      <c r="E2" s="1576"/>
      <c r="F2" s="1576"/>
      <c r="G2" s="1576"/>
      <c r="H2" s="1576"/>
      <c r="I2" s="1576"/>
      <c r="J2" s="1576"/>
      <c r="K2" s="1576"/>
      <c r="L2" s="1576"/>
      <c r="M2" s="1576"/>
      <c r="N2" s="1576"/>
      <c r="O2" s="1576"/>
      <c r="P2" s="1023"/>
      <c r="Q2" s="1023"/>
      <c r="R2" s="1024"/>
      <c r="S2" s="1025"/>
      <c r="T2" s="1530" t="s">
        <v>0</v>
      </c>
      <c r="U2" s="1530"/>
      <c r="V2" s="1530"/>
      <c r="W2" s="1530"/>
      <c r="X2" s="1530"/>
      <c r="Y2" s="1530"/>
      <c r="Z2" s="1530"/>
      <c r="AA2" s="1530"/>
      <c r="AB2" s="1530"/>
      <c r="AC2" s="1530"/>
      <c r="AD2" s="1530"/>
      <c r="AE2" s="1530"/>
      <c r="AF2" s="1530"/>
      <c r="AG2" s="1530"/>
      <c r="AH2" s="1530"/>
      <c r="AI2" s="1530"/>
      <c r="AJ2" s="1530"/>
      <c r="AK2" s="1530"/>
      <c r="AL2" s="1530"/>
      <c r="AM2" s="1530"/>
      <c r="AN2" s="1530"/>
      <c r="AO2" s="1530"/>
      <c r="AP2" s="1530"/>
      <c r="AQ2" s="1530"/>
      <c r="AR2" s="1530"/>
      <c r="AS2" s="1530"/>
      <c r="AT2" s="1530"/>
      <c r="AU2" s="1530"/>
      <c r="AV2" s="1530"/>
      <c r="AW2" s="1530"/>
      <c r="AX2" s="1530"/>
      <c r="AY2" s="1530"/>
      <c r="AZ2" s="1530"/>
      <c r="BA2" s="1530"/>
      <c r="BB2" s="1530"/>
      <c r="BC2" s="1530"/>
      <c r="BD2" s="1530"/>
      <c r="BE2" s="1530"/>
    </row>
    <row r="3" spans="1:57" ht="12" customHeight="1" x14ac:dyDescent="0.2">
      <c r="A3" s="1577" t="s">
        <v>1</v>
      </c>
      <c r="B3" s="1578"/>
      <c r="C3" s="1578"/>
      <c r="D3" s="1578"/>
      <c r="E3" s="1578"/>
      <c r="F3" s="1578"/>
      <c r="G3" s="1578"/>
      <c r="H3" s="1578"/>
      <c r="I3" s="1578"/>
      <c r="J3" s="1578"/>
      <c r="K3" s="1578"/>
      <c r="L3" s="1578"/>
      <c r="M3" s="1578"/>
      <c r="N3" s="1578"/>
      <c r="O3" s="1578"/>
      <c r="P3" s="1023"/>
      <c r="Q3" s="1023"/>
      <c r="R3" s="1024"/>
      <c r="S3" s="1025"/>
      <c r="T3" s="1530" t="s">
        <v>1</v>
      </c>
      <c r="U3" s="1530"/>
      <c r="V3" s="1530"/>
      <c r="W3" s="1530"/>
      <c r="X3" s="1530"/>
      <c r="Y3" s="1530"/>
      <c r="Z3" s="1530"/>
      <c r="AA3" s="1530"/>
      <c r="AB3" s="1530"/>
      <c r="AC3" s="1530"/>
      <c r="AD3" s="1530"/>
      <c r="AE3" s="1530"/>
      <c r="AF3" s="1530"/>
      <c r="AG3" s="1530"/>
      <c r="AH3" s="1530"/>
      <c r="AI3" s="1530"/>
      <c r="AJ3" s="1530"/>
      <c r="AK3" s="1530"/>
      <c r="AL3" s="1530"/>
      <c r="AM3" s="1530"/>
      <c r="AN3" s="1530"/>
      <c r="AO3" s="1530"/>
      <c r="AP3" s="1530"/>
      <c r="AQ3" s="1530"/>
      <c r="AR3" s="1530"/>
      <c r="AS3" s="1530"/>
      <c r="AT3" s="1530"/>
      <c r="AU3" s="1530"/>
      <c r="AV3" s="1530"/>
      <c r="AW3" s="1530"/>
      <c r="AX3" s="1530"/>
      <c r="AY3" s="1530"/>
      <c r="AZ3" s="1530"/>
      <c r="BA3" s="1530"/>
      <c r="BB3" s="1530"/>
      <c r="BC3" s="1530"/>
      <c r="BD3" s="1530"/>
      <c r="BE3" s="1530"/>
    </row>
    <row r="4" spans="1:57" ht="12" customHeight="1" x14ac:dyDescent="0.2">
      <c r="A4" s="1577" t="s">
        <v>2</v>
      </c>
      <c r="B4" s="1578"/>
      <c r="C4" s="1578"/>
      <c r="D4" s="1578"/>
      <c r="E4" s="1578"/>
      <c r="F4" s="1578"/>
      <c r="G4" s="1578"/>
      <c r="H4" s="1578"/>
      <c r="I4" s="1578"/>
      <c r="J4" s="1578"/>
      <c r="K4" s="1578"/>
      <c r="L4" s="1578"/>
      <c r="M4" s="1578"/>
      <c r="N4" s="1578"/>
      <c r="O4" s="1578"/>
      <c r="P4" s="1023"/>
      <c r="Q4" s="1023"/>
      <c r="R4" s="1024"/>
      <c r="S4" s="1025"/>
      <c r="T4" s="1530" t="s">
        <v>3</v>
      </c>
      <c r="U4" s="1530"/>
      <c r="V4" s="1530"/>
      <c r="W4" s="1530"/>
      <c r="X4" s="1530"/>
      <c r="Y4" s="1530"/>
      <c r="Z4" s="1530"/>
      <c r="AA4" s="1530"/>
      <c r="AB4" s="1530"/>
      <c r="AC4" s="1530"/>
      <c r="AD4" s="1530"/>
      <c r="AE4" s="1530"/>
      <c r="AF4" s="1530"/>
      <c r="AG4" s="1530"/>
      <c r="AH4" s="1530"/>
      <c r="AI4" s="1530"/>
      <c r="AJ4" s="1530"/>
      <c r="AK4" s="1530"/>
      <c r="AL4" s="1530"/>
      <c r="AM4" s="1530"/>
      <c r="AN4" s="1530"/>
      <c r="AO4" s="1530"/>
      <c r="AP4" s="1530"/>
      <c r="AQ4" s="1530"/>
      <c r="AR4" s="1530"/>
      <c r="AS4" s="1530"/>
      <c r="AT4" s="1530"/>
      <c r="AU4" s="1530"/>
      <c r="AV4" s="1530"/>
      <c r="AW4" s="1530"/>
      <c r="AX4" s="1530"/>
      <c r="AY4" s="1530"/>
      <c r="AZ4" s="1530"/>
      <c r="BA4" s="1530"/>
      <c r="BB4" s="1530"/>
      <c r="BC4" s="1530"/>
      <c r="BD4" s="1530"/>
      <c r="BE4" s="1530"/>
    </row>
    <row r="5" spans="1:57" ht="9" customHeight="1" x14ac:dyDescent="0.2">
      <c r="A5" s="1329"/>
      <c r="B5" s="1026"/>
      <c r="C5" s="1027"/>
      <c r="D5" s="1023"/>
      <c r="E5" s="1023"/>
      <c r="F5" s="1023"/>
      <c r="G5" s="1028"/>
      <c r="H5" s="1023"/>
      <c r="I5" s="1023"/>
      <c r="J5" s="1023"/>
      <c r="K5" s="1023"/>
      <c r="L5" s="1023"/>
      <c r="M5" s="1023"/>
      <c r="N5" s="1023"/>
      <c r="O5" s="1023"/>
      <c r="P5" s="1023"/>
      <c r="Q5" s="1023"/>
      <c r="R5" s="1024"/>
      <c r="S5" s="1025"/>
      <c r="T5" s="1029"/>
      <c r="U5" s="1029"/>
      <c r="V5" s="1029"/>
      <c r="W5" s="1029"/>
      <c r="X5" s="1029"/>
      <c r="Y5" s="1029"/>
      <c r="Z5" s="1029"/>
      <c r="AA5" s="1029"/>
      <c r="AB5" s="1029"/>
      <c r="AC5" s="1029"/>
      <c r="AD5" s="1029"/>
      <c r="AE5" s="1029"/>
      <c r="AF5" s="1029"/>
      <c r="AG5" s="1029"/>
      <c r="AH5" s="1029"/>
      <c r="AI5" s="1029"/>
      <c r="AJ5" s="1029"/>
      <c r="AK5" s="1029"/>
      <c r="AL5" s="1029"/>
      <c r="AM5" s="1029"/>
      <c r="AN5" s="1029"/>
      <c r="AO5" s="1029"/>
      <c r="AP5" s="1029"/>
      <c r="AQ5" s="1029"/>
      <c r="AR5" s="1029"/>
      <c r="AS5" s="1029"/>
      <c r="AT5" s="1029"/>
      <c r="AU5" s="1029"/>
      <c r="AV5" s="1029"/>
      <c r="AW5" s="1029"/>
      <c r="AX5" s="1029"/>
      <c r="AY5" s="1029"/>
      <c r="AZ5" s="1029"/>
      <c r="BA5" s="1029"/>
      <c r="BB5" s="1029"/>
      <c r="BC5" s="1029"/>
      <c r="BD5" s="1029"/>
      <c r="BE5" s="1029"/>
    </row>
    <row r="6" spans="1:57" ht="12" customHeight="1" x14ac:dyDescent="0.2">
      <c r="A6" s="1536" t="s">
        <v>297</v>
      </c>
      <c r="B6" s="1530"/>
      <c r="C6" s="1530"/>
      <c r="D6" s="1530"/>
      <c r="E6" s="1530"/>
      <c r="F6" s="1530"/>
      <c r="G6" s="1530"/>
      <c r="H6" s="1530"/>
      <c r="I6" s="1530"/>
      <c r="J6" s="1530"/>
      <c r="K6" s="1530"/>
      <c r="L6" s="1530"/>
      <c r="M6" s="1530"/>
      <c r="N6" s="1530"/>
      <c r="O6" s="1530"/>
      <c r="P6" s="1530"/>
      <c r="Q6" s="1530"/>
      <c r="R6" s="1030"/>
      <c r="S6" s="1025"/>
      <c r="T6" s="1530" t="s">
        <v>298</v>
      </c>
      <c r="U6" s="1530"/>
      <c r="V6" s="1530"/>
      <c r="W6" s="1530"/>
      <c r="X6" s="1530"/>
      <c r="Y6" s="1530"/>
      <c r="Z6" s="1530"/>
      <c r="AA6" s="1530"/>
      <c r="AB6" s="1530"/>
      <c r="AC6" s="1530"/>
      <c r="AD6" s="1530"/>
      <c r="AE6" s="1530"/>
      <c r="AF6" s="1530"/>
      <c r="AG6" s="1530"/>
      <c r="AH6" s="1530"/>
      <c r="AI6" s="1530"/>
      <c r="AJ6" s="1530"/>
      <c r="AK6" s="1530"/>
      <c r="AL6" s="1530"/>
      <c r="AM6" s="1530"/>
      <c r="AN6" s="1530"/>
      <c r="AO6" s="1530"/>
      <c r="AP6" s="1530"/>
      <c r="AQ6" s="1530"/>
      <c r="AR6" s="1530"/>
      <c r="AS6" s="1530"/>
      <c r="AT6" s="1530"/>
      <c r="AU6" s="1530"/>
      <c r="AV6" s="1530"/>
      <c r="AW6" s="1530"/>
      <c r="AX6" s="1530"/>
      <c r="AY6" s="1530"/>
      <c r="AZ6" s="1530"/>
      <c r="BA6" s="1530"/>
      <c r="BB6" s="1530"/>
      <c r="BC6" s="1530"/>
      <c r="BD6" s="1530"/>
      <c r="BE6" s="1530"/>
    </row>
    <row r="7" spans="1:57" ht="12" customHeight="1" x14ac:dyDescent="0.2">
      <c r="A7" s="1175"/>
      <c r="B7" s="1031"/>
      <c r="C7" s="1032"/>
      <c r="D7" s="1029"/>
      <c r="E7" s="1029"/>
      <c r="F7" s="1029"/>
      <c r="G7" s="1033"/>
      <c r="H7" s="1029"/>
      <c r="I7" s="1029"/>
      <c r="J7" s="1029"/>
      <c r="K7" s="1029"/>
      <c r="L7" s="1029"/>
      <c r="M7" s="1029"/>
      <c r="N7" s="1029"/>
      <c r="O7" s="1029"/>
      <c r="P7" s="1029"/>
      <c r="Q7" s="1029"/>
      <c r="R7" s="1030"/>
      <c r="S7" s="1025"/>
      <c r="T7" s="1029"/>
      <c r="U7" s="1029"/>
      <c r="V7" s="1029"/>
      <c r="W7" s="1029"/>
      <c r="X7" s="1029"/>
      <c r="Y7" s="1029"/>
      <c r="Z7" s="1029"/>
      <c r="AA7" s="1029"/>
      <c r="AB7" s="1029"/>
      <c r="AC7" s="1029"/>
      <c r="AD7" s="1029"/>
      <c r="AE7" s="1029"/>
      <c r="AF7" s="1029"/>
      <c r="AG7" s="1029"/>
      <c r="AH7" s="1029"/>
      <c r="AI7" s="1029"/>
      <c r="AJ7" s="1029"/>
      <c r="AK7" s="1029"/>
      <c r="AL7" s="1029"/>
      <c r="AM7" s="1029"/>
      <c r="AN7" s="1029"/>
      <c r="AO7" s="1029"/>
      <c r="AP7" s="1029"/>
      <c r="AQ7" s="1029"/>
      <c r="AR7" s="1029"/>
      <c r="AS7" s="1029"/>
      <c r="AT7" s="1029"/>
      <c r="AU7" s="1029"/>
      <c r="AV7" s="1029"/>
      <c r="AW7" s="1029"/>
      <c r="AX7" s="1029"/>
      <c r="AY7" s="1029"/>
      <c r="AZ7" s="1029"/>
      <c r="BA7" s="1029"/>
      <c r="BB7" s="1029"/>
      <c r="BC7" s="1029"/>
      <c r="BD7" s="1029"/>
      <c r="BE7" s="1029"/>
    </row>
    <row r="8" spans="1:57" s="1020" customFormat="1" x14ac:dyDescent="0.2">
      <c r="A8" s="1330">
        <v>1</v>
      </c>
      <c r="B8" s="1034">
        <v>2</v>
      </c>
      <c r="C8" s="1034">
        <v>3</v>
      </c>
      <c r="D8" s="1034">
        <v>4</v>
      </c>
      <c r="E8" s="1034">
        <v>5</v>
      </c>
      <c r="F8" s="1034">
        <v>6</v>
      </c>
      <c r="G8" s="1034">
        <v>7</v>
      </c>
      <c r="H8" s="1034">
        <v>8</v>
      </c>
      <c r="I8" s="1034">
        <v>9</v>
      </c>
      <c r="J8" s="1034">
        <v>10</v>
      </c>
      <c r="K8" s="1034">
        <v>11</v>
      </c>
      <c r="L8" s="1034">
        <v>12</v>
      </c>
      <c r="M8" s="1034">
        <v>13</v>
      </c>
      <c r="N8" s="1034">
        <v>14</v>
      </c>
      <c r="O8" s="1034">
        <v>15</v>
      </c>
      <c r="P8" s="1333">
        <v>16</v>
      </c>
      <c r="Q8" s="1333">
        <v>17</v>
      </c>
      <c r="R8" s="1106"/>
      <c r="S8" s="1168"/>
      <c r="T8" s="1038">
        <v>1</v>
      </c>
      <c r="U8" s="1038">
        <v>2</v>
      </c>
      <c r="V8" s="1038">
        <v>3</v>
      </c>
      <c r="W8" s="1038">
        <v>4</v>
      </c>
      <c r="X8" s="1038">
        <v>5</v>
      </c>
      <c r="Y8" s="1038">
        <v>6</v>
      </c>
      <c r="Z8" s="1038">
        <v>7</v>
      </c>
      <c r="AA8" s="1038">
        <v>8</v>
      </c>
      <c r="AB8" s="1038">
        <v>9</v>
      </c>
      <c r="AC8" s="1038">
        <v>10</v>
      </c>
      <c r="AD8" s="1038">
        <v>11</v>
      </c>
      <c r="AE8" s="1038">
        <v>12</v>
      </c>
      <c r="AF8" s="1038">
        <v>13</v>
      </c>
      <c r="AG8" s="1038">
        <v>14</v>
      </c>
      <c r="AH8" s="1038">
        <v>15</v>
      </c>
      <c r="AI8" s="1038">
        <v>16</v>
      </c>
      <c r="AJ8" s="1038">
        <v>17</v>
      </c>
      <c r="AK8" s="1038">
        <v>18</v>
      </c>
      <c r="AL8" s="1038">
        <v>19</v>
      </c>
      <c r="AM8" s="1038">
        <v>20</v>
      </c>
      <c r="AN8" s="1038">
        <v>21</v>
      </c>
      <c r="AO8" s="1038">
        <v>22</v>
      </c>
      <c r="AP8" s="1038">
        <v>23</v>
      </c>
      <c r="AQ8" s="1038">
        <v>24</v>
      </c>
      <c r="AR8" s="1038">
        <v>25</v>
      </c>
      <c r="AS8" s="1038">
        <v>26</v>
      </c>
      <c r="AT8" s="1038">
        <v>27</v>
      </c>
      <c r="AU8" s="1038">
        <v>28</v>
      </c>
      <c r="AV8" s="1038">
        <v>29</v>
      </c>
      <c r="AW8" s="1038">
        <v>30</v>
      </c>
      <c r="AX8" s="1038">
        <v>31</v>
      </c>
      <c r="AY8" s="1038">
        <v>32</v>
      </c>
      <c r="AZ8" s="1038">
        <v>33</v>
      </c>
      <c r="BA8" s="1038">
        <v>34</v>
      </c>
      <c r="BB8" s="1038">
        <v>35</v>
      </c>
      <c r="BC8" s="1038">
        <v>36</v>
      </c>
      <c r="BD8" s="1038">
        <v>37</v>
      </c>
      <c r="BE8" s="1038">
        <v>38</v>
      </c>
    </row>
    <row r="9" spans="1:57" s="1041" customFormat="1" ht="26.25" customHeight="1" x14ac:dyDescent="0.2">
      <c r="A9" s="1569" t="s">
        <v>4</v>
      </c>
      <c r="B9" s="1572" t="s">
        <v>5</v>
      </c>
      <c r="C9" s="1573" t="s">
        <v>6</v>
      </c>
      <c r="D9" s="1563" t="s">
        <v>7</v>
      </c>
      <c r="E9" s="1574" t="s">
        <v>8</v>
      </c>
      <c r="F9" s="1568" t="s">
        <v>9</v>
      </c>
      <c r="G9" s="1568" t="s">
        <v>10</v>
      </c>
      <c r="H9" s="1567" t="s">
        <v>11</v>
      </c>
      <c r="I9" s="1567" t="s">
        <v>12</v>
      </c>
      <c r="J9" s="1567" t="s">
        <v>13</v>
      </c>
      <c r="K9" s="1568" t="s">
        <v>14</v>
      </c>
      <c r="L9" s="1568" t="s">
        <v>15</v>
      </c>
      <c r="M9" s="1568" t="s">
        <v>16</v>
      </c>
      <c r="N9" s="1554" t="s">
        <v>17</v>
      </c>
      <c r="O9" s="1554"/>
      <c r="P9" s="1560" t="s">
        <v>18</v>
      </c>
      <c r="Q9" s="1560"/>
      <c r="R9" s="1039"/>
      <c r="S9" s="1040"/>
      <c r="T9" s="1561" t="s">
        <v>4</v>
      </c>
      <c r="U9" s="1563" t="s">
        <v>7</v>
      </c>
      <c r="V9" s="1565" t="s">
        <v>8</v>
      </c>
      <c r="W9" s="1555" t="s">
        <v>19</v>
      </c>
      <c r="X9" s="1555" t="s">
        <v>20</v>
      </c>
      <c r="Y9" s="1555" t="s">
        <v>11</v>
      </c>
      <c r="Z9" s="1555" t="s">
        <v>21</v>
      </c>
      <c r="AA9" s="1555" t="s">
        <v>22</v>
      </c>
      <c r="AB9" s="1557" t="s">
        <v>23</v>
      </c>
      <c r="AC9" s="1558"/>
      <c r="AD9" s="1558"/>
      <c r="AE9" s="1559"/>
      <c r="AF9" s="1554" t="s">
        <v>24</v>
      </c>
      <c r="AG9" s="1554"/>
      <c r="AH9" s="1554" t="s">
        <v>25</v>
      </c>
      <c r="AI9" s="1554"/>
      <c r="AJ9" s="1554" t="s">
        <v>26</v>
      </c>
      <c r="AK9" s="1554"/>
      <c r="AL9" s="1554" t="s">
        <v>27</v>
      </c>
      <c r="AM9" s="1554"/>
      <c r="AN9" s="1554" t="s">
        <v>28</v>
      </c>
      <c r="AO9" s="1554"/>
      <c r="AP9" s="1554" t="s">
        <v>29</v>
      </c>
      <c r="AQ9" s="1554"/>
      <c r="AR9" s="1550" t="s">
        <v>30</v>
      </c>
      <c r="AS9" s="1550"/>
      <c r="AT9" s="1550" t="s">
        <v>31</v>
      </c>
      <c r="AU9" s="1550"/>
      <c r="AV9" s="1550" t="s">
        <v>32</v>
      </c>
      <c r="AW9" s="1550"/>
      <c r="AX9" s="1550" t="s">
        <v>33</v>
      </c>
      <c r="AY9" s="1550"/>
      <c r="AZ9" s="1550" t="s">
        <v>34</v>
      </c>
      <c r="BA9" s="1550"/>
      <c r="BB9" s="1550" t="s">
        <v>35</v>
      </c>
      <c r="BC9" s="1550"/>
      <c r="BD9" s="1550" t="s">
        <v>36</v>
      </c>
      <c r="BE9" s="1550"/>
    </row>
    <row r="10" spans="1:57" s="1041" customFormat="1" ht="33" customHeight="1" x14ac:dyDescent="0.2">
      <c r="A10" s="1570"/>
      <c r="B10" s="1572"/>
      <c r="C10" s="1573"/>
      <c r="D10" s="1563"/>
      <c r="E10" s="1574"/>
      <c r="F10" s="1568"/>
      <c r="G10" s="1568"/>
      <c r="H10" s="1567"/>
      <c r="I10" s="1567"/>
      <c r="J10" s="1567"/>
      <c r="K10" s="1568"/>
      <c r="L10" s="1568"/>
      <c r="M10" s="1568"/>
      <c r="N10" s="1551" t="s">
        <v>37</v>
      </c>
      <c r="O10" s="1551" t="s">
        <v>38</v>
      </c>
      <c r="P10" s="1552" t="s">
        <v>39</v>
      </c>
      <c r="Q10" s="1552" t="s">
        <v>40</v>
      </c>
      <c r="R10" s="1042"/>
      <c r="S10" s="1040"/>
      <c r="T10" s="1562"/>
      <c r="U10" s="1563"/>
      <c r="V10" s="1566"/>
      <c r="W10" s="1556"/>
      <c r="X10" s="1556"/>
      <c r="Y10" s="1556"/>
      <c r="Z10" s="1556"/>
      <c r="AA10" s="1556"/>
      <c r="AB10" s="1043" t="s">
        <v>41</v>
      </c>
      <c r="AC10" s="1553" t="s">
        <v>42</v>
      </c>
      <c r="AD10" s="1553"/>
      <c r="AE10" s="1553"/>
      <c r="AF10" s="1548" t="s">
        <v>43</v>
      </c>
      <c r="AG10" s="1548" t="s">
        <v>44</v>
      </c>
      <c r="AH10" s="1548" t="s">
        <v>43</v>
      </c>
      <c r="AI10" s="1548" t="s">
        <v>44</v>
      </c>
      <c r="AJ10" s="1548" t="s">
        <v>43</v>
      </c>
      <c r="AK10" s="1548" t="s">
        <v>44</v>
      </c>
      <c r="AL10" s="1548" t="s">
        <v>43</v>
      </c>
      <c r="AM10" s="1548" t="s">
        <v>44</v>
      </c>
      <c r="AN10" s="1548" t="s">
        <v>43</v>
      </c>
      <c r="AO10" s="1548" t="s">
        <v>44</v>
      </c>
      <c r="AP10" s="1548" t="s">
        <v>43</v>
      </c>
      <c r="AQ10" s="1548" t="s">
        <v>44</v>
      </c>
      <c r="AR10" s="1546" t="s">
        <v>43</v>
      </c>
      <c r="AS10" s="1546" t="s">
        <v>44</v>
      </c>
      <c r="AT10" s="1546" t="s">
        <v>43</v>
      </c>
      <c r="AU10" s="1546" t="s">
        <v>44</v>
      </c>
      <c r="AV10" s="1546" t="s">
        <v>43</v>
      </c>
      <c r="AW10" s="1546" t="s">
        <v>44</v>
      </c>
      <c r="AX10" s="1546" t="s">
        <v>43</v>
      </c>
      <c r="AY10" s="1546" t="s">
        <v>44</v>
      </c>
      <c r="AZ10" s="1546" t="s">
        <v>43</v>
      </c>
      <c r="BA10" s="1546" t="s">
        <v>44</v>
      </c>
      <c r="BB10" s="1546" t="s">
        <v>43</v>
      </c>
      <c r="BC10" s="1546" t="s">
        <v>44</v>
      </c>
      <c r="BD10" s="1546" t="s">
        <v>43</v>
      </c>
      <c r="BE10" s="1546" t="s">
        <v>44</v>
      </c>
    </row>
    <row r="11" spans="1:57" s="1041" customFormat="1" ht="94.5" customHeight="1" x14ac:dyDescent="0.2">
      <c r="A11" s="1571"/>
      <c r="B11" s="1572"/>
      <c r="C11" s="1573"/>
      <c r="D11" s="1563"/>
      <c r="E11" s="1574"/>
      <c r="F11" s="1568"/>
      <c r="G11" s="1568"/>
      <c r="H11" s="1567"/>
      <c r="I11" s="1567"/>
      <c r="J11" s="1567"/>
      <c r="K11" s="1568"/>
      <c r="L11" s="1568"/>
      <c r="M11" s="1568"/>
      <c r="N11" s="1551"/>
      <c r="O11" s="1551"/>
      <c r="P11" s="1552"/>
      <c r="Q11" s="1552"/>
      <c r="R11" s="1042"/>
      <c r="S11" s="1040"/>
      <c r="T11" s="1562"/>
      <c r="U11" s="1564"/>
      <c r="V11" s="1566"/>
      <c r="W11" s="1556"/>
      <c r="X11" s="1556"/>
      <c r="Y11" s="1556"/>
      <c r="Z11" s="1556"/>
      <c r="AA11" s="1556"/>
      <c r="AB11" s="1044" t="s">
        <v>45</v>
      </c>
      <c r="AC11" s="1045" t="s">
        <v>43</v>
      </c>
      <c r="AD11" s="1045" t="s">
        <v>44</v>
      </c>
      <c r="AE11" s="1044" t="s">
        <v>45</v>
      </c>
      <c r="AF11" s="1549"/>
      <c r="AG11" s="1549"/>
      <c r="AH11" s="1549"/>
      <c r="AI11" s="1549"/>
      <c r="AJ11" s="1549"/>
      <c r="AK11" s="1549"/>
      <c r="AL11" s="1549"/>
      <c r="AM11" s="1549"/>
      <c r="AN11" s="1549"/>
      <c r="AO11" s="1549"/>
      <c r="AP11" s="1549"/>
      <c r="AQ11" s="1549"/>
      <c r="AR11" s="1547"/>
      <c r="AS11" s="1547"/>
      <c r="AT11" s="1547"/>
      <c r="AU11" s="1547"/>
      <c r="AV11" s="1547"/>
      <c r="AW11" s="1547"/>
      <c r="AX11" s="1547"/>
      <c r="AY11" s="1547"/>
      <c r="AZ11" s="1547"/>
      <c r="BA11" s="1547"/>
      <c r="BB11" s="1547"/>
      <c r="BC11" s="1547"/>
      <c r="BD11" s="1547"/>
      <c r="BE11" s="1547"/>
    </row>
    <row r="12" spans="1:57" s="1065" customFormat="1" ht="17.25" customHeight="1" x14ac:dyDescent="0.2">
      <c r="A12" s="1334">
        <v>1</v>
      </c>
      <c r="B12" s="1046"/>
      <c r="C12" s="1047"/>
      <c r="D12" s="1048" t="s">
        <v>46</v>
      </c>
      <c r="E12" s="1049"/>
      <c r="F12" s="1050"/>
      <c r="G12" s="1051"/>
      <c r="H12" s="1052"/>
      <c r="I12" s="1052"/>
      <c r="J12" s="1053"/>
      <c r="K12" s="1053"/>
      <c r="L12" s="1054"/>
      <c r="M12" s="1054"/>
      <c r="N12" s="1054"/>
      <c r="O12" s="1054"/>
      <c r="P12" s="1055"/>
      <c r="Q12" s="1055"/>
      <c r="R12" s="1056"/>
      <c r="S12" s="1057"/>
      <c r="T12" s="1058">
        <v>1</v>
      </c>
      <c r="U12" s="1059" t="s">
        <v>46</v>
      </c>
      <c r="V12" s="1060"/>
      <c r="W12" s="1061"/>
      <c r="X12" s="1061"/>
      <c r="Y12" s="1061"/>
      <c r="Z12" s="1061"/>
      <c r="AA12" s="1061"/>
      <c r="AB12" s="1062"/>
      <c r="AC12" s="1063"/>
      <c r="AD12" s="1063"/>
      <c r="AE12" s="1062"/>
      <c r="AF12" s="1064"/>
      <c r="AG12" s="1064"/>
      <c r="AH12" s="1064"/>
      <c r="AI12" s="1064"/>
      <c r="AJ12" s="1064"/>
      <c r="AK12" s="1064"/>
      <c r="AL12" s="1064"/>
      <c r="AM12" s="1064"/>
      <c r="AN12" s="1064"/>
      <c r="AO12" s="1064"/>
      <c r="AP12" s="1064"/>
      <c r="AQ12" s="1064"/>
      <c r="AR12" s="1064"/>
      <c r="AS12" s="1064"/>
      <c r="AT12" s="1064"/>
      <c r="AU12" s="1064"/>
      <c r="AV12" s="1064"/>
      <c r="AW12" s="1064"/>
      <c r="AX12" s="1064"/>
      <c r="AY12" s="1064"/>
      <c r="AZ12" s="1064"/>
      <c r="BA12" s="1064"/>
      <c r="BB12" s="1064"/>
      <c r="BC12" s="1064"/>
      <c r="BD12" s="1064"/>
      <c r="BE12" s="1064"/>
    </row>
    <row r="13" spans="1:57" s="1083" customFormat="1" ht="25.5" customHeight="1" x14ac:dyDescent="0.2">
      <c r="A13" s="1335">
        <v>2</v>
      </c>
      <c r="B13" s="1066"/>
      <c r="C13" s="1067"/>
      <c r="D13" s="1068" t="s">
        <v>47</v>
      </c>
      <c r="E13" s="1069"/>
      <c r="F13" s="1070"/>
      <c r="G13" s="1071"/>
      <c r="H13" s="1072"/>
      <c r="I13" s="1072"/>
      <c r="J13" s="1073"/>
      <c r="K13" s="1073"/>
      <c r="L13" s="1073"/>
      <c r="M13" s="1073"/>
      <c r="N13" s="1073"/>
      <c r="O13" s="1073"/>
      <c r="P13" s="1074"/>
      <c r="Q13" s="1074"/>
      <c r="R13" s="1075"/>
      <c r="S13" s="1076"/>
      <c r="T13" s="1077">
        <f>+A13</f>
        <v>2</v>
      </c>
      <c r="U13" s="1078" t="str">
        <f>+D13</f>
        <v>I  VIGILANCIA DE LA CALIDAD DEL AGUA PARA CONSUMO HUMANO  Y DISPOSICIÓN DE RESIDUOS</v>
      </c>
      <c r="V13" s="1079"/>
      <c r="W13" s="1080"/>
      <c r="X13" s="1080"/>
      <c r="Y13" s="1080"/>
      <c r="Z13" s="1080"/>
      <c r="AA13" s="1080"/>
      <c r="AB13" s="1081"/>
      <c r="AC13" s="1082"/>
      <c r="AD13" s="1082"/>
      <c r="AE13" s="1081"/>
      <c r="AF13" s="1077"/>
      <c r="AG13" s="1077"/>
      <c r="AH13" s="1077"/>
      <c r="AI13" s="1077"/>
      <c r="AJ13" s="1077"/>
      <c r="AK13" s="1077"/>
      <c r="AL13" s="1077"/>
      <c r="AM13" s="1077"/>
      <c r="AN13" s="1077"/>
      <c r="AO13" s="1077"/>
      <c r="AP13" s="1077"/>
      <c r="AQ13" s="1077"/>
      <c r="AR13" s="1077"/>
      <c r="AS13" s="1077"/>
      <c r="AT13" s="1077"/>
      <c r="AU13" s="1077"/>
      <c r="AV13" s="1077"/>
      <c r="AW13" s="1077"/>
      <c r="AX13" s="1077"/>
      <c r="AY13" s="1077"/>
      <c r="AZ13" s="1077"/>
      <c r="BA13" s="1077"/>
      <c r="BB13" s="1077"/>
      <c r="BC13" s="1077"/>
      <c r="BD13" s="1077"/>
      <c r="BE13" s="1077"/>
    </row>
    <row r="14" spans="1:57" ht="18.75" customHeight="1" x14ac:dyDescent="0.2">
      <c r="A14" s="1331">
        <v>3</v>
      </c>
      <c r="B14" s="1084">
        <v>8</v>
      </c>
      <c r="C14" s="1085"/>
      <c r="D14" s="1535" t="s">
        <v>48</v>
      </c>
      <c r="E14" s="1086" t="s">
        <v>278</v>
      </c>
      <c r="F14" s="1087">
        <v>1</v>
      </c>
      <c r="G14" s="1088">
        <v>1</v>
      </c>
      <c r="H14" s="1089">
        <f>G14*100/F14</f>
        <v>100</v>
      </c>
      <c r="I14" s="1090">
        <v>2</v>
      </c>
      <c r="J14" s="1091">
        <f>I14*G14</f>
        <v>2</v>
      </c>
      <c r="K14" s="1092">
        <f t="shared" ref="K14:K33" si="0">J14*B14</f>
        <v>16</v>
      </c>
      <c r="L14" s="1093">
        <f>B14*7960</f>
        <v>63680</v>
      </c>
      <c r="M14" s="1093">
        <f>L14*J14</f>
        <v>127360</v>
      </c>
      <c r="N14" s="1093">
        <f>C14*J14</f>
        <v>0</v>
      </c>
      <c r="O14" s="1093">
        <f>N14*7960</f>
        <v>0</v>
      </c>
      <c r="P14" s="1094">
        <f>K14+N14</f>
        <v>16</v>
      </c>
      <c r="Q14" s="1094">
        <f>M14+O14</f>
        <v>127360</v>
      </c>
      <c r="R14" s="1095"/>
      <c r="S14" s="1096"/>
      <c r="T14" s="1097">
        <v>3</v>
      </c>
      <c r="U14" s="1535" t="str">
        <f>+D14</f>
        <v>Inspecciones sanitarias a sistemas de abastecimiento de agua, con acta debidamente diligenciada.</v>
      </c>
      <c r="V14" s="1098" t="s">
        <v>49</v>
      </c>
      <c r="W14" s="1099">
        <f t="shared" ref="W14:AA29" si="1">F14</f>
        <v>1</v>
      </c>
      <c r="X14" s="1099">
        <f t="shared" si="1"/>
        <v>1</v>
      </c>
      <c r="Y14" s="1100">
        <f>X14*100/W14</f>
        <v>100</v>
      </c>
      <c r="Z14" s="1100">
        <f t="shared" si="1"/>
        <v>2</v>
      </c>
      <c r="AA14" s="1100">
        <f t="shared" si="1"/>
        <v>2</v>
      </c>
      <c r="AB14" s="1101"/>
      <c r="AC14" s="1101">
        <f>AF14+AH14+AJ14+AL14+AN14+AP14+AR14+AT14+AV14+AX14+AZ14+BB14</f>
        <v>2</v>
      </c>
      <c r="AD14" s="1101">
        <f>AG14+AI14+AK14+AM14+AO14+AQ14+AS14+AU14+AW14+AY14+BA14+BC14</f>
        <v>0</v>
      </c>
      <c r="AE14" s="1102">
        <f>AD14*100/AC14</f>
        <v>0</v>
      </c>
      <c r="AF14" s="1102"/>
      <c r="AG14" s="1102"/>
      <c r="AH14" s="1102"/>
      <c r="AI14" s="1102"/>
      <c r="AJ14" s="1102"/>
      <c r="AK14" s="1102"/>
      <c r="AL14" s="1102"/>
      <c r="AM14" s="1102"/>
      <c r="AN14" s="1102"/>
      <c r="AO14" s="1102"/>
      <c r="AP14" s="1102"/>
      <c r="AQ14" s="1102"/>
      <c r="AR14" s="1102"/>
      <c r="AS14" s="1102"/>
      <c r="AT14" s="1101"/>
      <c r="AU14" s="1101"/>
      <c r="AV14" s="1101">
        <v>1</v>
      </c>
      <c r="AW14" s="1101"/>
      <c r="AX14" s="1101"/>
      <c r="AY14" s="1101"/>
      <c r="AZ14" s="1101">
        <v>1</v>
      </c>
      <c r="BA14" s="1101"/>
      <c r="BB14" s="1101"/>
      <c r="BC14" s="1101"/>
      <c r="BD14" s="1101">
        <f>AF14+AH14+AJ14+AL14+AN14+AP14+AR14+AT14+AV14+AX14+AZ14</f>
        <v>2</v>
      </c>
      <c r="BE14" s="1101">
        <f>AG14+AI14+AK14+AM14+AO14+AQ14+AS14+AU14+AW14+AY14+BA14+BC14</f>
        <v>0</v>
      </c>
    </row>
    <row r="15" spans="1:57" ht="20.25" customHeight="1" x14ac:dyDescent="0.2">
      <c r="A15" s="1331">
        <v>4</v>
      </c>
      <c r="B15" s="1084">
        <v>4</v>
      </c>
      <c r="C15" s="1085">
        <v>2</v>
      </c>
      <c r="D15" s="1535"/>
      <c r="E15" s="1086" t="s">
        <v>279</v>
      </c>
      <c r="F15" s="1087">
        <v>32</v>
      </c>
      <c r="G15" s="1088">
        <v>10</v>
      </c>
      <c r="H15" s="1089">
        <f t="shared" ref="H15:H33" si="2">G15*100/F15</f>
        <v>31.25</v>
      </c>
      <c r="I15" s="1103">
        <v>1</v>
      </c>
      <c r="J15" s="1091">
        <f t="shared" ref="J15:J33" si="3">I15*G15</f>
        <v>10</v>
      </c>
      <c r="K15" s="1092">
        <f t="shared" si="0"/>
        <v>40</v>
      </c>
      <c r="L15" s="1093">
        <f t="shared" ref="L15:L33" si="4">B15*7960</f>
        <v>31840</v>
      </c>
      <c r="M15" s="1093">
        <f t="shared" ref="M15:M33" si="5">L15*J15</f>
        <v>318400</v>
      </c>
      <c r="N15" s="1093">
        <f t="shared" ref="N15:N33" si="6">C15*J15</f>
        <v>20</v>
      </c>
      <c r="O15" s="1093">
        <f t="shared" ref="O15:O33" si="7">N15*7960</f>
        <v>159200</v>
      </c>
      <c r="P15" s="1094">
        <f t="shared" ref="P15:P33" si="8">K15+N15</f>
        <v>60</v>
      </c>
      <c r="Q15" s="1094">
        <f t="shared" ref="Q15:Q73" si="9">M15+O15</f>
        <v>477600</v>
      </c>
      <c r="R15" s="1095"/>
      <c r="S15" s="1096"/>
      <c r="T15" s="1037">
        <v>4</v>
      </c>
      <c r="U15" s="1535"/>
      <c r="V15" s="1086" t="s">
        <v>50</v>
      </c>
      <c r="W15" s="1099">
        <f t="shared" si="1"/>
        <v>32</v>
      </c>
      <c r="X15" s="1099">
        <f t="shared" si="1"/>
        <v>10</v>
      </c>
      <c r="Y15" s="1100">
        <f t="shared" ref="Y15:Y33" si="10">X15*100/W15</f>
        <v>31.25</v>
      </c>
      <c r="Z15" s="1100">
        <f t="shared" si="1"/>
        <v>1</v>
      </c>
      <c r="AA15" s="1100">
        <f t="shared" si="1"/>
        <v>10</v>
      </c>
      <c r="AB15" s="1103"/>
      <c r="AC15" s="1101">
        <f t="shared" ref="AC15:AD33" si="11">AF15+AH15+AJ15+AL15+AN15+AP15+AR15+AT15+AV15+AX15+AZ15+BB15</f>
        <v>10</v>
      </c>
      <c r="AD15" s="1101">
        <f t="shared" si="11"/>
        <v>0</v>
      </c>
      <c r="AE15" s="1102">
        <f t="shared" ref="AE15:AE33" si="12">AD15*100/AC15</f>
        <v>0</v>
      </c>
      <c r="AF15" s="1104"/>
      <c r="AG15" s="1104"/>
      <c r="AH15" s="1104"/>
      <c r="AI15" s="1104"/>
      <c r="AJ15" s="1104"/>
      <c r="AK15" s="1104"/>
      <c r="AL15" s="1104"/>
      <c r="AM15" s="1104"/>
      <c r="AN15" s="1104"/>
      <c r="AO15" s="1104"/>
      <c r="AP15" s="1104"/>
      <c r="AQ15" s="1104"/>
      <c r="AR15" s="1104"/>
      <c r="AS15" s="1104"/>
      <c r="AT15" s="1103">
        <v>2</v>
      </c>
      <c r="AU15" s="1103"/>
      <c r="AV15" s="1103">
        <v>2</v>
      </c>
      <c r="AW15" s="1103"/>
      <c r="AX15" s="1103">
        <v>2</v>
      </c>
      <c r="AY15" s="1103"/>
      <c r="AZ15" s="1103">
        <v>2</v>
      </c>
      <c r="BA15" s="1103"/>
      <c r="BB15" s="1103">
        <v>2</v>
      </c>
      <c r="BC15" s="1103"/>
      <c r="BD15" s="1101">
        <f>AF15+AH15+AJ15+AL15+AN15+AP15+AR15+AT15+AV15+AX15+AZ15+BB15</f>
        <v>10</v>
      </c>
      <c r="BE15" s="1101">
        <f t="shared" ref="BE15:BE33" si="13">AG15+AI15+AK15+AM15+AO15+AQ15+AS15+AU15+AW15+AY15+BA15+BC15</f>
        <v>0</v>
      </c>
    </row>
    <row r="16" spans="1:57" ht="11.25" customHeight="1" x14ac:dyDescent="0.2">
      <c r="A16" s="1331">
        <v>5</v>
      </c>
      <c r="B16" s="1084">
        <v>8</v>
      </c>
      <c r="C16" s="1085"/>
      <c r="D16" s="1535" t="s">
        <v>51</v>
      </c>
      <c r="E16" s="1105" t="s">
        <v>278</v>
      </c>
      <c r="F16" s="1087">
        <v>1</v>
      </c>
      <c r="G16" s="1088">
        <v>1</v>
      </c>
      <c r="H16" s="1089">
        <f t="shared" si="2"/>
        <v>100</v>
      </c>
      <c r="I16" s="1103">
        <v>5</v>
      </c>
      <c r="J16" s="1091">
        <f t="shared" si="3"/>
        <v>5</v>
      </c>
      <c r="K16" s="1092">
        <f t="shared" si="0"/>
        <v>40</v>
      </c>
      <c r="L16" s="1093">
        <f t="shared" si="4"/>
        <v>63680</v>
      </c>
      <c r="M16" s="1093">
        <f t="shared" si="5"/>
        <v>318400</v>
      </c>
      <c r="N16" s="1093">
        <f t="shared" si="6"/>
        <v>0</v>
      </c>
      <c r="O16" s="1093">
        <f t="shared" si="7"/>
        <v>0</v>
      </c>
      <c r="P16" s="1094">
        <f t="shared" si="8"/>
        <v>40</v>
      </c>
      <c r="Q16" s="1094">
        <f t="shared" si="9"/>
        <v>318400</v>
      </c>
      <c r="R16" s="1106"/>
      <c r="S16" s="1096"/>
      <c r="T16" s="1037">
        <v>5</v>
      </c>
      <c r="U16" s="1535" t="s">
        <v>51</v>
      </c>
      <c r="V16" s="1086" t="s">
        <v>49</v>
      </c>
      <c r="W16" s="1099">
        <f t="shared" si="1"/>
        <v>1</v>
      </c>
      <c r="X16" s="1099">
        <f t="shared" si="1"/>
        <v>1</v>
      </c>
      <c r="Y16" s="1100">
        <f t="shared" si="10"/>
        <v>100</v>
      </c>
      <c r="Z16" s="1100">
        <f t="shared" si="1"/>
        <v>5</v>
      </c>
      <c r="AA16" s="1100">
        <f t="shared" si="1"/>
        <v>5</v>
      </c>
      <c r="AB16" s="1103"/>
      <c r="AC16" s="1101">
        <f t="shared" si="11"/>
        <v>5</v>
      </c>
      <c r="AD16" s="1101">
        <f t="shared" si="11"/>
        <v>0</v>
      </c>
      <c r="AE16" s="1102">
        <f t="shared" si="12"/>
        <v>0</v>
      </c>
      <c r="AF16" s="1104"/>
      <c r="AG16" s="1104"/>
      <c r="AH16" s="1104"/>
      <c r="AI16" s="1104"/>
      <c r="AJ16" s="1104"/>
      <c r="AK16" s="1104"/>
      <c r="AL16" s="1104"/>
      <c r="AM16" s="1104"/>
      <c r="AN16" s="1104"/>
      <c r="AO16" s="1104"/>
      <c r="AP16" s="1104"/>
      <c r="AQ16" s="1104"/>
      <c r="AR16" s="1104"/>
      <c r="AS16" s="1104"/>
      <c r="AT16" s="1103">
        <v>1</v>
      </c>
      <c r="AU16" s="1103"/>
      <c r="AV16" s="1103">
        <v>1</v>
      </c>
      <c r="AW16" s="1103"/>
      <c r="AX16" s="1103">
        <v>1</v>
      </c>
      <c r="AY16" s="1103"/>
      <c r="AZ16" s="1103">
        <v>1</v>
      </c>
      <c r="BA16" s="1103"/>
      <c r="BB16" s="1103">
        <v>1</v>
      </c>
      <c r="BC16" s="1103"/>
      <c r="BD16" s="1101">
        <f t="shared" ref="BD16:BD33" si="14">AF16+AH16+AJ16+AL16+AN16+AP16+AR16+AT16+AV16+AX16+AZ16+BB16</f>
        <v>5</v>
      </c>
      <c r="BE16" s="1101">
        <f t="shared" si="13"/>
        <v>0</v>
      </c>
    </row>
    <row r="17" spans="1:57" ht="15.75" customHeight="1" x14ac:dyDescent="0.2">
      <c r="A17" s="1331">
        <v>6</v>
      </c>
      <c r="B17" s="1084">
        <v>2</v>
      </c>
      <c r="C17" s="1085">
        <v>1</v>
      </c>
      <c r="D17" s="1535"/>
      <c r="E17" s="1105" t="s">
        <v>279</v>
      </c>
      <c r="F17" s="1087">
        <v>32</v>
      </c>
      <c r="G17" s="1088">
        <v>2</v>
      </c>
      <c r="H17" s="1089">
        <f t="shared" si="2"/>
        <v>6.25</v>
      </c>
      <c r="I17" s="1103">
        <v>2</v>
      </c>
      <c r="J17" s="1091">
        <f t="shared" si="3"/>
        <v>4</v>
      </c>
      <c r="K17" s="1092">
        <f t="shared" si="0"/>
        <v>8</v>
      </c>
      <c r="L17" s="1093">
        <f t="shared" si="4"/>
        <v>15920</v>
      </c>
      <c r="M17" s="1093">
        <f t="shared" si="5"/>
        <v>63680</v>
      </c>
      <c r="N17" s="1093">
        <f t="shared" si="6"/>
        <v>4</v>
      </c>
      <c r="O17" s="1093">
        <f t="shared" si="7"/>
        <v>31840</v>
      </c>
      <c r="P17" s="1094">
        <f t="shared" si="8"/>
        <v>12</v>
      </c>
      <c r="Q17" s="1094">
        <f t="shared" si="9"/>
        <v>95520</v>
      </c>
      <c r="R17" s="1106"/>
      <c r="S17" s="1096"/>
      <c r="T17" s="1037">
        <v>6</v>
      </c>
      <c r="U17" s="1535"/>
      <c r="V17" s="1086" t="s">
        <v>50</v>
      </c>
      <c r="W17" s="1099">
        <f t="shared" si="1"/>
        <v>32</v>
      </c>
      <c r="X17" s="1099">
        <f t="shared" si="1"/>
        <v>2</v>
      </c>
      <c r="Y17" s="1100">
        <f t="shared" si="10"/>
        <v>6.25</v>
      </c>
      <c r="Z17" s="1100">
        <f t="shared" si="1"/>
        <v>2</v>
      </c>
      <c r="AA17" s="1100">
        <f t="shared" si="1"/>
        <v>4</v>
      </c>
      <c r="AB17" s="1103"/>
      <c r="AC17" s="1101">
        <f t="shared" si="11"/>
        <v>4</v>
      </c>
      <c r="AD17" s="1101">
        <f t="shared" si="11"/>
        <v>0</v>
      </c>
      <c r="AE17" s="1102">
        <f t="shared" si="12"/>
        <v>0</v>
      </c>
      <c r="AF17" s="1104"/>
      <c r="AG17" s="1104"/>
      <c r="AH17" s="1104"/>
      <c r="AI17" s="1104"/>
      <c r="AJ17" s="1104"/>
      <c r="AK17" s="1104"/>
      <c r="AL17" s="1104"/>
      <c r="AM17" s="1104"/>
      <c r="AN17" s="1104"/>
      <c r="AO17" s="1104"/>
      <c r="AP17" s="1104"/>
      <c r="AQ17" s="1104"/>
      <c r="AR17" s="1104"/>
      <c r="AS17" s="1104"/>
      <c r="AT17" s="1103"/>
      <c r="AU17" s="1103"/>
      <c r="AV17" s="1103">
        <v>1</v>
      </c>
      <c r="AW17" s="1103"/>
      <c r="AX17" s="1103">
        <v>1</v>
      </c>
      <c r="AY17" s="1103"/>
      <c r="AZ17" s="1103">
        <v>1</v>
      </c>
      <c r="BA17" s="1103"/>
      <c r="BB17" s="1103">
        <v>1</v>
      </c>
      <c r="BC17" s="1103"/>
      <c r="BD17" s="1101">
        <f t="shared" si="14"/>
        <v>4</v>
      </c>
      <c r="BE17" s="1101">
        <f t="shared" si="13"/>
        <v>0</v>
      </c>
    </row>
    <row r="18" spans="1:57" ht="26.25" customHeight="1" x14ac:dyDescent="0.2">
      <c r="A18" s="1331">
        <v>7</v>
      </c>
      <c r="B18" s="1084">
        <v>0.6</v>
      </c>
      <c r="C18" s="1085"/>
      <c r="D18" s="1107" t="s">
        <v>52</v>
      </c>
      <c r="E18" s="1105" t="s">
        <v>278</v>
      </c>
      <c r="F18" s="1108">
        <v>1</v>
      </c>
      <c r="G18" s="1109"/>
      <c r="H18" s="1089">
        <f t="shared" si="2"/>
        <v>0</v>
      </c>
      <c r="I18" s="1103"/>
      <c r="J18" s="1091">
        <f t="shared" si="3"/>
        <v>0</v>
      </c>
      <c r="K18" s="1092">
        <f t="shared" si="0"/>
        <v>0</v>
      </c>
      <c r="L18" s="1093">
        <f t="shared" si="4"/>
        <v>4776</v>
      </c>
      <c r="M18" s="1093">
        <f t="shared" si="5"/>
        <v>0</v>
      </c>
      <c r="N18" s="1093">
        <f t="shared" si="6"/>
        <v>0</v>
      </c>
      <c r="O18" s="1093">
        <f t="shared" si="7"/>
        <v>0</v>
      </c>
      <c r="P18" s="1094">
        <f t="shared" si="8"/>
        <v>0</v>
      </c>
      <c r="Q18" s="1094">
        <f t="shared" si="9"/>
        <v>0</v>
      </c>
      <c r="R18" s="1106"/>
      <c r="S18" s="1096"/>
      <c r="T18" s="1037">
        <v>7</v>
      </c>
      <c r="U18" s="1107" t="s">
        <v>52</v>
      </c>
      <c r="V18" s="1086" t="s">
        <v>49</v>
      </c>
      <c r="W18" s="1099">
        <f t="shared" si="1"/>
        <v>1</v>
      </c>
      <c r="X18" s="1099">
        <f t="shared" si="1"/>
        <v>0</v>
      </c>
      <c r="Y18" s="1100">
        <f t="shared" si="10"/>
        <v>0</v>
      </c>
      <c r="Z18" s="1100">
        <f t="shared" si="1"/>
        <v>0</v>
      </c>
      <c r="AA18" s="1100">
        <f t="shared" si="1"/>
        <v>0</v>
      </c>
      <c r="AB18" s="1103"/>
      <c r="AC18" s="1101">
        <f t="shared" si="11"/>
        <v>0</v>
      </c>
      <c r="AD18" s="1101">
        <f t="shared" si="11"/>
        <v>0</v>
      </c>
      <c r="AE18" s="1102" t="e">
        <f t="shared" si="12"/>
        <v>#DIV/0!</v>
      </c>
      <c r="AF18" s="1104"/>
      <c r="AG18" s="1104"/>
      <c r="AH18" s="1104"/>
      <c r="AI18" s="1104"/>
      <c r="AJ18" s="1104"/>
      <c r="AK18" s="1104"/>
      <c r="AL18" s="1104"/>
      <c r="AM18" s="1104"/>
      <c r="AN18" s="1104"/>
      <c r="AO18" s="1104"/>
      <c r="AP18" s="1104"/>
      <c r="AQ18" s="1104"/>
      <c r="AR18" s="1104"/>
      <c r="AS18" s="1104"/>
      <c r="AT18" s="1103"/>
      <c r="AU18" s="1103"/>
      <c r="AV18" s="1103"/>
      <c r="AW18" s="1103"/>
      <c r="AX18" s="1103"/>
      <c r="AY18" s="1103"/>
      <c r="AZ18" s="1103"/>
      <c r="BA18" s="1103"/>
      <c r="BB18" s="1103"/>
      <c r="BC18" s="1103"/>
      <c r="BD18" s="1101">
        <f t="shared" si="14"/>
        <v>0</v>
      </c>
      <c r="BE18" s="1101">
        <f t="shared" si="13"/>
        <v>0</v>
      </c>
    </row>
    <row r="19" spans="1:57" ht="26.25" customHeight="1" x14ac:dyDescent="0.2">
      <c r="A19" s="1331">
        <v>8</v>
      </c>
      <c r="B19" s="1084">
        <v>0.84</v>
      </c>
      <c r="C19" s="1085"/>
      <c r="D19" s="1107" t="s">
        <v>53</v>
      </c>
      <c r="E19" s="1105" t="s">
        <v>279</v>
      </c>
      <c r="F19" s="1087"/>
      <c r="G19" s="1088"/>
      <c r="H19" s="1089" t="e">
        <f t="shared" si="2"/>
        <v>#DIV/0!</v>
      </c>
      <c r="I19" s="1103"/>
      <c r="J19" s="1091">
        <f t="shared" si="3"/>
        <v>0</v>
      </c>
      <c r="K19" s="1092">
        <f t="shared" si="0"/>
        <v>0</v>
      </c>
      <c r="L19" s="1093">
        <f t="shared" si="4"/>
        <v>6686.4</v>
      </c>
      <c r="M19" s="1093">
        <f t="shared" si="5"/>
        <v>0</v>
      </c>
      <c r="N19" s="1093">
        <f t="shared" si="6"/>
        <v>0</v>
      </c>
      <c r="O19" s="1093">
        <f t="shared" si="7"/>
        <v>0</v>
      </c>
      <c r="P19" s="1094">
        <f t="shared" si="8"/>
        <v>0</v>
      </c>
      <c r="Q19" s="1094">
        <f t="shared" si="9"/>
        <v>0</v>
      </c>
      <c r="R19" s="1106"/>
      <c r="S19" s="1096"/>
      <c r="T19" s="1037">
        <v>8</v>
      </c>
      <c r="U19" s="1107" t="s">
        <v>53</v>
      </c>
      <c r="V19" s="1086" t="s">
        <v>49</v>
      </c>
      <c r="W19" s="1099">
        <f t="shared" si="1"/>
        <v>0</v>
      </c>
      <c r="X19" s="1099">
        <f t="shared" si="1"/>
        <v>0</v>
      </c>
      <c r="Y19" s="1100" t="e">
        <f t="shared" si="10"/>
        <v>#DIV/0!</v>
      </c>
      <c r="Z19" s="1100">
        <f t="shared" si="1"/>
        <v>0</v>
      </c>
      <c r="AA19" s="1100">
        <f t="shared" si="1"/>
        <v>0</v>
      </c>
      <c r="AB19" s="1103"/>
      <c r="AC19" s="1101">
        <f t="shared" si="11"/>
        <v>0</v>
      </c>
      <c r="AD19" s="1101">
        <f t="shared" si="11"/>
        <v>0</v>
      </c>
      <c r="AE19" s="1102" t="e">
        <f t="shared" si="12"/>
        <v>#DIV/0!</v>
      </c>
      <c r="AF19" s="1104"/>
      <c r="AG19" s="1104"/>
      <c r="AH19" s="1104"/>
      <c r="AI19" s="1104"/>
      <c r="AJ19" s="1104"/>
      <c r="AK19" s="1104"/>
      <c r="AL19" s="1104"/>
      <c r="AM19" s="1104"/>
      <c r="AN19" s="1104"/>
      <c r="AO19" s="1104"/>
      <c r="AP19" s="1104"/>
      <c r="AQ19" s="1104"/>
      <c r="AR19" s="1104"/>
      <c r="AS19" s="1104"/>
      <c r="AT19" s="1103"/>
      <c r="AU19" s="1103"/>
      <c r="AV19" s="1103"/>
      <c r="AW19" s="1103"/>
      <c r="AX19" s="1103"/>
      <c r="AY19" s="1103"/>
      <c r="AZ19" s="1103"/>
      <c r="BA19" s="1103"/>
      <c r="BB19" s="1103"/>
      <c r="BC19" s="1103"/>
      <c r="BD19" s="1101">
        <f t="shared" si="14"/>
        <v>0</v>
      </c>
      <c r="BE19" s="1101">
        <f t="shared" si="13"/>
        <v>0</v>
      </c>
    </row>
    <row r="20" spans="1:57" ht="40.5" customHeight="1" x14ac:dyDescent="0.2">
      <c r="A20" s="1331">
        <v>9</v>
      </c>
      <c r="B20" s="1084">
        <v>1.5</v>
      </c>
      <c r="C20" s="1110"/>
      <c r="D20" s="1107" t="s">
        <v>54</v>
      </c>
      <c r="E20" s="1105" t="s">
        <v>278</v>
      </c>
      <c r="F20" s="1087"/>
      <c r="G20" s="1088"/>
      <c r="H20" s="1089" t="e">
        <f t="shared" si="2"/>
        <v>#DIV/0!</v>
      </c>
      <c r="I20" s="1103"/>
      <c r="J20" s="1091">
        <f t="shared" si="3"/>
        <v>0</v>
      </c>
      <c r="K20" s="1092">
        <f t="shared" si="0"/>
        <v>0</v>
      </c>
      <c r="L20" s="1093">
        <f t="shared" si="4"/>
        <v>11940</v>
      </c>
      <c r="M20" s="1093">
        <f t="shared" si="5"/>
        <v>0</v>
      </c>
      <c r="N20" s="1093">
        <f t="shared" si="6"/>
        <v>0</v>
      </c>
      <c r="O20" s="1093">
        <f t="shared" si="7"/>
        <v>0</v>
      </c>
      <c r="P20" s="1094">
        <f t="shared" si="8"/>
        <v>0</v>
      </c>
      <c r="Q20" s="1094">
        <f t="shared" si="9"/>
        <v>0</v>
      </c>
      <c r="R20" s="1106"/>
      <c r="S20" s="1096"/>
      <c r="T20" s="1037">
        <v>9</v>
      </c>
      <c r="U20" s="1107" t="s">
        <v>54</v>
      </c>
      <c r="V20" s="1086" t="s">
        <v>50</v>
      </c>
      <c r="W20" s="1099">
        <f t="shared" si="1"/>
        <v>0</v>
      </c>
      <c r="X20" s="1099">
        <f t="shared" si="1"/>
        <v>0</v>
      </c>
      <c r="Y20" s="1100" t="e">
        <f t="shared" si="10"/>
        <v>#DIV/0!</v>
      </c>
      <c r="Z20" s="1100">
        <f t="shared" si="1"/>
        <v>0</v>
      </c>
      <c r="AA20" s="1100">
        <f t="shared" si="1"/>
        <v>0</v>
      </c>
      <c r="AB20" s="1103"/>
      <c r="AC20" s="1101">
        <f t="shared" si="11"/>
        <v>0</v>
      </c>
      <c r="AD20" s="1101">
        <f t="shared" si="11"/>
        <v>0</v>
      </c>
      <c r="AE20" s="1102" t="e">
        <f t="shared" si="12"/>
        <v>#DIV/0!</v>
      </c>
      <c r="AF20" s="1104"/>
      <c r="AG20" s="1104"/>
      <c r="AH20" s="1104"/>
      <c r="AI20" s="1104"/>
      <c r="AJ20" s="1104"/>
      <c r="AK20" s="1104"/>
      <c r="AL20" s="1104"/>
      <c r="AM20" s="1104"/>
      <c r="AN20" s="1104"/>
      <c r="AO20" s="1104"/>
      <c r="AP20" s="1104"/>
      <c r="AQ20" s="1104"/>
      <c r="AR20" s="1104"/>
      <c r="AS20" s="1104"/>
      <c r="AT20" s="1103"/>
      <c r="AU20" s="1103"/>
      <c r="AV20" s="1103"/>
      <c r="AW20" s="1103"/>
      <c r="AX20" s="1103"/>
      <c r="AY20" s="1103"/>
      <c r="AZ20" s="1103"/>
      <c r="BA20" s="1103"/>
      <c r="BB20" s="1103"/>
      <c r="BC20" s="1103"/>
      <c r="BD20" s="1101">
        <f t="shared" si="14"/>
        <v>0</v>
      </c>
      <c r="BE20" s="1101">
        <f t="shared" si="13"/>
        <v>0</v>
      </c>
    </row>
    <row r="21" spans="1:57" ht="39" customHeight="1" x14ac:dyDescent="0.2">
      <c r="A21" s="1331">
        <v>10</v>
      </c>
      <c r="B21" s="1084">
        <v>1</v>
      </c>
      <c r="C21" s="1110"/>
      <c r="D21" s="1107" t="s">
        <v>55</v>
      </c>
      <c r="E21" s="1105" t="s">
        <v>279</v>
      </c>
      <c r="F21" s="1087"/>
      <c r="G21" s="1088"/>
      <c r="H21" s="1089" t="e">
        <f t="shared" si="2"/>
        <v>#DIV/0!</v>
      </c>
      <c r="I21" s="1103"/>
      <c r="J21" s="1091">
        <f t="shared" si="3"/>
        <v>0</v>
      </c>
      <c r="K21" s="1092">
        <f t="shared" si="0"/>
        <v>0</v>
      </c>
      <c r="L21" s="1093">
        <f t="shared" si="4"/>
        <v>7960</v>
      </c>
      <c r="M21" s="1093">
        <f t="shared" si="5"/>
        <v>0</v>
      </c>
      <c r="N21" s="1093">
        <f t="shared" si="6"/>
        <v>0</v>
      </c>
      <c r="O21" s="1093">
        <f t="shared" si="7"/>
        <v>0</v>
      </c>
      <c r="P21" s="1094">
        <f t="shared" si="8"/>
        <v>0</v>
      </c>
      <c r="Q21" s="1094">
        <f t="shared" si="9"/>
        <v>0</v>
      </c>
      <c r="R21" s="1106"/>
      <c r="S21" s="1096"/>
      <c r="T21" s="1037">
        <v>10</v>
      </c>
      <c r="U21" s="1107" t="s">
        <v>55</v>
      </c>
      <c r="V21" s="1086" t="s">
        <v>50</v>
      </c>
      <c r="W21" s="1099">
        <f t="shared" si="1"/>
        <v>0</v>
      </c>
      <c r="X21" s="1099">
        <f t="shared" si="1"/>
        <v>0</v>
      </c>
      <c r="Y21" s="1100" t="e">
        <f t="shared" si="10"/>
        <v>#DIV/0!</v>
      </c>
      <c r="Z21" s="1100">
        <f t="shared" si="1"/>
        <v>0</v>
      </c>
      <c r="AA21" s="1100">
        <f t="shared" si="1"/>
        <v>0</v>
      </c>
      <c r="AB21" s="1103"/>
      <c r="AC21" s="1101">
        <f t="shared" si="11"/>
        <v>0</v>
      </c>
      <c r="AD21" s="1101">
        <f t="shared" si="11"/>
        <v>0</v>
      </c>
      <c r="AE21" s="1102" t="e">
        <f t="shared" si="12"/>
        <v>#DIV/0!</v>
      </c>
      <c r="AF21" s="1104"/>
      <c r="AG21" s="1104"/>
      <c r="AH21" s="1104"/>
      <c r="AI21" s="1104"/>
      <c r="AJ21" s="1104"/>
      <c r="AK21" s="1104"/>
      <c r="AL21" s="1104"/>
      <c r="AM21" s="1104"/>
      <c r="AN21" s="1104"/>
      <c r="AO21" s="1104"/>
      <c r="AP21" s="1104"/>
      <c r="AQ21" s="1104"/>
      <c r="AR21" s="1104"/>
      <c r="AS21" s="1104"/>
      <c r="AT21" s="1103"/>
      <c r="AU21" s="1103"/>
      <c r="AV21" s="1103"/>
      <c r="AW21" s="1103"/>
      <c r="AX21" s="1103"/>
      <c r="AY21" s="1103"/>
      <c r="AZ21" s="1103"/>
      <c r="BA21" s="1103"/>
      <c r="BB21" s="1103"/>
      <c r="BC21" s="1103"/>
      <c r="BD21" s="1101">
        <f t="shared" si="14"/>
        <v>0</v>
      </c>
      <c r="BE21" s="1101">
        <f t="shared" si="13"/>
        <v>0</v>
      </c>
    </row>
    <row r="22" spans="1:57" ht="11.25" customHeight="1" x14ac:dyDescent="0.2">
      <c r="A22" s="1331">
        <v>11</v>
      </c>
      <c r="B22" s="1084">
        <v>4</v>
      </c>
      <c r="C22" s="1085">
        <v>1</v>
      </c>
      <c r="D22" s="1535" t="s">
        <v>280</v>
      </c>
      <c r="E22" s="1105" t="s">
        <v>278</v>
      </c>
      <c r="F22" s="1087">
        <v>1</v>
      </c>
      <c r="G22" s="1088">
        <v>1</v>
      </c>
      <c r="H22" s="1089">
        <f t="shared" si="2"/>
        <v>100</v>
      </c>
      <c r="I22" s="1103">
        <v>2</v>
      </c>
      <c r="J22" s="1091">
        <f t="shared" si="3"/>
        <v>2</v>
      </c>
      <c r="K22" s="1092">
        <f t="shared" si="0"/>
        <v>8</v>
      </c>
      <c r="L22" s="1093">
        <f t="shared" si="4"/>
        <v>31840</v>
      </c>
      <c r="M22" s="1093">
        <f t="shared" si="5"/>
        <v>63680</v>
      </c>
      <c r="N22" s="1093">
        <f t="shared" si="6"/>
        <v>2</v>
      </c>
      <c r="O22" s="1093">
        <f t="shared" si="7"/>
        <v>15920</v>
      </c>
      <c r="P22" s="1094">
        <f t="shared" si="8"/>
        <v>10</v>
      </c>
      <c r="Q22" s="1094">
        <f t="shared" si="9"/>
        <v>79600</v>
      </c>
      <c r="R22" s="1106"/>
      <c r="S22" s="1096"/>
      <c r="T22" s="1037">
        <v>11</v>
      </c>
      <c r="U22" s="1535" t="s">
        <v>56</v>
      </c>
      <c r="V22" s="1086" t="s">
        <v>57</v>
      </c>
      <c r="W22" s="1099">
        <f t="shared" si="1"/>
        <v>1</v>
      </c>
      <c r="X22" s="1099">
        <f t="shared" si="1"/>
        <v>1</v>
      </c>
      <c r="Y22" s="1100">
        <f t="shared" si="10"/>
        <v>100</v>
      </c>
      <c r="Z22" s="1100">
        <f t="shared" si="1"/>
        <v>2</v>
      </c>
      <c r="AA22" s="1100">
        <f t="shared" si="1"/>
        <v>2</v>
      </c>
      <c r="AB22" s="1103"/>
      <c r="AC22" s="1101">
        <f t="shared" si="11"/>
        <v>2</v>
      </c>
      <c r="AD22" s="1101">
        <f t="shared" si="11"/>
        <v>0</v>
      </c>
      <c r="AE22" s="1102">
        <f t="shared" si="12"/>
        <v>0</v>
      </c>
      <c r="AF22" s="1104"/>
      <c r="AG22" s="1104"/>
      <c r="AH22" s="1104"/>
      <c r="AI22" s="1104"/>
      <c r="AJ22" s="1104"/>
      <c r="AK22" s="1104"/>
      <c r="AL22" s="1104"/>
      <c r="AM22" s="1104"/>
      <c r="AN22" s="1104"/>
      <c r="AO22" s="1104"/>
      <c r="AP22" s="1104"/>
      <c r="AQ22" s="1104"/>
      <c r="AR22" s="1104"/>
      <c r="AS22" s="1104"/>
      <c r="AT22" s="1103"/>
      <c r="AU22" s="1103"/>
      <c r="AV22" s="1103">
        <v>1</v>
      </c>
      <c r="AW22" s="1103"/>
      <c r="AX22" s="1103"/>
      <c r="AY22" s="1103"/>
      <c r="AZ22" s="1103">
        <v>1</v>
      </c>
      <c r="BA22" s="1103"/>
      <c r="BB22" s="1103"/>
      <c r="BC22" s="1103"/>
      <c r="BD22" s="1101">
        <f t="shared" si="14"/>
        <v>2</v>
      </c>
      <c r="BE22" s="1101">
        <f t="shared" si="13"/>
        <v>0</v>
      </c>
    </row>
    <row r="23" spans="1:57" ht="13.5" customHeight="1" x14ac:dyDescent="0.2">
      <c r="A23" s="1331">
        <v>12</v>
      </c>
      <c r="B23" s="1084">
        <v>4</v>
      </c>
      <c r="C23" s="1085"/>
      <c r="D23" s="1535"/>
      <c r="E23" s="1105" t="s">
        <v>279</v>
      </c>
      <c r="F23" s="1087">
        <v>1</v>
      </c>
      <c r="G23" s="1088"/>
      <c r="H23" s="1089">
        <f t="shared" si="2"/>
        <v>0</v>
      </c>
      <c r="I23" s="1103"/>
      <c r="J23" s="1091">
        <f t="shared" si="3"/>
        <v>0</v>
      </c>
      <c r="K23" s="1092">
        <f t="shared" si="0"/>
        <v>0</v>
      </c>
      <c r="L23" s="1093">
        <f t="shared" si="4"/>
        <v>31840</v>
      </c>
      <c r="M23" s="1093">
        <f t="shared" si="5"/>
        <v>0</v>
      </c>
      <c r="N23" s="1093">
        <f t="shared" si="6"/>
        <v>0</v>
      </c>
      <c r="O23" s="1093">
        <f t="shared" si="7"/>
        <v>0</v>
      </c>
      <c r="P23" s="1094">
        <f t="shared" si="8"/>
        <v>0</v>
      </c>
      <c r="Q23" s="1094">
        <f t="shared" si="9"/>
        <v>0</v>
      </c>
      <c r="R23" s="1106"/>
      <c r="S23" s="1096"/>
      <c r="T23" s="1037">
        <v>12</v>
      </c>
      <c r="U23" s="1535"/>
      <c r="V23" s="1086" t="s">
        <v>50</v>
      </c>
      <c r="W23" s="1099">
        <f t="shared" si="1"/>
        <v>1</v>
      </c>
      <c r="X23" s="1099">
        <f t="shared" si="1"/>
        <v>0</v>
      </c>
      <c r="Y23" s="1100">
        <f t="shared" si="10"/>
        <v>0</v>
      </c>
      <c r="Z23" s="1100">
        <f t="shared" si="1"/>
        <v>0</v>
      </c>
      <c r="AA23" s="1100">
        <f t="shared" si="1"/>
        <v>0</v>
      </c>
      <c r="AB23" s="1103"/>
      <c r="AC23" s="1101">
        <f t="shared" si="11"/>
        <v>0</v>
      </c>
      <c r="AD23" s="1101">
        <f t="shared" si="11"/>
        <v>0</v>
      </c>
      <c r="AE23" s="1102" t="e">
        <f t="shared" si="12"/>
        <v>#DIV/0!</v>
      </c>
      <c r="AF23" s="1104"/>
      <c r="AG23" s="1104"/>
      <c r="AH23" s="1104"/>
      <c r="AI23" s="1104"/>
      <c r="AJ23" s="1104"/>
      <c r="AK23" s="1104"/>
      <c r="AL23" s="1104"/>
      <c r="AM23" s="1104"/>
      <c r="AN23" s="1104"/>
      <c r="AO23" s="1104"/>
      <c r="AP23" s="1104"/>
      <c r="AQ23" s="1104"/>
      <c r="AR23" s="1104"/>
      <c r="AS23" s="1104"/>
      <c r="AT23" s="1103"/>
      <c r="AU23" s="1103"/>
      <c r="AV23" s="1103"/>
      <c r="AW23" s="1103"/>
      <c r="AX23" s="1103"/>
      <c r="AY23" s="1103"/>
      <c r="AZ23" s="1103"/>
      <c r="BA23" s="1103"/>
      <c r="BB23" s="1103"/>
      <c r="BC23" s="1103"/>
      <c r="BD23" s="1101">
        <f t="shared" si="14"/>
        <v>0</v>
      </c>
      <c r="BE23" s="1101">
        <f t="shared" si="13"/>
        <v>0</v>
      </c>
    </row>
    <row r="24" spans="1:57" ht="19.5" customHeight="1" x14ac:dyDescent="0.2">
      <c r="A24" s="1331">
        <v>13</v>
      </c>
      <c r="B24" s="1084">
        <v>1</v>
      </c>
      <c r="C24" s="1110"/>
      <c r="D24" s="1535" t="s">
        <v>58</v>
      </c>
      <c r="E24" s="1105" t="s">
        <v>278</v>
      </c>
      <c r="F24" s="1087">
        <v>1</v>
      </c>
      <c r="G24" s="1088">
        <v>1</v>
      </c>
      <c r="H24" s="1089">
        <f t="shared" si="2"/>
        <v>100</v>
      </c>
      <c r="I24" s="1103">
        <v>5</v>
      </c>
      <c r="J24" s="1091">
        <f t="shared" si="3"/>
        <v>5</v>
      </c>
      <c r="K24" s="1092">
        <f t="shared" si="0"/>
        <v>5</v>
      </c>
      <c r="L24" s="1093">
        <f t="shared" si="4"/>
        <v>7960</v>
      </c>
      <c r="M24" s="1093">
        <f t="shared" si="5"/>
        <v>39800</v>
      </c>
      <c r="N24" s="1093">
        <f t="shared" si="6"/>
        <v>0</v>
      </c>
      <c r="O24" s="1093">
        <f t="shared" si="7"/>
        <v>0</v>
      </c>
      <c r="P24" s="1094">
        <f t="shared" si="8"/>
        <v>5</v>
      </c>
      <c r="Q24" s="1094">
        <f t="shared" si="9"/>
        <v>39800</v>
      </c>
      <c r="R24" s="1106"/>
      <c r="S24" s="1096"/>
      <c r="T24" s="1037">
        <v>13</v>
      </c>
      <c r="U24" s="1545" t="s">
        <v>58</v>
      </c>
      <c r="V24" s="1086" t="s">
        <v>49</v>
      </c>
      <c r="W24" s="1099">
        <f t="shared" si="1"/>
        <v>1</v>
      </c>
      <c r="X24" s="1099">
        <f t="shared" si="1"/>
        <v>1</v>
      </c>
      <c r="Y24" s="1100">
        <f t="shared" si="10"/>
        <v>100</v>
      </c>
      <c r="Z24" s="1100">
        <f t="shared" si="1"/>
        <v>5</v>
      </c>
      <c r="AA24" s="1100">
        <f t="shared" si="1"/>
        <v>5</v>
      </c>
      <c r="AB24" s="1103"/>
      <c r="AC24" s="1101">
        <f t="shared" si="11"/>
        <v>5</v>
      </c>
      <c r="AD24" s="1101">
        <f t="shared" si="11"/>
        <v>0</v>
      </c>
      <c r="AE24" s="1102">
        <f t="shared" si="12"/>
        <v>0</v>
      </c>
      <c r="AF24" s="1104"/>
      <c r="AG24" s="1104"/>
      <c r="AH24" s="1104"/>
      <c r="AI24" s="1104"/>
      <c r="AJ24" s="1104"/>
      <c r="AK24" s="1104"/>
      <c r="AL24" s="1104"/>
      <c r="AM24" s="1104"/>
      <c r="AN24" s="1104"/>
      <c r="AO24" s="1104"/>
      <c r="AP24" s="1104"/>
      <c r="AQ24" s="1104"/>
      <c r="AR24" s="1104"/>
      <c r="AS24" s="1104"/>
      <c r="AT24" s="1103">
        <v>1</v>
      </c>
      <c r="AU24" s="1103"/>
      <c r="AV24" s="1103">
        <v>1</v>
      </c>
      <c r="AW24" s="1103"/>
      <c r="AX24" s="1103">
        <v>1</v>
      </c>
      <c r="AY24" s="1103"/>
      <c r="AZ24" s="1103">
        <v>1</v>
      </c>
      <c r="BA24" s="1103"/>
      <c r="BB24" s="1103">
        <v>1</v>
      </c>
      <c r="BC24" s="1103"/>
      <c r="BD24" s="1101">
        <f t="shared" si="14"/>
        <v>5</v>
      </c>
      <c r="BE24" s="1101">
        <f t="shared" si="13"/>
        <v>0</v>
      </c>
    </row>
    <row r="25" spans="1:57" ht="21" customHeight="1" x14ac:dyDescent="0.2">
      <c r="A25" s="1331">
        <v>14</v>
      </c>
      <c r="B25" s="1084">
        <v>2</v>
      </c>
      <c r="C25" s="1085">
        <v>1</v>
      </c>
      <c r="D25" s="1535"/>
      <c r="E25" s="1105" t="s">
        <v>279</v>
      </c>
      <c r="F25" s="1087">
        <v>32</v>
      </c>
      <c r="G25" s="1088">
        <v>2</v>
      </c>
      <c r="H25" s="1089">
        <f t="shared" si="2"/>
        <v>6.25</v>
      </c>
      <c r="I25" s="1103">
        <v>2</v>
      </c>
      <c r="J25" s="1091">
        <f t="shared" si="3"/>
        <v>4</v>
      </c>
      <c r="K25" s="1092">
        <f t="shared" si="0"/>
        <v>8</v>
      </c>
      <c r="L25" s="1093">
        <f t="shared" si="4"/>
        <v>15920</v>
      </c>
      <c r="M25" s="1093">
        <f t="shared" si="5"/>
        <v>63680</v>
      </c>
      <c r="N25" s="1093">
        <f t="shared" si="6"/>
        <v>4</v>
      </c>
      <c r="O25" s="1093">
        <f t="shared" si="7"/>
        <v>31840</v>
      </c>
      <c r="P25" s="1094">
        <f t="shared" si="8"/>
        <v>12</v>
      </c>
      <c r="Q25" s="1094">
        <f t="shared" si="9"/>
        <v>95520</v>
      </c>
      <c r="R25" s="1106"/>
      <c r="S25" s="1096"/>
      <c r="T25" s="1037">
        <v>14</v>
      </c>
      <c r="U25" s="1545"/>
      <c r="V25" s="1086" t="s">
        <v>50</v>
      </c>
      <c r="W25" s="1099">
        <f t="shared" si="1"/>
        <v>32</v>
      </c>
      <c r="X25" s="1099">
        <f t="shared" si="1"/>
        <v>2</v>
      </c>
      <c r="Y25" s="1100">
        <f t="shared" si="10"/>
        <v>6.25</v>
      </c>
      <c r="Z25" s="1100">
        <f t="shared" si="1"/>
        <v>2</v>
      </c>
      <c r="AA25" s="1100">
        <f t="shared" si="1"/>
        <v>4</v>
      </c>
      <c r="AB25" s="1103"/>
      <c r="AC25" s="1101">
        <f t="shared" si="11"/>
        <v>4</v>
      </c>
      <c r="AD25" s="1101">
        <f t="shared" si="11"/>
        <v>0</v>
      </c>
      <c r="AE25" s="1102">
        <f t="shared" si="12"/>
        <v>0</v>
      </c>
      <c r="AF25" s="1104"/>
      <c r="AG25" s="1104"/>
      <c r="AH25" s="1104"/>
      <c r="AI25" s="1104"/>
      <c r="AJ25" s="1104"/>
      <c r="AK25" s="1104"/>
      <c r="AL25" s="1104"/>
      <c r="AM25" s="1104"/>
      <c r="AN25" s="1104"/>
      <c r="AO25" s="1104"/>
      <c r="AP25" s="1104"/>
      <c r="AQ25" s="1104"/>
      <c r="AR25" s="1104"/>
      <c r="AS25" s="1104"/>
      <c r="AT25" s="1103"/>
      <c r="AU25" s="1103"/>
      <c r="AV25" s="1103">
        <v>1</v>
      </c>
      <c r="AW25" s="1103"/>
      <c r="AX25" s="1103">
        <v>1</v>
      </c>
      <c r="AY25" s="1103"/>
      <c r="AZ25" s="1103">
        <v>1</v>
      </c>
      <c r="BA25" s="1103"/>
      <c r="BB25" s="1103">
        <v>1</v>
      </c>
      <c r="BC25" s="1103"/>
      <c r="BD25" s="1101">
        <f t="shared" si="14"/>
        <v>4</v>
      </c>
      <c r="BE25" s="1101">
        <f t="shared" si="13"/>
        <v>0</v>
      </c>
    </row>
    <row r="26" spans="1:57" ht="12" customHeight="1" x14ac:dyDescent="0.2">
      <c r="A26" s="1331">
        <v>15</v>
      </c>
      <c r="B26" s="1084">
        <v>1</v>
      </c>
      <c r="C26" s="1085"/>
      <c r="D26" s="1534" t="s">
        <v>59</v>
      </c>
      <c r="E26" s="1105" t="s">
        <v>278</v>
      </c>
      <c r="F26" s="1087"/>
      <c r="G26" s="1088"/>
      <c r="H26" s="1089" t="e">
        <f t="shared" si="2"/>
        <v>#DIV/0!</v>
      </c>
      <c r="I26" s="1103"/>
      <c r="J26" s="1091">
        <f t="shared" si="3"/>
        <v>0</v>
      </c>
      <c r="K26" s="1092">
        <f t="shared" si="0"/>
        <v>0</v>
      </c>
      <c r="L26" s="1093">
        <f t="shared" si="4"/>
        <v>7960</v>
      </c>
      <c r="M26" s="1093">
        <f t="shared" si="5"/>
        <v>0</v>
      </c>
      <c r="N26" s="1093">
        <f t="shared" si="6"/>
        <v>0</v>
      </c>
      <c r="O26" s="1093">
        <f t="shared" si="7"/>
        <v>0</v>
      </c>
      <c r="P26" s="1094">
        <f t="shared" si="8"/>
        <v>0</v>
      </c>
      <c r="Q26" s="1094">
        <f t="shared" si="9"/>
        <v>0</v>
      </c>
      <c r="R26" s="1106"/>
      <c r="S26" s="1096"/>
      <c r="T26" s="1037">
        <v>15</v>
      </c>
      <c r="U26" s="1535" t="s">
        <v>59</v>
      </c>
      <c r="V26" s="1086" t="s">
        <v>49</v>
      </c>
      <c r="W26" s="1099">
        <f t="shared" si="1"/>
        <v>0</v>
      </c>
      <c r="X26" s="1099">
        <f t="shared" si="1"/>
        <v>0</v>
      </c>
      <c r="Y26" s="1100" t="e">
        <f t="shared" si="10"/>
        <v>#DIV/0!</v>
      </c>
      <c r="Z26" s="1100">
        <f t="shared" si="1"/>
        <v>0</v>
      </c>
      <c r="AA26" s="1100">
        <f t="shared" si="1"/>
        <v>0</v>
      </c>
      <c r="AB26" s="1103"/>
      <c r="AC26" s="1101">
        <f t="shared" si="11"/>
        <v>0</v>
      </c>
      <c r="AD26" s="1101">
        <f t="shared" si="11"/>
        <v>0</v>
      </c>
      <c r="AE26" s="1102" t="e">
        <f t="shared" si="12"/>
        <v>#DIV/0!</v>
      </c>
      <c r="AF26" s="1104"/>
      <c r="AG26" s="1104"/>
      <c r="AH26" s="1104"/>
      <c r="AI26" s="1104"/>
      <c r="AJ26" s="1104"/>
      <c r="AK26" s="1104"/>
      <c r="AL26" s="1104"/>
      <c r="AM26" s="1104"/>
      <c r="AN26" s="1104"/>
      <c r="AO26" s="1104"/>
      <c r="AP26" s="1104"/>
      <c r="AQ26" s="1104"/>
      <c r="AR26" s="1104"/>
      <c r="AS26" s="1104"/>
      <c r="AT26" s="1103"/>
      <c r="AU26" s="1103"/>
      <c r="AV26" s="1103"/>
      <c r="AW26" s="1103"/>
      <c r="AX26" s="1103"/>
      <c r="AY26" s="1103"/>
      <c r="AZ26" s="1103"/>
      <c r="BA26" s="1103"/>
      <c r="BB26" s="1103"/>
      <c r="BC26" s="1103"/>
      <c r="BD26" s="1101">
        <f t="shared" si="14"/>
        <v>0</v>
      </c>
      <c r="BE26" s="1101">
        <f t="shared" si="13"/>
        <v>0</v>
      </c>
    </row>
    <row r="27" spans="1:57" ht="12" customHeight="1" x14ac:dyDescent="0.2">
      <c r="A27" s="1331">
        <v>16</v>
      </c>
      <c r="B27" s="1084">
        <v>1</v>
      </c>
      <c r="C27" s="1085"/>
      <c r="D27" s="1534"/>
      <c r="E27" s="1105" t="s">
        <v>279</v>
      </c>
      <c r="F27" s="1087"/>
      <c r="G27" s="1088"/>
      <c r="H27" s="1089" t="e">
        <f t="shared" si="2"/>
        <v>#DIV/0!</v>
      </c>
      <c r="I27" s="1103"/>
      <c r="J27" s="1091">
        <f t="shared" si="3"/>
        <v>0</v>
      </c>
      <c r="K27" s="1092">
        <f t="shared" si="0"/>
        <v>0</v>
      </c>
      <c r="L27" s="1093">
        <f t="shared" si="4"/>
        <v>7960</v>
      </c>
      <c r="M27" s="1093">
        <f t="shared" si="5"/>
        <v>0</v>
      </c>
      <c r="N27" s="1093">
        <f t="shared" si="6"/>
        <v>0</v>
      </c>
      <c r="O27" s="1093">
        <f t="shared" si="7"/>
        <v>0</v>
      </c>
      <c r="P27" s="1094">
        <f t="shared" si="8"/>
        <v>0</v>
      </c>
      <c r="Q27" s="1094">
        <f t="shared" si="9"/>
        <v>0</v>
      </c>
      <c r="R27" s="1106"/>
      <c r="S27" s="1096"/>
      <c r="T27" s="1037">
        <v>16</v>
      </c>
      <c r="U27" s="1535"/>
      <c r="V27" s="1086" t="s">
        <v>50</v>
      </c>
      <c r="W27" s="1099">
        <f t="shared" si="1"/>
        <v>0</v>
      </c>
      <c r="X27" s="1099">
        <f t="shared" si="1"/>
        <v>0</v>
      </c>
      <c r="Y27" s="1100" t="e">
        <f t="shared" si="10"/>
        <v>#DIV/0!</v>
      </c>
      <c r="Z27" s="1100">
        <f t="shared" si="1"/>
        <v>0</v>
      </c>
      <c r="AA27" s="1100">
        <f t="shared" si="1"/>
        <v>0</v>
      </c>
      <c r="AB27" s="1103"/>
      <c r="AC27" s="1101">
        <f t="shared" si="11"/>
        <v>0</v>
      </c>
      <c r="AD27" s="1101">
        <f t="shared" si="11"/>
        <v>0</v>
      </c>
      <c r="AE27" s="1102" t="e">
        <f t="shared" si="12"/>
        <v>#DIV/0!</v>
      </c>
      <c r="AF27" s="1104"/>
      <c r="AG27" s="1104"/>
      <c r="AH27" s="1104"/>
      <c r="AI27" s="1104"/>
      <c r="AJ27" s="1104"/>
      <c r="AK27" s="1104"/>
      <c r="AL27" s="1104"/>
      <c r="AM27" s="1104"/>
      <c r="AN27" s="1104"/>
      <c r="AO27" s="1104"/>
      <c r="AP27" s="1104"/>
      <c r="AQ27" s="1104"/>
      <c r="AR27" s="1104"/>
      <c r="AS27" s="1104"/>
      <c r="AT27" s="1103"/>
      <c r="AU27" s="1103"/>
      <c r="AV27" s="1103"/>
      <c r="AW27" s="1103"/>
      <c r="AX27" s="1103"/>
      <c r="AY27" s="1103"/>
      <c r="AZ27" s="1103"/>
      <c r="BA27" s="1103"/>
      <c r="BB27" s="1103"/>
      <c r="BC27" s="1103"/>
      <c r="BD27" s="1101">
        <f t="shared" si="14"/>
        <v>0</v>
      </c>
      <c r="BE27" s="1101">
        <f t="shared" si="13"/>
        <v>0</v>
      </c>
    </row>
    <row r="28" spans="1:57" ht="10.5" customHeight="1" x14ac:dyDescent="0.2">
      <c r="A28" s="1331">
        <v>17</v>
      </c>
      <c r="B28" s="1084">
        <v>1</v>
      </c>
      <c r="C28" s="1085"/>
      <c r="D28" s="1535" t="s">
        <v>60</v>
      </c>
      <c r="E28" s="1105" t="s">
        <v>278</v>
      </c>
      <c r="F28" s="1087">
        <v>1</v>
      </c>
      <c r="G28" s="1088">
        <v>1</v>
      </c>
      <c r="H28" s="1089">
        <f t="shared" si="2"/>
        <v>100</v>
      </c>
      <c r="I28" s="1103">
        <v>1</v>
      </c>
      <c r="J28" s="1091">
        <f t="shared" si="3"/>
        <v>1</v>
      </c>
      <c r="K28" s="1092">
        <f t="shared" si="0"/>
        <v>1</v>
      </c>
      <c r="L28" s="1093">
        <f t="shared" si="4"/>
        <v>7960</v>
      </c>
      <c r="M28" s="1093">
        <f t="shared" si="5"/>
        <v>7960</v>
      </c>
      <c r="N28" s="1093">
        <f t="shared" si="6"/>
        <v>0</v>
      </c>
      <c r="O28" s="1093">
        <f t="shared" si="7"/>
        <v>0</v>
      </c>
      <c r="P28" s="1094">
        <f t="shared" si="8"/>
        <v>1</v>
      </c>
      <c r="Q28" s="1094">
        <f t="shared" si="9"/>
        <v>7960</v>
      </c>
      <c r="R28" s="1106"/>
      <c r="S28" s="1096"/>
      <c r="T28" s="1037">
        <v>17</v>
      </c>
      <c r="U28" s="1535" t="s">
        <v>60</v>
      </c>
      <c r="V28" s="1086" t="s">
        <v>49</v>
      </c>
      <c r="W28" s="1099">
        <f t="shared" si="1"/>
        <v>1</v>
      </c>
      <c r="X28" s="1099">
        <f t="shared" si="1"/>
        <v>1</v>
      </c>
      <c r="Y28" s="1100">
        <f t="shared" si="10"/>
        <v>100</v>
      </c>
      <c r="Z28" s="1100">
        <f t="shared" si="1"/>
        <v>1</v>
      </c>
      <c r="AA28" s="1100">
        <f t="shared" si="1"/>
        <v>1</v>
      </c>
      <c r="AB28" s="1103"/>
      <c r="AC28" s="1101">
        <f t="shared" si="11"/>
        <v>1</v>
      </c>
      <c r="AD28" s="1101">
        <f t="shared" si="11"/>
        <v>0</v>
      </c>
      <c r="AE28" s="1102">
        <f t="shared" si="12"/>
        <v>0</v>
      </c>
      <c r="AF28" s="1104"/>
      <c r="AG28" s="1104"/>
      <c r="AH28" s="1104"/>
      <c r="AI28" s="1104"/>
      <c r="AJ28" s="1104"/>
      <c r="AK28" s="1104"/>
      <c r="AL28" s="1104"/>
      <c r="AM28" s="1104"/>
      <c r="AN28" s="1104"/>
      <c r="AO28" s="1104"/>
      <c r="AP28" s="1104"/>
      <c r="AQ28" s="1104"/>
      <c r="AR28" s="1104"/>
      <c r="AS28" s="1104"/>
      <c r="AT28" s="1103"/>
      <c r="AU28" s="1103"/>
      <c r="AV28" s="1103"/>
      <c r="AW28" s="1103"/>
      <c r="AX28" s="1103">
        <v>1</v>
      </c>
      <c r="AY28" s="1103"/>
      <c r="AZ28" s="1103"/>
      <c r="BA28" s="1103"/>
      <c r="BB28" s="1103"/>
      <c r="BC28" s="1103"/>
      <c r="BD28" s="1101">
        <f t="shared" si="14"/>
        <v>1</v>
      </c>
      <c r="BE28" s="1101">
        <f t="shared" si="13"/>
        <v>0</v>
      </c>
    </row>
    <row r="29" spans="1:57" ht="17.25" customHeight="1" x14ac:dyDescent="0.2">
      <c r="A29" s="1331">
        <v>18</v>
      </c>
      <c r="B29" s="1084">
        <v>1</v>
      </c>
      <c r="C29" s="1085"/>
      <c r="D29" s="1535"/>
      <c r="E29" s="1105" t="s">
        <v>279</v>
      </c>
      <c r="F29" s="1087"/>
      <c r="G29" s="1088"/>
      <c r="H29" s="1089" t="e">
        <f t="shared" si="2"/>
        <v>#DIV/0!</v>
      </c>
      <c r="I29" s="1103"/>
      <c r="J29" s="1091">
        <f t="shared" si="3"/>
        <v>0</v>
      </c>
      <c r="K29" s="1092">
        <f t="shared" si="0"/>
        <v>0</v>
      </c>
      <c r="L29" s="1093">
        <f t="shared" si="4"/>
        <v>7960</v>
      </c>
      <c r="M29" s="1093">
        <f t="shared" si="5"/>
        <v>0</v>
      </c>
      <c r="N29" s="1093">
        <f t="shared" si="6"/>
        <v>0</v>
      </c>
      <c r="O29" s="1093">
        <f t="shared" si="7"/>
        <v>0</v>
      </c>
      <c r="P29" s="1094">
        <f t="shared" si="8"/>
        <v>0</v>
      </c>
      <c r="Q29" s="1094">
        <f t="shared" si="9"/>
        <v>0</v>
      </c>
      <c r="R29" s="1106"/>
      <c r="S29" s="1096"/>
      <c r="T29" s="1037">
        <v>18</v>
      </c>
      <c r="U29" s="1535"/>
      <c r="V29" s="1086" t="s">
        <v>50</v>
      </c>
      <c r="W29" s="1099">
        <f t="shared" si="1"/>
        <v>0</v>
      </c>
      <c r="X29" s="1099">
        <f t="shared" si="1"/>
        <v>0</v>
      </c>
      <c r="Y29" s="1100" t="e">
        <f t="shared" si="10"/>
        <v>#DIV/0!</v>
      </c>
      <c r="Z29" s="1100">
        <f t="shared" si="1"/>
        <v>0</v>
      </c>
      <c r="AA29" s="1100">
        <f t="shared" si="1"/>
        <v>0</v>
      </c>
      <c r="AB29" s="1103"/>
      <c r="AC29" s="1101">
        <f t="shared" si="11"/>
        <v>0</v>
      </c>
      <c r="AD29" s="1101">
        <f t="shared" si="11"/>
        <v>0</v>
      </c>
      <c r="AE29" s="1102" t="e">
        <f t="shared" si="12"/>
        <v>#DIV/0!</v>
      </c>
      <c r="AF29" s="1104"/>
      <c r="AG29" s="1104"/>
      <c r="AH29" s="1104"/>
      <c r="AI29" s="1104"/>
      <c r="AJ29" s="1104"/>
      <c r="AK29" s="1104"/>
      <c r="AL29" s="1104"/>
      <c r="AM29" s="1104"/>
      <c r="AN29" s="1104"/>
      <c r="AO29" s="1104"/>
      <c r="AP29" s="1104"/>
      <c r="AQ29" s="1104"/>
      <c r="AR29" s="1104"/>
      <c r="AS29" s="1104"/>
      <c r="AT29" s="1103"/>
      <c r="AU29" s="1103"/>
      <c r="AV29" s="1103"/>
      <c r="AW29" s="1103"/>
      <c r="AX29" s="1103"/>
      <c r="AY29" s="1103"/>
      <c r="AZ29" s="1103"/>
      <c r="BA29" s="1103"/>
      <c r="BB29" s="1103"/>
      <c r="BC29" s="1103"/>
      <c r="BD29" s="1101">
        <f t="shared" si="14"/>
        <v>0</v>
      </c>
      <c r="BE29" s="1101">
        <f t="shared" si="13"/>
        <v>0</v>
      </c>
    </row>
    <row r="30" spans="1:57" ht="14.25" customHeight="1" x14ac:dyDescent="0.2">
      <c r="A30" s="1331">
        <v>19</v>
      </c>
      <c r="B30" s="1084">
        <v>1</v>
      </c>
      <c r="C30" s="1085"/>
      <c r="D30" s="1535" t="s">
        <v>61</v>
      </c>
      <c r="E30" s="1105" t="s">
        <v>278</v>
      </c>
      <c r="F30" s="1086">
        <v>1</v>
      </c>
      <c r="G30" s="1111">
        <v>1</v>
      </c>
      <c r="H30" s="1089">
        <f t="shared" si="2"/>
        <v>100</v>
      </c>
      <c r="I30" s="1112">
        <v>5</v>
      </c>
      <c r="J30" s="1091">
        <f t="shared" si="3"/>
        <v>5</v>
      </c>
      <c r="K30" s="1092">
        <f t="shared" si="0"/>
        <v>5</v>
      </c>
      <c r="L30" s="1093">
        <f t="shared" si="4"/>
        <v>7960</v>
      </c>
      <c r="M30" s="1093">
        <f t="shared" si="5"/>
        <v>39800</v>
      </c>
      <c r="N30" s="1093">
        <f t="shared" si="6"/>
        <v>0</v>
      </c>
      <c r="O30" s="1093">
        <f t="shared" si="7"/>
        <v>0</v>
      </c>
      <c r="P30" s="1094">
        <f t="shared" si="8"/>
        <v>5</v>
      </c>
      <c r="Q30" s="1094">
        <f t="shared" si="9"/>
        <v>39800</v>
      </c>
      <c r="R30" s="1106"/>
      <c r="S30" s="1096"/>
      <c r="T30" s="1037">
        <v>19</v>
      </c>
      <c r="U30" s="1535" t="s">
        <v>61</v>
      </c>
      <c r="V30" s="1086" t="s">
        <v>49</v>
      </c>
      <c r="W30" s="1099">
        <f t="shared" ref="W30:X33" si="15">F30</f>
        <v>1</v>
      </c>
      <c r="X30" s="1099">
        <f t="shared" si="15"/>
        <v>1</v>
      </c>
      <c r="Y30" s="1100">
        <f t="shared" si="10"/>
        <v>100</v>
      </c>
      <c r="Z30" s="1100">
        <f t="shared" ref="Z30:AA33" si="16">I30</f>
        <v>5</v>
      </c>
      <c r="AA30" s="1100">
        <f t="shared" si="16"/>
        <v>5</v>
      </c>
      <c r="AB30" s="1112"/>
      <c r="AC30" s="1101">
        <f t="shared" si="11"/>
        <v>5</v>
      </c>
      <c r="AD30" s="1101">
        <f t="shared" si="11"/>
        <v>0</v>
      </c>
      <c r="AE30" s="1102">
        <f t="shared" si="12"/>
        <v>0</v>
      </c>
      <c r="AF30" s="1113"/>
      <c r="AG30" s="1113"/>
      <c r="AH30" s="1113"/>
      <c r="AI30" s="1113"/>
      <c r="AJ30" s="1113"/>
      <c r="AK30" s="1113"/>
      <c r="AL30" s="1113"/>
      <c r="AM30" s="1113"/>
      <c r="AN30" s="1113"/>
      <c r="AO30" s="1113"/>
      <c r="AP30" s="1113"/>
      <c r="AQ30" s="1113"/>
      <c r="AR30" s="1113"/>
      <c r="AS30" s="1113"/>
      <c r="AT30" s="1112"/>
      <c r="AU30" s="1112"/>
      <c r="AV30" s="1112">
        <v>1</v>
      </c>
      <c r="AW30" s="1112"/>
      <c r="AX30" s="1112">
        <v>1</v>
      </c>
      <c r="AY30" s="1112"/>
      <c r="AZ30" s="1112">
        <v>2</v>
      </c>
      <c r="BA30" s="1112"/>
      <c r="BB30" s="1112">
        <v>1</v>
      </c>
      <c r="BC30" s="1112"/>
      <c r="BD30" s="1101">
        <f t="shared" si="14"/>
        <v>5</v>
      </c>
      <c r="BE30" s="1101">
        <f t="shared" si="13"/>
        <v>0</v>
      </c>
    </row>
    <row r="31" spans="1:57" ht="14.25" customHeight="1" x14ac:dyDescent="0.2">
      <c r="A31" s="1331">
        <v>20</v>
      </c>
      <c r="B31" s="1084">
        <v>1</v>
      </c>
      <c r="C31" s="1110">
        <v>1</v>
      </c>
      <c r="D31" s="1535"/>
      <c r="E31" s="1105" t="s">
        <v>279</v>
      </c>
      <c r="F31" s="1086">
        <v>32</v>
      </c>
      <c r="G31" s="1111">
        <v>7</v>
      </c>
      <c r="H31" s="1089">
        <f t="shared" si="2"/>
        <v>21.875</v>
      </c>
      <c r="I31" s="1112">
        <v>1</v>
      </c>
      <c r="J31" s="1091">
        <f t="shared" si="3"/>
        <v>7</v>
      </c>
      <c r="K31" s="1092">
        <f t="shared" si="0"/>
        <v>7</v>
      </c>
      <c r="L31" s="1093">
        <f t="shared" si="4"/>
        <v>7960</v>
      </c>
      <c r="M31" s="1093">
        <f t="shared" si="5"/>
        <v>55720</v>
      </c>
      <c r="N31" s="1093">
        <f t="shared" si="6"/>
        <v>7</v>
      </c>
      <c r="O31" s="1093">
        <f t="shared" si="7"/>
        <v>55720</v>
      </c>
      <c r="P31" s="1094">
        <f t="shared" si="8"/>
        <v>14</v>
      </c>
      <c r="Q31" s="1094">
        <f t="shared" si="9"/>
        <v>111440</v>
      </c>
      <c r="R31" s="1106"/>
      <c r="S31" s="1096"/>
      <c r="T31" s="1037">
        <v>20</v>
      </c>
      <c r="U31" s="1535"/>
      <c r="V31" s="1086" t="s">
        <v>50</v>
      </c>
      <c r="W31" s="1099">
        <f t="shared" si="15"/>
        <v>32</v>
      </c>
      <c r="X31" s="1099">
        <f t="shared" si="15"/>
        <v>7</v>
      </c>
      <c r="Y31" s="1100">
        <f t="shared" si="10"/>
        <v>21.875</v>
      </c>
      <c r="Z31" s="1100">
        <f t="shared" si="16"/>
        <v>1</v>
      </c>
      <c r="AA31" s="1100">
        <f t="shared" si="16"/>
        <v>7</v>
      </c>
      <c r="AB31" s="1112"/>
      <c r="AC31" s="1101">
        <f t="shared" si="11"/>
        <v>7</v>
      </c>
      <c r="AD31" s="1101">
        <f t="shared" si="11"/>
        <v>0</v>
      </c>
      <c r="AE31" s="1102">
        <f t="shared" si="12"/>
        <v>0</v>
      </c>
      <c r="AF31" s="1113"/>
      <c r="AG31" s="1113"/>
      <c r="AH31" s="1113"/>
      <c r="AI31" s="1113"/>
      <c r="AJ31" s="1113"/>
      <c r="AK31" s="1113"/>
      <c r="AL31" s="1113"/>
      <c r="AM31" s="1113"/>
      <c r="AN31" s="1113"/>
      <c r="AO31" s="1113"/>
      <c r="AP31" s="1113"/>
      <c r="AQ31" s="1113"/>
      <c r="AR31" s="1113"/>
      <c r="AS31" s="1113"/>
      <c r="AT31" s="1112"/>
      <c r="AU31" s="1112"/>
      <c r="AV31" s="1112">
        <v>1</v>
      </c>
      <c r="AW31" s="1112"/>
      <c r="AX31" s="1112">
        <v>2</v>
      </c>
      <c r="AY31" s="1112"/>
      <c r="AZ31" s="1112">
        <v>2</v>
      </c>
      <c r="BA31" s="1112"/>
      <c r="BB31" s="1112">
        <v>2</v>
      </c>
      <c r="BC31" s="1112"/>
      <c r="BD31" s="1101">
        <f t="shared" si="14"/>
        <v>7</v>
      </c>
      <c r="BE31" s="1101">
        <f t="shared" si="13"/>
        <v>0</v>
      </c>
    </row>
    <row r="32" spans="1:57" ht="10.5" customHeight="1" x14ac:dyDescent="0.2">
      <c r="A32" s="1331">
        <v>21</v>
      </c>
      <c r="B32" s="1084">
        <v>1</v>
      </c>
      <c r="C32" s="1085"/>
      <c r="D32" s="1535" t="s">
        <v>62</v>
      </c>
      <c r="E32" s="1105" t="s">
        <v>278</v>
      </c>
      <c r="F32" s="1086"/>
      <c r="G32" s="1111"/>
      <c r="H32" s="1089" t="e">
        <f t="shared" si="2"/>
        <v>#DIV/0!</v>
      </c>
      <c r="I32" s="1112"/>
      <c r="J32" s="1091">
        <f t="shared" si="3"/>
        <v>0</v>
      </c>
      <c r="K32" s="1092">
        <f t="shared" si="0"/>
        <v>0</v>
      </c>
      <c r="L32" s="1093">
        <f t="shared" si="4"/>
        <v>7960</v>
      </c>
      <c r="M32" s="1093">
        <f t="shared" si="5"/>
        <v>0</v>
      </c>
      <c r="N32" s="1093">
        <f t="shared" si="6"/>
        <v>0</v>
      </c>
      <c r="O32" s="1093">
        <f t="shared" si="7"/>
        <v>0</v>
      </c>
      <c r="P32" s="1094">
        <f t="shared" si="8"/>
        <v>0</v>
      </c>
      <c r="Q32" s="1094">
        <f t="shared" si="9"/>
        <v>0</v>
      </c>
      <c r="R32" s="1106"/>
      <c r="S32" s="1096"/>
      <c r="T32" s="1037">
        <v>21</v>
      </c>
      <c r="U32" s="1535" t="s">
        <v>62</v>
      </c>
      <c r="V32" s="1086" t="s">
        <v>49</v>
      </c>
      <c r="W32" s="1099">
        <f t="shared" si="15"/>
        <v>0</v>
      </c>
      <c r="X32" s="1099">
        <f t="shared" si="15"/>
        <v>0</v>
      </c>
      <c r="Y32" s="1100" t="e">
        <f t="shared" si="10"/>
        <v>#DIV/0!</v>
      </c>
      <c r="Z32" s="1100">
        <f t="shared" si="16"/>
        <v>0</v>
      </c>
      <c r="AA32" s="1100">
        <f t="shared" si="16"/>
        <v>0</v>
      </c>
      <c r="AB32" s="1112"/>
      <c r="AC32" s="1101">
        <f t="shared" si="11"/>
        <v>0</v>
      </c>
      <c r="AD32" s="1101">
        <f t="shared" si="11"/>
        <v>0</v>
      </c>
      <c r="AE32" s="1102" t="e">
        <f t="shared" si="12"/>
        <v>#DIV/0!</v>
      </c>
      <c r="AF32" s="1113"/>
      <c r="AG32" s="1113"/>
      <c r="AH32" s="1113"/>
      <c r="AI32" s="1113"/>
      <c r="AJ32" s="1113"/>
      <c r="AK32" s="1113"/>
      <c r="AL32" s="1113"/>
      <c r="AM32" s="1113"/>
      <c r="AN32" s="1113"/>
      <c r="AO32" s="1113"/>
      <c r="AP32" s="1113"/>
      <c r="AQ32" s="1113"/>
      <c r="AR32" s="1113"/>
      <c r="AS32" s="1113"/>
      <c r="AT32" s="1112"/>
      <c r="AU32" s="1112"/>
      <c r="AV32" s="1112"/>
      <c r="AW32" s="1112"/>
      <c r="AX32" s="1112"/>
      <c r="AY32" s="1112"/>
      <c r="AZ32" s="1112"/>
      <c r="BA32" s="1112"/>
      <c r="BB32" s="1112"/>
      <c r="BC32" s="1112"/>
      <c r="BD32" s="1101">
        <f t="shared" si="14"/>
        <v>0</v>
      </c>
      <c r="BE32" s="1101">
        <f t="shared" si="13"/>
        <v>0</v>
      </c>
    </row>
    <row r="33" spans="1:57" ht="14.25" customHeight="1" x14ac:dyDescent="0.2">
      <c r="A33" s="1331">
        <v>22</v>
      </c>
      <c r="B33" s="1084">
        <v>1</v>
      </c>
      <c r="C33" s="1085"/>
      <c r="D33" s="1538"/>
      <c r="E33" s="1105" t="s">
        <v>279</v>
      </c>
      <c r="F33" s="1086"/>
      <c r="G33" s="1111"/>
      <c r="H33" s="1089" t="e">
        <f t="shared" si="2"/>
        <v>#DIV/0!</v>
      </c>
      <c r="I33" s="1112"/>
      <c r="J33" s="1091">
        <f t="shared" si="3"/>
        <v>0</v>
      </c>
      <c r="K33" s="1092">
        <f t="shared" si="0"/>
        <v>0</v>
      </c>
      <c r="L33" s="1093">
        <f t="shared" si="4"/>
        <v>7960</v>
      </c>
      <c r="M33" s="1093">
        <f t="shared" si="5"/>
        <v>0</v>
      </c>
      <c r="N33" s="1093">
        <f t="shared" si="6"/>
        <v>0</v>
      </c>
      <c r="O33" s="1093">
        <f t="shared" si="7"/>
        <v>0</v>
      </c>
      <c r="P33" s="1094">
        <f t="shared" si="8"/>
        <v>0</v>
      </c>
      <c r="Q33" s="1094">
        <f t="shared" si="9"/>
        <v>0</v>
      </c>
      <c r="R33" s="1106"/>
      <c r="S33" s="1096"/>
      <c r="T33" s="1037">
        <v>22</v>
      </c>
      <c r="U33" s="1538"/>
      <c r="V33" s="1086" t="s">
        <v>50</v>
      </c>
      <c r="W33" s="1099">
        <f t="shared" si="15"/>
        <v>0</v>
      </c>
      <c r="X33" s="1099">
        <f t="shared" si="15"/>
        <v>0</v>
      </c>
      <c r="Y33" s="1100" t="e">
        <f t="shared" si="10"/>
        <v>#DIV/0!</v>
      </c>
      <c r="Z33" s="1100">
        <f t="shared" si="16"/>
        <v>0</v>
      </c>
      <c r="AA33" s="1100">
        <f t="shared" si="16"/>
        <v>0</v>
      </c>
      <c r="AB33" s="1112"/>
      <c r="AC33" s="1101">
        <f t="shared" si="11"/>
        <v>0</v>
      </c>
      <c r="AD33" s="1101">
        <f t="shared" si="11"/>
        <v>0</v>
      </c>
      <c r="AE33" s="1102" t="e">
        <f t="shared" si="12"/>
        <v>#DIV/0!</v>
      </c>
      <c r="AF33" s="1113"/>
      <c r="AG33" s="1113"/>
      <c r="AH33" s="1113"/>
      <c r="AI33" s="1113"/>
      <c r="AJ33" s="1113"/>
      <c r="AK33" s="1113"/>
      <c r="AL33" s="1113"/>
      <c r="AM33" s="1113"/>
      <c r="AN33" s="1113"/>
      <c r="AO33" s="1113"/>
      <c r="AP33" s="1113"/>
      <c r="AQ33" s="1113"/>
      <c r="AR33" s="1113"/>
      <c r="AS33" s="1113"/>
      <c r="AT33" s="1112"/>
      <c r="AU33" s="1112"/>
      <c r="AV33" s="1112"/>
      <c r="AW33" s="1112"/>
      <c r="AX33" s="1112"/>
      <c r="AY33" s="1112"/>
      <c r="AZ33" s="1112"/>
      <c r="BA33" s="1112"/>
      <c r="BB33" s="1112"/>
      <c r="BC33" s="1112"/>
      <c r="BD33" s="1101">
        <f t="shared" si="14"/>
        <v>0</v>
      </c>
      <c r="BE33" s="1101">
        <f t="shared" si="13"/>
        <v>0</v>
      </c>
    </row>
    <row r="34" spans="1:57" s="1125" customFormat="1" ht="18.75" customHeight="1" x14ac:dyDescent="0.2">
      <c r="A34" s="1331">
        <v>23</v>
      </c>
      <c r="B34" s="1114"/>
      <c r="C34" s="1115"/>
      <c r="D34" s="1068" t="s">
        <v>63</v>
      </c>
      <c r="E34" s="1037"/>
      <c r="F34" s="1037"/>
      <c r="G34" s="1116"/>
      <c r="H34" s="1114"/>
      <c r="I34" s="1038"/>
      <c r="J34" s="1117"/>
      <c r="K34" s="1118"/>
      <c r="L34" s="1119"/>
      <c r="M34" s="1119"/>
      <c r="N34" s="1120"/>
      <c r="O34" s="1119"/>
      <c r="P34" s="1121"/>
      <c r="Q34" s="1121"/>
      <c r="R34" s="1122"/>
      <c r="S34" s="1123"/>
      <c r="T34" s="1037">
        <v>23</v>
      </c>
      <c r="U34" s="1068" t="s">
        <v>63</v>
      </c>
      <c r="V34" s="1037"/>
      <c r="W34" s="1037"/>
      <c r="X34" s="1037"/>
      <c r="Y34" s="1114"/>
      <c r="Z34" s="1038"/>
      <c r="AA34" s="1114"/>
      <c r="AB34" s="1038"/>
      <c r="AC34" s="1038"/>
      <c r="AD34" s="1038"/>
      <c r="AE34" s="1124"/>
      <c r="AF34" s="1124"/>
      <c r="AG34" s="1124"/>
      <c r="AH34" s="1124"/>
      <c r="AI34" s="1124"/>
      <c r="AJ34" s="1124"/>
      <c r="AK34" s="1124"/>
      <c r="AL34" s="1124"/>
      <c r="AM34" s="1124"/>
      <c r="AN34" s="1124"/>
      <c r="AO34" s="1124"/>
      <c r="AP34" s="1124"/>
      <c r="AQ34" s="1124"/>
      <c r="AR34" s="1124"/>
      <c r="AS34" s="1124"/>
      <c r="AT34" s="1038"/>
      <c r="AU34" s="1038"/>
      <c r="AV34" s="1038"/>
      <c r="AW34" s="1038"/>
      <c r="AX34" s="1038"/>
      <c r="AY34" s="1038"/>
      <c r="AZ34" s="1038"/>
      <c r="BA34" s="1038"/>
      <c r="BB34" s="1038"/>
      <c r="BC34" s="1038"/>
      <c r="BD34" s="1038"/>
      <c r="BE34" s="1038"/>
    </row>
    <row r="35" spans="1:57" s="1065" customFormat="1" ht="12.75" customHeight="1" x14ac:dyDescent="0.2">
      <c r="A35" s="1331">
        <v>24</v>
      </c>
      <c r="B35" s="1126">
        <v>0.66</v>
      </c>
      <c r="C35" s="1127"/>
      <c r="D35" s="1535" t="s">
        <v>64</v>
      </c>
      <c r="E35" s="1105" t="s">
        <v>278</v>
      </c>
      <c r="F35" s="1128">
        <v>57</v>
      </c>
      <c r="G35" s="1129">
        <v>57</v>
      </c>
      <c r="H35" s="1089">
        <f t="shared" ref="H35:H67" si="17">G35*100/F35</f>
        <v>100</v>
      </c>
      <c r="I35" s="1130">
        <v>1</v>
      </c>
      <c r="J35" s="1091">
        <f t="shared" ref="J35:J67" si="18">I35*G35</f>
        <v>57</v>
      </c>
      <c r="K35" s="1092">
        <f t="shared" ref="K35:K67" si="19">J35*B35</f>
        <v>37.620000000000005</v>
      </c>
      <c r="L35" s="1093">
        <f t="shared" ref="L35:L67" si="20">B35*7960</f>
        <v>5253.6</v>
      </c>
      <c r="M35" s="1093">
        <f t="shared" ref="M35:M67" si="21">L35*J35</f>
        <v>299455.2</v>
      </c>
      <c r="N35" s="1093">
        <f t="shared" ref="N35:N67" si="22">C35*J35</f>
        <v>0</v>
      </c>
      <c r="O35" s="1093">
        <f t="shared" ref="O35:O67" si="23">N35*7960</f>
        <v>0</v>
      </c>
      <c r="P35" s="1094">
        <f t="shared" ref="P35:P67" si="24">K35+N35</f>
        <v>37.620000000000005</v>
      </c>
      <c r="Q35" s="1094">
        <f t="shared" si="9"/>
        <v>299455.2</v>
      </c>
      <c r="R35" s="1131"/>
      <c r="S35" s="1132"/>
      <c r="T35" s="1037">
        <v>24</v>
      </c>
      <c r="U35" s="1543" t="s">
        <v>64</v>
      </c>
      <c r="V35" s="1128" t="s">
        <v>49</v>
      </c>
      <c r="W35" s="1099">
        <f t="shared" ref="W35:X67" si="25">F35</f>
        <v>57</v>
      </c>
      <c r="X35" s="1099">
        <f t="shared" si="25"/>
        <v>57</v>
      </c>
      <c r="Y35" s="1100">
        <f t="shared" ref="Y35:Y67" si="26">X35*100/W35</f>
        <v>100</v>
      </c>
      <c r="Z35" s="1100">
        <f t="shared" ref="Z35:AA67" si="27">I35</f>
        <v>1</v>
      </c>
      <c r="AA35" s="1100">
        <f t="shared" si="27"/>
        <v>57</v>
      </c>
      <c r="AB35" s="1130"/>
      <c r="AC35" s="1101">
        <f t="shared" ref="AC35:AD67" si="28">AF35+AH35+AJ35+AL35+AN35+AP35+AR35+AT35+AV35+AX35+AZ35+BB35</f>
        <v>57</v>
      </c>
      <c r="AD35" s="1101">
        <f t="shared" si="28"/>
        <v>0</v>
      </c>
      <c r="AE35" s="1102">
        <f t="shared" ref="AE35:AE67" si="29">AD35*100/AC35</f>
        <v>0</v>
      </c>
      <c r="AF35" s="1133"/>
      <c r="AG35" s="1133"/>
      <c r="AH35" s="1133"/>
      <c r="AI35" s="1133"/>
      <c r="AJ35" s="1133"/>
      <c r="AK35" s="1133"/>
      <c r="AL35" s="1133"/>
      <c r="AM35" s="1133"/>
      <c r="AN35" s="1133"/>
      <c r="AO35" s="1133"/>
      <c r="AP35" s="1133"/>
      <c r="AQ35" s="1133"/>
      <c r="AR35" s="1133"/>
      <c r="AS35" s="1133"/>
      <c r="AT35" s="1130">
        <v>11</v>
      </c>
      <c r="AU35" s="1130"/>
      <c r="AV35" s="1130">
        <v>13</v>
      </c>
      <c r="AW35" s="1130"/>
      <c r="AX35" s="1130">
        <v>10</v>
      </c>
      <c r="AY35" s="1130"/>
      <c r="AZ35" s="1130">
        <v>10</v>
      </c>
      <c r="BA35" s="1130"/>
      <c r="BB35" s="1130">
        <v>13</v>
      </c>
      <c r="BC35" s="1130"/>
      <c r="BD35" s="1101">
        <f>AF35+AH35+AJ35+AL35+AN35+AP35+AR35+AT35+AV35+AX35+AZ35+BB35</f>
        <v>57</v>
      </c>
      <c r="BE35" s="1101">
        <f t="shared" ref="BE35:BE67" si="30">AG35+AI35+AK35+AM35+AO35+AQ35+AS35+AU35+AW35+AY35+BA35+BC35</f>
        <v>0</v>
      </c>
    </row>
    <row r="36" spans="1:57" s="1065" customFormat="1" ht="24.75" customHeight="1" x14ac:dyDescent="0.2">
      <c r="A36" s="1331">
        <v>25</v>
      </c>
      <c r="B36" s="1126">
        <v>0.66</v>
      </c>
      <c r="C36" s="1127">
        <v>1</v>
      </c>
      <c r="D36" s="1535"/>
      <c r="E36" s="1105" t="s">
        <v>279</v>
      </c>
      <c r="F36" s="1128">
        <v>30</v>
      </c>
      <c r="G36" s="1129">
        <v>30</v>
      </c>
      <c r="H36" s="1089">
        <f t="shared" si="17"/>
        <v>100</v>
      </c>
      <c r="I36" s="1130">
        <v>1</v>
      </c>
      <c r="J36" s="1091">
        <f t="shared" si="18"/>
        <v>30</v>
      </c>
      <c r="K36" s="1092">
        <f t="shared" si="19"/>
        <v>19.8</v>
      </c>
      <c r="L36" s="1093">
        <f t="shared" si="20"/>
        <v>5253.6</v>
      </c>
      <c r="M36" s="1093">
        <f t="shared" si="21"/>
        <v>157608</v>
      </c>
      <c r="N36" s="1093">
        <f t="shared" si="22"/>
        <v>30</v>
      </c>
      <c r="O36" s="1093">
        <f t="shared" si="23"/>
        <v>238800</v>
      </c>
      <c r="P36" s="1094">
        <f t="shared" si="24"/>
        <v>49.8</v>
      </c>
      <c r="Q36" s="1094">
        <f t="shared" si="9"/>
        <v>396408</v>
      </c>
      <c r="R36" s="1131"/>
      <c r="S36" s="1132"/>
      <c r="T36" s="1037">
        <v>25</v>
      </c>
      <c r="U36" s="1544"/>
      <c r="V36" s="1128" t="s">
        <v>50</v>
      </c>
      <c r="W36" s="1099">
        <f t="shared" si="25"/>
        <v>30</v>
      </c>
      <c r="X36" s="1099">
        <f t="shared" si="25"/>
        <v>30</v>
      </c>
      <c r="Y36" s="1100">
        <f t="shared" si="26"/>
        <v>100</v>
      </c>
      <c r="Z36" s="1100">
        <f t="shared" si="27"/>
        <v>1</v>
      </c>
      <c r="AA36" s="1100">
        <f t="shared" si="27"/>
        <v>30</v>
      </c>
      <c r="AB36" s="1130"/>
      <c r="AC36" s="1101">
        <f t="shared" si="28"/>
        <v>35</v>
      </c>
      <c r="AD36" s="1101">
        <f t="shared" si="28"/>
        <v>0</v>
      </c>
      <c r="AE36" s="1102">
        <f t="shared" si="29"/>
        <v>0</v>
      </c>
      <c r="AF36" s="1133"/>
      <c r="AG36" s="1133"/>
      <c r="AH36" s="1133"/>
      <c r="AI36" s="1133"/>
      <c r="AJ36" s="1133"/>
      <c r="AK36" s="1133"/>
      <c r="AL36" s="1133"/>
      <c r="AM36" s="1133"/>
      <c r="AN36" s="1133"/>
      <c r="AO36" s="1133"/>
      <c r="AP36" s="1133"/>
      <c r="AQ36" s="1133"/>
      <c r="AR36" s="1133"/>
      <c r="AS36" s="1133"/>
      <c r="AT36" s="1130">
        <v>5</v>
      </c>
      <c r="AU36" s="1130"/>
      <c r="AV36" s="1130">
        <v>10</v>
      </c>
      <c r="AW36" s="1130"/>
      <c r="AX36" s="1130">
        <v>10</v>
      </c>
      <c r="AY36" s="1130"/>
      <c r="AZ36" s="1130">
        <v>5</v>
      </c>
      <c r="BA36" s="1130"/>
      <c r="BB36" s="1130">
        <v>5</v>
      </c>
      <c r="BC36" s="1130"/>
      <c r="BD36" s="1101">
        <f t="shared" ref="BD36:BD67" si="31">AF36+AH36+AJ36+AL36+AN36+AP36+AR36+AT36+AV36+AX36+AZ36</f>
        <v>30</v>
      </c>
      <c r="BE36" s="1101">
        <f t="shared" si="30"/>
        <v>0</v>
      </c>
    </row>
    <row r="37" spans="1:57" ht="25.5" customHeight="1" x14ac:dyDescent="0.2">
      <c r="A37" s="1331">
        <v>26</v>
      </c>
      <c r="B37" s="1084">
        <v>0.3</v>
      </c>
      <c r="C37" s="1085"/>
      <c r="D37" s="1107" t="s">
        <v>65</v>
      </c>
      <c r="E37" s="1086" t="s">
        <v>66</v>
      </c>
      <c r="F37" s="1086"/>
      <c r="G37" s="1111"/>
      <c r="H37" s="1089" t="e">
        <f t="shared" si="17"/>
        <v>#DIV/0!</v>
      </c>
      <c r="I37" s="1112"/>
      <c r="J37" s="1091">
        <f t="shared" si="18"/>
        <v>0</v>
      </c>
      <c r="K37" s="1092">
        <f t="shared" si="19"/>
        <v>0</v>
      </c>
      <c r="L37" s="1093">
        <f t="shared" si="20"/>
        <v>2388</v>
      </c>
      <c r="M37" s="1093">
        <f t="shared" si="21"/>
        <v>0</v>
      </c>
      <c r="N37" s="1093">
        <f t="shared" si="22"/>
        <v>0</v>
      </c>
      <c r="O37" s="1093">
        <f t="shared" si="23"/>
        <v>0</v>
      </c>
      <c r="P37" s="1094">
        <f t="shared" si="24"/>
        <v>0</v>
      </c>
      <c r="Q37" s="1094">
        <f t="shared" si="9"/>
        <v>0</v>
      </c>
      <c r="R37" s="1106"/>
      <c r="S37" s="1096"/>
      <c r="T37" s="1037">
        <v>26</v>
      </c>
      <c r="U37" s="1107" t="s">
        <v>65</v>
      </c>
      <c r="V37" s="1086" t="s">
        <v>66</v>
      </c>
      <c r="W37" s="1099">
        <f t="shared" si="25"/>
        <v>0</v>
      </c>
      <c r="X37" s="1099">
        <f t="shared" si="25"/>
        <v>0</v>
      </c>
      <c r="Y37" s="1100" t="e">
        <f t="shared" si="26"/>
        <v>#DIV/0!</v>
      </c>
      <c r="Z37" s="1100">
        <f t="shared" si="27"/>
        <v>0</v>
      </c>
      <c r="AA37" s="1100">
        <f t="shared" si="27"/>
        <v>0</v>
      </c>
      <c r="AB37" s="1103"/>
      <c r="AC37" s="1101">
        <f t="shared" si="28"/>
        <v>0</v>
      </c>
      <c r="AD37" s="1101">
        <f t="shared" si="28"/>
        <v>0</v>
      </c>
      <c r="AE37" s="1102" t="e">
        <f t="shared" si="29"/>
        <v>#DIV/0!</v>
      </c>
      <c r="AF37" s="1104"/>
      <c r="AG37" s="1104"/>
      <c r="AH37" s="1104"/>
      <c r="AI37" s="1104"/>
      <c r="AJ37" s="1104"/>
      <c r="AK37" s="1104"/>
      <c r="AL37" s="1104"/>
      <c r="AM37" s="1104"/>
      <c r="AN37" s="1104"/>
      <c r="AO37" s="1104"/>
      <c r="AP37" s="1104"/>
      <c r="AQ37" s="1104"/>
      <c r="AR37" s="1104"/>
      <c r="AS37" s="1104"/>
      <c r="AT37" s="1103"/>
      <c r="AU37" s="1103"/>
      <c r="AV37" s="1103"/>
      <c r="AW37" s="1103"/>
      <c r="AX37" s="1103"/>
      <c r="AY37" s="1103"/>
      <c r="AZ37" s="1103"/>
      <c r="BA37" s="1103"/>
      <c r="BB37" s="1103"/>
      <c r="BC37" s="1103"/>
      <c r="BD37" s="1101">
        <f t="shared" si="31"/>
        <v>0</v>
      </c>
      <c r="BE37" s="1101">
        <f t="shared" si="30"/>
        <v>0</v>
      </c>
    </row>
    <row r="38" spans="1:57" ht="21" customHeight="1" x14ac:dyDescent="0.2">
      <c r="A38" s="1331">
        <v>27</v>
      </c>
      <c r="B38" s="1084">
        <v>0.25</v>
      </c>
      <c r="C38" s="1085"/>
      <c r="D38" s="1107" t="s">
        <v>67</v>
      </c>
      <c r="E38" s="1086" t="s">
        <v>66</v>
      </c>
      <c r="F38" s="1086"/>
      <c r="G38" s="1111"/>
      <c r="H38" s="1089" t="e">
        <f t="shared" si="17"/>
        <v>#DIV/0!</v>
      </c>
      <c r="I38" s="1112"/>
      <c r="J38" s="1091">
        <f t="shared" si="18"/>
        <v>0</v>
      </c>
      <c r="K38" s="1092">
        <f t="shared" si="19"/>
        <v>0</v>
      </c>
      <c r="L38" s="1093">
        <f t="shared" si="20"/>
        <v>1990</v>
      </c>
      <c r="M38" s="1093">
        <f t="shared" si="21"/>
        <v>0</v>
      </c>
      <c r="N38" s="1093">
        <f t="shared" si="22"/>
        <v>0</v>
      </c>
      <c r="O38" s="1093">
        <f t="shared" si="23"/>
        <v>0</v>
      </c>
      <c r="P38" s="1094">
        <f t="shared" si="24"/>
        <v>0</v>
      </c>
      <c r="Q38" s="1094">
        <f t="shared" si="9"/>
        <v>0</v>
      </c>
      <c r="R38" s="1106"/>
      <c r="S38" s="1096"/>
      <c r="T38" s="1037">
        <v>27</v>
      </c>
      <c r="U38" s="1107" t="s">
        <v>67</v>
      </c>
      <c r="V38" s="1086" t="s">
        <v>66</v>
      </c>
      <c r="W38" s="1099">
        <f t="shared" si="25"/>
        <v>0</v>
      </c>
      <c r="X38" s="1099">
        <f t="shared" si="25"/>
        <v>0</v>
      </c>
      <c r="Y38" s="1100" t="e">
        <f t="shared" si="26"/>
        <v>#DIV/0!</v>
      </c>
      <c r="Z38" s="1100">
        <f t="shared" si="27"/>
        <v>0</v>
      </c>
      <c r="AA38" s="1100">
        <f t="shared" si="27"/>
        <v>0</v>
      </c>
      <c r="AB38" s="1103"/>
      <c r="AC38" s="1101">
        <f t="shared" si="28"/>
        <v>0</v>
      </c>
      <c r="AD38" s="1101">
        <f t="shared" si="28"/>
        <v>0</v>
      </c>
      <c r="AE38" s="1102" t="e">
        <f t="shared" si="29"/>
        <v>#DIV/0!</v>
      </c>
      <c r="AF38" s="1104"/>
      <c r="AG38" s="1104"/>
      <c r="AH38" s="1104"/>
      <c r="AI38" s="1104"/>
      <c r="AJ38" s="1104"/>
      <c r="AK38" s="1104"/>
      <c r="AL38" s="1104"/>
      <c r="AM38" s="1104"/>
      <c r="AN38" s="1104"/>
      <c r="AO38" s="1104"/>
      <c r="AP38" s="1104"/>
      <c r="AQ38" s="1104"/>
      <c r="AR38" s="1104"/>
      <c r="AS38" s="1104"/>
      <c r="AT38" s="1103"/>
      <c r="AU38" s="1103"/>
      <c r="AV38" s="1103"/>
      <c r="AW38" s="1103"/>
      <c r="AX38" s="1103"/>
      <c r="AY38" s="1103"/>
      <c r="AZ38" s="1103"/>
      <c r="BA38" s="1103"/>
      <c r="BB38" s="1103"/>
      <c r="BC38" s="1103"/>
      <c r="BD38" s="1101">
        <f t="shared" si="31"/>
        <v>0</v>
      </c>
      <c r="BE38" s="1101">
        <f t="shared" si="30"/>
        <v>0</v>
      </c>
    </row>
    <row r="39" spans="1:57" ht="10.5" customHeight="1" x14ac:dyDescent="0.2">
      <c r="A39" s="1331">
        <v>28</v>
      </c>
      <c r="B39" s="1084">
        <v>2</v>
      </c>
      <c r="C39" s="1127"/>
      <c r="D39" s="1535" t="s">
        <v>68</v>
      </c>
      <c r="E39" s="1105" t="s">
        <v>278</v>
      </c>
      <c r="F39" s="1086"/>
      <c r="G39" s="1111"/>
      <c r="H39" s="1089" t="e">
        <f t="shared" si="17"/>
        <v>#DIV/0!</v>
      </c>
      <c r="I39" s="1112"/>
      <c r="J39" s="1091">
        <f t="shared" si="18"/>
        <v>0</v>
      </c>
      <c r="K39" s="1092">
        <f t="shared" si="19"/>
        <v>0</v>
      </c>
      <c r="L39" s="1093">
        <f t="shared" si="20"/>
        <v>15920</v>
      </c>
      <c r="M39" s="1093">
        <f t="shared" si="21"/>
        <v>0</v>
      </c>
      <c r="N39" s="1093">
        <f t="shared" si="22"/>
        <v>0</v>
      </c>
      <c r="O39" s="1093">
        <f t="shared" si="23"/>
        <v>0</v>
      </c>
      <c r="P39" s="1094">
        <f t="shared" si="24"/>
        <v>0</v>
      </c>
      <c r="Q39" s="1094">
        <f t="shared" si="9"/>
        <v>0</v>
      </c>
      <c r="R39" s="1106"/>
      <c r="S39" s="1096"/>
      <c r="T39" s="1037">
        <v>28</v>
      </c>
      <c r="U39" s="1535" t="s">
        <v>68</v>
      </c>
      <c r="V39" s="1086" t="s">
        <v>49</v>
      </c>
      <c r="W39" s="1099">
        <f t="shared" si="25"/>
        <v>0</v>
      </c>
      <c r="X39" s="1099">
        <f t="shared" si="25"/>
        <v>0</v>
      </c>
      <c r="Y39" s="1100" t="e">
        <f t="shared" si="26"/>
        <v>#DIV/0!</v>
      </c>
      <c r="Z39" s="1100">
        <f t="shared" si="27"/>
        <v>0</v>
      </c>
      <c r="AA39" s="1100">
        <f t="shared" si="27"/>
        <v>0</v>
      </c>
      <c r="AB39" s="1103"/>
      <c r="AC39" s="1101">
        <f t="shared" si="28"/>
        <v>0</v>
      </c>
      <c r="AD39" s="1101">
        <f t="shared" si="28"/>
        <v>0</v>
      </c>
      <c r="AE39" s="1102" t="e">
        <f t="shared" si="29"/>
        <v>#DIV/0!</v>
      </c>
      <c r="AF39" s="1104"/>
      <c r="AG39" s="1104"/>
      <c r="AH39" s="1104"/>
      <c r="AI39" s="1104"/>
      <c r="AJ39" s="1104"/>
      <c r="AK39" s="1104"/>
      <c r="AL39" s="1104"/>
      <c r="AM39" s="1104"/>
      <c r="AN39" s="1104"/>
      <c r="AO39" s="1104"/>
      <c r="AP39" s="1104"/>
      <c r="AQ39" s="1104"/>
      <c r="AR39" s="1104"/>
      <c r="AS39" s="1104"/>
      <c r="AT39" s="1103"/>
      <c r="AU39" s="1103"/>
      <c r="AV39" s="1103"/>
      <c r="AW39" s="1103"/>
      <c r="AX39" s="1103"/>
      <c r="AY39" s="1103"/>
      <c r="AZ39" s="1103"/>
      <c r="BA39" s="1103"/>
      <c r="BB39" s="1103"/>
      <c r="BC39" s="1103"/>
      <c r="BD39" s="1101">
        <f t="shared" si="31"/>
        <v>0</v>
      </c>
      <c r="BE39" s="1101">
        <f t="shared" si="30"/>
        <v>0</v>
      </c>
    </row>
    <row r="40" spans="1:57" ht="10.5" customHeight="1" x14ac:dyDescent="0.2">
      <c r="A40" s="1331">
        <v>29</v>
      </c>
      <c r="B40" s="1084">
        <v>2</v>
      </c>
      <c r="C40" s="1085"/>
      <c r="D40" s="1535"/>
      <c r="E40" s="1105" t="s">
        <v>279</v>
      </c>
      <c r="F40" s="1086"/>
      <c r="G40" s="1111"/>
      <c r="H40" s="1089" t="e">
        <f t="shared" si="17"/>
        <v>#DIV/0!</v>
      </c>
      <c r="I40" s="1112"/>
      <c r="J40" s="1091">
        <f t="shared" si="18"/>
        <v>0</v>
      </c>
      <c r="K40" s="1092">
        <f t="shared" si="19"/>
        <v>0</v>
      </c>
      <c r="L40" s="1093">
        <f t="shared" si="20"/>
        <v>15920</v>
      </c>
      <c r="M40" s="1093">
        <f t="shared" si="21"/>
        <v>0</v>
      </c>
      <c r="N40" s="1093">
        <f t="shared" si="22"/>
        <v>0</v>
      </c>
      <c r="O40" s="1093">
        <f t="shared" si="23"/>
        <v>0</v>
      </c>
      <c r="P40" s="1094">
        <f t="shared" si="24"/>
        <v>0</v>
      </c>
      <c r="Q40" s="1094">
        <f t="shared" si="9"/>
        <v>0</v>
      </c>
      <c r="R40" s="1106"/>
      <c r="S40" s="1096"/>
      <c r="T40" s="1037">
        <v>29</v>
      </c>
      <c r="U40" s="1535"/>
      <c r="V40" s="1086" t="s">
        <v>50</v>
      </c>
      <c r="W40" s="1099">
        <f t="shared" si="25"/>
        <v>0</v>
      </c>
      <c r="X40" s="1099">
        <f t="shared" si="25"/>
        <v>0</v>
      </c>
      <c r="Y40" s="1100" t="e">
        <f t="shared" si="26"/>
        <v>#DIV/0!</v>
      </c>
      <c r="Z40" s="1100">
        <f t="shared" si="27"/>
        <v>0</v>
      </c>
      <c r="AA40" s="1100">
        <f t="shared" si="27"/>
        <v>0</v>
      </c>
      <c r="AB40" s="1103"/>
      <c r="AC40" s="1101">
        <f t="shared" si="28"/>
        <v>0</v>
      </c>
      <c r="AD40" s="1101">
        <f t="shared" si="28"/>
        <v>0</v>
      </c>
      <c r="AE40" s="1102" t="e">
        <f t="shared" si="29"/>
        <v>#DIV/0!</v>
      </c>
      <c r="AF40" s="1104"/>
      <c r="AG40" s="1104"/>
      <c r="AH40" s="1104"/>
      <c r="AI40" s="1104"/>
      <c r="AJ40" s="1104"/>
      <c r="AK40" s="1104"/>
      <c r="AL40" s="1104"/>
      <c r="AM40" s="1104"/>
      <c r="AN40" s="1104"/>
      <c r="AO40" s="1104"/>
      <c r="AP40" s="1104"/>
      <c r="AQ40" s="1104"/>
      <c r="AR40" s="1104"/>
      <c r="AS40" s="1104"/>
      <c r="AT40" s="1103"/>
      <c r="AU40" s="1103"/>
      <c r="AV40" s="1103"/>
      <c r="AW40" s="1103"/>
      <c r="AX40" s="1103"/>
      <c r="AY40" s="1103"/>
      <c r="AZ40" s="1103"/>
      <c r="BA40" s="1103"/>
      <c r="BB40" s="1103"/>
      <c r="BC40" s="1103"/>
      <c r="BD40" s="1101">
        <f t="shared" si="31"/>
        <v>0</v>
      </c>
      <c r="BE40" s="1101">
        <f t="shared" si="30"/>
        <v>0</v>
      </c>
    </row>
    <row r="41" spans="1:57" ht="10.5" customHeight="1" x14ac:dyDescent="0.2">
      <c r="A41" s="1331">
        <v>30</v>
      </c>
      <c r="B41" s="1084">
        <v>2</v>
      </c>
      <c r="C41" s="1085"/>
      <c r="D41" s="1534" t="s">
        <v>69</v>
      </c>
      <c r="E41" s="1105" t="s">
        <v>278</v>
      </c>
      <c r="F41" s="1086"/>
      <c r="G41" s="1111"/>
      <c r="H41" s="1089" t="e">
        <f t="shared" si="17"/>
        <v>#DIV/0!</v>
      </c>
      <c r="I41" s="1112"/>
      <c r="J41" s="1091">
        <f t="shared" si="18"/>
        <v>0</v>
      </c>
      <c r="K41" s="1092">
        <f t="shared" si="19"/>
        <v>0</v>
      </c>
      <c r="L41" s="1093">
        <f t="shared" si="20"/>
        <v>15920</v>
      </c>
      <c r="M41" s="1093">
        <f t="shared" si="21"/>
        <v>0</v>
      </c>
      <c r="N41" s="1093">
        <f t="shared" si="22"/>
        <v>0</v>
      </c>
      <c r="O41" s="1093">
        <f t="shared" si="23"/>
        <v>0</v>
      </c>
      <c r="P41" s="1094">
        <f t="shared" si="24"/>
        <v>0</v>
      </c>
      <c r="Q41" s="1094">
        <f t="shared" si="9"/>
        <v>0</v>
      </c>
      <c r="R41" s="1106"/>
      <c r="S41" s="1096"/>
      <c r="T41" s="1037">
        <v>30</v>
      </c>
      <c r="U41" s="1535" t="s">
        <v>69</v>
      </c>
      <c r="V41" s="1086" t="s">
        <v>49</v>
      </c>
      <c r="W41" s="1099">
        <f t="shared" si="25"/>
        <v>0</v>
      </c>
      <c r="X41" s="1099">
        <f t="shared" si="25"/>
        <v>0</v>
      </c>
      <c r="Y41" s="1100" t="e">
        <f t="shared" si="26"/>
        <v>#DIV/0!</v>
      </c>
      <c r="Z41" s="1100">
        <f t="shared" si="27"/>
        <v>0</v>
      </c>
      <c r="AA41" s="1100">
        <f t="shared" si="27"/>
        <v>0</v>
      </c>
      <c r="AB41" s="1103"/>
      <c r="AC41" s="1101">
        <f t="shared" si="28"/>
        <v>0</v>
      </c>
      <c r="AD41" s="1101">
        <f t="shared" si="28"/>
        <v>0</v>
      </c>
      <c r="AE41" s="1102" t="e">
        <f t="shared" si="29"/>
        <v>#DIV/0!</v>
      </c>
      <c r="AF41" s="1104"/>
      <c r="AG41" s="1104"/>
      <c r="AH41" s="1104"/>
      <c r="AI41" s="1104"/>
      <c r="AJ41" s="1104"/>
      <c r="AK41" s="1104"/>
      <c r="AL41" s="1104"/>
      <c r="AM41" s="1104"/>
      <c r="AN41" s="1104"/>
      <c r="AO41" s="1104"/>
      <c r="AP41" s="1104"/>
      <c r="AQ41" s="1104"/>
      <c r="AR41" s="1104"/>
      <c r="AS41" s="1104"/>
      <c r="AT41" s="1103"/>
      <c r="AU41" s="1103"/>
      <c r="AV41" s="1103"/>
      <c r="AW41" s="1103"/>
      <c r="AX41" s="1103"/>
      <c r="AY41" s="1103"/>
      <c r="AZ41" s="1103"/>
      <c r="BA41" s="1103"/>
      <c r="BB41" s="1103"/>
      <c r="BC41" s="1103"/>
      <c r="BD41" s="1101">
        <f t="shared" si="31"/>
        <v>0</v>
      </c>
      <c r="BE41" s="1101">
        <f t="shared" si="30"/>
        <v>0</v>
      </c>
    </row>
    <row r="42" spans="1:57" ht="10.5" customHeight="1" x14ac:dyDescent="0.2">
      <c r="A42" s="1331">
        <v>31</v>
      </c>
      <c r="B42" s="1084">
        <v>2</v>
      </c>
      <c r="C42" s="1085"/>
      <c r="D42" s="1534"/>
      <c r="E42" s="1105" t="s">
        <v>279</v>
      </c>
      <c r="F42" s="1086"/>
      <c r="G42" s="1111"/>
      <c r="H42" s="1089" t="e">
        <f t="shared" si="17"/>
        <v>#DIV/0!</v>
      </c>
      <c r="I42" s="1112"/>
      <c r="J42" s="1091">
        <f t="shared" si="18"/>
        <v>0</v>
      </c>
      <c r="K42" s="1092">
        <f t="shared" si="19"/>
        <v>0</v>
      </c>
      <c r="L42" s="1093">
        <f t="shared" si="20"/>
        <v>15920</v>
      </c>
      <c r="M42" s="1093">
        <f t="shared" si="21"/>
        <v>0</v>
      </c>
      <c r="N42" s="1093">
        <f t="shared" si="22"/>
        <v>0</v>
      </c>
      <c r="O42" s="1093">
        <f t="shared" si="23"/>
        <v>0</v>
      </c>
      <c r="P42" s="1094">
        <f t="shared" si="24"/>
        <v>0</v>
      </c>
      <c r="Q42" s="1094">
        <f t="shared" si="9"/>
        <v>0</v>
      </c>
      <c r="R42" s="1106"/>
      <c r="S42" s="1096"/>
      <c r="T42" s="1037">
        <v>31</v>
      </c>
      <c r="U42" s="1535"/>
      <c r="V42" s="1086" t="s">
        <v>50</v>
      </c>
      <c r="W42" s="1099">
        <f t="shared" si="25"/>
        <v>0</v>
      </c>
      <c r="X42" s="1099">
        <f t="shared" si="25"/>
        <v>0</v>
      </c>
      <c r="Y42" s="1100" t="e">
        <f t="shared" si="26"/>
        <v>#DIV/0!</v>
      </c>
      <c r="Z42" s="1100">
        <f t="shared" si="27"/>
        <v>0</v>
      </c>
      <c r="AA42" s="1100">
        <f t="shared" si="27"/>
        <v>0</v>
      </c>
      <c r="AB42" s="1103"/>
      <c r="AC42" s="1101">
        <f t="shared" si="28"/>
        <v>0</v>
      </c>
      <c r="AD42" s="1101">
        <f t="shared" si="28"/>
        <v>0</v>
      </c>
      <c r="AE42" s="1102" t="e">
        <f t="shared" si="29"/>
        <v>#DIV/0!</v>
      </c>
      <c r="AF42" s="1104"/>
      <c r="AG42" s="1104"/>
      <c r="AH42" s="1104"/>
      <c r="AI42" s="1104"/>
      <c r="AJ42" s="1104"/>
      <c r="AK42" s="1104"/>
      <c r="AL42" s="1104"/>
      <c r="AM42" s="1104"/>
      <c r="AN42" s="1104"/>
      <c r="AO42" s="1104"/>
      <c r="AP42" s="1104"/>
      <c r="AQ42" s="1104"/>
      <c r="AR42" s="1104"/>
      <c r="AS42" s="1104"/>
      <c r="AT42" s="1103"/>
      <c r="AU42" s="1103"/>
      <c r="AV42" s="1103"/>
      <c r="AW42" s="1103"/>
      <c r="AX42" s="1103"/>
      <c r="AY42" s="1103"/>
      <c r="AZ42" s="1103"/>
      <c r="BA42" s="1103"/>
      <c r="BB42" s="1103"/>
      <c r="BC42" s="1103"/>
      <c r="BD42" s="1101">
        <f t="shared" si="31"/>
        <v>0</v>
      </c>
      <c r="BE42" s="1101">
        <f t="shared" si="30"/>
        <v>0</v>
      </c>
    </row>
    <row r="43" spans="1:57" ht="15" customHeight="1" x14ac:dyDescent="0.2">
      <c r="A43" s="1331">
        <v>32</v>
      </c>
      <c r="B43" s="1084">
        <v>1</v>
      </c>
      <c r="C43" s="1085"/>
      <c r="D43" s="1538" t="s">
        <v>70</v>
      </c>
      <c r="E43" s="1105" t="s">
        <v>278</v>
      </c>
      <c r="F43" s="1086"/>
      <c r="G43" s="1111"/>
      <c r="H43" s="1089" t="e">
        <f t="shared" si="17"/>
        <v>#DIV/0!</v>
      </c>
      <c r="I43" s="1112"/>
      <c r="J43" s="1091">
        <f t="shared" si="18"/>
        <v>0</v>
      </c>
      <c r="K43" s="1092">
        <f t="shared" si="19"/>
        <v>0</v>
      </c>
      <c r="L43" s="1093">
        <f t="shared" si="20"/>
        <v>7960</v>
      </c>
      <c r="M43" s="1093">
        <f t="shared" si="21"/>
        <v>0</v>
      </c>
      <c r="N43" s="1093">
        <f t="shared" si="22"/>
        <v>0</v>
      </c>
      <c r="O43" s="1093">
        <f t="shared" si="23"/>
        <v>0</v>
      </c>
      <c r="P43" s="1094">
        <f t="shared" si="24"/>
        <v>0</v>
      </c>
      <c r="Q43" s="1094">
        <f t="shared" si="9"/>
        <v>0</v>
      </c>
      <c r="R43" s="1106"/>
      <c r="S43" s="1096"/>
      <c r="T43" s="1037">
        <v>32</v>
      </c>
      <c r="U43" s="1538" t="s">
        <v>70</v>
      </c>
      <c r="V43" s="1086" t="s">
        <v>49</v>
      </c>
      <c r="W43" s="1099">
        <f t="shared" si="25"/>
        <v>0</v>
      </c>
      <c r="X43" s="1099">
        <f t="shared" si="25"/>
        <v>0</v>
      </c>
      <c r="Y43" s="1100" t="e">
        <f t="shared" si="26"/>
        <v>#DIV/0!</v>
      </c>
      <c r="Z43" s="1100">
        <f t="shared" si="27"/>
        <v>0</v>
      </c>
      <c r="AA43" s="1100">
        <f t="shared" si="27"/>
        <v>0</v>
      </c>
      <c r="AB43" s="1103"/>
      <c r="AC43" s="1101">
        <f t="shared" si="28"/>
        <v>0</v>
      </c>
      <c r="AD43" s="1101">
        <f t="shared" si="28"/>
        <v>0</v>
      </c>
      <c r="AE43" s="1102" t="e">
        <f t="shared" si="29"/>
        <v>#DIV/0!</v>
      </c>
      <c r="AF43" s="1104"/>
      <c r="AG43" s="1104"/>
      <c r="AH43" s="1104"/>
      <c r="AI43" s="1104"/>
      <c r="AJ43" s="1104"/>
      <c r="AK43" s="1104"/>
      <c r="AL43" s="1104"/>
      <c r="AM43" s="1104"/>
      <c r="AN43" s="1104"/>
      <c r="AO43" s="1104"/>
      <c r="AP43" s="1104"/>
      <c r="AQ43" s="1104"/>
      <c r="AR43" s="1104"/>
      <c r="AS43" s="1104"/>
      <c r="AT43" s="1103"/>
      <c r="AU43" s="1103"/>
      <c r="AV43" s="1103"/>
      <c r="AW43" s="1103"/>
      <c r="AX43" s="1103"/>
      <c r="AY43" s="1103"/>
      <c r="AZ43" s="1103"/>
      <c r="BA43" s="1103"/>
      <c r="BB43" s="1103"/>
      <c r="BC43" s="1103"/>
      <c r="BD43" s="1101">
        <f t="shared" si="31"/>
        <v>0</v>
      </c>
      <c r="BE43" s="1101">
        <f t="shared" si="30"/>
        <v>0</v>
      </c>
    </row>
    <row r="44" spans="1:57" ht="13.5" customHeight="1" x14ac:dyDescent="0.2">
      <c r="A44" s="1331">
        <v>33</v>
      </c>
      <c r="B44" s="1084">
        <v>1</v>
      </c>
      <c r="C44" s="1085"/>
      <c r="D44" s="1538"/>
      <c r="E44" s="1105" t="s">
        <v>279</v>
      </c>
      <c r="F44" s="1086"/>
      <c r="G44" s="1111"/>
      <c r="H44" s="1089" t="e">
        <f t="shared" si="17"/>
        <v>#DIV/0!</v>
      </c>
      <c r="I44" s="1112"/>
      <c r="J44" s="1091">
        <f t="shared" si="18"/>
        <v>0</v>
      </c>
      <c r="K44" s="1092">
        <f t="shared" si="19"/>
        <v>0</v>
      </c>
      <c r="L44" s="1093">
        <f t="shared" si="20"/>
        <v>7960</v>
      </c>
      <c r="M44" s="1093">
        <f t="shared" si="21"/>
        <v>0</v>
      </c>
      <c r="N44" s="1093">
        <f t="shared" si="22"/>
        <v>0</v>
      </c>
      <c r="O44" s="1093">
        <f t="shared" si="23"/>
        <v>0</v>
      </c>
      <c r="P44" s="1094">
        <f t="shared" si="24"/>
        <v>0</v>
      </c>
      <c r="Q44" s="1094">
        <f t="shared" si="9"/>
        <v>0</v>
      </c>
      <c r="R44" s="1106"/>
      <c r="S44" s="1096"/>
      <c r="T44" s="1037">
        <v>33</v>
      </c>
      <c r="U44" s="1538"/>
      <c r="V44" s="1086" t="s">
        <v>50</v>
      </c>
      <c r="W44" s="1099">
        <f t="shared" si="25"/>
        <v>0</v>
      </c>
      <c r="X44" s="1099">
        <f t="shared" si="25"/>
        <v>0</v>
      </c>
      <c r="Y44" s="1100" t="e">
        <f t="shared" si="26"/>
        <v>#DIV/0!</v>
      </c>
      <c r="Z44" s="1100">
        <f t="shared" si="27"/>
        <v>0</v>
      </c>
      <c r="AA44" s="1100">
        <f t="shared" si="27"/>
        <v>0</v>
      </c>
      <c r="AB44" s="1103"/>
      <c r="AC44" s="1101">
        <f t="shared" si="28"/>
        <v>0</v>
      </c>
      <c r="AD44" s="1101">
        <f t="shared" si="28"/>
        <v>0</v>
      </c>
      <c r="AE44" s="1102" t="e">
        <f t="shared" si="29"/>
        <v>#DIV/0!</v>
      </c>
      <c r="AF44" s="1104"/>
      <c r="AG44" s="1104"/>
      <c r="AH44" s="1104"/>
      <c r="AI44" s="1104"/>
      <c r="AJ44" s="1104"/>
      <c r="AK44" s="1104"/>
      <c r="AL44" s="1104"/>
      <c r="AM44" s="1104"/>
      <c r="AN44" s="1104"/>
      <c r="AO44" s="1104"/>
      <c r="AP44" s="1104"/>
      <c r="AQ44" s="1104"/>
      <c r="AR44" s="1104"/>
      <c r="AS44" s="1104"/>
      <c r="AT44" s="1103"/>
      <c r="AU44" s="1103"/>
      <c r="AV44" s="1103"/>
      <c r="AW44" s="1103"/>
      <c r="AX44" s="1103"/>
      <c r="AY44" s="1103"/>
      <c r="AZ44" s="1103"/>
      <c r="BA44" s="1103"/>
      <c r="BB44" s="1103"/>
      <c r="BC44" s="1103"/>
      <c r="BD44" s="1101">
        <f t="shared" si="31"/>
        <v>0</v>
      </c>
      <c r="BE44" s="1101">
        <f t="shared" si="30"/>
        <v>0</v>
      </c>
    </row>
    <row r="45" spans="1:57" ht="10.5" customHeight="1" x14ac:dyDescent="0.2">
      <c r="A45" s="1331">
        <v>34</v>
      </c>
      <c r="B45" s="1084">
        <v>0.33</v>
      </c>
      <c r="C45" s="1085"/>
      <c r="D45" s="1538" t="s">
        <v>71</v>
      </c>
      <c r="E45" s="1105" t="s">
        <v>278</v>
      </c>
      <c r="F45" s="1086"/>
      <c r="G45" s="1111"/>
      <c r="H45" s="1089" t="e">
        <f t="shared" si="17"/>
        <v>#DIV/0!</v>
      </c>
      <c r="I45" s="1112"/>
      <c r="J45" s="1091">
        <f t="shared" si="18"/>
        <v>0</v>
      </c>
      <c r="K45" s="1092">
        <f t="shared" si="19"/>
        <v>0</v>
      </c>
      <c r="L45" s="1093">
        <f t="shared" si="20"/>
        <v>2626.8</v>
      </c>
      <c r="M45" s="1093">
        <f t="shared" si="21"/>
        <v>0</v>
      </c>
      <c r="N45" s="1093">
        <f t="shared" si="22"/>
        <v>0</v>
      </c>
      <c r="O45" s="1093">
        <f t="shared" si="23"/>
        <v>0</v>
      </c>
      <c r="P45" s="1094">
        <f t="shared" si="24"/>
        <v>0</v>
      </c>
      <c r="Q45" s="1094">
        <f t="shared" si="9"/>
        <v>0</v>
      </c>
      <c r="R45" s="1106"/>
      <c r="S45" s="1096"/>
      <c r="T45" s="1037">
        <v>34</v>
      </c>
      <c r="U45" s="1538" t="s">
        <v>71</v>
      </c>
      <c r="V45" s="1086" t="s">
        <v>49</v>
      </c>
      <c r="W45" s="1099">
        <f t="shared" si="25"/>
        <v>0</v>
      </c>
      <c r="X45" s="1099">
        <f t="shared" si="25"/>
        <v>0</v>
      </c>
      <c r="Y45" s="1100" t="e">
        <f t="shared" si="26"/>
        <v>#DIV/0!</v>
      </c>
      <c r="Z45" s="1100">
        <f t="shared" si="27"/>
        <v>0</v>
      </c>
      <c r="AA45" s="1100">
        <f t="shared" si="27"/>
        <v>0</v>
      </c>
      <c r="AB45" s="1103"/>
      <c r="AC45" s="1101">
        <f t="shared" si="28"/>
        <v>0</v>
      </c>
      <c r="AD45" s="1101">
        <f t="shared" si="28"/>
        <v>0</v>
      </c>
      <c r="AE45" s="1102" t="e">
        <f t="shared" si="29"/>
        <v>#DIV/0!</v>
      </c>
      <c r="AF45" s="1104"/>
      <c r="AG45" s="1104"/>
      <c r="AH45" s="1104"/>
      <c r="AI45" s="1104"/>
      <c r="AJ45" s="1104"/>
      <c r="AK45" s="1104"/>
      <c r="AL45" s="1104"/>
      <c r="AM45" s="1104"/>
      <c r="AN45" s="1104"/>
      <c r="AO45" s="1104"/>
      <c r="AP45" s="1104"/>
      <c r="AQ45" s="1104"/>
      <c r="AR45" s="1104"/>
      <c r="AS45" s="1104"/>
      <c r="AT45" s="1104"/>
      <c r="AU45" s="1103"/>
      <c r="AV45" s="1104"/>
      <c r="AW45" s="1103"/>
      <c r="AX45" s="1104"/>
      <c r="AY45" s="1103"/>
      <c r="AZ45" s="1104"/>
      <c r="BA45" s="1103"/>
      <c r="BB45" s="1104"/>
      <c r="BC45" s="1103"/>
      <c r="BD45" s="1101">
        <f t="shared" si="31"/>
        <v>0</v>
      </c>
      <c r="BE45" s="1101">
        <f t="shared" si="30"/>
        <v>0</v>
      </c>
    </row>
    <row r="46" spans="1:57" ht="10.5" customHeight="1" x14ac:dyDescent="0.2">
      <c r="A46" s="1331">
        <v>35</v>
      </c>
      <c r="B46" s="1084">
        <v>0.33</v>
      </c>
      <c r="C46" s="1085"/>
      <c r="D46" s="1538"/>
      <c r="E46" s="1105" t="s">
        <v>279</v>
      </c>
      <c r="F46" s="1086"/>
      <c r="G46" s="1111"/>
      <c r="H46" s="1089" t="e">
        <f t="shared" si="17"/>
        <v>#DIV/0!</v>
      </c>
      <c r="I46" s="1112"/>
      <c r="J46" s="1091">
        <f t="shared" si="18"/>
        <v>0</v>
      </c>
      <c r="K46" s="1092">
        <f t="shared" si="19"/>
        <v>0</v>
      </c>
      <c r="L46" s="1093">
        <f t="shared" si="20"/>
        <v>2626.8</v>
      </c>
      <c r="M46" s="1093">
        <f t="shared" si="21"/>
        <v>0</v>
      </c>
      <c r="N46" s="1093">
        <f t="shared" si="22"/>
        <v>0</v>
      </c>
      <c r="O46" s="1093">
        <f t="shared" si="23"/>
        <v>0</v>
      </c>
      <c r="P46" s="1094">
        <f t="shared" si="24"/>
        <v>0</v>
      </c>
      <c r="Q46" s="1094">
        <f t="shared" si="9"/>
        <v>0</v>
      </c>
      <c r="R46" s="1106"/>
      <c r="S46" s="1096"/>
      <c r="T46" s="1037">
        <v>35</v>
      </c>
      <c r="U46" s="1538"/>
      <c r="V46" s="1086" t="s">
        <v>50</v>
      </c>
      <c r="W46" s="1099">
        <f t="shared" si="25"/>
        <v>0</v>
      </c>
      <c r="X46" s="1099">
        <f t="shared" si="25"/>
        <v>0</v>
      </c>
      <c r="Y46" s="1100" t="e">
        <f t="shared" si="26"/>
        <v>#DIV/0!</v>
      </c>
      <c r="Z46" s="1100">
        <f t="shared" si="27"/>
        <v>0</v>
      </c>
      <c r="AA46" s="1100">
        <f t="shared" si="27"/>
        <v>0</v>
      </c>
      <c r="AB46" s="1103"/>
      <c r="AC46" s="1101">
        <f t="shared" si="28"/>
        <v>0</v>
      </c>
      <c r="AD46" s="1101">
        <f t="shared" si="28"/>
        <v>0</v>
      </c>
      <c r="AE46" s="1102" t="e">
        <f t="shared" si="29"/>
        <v>#DIV/0!</v>
      </c>
      <c r="AF46" s="1104"/>
      <c r="AG46" s="1104"/>
      <c r="AH46" s="1104"/>
      <c r="AI46" s="1104"/>
      <c r="AJ46" s="1104"/>
      <c r="AK46" s="1104"/>
      <c r="AL46" s="1104"/>
      <c r="AM46" s="1104"/>
      <c r="AN46" s="1104"/>
      <c r="AO46" s="1104"/>
      <c r="AP46" s="1104"/>
      <c r="AQ46" s="1104"/>
      <c r="AR46" s="1104"/>
      <c r="AS46" s="1104"/>
      <c r="AT46" s="1103"/>
      <c r="AU46" s="1103"/>
      <c r="AV46" s="1103"/>
      <c r="AW46" s="1103"/>
      <c r="AX46" s="1103"/>
      <c r="AY46" s="1103"/>
      <c r="AZ46" s="1103"/>
      <c r="BA46" s="1103"/>
      <c r="BB46" s="1103"/>
      <c r="BC46" s="1103"/>
      <c r="BD46" s="1101">
        <f t="shared" si="31"/>
        <v>0</v>
      </c>
      <c r="BE46" s="1101">
        <f t="shared" si="30"/>
        <v>0</v>
      </c>
    </row>
    <row r="47" spans="1:57" ht="14.25" customHeight="1" x14ac:dyDescent="0.2">
      <c r="A47" s="1331">
        <v>36</v>
      </c>
      <c r="B47" s="1084">
        <v>0.46</v>
      </c>
      <c r="C47" s="1085"/>
      <c r="D47" s="1538" t="s">
        <v>281</v>
      </c>
      <c r="E47" s="1105" t="s">
        <v>278</v>
      </c>
      <c r="F47" s="1108">
        <v>1</v>
      </c>
      <c r="G47" s="1109">
        <v>5</v>
      </c>
      <c r="H47" s="1089">
        <f t="shared" si="17"/>
        <v>500</v>
      </c>
      <c r="I47" s="1112">
        <v>36</v>
      </c>
      <c r="J47" s="1091">
        <f t="shared" si="18"/>
        <v>180</v>
      </c>
      <c r="K47" s="1092">
        <f t="shared" si="19"/>
        <v>82.8</v>
      </c>
      <c r="L47" s="1093">
        <f t="shared" si="20"/>
        <v>3661.6000000000004</v>
      </c>
      <c r="M47" s="1093">
        <f t="shared" si="21"/>
        <v>659088.00000000012</v>
      </c>
      <c r="N47" s="1093">
        <f t="shared" si="22"/>
        <v>0</v>
      </c>
      <c r="O47" s="1093">
        <f t="shared" si="23"/>
        <v>0</v>
      </c>
      <c r="P47" s="1094">
        <f t="shared" si="24"/>
        <v>82.8</v>
      </c>
      <c r="Q47" s="1094">
        <f t="shared" si="9"/>
        <v>659088.00000000012</v>
      </c>
      <c r="R47" s="1106"/>
      <c r="S47" s="1096"/>
      <c r="T47" s="1037">
        <v>36</v>
      </c>
      <c r="U47" s="1538" t="s">
        <v>72</v>
      </c>
      <c r="V47" s="1086" t="s">
        <v>49</v>
      </c>
      <c r="W47" s="1099">
        <f t="shared" si="25"/>
        <v>1</v>
      </c>
      <c r="X47" s="1099">
        <f t="shared" si="25"/>
        <v>5</v>
      </c>
      <c r="Y47" s="1100">
        <f t="shared" si="26"/>
        <v>500</v>
      </c>
      <c r="Z47" s="1100">
        <f t="shared" si="27"/>
        <v>36</v>
      </c>
      <c r="AA47" s="1100">
        <f t="shared" si="27"/>
        <v>180</v>
      </c>
      <c r="AB47" s="1103"/>
      <c r="AC47" s="1101">
        <f t="shared" si="28"/>
        <v>180</v>
      </c>
      <c r="AD47" s="1101">
        <f t="shared" si="28"/>
        <v>0</v>
      </c>
      <c r="AE47" s="1102">
        <f t="shared" si="29"/>
        <v>0</v>
      </c>
      <c r="AF47" s="1104"/>
      <c r="AG47" s="1104"/>
      <c r="AH47" s="1104"/>
      <c r="AI47" s="1104"/>
      <c r="AJ47" s="1104"/>
      <c r="AK47" s="1104"/>
      <c r="AL47" s="1104"/>
      <c r="AM47" s="1104"/>
      <c r="AN47" s="1104"/>
      <c r="AO47" s="1104"/>
      <c r="AP47" s="1104"/>
      <c r="AQ47" s="1104"/>
      <c r="AR47" s="1104"/>
      <c r="AS47" s="1104"/>
      <c r="AT47" s="1104">
        <v>20</v>
      </c>
      <c r="AU47" s="1103"/>
      <c r="AV47" s="1104">
        <v>40</v>
      </c>
      <c r="AW47" s="1103"/>
      <c r="AX47" s="1104">
        <v>40</v>
      </c>
      <c r="AY47" s="1103"/>
      <c r="AZ47" s="1104">
        <v>40</v>
      </c>
      <c r="BA47" s="1103"/>
      <c r="BB47" s="1104">
        <v>40</v>
      </c>
      <c r="BC47" s="1103"/>
      <c r="BD47" s="1101">
        <f>AF47+AH47+AJ47+AL47+AN47+AP47+AR47+AT47+AV47+AX47+AZ47+BB47</f>
        <v>180</v>
      </c>
      <c r="BE47" s="1101">
        <f t="shared" si="30"/>
        <v>0</v>
      </c>
    </row>
    <row r="48" spans="1:57" ht="15" customHeight="1" x14ac:dyDescent="0.2">
      <c r="A48" s="1331">
        <v>37</v>
      </c>
      <c r="B48" s="1084">
        <v>0.46</v>
      </c>
      <c r="C48" s="1085">
        <v>1.5249999999999999</v>
      </c>
      <c r="D48" s="1538"/>
      <c r="E48" s="1105" t="s">
        <v>279</v>
      </c>
      <c r="F48" s="1108">
        <v>4</v>
      </c>
      <c r="G48" s="1109">
        <v>4</v>
      </c>
      <c r="H48" s="1089">
        <f t="shared" si="17"/>
        <v>100</v>
      </c>
      <c r="I48" s="1112">
        <v>5</v>
      </c>
      <c r="J48" s="1091">
        <f t="shared" si="18"/>
        <v>20</v>
      </c>
      <c r="K48" s="1092">
        <f t="shared" si="19"/>
        <v>9.2000000000000011</v>
      </c>
      <c r="L48" s="1093">
        <f t="shared" si="20"/>
        <v>3661.6000000000004</v>
      </c>
      <c r="M48" s="1093">
        <f t="shared" si="21"/>
        <v>73232</v>
      </c>
      <c r="N48" s="1093">
        <f t="shared" si="22"/>
        <v>30.5</v>
      </c>
      <c r="O48" s="1093">
        <f t="shared" si="23"/>
        <v>242780</v>
      </c>
      <c r="P48" s="1094">
        <f t="shared" si="24"/>
        <v>39.700000000000003</v>
      </c>
      <c r="Q48" s="1094">
        <f t="shared" si="9"/>
        <v>316012</v>
      </c>
      <c r="R48" s="1096"/>
      <c r="S48" s="1096"/>
      <c r="T48" s="1037">
        <v>37</v>
      </c>
      <c r="U48" s="1538"/>
      <c r="V48" s="1086" t="s">
        <v>50</v>
      </c>
      <c r="W48" s="1099">
        <f t="shared" si="25"/>
        <v>4</v>
      </c>
      <c r="X48" s="1099">
        <f t="shared" si="25"/>
        <v>4</v>
      </c>
      <c r="Y48" s="1100">
        <f t="shared" si="26"/>
        <v>100</v>
      </c>
      <c r="Z48" s="1100">
        <f t="shared" si="27"/>
        <v>5</v>
      </c>
      <c r="AA48" s="1100">
        <f t="shared" si="27"/>
        <v>20</v>
      </c>
      <c r="AB48" s="1103"/>
      <c r="AC48" s="1101">
        <f t="shared" si="28"/>
        <v>20</v>
      </c>
      <c r="AD48" s="1101">
        <f t="shared" si="28"/>
        <v>0</v>
      </c>
      <c r="AE48" s="1102">
        <f t="shared" si="29"/>
        <v>0</v>
      </c>
      <c r="AF48" s="1104"/>
      <c r="AG48" s="1104"/>
      <c r="AH48" s="1104"/>
      <c r="AI48" s="1104"/>
      <c r="AJ48" s="1104"/>
      <c r="AK48" s="1104"/>
      <c r="AL48" s="1104"/>
      <c r="AM48" s="1104"/>
      <c r="AN48" s="1104"/>
      <c r="AO48" s="1104"/>
      <c r="AP48" s="1104"/>
      <c r="AQ48" s="1104"/>
      <c r="AR48" s="1104"/>
      <c r="AS48" s="1104"/>
      <c r="AT48" s="1103">
        <v>4</v>
      </c>
      <c r="AU48" s="1103"/>
      <c r="AV48" s="1103">
        <v>4</v>
      </c>
      <c r="AW48" s="1103"/>
      <c r="AX48" s="1103">
        <v>4</v>
      </c>
      <c r="AY48" s="1103"/>
      <c r="AZ48" s="1103">
        <v>4</v>
      </c>
      <c r="BA48" s="1103"/>
      <c r="BB48" s="1103">
        <v>4</v>
      </c>
      <c r="BC48" s="1103"/>
      <c r="BD48" s="1101">
        <f>AF48+AH48+AJ48+AL48+AN48+AP48+AR48+AT48+AV48+AX48+AZ48+BB48</f>
        <v>20</v>
      </c>
      <c r="BE48" s="1101">
        <f t="shared" si="30"/>
        <v>0</v>
      </c>
    </row>
    <row r="49" spans="1:57" ht="11.25" customHeight="1" x14ac:dyDescent="0.2">
      <c r="A49" s="1331">
        <v>38</v>
      </c>
      <c r="B49" s="1084">
        <v>4</v>
      </c>
      <c r="C49" s="1085"/>
      <c r="D49" s="1538" t="s">
        <v>73</v>
      </c>
      <c r="E49" s="1105" t="s">
        <v>278</v>
      </c>
      <c r="F49" s="1086"/>
      <c r="G49" s="1111"/>
      <c r="H49" s="1089" t="e">
        <f t="shared" si="17"/>
        <v>#DIV/0!</v>
      </c>
      <c r="I49" s="1112"/>
      <c r="J49" s="1091">
        <f t="shared" si="18"/>
        <v>0</v>
      </c>
      <c r="K49" s="1092">
        <f t="shared" si="19"/>
        <v>0</v>
      </c>
      <c r="L49" s="1093">
        <f t="shared" si="20"/>
        <v>31840</v>
      </c>
      <c r="M49" s="1093">
        <f t="shared" si="21"/>
        <v>0</v>
      </c>
      <c r="N49" s="1093">
        <f t="shared" si="22"/>
        <v>0</v>
      </c>
      <c r="O49" s="1093">
        <f t="shared" si="23"/>
        <v>0</v>
      </c>
      <c r="P49" s="1094">
        <f t="shared" si="24"/>
        <v>0</v>
      </c>
      <c r="Q49" s="1094">
        <f t="shared" si="9"/>
        <v>0</v>
      </c>
      <c r="R49" s="1106"/>
      <c r="S49" s="1096"/>
      <c r="T49" s="1037">
        <v>38</v>
      </c>
      <c r="U49" s="1538" t="s">
        <v>73</v>
      </c>
      <c r="V49" s="1086" t="s">
        <v>49</v>
      </c>
      <c r="W49" s="1099">
        <f t="shared" si="25"/>
        <v>0</v>
      </c>
      <c r="X49" s="1099">
        <f t="shared" si="25"/>
        <v>0</v>
      </c>
      <c r="Y49" s="1100" t="e">
        <f t="shared" si="26"/>
        <v>#DIV/0!</v>
      </c>
      <c r="Z49" s="1100">
        <f t="shared" si="27"/>
        <v>0</v>
      </c>
      <c r="AA49" s="1100">
        <f t="shared" si="27"/>
        <v>0</v>
      </c>
      <c r="AB49" s="1103"/>
      <c r="AC49" s="1101">
        <f t="shared" si="28"/>
        <v>0</v>
      </c>
      <c r="AD49" s="1101">
        <f t="shared" si="28"/>
        <v>0</v>
      </c>
      <c r="AE49" s="1102" t="e">
        <f t="shared" si="29"/>
        <v>#DIV/0!</v>
      </c>
      <c r="AF49" s="1104"/>
      <c r="AG49" s="1104"/>
      <c r="AH49" s="1104"/>
      <c r="AI49" s="1104"/>
      <c r="AJ49" s="1104"/>
      <c r="AK49" s="1104"/>
      <c r="AL49" s="1104"/>
      <c r="AM49" s="1104"/>
      <c r="AN49" s="1104"/>
      <c r="AO49" s="1104"/>
      <c r="AP49" s="1104"/>
      <c r="AQ49" s="1104"/>
      <c r="AR49" s="1104"/>
      <c r="AS49" s="1104"/>
      <c r="AT49" s="1104"/>
      <c r="AU49" s="1103"/>
      <c r="AV49" s="1104"/>
      <c r="AW49" s="1103"/>
      <c r="AX49" s="1104"/>
      <c r="AY49" s="1103"/>
      <c r="AZ49" s="1104"/>
      <c r="BA49" s="1103"/>
      <c r="BB49" s="1104"/>
      <c r="BC49" s="1103"/>
      <c r="BD49" s="1101">
        <f t="shared" si="31"/>
        <v>0</v>
      </c>
      <c r="BE49" s="1101">
        <f t="shared" si="30"/>
        <v>0</v>
      </c>
    </row>
    <row r="50" spans="1:57" ht="12.75" customHeight="1" x14ac:dyDescent="0.2">
      <c r="A50" s="1331">
        <v>39</v>
      </c>
      <c r="B50" s="1084">
        <v>4</v>
      </c>
      <c r="C50" s="1085"/>
      <c r="D50" s="1538"/>
      <c r="E50" s="1105" t="s">
        <v>279</v>
      </c>
      <c r="F50" s="1086"/>
      <c r="G50" s="1111"/>
      <c r="H50" s="1089" t="e">
        <f t="shared" si="17"/>
        <v>#DIV/0!</v>
      </c>
      <c r="I50" s="1112"/>
      <c r="J50" s="1091">
        <f t="shared" si="18"/>
        <v>0</v>
      </c>
      <c r="K50" s="1092">
        <f t="shared" si="19"/>
        <v>0</v>
      </c>
      <c r="L50" s="1093">
        <f t="shared" si="20"/>
        <v>31840</v>
      </c>
      <c r="M50" s="1093">
        <f t="shared" si="21"/>
        <v>0</v>
      </c>
      <c r="N50" s="1093">
        <f t="shared" si="22"/>
        <v>0</v>
      </c>
      <c r="O50" s="1093">
        <f t="shared" si="23"/>
        <v>0</v>
      </c>
      <c r="P50" s="1094">
        <f t="shared" si="24"/>
        <v>0</v>
      </c>
      <c r="Q50" s="1094">
        <f t="shared" si="9"/>
        <v>0</v>
      </c>
      <c r="R50" s="1106"/>
      <c r="S50" s="1096"/>
      <c r="T50" s="1037">
        <v>39</v>
      </c>
      <c r="U50" s="1538"/>
      <c r="V50" s="1086" t="s">
        <v>50</v>
      </c>
      <c r="W50" s="1099">
        <f t="shared" si="25"/>
        <v>0</v>
      </c>
      <c r="X50" s="1099">
        <f t="shared" si="25"/>
        <v>0</v>
      </c>
      <c r="Y50" s="1100" t="e">
        <f t="shared" si="26"/>
        <v>#DIV/0!</v>
      </c>
      <c r="Z50" s="1100">
        <f t="shared" si="27"/>
        <v>0</v>
      </c>
      <c r="AA50" s="1100">
        <f t="shared" si="27"/>
        <v>0</v>
      </c>
      <c r="AB50" s="1103"/>
      <c r="AC50" s="1101">
        <f t="shared" si="28"/>
        <v>0</v>
      </c>
      <c r="AD50" s="1101">
        <f t="shared" si="28"/>
        <v>0</v>
      </c>
      <c r="AE50" s="1102" t="e">
        <f t="shared" si="29"/>
        <v>#DIV/0!</v>
      </c>
      <c r="AF50" s="1104"/>
      <c r="AG50" s="1104"/>
      <c r="AH50" s="1104"/>
      <c r="AI50" s="1104"/>
      <c r="AJ50" s="1104"/>
      <c r="AK50" s="1104"/>
      <c r="AL50" s="1104"/>
      <c r="AM50" s="1104"/>
      <c r="AN50" s="1104"/>
      <c r="AO50" s="1104"/>
      <c r="AP50" s="1104"/>
      <c r="AQ50" s="1104"/>
      <c r="AR50" s="1104"/>
      <c r="AS50" s="1104"/>
      <c r="AT50" s="1103"/>
      <c r="AU50" s="1103"/>
      <c r="AV50" s="1103"/>
      <c r="AW50" s="1103"/>
      <c r="AX50" s="1103"/>
      <c r="AY50" s="1103"/>
      <c r="AZ50" s="1103"/>
      <c r="BA50" s="1103"/>
      <c r="BB50" s="1103"/>
      <c r="BC50" s="1103"/>
      <c r="BD50" s="1101">
        <f t="shared" si="31"/>
        <v>0</v>
      </c>
      <c r="BE50" s="1101">
        <f t="shared" si="30"/>
        <v>0</v>
      </c>
    </row>
    <row r="51" spans="1:57" ht="12" customHeight="1" x14ac:dyDescent="0.2">
      <c r="A51" s="1331">
        <v>40</v>
      </c>
      <c r="B51" s="1084">
        <v>0.46</v>
      </c>
      <c r="C51" s="1085"/>
      <c r="D51" s="1534" t="s">
        <v>282</v>
      </c>
      <c r="E51" s="1105" t="s">
        <v>278</v>
      </c>
      <c r="F51" s="1108">
        <v>1</v>
      </c>
      <c r="G51" s="1109">
        <v>1</v>
      </c>
      <c r="H51" s="1089">
        <f t="shared" si="17"/>
        <v>100</v>
      </c>
      <c r="I51" s="1112">
        <v>20</v>
      </c>
      <c r="J51" s="1091">
        <f t="shared" si="18"/>
        <v>20</v>
      </c>
      <c r="K51" s="1092">
        <f t="shared" si="19"/>
        <v>9.2000000000000011</v>
      </c>
      <c r="L51" s="1093">
        <f t="shared" si="20"/>
        <v>3661.6000000000004</v>
      </c>
      <c r="M51" s="1093">
        <f t="shared" si="21"/>
        <v>73232</v>
      </c>
      <c r="N51" s="1093">
        <f t="shared" si="22"/>
        <v>0</v>
      </c>
      <c r="O51" s="1093">
        <f t="shared" si="23"/>
        <v>0</v>
      </c>
      <c r="P51" s="1094">
        <f t="shared" si="24"/>
        <v>9.2000000000000011</v>
      </c>
      <c r="Q51" s="1094">
        <f t="shared" si="9"/>
        <v>73232</v>
      </c>
      <c r="R51" s="1106"/>
      <c r="S51" s="1096"/>
      <c r="T51" s="1037">
        <v>40</v>
      </c>
      <c r="U51" s="1535" t="s">
        <v>74</v>
      </c>
      <c r="V51" s="1086" t="s">
        <v>49</v>
      </c>
      <c r="W51" s="1099">
        <f t="shared" si="25"/>
        <v>1</v>
      </c>
      <c r="X51" s="1099">
        <f t="shared" si="25"/>
        <v>1</v>
      </c>
      <c r="Y51" s="1100">
        <f t="shared" si="26"/>
        <v>100</v>
      </c>
      <c r="Z51" s="1100">
        <f t="shared" si="27"/>
        <v>20</v>
      </c>
      <c r="AA51" s="1100">
        <f t="shared" si="27"/>
        <v>20</v>
      </c>
      <c r="AB51" s="1103"/>
      <c r="AC51" s="1101">
        <f t="shared" si="28"/>
        <v>20</v>
      </c>
      <c r="AD51" s="1101">
        <f t="shared" si="28"/>
        <v>0</v>
      </c>
      <c r="AE51" s="1102">
        <f t="shared" si="29"/>
        <v>0</v>
      </c>
      <c r="AF51" s="1104"/>
      <c r="AG51" s="1104"/>
      <c r="AH51" s="1104"/>
      <c r="AI51" s="1104"/>
      <c r="AJ51" s="1104"/>
      <c r="AK51" s="1104"/>
      <c r="AL51" s="1104"/>
      <c r="AM51" s="1104"/>
      <c r="AN51" s="1104"/>
      <c r="AO51" s="1104"/>
      <c r="AP51" s="1104"/>
      <c r="AQ51" s="1104"/>
      <c r="AR51" s="1104"/>
      <c r="AS51" s="1104"/>
      <c r="AT51" s="1104">
        <v>4</v>
      </c>
      <c r="AU51" s="1103"/>
      <c r="AV51" s="1104">
        <v>4</v>
      </c>
      <c r="AW51" s="1103"/>
      <c r="AX51" s="1104">
        <v>4</v>
      </c>
      <c r="AY51" s="1103"/>
      <c r="AZ51" s="1104">
        <v>4</v>
      </c>
      <c r="BA51" s="1104"/>
      <c r="BB51" s="1104">
        <v>4</v>
      </c>
      <c r="BC51" s="1104"/>
      <c r="BD51" s="1101">
        <f>AF51+AH51+AJ51+AL51+AN51+AP51+AR51+AT51+AV51+AX51+AZ51+BB51</f>
        <v>20</v>
      </c>
      <c r="BE51" s="1101">
        <f t="shared" si="30"/>
        <v>0</v>
      </c>
    </row>
    <row r="52" spans="1:57" ht="12" customHeight="1" x14ac:dyDescent="0.2">
      <c r="A52" s="1331">
        <v>41</v>
      </c>
      <c r="B52" s="1084">
        <v>0.46</v>
      </c>
      <c r="C52" s="1085">
        <v>1</v>
      </c>
      <c r="D52" s="1534"/>
      <c r="E52" s="1105" t="s">
        <v>279</v>
      </c>
      <c r="F52" s="1108">
        <v>1</v>
      </c>
      <c r="G52" s="1109">
        <v>4</v>
      </c>
      <c r="H52" s="1089">
        <f t="shared" si="17"/>
        <v>400</v>
      </c>
      <c r="I52" s="1112">
        <v>5</v>
      </c>
      <c r="J52" s="1091">
        <f t="shared" si="18"/>
        <v>20</v>
      </c>
      <c r="K52" s="1092">
        <f t="shared" si="19"/>
        <v>9.2000000000000011</v>
      </c>
      <c r="L52" s="1093">
        <f t="shared" si="20"/>
        <v>3661.6000000000004</v>
      </c>
      <c r="M52" s="1093">
        <f t="shared" si="21"/>
        <v>73232</v>
      </c>
      <c r="N52" s="1093">
        <f t="shared" si="22"/>
        <v>20</v>
      </c>
      <c r="O52" s="1093">
        <f t="shared" si="23"/>
        <v>159200</v>
      </c>
      <c r="P52" s="1094">
        <f t="shared" si="24"/>
        <v>29.200000000000003</v>
      </c>
      <c r="Q52" s="1094">
        <f t="shared" si="9"/>
        <v>232432</v>
      </c>
      <c r="R52" s="1106"/>
      <c r="S52" s="1096"/>
      <c r="T52" s="1037">
        <v>41</v>
      </c>
      <c r="U52" s="1535"/>
      <c r="V52" s="1086" t="s">
        <v>50</v>
      </c>
      <c r="W52" s="1099">
        <f t="shared" si="25"/>
        <v>1</v>
      </c>
      <c r="X52" s="1099">
        <f t="shared" si="25"/>
        <v>4</v>
      </c>
      <c r="Y52" s="1100">
        <f t="shared" si="26"/>
        <v>400</v>
      </c>
      <c r="Z52" s="1100">
        <f t="shared" si="27"/>
        <v>5</v>
      </c>
      <c r="AA52" s="1100">
        <f t="shared" si="27"/>
        <v>20</v>
      </c>
      <c r="AB52" s="1103"/>
      <c r="AC52" s="1101">
        <f t="shared" si="28"/>
        <v>20</v>
      </c>
      <c r="AD52" s="1101">
        <f t="shared" si="28"/>
        <v>0</v>
      </c>
      <c r="AE52" s="1102">
        <f t="shared" si="29"/>
        <v>0</v>
      </c>
      <c r="AF52" s="1104"/>
      <c r="AG52" s="1104"/>
      <c r="AH52" s="1104"/>
      <c r="AI52" s="1104"/>
      <c r="AJ52" s="1104"/>
      <c r="AK52" s="1104"/>
      <c r="AL52" s="1104"/>
      <c r="AM52" s="1104"/>
      <c r="AN52" s="1104"/>
      <c r="AO52" s="1104"/>
      <c r="AP52" s="1104"/>
      <c r="AQ52" s="1104"/>
      <c r="AR52" s="1104"/>
      <c r="AS52" s="1104"/>
      <c r="AT52" s="1103">
        <v>4</v>
      </c>
      <c r="AU52" s="1103"/>
      <c r="AV52" s="1103">
        <v>4</v>
      </c>
      <c r="AW52" s="1103"/>
      <c r="AX52" s="1103">
        <v>4</v>
      </c>
      <c r="AY52" s="1103"/>
      <c r="AZ52" s="1103">
        <v>4</v>
      </c>
      <c r="BA52" s="1103"/>
      <c r="BB52" s="1103">
        <v>4</v>
      </c>
      <c r="BC52" s="1103"/>
      <c r="BD52" s="1101">
        <f>AF52+AH52+AJ52+AL52+AN52+AP52+AR52+AT52+AV52+AX52+AZ52+BB52</f>
        <v>20</v>
      </c>
      <c r="BE52" s="1101">
        <f t="shared" si="30"/>
        <v>0</v>
      </c>
    </row>
    <row r="53" spans="1:57" ht="12" customHeight="1" x14ac:dyDescent="0.2">
      <c r="A53" s="1331">
        <v>42</v>
      </c>
      <c r="B53" s="1084">
        <v>0.5</v>
      </c>
      <c r="C53" s="1085"/>
      <c r="D53" s="1538" t="s">
        <v>75</v>
      </c>
      <c r="E53" s="1105" t="s">
        <v>278</v>
      </c>
      <c r="F53" s="1086"/>
      <c r="G53" s="1111"/>
      <c r="H53" s="1089" t="e">
        <f t="shared" si="17"/>
        <v>#DIV/0!</v>
      </c>
      <c r="I53" s="1112"/>
      <c r="J53" s="1091">
        <f t="shared" si="18"/>
        <v>0</v>
      </c>
      <c r="K53" s="1092">
        <f t="shared" si="19"/>
        <v>0</v>
      </c>
      <c r="L53" s="1093">
        <f t="shared" si="20"/>
        <v>3980</v>
      </c>
      <c r="M53" s="1093">
        <f t="shared" si="21"/>
        <v>0</v>
      </c>
      <c r="N53" s="1093">
        <f t="shared" si="22"/>
        <v>0</v>
      </c>
      <c r="O53" s="1093">
        <f t="shared" si="23"/>
        <v>0</v>
      </c>
      <c r="P53" s="1094">
        <f t="shared" si="24"/>
        <v>0</v>
      </c>
      <c r="Q53" s="1094">
        <f t="shared" si="9"/>
        <v>0</v>
      </c>
      <c r="R53" s="1106"/>
      <c r="S53" s="1096"/>
      <c r="T53" s="1037">
        <v>42</v>
      </c>
      <c r="U53" s="1538" t="s">
        <v>75</v>
      </c>
      <c r="V53" s="1086" t="s">
        <v>49</v>
      </c>
      <c r="W53" s="1099">
        <f t="shared" si="25"/>
        <v>0</v>
      </c>
      <c r="X53" s="1099">
        <f t="shared" si="25"/>
        <v>0</v>
      </c>
      <c r="Y53" s="1100" t="e">
        <f t="shared" si="26"/>
        <v>#DIV/0!</v>
      </c>
      <c r="Z53" s="1100">
        <f t="shared" si="27"/>
        <v>0</v>
      </c>
      <c r="AA53" s="1100">
        <f t="shared" si="27"/>
        <v>0</v>
      </c>
      <c r="AB53" s="1103"/>
      <c r="AC53" s="1101">
        <f t="shared" si="28"/>
        <v>0</v>
      </c>
      <c r="AD53" s="1101">
        <f t="shared" si="28"/>
        <v>0</v>
      </c>
      <c r="AE53" s="1102" t="e">
        <f t="shared" si="29"/>
        <v>#DIV/0!</v>
      </c>
      <c r="AF53" s="1104"/>
      <c r="AG53" s="1104"/>
      <c r="AH53" s="1104"/>
      <c r="AI53" s="1104"/>
      <c r="AJ53" s="1104"/>
      <c r="AK53" s="1104"/>
      <c r="AL53" s="1104"/>
      <c r="AM53" s="1104"/>
      <c r="AN53" s="1104"/>
      <c r="AO53" s="1104"/>
      <c r="AP53" s="1104"/>
      <c r="AQ53" s="1104"/>
      <c r="AR53" s="1104"/>
      <c r="AS53" s="1104"/>
      <c r="AT53" s="1103"/>
      <c r="AU53" s="1103"/>
      <c r="AV53" s="1103"/>
      <c r="AW53" s="1103"/>
      <c r="AX53" s="1103"/>
      <c r="AY53" s="1103"/>
      <c r="AZ53" s="1103"/>
      <c r="BA53" s="1103"/>
      <c r="BB53" s="1103"/>
      <c r="BC53" s="1103"/>
      <c r="BD53" s="1101">
        <f t="shared" si="31"/>
        <v>0</v>
      </c>
      <c r="BE53" s="1101">
        <f t="shared" si="30"/>
        <v>0</v>
      </c>
    </row>
    <row r="54" spans="1:57" ht="12" customHeight="1" x14ac:dyDescent="0.2">
      <c r="A54" s="1331">
        <v>43</v>
      </c>
      <c r="B54" s="1084">
        <v>0.5</v>
      </c>
      <c r="C54" s="1085"/>
      <c r="D54" s="1538"/>
      <c r="E54" s="1105" t="s">
        <v>279</v>
      </c>
      <c r="F54" s="1086"/>
      <c r="G54" s="1111"/>
      <c r="H54" s="1089" t="e">
        <f t="shared" si="17"/>
        <v>#DIV/0!</v>
      </c>
      <c r="I54" s="1112"/>
      <c r="J54" s="1091">
        <f t="shared" si="18"/>
        <v>0</v>
      </c>
      <c r="K54" s="1092">
        <f t="shared" si="19"/>
        <v>0</v>
      </c>
      <c r="L54" s="1093">
        <f t="shared" si="20"/>
        <v>3980</v>
      </c>
      <c r="M54" s="1093">
        <f t="shared" si="21"/>
        <v>0</v>
      </c>
      <c r="N54" s="1093">
        <f t="shared" si="22"/>
        <v>0</v>
      </c>
      <c r="O54" s="1093">
        <f t="shared" si="23"/>
        <v>0</v>
      </c>
      <c r="P54" s="1094">
        <f t="shared" si="24"/>
        <v>0</v>
      </c>
      <c r="Q54" s="1094">
        <f t="shared" si="9"/>
        <v>0</v>
      </c>
      <c r="R54" s="1106"/>
      <c r="S54" s="1096"/>
      <c r="T54" s="1037">
        <v>43</v>
      </c>
      <c r="U54" s="1538"/>
      <c r="V54" s="1086" t="s">
        <v>50</v>
      </c>
      <c r="W54" s="1099">
        <f t="shared" si="25"/>
        <v>0</v>
      </c>
      <c r="X54" s="1099">
        <f t="shared" si="25"/>
        <v>0</v>
      </c>
      <c r="Y54" s="1100" t="e">
        <f t="shared" si="26"/>
        <v>#DIV/0!</v>
      </c>
      <c r="Z54" s="1100">
        <f t="shared" si="27"/>
        <v>0</v>
      </c>
      <c r="AA54" s="1100">
        <f t="shared" si="27"/>
        <v>0</v>
      </c>
      <c r="AB54" s="1103"/>
      <c r="AC54" s="1101">
        <f t="shared" si="28"/>
        <v>0</v>
      </c>
      <c r="AD54" s="1101">
        <f t="shared" si="28"/>
        <v>0</v>
      </c>
      <c r="AE54" s="1102" t="e">
        <f t="shared" si="29"/>
        <v>#DIV/0!</v>
      </c>
      <c r="AF54" s="1104"/>
      <c r="AG54" s="1104"/>
      <c r="AH54" s="1104"/>
      <c r="AI54" s="1104"/>
      <c r="AJ54" s="1104"/>
      <c r="AK54" s="1104"/>
      <c r="AL54" s="1104"/>
      <c r="AM54" s="1104"/>
      <c r="AN54" s="1104"/>
      <c r="AO54" s="1104"/>
      <c r="AP54" s="1104"/>
      <c r="AQ54" s="1104"/>
      <c r="AR54" s="1104"/>
      <c r="AS54" s="1104"/>
      <c r="AT54" s="1103"/>
      <c r="AU54" s="1103"/>
      <c r="AV54" s="1103"/>
      <c r="AW54" s="1103"/>
      <c r="AX54" s="1103"/>
      <c r="AY54" s="1103"/>
      <c r="AZ54" s="1103"/>
      <c r="BA54" s="1103"/>
      <c r="BB54" s="1103"/>
      <c r="BC54" s="1103"/>
      <c r="BD54" s="1101">
        <f t="shared" si="31"/>
        <v>0</v>
      </c>
      <c r="BE54" s="1101">
        <f t="shared" si="30"/>
        <v>0</v>
      </c>
    </row>
    <row r="55" spans="1:57" ht="12" customHeight="1" x14ac:dyDescent="0.2">
      <c r="A55" s="1331">
        <v>44</v>
      </c>
      <c r="B55" s="1084">
        <v>1</v>
      </c>
      <c r="C55" s="1110"/>
      <c r="D55" s="1534" t="s">
        <v>76</v>
      </c>
      <c r="E55" s="1105" t="s">
        <v>278</v>
      </c>
      <c r="F55" s="1087"/>
      <c r="G55" s="1088"/>
      <c r="H55" s="1089" t="e">
        <f t="shared" si="17"/>
        <v>#DIV/0!</v>
      </c>
      <c r="I55" s="1103"/>
      <c r="J55" s="1091">
        <f t="shared" si="18"/>
        <v>0</v>
      </c>
      <c r="K55" s="1092">
        <f t="shared" si="19"/>
        <v>0</v>
      </c>
      <c r="L55" s="1093">
        <f t="shared" si="20"/>
        <v>7960</v>
      </c>
      <c r="M55" s="1093">
        <f t="shared" si="21"/>
        <v>0</v>
      </c>
      <c r="N55" s="1093">
        <f t="shared" si="22"/>
        <v>0</v>
      </c>
      <c r="O55" s="1093">
        <f t="shared" si="23"/>
        <v>0</v>
      </c>
      <c r="P55" s="1094">
        <f t="shared" si="24"/>
        <v>0</v>
      </c>
      <c r="Q55" s="1094">
        <f t="shared" si="9"/>
        <v>0</v>
      </c>
      <c r="R55" s="1106"/>
      <c r="S55" s="1096"/>
      <c r="T55" s="1037">
        <v>44</v>
      </c>
      <c r="U55" s="1535" t="s">
        <v>76</v>
      </c>
      <c r="V55" s="1086" t="s">
        <v>49</v>
      </c>
      <c r="W55" s="1099">
        <f t="shared" si="25"/>
        <v>0</v>
      </c>
      <c r="X55" s="1099">
        <f t="shared" si="25"/>
        <v>0</v>
      </c>
      <c r="Y55" s="1100" t="e">
        <f t="shared" si="26"/>
        <v>#DIV/0!</v>
      </c>
      <c r="Z55" s="1100">
        <f t="shared" si="27"/>
        <v>0</v>
      </c>
      <c r="AA55" s="1100">
        <f t="shared" si="27"/>
        <v>0</v>
      </c>
      <c r="AB55" s="1103"/>
      <c r="AC55" s="1101">
        <f t="shared" si="28"/>
        <v>0</v>
      </c>
      <c r="AD55" s="1101">
        <f t="shared" si="28"/>
        <v>0</v>
      </c>
      <c r="AE55" s="1102" t="e">
        <f t="shared" si="29"/>
        <v>#DIV/0!</v>
      </c>
      <c r="AF55" s="1104"/>
      <c r="AG55" s="1104"/>
      <c r="AH55" s="1104"/>
      <c r="AI55" s="1104"/>
      <c r="AJ55" s="1104"/>
      <c r="AK55" s="1104"/>
      <c r="AL55" s="1104"/>
      <c r="AM55" s="1104"/>
      <c r="AN55" s="1104"/>
      <c r="AO55" s="1104"/>
      <c r="AP55" s="1104"/>
      <c r="AQ55" s="1104"/>
      <c r="AR55" s="1104"/>
      <c r="AS55" s="1104"/>
      <c r="AT55" s="1103"/>
      <c r="AU55" s="1103"/>
      <c r="AV55" s="1103"/>
      <c r="AW55" s="1103"/>
      <c r="AX55" s="1103"/>
      <c r="AY55" s="1103"/>
      <c r="AZ55" s="1103"/>
      <c r="BA55" s="1103"/>
      <c r="BB55" s="1103"/>
      <c r="BC55" s="1103"/>
      <c r="BD55" s="1101">
        <f t="shared" si="31"/>
        <v>0</v>
      </c>
      <c r="BE55" s="1101">
        <f t="shared" si="30"/>
        <v>0</v>
      </c>
    </row>
    <row r="56" spans="1:57" ht="12" customHeight="1" x14ac:dyDescent="0.2">
      <c r="A56" s="1331">
        <v>45</v>
      </c>
      <c r="B56" s="1084">
        <v>1</v>
      </c>
      <c r="C56" s="1110"/>
      <c r="D56" s="1534"/>
      <c r="E56" s="1105" t="s">
        <v>279</v>
      </c>
      <c r="F56" s="1087"/>
      <c r="G56" s="1088"/>
      <c r="H56" s="1089" t="e">
        <f t="shared" si="17"/>
        <v>#DIV/0!</v>
      </c>
      <c r="I56" s="1103"/>
      <c r="J56" s="1091">
        <f t="shared" si="18"/>
        <v>0</v>
      </c>
      <c r="K56" s="1092">
        <f t="shared" si="19"/>
        <v>0</v>
      </c>
      <c r="L56" s="1093">
        <f t="shared" si="20"/>
        <v>7960</v>
      </c>
      <c r="M56" s="1093">
        <f t="shared" si="21"/>
        <v>0</v>
      </c>
      <c r="N56" s="1093">
        <f t="shared" si="22"/>
        <v>0</v>
      </c>
      <c r="O56" s="1093">
        <f t="shared" si="23"/>
        <v>0</v>
      </c>
      <c r="P56" s="1094">
        <f t="shared" si="24"/>
        <v>0</v>
      </c>
      <c r="Q56" s="1094">
        <f t="shared" si="9"/>
        <v>0</v>
      </c>
      <c r="R56" s="1106"/>
      <c r="S56" s="1096"/>
      <c r="T56" s="1037">
        <v>45</v>
      </c>
      <c r="U56" s="1535"/>
      <c r="V56" s="1086" t="s">
        <v>50</v>
      </c>
      <c r="W56" s="1099">
        <f t="shared" si="25"/>
        <v>0</v>
      </c>
      <c r="X56" s="1099">
        <f t="shared" si="25"/>
        <v>0</v>
      </c>
      <c r="Y56" s="1100" t="e">
        <f t="shared" si="26"/>
        <v>#DIV/0!</v>
      </c>
      <c r="Z56" s="1100">
        <f t="shared" si="27"/>
        <v>0</v>
      </c>
      <c r="AA56" s="1100">
        <f t="shared" si="27"/>
        <v>0</v>
      </c>
      <c r="AB56" s="1103"/>
      <c r="AC56" s="1101">
        <f t="shared" si="28"/>
        <v>0</v>
      </c>
      <c r="AD56" s="1101">
        <f t="shared" si="28"/>
        <v>0</v>
      </c>
      <c r="AE56" s="1102" t="e">
        <f t="shared" si="29"/>
        <v>#DIV/0!</v>
      </c>
      <c r="AF56" s="1104"/>
      <c r="AG56" s="1104"/>
      <c r="AH56" s="1104"/>
      <c r="AI56" s="1104"/>
      <c r="AJ56" s="1104"/>
      <c r="AK56" s="1104"/>
      <c r="AL56" s="1104"/>
      <c r="AM56" s="1104"/>
      <c r="AN56" s="1104"/>
      <c r="AO56" s="1104"/>
      <c r="AP56" s="1104"/>
      <c r="AQ56" s="1104"/>
      <c r="AR56" s="1104"/>
      <c r="AS56" s="1104"/>
      <c r="AT56" s="1103"/>
      <c r="AU56" s="1103"/>
      <c r="AV56" s="1103"/>
      <c r="AW56" s="1103"/>
      <c r="AX56" s="1103"/>
      <c r="AY56" s="1103"/>
      <c r="AZ56" s="1103"/>
      <c r="BA56" s="1103"/>
      <c r="BB56" s="1103"/>
      <c r="BC56" s="1103"/>
      <c r="BD56" s="1101">
        <f t="shared" si="31"/>
        <v>0</v>
      </c>
      <c r="BE56" s="1101">
        <f t="shared" si="30"/>
        <v>0</v>
      </c>
    </row>
    <row r="57" spans="1:57" ht="13.5" customHeight="1" x14ac:dyDescent="0.2">
      <c r="A57" s="1331">
        <v>46</v>
      </c>
      <c r="B57" s="1084">
        <v>1</v>
      </c>
      <c r="C57" s="1085"/>
      <c r="D57" s="1107" t="s">
        <v>77</v>
      </c>
      <c r="E57" s="1086" t="s">
        <v>78</v>
      </c>
      <c r="F57" s="1087"/>
      <c r="G57" s="1088"/>
      <c r="H57" s="1089" t="e">
        <f t="shared" si="17"/>
        <v>#DIV/0!</v>
      </c>
      <c r="I57" s="1103"/>
      <c r="J57" s="1091">
        <f t="shared" si="18"/>
        <v>0</v>
      </c>
      <c r="K57" s="1092">
        <f t="shared" si="19"/>
        <v>0</v>
      </c>
      <c r="L57" s="1093">
        <f t="shared" si="20"/>
        <v>7960</v>
      </c>
      <c r="M57" s="1093">
        <f t="shared" si="21"/>
        <v>0</v>
      </c>
      <c r="N57" s="1093">
        <f t="shared" si="22"/>
        <v>0</v>
      </c>
      <c r="O57" s="1093">
        <f t="shared" si="23"/>
        <v>0</v>
      </c>
      <c r="P57" s="1094">
        <f t="shared" si="24"/>
        <v>0</v>
      </c>
      <c r="Q57" s="1094">
        <f t="shared" si="9"/>
        <v>0</v>
      </c>
      <c r="R57" s="1106"/>
      <c r="S57" s="1096"/>
      <c r="T57" s="1037">
        <v>46</v>
      </c>
      <c r="U57" s="1107" t="s">
        <v>77</v>
      </c>
      <c r="V57" s="1086" t="s">
        <v>78</v>
      </c>
      <c r="W57" s="1099">
        <f t="shared" si="25"/>
        <v>0</v>
      </c>
      <c r="X57" s="1099">
        <f t="shared" si="25"/>
        <v>0</v>
      </c>
      <c r="Y57" s="1100" t="e">
        <f t="shared" si="26"/>
        <v>#DIV/0!</v>
      </c>
      <c r="Z57" s="1100">
        <f t="shared" si="27"/>
        <v>0</v>
      </c>
      <c r="AA57" s="1100">
        <f t="shared" si="27"/>
        <v>0</v>
      </c>
      <c r="AB57" s="1103"/>
      <c r="AC57" s="1101">
        <f t="shared" si="28"/>
        <v>0</v>
      </c>
      <c r="AD57" s="1101">
        <f t="shared" si="28"/>
        <v>0</v>
      </c>
      <c r="AE57" s="1102" t="e">
        <f t="shared" si="29"/>
        <v>#DIV/0!</v>
      </c>
      <c r="AF57" s="1104"/>
      <c r="AG57" s="1104"/>
      <c r="AH57" s="1104"/>
      <c r="AI57" s="1104"/>
      <c r="AJ57" s="1104"/>
      <c r="AK57" s="1104"/>
      <c r="AL57" s="1104"/>
      <c r="AM57" s="1104"/>
      <c r="AN57" s="1104"/>
      <c r="AO57" s="1104"/>
      <c r="AP57" s="1104"/>
      <c r="AQ57" s="1104"/>
      <c r="AR57" s="1104"/>
      <c r="AS57" s="1104"/>
      <c r="AT57" s="1103"/>
      <c r="AU57" s="1103"/>
      <c r="AV57" s="1103"/>
      <c r="AW57" s="1103"/>
      <c r="AX57" s="1103"/>
      <c r="AY57" s="1103"/>
      <c r="AZ57" s="1103"/>
      <c r="BA57" s="1103"/>
      <c r="BB57" s="1103"/>
      <c r="BC57" s="1103"/>
      <c r="BD57" s="1101">
        <f t="shared" si="31"/>
        <v>0</v>
      </c>
      <c r="BE57" s="1101">
        <f t="shared" si="30"/>
        <v>0</v>
      </c>
    </row>
    <row r="58" spans="1:57" ht="12" customHeight="1" x14ac:dyDescent="0.2">
      <c r="A58" s="1331">
        <v>47</v>
      </c>
      <c r="B58" s="1084">
        <v>2</v>
      </c>
      <c r="C58" s="1085"/>
      <c r="D58" s="1538" t="s">
        <v>79</v>
      </c>
      <c r="E58" s="1105" t="s">
        <v>278</v>
      </c>
      <c r="F58" s="1087"/>
      <c r="G58" s="1088"/>
      <c r="H58" s="1089" t="e">
        <f t="shared" si="17"/>
        <v>#DIV/0!</v>
      </c>
      <c r="I58" s="1103"/>
      <c r="J58" s="1091">
        <f t="shared" si="18"/>
        <v>0</v>
      </c>
      <c r="K58" s="1092">
        <f t="shared" si="19"/>
        <v>0</v>
      </c>
      <c r="L58" s="1093">
        <f t="shared" si="20"/>
        <v>15920</v>
      </c>
      <c r="M58" s="1093">
        <f t="shared" si="21"/>
        <v>0</v>
      </c>
      <c r="N58" s="1093">
        <f t="shared" si="22"/>
        <v>0</v>
      </c>
      <c r="O58" s="1093">
        <f t="shared" si="23"/>
        <v>0</v>
      </c>
      <c r="P58" s="1094">
        <f t="shared" si="24"/>
        <v>0</v>
      </c>
      <c r="Q58" s="1094">
        <f t="shared" si="9"/>
        <v>0</v>
      </c>
      <c r="R58" s="1106"/>
      <c r="S58" s="1096"/>
      <c r="T58" s="1037">
        <v>47</v>
      </c>
      <c r="U58" s="1538" t="s">
        <v>79</v>
      </c>
      <c r="V58" s="1086" t="s">
        <v>49</v>
      </c>
      <c r="W58" s="1099">
        <f t="shared" si="25"/>
        <v>0</v>
      </c>
      <c r="X58" s="1099">
        <f t="shared" si="25"/>
        <v>0</v>
      </c>
      <c r="Y58" s="1100" t="e">
        <f t="shared" si="26"/>
        <v>#DIV/0!</v>
      </c>
      <c r="Z58" s="1100">
        <f t="shared" si="27"/>
        <v>0</v>
      </c>
      <c r="AA58" s="1100">
        <f t="shared" si="27"/>
        <v>0</v>
      </c>
      <c r="AB58" s="1103"/>
      <c r="AC58" s="1101">
        <f t="shared" si="28"/>
        <v>0</v>
      </c>
      <c r="AD58" s="1101">
        <f t="shared" si="28"/>
        <v>0</v>
      </c>
      <c r="AE58" s="1102" t="e">
        <f t="shared" si="29"/>
        <v>#DIV/0!</v>
      </c>
      <c r="AF58" s="1104"/>
      <c r="AG58" s="1104"/>
      <c r="AH58" s="1104"/>
      <c r="AI58" s="1104"/>
      <c r="AJ58" s="1104"/>
      <c r="AK58" s="1104"/>
      <c r="AL58" s="1104"/>
      <c r="AM58" s="1104"/>
      <c r="AN58" s="1104"/>
      <c r="AO58" s="1104"/>
      <c r="AP58" s="1104"/>
      <c r="AQ58" s="1104"/>
      <c r="AR58" s="1104"/>
      <c r="AS58" s="1104"/>
      <c r="AT58" s="1104"/>
      <c r="AU58" s="1103"/>
      <c r="AV58" s="1104"/>
      <c r="AW58" s="1103"/>
      <c r="AX58" s="1104"/>
      <c r="AY58" s="1103"/>
      <c r="AZ58" s="1104"/>
      <c r="BA58" s="1103"/>
      <c r="BB58" s="1104"/>
      <c r="BC58" s="1103"/>
      <c r="BD58" s="1101">
        <f t="shared" si="31"/>
        <v>0</v>
      </c>
      <c r="BE58" s="1101">
        <f t="shared" si="30"/>
        <v>0</v>
      </c>
    </row>
    <row r="59" spans="1:57" ht="12" customHeight="1" x14ac:dyDescent="0.2">
      <c r="A59" s="1331">
        <v>48</v>
      </c>
      <c r="B59" s="1084">
        <v>2</v>
      </c>
      <c r="C59" s="1085"/>
      <c r="D59" s="1538"/>
      <c r="E59" s="1105" t="s">
        <v>279</v>
      </c>
      <c r="F59" s="1087"/>
      <c r="G59" s="1088"/>
      <c r="H59" s="1089" t="e">
        <f t="shared" si="17"/>
        <v>#DIV/0!</v>
      </c>
      <c r="I59" s="1103"/>
      <c r="J59" s="1091">
        <f t="shared" si="18"/>
        <v>0</v>
      </c>
      <c r="K59" s="1092">
        <f t="shared" si="19"/>
        <v>0</v>
      </c>
      <c r="L59" s="1093">
        <f t="shared" si="20"/>
        <v>15920</v>
      </c>
      <c r="M59" s="1093">
        <f t="shared" si="21"/>
        <v>0</v>
      </c>
      <c r="N59" s="1093">
        <f t="shared" si="22"/>
        <v>0</v>
      </c>
      <c r="O59" s="1093">
        <f t="shared" si="23"/>
        <v>0</v>
      </c>
      <c r="P59" s="1094">
        <f t="shared" si="24"/>
        <v>0</v>
      </c>
      <c r="Q59" s="1094">
        <f t="shared" si="9"/>
        <v>0</v>
      </c>
      <c r="R59" s="1106"/>
      <c r="S59" s="1096"/>
      <c r="T59" s="1037">
        <v>48</v>
      </c>
      <c r="U59" s="1538"/>
      <c r="V59" s="1086" t="s">
        <v>50</v>
      </c>
      <c r="W59" s="1099">
        <f t="shared" si="25"/>
        <v>0</v>
      </c>
      <c r="X59" s="1099">
        <f t="shared" si="25"/>
        <v>0</v>
      </c>
      <c r="Y59" s="1100" t="e">
        <f t="shared" si="26"/>
        <v>#DIV/0!</v>
      </c>
      <c r="Z59" s="1100">
        <f t="shared" si="27"/>
        <v>0</v>
      </c>
      <c r="AA59" s="1100">
        <f t="shared" si="27"/>
        <v>0</v>
      </c>
      <c r="AB59" s="1103"/>
      <c r="AC59" s="1101">
        <f t="shared" si="28"/>
        <v>0</v>
      </c>
      <c r="AD59" s="1101">
        <f t="shared" si="28"/>
        <v>0</v>
      </c>
      <c r="AE59" s="1102" t="e">
        <f t="shared" si="29"/>
        <v>#DIV/0!</v>
      </c>
      <c r="AF59" s="1104"/>
      <c r="AG59" s="1104"/>
      <c r="AH59" s="1104"/>
      <c r="AI59" s="1104"/>
      <c r="AJ59" s="1104"/>
      <c r="AK59" s="1104"/>
      <c r="AL59" s="1104"/>
      <c r="AM59" s="1104"/>
      <c r="AN59" s="1104"/>
      <c r="AO59" s="1104"/>
      <c r="AP59" s="1104"/>
      <c r="AQ59" s="1104"/>
      <c r="AR59" s="1104"/>
      <c r="AS59" s="1104"/>
      <c r="AT59" s="1103"/>
      <c r="AU59" s="1103"/>
      <c r="AV59" s="1103"/>
      <c r="AW59" s="1103"/>
      <c r="AX59" s="1103"/>
      <c r="AY59" s="1103"/>
      <c r="AZ59" s="1103"/>
      <c r="BA59" s="1103"/>
      <c r="BB59" s="1103"/>
      <c r="BC59" s="1103"/>
      <c r="BD59" s="1101">
        <f t="shared" si="31"/>
        <v>0</v>
      </c>
      <c r="BE59" s="1101">
        <f t="shared" si="30"/>
        <v>0</v>
      </c>
    </row>
    <row r="60" spans="1:57" ht="12" customHeight="1" x14ac:dyDescent="0.2">
      <c r="A60" s="1331">
        <v>49</v>
      </c>
      <c r="B60" s="1084">
        <v>2</v>
      </c>
      <c r="C60" s="1085"/>
      <c r="D60" s="1534" t="s">
        <v>80</v>
      </c>
      <c r="E60" s="1105" t="s">
        <v>278</v>
      </c>
      <c r="F60" s="1087"/>
      <c r="G60" s="1088"/>
      <c r="H60" s="1089" t="e">
        <f t="shared" si="17"/>
        <v>#DIV/0!</v>
      </c>
      <c r="I60" s="1103"/>
      <c r="J60" s="1091">
        <f t="shared" si="18"/>
        <v>0</v>
      </c>
      <c r="K60" s="1092">
        <f t="shared" si="19"/>
        <v>0</v>
      </c>
      <c r="L60" s="1093">
        <f t="shared" si="20"/>
        <v>15920</v>
      </c>
      <c r="M60" s="1093">
        <f t="shared" si="21"/>
        <v>0</v>
      </c>
      <c r="N60" s="1093">
        <f t="shared" si="22"/>
        <v>0</v>
      </c>
      <c r="O60" s="1093">
        <f t="shared" si="23"/>
        <v>0</v>
      </c>
      <c r="P60" s="1094">
        <f t="shared" si="24"/>
        <v>0</v>
      </c>
      <c r="Q60" s="1094">
        <f t="shared" si="9"/>
        <v>0</v>
      </c>
      <c r="R60" s="1106"/>
      <c r="S60" s="1096"/>
      <c r="T60" s="1037">
        <v>49</v>
      </c>
      <c r="U60" s="1535" t="s">
        <v>80</v>
      </c>
      <c r="V60" s="1086" t="s">
        <v>49</v>
      </c>
      <c r="W60" s="1099">
        <f t="shared" si="25"/>
        <v>0</v>
      </c>
      <c r="X60" s="1099">
        <f t="shared" si="25"/>
        <v>0</v>
      </c>
      <c r="Y60" s="1100" t="e">
        <f t="shared" si="26"/>
        <v>#DIV/0!</v>
      </c>
      <c r="Z60" s="1100">
        <f t="shared" si="27"/>
        <v>0</v>
      </c>
      <c r="AA60" s="1100">
        <f t="shared" si="27"/>
        <v>0</v>
      </c>
      <c r="AB60" s="1103"/>
      <c r="AC60" s="1101">
        <f t="shared" si="28"/>
        <v>0</v>
      </c>
      <c r="AD60" s="1101">
        <f t="shared" si="28"/>
        <v>0</v>
      </c>
      <c r="AE60" s="1102" t="e">
        <f t="shared" si="29"/>
        <v>#DIV/0!</v>
      </c>
      <c r="AF60" s="1104"/>
      <c r="AG60" s="1104"/>
      <c r="AH60" s="1104"/>
      <c r="AI60" s="1104"/>
      <c r="AJ60" s="1104"/>
      <c r="AK60" s="1104"/>
      <c r="AL60" s="1104"/>
      <c r="AM60" s="1104"/>
      <c r="AN60" s="1104"/>
      <c r="AO60" s="1104"/>
      <c r="AP60" s="1104"/>
      <c r="AQ60" s="1104"/>
      <c r="AR60" s="1104"/>
      <c r="AS60" s="1104"/>
      <c r="AT60" s="1103"/>
      <c r="AU60" s="1103"/>
      <c r="AV60" s="1103"/>
      <c r="AW60" s="1103"/>
      <c r="AX60" s="1103"/>
      <c r="AY60" s="1103"/>
      <c r="AZ60" s="1103"/>
      <c r="BA60" s="1103"/>
      <c r="BB60" s="1103"/>
      <c r="BC60" s="1103"/>
      <c r="BD60" s="1101">
        <f t="shared" si="31"/>
        <v>0</v>
      </c>
      <c r="BE60" s="1101">
        <f t="shared" si="30"/>
        <v>0</v>
      </c>
    </row>
    <row r="61" spans="1:57" ht="12" customHeight="1" x14ac:dyDescent="0.2">
      <c r="A61" s="1331">
        <v>50</v>
      </c>
      <c r="B61" s="1084">
        <v>1</v>
      </c>
      <c r="C61" s="1085"/>
      <c r="D61" s="1534"/>
      <c r="E61" s="1105" t="s">
        <v>279</v>
      </c>
      <c r="F61" s="1087"/>
      <c r="G61" s="1088"/>
      <c r="H61" s="1089" t="e">
        <f t="shared" si="17"/>
        <v>#DIV/0!</v>
      </c>
      <c r="I61" s="1103"/>
      <c r="J61" s="1091">
        <f t="shared" si="18"/>
        <v>0</v>
      </c>
      <c r="K61" s="1092">
        <f t="shared" si="19"/>
        <v>0</v>
      </c>
      <c r="L61" s="1093">
        <f t="shared" si="20"/>
        <v>7960</v>
      </c>
      <c r="M61" s="1093">
        <f t="shared" si="21"/>
        <v>0</v>
      </c>
      <c r="N61" s="1093">
        <f t="shared" si="22"/>
        <v>0</v>
      </c>
      <c r="O61" s="1093">
        <f t="shared" si="23"/>
        <v>0</v>
      </c>
      <c r="P61" s="1094">
        <f t="shared" si="24"/>
        <v>0</v>
      </c>
      <c r="Q61" s="1094">
        <f t="shared" si="9"/>
        <v>0</v>
      </c>
      <c r="R61" s="1106"/>
      <c r="S61" s="1096"/>
      <c r="T61" s="1037">
        <v>50</v>
      </c>
      <c r="U61" s="1535"/>
      <c r="V61" s="1086" t="s">
        <v>50</v>
      </c>
      <c r="W61" s="1099">
        <f t="shared" si="25"/>
        <v>0</v>
      </c>
      <c r="X61" s="1099">
        <f t="shared" si="25"/>
        <v>0</v>
      </c>
      <c r="Y61" s="1100" t="e">
        <f t="shared" si="26"/>
        <v>#DIV/0!</v>
      </c>
      <c r="Z61" s="1100">
        <f t="shared" si="27"/>
        <v>0</v>
      </c>
      <c r="AA61" s="1100">
        <f t="shared" si="27"/>
        <v>0</v>
      </c>
      <c r="AB61" s="1103"/>
      <c r="AC61" s="1101">
        <f t="shared" si="28"/>
        <v>0</v>
      </c>
      <c r="AD61" s="1101">
        <f t="shared" si="28"/>
        <v>0</v>
      </c>
      <c r="AE61" s="1102" t="e">
        <f t="shared" si="29"/>
        <v>#DIV/0!</v>
      </c>
      <c r="AF61" s="1104"/>
      <c r="AG61" s="1104"/>
      <c r="AH61" s="1104"/>
      <c r="AI61" s="1104"/>
      <c r="AJ61" s="1104"/>
      <c r="AK61" s="1104"/>
      <c r="AL61" s="1104"/>
      <c r="AM61" s="1104"/>
      <c r="AN61" s="1104"/>
      <c r="AO61" s="1104"/>
      <c r="AP61" s="1104"/>
      <c r="AQ61" s="1104"/>
      <c r="AR61" s="1104"/>
      <c r="AS61" s="1104"/>
      <c r="AT61" s="1103"/>
      <c r="AU61" s="1103"/>
      <c r="AV61" s="1103"/>
      <c r="AW61" s="1103"/>
      <c r="AX61" s="1103"/>
      <c r="AY61" s="1103"/>
      <c r="AZ61" s="1103"/>
      <c r="BA61" s="1103"/>
      <c r="BB61" s="1103"/>
      <c r="BC61" s="1103"/>
      <c r="BD61" s="1101">
        <f t="shared" si="31"/>
        <v>0</v>
      </c>
      <c r="BE61" s="1101">
        <f t="shared" si="30"/>
        <v>0</v>
      </c>
    </row>
    <row r="62" spans="1:57" ht="12" customHeight="1" x14ac:dyDescent="0.2">
      <c r="A62" s="1331">
        <v>51</v>
      </c>
      <c r="B62" s="1084">
        <v>0.33</v>
      </c>
      <c r="C62" s="1085"/>
      <c r="D62" s="1534" t="s">
        <v>81</v>
      </c>
      <c r="E62" s="1105" t="s">
        <v>278</v>
      </c>
      <c r="F62" s="1087"/>
      <c r="G62" s="1088"/>
      <c r="H62" s="1089" t="e">
        <f t="shared" si="17"/>
        <v>#DIV/0!</v>
      </c>
      <c r="I62" s="1103"/>
      <c r="J62" s="1091">
        <f t="shared" si="18"/>
        <v>0</v>
      </c>
      <c r="K62" s="1092">
        <f t="shared" si="19"/>
        <v>0</v>
      </c>
      <c r="L62" s="1093">
        <f t="shared" si="20"/>
        <v>2626.8</v>
      </c>
      <c r="M62" s="1093">
        <f t="shared" si="21"/>
        <v>0</v>
      </c>
      <c r="N62" s="1093">
        <f t="shared" si="22"/>
        <v>0</v>
      </c>
      <c r="O62" s="1093">
        <f t="shared" si="23"/>
        <v>0</v>
      </c>
      <c r="P62" s="1094">
        <f t="shared" si="24"/>
        <v>0</v>
      </c>
      <c r="Q62" s="1094">
        <f t="shared" si="9"/>
        <v>0</v>
      </c>
      <c r="R62" s="1106"/>
      <c r="S62" s="1096"/>
      <c r="T62" s="1037">
        <v>51</v>
      </c>
      <c r="U62" s="1535" t="s">
        <v>81</v>
      </c>
      <c r="V62" s="1086" t="s">
        <v>49</v>
      </c>
      <c r="W62" s="1099">
        <f t="shared" si="25"/>
        <v>0</v>
      </c>
      <c r="X62" s="1099">
        <f t="shared" si="25"/>
        <v>0</v>
      </c>
      <c r="Y62" s="1100" t="e">
        <f t="shared" si="26"/>
        <v>#DIV/0!</v>
      </c>
      <c r="Z62" s="1100">
        <f t="shared" si="27"/>
        <v>0</v>
      </c>
      <c r="AA62" s="1100">
        <f t="shared" si="27"/>
        <v>0</v>
      </c>
      <c r="AB62" s="1103"/>
      <c r="AC62" s="1101">
        <f t="shared" si="28"/>
        <v>0</v>
      </c>
      <c r="AD62" s="1101">
        <f t="shared" si="28"/>
        <v>0</v>
      </c>
      <c r="AE62" s="1102" t="e">
        <f t="shared" si="29"/>
        <v>#DIV/0!</v>
      </c>
      <c r="AF62" s="1104"/>
      <c r="AG62" s="1104"/>
      <c r="AH62" s="1104"/>
      <c r="AI62" s="1104"/>
      <c r="AJ62" s="1104"/>
      <c r="AK62" s="1104"/>
      <c r="AL62" s="1104"/>
      <c r="AM62" s="1104"/>
      <c r="AN62" s="1104"/>
      <c r="AO62" s="1104"/>
      <c r="AP62" s="1104"/>
      <c r="AQ62" s="1104"/>
      <c r="AR62" s="1104"/>
      <c r="AS62" s="1104"/>
      <c r="AT62" s="1104"/>
      <c r="AU62" s="1103"/>
      <c r="AV62" s="1104"/>
      <c r="AW62" s="1103"/>
      <c r="AX62" s="1104"/>
      <c r="AY62" s="1103"/>
      <c r="AZ62" s="1104"/>
      <c r="BA62" s="1103"/>
      <c r="BB62" s="1104"/>
      <c r="BC62" s="1103"/>
      <c r="BD62" s="1101">
        <f t="shared" si="31"/>
        <v>0</v>
      </c>
      <c r="BE62" s="1101">
        <f t="shared" si="30"/>
        <v>0</v>
      </c>
    </row>
    <row r="63" spans="1:57" ht="12" customHeight="1" x14ac:dyDescent="0.2">
      <c r="A63" s="1331">
        <v>52</v>
      </c>
      <c r="B63" s="1084">
        <v>0.33</v>
      </c>
      <c r="C63" s="1085"/>
      <c r="D63" s="1534"/>
      <c r="E63" s="1105" t="s">
        <v>279</v>
      </c>
      <c r="F63" s="1087"/>
      <c r="G63" s="1088"/>
      <c r="H63" s="1089" t="e">
        <f t="shared" si="17"/>
        <v>#DIV/0!</v>
      </c>
      <c r="I63" s="1103"/>
      <c r="J63" s="1091">
        <f t="shared" si="18"/>
        <v>0</v>
      </c>
      <c r="K63" s="1092">
        <f t="shared" si="19"/>
        <v>0</v>
      </c>
      <c r="L63" s="1093">
        <f t="shared" si="20"/>
        <v>2626.8</v>
      </c>
      <c r="M63" s="1093">
        <f t="shared" si="21"/>
        <v>0</v>
      </c>
      <c r="N63" s="1093">
        <f t="shared" si="22"/>
        <v>0</v>
      </c>
      <c r="O63" s="1093">
        <f t="shared" si="23"/>
        <v>0</v>
      </c>
      <c r="P63" s="1094">
        <f t="shared" si="24"/>
        <v>0</v>
      </c>
      <c r="Q63" s="1094">
        <f t="shared" si="9"/>
        <v>0</v>
      </c>
      <c r="R63" s="1106"/>
      <c r="S63" s="1096"/>
      <c r="T63" s="1037">
        <v>52</v>
      </c>
      <c r="U63" s="1535"/>
      <c r="V63" s="1086" t="s">
        <v>50</v>
      </c>
      <c r="W63" s="1099">
        <f t="shared" si="25"/>
        <v>0</v>
      </c>
      <c r="X63" s="1099">
        <f t="shared" si="25"/>
        <v>0</v>
      </c>
      <c r="Y63" s="1100" t="e">
        <f t="shared" si="26"/>
        <v>#DIV/0!</v>
      </c>
      <c r="Z63" s="1100">
        <f t="shared" si="27"/>
        <v>0</v>
      </c>
      <c r="AA63" s="1100">
        <f t="shared" si="27"/>
        <v>0</v>
      </c>
      <c r="AB63" s="1103"/>
      <c r="AC63" s="1101">
        <f t="shared" si="28"/>
        <v>0</v>
      </c>
      <c r="AD63" s="1101">
        <f t="shared" si="28"/>
        <v>0</v>
      </c>
      <c r="AE63" s="1102" t="e">
        <f t="shared" si="29"/>
        <v>#DIV/0!</v>
      </c>
      <c r="AF63" s="1104"/>
      <c r="AG63" s="1104"/>
      <c r="AH63" s="1104"/>
      <c r="AI63" s="1104"/>
      <c r="AJ63" s="1104"/>
      <c r="AK63" s="1104"/>
      <c r="AL63" s="1104"/>
      <c r="AM63" s="1104"/>
      <c r="AN63" s="1104"/>
      <c r="AO63" s="1104"/>
      <c r="AP63" s="1104"/>
      <c r="AQ63" s="1104"/>
      <c r="AR63" s="1104"/>
      <c r="AS63" s="1104"/>
      <c r="AT63" s="1103"/>
      <c r="AU63" s="1103"/>
      <c r="AV63" s="1103"/>
      <c r="AW63" s="1103"/>
      <c r="AX63" s="1103"/>
      <c r="AY63" s="1103"/>
      <c r="AZ63" s="1103"/>
      <c r="BA63" s="1103"/>
      <c r="BB63" s="1103"/>
      <c r="BC63" s="1103"/>
      <c r="BD63" s="1101">
        <f t="shared" si="31"/>
        <v>0</v>
      </c>
      <c r="BE63" s="1101">
        <f t="shared" si="30"/>
        <v>0</v>
      </c>
    </row>
    <row r="64" spans="1:57" ht="15" customHeight="1" x14ac:dyDescent="0.2">
      <c r="A64" s="1331">
        <v>53</v>
      </c>
      <c r="B64" s="1084">
        <v>0.33</v>
      </c>
      <c r="C64" s="1085">
        <v>16</v>
      </c>
      <c r="D64" s="1535" t="s">
        <v>145</v>
      </c>
      <c r="E64" s="1105" t="s">
        <v>278</v>
      </c>
      <c r="F64" s="1108">
        <v>1</v>
      </c>
      <c r="G64" s="1109">
        <v>1</v>
      </c>
      <c r="H64" s="1089">
        <f t="shared" si="17"/>
        <v>100</v>
      </c>
      <c r="I64" s="1103">
        <v>1</v>
      </c>
      <c r="J64" s="1091">
        <f t="shared" si="18"/>
        <v>1</v>
      </c>
      <c r="K64" s="1092">
        <f t="shared" si="19"/>
        <v>0.33</v>
      </c>
      <c r="L64" s="1093">
        <f t="shared" si="20"/>
        <v>2626.8</v>
      </c>
      <c r="M64" s="1093">
        <f t="shared" si="21"/>
        <v>2626.8</v>
      </c>
      <c r="N64" s="1093">
        <f t="shared" si="22"/>
        <v>16</v>
      </c>
      <c r="O64" s="1093">
        <f t="shared" si="23"/>
        <v>127360</v>
      </c>
      <c r="P64" s="1094">
        <f t="shared" si="24"/>
        <v>16.329999999999998</v>
      </c>
      <c r="Q64" s="1094">
        <f t="shared" si="9"/>
        <v>129986.8</v>
      </c>
      <c r="R64" s="1106"/>
      <c r="S64" s="1096"/>
      <c r="T64" s="1037">
        <v>53</v>
      </c>
      <c r="U64" s="1535" t="s">
        <v>82</v>
      </c>
      <c r="V64" s="1086" t="s">
        <v>49</v>
      </c>
      <c r="W64" s="1099">
        <f t="shared" si="25"/>
        <v>1</v>
      </c>
      <c r="X64" s="1099">
        <f t="shared" si="25"/>
        <v>1</v>
      </c>
      <c r="Y64" s="1100">
        <f t="shared" si="26"/>
        <v>100</v>
      </c>
      <c r="Z64" s="1100">
        <f t="shared" si="27"/>
        <v>1</v>
      </c>
      <c r="AA64" s="1100">
        <f t="shared" si="27"/>
        <v>1</v>
      </c>
      <c r="AB64" s="1103"/>
      <c r="AC64" s="1101">
        <f t="shared" si="28"/>
        <v>1</v>
      </c>
      <c r="AD64" s="1101">
        <f t="shared" si="28"/>
        <v>0</v>
      </c>
      <c r="AE64" s="1102">
        <f t="shared" si="29"/>
        <v>0</v>
      </c>
      <c r="AF64" s="1104"/>
      <c r="AG64" s="1104"/>
      <c r="AH64" s="1104"/>
      <c r="AI64" s="1104"/>
      <c r="AJ64" s="1104"/>
      <c r="AK64" s="1104"/>
      <c r="AL64" s="1104"/>
      <c r="AM64" s="1104"/>
      <c r="AN64" s="1104"/>
      <c r="AO64" s="1104"/>
      <c r="AP64" s="1104"/>
      <c r="AQ64" s="1104"/>
      <c r="AR64" s="1104"/>
      <c r="AS64" s="1104"/>
      <c r="AT64" s="1103">
        <v>1</v>
      </c>
      <c r="AU64" s="1103"/>
      <c r="AV64" s="1103"/>
      <c r="AW64" s="1103"/>
      <c r="AX64" s="1103"/>
      <c r="AY64" s="1103"/>
      <c r="AZ64" s="1103"/>
      <c r="BA64" s="1103"/>
      <c r="BB64" s="1103"/>
      <c r="BC64" s="1103"/>
      <c r="BD64" s="1101">
        <f t="shared" si="31"/>
        <v>1</v>
      </c>
      <c r="BE64" s="1101">
        <f t="shared" si="30"/>
        <v>0</v>
      </c>
    </row>
    <row r="65" spans="1:57" ht="14.25" customHeight="1" x14ac:dyDescent="0.2">
      <c r="A65" s="1331">
        <v>54</v>
      </c>
      <c r="B65" s="1084">
        <v>0.33</v>
      </c>
      <c r="C65" s="1085">
        <v>8</v>
      </c>
      <c r="D65" s="1535"/>
      <c r="E65" s="1105" t="s">
        <v>279</v>
      </c>
      <c r="F65" s="1108">
        <v>1</v>
      </c>
      <c r="G65" s="1109">
        <v>1</v>
      </c>
      <c r="H65" s="1089">
        <f t="shared" si="17"/>
        <v>100</v>
      </c>
      <c r="I65" s="1103">
        <v>1</v>
      </c>
      <c r="J65" s="1091">
        <f t="shared" si="18"/>
        <v>1</v>
      </c>
      <c r="K65" s="1092">
        <f t="shared" si="19"/>
        <v>0.33</v>
      </c>
      <c r="L65" s="1093">
        <f t="shared" si="20"/>
        <v>2626.8</v>
      </c>
      <c r="M65" s="1093">
        <f t="shared" si="21"/>
        <v>2626.8</v>
      </c>
      <c r="N65" s="1093">
        <f t="shared" si="22"/>
        <v>8</v>
      </c>
      <c r="O65" s="1093">
        <f t="shared" si="23"/>
        <v>63680</v>
      </c>
      <c r="P65" s="1094">
        <f t="shared" si="24"/>
        <v>8.33</v>
      </c>
      <c r="Q65" s="1094">
        <f t="shared" si="9"/>
        <v>66306.8</v>
      </c>
      <c r="R65" s="1106"/>
      <c r="S65" s="1096"/>
      <c r="T65" s="1037">
        <v>54</v>
      </c>
      <c r="U65" s="1535"/>
      <c r="V65" s="1086" t="s">
        <v>50</v>
      </c>
      <c r="W65" s="1099">
        <f t="shared" si="25"/>
        <v>1</v>
      </c>
      <c r="X65" s="1099">
        <f t="shared" si="25"/>
        <v>1</v>
      </c>
      <c r="Y65" s="1100">
        <f t="shared" si="26"/>
        <v>100</v>
      </c>
      <c r="Z65" s="1100">
        <f t="shared" si="27"/>
        <v>1</v>
      </c>
      <c r="AA65" s="1100">
        <f t="shared" si="27"/>
        <v>1</v>
      </c>
      <c r="AB65" s="1103"/>
      <c r="AC65" s="1101">
        <f t="shared" si="28"/>
        <v>0</v>
      </c>
      <c r="AD65" s="1101">
        <f t="shared" si="28"/>
        <v>0</v>
      </c>
      <c r="AE65" s="1102" t="e">
        <f t="shared" si="29"/>
        <v>#DIV/0!</v>
      </c>
      <c r="AF65" s="1104"/>
      <c r="AG65" s="1104"/>
      <c r="AH65" s="1104"/>
      <c r="AI65" s="1104"/>
      <c r="AJ65" s="1104"/>
      <c r="AK65" s="1104"/>
      <c r="AL65" s="1104"/>
      <c r="AM65" s="1104"/>
      <c r="AN65" s="1104"/>
      <c r="AO65" s="1104"/>
      <c r="AP65" s="1104"/>
      <c r="AQ65" s="1104"/>
      <c r="AR65" s="1104"/>
      <c r="AS65" s="1104"/>
      <c r="AT65" s="1103"/>
      <c r="AU65" s="1103"/>
      <c r="AV65" s="1103"/>
      <c r="AW65" s="1103"/>
      <c r="AX65" s="1103"/>
      <c r="AY65" s="1103"/>
      <c r="AZ65" s="1103"/>
      <c r="BA65" s="1103"/>
      <c r="BB65" s="1103"/>
      <c r="BC65" s="1103"/>
      <c r="BD65" s="1101">
        <f t="shared" si="31"/>
        <v>0</v>
      </c>
      <c r="BE65" s="1101">
        <f t="shared" si="30"/>
        <v>0</v>
      </c>
    </row>
    <row r="66" spans="1:57" ht="12" customHeight="1" x14ac:dyDescent="0.2">
      <c r="A66" s="1331">
        <v>55</v>
      </c>
      <c r="B66" s="1084">
        <v>0.33</v>
      </c>
      <c r="C66" s="1085"/>
      <c r="D66" s="1535" t="s">
        <v>83</v>
      </c>
      <c r="E66" s="1105" t="s">
        <v>278</v>
      </c>
      <c r="F66" s="1087"/>
      <c r="G66" s="1088"/>
      <c r="H66" s="1089" t="e">
        <f t="shared" si="17"/>
        <v>#DIV/0!</v>
      </c>
      <c r="I66" s="1103"/>
      <c r="J66" s="1091">
        <f t="shared" si="18"/>
        <v>0</v>
      </c>
      <c r="K66" s="1092">
        <f t="shared" si="19"/>
        <v>0</v>
      </c>
      <c r="L66" s="1093">
        <f t="shared" si="20"/>
        <v>2626.8</v>
      </c>
      <c r="M66" s="1093">
        <f t="shared" si="21"/>
        <v>0</v>
      </c>
      <c r="N66" s="1093">
        <f t="shared" si="22"/>
        <v>0</v>
      </c>
      <c r="O66" s="1093">
        <f t="shared" si="23"/>
        <v>0</v>
      </c>
      <c r="P66" s="1094">
        <f t="shared" si="24"/>
        <v>0</v>
      </c>
      <c r="Q66" s="1094">
        <f t="shared" si="9"/>
        <v>0</v>
      </c>
      <c r="R66" s="1106"/>
      <c r="S66" s="1096"/>
      <c r="T66" s="1037">
        <v>55</v>
      </c>
      <c r="U66" s="1535" t="s">
        <v>83</v>
      </c>
      <c r="V66" s="1086" t="s">
        <v>49</v>
      </c>
      <c r="W66" s="1099">
        <f t="shared" si="25"/>
        <v>0</v>
      </c>
      <c r="X66" s="1099">
        <f t="shared" si="25"/>
        <v>0</v>
      </c>
      <c r="Y66" s="1100" t="e">
        <f t="shared" si="26"/>
        <v>#DIV/0!</v>
      </c>
      <c r="Z66" s="1100">
        <f t="shared" si="27"/>
        <v>0</v>
      </c>
      <c r="AA66" s="1100">
        <f t="shared" si="27"/>
        <v>0</v>
      </c>
      <c r="AB66" s="1103"/>
      <c r="AC66" s="1101">
        <f t="shared" si="28"/>
        <v>0</v>
      </c>
      <c r="AD66" s="1101">
        <f t="shared" si="28"/>
        <v>0</v>
      </c>
      <c r="AE66" s="1102" t="e">
        <f t="shared" si="29"/>
        <v>#DIV/0!</v>
      </c>
      <c r="AF66" s="1104"/>
      <c r="AG66" s="1104"/>
      <c r="AH66" s="1104"/>
      <c r="AI66" s="1104"/>
      <c r="AJ66" s="1104"/>
      <c r="AK66" s="1104"/>
      <c r="AL66" s="1104"/>
      <c r="AM66" s="1104"/>
      <c r="AN66" s="1104"/>
      <c r="AO66" s="1104"/>
      <c r="AP66" s="1104"/>
      <c r="AQ66" s="1104"/>
      <c r="AR66" s="1104"/>
      <c r="AS66" s="1104"/>
      <c r="AT66" s="1103"/>
      <c r="AU66" s="1103"/>
      <c r="AV66" s="1103"/>
      <c r="AW66" s="1103"/>
      <c r="AX66" s="1103"/>
      <c r="AY66" s="1103"/>
      <c r="AZ66" s="1103"/>
      <c r="BA66" s="1103"/>
      <c r="BB66" s="1103"/>
      <c r="BC66" s="1103"/>
      <c r="BD66" s="1101">
        <f t="shared" si="31"/>
        <v>0</v>
      </c>
      <c r="BE66" s="1101">
        <f t="shared" si="30"/>
        <v>0</v>
      </c>
    </row>
    <row r="67" spans="1:57" ht="12" customHeight="1" x14ac:dyDescent="0.2">
      <c r="A67" s="1331">
        <v>56</v>
      </c>
      <c r="B67" s="1084">
        <v>0.33</v>
      </c>
      <c r="C67" s="1085"/>
      <c r="D67" s="1535"/>
      <c r="E67" s="1105" t="s">
        <v>279</v>
      </c>
      <c r="F67" s="1087"/>
      <c r="G67" s="1088"/>
      <c r="H67" s="1089" t="e">
        <f t="shared" si="17"/>
        <v>#DIV/0!</v>
      </c>
      <c r="I67" s="1103"/>
      <c r="J67" s="1091">
        <f t="shared" si="18"/>
        <v>0</v>
      </c>
      <c r="K67" s="1092">
        <f t="shared" si="19"/>
        <v>0</v>
      </c>
      <c r="L67" s="1093">
        <f t="shared" si="20"/>
        <v>2626.8</v>
      </c>
      <c r="M67" s="1093">
        <f t="shared" si="21"/>
        <v>0</v>
      </c>
      <c r="N67" s="1093">
        <f t="shared" si="22"/>
        <v>0</v>
      </c>
      <c r="O67" s="1093">
        <f t="shared" si="23"/>
        <v>0</v>
      </c>
      <c r="P67" s="1094">
        <f t="shared" si="24"/>
        <v>0</v>
      </c>
      <c r="Q67" s="1094">
        <f t="shared" si="9"/>
        <v>0</v>
      </c>
      <c r="R67" s="1106"/>
      <c r="S67" s="1096"/>
      <c r="T67" s="1037">
        <v>56</v>
      </c>
      <c r="U67" s="1535"/>
      <c r="V67" s="1086" t="s">
        <v>50</v>
      </c>
      <c r="W67" s="1099">
        <f t="shared" si="25"/>
        <v>0</v>
      </c>
      <c r="X67" s="1099">
        <f t="shared" si="25"/>
        <v>0</v>
      </c>
      <c r="Y67" s="1100" t="e">
        <f t="shared" si="26"/>
        <v>#DIV/0!</v>
      </c>
      <c r="Z67" s="1100">
        <f t="shared" si="27"/>
        <v>0</v>
      </c>
      <c r="AA67" s="1100">
        <f t="shared" si="27"/>
        <v>0</v>
      </c>
      <c r="AB67" s="1103"/>
      <c r="AC67" s="1101">
        <f t="shared" si="28"/>
        <v>0</v>
      </c>
      <c r="AD67" s="1101">
        <f t="shared" si="28"/>
        <v>0</v>
      </c>
      <c r="AE67" s="1102" t="e">
        <f t="shared" si="29"/>
        <v>#DIV/0!</v>
      </c>
      <c r="AF67" s="1104"/>
      <c r="AG67" s="1104"/>
      <c r="AH67" s="1104"/>
      <c r="AI67" s="1104"/>
      <c r="AJ67" s="1104"/>
      <c r="AK67" s="1104"/>
      <c r="AL67" s="1104"/>
      <c r="AM67" s="1104"/>
      <c r="AN67" s="1104"/>
      <c r="AO67" s="1104"/>
      <c r="AP67" s="1104"/>
      <c r="AQ67" s="1104"/>
      <c r="AR67" s="1104"/>
      <c r="AS67" s="1104"/>
      <c r="AT67" s="1103"/>
      <c r="AU67" s="1103"/>
      <c r="AV67" s="1103"/>
      <c r="AW67" s="1103"/>
      <c r="AX67" s="1103"/>
      <c r="AY67" s="1103"/>
      <c r="AZ67" s="1103"/>
      <c r="BA67" s="1103"/>
      <c r="BB67" s="1103"/>
      <c r="BC67" s="1103"/>
      <c r="BD67" s="1101">
        <f t="shared" si="31"/>
        <v>0</v>
      </c>
      <c r="BE67" s="1101">
        <f t="shared" si="30"/>
        <v>0</v>
      </c>
    </row>
    <row r="68" spans="1:57" s="1125" customFormat="1" ht="20.25" customHeight="1" x14ac:dyDescent="0.2">
      <c r="A68" s="1331">
        <v>57</v>
      </c>
      <c r="B68" s="1114"/>
      <c r="C68" s="1115"/>
      <c r="D68" s="1068" t="s">
        <v>84</v>
      </c>
      <c r="E68" s="1037"/>
      <c r="F68" s="1037"/>
      <c r="G68" s="1116"/>
      <c r="H68" s="1114"/>
      <c r="I68" s="1038"/>
      <c r="J68" s="1117"/>
      <c r="K68" s="1118"/>
      <c r="L68" s="1119"/>
      <c r="M68" s="1119"/>
      <c r="N68" s="1120"/>
      <c r="O68" s="1119"/>
      <c r="P68" s="1120"/>
      <c r="Q68" s="1120"/>
      <c r="R68" s="1122"/>
      <c r="S68" s="1123"/>
      <c r="T68" s="1037">
        <v>57</v>
      </c>
      <c r="U68" s="1068" t="s">
        <v>84</v>
      </c>
      <c r="V68" s="1037"/>
      <c r="W68" s="1037"/>
      <c r="X68" s="1037"/>
      <c r="Y68" s="1114"/>
      <c r="Z68" s="1038"/>
      <c r="AA68" s="1114"/>
      <c r="AB68" s="1038"/>
      <c r="AC68" s="1038"/>
      <c r="AD68" s="1038"/>
      <c r="AE68" s="1124"/>
      <c r="AF68" s="1124"/>
      <c r="AG68" s="1124"/>
      <c r="AH68" s="1124"/>
      <c r="AI68" s="1124"/>
      <c r="AJ68" s="1124"/>
      <c r="AK68" s="1124"/>
      <c r="AL68" s="1124"/>
      <c r="AM68" s="1124"/>
      <c r="AN68" s="1124"/>
      <c r="AO68" s="1124"/>
      <c r="AP68" s="1124"/>
      <c r="AQ68" s="1124"/>
      <c r="AR68" s="1124"/>
      <c r="AS68" s="1124"/>
      <c r="AT68" s="1038"/>
      <c r="AU68" s="1038"/>
      <c r="AV68" s="1038"/>
      <c r="AW68" s="1038"/>
      <c r="AX68" s="1038"/>
      <c r="AY68" s="1038"/>
      <c r="AZ68" s="1038"/>
      <c r="BA68" s="1038"/>
      <c r="BB68" s="1038"/>
      <c r="BC68" s="1038"/>
      <c r="BD68" s="1038"/>
      <c r="BE68" s="1038"/>
    </row>
    <row r="69" spans="1:57" ht="13.5" customHeight="1" x14ac:dyDescent="0.2">
      <c r="A69" s="1331">
        <v>58</v>
      </c>
      <c r="B69" s="1084">
        <v>2</v>
      </c>
      <c r="C69" s="1085"/>
      <c r="D69" s="1538" t="s">
        <v>85</v>
      </c>
      <c r="E69" s="1105" t="s">
        <v>278</v>
      </c>
      <c r="F69" s="1087"/>
      <c r="G69" s="1088"/>
      <c r="H69" s="1089" t="e">
        <f t="shared" ref="H69:H74" si="32">G69*100/F69</f>
        <v>#DIV/0!</v>
      </c>
      <c r="I69" s="1103"/>
      <c r="J69" s="1091">
        <f t="shared" ref="J69:J74" si="33">I69*G69</f>
        <v>0</v>
      </c>
      <c r="K69" s="1092">
        <f t="shared" ref="K69:K74" si="34">J69*B69</f>
        <v>0</v>
      </c>
      <c r="L69" s="1093">
        <f t="shared" ref="L69:L74" si="35">B69*7960</f>
        <v>15920</v>
      </c>
      <c r="M69" s="1093">
        <f t="shared" ref="M69:M74" si="36">L69*J69</f>
        <v>0</v>
      </c>
      <c r="N69" s="1093">
        <f t="shared" ref="N69:N74" si="37">C69*J69</f>
        <v>0</v>
      </c>
      <c r="O69" s="1093">
        <f t="shared" ref="O69:O74" si="38">N69*7960</f>
        <v>0</v>
      </c>
      <c r="P69" s="1094">
        <f t="shared" ref="P69:P74" si="39">K69+N69</f>
        <v>0</v>
      </c>
      <c r="Q69" s="1094">
        <f t="shared" si="9"/>
        <v>0</v>
      </c>
      <c r="R69" s="1106"/>
      <c r="S69" s="1096"/>
      <c r="T69" s="1037">
        <v>58</v>
      </c>
      <c r="U69" s="1538" t="s">
        <v>85</v>
      </c>
      <c r="V69" s="1086" t="s">
        <v>49</v>
      </c>
      <c r="W69" s="1099">
        <f t="shared" ref="W69:X74" si="40">F69</f>
        <v>0</v>
      </c>
      <c r="X69" s="1099">
        <f t="shared" si="40"/>
        <v>0</v>
      </c>
      <c r="Y69" s="1100" t="e">
        <f t="shared" ref="Y69:Y74" si="41">X69*100/W69</f>
        <v>#DIV/0!</v>
      </c>
      <c r="Z69" s="1100">
        <f t="shared" ref="Z69:AA74" si="42">I69</f>
        <v>0</v>
      </c>
      <c r="AA69" s="1100">
        <f t="shared" si="42"/>
        <v>0</v>
      </c>
      <c r="AB69" s="1103"/>
      <c r="AC69" s="1101">
        <f t="shared" ref="AC69:AD74" si="43">AF69+AH69+AJ69+AL69+AN69+AP69+AR69+AT69+AV69+AX69+AZ69+BB69</f>
        <v>0</v>
      </c>
      <c r="AD69" s="1101">
        <f t="shared" si="43"/>
        <v>0</v>
      </c>
      <c r="AE69" s="1102" t="e">
        <f t="shared" ref="AE69:AE74" si="44">AD69*100/AC69</f>
        <v>#DIV/0!</v>
      </c>
      <c r="AF69" s="1104"/>
      <c r="AG69" s="1104"/>
      <c r="AH69" s="1104"/>
      <c r="AI69" s="1104"/>
      <c r="AJ69" s="1104"/>
      <c r="AK69" s="1104"/>
      <c r="AL69" s="1104"/>
      <c r="AM69" s="1104"/>
      <c r="AN69" s="1104"/>
      <c r="AO69" s="1104"/>
      <c r="AP69" s="1104"/>
      <c r="AQ69" s="1104"/>
      <c r="AR69" s="1104"/>
      <c r="AS69" s="1104"/>
      <c r="AT69" s="1103"/>
      <c r="AU69" s="1103"/>
      <c r="AV69" s="1103"/>
      <c r="AW69" s="1103"/>
      <c r="AX69" s="1103"/>
      <c r="AY69" s="1103"/>
      <c r="AZ69" s="1103"/>
      <c r="BA69" s="1103"/>
      <c r="BB69" s="1103"/>
      <c r="BC69" s="1103"/>
      <c r="BD69" s="1101">
        <f t="shared" ref="BD69:BD74" si="45">AF69+AH69+AJ69+AL69+AN69+AP69+AR69+AT69+AV69+AX69+AZ69</f>
        <v>0</v>
      </c>
      <c r="BE69" s="1101">
        <f t="shared" ref="BE69:BE74" si="46">AG69+AI69+AK69+AM69+AO69+AQ69+AS69+AU69+AW69+AY69+BA69+BC69</f>
        <v>0</v>
      </c>
    </row>
    <row r="70" spans="1:57" ht="13.5" customHeight="1" x14ac:dyDescent="0.2">
      <c r="A70" s="1331">
        <v>59</v>
      </c>
      <c r="B70" s="1084">
        <v>2</v>
      </c>
      <c r="C70" s="1085"/>
      <c r="D70" s="1538"/>
      <c r="E70" s="1105" t="s">
        <v>279</v>
      </c>
      <c r="F70" s="1087"/>
      <c r="G70" s="1088"/>
      <c r="H70" s="1089" t="e">
        <f t="shared" si="32"/>
        <v>#DIV/0!</v>
      </c>
      <c r="I70" s="1103"/>
      <c r="J70" s="1091">
        <f t="shared" si="33"/>
        <v>0</v>
      </c>
      <c r="K70" s="1092">
        <f t="shared" si="34"/>
        <v>0</v>
      </c>
      <c r="L70" s="1093">
        <f t="shared" si="35"/>
        <v>15920</v>
      </c>
      <c r="M70" s="1093">
        <f t="shared" si="36"/>
        <v>0</v>
      </c>
      <c r="N70" s="1093">
        <f t="shared" si="37"/>
        <v>0</v>
      </c>
      <c r="O70" s="1093">
        <f t="shared" si="38"/>
        <v>0</v>
      </c>
      <c r="P70" s="1094">
        <f t="shared" si="39"/>
        <v>0</v>
      </c>
      <c r="Q70" s="1094">
        <f t="shared" si="9"/>
        <v>0</v>
      </c>
      <c r="R70" s="1106"/>
      <c r="S70" s="1096"/>
      <c r="T70" s="1037">
        <v>59</v>
      </c>
      <c r="U70" s="1538"/>
      <c r="V70" s="1086" t="s">
        <v>50</v>
      </c>
      <c r="W70" s="1099">
        <f t="shared" si="40"/>
        <v>0</v>
      </c>
      <c r="X70" s="1099">
        <f t="shared" si="40"/>
        <v>0</v>
      </c>
      <c r="Y70" s="1100" t="e">
        <f t="shared" si="41"/>
        <v>#DIV/0!</v>
      </c>
      <c r="Z70" s="1100">
        <f t="shared" si="42"/>
        <v>0</v>
      </c>
      <c r="AA70" s="1100">
        <f t="shared" si="42"/>
        <v>0</v>
      </c>
      <c r="AB70" s="1103"/>
      <c r="AC70" s="1101">
        <f t="shared" si="43"/>
        <v>0</v>
      </c>
      <c r="AD70" s="1101">
        <f t="shared" si="43"/>
        <v>0</v>
      </c>
      <c r="AE70" s="1102" t="e">
        <f t="shared" si="44"/>
        <v>#DIV/0!</v>
      </c>
      <c r="AF70" s="1104"/>
      <c r="AG70" s="1104"/>
      <c r="AH70" s="1104"/>
      <c r="AI70" s="1104"/>
      <c r="AJ70" s="1104"/>
      <c r="AK70" s="1104"/>
      <c r="AL70" s="1104"/>
      <c r="AM70" s="1104"/>
      <c r="AN70" s="1104"/>
      <c r="AO70" s="1104"/>
      <c r="AP70" s="1104"/>
      <c r="AQ70" s="1104"/>
      <c r="AR70" s="1104"/>
      <c r="AS70" s="1104"/>
      <c r="AT70" s="1103"/>
      <c r="AU70" s="1103"/>
      <c r="AV70" s="1103"/>
      <c r="AW70" s="1103"/>
      <c r="AX70" s="1103"/>
      <c r="AY70" s="1103"/>
      <c r="AZ70" s="1103"/>
      <c r="BA70" s="1103"/>
      <c r="BB70" s="1103"/>
      <c r="BC70" s="1103"/>
      <c r="BD70" s="1101">
        <f t="shared" si="45"/>
        <v>0</v>
      </c>
      <c r="BE70" s="1101">
        <f t="shared" si="46"/>
        <v>0</v>
      </c>
    </row>
    <row r="71" spans="1:57" ht="12" customHeight="1" x14ac:dyDescent="0.2">
      <c r="A71" s="1331">
        <v>60</v>
      </c>
      <c r="B71" s="1084">
        <v>2</v>
      </c>
      <c r="C71" s="1085"/>
      <c r="D71" s="1538" t="s">
        <v>86</v>
      </c>
      <c r="E71" s="1105" t="s">
        <v>278</v>
      </c>
      <c r="F71" s="1087"/>
      <c r="G71" s="1088"/>
      <c r="H71" s="1089" t="e">
        <f t="shared" si="32"/>
        <v>#DIV/0!</v>
      </c>
      <c r="I71" s="1103"/>
      <c r="J71" s="1091">
        <f t="shared" si="33"/>
        <v>0</v>
      </c>
      <c r="K71" s="1092">
        <f t="shared" si="34"/>
        <v>0</v>
      </c>
      <c r="L71" s="1093">
        <f t="shared" si="35"/>
        <v>15920</v>
      </c>
      <c r="M71" s="1093">
        <f t="shared" si="36"/>
        <v>0</v>
      </c>
      <c r="N71" s="1093">
        <f t="shared" si="37"/>
        <v>0</v>
      </c>
      <c r="O71" s="1093">
        <f t="shared" si="38"/>
        <v>0</v>
      </c>
      <c r="P71" s="1094">
        <f t="shared" si="39"/>
        <v>0</v>
      </c>
      <c r="Q71" s="1094">
        <f t="shared" si="9"/>
        <v>0</v>
      </c>
      <c r="R71" s="1106"/>
      <c r="S71" s="1096"/>
      <c r="T71" s="1037">
        <v>60</v>
      </c>
      <c r="U71" s="1538" t="s">
        <v>86</v>
      </c>
      <c r="V71" s="1086" t="s">
        <v>49</v>
      </c>
      <c r="W71" s="1099">
        <f t="shared" si="40"/>
        <v>0</v>
      </c>
      <c r="X71" s="1099">
        <f t="shared" si="40"/>
        <v>0</v>
      </c>
      <c r="Y71" s="1100" t="e">
        <f t="shared" si="41"/>
        <v>#DIV/0!</v>
      </c>
      <c r="Z71" s="1100">
        <f t="shared" si="42"/>
        <v>0</v>
      </c>
      <c r="AA71" s="1100">
        <f t="shared" si="42"/>
        <v>0</v>
      </c>
      <c r="AB71" s="1103"/>
      <c r="AC71" s="1101">
        <f t="shared" si="43"/>
        <v>0</v>
      </c>
      <c r="AD71" s="1101">
        <f t="shared" si="43"/>
        <v>0</v>
      </c>
      <c r="AE71" s="1102" t="e">
        <f t="shared" si="44"/>
        <v>#DIV/0!</v>
      </c>
      <c r="AF71" s="1104"/>
      <c r="AG71" s="1104"/>
      <c r="AH71" s="1104"/>
      <c r="AI71" s="1104"/>
      <c r="AJ71" s="1104"/>
      <c r="AK71" s="1104"/>
      <c r="AL71" s="1104"/>
      <c r="AM71" s="1104"/>
      <c r="AN71" s="1104"/>
      <c r="AO71" s="1104"/>
      <c r="AP71" s="1104"/>
      <c r="AQ71" s="1104"/>
      <c r="AR71" s="1104"/>
      <c r="AS71" s="1104"/>
      <c r="AT71" s="1103"/>
      <c r="AU71" s="1103"/>
      <c r="AV71" s="1103"/>
      <c r="AW71" s="1103"/>
      <c r="AX71" s="1103"/>
      <c r="AY71" s="1103"/>
      <c r="AZ71" s="1103"/>
      <c r="BA71" s="1103"/>
      <c r="BB71" s="1103"/>
      <c r="BC71" s="1103"/>
      <c r="BD71" s="1101">
        <f t="shared" si="45"/>
        <v>0</v>
      </c>
      <c r="BE71" s="1101">
        <f t="shared" si="46"/>
        <v>0</v>
      </c>
    </row>
    <row r="72" spans="1:57" ht="12" customHeight="1" x14ac:dyDescent="0.2">
      <c r="A72" s="1331">
        <v>61</v>
      </c>
      <c r="B72" s="1084">
        <v>2</v>
      </c>
      <c r="C72" s="1085"/>
      <c r="D72" s="1538"/>
      <c r="E72" s="1105" t="s">
        <v>279</v>
      </c>
      <c r="F72" s="1087"/>
      <c r="G72" s="1088"/>
      <c r="H72" s="1089" t="e">
        <f t="shared" si="32"/>
        <v>#DIV/0!</v>
      </c>
      <c r="I72" s="1103"/>
      <c r="J72" s="1091">
        <f t="shared" si="33"/>
        <v>0</v>
      </c>
      <c r="K72" s="1092">
        <f t="shared" si="34"/>
        <v>0</v>
      </c>
      <c r="L72" s="1093">
        <f t="shared" si="35"/>
        <v>15920</v>
      </c>
      <c r="M72" s="1093">
        <f t="shared" si="36"/>
        <v>0</v>
      </c>
      <c r="N72" s="1093">
        <f t="shared" si="37"/>
        <v>0</v>
      </c>
      <c r="O72" s="1093">
        <f t="shared" si="38"/>
        <v>0</v>
      </c>
      <c r="P72" s="1094">
        <f t="shared" si="39"/>
        <v>0</v>
      </c>
      <c r="Q72" s="1094">
        <f t="shared" si="9"/>
        <v>0</v>
      </c>
      <c r="R72" s="1106"/>
      <c r="S72" s="1096"/>
      <c r="T72" s="1037">
        <v>61</v>
      </c>
      <c r="U72" s="1538"/>
      <c r="V72" s="1086" t="s">
        <v>50</v>
      </c>
      <c r="W72" s="1099">
        <f t="shared" si="40"/>
        <v>0</v>
      </c>
      <c r="X72" s="1099">
        <f t="shared" si="40"/>
        <v>0</v>
      </c>
      <c r="Y72" s="1100" t="e">
        <f t="shared" si="41"/>
        <v>#DIV/0!</v>
      </c>
      <c r="Z72" s="1100">
        <f t="shared" si="42"/>
        <v>0</v>
      </c>
      <c r="AA72" s="1100">
        <f t="shared" si="42"/>
        <v>0</v>
      </c>
      <c r="AB72" s="1103"/>
      <c r="AC72" s="1101">
        <f t="shared" si="43"/>
        <v>0</v>
      </c>
      <c r="AD72" s="1101">
        <f t="shared" si="43"/>
        <v>0</v>
      </c>
      <c r="AE72" s="1102" t="e">
        <f t="shared" si="44"/>
        <v>#DIV/0!</v>
      </c>
      <c r="AF72" s="1104"/>
      <c r="AG72" s="1104"/>
      <c r="AH72" s="1104"/>
      <c r="AI72" s="1104"/>
      <c r="AJ72" s="1104"/>
      <c r="AK72" s="1104"/>
      <c r="AL72" s="1104"/>
      <c r="AM72" s="1104"/>
      <c r="AN72" s="1104"/>
      <c r="AO72" s="1104"/>
      <c r="AP72" s="1104"/>
      <c r="AQ72" s="1104"/>
      <c r="AR72" s="1104"/>
      <c r="AS72" s="1104"/>
      <c r="AT72" s="1103"/>
      <c r="AU72" s="1103"/>
      <c r="AV72" s="1103"/>
      <c r="AW72" s="1103"/>
      <c r="AX72" s="1103"/>
      <c r="AY72" s="1103"/>
      <c r="AZ72" s="1103"/>
      <c r="BA72" s="1103"/>
      <c r="BB72" s="1103"/>
      <c r="BC72" s="1103"/>
      <c r="BD72" s="1101">
        <f t="shared" si="45"/>
        <v>0</v>
      </c>
      <c r="BE72" s="1101">
        <f t="shared" si="46"/>
        <v>0</v>
      </c>
    </row>
    <row r="73" spans="1:57" ht="12" customHeight="1" x14ac:dyDescent="0.2">
      <c r="A73" s="1331">
        <v>62</v>
      </c>
      <c r="B73" s="1084">
        <v>1</v>
      </c>
      <c r="C73" s="1085">
        <v>8</v>
      </c>
      <c r="D73" s="1538" t="s">
        <v>144</v>
      </c>
      <c r="E73" s="1105" t="s">
        <v>278</v>
      </c>
      <c r="F73" s="1108">
        <v>1</v>
      </c>
      <c r="G73" s="1109">
        <v>1</v>
      </c>
      <c r="H73" s="1089">
        <f t="shared" si="32"/>
        <v>100</v>
      </c>
      <c r="I73" s="1103">
        <v>1</v>
      </c>
      <c r="J73" s="1091">
        <f t="shared" si="33"/>
        <v>1</v>
      </c>
      <c r="K73" s="1092">
        <f t="shared" si="34"/>
        <v>1</v>
      </c>
      <c r="L73" s="1093">
        <f t="shared" si="35"/>
        <v>7960</v>
      </c>
      <c r="M73" s="1093">
        <f t="shared" si="36"/>
        <v>7960</v>
      </c>
      <c r="N73" s="1093">
        <f t="shared" si="37"/>
        <v>8</v>
      </c>
      <c r="O73" s="1093">
        <f t="shared" si="38"/>
        <v>63680</v>
      </c>
      <c r="P73" s="1094">
        <f t="shared" si="39"/>
        <v>9</v>
      </c>
      <c r="Q73" s="1094">
        <f t="shared" si="9"/>
        <v>71640</v>
      </c>
      <c r="R73" s="1106"/>
      <c r="S73" s="1096"/>
      <c r="T73" s="1037">
        <v>62</v>
      </c>
      <c r="U73" s="1539" t="s">
        <v>144</v>
      </c>
      <c r="V73" s="1086" t="s">
        <v>49</v>
      </c>
      <c r="W73" s="1099">
        <f t="shared" si="40"/>
        <v>1</v>
      </c>
      <c r="X73" s="1099">
        <f t="shared" si="40"/>
        <v>1</v>
      </c>
      <c r="Y73" s="1100">
        <f t="shared" si="41"/>
        <v>100</v>
      </c>
      <c r="Z73" s="1100">
        <f t="shared" si="42"/>
        <v>1</v>
      </c>
      <c r="AA73" s="1100">
        <f t="shared" si="42"/>
        <v>1</v>
      </c>
      <c r="AB73" s="1103"/>
      <c r="AC73" s="1101">
        <f t="shared" si="43"/>
        <v>1</v>
      </c>
      <c r="AD73" s="1101">
        <f t="shared" si="43"/>
        <v>0</v>
      </c>
      <c r="AE73" s="1102">
        <f t="shared" si="44"/>
        <v>0</v>
      </c>
      <c r="AF73" s="1104"/>
      <c r="AG73" s="1104"/>
      <c r="AH73" s="1104"/>
      <c r="AI73" s="1104"/>
      <c r="AJ73" s="1104"/>
      <c r="AK73" s="1104"/>
      <c r="AL73" s="1104"/>
      <c r="AM73" s="1104"/>
      <c r="AN73" s="1104"/>
      <c r="AO73" s="1104"/>
      <c r="AP73" s="1104"/>
      <c r="AQ73" s="1104"/>
      <c r="AR73" s="1104"/>
      <c r="AS73" s="1104"/>
      <c r="AT73" s="1103">
        <v>1</v>
      </c>
      <c r="AU73" s="1103"/>
      <c r="AV73" s="1103"/>
      <c r="AW73" s="1103"/>
      <c r="AX73" s="1103"/>
      <c r="AY73" s="1103"/>
      <c r="AZ73" s="1103"/>
      <c r="BA73" s="1103"/>
      <c r="BB73" s="1103"/>
      <c r="BC73" s="1103"/>
      <c r="BD73" s="1101">
        <f t="shared" si="45"/>
        <v>1</v>
      </c>
      <c r="BE73" s="1101">
        <f t="shared" si="46"/>
        <v>0</v>
      </c>
    </row>
    <row r="74" spans="1:57" ht="12" customHeight="1" x14ac:dyDescent="0.2">
      <c r="A74" s="1331">
        <v>63</v>
      </c>
      <c r="B74" s="1084">
        <v>1</v>
      </c>
      <c r="C74" s="1085">
        <v>4</v>
      </c>
      <c r="D74" s="1538"/>
      <c r="E74" s="1105" t="s">
        <v>279</v>
      </c>
      <c r="F74" s="1108">
        <v>1</v>
      </c>
      <c r="G74" s="1109">
        <v>1</v>
      </c>
      <c r="H74" s="1089">
        <f t="shared" si="32"/>
        <v>100</v>
      </c>
      <c r="I74" s="1103">
        <v>1</v>
      </c>
      <c r="J74" s="1091">
        <f t="shared" si="33"/>
        <v>1</v>
      </c>
      <c r="K74" s="1092">
        <f t="shared" si="34"/>
        <v>1</v>
      </c>
      <c r="L74" s="1093">
        <f t="shared" si="35"/>
        <v>7960</v>
      </c>
      <c r="M74" s="1093">
        <f t="shared" si="36"/>
        <v>7960</v>
      </c>
      <c r="N74" s="1093">
        <f t="shared" si="37"/>
        <v>4</v>
      </c>
      <c r="O74" s="1093">
        <f t="shared" si="38"/>
        <v>31840</v>
      </c>
      <c r="P74" s="1094">
        <f t="shared" si="39"/>
        <v>5</v>
      </c>
      <c r="Q74" s="1094">
        <f>M74+O74</f>
        <v>39800</v>
      </c>
      <c r="R74" s="1106"/>
      <c r="S74" s="1096"/>
      <c r="T74" s="1037">
        <v>63</v>
      </c>
      <c r="U74" s="1539"/>
      <c r="V74" s="1128" t="s">
        <v>50</v>
      </c>
      <c r="W74" s="1099">
        <f t="shared" si="40"/>
        <v>1</v>
      </c>
      <c r="X74" s="1099">
        <f t="shared" si="40"/>
        <v>1</v>
      </c>
      <c r="Y74" s="1100">
        <f t="shared" si="41"/>
        <v>100</v>
      </c>
      <c r="Z74" s="1100">
        <f t="shared" si="42"/>
        <v>1</v>
      </c>
      <c r="AA74" s="1134">
        <f t="shared" si="42"/>
        <v>1</v>
      </c>
      <c r="AB74" s="1103"/>
      <c r="AC74" s="1101">
        <f t="shared" si="43"/>
        <v>0</v>
      </c>
      <c r="AD74" s="1101">
        <f t="shared" si="43"/>
        <v>0</v>
      </c>
      <c r="AE74" s="1102" t="e">
        <f t="shared" si="44"/>
        <v>#DIV/0!</v>
      </c>
      <c r="AF74" s="1104"/>
      <c r="AG74" s="1104"/>
      <c r="AH74" s="1104"/>
      <c r="AI74" s="1104"/>
      <c r="AJ74" s="1104"/>
      <c r="AK74" s="1104"/>
      <c r="AL74" s="1104"/>
      <c r="AM74" s="1104"/>
      <c r="AN74" s="1104"/>
      <c r="AO74" s="1104"/>
      <c r="AP74" s="1104"/>
      <c r="AQ74" s="1104"/>
      <c r="AR74" s="1104"/>
      <c r="AS74" s="1104"/>
      <c r="AT74" s="1103"/>
      <c r="AU74" s="1103"/>
      <c r="AV74" s="1103"/>
      <c r="AW74" s="1103"/>
      <c r="AX74" s="1103"/>
      <c r="AY74" s="1103"/>
      <c r="AZ74" s="1103"/>
      <c r="BA74" s="1103"/>
      <c r="BB74" s="1103"/>
      <c r="BC74" s="1103"/>
      <c r="BD74" s="1101">
        <f t="shared" si="45"/>
        <v>0</v>
      </c>
      <c r="BE74" s="1101">
        <f t="shared" si="46"/>
        <v>0</v>
      </c>
    </row>
    <row r="75" spans="1:57" s="1136" customFormat="1" ht="21.75" customHeight="1" x14ac:dyDescent="0.2">
      <c r="A75" s="1331">
        <v>64</v>
      </c>
      <c r="B75" s="1114"/>
      <c r="C75" s="1115"/>
      <c r="D75" s="1135" t="s">
        <v>88</v>
      </c>
      <c r="E75" s="1037"/>
      <c r="F75" s="1037"/>
      <c r="G75" s="1116"/>
      <c r="H75" s="1114"/>
      <c r="I75" s="1038"/>
      <c r="J75" s="1117"/>
      <c r="K75" s="1118"/>
      <c r="L75" s="1119"/>
      <c r="M75" s="1119"/>
      <c r="N75" s="1120"/>
      <c r="O75" s="1119"/>
      <c r="P75" s="1120"/>
      <c r="Q75" s="1120"/>
      <c r="R75" s="1122"/>
      <c r="S75" s="1123"/>
      <c r="T75" s="1037">
        <v>64</v>
      </c>
      <c r="U75" s="1068" t="s">
        <v>88</v>
      </c>
      <c r="V75" s="1037"/>
      <c r="W75" s="1037"/>
      <c r="X75" s="1037"/>
      <c r="Y75" s="1114"/>
      <c r="Z75" s="1038"/>
      <c r="AA75" s="1114"/>
      <c r="AB75" s="1038"/>
      <c r="AC75" s="1038"/>
      <c r="AD75" s="1038"/>
      <c r="AE75" s="1124"/>
      <c r="AF75" s="1124"/>
      <c r="AG75" s="1124"/>
      <c r="AH75" s="1124"/>
      <c r="AI75" s="1124"/>
      <c r="AJ75" s="1124"/>
      <c r="AK75" s="1124"/>
      <c r="AL75" s="1124"/>
      <c r="AM75" s="1124"/>
      <c r="AN75" s="1124"/>
      <c r="AO75" s="1124"/>
      <c r="AP75" s="1124"/>
      <c r="AQ75" s="1124"/>
      <c r="AR75" s="1124"/>
      <c r="AS75" s="1124"/>
      <c r="AT75" s="1038"/>
      <c r="AU75" s="1038"/>
      <c r="AV75" s="1038"/>
      <c r="AW75" s="1038"/>
      <c r="AX75" s="1038"/>
      <c r="AY75" s="1038"/>
      <c r="AZ75" s="1038"/>
      <c r="BA75" s="1038"/>
      <c r="BB75" s="1038"/>
      <c r="BC75" s="1038"/>
      <c r="BD75" s="1038"/>
      <c r="BE75" s="1038"/>
    </row>
    <row r="76" spans="1:57" s="1065" customFormat="1" ht="11.25" customHeight="1" x14ac:dyDescent="0.2">
      <c r="A76" s="1331">
        <v>65</v>
      </c>
      <c r="B76" s="1126">
        <v>0.5</v>
      </c>
      <c r="C76" s="1127">
        <v>20</v>
      </c>
      <c r="D76" s="1540" t="s">
        <v>89</v>
      </c>
      <c r="E76" s="1105" t="s">
        <v>278</v>
      </c>
      <c r="F76" s="1108">
        <v>1</v>
      </c>
      <c r="G76" s="1109">
        <v>1</v>
      </c>
      <c r="H76" s="1089">
        <f t="shared" ref="H76:H97" si="47">G76*100/F76</f>
        <v>100</v>
      </c>
      <c r="I76" s="1130">
        <v>1</v>
      </c>
      <c r="J76" s="1091">
        <f t="shared" ref="J76:J97" si="48">I76*G76</f>
        <v>1</v>
      </c>
      <c r="K76" s="1092">
        <f t="shared" ref="K76:K97" si="49">J76*B76</f>
        <v>0.5</v>
      </c>
      <c r="L76" s="1093">
        <f t="shared" ref="L76:L97" si="50">B76*7960</f>
        <v>3980</v>
      </c>
      <c r="M76" s="1093">
        <f t="shared" ref="M76:M97" si="51">L76*J76</f>
        <v>3980</v>
      </c>
      <c r="N76" s="1093">
        <f t="shared" ref="N76:N97" si="52">C76*J76</f>
        <v>20</v>
      </c>
      <c r="O76" s="1093">
        <f t="shared" ref="O76:O97" si="53">N76*7960</f>
        <v>159200</v>
      </c>
      <c r="P76" s="1094">
        <f t="shared" ref="P76:P97" si="54">K76+N76</f>
        <v>20.5</v>
      </c>
      <c r="Q76" s="1094">
        <f>M76+O76</f>
        <v>163180</v>
      </c>
      <c r="R76" s="1131"/>
      <c r="S76" s="1132"/>
      <c r="T76" s="1037">
        <v>65</v>
      </c>
      <c r="U76" s="1541" t="s">
        <v>89</v>
      </c>
      <c r="V76" s="1086" t="s">
        <v>49</v>
      </c>
      <c r="W76" s="1099">
        <f t="shared" ref="W76:X97" si="55">F76</f>
        <v>1</v>
      </c>
      <c r="X76" s="1099">
        <f t="shared" si="55"/>
        <v>1</v>
      </c>
      <c r="Y76" s="1100">
        <f t="shared" ref="Y76:Y97" si="56">X76*100/W76</f>
        <v>100</v>
      </c>
      <c r="Z76" s="1134">
        <f t="shared" ref="Z76:AA97" si="57">I76</f>
        <v>1</v>
      </c>
      <c r="AA76" s="1134">
        <f t="shared" si="57"/>
        <v>1</v>
      </c>
      <c r="AB76" s="1103"/>
      <c r="AC76" s="1101">
        <f t="shared" ref="AC76:AD97" si="58">AF76+AH76+AJ76+AL76+AN76+AP76+AR76+AT76+AV76+AX76+AZ76+BB76</f>
        <v>1</v>
      </c>
      <c r="AD76" s="1101">
        <f t="shared" si="58"/>
        <v>0</v>
      </c>
      <c r="AE76" s="1102">
        <f t="shared" ref="AE76:AE97" si="59">AD76*100/AC76</f>
        <v>0</v>
      </c>
      <c r="AF76" s="1104"/>
      <c r="AG76" s="1104"/>
      <c r="AH76" s="1104"/>
      <c r="AI76" s="1104"/>
      <c r="AJ76" s="1104"/>
      <c r="AK76" s="1104"/>
      <c r="AL76" s="1104"/>
      <c r="AM76" s="1104"/>
      <c r="AN76" s="1104"/>
      <c r="AO76" s="1104"/>
      <c r="AP76" s="1104"/>
      <c r="AQ76" s="1104"/>
      <c r="AR76" s="1104"/>
      <c r="AS76" s="1104"/>
      <c r="AT76" s="1103"/>
      <c r="AU76" s="1103"/>
      <c r="AV76" s="1103">
        <v>1</v>
      </c>
      <c r="AW76" s="1103"/>
      <c r="AX76" s="1103"/>
      <c r="AY76" s="1103"/>
      <c r="AZ76" s="1103"/>
      <c r="BA76" s="1103"/>
      <c r="BB76" s="1103"/>
      <c r="BC76" s="1103"/>
      <c r="BD76" s="1101">
        <f t="shared" ref="BD76:BD98" si="60">AF76+AH76+AJ76+AL76+AN76+AP76+AR76+AT76+AV76+AX76+AZ76</f>
        <v>1</v>
      </c>
      <c r="BE76" s="1101">
        <f t="shared" ref="BE76:BE98" si="61">AG76+AI76+AK76+AM76+AO76+AQ76+AS76+AU76+AW76+AY76+BA76+BC76</f>
        <v>0</v>
      </c>
    </row>
    <row r="77" spans="1:57" s="1065" customFormat="1" ht="15" customHeight="1" x14ac:dyDescent="0.2">
      <c r="A77" s="1331">
        <v>66</v>
      </c>
      <c r="B77" s="1126">
        <v>0.5</v>
      </c>
      <c r="C77" s="1127">
        <v>10</v>
      </c>
      <c r="D77" s="1540"/>
      <c r="E77" s="1105" t="s">
        <v>279</v>
      </c>
      <c r="F77" s="1108">
        <v>1</v>
      </c>
      <c r="G77" s="1109">
        <v>1</v>
      </c>
      <c r="H77" s="1089">
        <f t="shared" si="47"/>
        <v>100</v>
      </c>
      <c r="I77" s="1130">
        <v>1</v>
      </c>
      <c r="J77" s="1091">
        <f t="shared" si="48"/>
        <v>1</v>
      </c>
      <c r="K77" s="1092">
        <f t="shared" si="49"/>
        <v>0.5</v>
      </c>
      <c r="L77" s="1093">
        <f t="shared" si="50"/>
        <v>3980</v>
      </c>
      <c r="M77" s="1093">
        <f t="shared" si="51"/>
        <v>3980</v>
      </c>
      <c r="N77" s="1093">
        <f t="shared" si="52"/>
        <v>10</v>
      </c>
      <c r="O77" s="1093">
        <f t="shared" si="53"/>
        <v>79600</v>
      </c>
      <c r="P77" s="1094">
        <f t="shared" si="54"/>
        <v>10.5</v>
      </c>
      <c r="Q77" s="1094">
        <f t="shared" ref="Q77:Q97" si="62">M77+O77</f>
        <v>83580</v>
      </c>
      <c r="R77" s="1131"/>
      <c r="S77" s="1132"/>
      <c r="T77" s="1037">
        <v>66</v>
      </c>
      <c r="U77" s="1542"/>
      <c r="V77" s="1086" t="s">
        <v>50</v>
      </c>
      <c r="W77" s="1099">
        <f t="shared" si="55"/>
        <v>1</v>
      </c>
      <c r="X77" s="1099">
        <f t="shared" si="55"/>
        <v>1</v>
      </c>
      <c r="Y77" s="1100">
        <f t="shared" si="56"/>
        <v>100</v>
      </c>
      <c r="Z77" s="1100">
        <f t="shared" si="57"/>
        <v>1</v>
      </c>
      <c r="AA77" s="1100">
        <f t="shared" si="57"/>
        <v>1</v>
      </c>
      <c r="AB77" s="1103"/>
      <c r="AC77" s="1101">
        <f t="shared" si="58"/>
        <v>1</v>
      </c>
      <c r="AD77" s="1101">
        <f t="shared" si="58"/>
        <v>0</v>
      </c>
      <c r="AE77" s="1102">
        <f t="shared" si="59"/>
        <v>0</v>
      </c>
      <c r="AF77" s="1104"/>
      <c r="AG77" s="1104"/>
      <c r="AH77" s="1104"/>
      <c r="AI77" s="1104"/>
      <c r="AJ77" s="1104"/>
      <c r="AK77" s="1104"/>
      <c r="AL77" s="1104"/>
      <c r="AM77" s="1104"/>
      <c r="AN77" s="1104"/>
      <c r="AO77" s="1104"/>
      <c r="AP77" s="1104"/>
      <c r="AQ77" s="1104"/>
      <c r="AR77" s="1104"/>
      <c r="AS77" s="1104"/>
      <c r="AT77" s="1103"/>
      <c r="AU77" s="1103"/>
      <c r="AV77" s="1103"/>
      <c r="AW77" s="1103"/>
      <c r="AX77" s="1103">
        <v>1</v>
      </c>
      <c r="AY77" s="1103"/>
      <c r="AZ77" s="1103"/>
      <c r="BA77" s="1103"/>
      <c r="BB77" s="1103"/>
      <c r="BC77" s="1103"/>
      <c r="BD77" s="1101">
        <f t="shared" si="60"/>
        <v>1</v>
      </c>
      <c r="BE77" s="1101">
        <f t="shared" si="61"/>
        <v>0</v>
      </c>
    </row>
    <row r="78" spans="1:57" ht="12" customHeight="1" x14ac:dyDescent="0.2">
      <c r="A78" s="1331">
        <v>67</v>
      </c>
      <c r="B78" s="1084">
        <v>1</v>
      </c>
      <c r="C78" s="1085"/>
      <c r="D78" s="1534" t="s">
        <v>90</v>
      </c>
      <c r="E78" s="1105" t="s">
        <v>278</v>
      </c>
      <c r="F78" s="1087">
        <v>2</v>
      </c>
      <c r="G78" s="1088">
        <v>2</v>
      </c>
      <c r="H78" s="1089">
        <f t="shared" si="47"/>
        <v>100</v>
      </c>
      <c r="I78" s="1103">
        <v>2</v>
      </c>
      <c r="J78" s="1091">
        <f t="shared" si="48"/>
        <v>4</v>
      </c>
      <c r="K78" s="1092">
        <f t="shared" si="49"/>
        <v>4</v>
      </c>
      <c r="L78" s="1093">
        <f t="shared" si="50"/>
        <v>7960</v>
      </c>
      <c r="M78" s="1093">
        <f t="shared" si="51"/>
        <v>31840</v>
      </c>
      <c r="N78" s="1093">
        <f t="shared" si="52"/>
        <v>0</v>
      </c>
      <c r="O78" s="1093">
        <f t="shared" si="53"/>
        <v>0</v>
      </c>
      <c r="P78" s="1094">
        <f t="shared" si="54"/>
        <v>4</v>
      </c>
      <c r="Q78" s="1094">
        <f t="shared" si="62"/>
        <v>31840</v>
      </c>
      <c r="R78" s="1106"/>
      <c r="S78" s="1096"/>
      <c r="T78" s="1037">
        <v>67</v>
      </c>
      <c r="U78" s="1535" t="s">
        <v>90</v>
      </c>
      <c r="V78" s="1086" t="s">
        <v>49</v>
      </c>
      <c r="W78" s="1099">
        <f t="shared" si="55"/>
        <v>2</v>
      </c>
      <c r="X78" s="1099">
        <f t="shared" si="55"/>
        <v>2</v>
      </c>
      <c r="Y78" s="1100">
        <f t="shared" si="56"/>
        <v>100</v>
      </c>
      <c r="Z78" s="1100">
        <f t="shared" si="57"/>
        <v>2</v>
      </c>
      <c r="AA78" s="1100">
        <f t="shared" si="57"/>
        <v>4</v>
      </c>
      <c r="AB78" s="1103"/>
      <c r="AC78" s="1101">
        <f t="shared" si="58"/>
        <v>4</v>
      </c>
      <c r="AD78" s="1101">
        <f t="shared" si="58"/>
        <v>0</v>
      </c>
      <c r="AE78" s="1102">
        <f t="shared" si="59"/>
        <v>0</v>
      </c>
      <c r="AF78" s="1104"/>
      <c r="AG78" s="1104"/>
      <c r="AH78" s="1104"/>
      <c r="AI78" s="1104"/>
      <c r="AJ78" s="1104"/>
      <c r="AK78" s="1104"/>
      <c r="AL78" s="1104"/>
      <c r="AM78" s="1104"/>
      <c r="AN78" s="1104"/>
      <c r="AO78" s="1104"/>
      <c r="AP78" s="1104"/>
      <c r="AQ78" s="1104"/>
      <c r="AR78" s="1104"/>
      <c r="AS78" s="1104"/>
      <c r="AT78" s="1103"/>
      <c r="AU78" s="1103"/>
      <c r="AV78" s="1103">
        <v>1</v>
      </c>
      <c r="AW78" s="1103"/>
      <c r="AX78" s="1103">
        <v>1</v>
      </c>
      <c r="AY78" s="1103"/>
      <c r="AZ78" s="1103">
        <v>1</v>
      </c>
      <c r="BA78" s="1103"/>
      <c r="BB78" s="1103">
        <v>1</v>
      </c>
      <c r="BC78" s="1103"/>
      <c r="BD78" s="1101">
        <f>AF78+AH78+AJ78+AL78+AN78+AP78+AR78+AT78+AV78+AX78+AZ78+BB78</f>
        <v>4</v>
      </c>
      <c r="BE78" s="1101">
        <f t="shared" si="61"/>
        <v>0</v>
      </c>
    </row>
    <row r="79" spans="1:57" ht="13.5" customHeight="1" x14ac:dyDescent="0.2">
      <c r="A79" s="1331">
        <v>68</v>
      </c>
      <c r="B79" s="1084">
        <v>1</v>
      </c>
      <c r="C79" s="1085">
        <v>2</v>
      </c>
      <c r="D79" s="1534"/>
      <c r="E79" s="1105" t="s">
        <v>279</v>
      </c>
      <c r="F79" s="1087">
        <v>27</v>
      </c>
      <c r="G79" s="1088">
        <v>27</v>
      </c>
      <c r="H79" s="1089">
        <f t="shared" si="47"/>
        <v>100</v>
      </c>
      <c r="I79" s="1103">
        <v>1</v>
      </c>
      <c r="J79" s="1091">
        <f t="shared" si="48"/>
        <v>27</v>
      </c>
      <c r="K79" s="1092">
        <f t="shared" si="49"/>
        <v>27</v>
      </c>
      <c r="L79" s="1093">
        <f t="shared" si="50"/>
        <v>7960</v>
      </c>
      <c r="M79" s="1093">
        <f t="shared" si="51"/>
        <v>214920</v>
      </c>
      <c r="N79" s="1093">
        <f t="shared" si="52"/>
        <v>54</v>
      </c>
      <c r="O79" s="1093">
        <f t="shared" si="53"/>
        <v>429840</v>
      </c>
      <c r="P79" s="1094">
        <f t="shared" si="54"/>
        <v>81</v>
      </c>
      <c r="Q79" s="1094">
        <f t="shared" si="62"/>
        <v>644760</v>
      </c>
      <c r="R79" s="1106"/>
      <c r="S79" s="1096"/>
      <c r="T79" s="1037">
        <v>68</v>
      </c>
      <c r="U79" s="1535"/>
      <c r="V79" s="1086" t="s">
        <v>50</v>
      </c>
      <c r="W79" s="1099">
        <f t="shared" si="55"/>
        <v>27</v>
      </c>
      <c r="X79" s="1099">
        <f t="shared" si="55"/>
        <v>27</v>
      </c>
      <c r="Y79" s="1100">
        <f t="shared" si="56"/>
        <v>100</v>
      </c>
      <c r="Z79" s="1100">
        <f t="shared" si="57"/>
        <v>1</v>
      </c>
      <c r="AA79" s="1100">
        <f t="shared" si="57"/>
        <v>27</v>
      </c>
      <c r="AB79" s="1103"/>
      <c r="AC79" s="1101">
        <f t="shared" si="58"/>
        <v>27</v>
      </c>
      <c r="AD79" s="1101">
        <f t="shared" si="58"/>
        <v>0</v>
      </c>
      <c r="AE79" s="1102">
        <f t="shared" si="59"/>
        <v>0</v>
      </c>
      <c r="AF79" s="1104"/>
      <c r="AG79" s="1104"/>
      <c r="AH79" s="1104"/>
      <c r="AI79" s="1104"/>
      <c r="AJ79" s="1104"/>
      <c r="AK79" s="1104"/>
      <c r="AL79" s="1104"/>
      <c r="AM79" s="1104"/>
      <c r="AN79" s="1104"/>
      <c r="AO79" s="1104"/>
      <c r="AP79" s="1104"/>
      <c r="AQ79" s="1104"/>
      <c r="AR79" s="1104"/>
      <c r="AS79" s="1104"/>
      <c r="AT79" s="1103">
        <v>4</v>
      </c>
      <c r="AU79" s="1103"/>
      <c r="AV79" s="1103">
        <v>7</v>
      </c>
      <c r="AW79" s="1103"/>
      <c r="AX79" s="1103">
        <v>5</v>
      </c>
      <c r="AY79" s="1103"/>
      <c r="AZ79" s="1103">
        <v>5</v>
      </c>
      <c r="BA79" s="1103"/>
      <c r="BB79" s="1103">
        <v>6</v>
      </c>
      <c r="BC79" s="1103"/>
      <c r="BD79" s="1101">
        <f>AF79+AH79+AJ79+AL79+AN79+AP79+AR79+AT79+AV79+AX79+AZ79+BB79</f>
        <v>27</v>
      </c>
      <c r="BE79" s="1101">
        <f t="shared" si="61"/>
        <v>0</v>
      </c>
    </row>
    <row r="80" spans="1:57" ht="24.75" customHeight="1" x14ac:dyDescent="0.2">
      <c r="A80" s="1331">
        <v>69</v>
      </c>
      <c r="B80" s="1084">
        <v>2</v>
      </c>
      <c r="C80" s="1085"/>
      <c r="D80" s="1535" t="s">
        <v>91</v>
      </c>
      <c r="E80" s="1105" t="s">
        <v>278</v>
      </c>
      <c r="F80" s="1087"/>
      <c r="G80" s="1088"/>
      <c r="H80" s="1089" t="e">
        <f t="shared" si="47"/>
        <v>#DIV/0!</v>
      </c>
      <c r="I80" s="1103"/>
      <c r="J80" s="1091">
        <f t="shared" si="48"/>
        <v>0</v>
      </c>
      <c r="K80" s="1092">
        <f t="shared" si="49"/>
        <v>0</v>
      </c>
      <c r="L80" s="1093">
        <f t="shared" si="50"/>
        <v>15920</v>
      </c>
      <c r="M80" s="1093">
        <f t="shared" si="51"/>
        <v>0</v>
      </c>
      <c r="N80" s="1093">
        <f t="shared" si="52"/>
        <v>0</v>
      </c>
      <c r="O80" s="1093">
        <f t="shared" si="53"/>
        <v>0</v>
      </c>
      <c r="P80" s="1094">
        <f t="shared" si="54"/>
        <v>0</v>
      </c>
      <c r="Q80" s="1094">
        <f t="shared" si="62"/>
        <v>0</v>
      </c>
      <c r="R80" s="1106"/>
      <c r="S80" s="1096"/>
      <c r="T80" s="1037">
        <v>69</v>
      </c>
      <c r="U80" s="1535" t="s">
        <v>91</v>
      </c>
      <c r="V80" s="1086" t="s">
        <v>49</v>
      </c>
      <c r="W80" s="1099">
        <f t="shared" si="55"/>
        <v>0</v>
      </c>
      <c r="X80" s="1099">
        <f t="shared" si="55"/>
        <v>0</v>
      </c>
      <c r="Y80" s="1100" t="e">
        <f t="shared" si="56"/>
        <v>#DIV/0!</v>
      </c>
      <c r="Z80" s="1100">
        <f t="shared" si="57"/>
        <v>0</v>
      </c>
      <c r="AA80" s="1100">
        <f t="shared" si="57"/>
        <v>0</v>
      </c>
      <c r="AB80" s="1103"/>
      <c r="AC80" s="1101">
        <f t="shared" si="58"/>
        <v>0</v>
      </c>
      <c r="AD80" s="1101">
        <f t="shared" si="58"/>
        <v>0</v>
      </c>
      <c r="AE80" s="1102" t="e">
        <f t="shared" si="59"/>
        <v>#DIV/0!</v>
      </c>
      <c r="AF80" s="1104"/>
      <c r="AG80" s="1104"/>
      <c r="AH80" s="1104"/>
      <c r="AI80" s="1104"/>
      <c r="AJ80" s="1104"/>
      <c r="AK80" s="1104"/>
      <c r="AL80" s="1104"/>
      <c r="AM80" s="1104"/>
      <c r="AN80" s="1104"/>
      <c r="AO80" s="1104"/>
      <c r="AP80" s="1104"/>
      <c r="AQ80" s="1104"/>
      <c r="AR80" s="1104"/>
      <c r="AS80" s="1104"/>
      <c r="AT80" s="1103"/>
      <c r="AU80" s="1103"/>
      <c r="AV80" s="1103"/>
      <c r="AW80" s="1103"/>
      <c r="AX80" s="1103"/>
      <c r="AY80" s="1103"/>
      <c r="AZ80" s="1103"/>
      <c r="BA80" s="1103"/>
      <c r="BB80" s="1103"/>
      <c r="BC80" s="1103"/>
      <c r="BD80" s="1101">
        <f t="shared" si="60"/>
        <v>0</v>
      </c>
      <c r="BE80" s="1101">
        <f t="shared" si="61"/>
        <v>0</v>
      </c>
    </row>
    <row r="81" spans="1:57" ht="16.5" customHeight="1" x14ac:dyDescent="0.2">
      <c r="A81" s="1331">
        <v>70</v>
      </c>
      <c r="B81" s="1084">
        <v>2</v>
      </c>
      <c r="C81" s="1085"/>
      <c r="D81" s="1535"/>
      <c r="E81" s="1105" t="s">
        <v>279</v>
      </c>
      <c r="F81" s="1087"/>
      <c r="G81" s="1088"/>
      <c r="H81" s="1089" t="e">
        <f t="shared" si="47"/>
        <v>#DIV/0!</v>
      </c>
      <c r="I81" s="1103"/>
      <c r="J81" s="1091">
        <f t="shared" si="48"/>
        <v>0</v>
      </c>
      <c r="K81" s="1092">
        <f t="shared" si="49"/>
        <v>0</v>
      </c>
      <c r="L81" s="1093">
        <f t="shared" si="50"/>
        <v>15920</v>
      </c>
      <c r="M81" s="1093">
        <f t="shared" si="51"/>
        <v>0</v>
      </c>
      <c r="N81" s="1093">
        <f t="shared" si="52"/>
        <v>0</v>
      </c>
      <c r="O81" s="1093">
        <f t="shared" si="53"/>
        <v>0</v>
      </c>
      <c r="P81" s="1094">
        <f t="shared" si="54"/>
        <v>0</v>
      </c>
      <c r="Q81" s="1094">
        <f t="shared" si="62"/>
        <v>0</v>
      </c>
      <c r="R81" s="1106"/>
      <c r="S81" s="1096"/>
      <c r="T81" s="1037">
        <v>70</v>
      </c>
      <c r="U81" s="1535"/>
      <c r="V81" s="1086" t="s">
        <v>50</v>
      </c>
      <c r="W81" s="1099">
        <f t="shared" si="55"/>
        <v>0</v>
      </c>
      <c r="X81" s="1099">
        <f t="shared" si="55"/>
        <v>0</v>
      </c>
      <c r="Y81" s="1100" t="e">
        <f t="shared" si="56"/>
        <v>#DIV/0!</v>
      </c>
      <c r="Z81" s="1100">
        <f t="shared" si="57"/>
        <v>0</v>
      </c>
      <c r="AA81" s="1100">
        <f t="shared" si="57"/>
        <v>0</v>
      </c>
      <c r="AB81" s="1103"/>
      <c r="AC81" s="1101">
        <f t="shared" si="58"/>
        <v>0</v>
      </c>
      <c r="AD81" s="1101">
        <f t="shared" si="58"/>
        <v>0</v>
      </c>
      <c r="AE81" s="1102" t="e">
        <f t="shared" si="59"/>
        <v>#DIV/0!</v>
      </c>
      <c r="AF81" s="1104"/>
      <c r="AG81" s="1104"/>
      <c r="AH81" s="1104"/>
      <c r="AI81" s="1104"/>
      <c r="AJ81" s="1104"/>
      <c r="AK81" s="1104"/>
      <c r="AL81" s="1104"/>
      <c r="AM81" s="1104"/>
      <c r="AN81" s="1104"/>
      <c r="AO81" s="1104"/>
      <c r="AP81" s="1104"/>
      <c r="AQ81" s="1104"/>
      <c r="AR81" s="1104"/>
      <c r="AS81" s="1104"/>
      <c r="AT81" s="1103"/>
      <c r="AU81" s="1103"/>
      <c r="AV81" s="1103"/>
      <c r="AW81" s="1103"/>
      <c r="AX81" s="1103"/>
      <c r="AY81" s="1103"/>
      <c r="AZ81" s="1103"/>
      <c r="BA81" s="1103"/>
      <c r="BB81" s="1103"/>
      <c r="BC81" s="1103"/>
      <c r="BD81" s="1101">
        <f t="shared" si="60"/>
        <v>0</v>
      </c>
      <c r="BE81" s="1101">
        <f t="shared" si="61"/>
        <v>0</v>
      </c>
    </row>
    <row r="82" spans="1:57" ht="12" customHeight="1" x14ac:dyDescent="0.2">
      <c r="A82" s="1331">
        <v>71</v>
      </c>
      <c r="B82" s="1084">
        <v>1</v>
      </c>
      <c r="C82" s="1085"/>
      <c r="D82" s="1534" t="s">
        <v>92</v>
      </c>
      <c r="E82" s="1105" t="s">
        <v>278</v>
      </c>
      <c r="F82" s="1087"/>
      <c r="G82" s="1088"/>
      <c r="H82" s="1089" t="e">
        <f t="shared" si="47"/>
        <v>#DIV/0!</v>
      </c>
      <c r="I82" s="1103"/>
      <c r="J82" s="1091">
        <f t="shared" si="48"/>
        <v>0</v>
      </c>
      <c r="K82" s="1092">
        <f t="shared" si="49"/>
        <v>0</v>
      </c>
      <c r="L82" s="1093">
        <f t="shared" si="50"/>
        <v>7960</v>
      </c>
      <c r="M82" s="1093">
        <f t="shared" si="51"/>
        <v>0</v>
      </c>
      <c r="N82" s="1093">
        <f t="shared" si="52"/>
        <v>0</v>
      </c>
      <c r="O82" s="1093">
        <f t="shared" si="53"/>
        <v>0</v>
      </c>
      <c r="P82" s="1094">
        <f t="shared" si="54"/>
        <v>0</v>
      </c>
      <c r="Q82" s="1094">
        <f t="shared" si="62"/>
        <v>0</v>
      </c>
      <c r="R82" s="1106"/>
      <c r="S82" s="1096"/>
      <c r="T82" s="1037">
        <v>71</v>
      </c>
      <c r="U82" s="1535" t="s">
        <v>92</v>
      </c>
      <c r="V82" s="1086" t="s">
        <v>57</v>
      </c>
      <c r="W82" s="1099">
        <f t="shared" si="55"/>
        <v>0</v>
      </c>
      <c r="X82" s="1099">
        <f t="shared" si="55"/>
        <v>0</v>
      </c>
      <c r="Y82" s="1100" t="e">
        <f t="shared" si="56"/>
        <v>#DIV/0!</v>
      </c>
      <c r="Z82" s="1100">
        <f t="shared" si="57"/>
        <v>0</v>
      </c>
      <c r="AA82" s="1100">
        <f t="shared" si="57"/>
        <v>0</v>
      </c>
      <c r="AB82" s="1103"/>
      <c r="AC82" s="1101">
        <f t="shared" si="58"/>
        <v>0</v>
      </c>
      <c r="AD82" s="1101">
        <f t="shared" si="58"/>
        <v>0</v>
      </c>
      <c r="AE82" s="1102" t="e">
        <f t="shared" si="59"/>
        <v>#DIV/0!</v>
      </c>
      <c r="AF82" s="1104"/>
      <c r="AG82" s="1104"/>
      <c r="AH82" s="1104"/>
      <c r="AI82" s="1104"/>
      <c r="AJ82" s="1104"/>
      <c r="AK82" s="1104"/>
      <c r="AL82" s="1104"/>
      <c r="AM82" s="1104"/>
      <c r="AN82" s="1104"/>
      <c r="AO82" s="1104"/>
      <c r="AP82" s="1104"/>
      <c r="AQ82" s="1104"/>
      <c r="AR82" s="1104"/>
      <c r="AS82" s="1104"/>
      <c r="AT82" s="1103"/>
      <c r="AU82" s="1103"/>
      <c r="AV82" s="1103"/>
      <c r="AW82" s="1103"/>
      <c r="AX82" s="1103"/>
      <c r="AY82" s="1103"/>
      <c r="AZ82" s="1103"/>
      <c r="BA82" s="1103"/>
      <c r="BB82" s="1103"/>
      <c r="BC82" s="1103"/>
      <c r="BD82" s="1101">
        <f t="shared" si="60"/>
        <v>0</v>
      </c>
      <c r="BE82" s="1101">
        <f t="shared" si="61"/>
        <v>0</v>
      </c>
    </row>
    <row r="83" spans="1:57" ht="12" customHeight="1" x14ac:dyDescent="0.2">
      <c r="A83" s="1331">
        <v>72</v>
      </c>
      <c r="B83" s="1084">
        <v>1</v>
      </c>
      <c r="C83" s="1085"/>
      <c r="D83" s="1534"/>
      <c r="E83" s="1105" t="s">
        <v>279</v>
      </c>
      <c r="F83" s="1087"/>
      <c r="G83" s="1088"/>
      <c r="H83" s="1089" t="e">
        <f t="shared" si="47"/>
        <v>#DIV/0!</v>
      </c>
      <c r="I83" s="1103"/>
      <c r="J83" s="1091">
        <f t="shared" si="48"/>
        <v>0</v>
      </c>
      <c r="K83" s="1092">
        <f t="shared" si="49"/>
        <v>0</v>
      </c>
      <c r="L83" s="1093">
        <f t="shared" si="50"/>
        <v>7960</v>
      </c>
      <c r="M83" s="1093">
        <f t="shared" si="51"/>
        <v>0</v>
      </c>
      <c r="N83" s="1093">
        <f t="shared" si="52"/>
        <v>0</v>
      </c>
      <c r="O83" s="1093">
        <f t="shared" si="53"/>
        <v>0</v>
      </c>
      <c r="P83" s="1094">
        <f t="shared" si="54"/>
        <v>0</v>
      </c>
      <c r="Q83" s="1094">
        <f t="shared" si="62"/>
        <v>0</v>
      </c>
      <c r="R83" s="1106"/>
      <c r="S83" s="1096"/>
      <c r="T83" s="1037">
        <v>72</v>
      </c>
      <c r="U83" s="1535"/>
      <c r="V83" s="1086" t="s">
        <v>50</v>
      </c>
      <c r="W83" s="1099">
        <f t="shared" si="55"/>
        <v>0</v>
      </c>
      <c r="X83" s="1099">
        <f t="shared" si="55"/>
        <v>0</v>
      </c>
      <c r="Y83" s="1100" t="e">
        <f t="shared" si="56"/>
        <v>#DIV/0!</v>
      </c>
      <c r="Z83" s="1100">
        <f t="shared" si="57"/>
        <v>0</v>
      </c>
      <c r="AA83" s="1100">
        <f t="shared" si="57"/>
        <v>0</v>
      </c>
      <c r="AB83" s="1103"/>
      <c r="AC83" s="1101">
        <f t="shared" si="58"/>
        <v>0</v>
      </c>
      <c r="AD83" s="1101">
        <f t="shared" si="58"/>
        <v>0</v>
      </c>
      <c r="AE83" s="1102" t="e">
        <f t="shared" si="59"/>
        <v>#DIV/0!</v>
      </c>
      <c r="AF83" s="1104"/>
      <c r="AG83" s="1104"/>
      <c r="AH83" s="1104"/>
      <c r="AI83" s="1104"/>
      <c r="AJ83" s="1104"/>
      <c r="AK83" s="1104"/>
      <c r="AL83" s="1104"/>
      <c r="AM83" s="1104"/>
      <c r="AN83" s="1104"/>
      <c r="AO83" s="1104"/>
      <c r="AP83" s="1104"/>
      <c r="AQ83" s="1104"/>
      <c r="AR83" s="1104"/>
      <c r="AS83" s="1104"/>
      <c r="AT83" s="1103"/>
      <c r="AU83" s="1103"/>
      <c r="AV83" s="1103"/>
      <c r="AW83" s="1103"/>
      <c r="AX83" s="1103"/>
      <c r="AY83" s="1103"/>
      <c r="AZ83" s="1103"/>
      <c r="BA83" s="1103"/>
      <c r="BB83" s="1103"/>
      <c r="BC83" s="1103"/>
      <c r="BD83" s="1101">
        <f t="shared" si="60"/>
        <v>0</v>
      </c>
      <c r="BE83" s="1101">
        <f t="shared" si="61"/>
        <v>0</v>
      </c>
    </row>
    <row r="84" spans="1:57" ht="12" customHeight="1" x14ac:dyDescent="0.2">
      <c r="A84" s="1331">
        <v>73</v>
      </c>
      <c r="B84" s="1084">
        <v>1</v>
      </c>
      <c r="C84" s="1085">
        <v>5</v>
      </c>
      <c r="D84" s="1535" t="s">
        <v>93</v>
      </c>
      <c r="E84" s="1105" t="s">
        <v>278</v>
      </c>
      <c r="F84" s="1108">
        <v>1</v>
      </c>
      <c r="G84" s="1109">
        <v>1</v>
      </c>
      <c r="H84" s="1089">
        <f t="shared" si="47"/>
        <v>100</v>
      </c>
      <c r="I84" s="1103">
        <v>2</v>
      </c>
      <c r="J84" s="1091">
        <f t="shared" si="48"/>
        <v>2</v>
      </c>
      <c r="K84" s="1092">
        <f t="shared" si="49"/>
        <v>2</v>
      </c>
      <c r="L84" s="1093">
        <f t="shared" si="50"/>
        <v>7960</v>
      </c>
      <c r="M84" s="1093">
        <f t="shared" si="51"/>
        <v>15920</v>
      </c>
      <c r="N84" s="1093">
        <f t="shared" si="52"/>
        <v>10</v>
      </c>
      <c r="O84" s="1093">
        <f t="shared" si="53"/>
        <v>79600</v>
      </c>
      <c r="P84" s="1094">
        <f t="shared" si="54"/>
        <v>12</v>
      </c>
      <c r="Q84" s="1094">
        <f t="shared" si="62"/>
        <v>95520</v>
      </c>
      <c r="R84" s="1106"/>
      <c r="S84" s="1096"/>
      <c r="T84" s="1037">
        <v>73</v>
      </c>
      <c r="U84" s="1535" t="s">
        <v>93</v>
      </c>
      <c r="V84" s="1086" t="s">
        <v>49</v>
      </c>
      <c r="W84" s="1099">
        <f t="shared" si="55"/>
        <v>1</v>
      </c>
      <c r="X84" s="1099">
        <f t="shared" si="55"/>
        <v>1</v>
      </c>
      <c r="Y84" s="1100">
        <f t="shared" si="56"/>
        <v>100</v>
      </c>
      <c r="Z84" s="1100">
        <f t="shared" si="57"/>
        <v>2</v>
      </c>
      <c r="AA84" s="1100">
        <f t="shared" si="57"/>
        <v>2</v>
      </c>
      <c r="AB84" s="1103"/>
      <c r="AC84" s="1101">
        <f t="shared" si="58"/>
        <v>2</v>
      </c>
      <c r="AD84" s="1101">
        <f t="shared" si="58"/>
        <v>0</v>
      </c>
      <c r="AE84" s="1102">
        <f t="shared" si="59"/>
        <v>0</v>
      </c>
      <c r="AF84" s="1104"/>
      <c r="AG84" s="1104"/>
      <c r="AH84" s="1104"/>
      <c r="AI84" s="1104"/>
      <c r="AJ84" s="1104"/>
      <c r="AK84" s="1104"/>
      <c r="AL84" s="1104"/>
      <c r="AM84" s="1104"/>
      <c r="AN84" s="1104"/>
      <c r="AO84" s="1104"/>
      <c r="AP84" s="1104"/>
      <c r="AQ84" s="1104"/>
      <c r="AR84" s="1104"/>
      <c r="AS84" s="1104"/>
      <c r="AT84" s="1103"/>
      <c r="AU84" s="1103"/>
      <c r="AV84" s="1103">
        <v>1</v>
      </c>
      <c r="AW84" s="1103"/>
      <c r="AX84" s="1103"/>
      <c r="AY84" s="1103"/>
      <c r="AZ84" s="1103">
        <v>1</v>
      </c>
      <c r="BA84" s="1103"/>
      <c r="BB84" s="1103"/>
      <c r="BC84" s="1103"/>
      <c r="BD84" s="1101">
        <f t="shared" si="60"/>
        <v>2</v>
      </c>
      <c r="BE84" s="1101">
        <f t="shared" si="61"/>
        <v>0</v>
      </c>
    </row>
    <row r="85" spans="1:57" ht="12" customHeight="1" x14ac:dyDescent="0.2">
      <c r="A85" s="1331">
        <v>74</v>
      </c>
      <c r="B85" s="1084">
        <v>1</v>
      </c>
      <c r="C85" s="1085">
        <v>4</v>
      </c>
      <c r="D85" s="1535"/>
      <c r="E85" s="1105" t="s">
        <v>279</v>
      </c>
      <c r="F85" s="1108">
        <v>1</v>
      </c>
      <c r="G85" s="1109">
        <v>1</v>
      </c>
      <c r="H85" s="1089">
        <f t="shared" si="47"/>
        <v>100</v>
      </c>
      <c r="I85" s="1103">
        <v>1</v>
      </c>
      <c r="J85" s="1091">
        <f t="shared" si="48"/>
        <v>1</v>
      </c>
      <c r="K85" s="1092">
        <f t="shared" si="49"/>
        <v>1</v>
      </c>
      <c r="L85" s="1093">
        <f t="shared" si="50"/>
        <v>7960</v>
      </c>
      <c r="M85" s="1093">
        <f t="shared" si="51"/>
        <v>7960</v>
      </c>
      <c r="N85" s="1093">
        <f t="shared" si="52"/>
        <v>4</v>
      </c>
      <c r="O85" s="1093">
        <f t="shared" si="53"/>
        <v>31840</v>
      </c>
      <c r="P85" s="1094">
        <f t="shared" si="54"/>
        <v>5</v>
      </c>
      <c r="Q85" s="1094">
        <f t="shared" si="62"/>
        <v>39800</v>
      </c>
      <c r="R85" s="1106"/>
      <c r="S85" s="1096"/>
      <c r="T85" s="1037">
        <v>74</v>
      </c>
      <c r="U85" s="1535"/>
      <c r="V85" s="1086" t="s">
        <v>50</v>
      </c>
      <c r="W85" s="1099">
        <f t="shared" si="55"/>
        <v>1</v>
      </c>
      <c r="X85" s="1099">
        <f t="shared" si="55"/>
        <v>1</v>
      </c>
      <c r="Y85" s="1100">
        <f t="shared" si="56"/>
        <v>100</v>
      </c>
      <c r="Z85" s="1100">
        <f t="shared" si="57"/>
        <v>1</v>
      </c>
      <c r="AA85" s="1100">
        <f t="shared" si="57"/>
        <v>1</v>
      </c>
      <c r="AB85" s="1103"/>
      <c r="AC85" s="1101">
        <f t="shared" si="58"/>
        <v>1</v>
      </c>
      <c r="AD85" s="1101">
        <f t="shared" si="58"/>
        <v>0</v>
      </c>
      <c r="AE85" s="1102">
        <f t="shared" si="59"/>
        <v>0</v>
      </c>
      <c r="AF85" s="1104"/>
      <c r="AG85" s="1104"/>
      <c r="AH85" s="1104"/>
      <c r="AI85" s="1104"/>
      <c r="AJ85" s="1104"/>
      <c r="AK85" s="1104"/>
      <c r="AL85" s="1104"/>
      <c r="AM85" s="1104"/>
      <c r="AN85" s="1104"/>
      <c r="AO85" s="1104"/>
      <c r="AP85" s="1104"/>
      <c r="AQ85" s="1104"/>
      <c r="AR85" s="1104"/>
      <c r="AS85" s="1104"/>
      <c r="AT85" s="1103"/>
      <c r="AU85" s="1103"/>
      <c r="AV85" s="1103"/>
      <c r="AW85" s="1103"/>
      <c r="AX85" s="1103">
        <v>1</v>
      </c>
      <c r="AY85" s="1103"/>
      <c r="AZ85" s="1103"/>
      <c r="BA85" s="1103"/>
      <c r="BB85" s="1103"/>
      <c r="BC85" s="1103"/>
      <c r="BD85" s="1101">
        <f t="shared" si="60"/>
        <v>1</v>
      </c>
      <c r="BE85" s="1101">
        <f t="shared" si="61"/>
        <v>0</v>
      </c>
    </row>
    <row r="86" spans="1:57" ht="12" customHeight="1" x14ac:dyDescent="0.2">
      <c r="A86" s="1331">
        <v>75</v>
      </c>
      <c r="B86" s="1084">
        <v>2</v>
      </c>
      <c r="C86" s="1110"/>
      <c r="D86" s="1538" t="s">
        <v>94</v>
      </c>
      <c r="E86" s="1105" t="s">
        <v>278</v>
      </c>
      <c r="F86" s="1137"/>
      <c r="G86" s="1088"/>
      <c r="H86" s="1089" t="e">
        <f t="shared" si="47"/>
        <v>#DIV/0!</v>
      </c>
      <c r="I86" s="1103">
        <v>2</v>
      </c>
      <c r="J86" s="1091">
        <f t="shared" si="48"/>
        <v>0</v>
      </c>
      <c r="K86" s="1092">
        <f t="shared" si="49"/>
        <v>0</v>
      </c>
      <c r="L86" s="1093">
        <f t="shared" si="50"/>
        <v>15920</v>
      </c>
      <c r="M86" s="1093">
        <f t="shared" si="51"/>
        <v>0</v>
      </c>
      <c r="N86" s="1093">
        <f t="shared" si="52"/>
        <v>0</v>
      </c>
      <c r="O86" s="1093">
        <f t="shared" si="53"/>
        <v>0</v>
      </c>
      <c r="P86" s="1094">
        <f t="shared" si="54"/>
        <v>0</v>
      </c>
      <c r="Q86" s="1094">
        <f t="shared" si="62"/>
        <v>0</v>
      </c>
      <c r="R86" s="1106"/>
      <c r="S86" s="1096"/>
      <c r="T86" s="1037">
        <v>75</v>
      </c>
      <c r="U86" s="1538" t="s">
        <v>94</v>
      </c>
      <c r="V86" s="1086" t="s">
        <v>49</v>
      </c>
      <c r="W86" s="1099">
        <f t="shared" si="55"/>
        <v>0</v>
      </c>
      <c r="X86" s="1099">
        <f t="shared" si="55"/>
        <v>0</v>
      </c>
      <c r="Y86" s="1100" t="e">
        <f t="shared" si="56"/>
        <v>#DIV/0!</v>
      </c>
      <c r="Z86" s="1100">
        <f t="shared" si="57"/>
        <v>2</v>
      </c>
      <c r="AA86" s="1100">
        <f t="shared" si="57"/>
        <v>0</v>
      </c>
      <c r="AB86" s="1103"/>
      <c r="AC86" s="1101">
        <f t="shared" si="58"/>
        <v>0</v>
      </c>
      <c r="AD86" s="1101">
        <f t="shared" si="58"/>
        <v>0</v>
      </c>
      <c r="AE86" s="1102" t="e">
        <f t="shared" si="59"/>
        <v>#DIV/0!</v>
      </c>
      <c r="AF86" s="1104"/>
      <c r="AG86" s="1104"/>
      <c r="AH86" s="1104"/>
      <c r="AI86" s="1104"/>
      <c r="AJ86" s="1104"/>
      <c r="AK86" s="1104"/>
      <c r="AL86" s="1104"/>
      <c r="AM86" s="1104"/>
      <c r="AN86" s="1104"/>
      <c r="AO86" s="1104"/>
      <c r="AP86" s="1104"/>
      <c r="AQ86" s="1104"/>
      <c r="AR86" s="1104"/>
      <c r="AS86" s="1104"/>
      <c r="AT86" s="1103"/>
      <c r="AU86" s="1103"/>
      <c r="AV86" s="1103"/>
      <c r="AW86" s="1103"/>
      <c r="AX86" s="1103"/>
      <c r="AY86" s="1103"/>
      <c r="AZ86" s="1103"/>
      <c r="BA86" s="1103"/>
      <c r="BB86" s="1103"/>
      <c r="BC86" s="1103"/>
      <c r="BD86" s="1101">
        <f t="shared" si="60"/>
        <v>0</v>
      </c>
      <c r="BE86" s="1101">
        <f t="shared" si="61"/>
        <v>0</v>
      </c>
    </row>
    <row r="87" spans="1:57" ht="13.5" customHeight="1" x14ac:dyDescent="0.2">
      <c r="A87" s="1331">
        <v>76</v>
      </c>
      <c r="B87" s="1126">
        <v>2</v>
      </c>
      <c r="C87" s="1110">
        <v>1</v>
      </c>
      <c r="D87" s="1538"/>
      <c r="E87" s="1105" t="s">
        <v>279</v>
      </c>
      <c r="F87" s="1137"/>
      <c r="G87" s="1088"/>
      <c r="H87" s="1089" t="e">
        <f t="shared" si="47"/>
        <v>#DIV/0!</v>
      </c>
      <c r="I87" s="1103">
        <v>3</v>
      </c>
      <c r="J87" s="1091">
        <f t="shared" si="48"/>
        <v>0</v>
      </c>
      <c r="K87" s="1092">
        <f t="shared" si="49"/>
        <v>0</v>
      </c>
      <c r="L87" s="1093">
        <f t="shared" si="50"/>
        <v>15920</v>
      </c>
      <c r="M87" s="1093">
        <f t="shared" si="51"/>
        <v>0</v>
      </c>
      <c r="N87" s="1093">
        <f t="shared" si="52"/>
        <v>0</v>
      </c>
      <c r="O87" s="1093">
        <f t="shared" si="53"/>
        <v>0</v>
      </c>
      <c r="P87" s="1094">
        <f t="shared" si="54"/>
        <v>0</v>
      </c>
      <c r="Q87" s="1094">
        <f t="shared" si="62"/>
        <v>0</v>
      </c>
      <c r="R87" s="1106"/>
      <c r="S87" s="1096"/>
      <c r="T87" s="1037">
        <v>76</v>
      </c>
      <c r="U87" s="1538"/>
      <c r="V87" s="1086" t="s">
        <v>50</v>
      </c>
      <c r="W87" s="1099">
        <f t="shared" si="55"/>
        <v>0</v>
      </c>
      <c r="X87" s="1099">
        <f t="shared" si="55"/>
        <v>0</v>
      </c>
      <c r="Y87" s="1100" t="e">
        <f t="shared" si="56"/>
        <v>#DIV/0!</v>
      </c>
      <c r="Z87" s="1100">
        <f t="shared" si="57"/>
        <v>3</v>
      </c>
      <c r="AA87" s="1100">
        <f t="shared" si="57"/>
        <v>0</v>
      </c>
      <c r="AB87" s="1103"/>
      <c r="AC87" s="1101">
        <f t="shared" si="58"/>
        <v>0</v>
      </c>
      <c r="AD87" s="1101">
        <f t="shared" si="58"/>
        <v>0</v>
      </c>
      <c r="AE87" s="1102" t="e">
        <f t="shared" si="59"/>
        <v>#DIV/0!</v>
      </c>
      <c r="AF87" s="1104"/>
      <c r="AG87" s="1104"/>
      <c r="AH87" s="1104"/>
      <c r="AI87" s="1104"/>
      <c r="AJ87" s="1104"/>
      <c r="AK87" s="1104"/>
      <c r="AL87" s="1104"/>
      <c r="AM87" s="1104"/>
      <c r="AN87" s="1104"/>
      <c r="AO87" s="1104"/>
      <c r="AP87" s="1104"/>
      <c r="AQ87" s="1104"/>
      <c r="AR87" s="1104"/>
      <c r="AS87" s="1104"/>
      <c r="AT87" s="1103"/>
      <c r="AU87" s="1103"/>
      <c r="AV87" s="1103"/>
      <c r="AW87" s="1103"/>
      <c r="AX87" s="1103"/>
      <c r="AY87" s="1103"/>
      <c r="AZ87" s="1103"/>
      <c r="BA87" s="1103"/>
      <c r="BB87" s="1103"/>
      <c r="BC87" s="1103"/>
      <c r="BD87" s="1101">
        <f t="shared" si="60"/>
        <v>0</v>
      </c>
      <c r="BE87" s="1101">
        <f t="shared" si="61"/>
        <v>0</v>
      </c>
    </row>
    <row r="88" spans="1:57" ht="12.75" customHeight="1" x14ac:dyDescent="0.2">
      <c r="A88" s="1331">
        <v>77</v>
      </c>
      <c r="B88" s="1126">
        <v>8</v>
      </c>
      <c r="C88" s="1085"/>
      <c r="D88" s="1535" t="s">
        <v>95</v>
      </c>
      <c r="E88" s="1105" t="s">
        <v>278</v>
      </c>
      <c r="F88" s="1138">
        <v>4</v>
      </c>
      <c r="G88" s="1109">
        <v>4</v>
      </c>
      <c r="H88" s="1089">
        <f t="shared" si="47"/>
        <v>100</v>
      </c>
      <c r="I88" s="1103">
        <v>1</v>
      </c>
      <c r="J88" s="1091">
        <f t="shared" si="48"/>
        <v>4</v>
      </c>
      <c r="K88" s="1092">
        <f t="shared" si="49"/>
        <v>32</v>
      </c>
      <c r="L88" s="1093">
        <f t="shared" si="50"/>
        <v>63680</v>
      </c>
      <c r="M88" s="1093">
        <f t="shared" si="51"/>
        <v>254720</v>
      </c>
      <c r="N88" s="1093">
        <f t="shared" si="52"/>
        <v>0</v>
      </c>
      <c r="O88" s="1093">
        <f t="shared" si="53"/>
        <v>0</v>
      </c>
      <c r="P88" s="1094">
        <f t="shared" si="54"/>
        <v>32</v>
      </c>
      <c r="Q88" s="1094">
        <f t="shared" si="62"/>
        <v>254720</v>
      </c>
      <c r="R88" s="1106"/>
      <c r="S88" s="1096"/>
      <c r="T88" s="1037">
        <v>77</v>
      </c>
      <c r="U88" s="1535" t="s">
        <v>95</v>
      </c>
      <c r="V88" s="1086" t="s">
        <v>49</v>
      </c>
      <c r="W88" s="1099">
        <f t="shared" si="55"/>
        <v>4</v>
      </c>
      <c r="X88" s="1099">
        <f t="shared" si="55"/>
        <v>4</v>
      </c>
      <c r="Y88" s="1100">
        <f t="shared" si="56"/>
        <v>100</v>
      </c>
      <c r="Z88" s="1100">
        <f t="shared" si="57"/>
        <v>1</v>
      </c>
      <c r="AA88" s="1100">
        <f t="shared" si="57"/>
        <v>4</v>
      </c>
      <c r="AB88" s="1103"/>
      <c r="AC88" s="1101">
        <f t="shared" si="58"/>
        <v>4</v>
      </c>
      <c r="AD88" s="1101">
        <f t="shared" si="58"/>
        <v>0</v>
      </c>
      <c r="AE88" s="1102">
        <f t="shared" si="59"/>
        <v>0</v>
      </c>
      <c r="AF88" s="1104"/>
      <c r="AG88" s="1104"/>
      <c r="AH88" s="1104"/>
      <c r="AI88" s="1104"/>
      <c r="AJ88" s="1104"/>
      <c r="AK88" s="1104"/>
      <c r="AL88" s="1104"/>
      <c r="AM88" s="1104"/>
      <c r="AN88" s="1104"/>
      <c r="AO88" s="1104"/>
      <c r="AP88" s="1104"/>
      <c r="AQ88" s="1104"/>
      <c r="AR88" s="1104"/>
      <c r="AS88" s="1104"/>
      <c r="AT88" s="1103"/>
      <c r="AU88" s="1103"/>
      <c r="AV88" s="1103">
        <v>1</v>
      </c>
      <c r="AW88" s="1103"/>
      <c r="AX88" s="1103">
        <v>1</v>
      </c>
      <c r="AY88" s="1103"/>
      <c r="AZ88" s="1103">
        <v>1</v>
      </c>
      <c r="BA88" s="1103"/>
      <c r="BB88" s="1103">
        <v>1</v>
      </c>
      <c r="BC88" s="1103"/>
      <c r="BD88" s="1101">
        <f>AF88+AH88+AJ88+AL88+AN88+AP88+AR88+AT88+AV88+AX88+AZ88+BB88</f>
        <v>4</v>
      </c>
      <c r="BE88" s="1101">
        <f t="shared" si="61"/>
        <v>0</v>
      </c>
    </row>
    <row r="89" spans="1:57" ht="18" customHeight="1" x14ac:dyDescent="0.2">
      <c r="A89" s="1331">
        <v>78</v>
      </c>
      <c r="B89" s="1126">
        <v>0.5</v>
      </c>
      <c r="C89" s="1085">
        <v>1</v>
      </c>
      <c r="D89" s="1535"/>
      <c r="E89" s="1105" t="s">
        <v>279</v>
      </c>
      <c r="F89" s="1138">
        <v>1</v>
      </c>
      <c r="G89" s="1109"/>
      <c r="H89" s="1089">
        <f t="shared" si="47"/>
        <v>0</v>
      </c>
      <c r="I89" s="1103">
        <v>1</v>
      </c>
      <c r="J89" s="1091">
        <f t="shared" si="48"/>
        <v>0</v>
      </c>
      <c r="K89" s="1092">
        <f t="shared" si="49"/>
        <v>0</v>
      </c>
      <c r="L89" s="1093">
        <f t="shared" si="50"/>
        <v>3980</v>
      </c>
      <c r="M89" s="1093">
        <f t="shared" si="51"/>
        <v>0</v>
      </c>
      <c r="N89" s="1093">
        <f t="shared" si="52"/>
        <v>0</v>
      </c>
      <c r="O89" s="1093">
        <f t="shared" si="53"/>
        <v>0</v>
      </c>
      <c r="P89" s="1094">
        <f t="shared" si="54"/>
        <v>0</v>
      </c>
      <c r="Q89" s="1094">
        <f t="shared" si="62"/>
        <v>0</v>
      </c>
      <c r="R89" s="1106"/>
      <c r="S89" s="1096"/>
      <c r="T89" s="1037">
        <v>78</v>
      </c>
      <c r="U89" s="1535"/>
      <c r="V89" s="1086" t="s">
        <v>50</v>
      </c>
      <c r="W89" s="1099">
        <f t="shared" si="55"/>
        <v>1</v>
      </c>
      <c r="X89" s="1099">
        <f t="shared" si="55"/>
        <v>0</v>
      </c>
      <c r="Y89" s="1100">
        <f t="shared" si="56"/>
        <v>0</v>
      </c>
      <c r="Z89" s="1100">
        <f t="shared" si="57"/>
        <v>1</v>
      </c>
      <c r="AA89" s="1100">
        <f t="shared" si="57"/>
        <v>0</v>
      </c>
      <c r="AB89" s="1103"/>
      <c r="AC89" s="1101">
        <f t="shared" si="58"/>
        <v>0</v>
      </c>
      <c r="AD89" s="1101">
        <f t="shared" si="58"/>
        <v>0</v>
      </c>
      <c r="AE89" s="1102" t="e">
        <f t="shared" si="59"/>
        <v>#DIV/0!</v>
      </c>
      <c r="AF89" s="1104"/>
      <c r="AG89" s="1104"/>
      <c r="AH89" s="1104"/>
      <c r="AI89" s="1104"/>
      <c r="AJ89" s="1104"/>
      <c r="AK89" s="1104"/>
      <c r="AL89" s="1104"/>
      <c r="AM89" s="1104"/>
      <c r="AN89" s="1104"/>
      <c r="AO89" s="1104"/>
      <c r="AP89" s="1104"/>
      <c r="AQ89" s="1104"/>
      <c r="AR89" s="1104"/>
      <c r="AS89" s="1104"/>
      <c r="AT89" s="1103"/>
      <c r="AU89" s="1103"/>
      <c r="AV89" s="1103"/>
      <c r="AW89" s="1103"/>
      <c r="AX89" s="1103"/>
      <c r="AY89" s="1103"/>
      <c r="AZ89" s="1103"/>
      <c r="BA89" s="1103"/>
      <c r="BB89" s="1103"/>
      <c r="BC89" s="1103"/>
      <c r="BD89" s="1101">
        <f t="shared" si="60"/>
        <v>0</v>
      </c>
      <c r="BE89" s="1101">
        <f t="shared" si="61"/>
        <v>0</v>
      </c>
    </row>
    <row r="90" spans="1:57" ht="11.25" customHeight="1" x14ac:dyDescent="0.2">
      <c r="A90" s="1331">
        <v>79</v>
      </c>
      <c r="B90" s="1084">
        <v>1</v>
      </c>
      <c r="C90" s="1085"/>
      <c r="D90" s="1538" t="s">
        <v>96</v>
      </c>
      <c r="E90" s="1105" t="s">
        <v>278</v>
      </c>
      <c r="F90" s="1087"/>
      <c r="G90" s="1088"/>
      <c r="H90" s="1089" t="e">
        <f t="shared" si="47"/>
        <v>#DIV/0!</v>
      </c>
      <c r="I90" s="1103"/>
      <c r="J90" s="1091">
        <f t="shared" si="48"/>
        <v>0</v>
      </c>
      <c r="K90" s="1092">
        <f t="shared" si="49"/>
        <v>0</v>
      </c>
      <c r="L90" s="1093">
        <f t="shared" si="50"/>
        <v>7960</v>
      </c>
      <c r="M90" s="1093">
        <f t="shared" si="51"/>
        <v>0</v>
      </c>
      <c r="N90" s="1093">
        <f t="shared" si="52"/>
        <v>0</v>
      </c>
      <c r="O90" s="1093">
        <f t="shared" si="53"/>
        <v>0</v>
      </c>
      <c r="P90" s="1094">
        <f t="shared" si="54"/>
        <v>0</v>
      </c>
      <c r="Q90" s="1094">
        <f t="shared" si="62"/>
        <v>0</v>
      </c>
      <c r="R90" s="1106"/>
      <c r="S90" s="1096"/>
      <c r="T90" s="1037">
        <v>79</v>
      </c>
      <c r="U90" s="1538" t="s">
        <v>96</v>
      </c>
      <c r="V90" s="1086" t="s">
        <v>49</v>
      </c>
      <c r="W90" s="1099">
        <f t="shared" si="55"/>
        <v>0</v>
      </c>
      <c r="X90" s="1099">
        <f t="shared" si="55"/>
        <v>0</v>
      </c>
      <c r="Y90" s="1100" t="e">
        <f t="shared" si="56"/>
        <v>#DIV/0!</v>
      </c>
      <c r="Z90" s="1100">
        <f t="shared" si="57"/>
        <v>0</v>
      </c>
      <c r="AA90" s="1100">
        <f t="shared" si="57"/>
        <v>0</v>
      </c>
      <c r="AB90" s="1103"/>
      <c r="AC90" s="1101">
        <f t="shared" si="58"/>
        <v>0</v>
      </c>
      <c r="AD90" s="1101">
        <f t="shared" si="58"/>
        <v>0</v>
      </c>
      <c r="AE90" s="1102" t="e">
        <f t="shared" si="59"/>
        <v>#DIV/0!</v>
      </c>
      <c r="AF90" s="1104"/>
      <c r="AG90" s="1104"/>
      <c r="AH90" s="1104"/>
      <c r="AI90" s="1104"/>
      <c r="AJ90" s="1104"/>
      <c r="AK90" s="1104"/>
      <c r="AL90" s="1104"/>
      <c r="AM90" s="1104"/>
      <c r="AN90" s="1104"/>
      <c r="AO90" s="1104"/>
      <c r="AP90" s="1104"/>
      <c r="AQ90" s="1104"/>
      <c r="AR90" s="1104"/>
      <c r="AS90" s="1104"/>
      <c r="AT90" s="1103"/>
      <c r="AU90" s="1103"/>
      <c r="AV90" s="1103"/>
      <c r="AW90" s="1103"/>
      <c r="AX90" s="1103"/>
      <c r="AY90" s="1103"/>
      <c r="AZ90" s="1103"/>
      <c r="BA90" s="1103"/>
      <c r="BB90" s="1103"/>
      <c r="BC90" s="1103"/>
      <c r="BD90" s="1101">
        <f t="shared" si="60"/>
        <v>0</v>
      </c>
      <c r="BE90" s="1101">
        <f t="shared" si="61"/>
        <v>0</v>
      </c>
    </row>
    <row r="91" spans="1:57" ht="15" customHeight="1" x14ac:dyDescent="0.2">
      <c r="A91" s="1331">
        <v>80</v>
      </c>
      <c r="B91" s="1084">
        <v>1</v>
      </c>
      <c r="C91" s="1085"/>
      <c r="D91" s="1538"/>
      <c r="E91" s="1105" t="s">
        <v>279</v>
      </c>
      <c r="F91" s="1087"/>
      <c r="G91" s="1088"/>
      <c r="H91" s="1089" t="e">
        <f t="shared" si="47"/>
        <v>#DIV/0!</v>
      </c>
      <c r="I91" s="1103"/>
      <c r="J91" s="1091">
        <f t="shared" si="48"/>
        <v>0</v>
      </c>
      <c r="K91" s="1092">
        <f t="shared" si="49"/>
        <v>0</v>
      </c>
      <c r="L91" s="1093">
        <f t="shared" si="50"/>
        <v>7960</v>
      </c>
      <c r="M91" s="1093">
        <f t="shared" si="51"/>
        <v>0</v>
      </c>
      <c r="N91" s="1093">
        <f t="shared" si="52"/>
        <v>0</v>
      </c>
      <c r="O91" s="1093">
        <f t="shared" si="53"/>
        <v>0</v>
      </c>
      <c r="P91" s="1094">
        <f t="shared" si="54"/>
        <v>0</v>
      </c>
      <c r="Q91" s="1094">
        <f t="shared" si="62"/>
        <v>0</v>
      </c>
      <c r="R91" s="1106"/>
      <c r="S91" s="1096"/>
      <c r="T91" s="1037">
        <v>80</v>
      </c>
      <c r="U91" s="1538"/>
      <c r="V91" s="1086" t="s">
        <v>50</v>
      </c>
      <c r="W91" s="1099">
        <f t="shared" si="55"/>
        <v>0</v>
      </c>
      <c r="X91" s="1099">
        <f t="shared" si="55"/>
        <v>0</v>
      </c>
      <c r="Y91" s="1100" t="e">
        <f t="shared" si="56"/>
        <v>#DIV/0!</v>
      </c>
      <c r="Z91" s="1100">
        <f t="shared" si="57"/>
        <v>0</v>
      </c>
      <c r="AA91" s="1100">
        <f t="shared" si="57"/>
        <v>0</v>
      </c>
      <c r="AB91" s="1103"/>
      <c r="AC91" s="1101">
        <f t="shared" si="58"/>
        <v>0</v>
      </c>
      <c r="AD91" s="1101">
        <f t="shared" si="58"/>
        <v>0</v>
      </c>
      <c r="AE91" s="1102" t="e">
        <f t="shared" si="59"/>
        <v>#DIV/0!</v>
      </c>
      <c r="AF91" s="1104"/>
      <c r="AG91" s="1104"/>
      <c r="AH91" s="1104"/>
      <c r="AI91" s="1104"/>
      <c r="AJ91" s="1104"/>
      <c r="AK91" s="1104"/>
      <c r="AL91" s="1104"/>
      <c r="AM91" s="1104"/>
      <c r="AN91" s="1104"/>
      <c r="AO91" s="1104"/>
      <c r="AP91" s="1104"/>
      <c r="AQ91" s="1104"/>
      <c r="AR91" s="1104"/>
      <c r="AS91" s="1104"/>
      <c r="AT91" s="1103"/>
      <c r="AU91" s="1103"/>
      <c r="AV91" s="1103"/>
      <c r="AW91" s="1103"/>
      <c r="AX91" s="1103"/>
      <c r="AY91" s="1103"/>
      <c r="AZ91" s="1103"/>
      <c r="BA91" s="1103"/>
      <c r="BB91" s="1103"/>
      <c r="BC91" s="1112"/>
      <c r="BD91" s="1101">
        <f t="shared" si="60"/>
        <v>0</v>
      </c>
      <c r="BE91" s="1101">
        <f t="shared" si="61"/>
        <v>0</v>
      </c>
    </row>
    <row r="92" spans="1:57" ht="26.25" customHeight="1" x14ac:dyDescent="0.2">
      <c r="A92" s="1331">
        <v>81</v>
      </c>
      <c r="B92" s="1084">
        <v>2</v>
      </c>
      <c r="C92" s="1085"/>
      <c r="D92" s="1107" t="s">
        <v>97</v>
      </c>
      <c r="E92" s="1105" t="s">
        <v>278</v>
      </c>
      <c r="F92" s="1087"/>
      <c r="G92" s="1088"/>
      <c r="H92" s="1089" t="e">
        <f t="shared" si="47"/>
        <v>#DIV/0!</v>
      </c>
      <c r="I92" s="1103"/>
      <c r="J92" s="1091">
        <f t="shared" si="48"/>
        <v>0</v>
      </c>
      <c r="K92" s="1092">
        <f t="shared" si="49"/>
        <v>0</v>
      </c>
      <c r="L92" s="1093">
        <f t="shared" si="50"/>
        <v>15920</v>
      </c>
      <c r="M92" s="1093">
        <f t="shared" si="51"/>
        <v>0</v>
      </c>
      <c r="N92" s="1093">
        <f t="shared" si="52"/>
        <v>0</v>
      </c>
      <c r="O92" s="1093">
        <f t="shared" si="53"/>
        <v>0</v>
      </c>
      <c r="P92" s="1094">
        <f t="shared" si="54"/>
        <v>0</v>
      </c>
      <c r="Q92" s="1094">
        <f t="shared" si="62"/>
        <v>0</v>
      </c>
      <c r="R92" s="1106"/>
      <c r="S92" s="1096"/>
      <c r="T92" s="1037">
        <v>81</v>
      </c>
      <c r="U92" s="1107" t="s">
        <v>97</v>
      </c>
      <c r="V92" s="1086" t="s">
        <v>50</v>
      </c>
      <c r="W92" s="1099">
        <f t="shared" si="55"/>
        <v>0</v>
      </c>
      <c r="X92" s="1099">
        <f t="shared" si="55"/>
        <v>0</v>
      </c>
      <c r="Y92" s="1100" t="e">
        <f t="shared" si="56"/>
        <v>#DIV/0!</v>
      </c>
      <c r="Z92" s="1100">
        <f t="shared" si="57"/>
        <v>0</v>
      </c>
      <c r="AA92" s="1100">
        <f t="shared" si="57"/>
        <v>0</v>
      </c>
      <c r="AB92" s="1103"/>
      <c r="AC92" s="1101">
        <f t="shared" si="58"/>
        <v>0</v>
      </c>
      <c r="AD92" s="1101">
        <f t="shared" si="58"/>
        <v>0</v>
      </c>
      <c r="AE92" s="1102" t="e">
        <f t="shared" si="59"/>
        <v>#DIV/0!</v>
      </c>
      <c r="AF92" s="1104"/>
      <c r="AG92" s="1104"/>
      <c r="AH92" s="1104"/>
      <c r="AI92" s="1104"/>
      <c r="AJ92" s="1104"/>
      <c r="AK92" s="1104"/>
      <c r="AL92" s="1104"/>
      <c r="AM92" s="1104"/>
      <c r="AN92" s="1104"/>
      <c r="AO92" s="1104"/>
      <c r="AP92" s="1104"/>
      <c r="AQ92" s="1104"/>
      <c r="AR92" s="1104"/>
      <c r="AS92" s="1104"/>
      <c r="AT92" s="1103"/>
      <c r="AU92" s="1103"/>
      <c r="AV92" s="1103"/>
      <c r="AW92" s="1103"/>
      <c r="AX92" s="1103"/>
      <c r="AY92" s="1103"/>
      <c r="AZ92" s="1103"/>
      <c r="BA92" s="1103"/>
      <c r="BB92" s="1103"/>
      <c r="BC92" s="1112"/>
      <c r="BD92" s="1101">
        <f t="shared" si="60"/>
        <v>0</v>
      </c>
      <c r="BE92" s="1101">
        <f t="shared" si="61"/>
        <v>0</v>
      </c>
    </row>
    <row r="93" spans="1:57" ht="12.75" customHeight="1" x14ac:dyDescent="0.2">
      <c r="A93" s="1331">
        <v>82</v>
      </c>
      <c r="B93" s="1084">
        <v>2</v>
      </c>
      <c r="C93" s="1085"/>
      <c r="D93" s="1107" t="s">
        <v>98</v>
      </c>
      <c r="E93" s="1105" t="s">
        <v>279</v>
      </c>
      <c r="F93" s="1087"/>
      <c r="G93" s="1088"/>
      <c r="H93" s="1089" t="e">
        <f t="shared" si="47"/>
        <v>#DIV/0!</v>
      </c>
      <c r="I93" s="1103"/>
      <c r="J93" s="1091">
        <f t="shared" si="48"/>
        <v>0</v>
      </c>
      <c r="K93" s="1092">
        <f t="shared" si="49"/>
        <v>0</v>
      </c>
      <c r="L93" s="1093">
        <f t="shared" si="50"/>
        <v>15920</v>
      </c>
      <c r="M93" s="1093">
        <f t="shared" si="51"/>
        <v>0</v>
      </c>
      <c r="N93" s="1093">
        <f t="shared" si="52"/>
        <v>0</v>
      </c>
      <c r="O93" s="1093">
        <f t="shared" si="53"/>
        <v>0</v>
      </c>
      <c r="P93" s="1094">
        <f t="shared" si="54"/>
        <v>0</v>
      </c>
      <c r="Q93" s="1094">
        <f t="shared" si="62"/>
        <v>0</v>
      </c>
      <c r="R93" s="1106"/>
      <c r="S93" s="1096"/>
      <c r="T93" s="1037">
        <v>82</v>
      </c>
      <c r="U93" s="1107" t="s">
        <v>98</v>
      </c>
      <c r="V93" s="1086" t="s">
        <v>49</v>
      </c>
      <c r="W93" s="1099">
        <f t="shared" si="55"/>
        <v>0</v>
      </c>
      <c r="X93" s="1099">
        <f t="shared" si="55"/>
        <v>0</v>
      </c>
      <c r="Y93" s="1100" t="e">
        <f t="shared" si="56"/>
        <v>#DIV/0!</v>
      </c>
      <c r="Z93" s="1100">
        <f t="shared" si="57"/>
        <v>0</v>
      </c>
      <c r="AA93" s="1100">
        <f t="shared" si="57"/>
        <v>0</v>
      </c>
      <c r="AB93" s="1103"/>
      <c r="AC93" s="1101">
        <f t="shared" si="58"/>
        <v>0</v>
      </c>
      <c r="AD93" s="1101">
        <f t="shared" si="58"/>
        <v>0</v>
      </c>
      <c r="AE93" s="1102" t="e">
        <f t="shared" si="59"/>
        <v>#DIV/0!</v>
      </c>
      <c r="AF93" s="1104"/>
      <c r="AG93" s="1104"/>
      <c r="AH93" s="1104"/>
      <c r="AI93" s="1104"/>
      <c r="AJ93" s="1104"/>
      <c r="AK93" s="1104"/>
      <c r="AL93" s="1104"/>
      <c r="AM93" s="1104"/>
      <c r="AN93" s="1104"/>
      <c r="AO93" s="1104"/>
      <c r="AP93" s="1104"/>
      <c r="AQ93" s="1104"/>
      <c r="AR93" s="1104"/>
      <c r="AS93" s="1104"/>
      <c r="AT93" s="1103"/>
      <c r="AU93" s="1103"/>
      <c r="AV93" s="1103"/>
      <c r="AW93" s="1103"/>
      <c r="AX93" s="1103"/>
      <c r="AY93" s="1103"/>
      <c r="AZ93" s="1103"/>
      <c r="BA93" s="1103"/>
      <c r="BB93" s="1103"/>
      <c r="BC93" s="1112"/>
      <c r="BD93" s="1101">
        <f t="shared" si="60"/>
        <v>0</v>
      </c>
      <c r="BE93" s="1101">
        <f t="shared" si="61"/>
        <v>0</v>
      </c>
    </row>
    <row r="94" spans="1:57" ht="12.75" customHeight="1" x14ac:dyDescent="0.2">
      <c r="A94" s="1331">
        <v>83</v>
      </c>
      <c r="B94" s="1084">
        <v>2</v>
      </c>
      <c r="C94" s="1085"/>
      <c r="D94" s="1534" t="s">
        <v>99</v>
      </c>
      <c r="E94" s="1105" t="s">
        <v>278</v>
      </c>
      <c r="F94" s="1139">
        <v>5</v>
      </c>
      <c r="G94" s="1140">
        <v>5</v>
      </c>
      <c r="H94" s="1089">
        <f t="shared" si="47"/>
        <v>100</v>
      </c>
      <c r="I94" s="1103">
        <v>2</v>
      </c>
      <c r="J94" s="1091">
        <f t="shared" si="48"/>
        <v>10</v>
      </c>
      <c r="K94" s="1092">
        <f t="shared" si="49"/>
        <v>20</v>
      </c>
      <c r="L94" s="1093">
        <f t="shared" si="50"/>
        <v>15920</v>
      </c>
      <c r="M94" s="1093">
        <f t="shared" si="51"/>
        <v>159200</v>
      </c>
      <c r="N94" s="1093">
        <f t="shared" si="52"/>
        <v>0</v>
      </c>
      <c r="O94" s="1093">
        <f t="shared" si="53"/>
        <v>0</v>
      </c>
      <c r="P94" s="1094">
        <f t="shared" si="54"/>
        <v>20</v>
      </c>
      <c r="Q94" s="1094">
        <f t="shared" si="62"/>
        <v>159200</v>
      </c>
      <c r="R94" s="1106"/>
      <c r="S94" s="1096"/>
      <c r="T94" s="1037">
        <v>83</v>
      </c>
      <c r="U94" s="1535" t="s">
        <v>99</v>
      </c>
      <c r="V94" s="1086" t="s">
        <v>49</v>
      </c>
      <c r="W94" s="1099">
        <f t="shared" si="55"/>
        <v>5</v>
      </c>
      <c r="X94" s="1099">
        <f t="shared" si="55"/>
        <v>5</v>
      </c>
      <c r="Y94" s="1100">
        <f t="shared" si="56"/>
        <v>100</v>
      </c>
      <c r="Z94" s="1100">
        <f t="shared" si="57"/>
        <v>2</v>
      </c>
      <c r="AA94" s="1100">
        <f t="shared" si="57"/>
        <v>10</v>
      </c>
      <c r="AB94" s="1103"/>
      <c r="AC94" s="1101">
        <f t="shared" si="58"/>
        <v>10</v>
      </c>
      <c r="AD94" s="1101">
        <f t="shared" si="58"/>
        <v>0</v>
      </c>
      <c r="AE94" s="1102">
        <f t="shared" si="59"/>
        <v>0</v>
      </c>
      <c r="AF94" s="1104"/>
      <c r="AG94" s="1104"/>
      <c r="AH94" s="1104"/>
      <c r="AI94" s="1104"/>
      <c r="AJ94" s="1104"/>
      <c r="AK94" s="1104"/>
      <c r="AL94" s="1104"/>
      <c r="AM94" s="1104"/>
      <c r="AN94" s="1104"/>
      <c r="AO94" s="1104"/>
      <c r="AP94" s="1104"/>
      <c r="AQ94" s="1104"/>
      <c r="AR94" s="1104"/>
      <c r="AS94" s="1104"/>
      <c r="AT94" s="1103">
        <v>2</v>
      </c>
      <c r="AU94" s="1103"/>
      <c r="AV94" s="1103">
        <v>2</v>
      </c>
      <c r="AW94" s="1103"/>
      <c r="AX94" s="1103">
        <v>2</v>
      </c>
      <c r="AY94" s="1103"/>
      <c r="AZ94" s="1103">
        <v>2</v>
      </c>
      <c r="BA94" s="1103"/>
      <c r="BB94" s="1103">
        <v>2</v>
      </c>
      <c r="BC94" s="1112"/>
      <c r="BD94" s="1101">
        <f>AF94+AH94+AJ94+AL94+AN94+AP94+AR94+AT94+AV94+AX94+AZ94+BB94</f>
        <v>10</v>
      </c>
      <c r="BE94" s="1101">
        <f t="shared" si="61"/>
        <v>0</v>
      </c>
    </row>
    <row r="95" spans="1:57" ht="12.75" customHeight="1" x14ac:dyDescent="0.2">
      <c r="A95" s="1331">
        <v>84</v>
      </c>
      <c r="B95" s="1084">
        <v>2</v>
      </c>
      <c r="C95" s="1085">
        <v>1</v>
      </c>
      <c r="D95" s="1534"/>
      <c r="E95" s="1105" t="s">
        <v>279</v>
      </c>
      <c r="F95" s="1139">
        <v>4</v>
      </c>
      <c r="G95" s="1140">
        <v>4</v>
      </c>
      <c r="H95" s="1089">
        <f t="shared" si="47"/>
        <v>100</v>
      </c>
      <c r="I95" s="1103">
        <v>2</v>
      </c>
      <c r="J95" s="1091">
        <f t="shared" si="48"/>
        <v>8</v>
      </c>
      <c r="K95" s="1092">
        <f t="shared" si="49"/>
        <v>16</v>
      </c>
      <c r="L95" s="1093">
        <f t="shared" si="50"/>
        <v>15920</v>
      </c>
      <c r="M95" s="1093">
        <f t="shared" si="51"/>
        <v>127360</v>
      </c>
      <c r="N95" s="1093">
        <f>C95*J95</f>
        <v>8</v>
      </c>
      <c r="O95" s="1093">
        <f t="shared" si="53"/>
        <v>63680</v>
      </c>
      <c r="P95" s="1094">
        <f t="shared" si="54"/>
        <v>24</v>
      </c>
      <c r="Q95" s="1094">
        <f t="shared" si="62"/>
        <v>191040</v>
      </c>
      <c r="R95" s="1106"/>
      <c r="S95" s="1096"/>
      <c r="T95" s="1037">
        <v>84</v>
      </c>
      <c r="U95" s="1535"/>
      <c r="V95" s="1086" t="s">
        <v>50</v>
      </c>
      <c r="W95" s="1099">
        <f t="shared" si="55"/>
        <v>4</v>
      </c>
      <c r="X95" s="1099">
        <f t="shared" si="55"/>
        <v>4</v>
      </c>
      <c r="Y95" s="1100">
        <f t="shared" si="56"/>
        <v>100</v>
      </c>
      <c r="Z95" s="1100">
        <f t="shared" si="57"/>
        <v>2</v>
      </c>
      <c r="AA95" s="1100">
        <f t="shared" si="57"/>
        <v>8</v>
      </c>
      <c r="AB95" s="1103"/>
      <c r="AC95" s="1101">
        <f t="shared" si="58"/>
        <v>8</v>
      </c>
      <c r="AD95" s="1101">
        <f t="shared" si="58"/>
        <v>0</v>
      </c>
      <c r="AE95" s="1102">
        <f t="shared" si="59"/>
        <v>0</v>
      </c>
      <c r="AF95" s="1104"/>
      <c r="AG95" s="1104"/>
      <c r="AH95" s="1104"/>
      <c r="AI95" s="1104"/>
      <c r="AJ95" s="1104"/>
      <c r="AK95" s="1104"/>
      <c r="AL95" s="1104"/>
      <c r="AM95" s="1104"/>
      <c r="AN95" s="1104"/>
      <c r="AO95" s="1104"/>
      <c r="AP95" s="1104"/>
      <c r="AQ95" s="1104"/>
      <c r="AR95" s="1104"/>
      <c r="AS95" s="1104"/>
      <c r="AT95" s="1103">
        <v>1</v>
      </c>
      <c r="AU95" s="1103"/>
      <c r="AV95" s="1103">
        <v>2</v>
      </c>
      <c r="AW95" s="1103"/>
      <c r="AX95" s="1103">
        <v>1</v>
      </c>
      <c r="AY95" s="1103"/>
      <c r="AZ95" s="1103">
        <v>2</v>
      </c>
      <c r="BA95" s="1103"/>
      <c r="BB95" s="1103">
        <v>2</v>
      </c>
      <c r="BC95" s="1112"/>
      <c r="BD95" s="1101">
        <f>AF95+AH95+AJ95+AL95+AN95+AP95+AR95+AT95+AV95+AX95+AZ95+BB95</f>
        <v>8</v>
      </c>
      <c r="BE95" s="1101">
        <f t="shared" si="61"/>
        <v>0</v>
      </c>
    </row>
    <row r="96" spans="1:57" ht="12.75" customHeight="1" x14ac:dyDescent="0.2">
      <c r="A96" s="1331">
        <v>85</v>
      </c>
      <c r="B96" s="1084">
        <v>0.25</v>
      </c>
      <c r="C96" s="1110"/>
      <c r="D96" s="1534" t="s">
        <v>100</v>
      </c>
      <c r="E96" s="1105" t="s">
        <v>278</v>
      </c>
      <c r="F96" s="1087"/>
      <c r="G96" s="1088"/>
      <c r="H96" s="1089" t="e">
        <f t="shared" si="47"/>
        <v>#DIV/0!</v>
      </c>
      <c r="I96" s="1103"/>
      <c r="J96" s="1091">
        <f t="shared" si="48"/>
        <v>0</v>
      </c>
      <c r="K96" s="1092">
        <f t="shared" si="49"/>
        <v>0</v>
      </c>
      <c r="L96" s="1093">
        <f t="shared" si="50"/>
        <v>1990</v>
      </c>
      <c r="M96" s="1093">
        <f t="shared" si="51"/>
        <v>0</v>
      </c>
      <c r="N96" s="1093">
        <f t="shared" si="52"/>
        <v>0</v>
      </c>
      <c r="O96" s="1093">
        <f t="shared" si="53"/>
        <v>0</v>
      </c>
      <c r="P96" s="1094">
        <f t="shared" si="54"/>
        <v>0</v>
      </c>
      <c r="Q96" s="1094">
        <f t="shared" si="62"/>
        <v>0</v>
      </c>
      <c r="R96" s="1106"/>
      <c r="S96" s="1096"/>
      <c r="T96" s="1037">
        <v>85</v>
      </c>
      <c r="U96" s="1535" t="s">
        <v>100</v>
      </c>
      <c r="V96" s="1086" t="s">
        <v>49</v>
      </c>
      <c r="W96" s="1099">
        <f t="shared" si="55"/>
        <v>0</v>
      </c>
      <c r="X96" s="1099">
        <f t="shared" si="55"/>
        <v>0</v>
      </c>
      <c r="Y96" s="1100" t="e">
        <f t="shared" si="56"/>
        <v>#DIV/0!</v>
      </c>
      <c r="Z96" s="1100">
        <f t="shared" si="57"/>
        <v>0</v>
      </c>
      <c r="AA96" s="1100">
        <f t="shared" si="57"/>
        <v>0</v>
      </c>
      <c r="AB96" s="1103"/>
      <c r="AC96" s="1101">
        <f t="shared" si="58"/>
        <v>0</v>
      </c>
      <c r="AD96" s="1101">
        <f t="shared" si="58"/>
        <v>0</v>
      </c>
      <c r="AE96" s="1102" t="e">
        <f t="shared" si="59"/>
        <v>#DIV/0!</v>
      </c>
      <c r="AF96" s="1104"/>
      <c r="AG96" s="1104"/>
      <c r="AH96" s="1104"/>
      <c r="AI96" s="1104"/>
      <c r="AJ96" s="1104"/>
      <c r="AK96" s="1104"/>
      <c r="AL96" s="1104"/>
      <c r="AM96" s="1104"/>
      <c r="AN96" s="1104"/>
      <c r="AO96" s="1104"/>
      <c r="AP96" s="1104"/>
      <c r="AQ96" s="1104"/>
      <c r="AR96" s="1104"/>
      <c r="AS96" s="1104"/>
      <c r="AT96" s="1103"/>
      <c r="AU96" s="1103"/>
      <c r="AV96" s="1103"/>
      <c r="AW96" s="1103"/>
      <c r="AX96" s="1103"/>
      <c r="AY96" s="1103"/>
      <c r="AZ96" s="1103"/>
      <c r="BA96" s="1103"/>
      <c r="BB96" s="1103"/>
      <c r="BC96" s="1112"/>
      <c r="BD96" s="1101">
        <f t="shared" si="60"/>
        <v>0</v>
      </c>
      <c r="BE96" s="1101">
        <f t="shared" si="61"/>
        <v>0</v>
      </c>
    </row>
    <row r="97" spans="1:57" ht="12.75" customHeight="1" x14ac:dyDescent="0.2">
      <c r="A97" s="1331">
        <v>86</v>
      </c>
      <c r="B97" s="1084">
        <v>0.25</v>
      </c>
      <c r="C97" s="1110"/>
      <c r="D97" s="1534"/>
      <c r="E97" s="1105" t="s">
        <v>279</v>
      </c>
      <c r="F97" s="1087"/>
      <c r="G97" s="1088"/>
      <c r="H97" s="1089" t="e">
        <f t="shared" si="47"/>
        <v>#DIV/0!</v>
      </c>
      <c r="I97" s="1103"/>
      <c r="J97" s="1091">
        <f t="shared" si="48"/>
        <v>0</v>
      </c>
      <c r="K97" s="1092">
        <f t="shared" si="49"/>
        <v>0</v>
      </c>
      <c r="L97" s="1093">
        <f t="shared" si="50"/>
        <v>1990</v>
      </c>
      <c r="M97" s="1093">
        <f t="shared" si="51"/>
        <v>0</v>
      </c>
      <c r="N97" s="1093">
        <f t="shared" si="52"/>
        <v>0</v>
      </c>
      <c r="O97" s="1093">
        <f t="shared" si="53"/>
        <v>0</v>
      </c>
      <c r="P97" s="1094">
        <f t="shared" si="54"/>
        <v>0</v>
      </c>
      <c r="Q97" s="1094">
        <f t="shared" si="62"/>
        <v>0</v>
      </c>
      <c r="R97" s="1106"/>
      <c r="S97" s="1096"/>
      <c r="T97" s="1037">
        <v>86</v>
      </c>
      <c r="U97" s="1535"/>
      <c r="V97" s="1086" t="s">
        <v>50</v>
      </c>
      <c r="W97" s="1099">
        <f t="shared" si="55"/>
        <v>0</v>
      </c>
      <c r="X97" s="1099">
        <f t="shared" si="55"/>
        <v>0</v>
      </c>
      <c r="Y97" s="1100" t="e">
        <f t="shared" si="56"/>
        <v>#DIV/0!</v>
      </c>
      <c r="Z97" s="1100">
        <f t="shared" si="57"/>
        <v>0</v>
      </c>
      <c r="AA97" s="1100">
        <f t="shared" si="57"/>
        <v>0</v>
      </c>
      <c r="AB97" s="1103"/>
      <c r="AC97" s="1101">
        <f t="shared" si="58"/>
        <v>0</v>
      </c>
      <c r="AD97" s="1101">
        <f t="shared" si="58"/>
        <v>0</v>
      </c>
      <c r="AE97" s="1102" t="e">
        <f t="shared" si="59"/>
        <v>#DIV/0!</v>
      </c>
      <c r="AF97" s="1104"/>
      <c r="AG97" s="1104"/>
      <c r="AH97" s="1104"/>
      <c r="AI97" s="1104"/>
      <c r="AJ97" s="1104"/>
      <c r="AK97" s="1104"/>
      <c r="AL97" s="1104"/>
      <c r="AM97" s="1104"/>
      <c r="AN97" s="1104"/>
      <c r="AO97" s="1104"/>
      <c r="AP97" s="1104"/>
      <c r="AQ97" s="1104"/>
      <c r="AR97" s="1104"/>
      <c r="AS97" s="1104"/>
      <c r="AT97" s="1103"/>
      <c r="AU97" s="1103"/>
      <c r="AV97" s="1103"/>
      <c r="AW97" s="1103"/>
      <c r="AX97" s="1103"/>
      <c r="AY97" s="1103"/>
      <c r="AZ97" s="1103"/>
      <c r="BA97" s="1103"/>
      <c r="BB97" s="1103"/>
      <c r="BC97" s="1112"/>
      <c r="BD97" s="1101">
        <f t="shared" si="60"/>
        <v>0</v>
      </c>
      <c r="BE97" s="1101">
        <f t="shared" si="61"/>
        <v>0</v>
      </c>
    </row>
    <row r="98" spans="1:57" s="1136" customFormat="1" ht="12.75" customHeight="1" x14ac:dyDescent="0.2">
      <c r="A98" s="1331">
        <v>87</v>
      </c>
      <c r="B98" s="1114"/>
      <c r="C98" s="1115"/>
      <c r="D98" s="1135" t="s">
        <v>101</v>
      </c>
      <c r="E98" s="1037"/>
      <c r="F98" s="1037"/>
      <c r="G98" s="1116"/>
      <c r="H98" s="1114"/>
      <c r="I98" s="1038"/>
      <c r="J98" s="1117"/>
      <c r="K98" s="1118"/>
      <c r="L98" s="1119"/>
      <c r="M98" s="1119"/>
      <c r="N98" s="1120"/>
      <c r="O98" s="1119"/>
      <c r="P98" s="1120"/>
      <c r="Q98" s="1120"/>
      <c r="R98" s="1122"/>
      <c r="S98" s="1123"/>
      <c r="T98" s="1037">
        <v>87</v>
      </c>
      <c r="U98" s="1068" t="s">
        <v>101</v>
      </c>
      <c r="V98" s="1037"/>
      <c r="W98" s="1037"/>
      <c r="X98" s="1037"/>
      <c r="Y98" s="1114"/>
      <c r="Z98" s="1038"/>
      <c r="AA98" s="1114"/>
      <c r="AB98" s="1038"/>
      <c r="AC98" s="1038"/>
      <c r="AD98" s="1038"/>
      <c r="AE98" s="1124"/>
      <c r="AF98" s="1124"/>
      <c r="AG98" s="1124"/>
      <c r="AH98" s="1124"/>
      <c r="AI98" s="1124"/>
      <c r="AJ98" s="1124"/>
      <c r="AK98" s="1124"/>
      <c r="AL98" s="1124"/>
      <c r="AM98" s="1124"/>
      <c r="AN98" s="1124"/>
      <c r="AO98" s="1124"/>
      <c r="AP98" s="1124"/>
      <c r="AQ98" s="1124"/>
      <c r="AR98" s="1124"/>
      <c r="AS98" s="1124"/>
      <c r="AT98" s="1038"/>
      <c r="AU98" s="1038"/>
      <c r="AV98" s="1038"/>
      <c r="AW98" s="1038"/>
      <c r="AX98" s="1038"/>
      <c r="AY98" s="1038"/>
      <c r="AZ98" s="1038"/>
      <c r="BA98" s="1038"/>
      <c r="BB98" s="1038"/>
      <c r="BC98" s="1038"/>
      <c r="BD98" s="1141">
        <f t="shared" si="60"/>
        <v>0</v>
      </c>
      <c r="BE98" s="1141">
        <f t="shared" si="61"/>
        <v>0</v>
      </c>
    </row>
    <row r="99" spans="1:57" ht="25.5" customHeight="1" x14ac:dyDescent="0.2">
      <c r="A99" s="1331">
        <v>88</v>
      </c>
      <c r="B99" s="1084">
        <v>8</v>
      </c>
      <c r="C99" s="1110"/>
      <c r="D99" s="1107" t="s">
        <v>102</v>
      </c>
      <c r="E99" s="1086" t="s">
        <v>278</v>
      </c>
      <c r="F99" s="1087">
        <v>1</v>
      </c>
      <c r="G99" s="1088">
        <v>1</v>
      </c>
      <c r="H99" s="1089">
        <f>G99*100/F99</f>
        <v>100</v>
      </c>
      <c r="I99" s="1103">
        <v>4</v>
      </c>
      <c r="J99" s="1091">
        <f>I99*G99</f>
        <v>4</v>
      </c>
      <c r="K99" s="1092">
        <f>J99*B99</f>
        <v>32</v>
      </c>
      <c r="L99" s="1093">
        <f t="shared" ref="L99:L101" si="63">B99*7960</f>
        <v>63680</v>
      </c>
      <c r="M99" s="1093">
        <f t="shared" ref="M99:M101" si="64">L99*J99</f>
        <v>254720</v>
      </c>
      <c r="N99" s="1093">
        <f>C99*J99</f>
        <v>0</v>
      </c>
      <c r="O99" s="1093">
        <f>N99*7960</f>
        <v>0</v>
      </c>
      <c r="P99" s="1094">
        <f>K99+N99</f>
        <v>32</v>
      </c>
      <c r="Q99" s="1094">
        <f t="shared" ref="Q99:Q101" si="65">M99+O99</f>
        <v>254720</v>
      </c>
      <c r="R99" s="1106"/>
      <c r="S99" s="1096"/>
      <c r="T99" s="1037">
        <v>88</v>
      </c>
      <c r="U99" s="1107" t="s">
        <v>102</v>
      </c>
      <c r="V99" s="1086" t="s">
        <v>49</v>
      </c>
      <c r="W99" s="1099">
        <f t="shared" ref="W99:AA101" si="66">F99</f>
        <v>1</v>
      </c>
      <c r="X99" s="1099">
        <f t="shared" si="66"/>
        <v>1</v>
      </c>
      <c r="Y99" s="1100">
        <f>X99*100/W99</f>
        <v>100</v>
      </c>
      <c r="Z99" s="1100">
        <f t="shared" si="66"/>
        <v>4</v>
      </c>
      <c r="AA99" s="1100">
        <f t="shared" si="66"/>
        <v>4</v>
      </c>
      <c r="AB99" s="1103"/>
      <c r="AC99" s="1101">
        <f t="shared" ref="AC99:AD101" si="67">AF99+AH99+AJ99+AL99+AN99+AP99+AR99+AT99+AV99+AX99+AZ99+BB99</f>
        <v>4</v>
      </c>
      <c r="AD99" s="1101">
        <f t="shared" si="67"/>
        <v>0</v>
      </c>
      <c r="AE99" s="1102">
        <f>AD99*100/AC99</f>
        <v>0</v>
      </c>
      <c r="AF99" s="1104"/>
      <c r="AG99" s="1104"/>
      <c r="AH99" s="1104"/>
      <c r="AI99" s="1104"/>
      <c r="AJ99" s="1104"/>
      <c r="AK99" s="1104"/>
      <c r="AL99" s="1104"/>
      <c r="AM99" s="1104"/>
      <c r="AN99" s="1104"/>
      <c r="AO99" s="1104"/>
      <c r="AP99" s="1104"/>
      <c r="AQ99" s="1104"/>
      <c r="AR99" s="1104"/>
      <c r="AS99" s="1104"/>
      <c r="AT99" s="1103"/>
      <c r="AU99" s="1103"/>
      <c r="AV99" s="1103">
        <v>1</v>
      </c>
      <c r="AW99" s="1103"/>
      <c r="AX99" s="1103">
        <v>1</v>
      </c>
      <c r="AY99" s="1103"/>
      <c r="AZ99" s="1103">
        <v>1</v>
      </c>
      <c r="BA99" s="1103"/>
      <c r="BB99" s="1103">
        <v>1</v>
      </c>
      <c r="BC99" s="1112"/>
      <c r="BD99" s="1112">
        <f>AV99+AX99+AZ99+BB99</f>
        <v>4</v>
      </c>
      <c r="BE99" s="1112"/>
    </row>
    <row r="100" spans="1:57" ht="12" customHeight="1" x14ac:dyDescent="0.2">
      <c r="A100" s="1331">
        <v>89</v>
      </c>
      <c r="B100" s="1084">
        <v>1</v>
      </c>
      <c r="C100" s="1085"/>
      <c r="D100" s="1535" t="s">
        <v>103</v>
      </c>
      <c r="E100" s="1105" t="s">
        <v>278</v>
      </c>
      <c r="F100" s="1108">
        <v>8</v>
      </c>
      <c r="G100" s="1109">
        <v>8</v>
      </c>
      <c r="H100" s="1089">
        <f>G100*100/F100</f>
        <v>100</v>
      </c>
      <c r="I100" s="1103">
        <v>1</v>
      </c>
      <c r="J100" s="1091">
        <f>I100*G100</f>
        <v>8</v>
      </c>
      <c r="K100" s="1092">
        <f>J100*B100</f>
        <v>8</v>
      </c>
      <c r="L100" s="1093">
        <f t="shared" si="63"/>
        <v>7960</v>
      </c>
      <c r="M100" s="1093">
        <f t="shared" si="64"/>
        <v>63680</v>
      </c>
      <c r="N100" s="1093">
        <f>C100*J100</f>
        <v>0</v>
      </c>
      <c r="O100" s="1093">
        <f>N100*7960</f>
        <v>0</v>
      </c>
      <c r="P100" s="1094">
        <f>K100+N100</f>
        <v>8</v>
      </c>
      <c r="Q100" s="1094">
        <f t="shared" si="65"/>
        <v>63680</v>
      </c>
      <c r="R100" s="1106"/>
      <c r="S100" s="1096"/>
      <c r="T100" s="1037">
        <v>89</v>
      </c>
      <c r="U100" s="1535" t="s">
        <v>103</v>
      </c>
      <c r="V100" s="1086" t="s">
        <v>49</v>
      </c>
      <c r="W100" s="1099">
        <f t="shared" si="66"/>
        <v>8</v>
      </c>
      <c r="X100" s="1099">
        <f t="shared" si="66"/>
        <v>8</v>
      </c>
      <c r="Y100" s="1100">
        <f>X100*100/W100</f>
        <v>100</v>
      </c>
      <c r="Z100" s="1100">
        <f t="shared" si="66"/>
        <v>1</v>
      </c>
      <c r="AA100" s="1100">
        <f t="shared" si="66"/>
        <v>8</v>
      </c>
      <c r="AB100" s="1103"/>
      <c r="AC100" s="1101">
        <f t="shared" si="67"/>
        <v>8</v>
      </c>
      <c r="AD100" s="1101">
        <f t="shared" si="67"/>
        <v>0</v>
      </c>
      <c r="AE100" s="1102">
        <f>AD100*100/AC100</f>
        <v>0</v>
      </c>
      <c r="AF100" s="1104"/>
      <c r="AG100" s="1104"/>
      <c r="AH100" s="1104"/>
      <c r="AI100" s="1104"/>
      <c r="AJ100" s="1104"/>
      <c r="AK100" s="1104"/>
      <c r="AL100" s="1104"/>
      <c r="AM100" s="1104"/>
      <c r="AN100" s="1104"/>
      <c r="AO100" s="1104"/>
      <c r="AP100" s="1104"/>
      <c r="AQ100" s="1104"/>
      <c r="AR100" s="1104"/>
      <c r="AS100" s="1104"/>
      <c r="AT100" s="1103">
        <v>1</v>
      </c>
      <c r="AU100" s="1103"/>
      <c r="AV100" s="1103">
        <v>2</v>
      </c>
      <c r="AW100" s="1103"/>
      <c r="AX100" s="1103">
        <v>2</v>
      </c>
      <c r="AY100" s="1103"/>
      <c r="AZ100" s="1103">
        <v>1</v>
      </c>
      <c r="BA100" s="1103"/>
      <c r="BB100" s="1103">
        <v>2</v>
      </c>
      <c r="BC100" s="1112"/>
      <c r="BD100" s="1101">
        <f>AF100+AH100+AJ100+AL100+AN100+AP100+AR100+AT100+AV100+AX100+AZ100+BB100</f>
        <v>8</v>
      </c>
      <c r="BE100" s="1101">
        <f>AG100+AI100+AK100+AM100+AO100+AQ100+AS100+AU100+AW100+AY100+BA100+BC100</f>
        <v>0</v>
      </c>
    </row>
    <row r="101" spans="1:57" ht="12" customHeight="1" x14ac:dyDescent="0.2">
      <c r="A101" s="1331">
        <v>90</v>
      </c>
      <c r="B101" s="1084">
        <v>1.5</v>
      </c>
      <c r="C101" s="1085">
        <v>1</v>
      </c>
      <c r="D101" s="1538"/>
      <c r="E101" s="1105" t="s">
        <v>279</v>
      </c>
      <c r="F101" s="1108">
        <v>4</v>
      </c>
      <c r="G101" s="1109">
        <v>4</v>
      </c>
      <c r="H101" s="1089">
        <f>G101*100/F101</f>
        <v>100</v>
      </c>
      <c r="I101" s="1103">
        <v>1</v>
      </c>
      <c r="J101" s="1091">
        <f>I101*G101</f>
        <v>4</v>
      </c>
      <c r="K101" s="1092">
        <f>J101*B101</f>
        <v>6</v>
      </c>
      <c r="L101" s="1093">
        <f t="shared" si="63"/>
        <v>11940</v>
      </c>
      <c r="M101" s="1093">
        <f t="shared" si="64"/>
        <v>47760</v>
      </c>
      <c r="N101" s="1093">
        <f>C101*J101</f>
        <v>4</v>
      </c>
      <c r="O101" s="1093">
        <f>N101*7960</f>
        <v>31840</v>
      </c>
      <c r="P101" s="1094">
        <f>K101+N101</f>
        <v>10</v>
      </c>
      <c r="Q101" s="1094">
        <f t="shared" si="65"/>
        <v>79600</v>
      </c>
      <c r="R101" s="1106"/>
      <c r="S101" s="1096"/>
      <c r="T101" s="1037">
        <v>90</v>
      </c>
      <c r="U101" s="1538"/>
      <c r="V101" s="1086" t="s">
        <v>50</v>
      </c>
      <c r="W101" s="1099">
        <f t="shared" si="66"/>
        <v>4</v>
      </c>
      <c r="X101" s="1099">
        <f t="shared" si="66"/>
        <v>4</v>
      </c>
      <c r="Y101" s="1100">
        <f>X101*100/W101</f>
        <v>100</v>
      </c>
      <c r="Z101" s="1100">
        <f t="shared" si="66"/>
        <v>1</v>
      </c>
      <c r="AA101" s="1100">
        <f t="shared" si="66"/>
        <v>4</v>
      </c>
      <c r="AB101" s="1103"/>
      <c r="AC101" s="1101">
        <f t="shared" si="67"/>
        <v>4</v>
      </c>
      <c r="AD101" s="1101">
        <f t="shared" si="67"/>
        <v>0</v>
      </c>
      <c r="AE101" s="1102">
        <f>AD101*100/AC101</f>
        <v>0</v>
      </c>
      <c r="AF101" s="1104"/>
      <c r="AG101" s="1104"/>
      <c r="AH101" s="1104"/>
      <c r="AI101" s="1104"/>
      <c r="AJ101" s="1104"/>
      <c r="AK101" s="1104"/>
      <c r="AL101" s="1104"/>
      <c r="AM101" s="1104"/>
      <c r="AN101" s="1104"/>
      <c r="AO101" s="1104"/>
      <c r="AP101" s="1104"/>
      <c r="AQ101" s="1104"/>
      <c r="AR101" s="1104"/>
      <c r="AS101" s="1104"/>
      <c r="AT101" s="1103"/>
      <c r="AU101" s="1103"/>
      <c r="AV101" s="1103">
        <v>1</v>
      </c>
      <c r="AW101" s="1103"/>
      <c r="AX101" s="1103">
        <v>1</v>
      </c>
      <c r="AY101" s="1103"/>
      <c r="AZ101" s="1103">
        <v>1</v>
      </c>
      <c r="BA101" s="1103"/>
      <c r="BB101" s="1103">
        <v>1</v>
      </c>
      <c r="BC101" s="1112"/>
      <c r="BD101" s="1101">
        <f>AF101+AH101+AJ101+AL101+AN101+AP101+AR101+AT101+AV101+AX101+AZ101+BB101</f>
        <v>4</v>
      </c>
      <c r="BE101" s="1101">
        <f>AG101+AI101+AK101+AM101+AO101+AQ101+AS101+AU101+AW101+AY101+BA101+BC101</f>
        <v>0</v>
      </c>
    </row>
    <row r="102" spans="1:57" s="1136" customFormat="1" ht="12" customHeight="1" x14ac:dyDescent="0.2">
      <c r="A102" s="1331">
        <v>91</v>
      </c>
      <c r="B102" s="1114"/>
      <c r="C102" s="1115"/>
      <c r="D102" s="1135" t="s">
        <v>104</v>
      </c>
      <c r="E102" s="1037"/>
      <c r="F102" s="1037"/>
      <c r="G102" s="1116"/>
      <c r="H102" s="1114"/>
      <c r="I102" s="1038"/>
      <c r="J102" s="1117"/>
      <c r="K102" s="1118"/>
      <c r="L102" s="1119"/>
      <c r="M102" s="1119"/>
      <c r="N102" s="1120"/>
      <c r="O102" s="1119"/>
      <c r="P102" s="1120"/>
      <c r="Q102" s="1120"/>
      <c r="R102" s="1122"/>
      <c r="S102" s="1123"/>
      <c r="T102" s="1037">
        <v>91</v>
      </c>
      <c r="U102" s="1068" t="s">
        <v>104</v>
      </c>
      <c r="V102" s="1037"/>
      <c r="W102" s="1037"/>
      <c r="X102" s="1037"/>
      <c r="Y102" s="1114"/>
      <c r="Z102" s="1038"/>
      <c r="AA102" s="1114"/>
      <c r="AB102" s="1038"/>
      <c r="AC102" s="1038"/>
      <c r="AD102" s="1038"/>
      <c r="AE102" s="1124"/>
      <c r="AF102" s="1124"/>
      <c r="AG102" s="1124"/>
      <c r="AH102" s="1124"/>
      <c r="AI102" s="1124"/>
      <c r="AJ102" s="1124"/>
      <c r="AK102" s="1124"/>
      <c r="AL102" s="1124"/>
      <c r="AM102" s="1124"/>
      <c r="AN102" s="1124"/>
      <c r="AO102" s="1124"/>
      <c r="AP102" s="1124"/>
      <c r="AQ102" s="1124"/>
      <c r="AR102" s="1124"/>
      <c r="AS102" s="1124"/>
      <c r="AT102" s="1038"/>
      <c r="AU102" s="1038"/>
      <c r="AV102" s="1038"/>
      <c r="AW102" s="1038"/>
      <c r="AX102" s="1038"/>
      <c r="AY102" s="1038"/>
      <c r="AZ102" s="1038"/>
      <c r="BA102" s="1038"/>
      <c r="BB102" s="1038"/>
      <c r="BC102" s="1038"/>
      <c r="BD102" s="1141">
        <f>AF102+AH102+AJ102+AL102+AN102+AP102+AR102+AT102+AV102+AX102+AZ102</f>
        <v>0</v>
      </c>
      <c r="BE102" s="1141">
        <f>AG102+AI102+AK102+AM102+AO102+AQ102+AS102+AU102+AW102+AY102+BA102+BC102</f>
        <v>0</v>
      </c>
    </row>
    <row r="103" spans="1:57" ht="22.5" customHeight="1" x14ac:dyDescent="0.2">
      <c r="A103" s="1331">
        <v>92</v>
      </c>
      <c r="B103" s="1084">
        <v>8</v>
      </c>
      <c r="C103" s="1085"/>
      <c r="D103" s="1107" t="s">
        <v>105</v>
      </c>
      <c r="E103" s="1086" t="s">
        <v>106</v>
      </c>
      <c r="F103" s="1087">
        <v>1</v>
      </c>
      <c r="G103" s="1088">
        <v>1</v>
      </c>
      <c r="H103" s="1089">
        <f>G103*100/F103</f>
        <v>100</v>
      </c>
      <c r="I103" s="1103">
        <v>5</v>
      </c>
      <c r="J103" s="1091">
        <f>I103*G103</f>
        <v>5</v>
      </c>
      <c r="K103" s="1092">
        <f>J103*B103</f>
        <v>40</v>
      </c>
      <c r="L103" s="1093">
        <f t="shared" ref="L103:L107" si="68">B103*7960</f>
        <v>63680</v>
      </c>
      <c r="M103" s="1093">
        <f t="shared" ref="M103:M107" si="69">L103*J103</f>
        <v>318400</v>
      </c>
      <c r="N103" s="1093">
        <f>C103*J103</f>
        <v>0</v>
      </c>
      <c r="O103" s="1093">
        <f>N103*7960</f>
        <v>0</v>
      </c>
      <c r="P103" s="1094">
        <f>K103+N103</f>
        <v>40</v>
      </c>
      <c r="Q103" s="1094">
        <f t="shared" ref="Q103:Q107" si="70">M103+O103</f>
        <v>318400</v>
      </c>
      <c r="R103" s="1106"/>
      <c r="S103" s="1096"/>
      <c r="T103" s="1037">
        <v>92</v>
      </c>
      <c r="U103" s="1107" t="s">
        <v>105</v>
      </c>
      <c r="V103" s="1086" t="s">
        <v>106</v>
      </c>
      <c r="W103" s="1099">
        <f t="shared" ref="W103:AA107" si="71">F103</f>
        <v>1</v>
      </c>
      <c r="X103" s="1099">
        <f t="shared" si="71"/>
        <v>1</v>
      </c>
      <c r="Y103" s="1100">
        <f>X103*100/W103</f>
        <v>100</v>
      </c>
      <c r="Z103" s="1100">
        <f t="shared" si="71"/>
        <v>5</v>
      </c>
      <c r="AA103" s="1100">
        <f t="shared" si="71"/>
        <v>5</v>
      </c>
      <c r="AB103" s="1103"/>
      <c r="AC103" s="1101">
        <f t="shared" ref="AC103:AD107" si="72">AF103+AH103+AJ103+AL103+AN103+AP103+AR103+AT103+AV103+AX103+AZ103+BB103</f>
        <v>5</v>
      </c>
      <c r="AD103" s="1101">
        <f t="shared" si="72"/>
        <v>0</v>
      </c>
      <c r="AE103" s="1102">
        <f>AD103*100/AC103</f>
        <v>0</v>
      </c>
      <c r="AF103" s="1104"/>
      <c r="AG103" s="1104"/>
      <c r="AH103" s="1104"/>
      <c r="AI103" s="1104"/>
      <c r="AJ103" s="1104"/>
      <c r="AK103" s="1104"/>
      <c r="AL103" s="1104"/>
      <c r="AM103" s="1104"/>
      <c r="AN103" s="1104"/>
      <c r="AO103" s="1104"/>
      <c r="AP103" s="1104"/>
      <c r="AQ103" s="1104"/>
      <c r="AR103" s="1104"/>
      <c r="AS103" s="1104"/>
      <c r="AT103" s="1103">
        <v>1</v>
      </c>
      <c r="AU103" s="1103"/>
      <c r="AV103" s="1103">
        <v>1</v>
      </c>
      <c r="AW103" s="1103"/>
      <c r="AX103" s="1103">
        <v>1</v>
      </c>
      <c r="AY103" s="1103"/>
      <c r="AZ103" s="1103">
        <v>1</v>
      </c>
      <c r="BA103" s="1103"/>
      <c r="BB103" s="1103">
        <v>1</v>
      </c>
      <c r="BC103" s="1112"/>
      <c r="BD103" s="1112">
        <f>AT103+AV103+AX103+AZ103+BB103</f>
        <v>5</v>
      </c>
      <c r="BE103" s="1112"/>
    </row>
    <row r="104" spans="1:57" ht="27" customHeight="1" x14ac:dyDescent="0.2">
      <c r="A104" s="1331">
        <v>93</v>
      </c>
      <c r="B104" s="1084">
        <v>1</v>
      </c>
      <c r="C104" s="1085"/>
      <c r="D104" s="1107" t="s">
        <v>107</v>
      </c>
      <c r="E104" s="1086" t="s">
        <v>106</v>
      </c>
      <c r="F104" s="1108">
        <v>1</v>
      </c>
      <c r="G104" s="1109"/>
      <c r="H104" s="1089">
        <f>G104*100/F104</f>
        <v>0</v>
      </c>
      <c r="I104" s="1103"/>
      <c r="J104" s="1091">
        <f>I104*G104</f>
        <v>0</v>
      </c>
      <c r="K104" s="1092">
        <f>J104*B104</f>
        <v>0</v>
      </c>
      <c r="L104" s="1093">
        <f t="shared" si="68"/>
        <v>7960</v>
      </c>
      <c r="M104" s="1093">
        <f t="shared" si="69"/>
        <v>0</v>
      </c>
      <c r="N104" s="1093">
        <f>C104*J104</f>
        <v>0</v>
      </c>
      <c r="O104" s="1093">
        <f>N104*7960</f>
        <v>0</v>
      </c>
      <c r="P104" s="1094">
        <f>K104+N104</f>
        <v>0</v>
      </c>
      <c r="Q104" s="1094">
        <f t="shared" si="70"/>
        <v>0</v>
      </c>
      <c r="R104" s="1106"/>
      <c r="S104" s="1096"/>
      <c r="T104" s="1037">
        <v>93</v>
      </c>
      <c r="U104" s="1107" t="s">
        <v>107</v>
      </c>
      <c r="V104" s="1086" t="s">
        <v>106</v>
      </c>
      <c r="W104" s="1099">
        <f t="shared" si="71"/>
        <v>1</v>
      </c>
      <c r="X104" s="1099">
        <f t="shared" si="71"/>
        <v>0</v>
      </c>
      <c r="Y104" s="1100">
        <f>X104*100/W104</f>
        <v>0</v>
      </c>
      <c r="Z104" s="1100">
        <f t="shared" si="71"/>
        <v>0</v>
      </c>
      <c r="AA104" s="1100">
        <f t="shared" si="71"/>
        <v>0</v>
      </c>
      <c r="AB104" s="1103"/>
      <c r="AC104" s="1101">
        <f t="shared" si="72"/>
        <v>0</v>
      </c>
      <c r="AD104" s="1101">
        <f t="shared" si="72"/>
        <v>0</v>
      </c>
      <c r="AE104" s="1102" t="e">
        <f>AD104*100/AC104</f>
        <v>#DIV/0!</v>
      </c>
      <c r="AF104" s="1104"/>
      <c r="AG104" s="1104"/>
      <c r="AH104" s="1104"/>
      <c r="AI104" s="1104"/>
      <c r="AJ104" s="1104"/>
      <c r="AK104" s="1104"/>
      <c r="AL104" s="1104"/>
      <c r="AM104" s="1104"/>
      <c r="AN104" s="1104"/>
      <c r="AO104" s="1104"/>
      <c r="AP104" s="1104"/>
      <c r="AQ104" s="1104"/>
      <c r="AR104" s="1104"/>
      <c r="AS104" s="1104"/>
      <c r="AT104" s="1103"/>
      <c r="AU104" s="1103"/>
      <c r="AV104" s="1103"/>
      <c r="AW104" s="1103"/>
      <c r="AX104" s="1103"/>
      <c r="AY104" s="1103"/>
      <c r="AZ104" s="1103"/>
      <c r="BA104" s="1103"/>
      <c r="BB104" s="1103"/>
      <c r="BC104" s="1112"/>
      <c r="BD104" s="1101">
        <f>AF104+AH104+AJ104+AL104+AN104+AP104+AR104+AT104+AV104+AX104+AZ104</f>
        <v>0</v>
      </c>
      <c r="BE104" s="1101">
        <f>AG104+AI104+AK104+AM104+AO104+AQ104+AS104+AU104+AW104+AY104+BA104+BC104</f>
        <v>0</v>
      </c>
    </row>
    <row r="105" spans="1:57" ht="24.75" customHeight="1" x14ac:dyDescent="0.2">
      <c r="A105" s="1331">
        <v>94</v>
      </c>
      <c r="B105" s="1084">
        <v>8</v>
      </c>
      <c r="C105" s="1085"/>
      <c r="D105" s="1107" t="s">
        <v>108</v>
      </c>
      <c r="E105" s="1086" t="s">
        <v>106</v>
      </c>
      <c r="F105" s="1087">
        <v>1</v>
      </c>
      <c r="G105" s="1088">
        <v>1</v>
      </c>
      <c r="H105" s="1089">
        <f>G105*100/F105</f>
        <v>100</v>
      </c>
      <c r="I105" s="1103">
        <v>8</v>
      </c>
      <c r="J105" s="1091">
        <f>I105*G105</f>
        <v>8</v>
      </c>
      <c r="K105" s="1092">
        <f>J105*B105</f>
        <v>64</v>
      </c>
      <c r="L105" s="1093">
        <f t="shared" si="68"/>
        <v>63680</v>
      </c>
      <c r="M105" s="1093">
        <f t="shared" si="69"/>
        <v>509440</v>
      </c>
      <c r="N105" s="1093">
        <f>C105*J105</f>
        <v>0</v>
      </c>
      <c r="O105" s="1093">
        <f>N105*7960</f>
        <v>0</v>
      </c>
      <c r="P105" s="1094">
        <f>K105+N105</f>
        <v>64</v>
      </c>
      <c r="Q105" s="1094">
        <f t="shared" si="70"/>
        <v>509440</v>
      </c>
      <c r="R105" s="1106"/>
      <c r="S105" s="1096"/>
      <c r="T105" s="1037">
        <v>94</v>
      </c>
      <c r="U105" s="1107" t="s">
        <v>108</v>
      </c>
      <c r="V105" s="1086" t="s">
        <v>106</v>
      </c>
      <c r="W105" s="1099">
        <f t="shared" si="71"/>
        <v>1</v>
      </c>
      <c r="X105" s="1099">
        <f t="shared" si="71"/>
        <v>1</v>
      </c>
      <c r="Y105" s="1100">
        <f>X105*100/W105</f>
        <v>100</v>
      </c>
      <c r="Z105" s="1100">
        <f t="shared" si="71"/>
        <v>8</v>
      </c>
      <c r="AA105" s="1100">
        <f t="shared" si="71"/>
        <v>8</v>
      </c>
      <c r="AB105" s="1103"/>
      <c r="AC105" s="1101">
        <f t="shared" si="72"/>
        <v>8</v>
      </c>
      <c r="AD105" s="1101">
        <f t="shared" si="72"/>
        <v>0</v>
      </c>
      <c r="AE105" s="1102">
        <f>AD105*100/AC105</f>
        <v>0</v>
      </c>
      <c r="AF105" s="1104"/>
      <c r="AG105" s="1104"/>
      <c r="AH105" s="1104"/>
      <c r="AI105" s="1104"/>
      <c r="AJ105" s="1104"/>
      <c r="AK105" s="1104"/>
      <c r="AL105" s="1104"/>
      <c r="AM105" s="1104"/>
      <c r="AN105" s="1104"/>
      <c r="AO105" s="1104"/>
      <c r="AP105" s="1104"/>
      <c r="AQ105" s="1104"/>
      <c r="AR105" s="1104"/>
      <c r="AS105" s="1104"/>
      <c r="AT105" s="1103"/>
      <c r="AU105" s="1103"/>
      <c r="AV105" s="1103">
        <v>2</v>
      </c>
      <c r="AW105" s="1103"/>
      <c r="AX105" s="1103">
        <v>2</v>
      </c>
      <c r="AY105" s="1103"/>
      <c r="AZ105" s="1103">
        <v>2</v>
      </c>
      <c r="BA105" s="1103"/>
      <c r="BB105" s="1103">
        <v>2</v>
      </c>
      <c r="BC105" s="1112"/>
      <c r="BD105" s="1101">
        <f>AF105+AH105+AJ105+AL105+AN105+AP105+AR105+AT105+AV105+AX105+AZ105+BB105</f>
        <v>8</v>
      </c>
      <c r="BE105" s="1101">
        <f>AG105+AI105+AK105+AM105+AO105+AQ105+AS105+AU105+AW105+AY105+BA105+BC105</f>
        <v>0</v>
      </c>
    </row>
    <row r="106" spans="1:57" ht="14.25" customHeight="1" x14ac:dyDescent="0.2">
      <c r="A106" s="1331">
        <v>95</v>
      </c>
      <c r="B106" s="1084">
        <v>8</v>
      </c>
      <c r="C106" s="1085"/>
      <c r="D106" s="1142" t="s">
        <v>109</v>
      </c>
      <c r="E106" s="1086" t="s">
        <v>106</v>
      </c>
      <c r="F106" s="1087">
        <v>1</v>
      </c>
      <c r="G106" s="1088">
        <v>1</v>
      </c>
      <c r="H106" s="1089">
        <f>G106*100/F106</f>
        <v>100</v>
      </c>
      <c r="I106" s="1103">
        <v>5</v>
      </c>
      <c r="J106" s="1091">
        <f>I106*G106</f>
        <v>5</v>
      </c>
      <c r="K106" s="1092">
        <f>J106*B106</f>
        <v>40</v>
      </c>
      <c r="L106" s="1093">
        <f t="shared" si="68"/>
        <v>63680</v>
      </c>
      <c r="M106" s="1093">
        <f t="shared" si="69"/>
        <v>318400</v>
      </c>
      <c r="N106" s="1093">
        <f>C106*J106</f>
        <v>0</v>
      </c>
      <c r="O106" s="1093">
        <f>N106*7960</f>
        <v>0</v>
      </c>
      <c r="P106" s="1094">
        <f>K106+N106</f>
        <v>40</v>
      </c>
      <c r="Q106" s="1094">
        <f t="shared" si="70"/>
        <v>318400</v>
      </c>
      <c r="R106" s="1106"/>
      <c r="S106" s="1096"/>
      <c r="T106" s="1037">
        <v>95</v>
      </c>
      <c r="U106" s="1107" t="s">
        <v>109</v>
      </c>
      <c r="V106" s="1086" t="s">
        <v>106</v>
      </c>
      <c r="W106" s="1099">
        <f t="shared" si="71"/>
        <v>1</v>
      </c>
      <c r="X106" s="1099">
        <f t="shared" si="71"/>
        <v>1</v>
      </c>
      <c r="Y106" s="1100">
        <f>X106*100/W106</f>
        <v>100</v>
      </c>
      <c r="Z106" s="1100">
        <f t="shared" si="71"/>
        <v>5</v>
      </c>
      <c r="AA106" s="1100">
        <f t="shared" si="71"/>
        <v>5</v>
      </c>
      <c r="AB106" s="1103"/>
      <c r="AC106" s="1101">
        <f t="shared" si="72"/>
        <v>5</v>
      </c>
      <c r="AD106" s="1101">
        <f t="shared" si="72"/>
        <v>0</v>
      </c>
      <c r="AE106" s="1102">
        <f>AD106*100/AC106</f>
        <v>0</v>
      </c>
      <c r="AF106" s="1104"/>
      <c r="AG106" s="1104"/>
      <c r="AH106" s="1104"/>
      <c r="AI106" s="1104"/>
      <c r="AJ106" s="1104"/>
      <c r="AK106" s="1104"/>
      <c r="AL106" s="1104"/>
      <c r="AM106" s="1104"/>
      <c r="AN106" s="1104"/>
      <c r="AO106" s="1104"/>
      <c r="AP106" s="1104"/>
      <c r="AQ106" s="1104"/>
      <c r="AR106" s="1104"/>
      <c r="AS106" s="1104"/>
      <c r="AT106" s="1103">
        <v>1</v>
      </c>
      <c r="AU106" s="1103"/>
      <c r="AV106" s="1103">
        <v>1</v>
      </c>
      <c r="AW106" s="1103"/>
      <c r="AX106" s="1103">
        <v>1</v>
      </c>
      <c r="AY106" s="1103"/>
      <c r="AZ106" s="1103">
        <v>1</v>
      </c>
      <c r="BA106" s="1103"/>
      <c r="BB106" s="1103">
        <v>1</v>
      </c>
      <c r="BC106" s="1112"/>
      <c r="BD106" s="1101">
        <f>AF106+AH106+AJ106+AL106+AN106+AP106+AR106+AT106+AV106+AX106+AZ106+BB106</f>
        <v>5</v>
      </c>
      <c r="BE106" s="1101">
        <f>AG106+AI106+AK106+AM106+AO106+AQ106+AS106+AU106+AW106+AY106+BA106+BC106</f>
        <v>0</v>
      </c>
    </row>
    <row r="107" spans="1:57" ht="13.5" customHeight="1" x14ac:dyDescent="0.2">
      <c r="A107" s="1331">
        <v>96</v>
      </c>
      <c r="B107" s="1084">
        <v>3</v>
      </c>
      <c r="C107" s="1085"/>
      <c r="D107" s="1142" t="s">
        <v>110</v>
      </c>
      <c r="E107" s="1086" t="s">
        <v>106</v>
      </c>
      <c r="F107" s="1087">
        <v>1</v>
      </c>
      <c r="G107" s="1088">
        <v>1</v>
      </c>
      <c r="H107" s="1089">
        <f>G107*100/F107</f>
        <v>100</v>
      </c>
      <c r="I107" s="1103">
        <v>5</v>
      </c>
      <c r="J107" s="1091">
        <f>I107*G107</f>
        <v>5</v>
      </c>
      <c r="K107" s="1092">
        <f>J107*B107</f>
        <v>15</v>
      </c>
      <c r="L107" s="1093">
        <f t="shared" si="68"/>
        <v>23880</v>
      </c>
      <c r="M107" s="1093">
        <f t="shared" si="69"/>
        <v>119400</v>
      </c>
      <c r="N107" s="1093">
        <f>C107*J107</f>
        <v>0</v>
      </c>
      <c r="O107" s="1093">
        <f>N107*7960</f>
        <v>0</v>
      </c>
      <c r="P107" s="1094">
        <f>K107+N107</f>
        <v>15</v>
      </c>
      <c r="Q107" s="1094">
        <f t="shared" si="70"/>
        <v>119400</v>
      </c>
      <c r="R107" s="1106"/>
      <c r="S107" s="1096"/>
      <c r="T107" s="1037">
        <v>96</v>
      </c>
      <c r="U107" s="1107" t="s">
        <v>110</v>
      </c>
      <c r="V107" s="1086" t="s">
        <v>106</v>
      </c>
      <c r="W107" s="1099">
        <f t="shared" si="71"/>
        <v>1</v>
      </c>
      <c r="X107" s="1099">
        <f t="shared" si="71"/>
        <v>1</v>
      </c>
      <c r="Y107" s="1100">
        <f>X107*100/W107</f>
        <v>100</v>
      </c>
      <c r="Z107" s="1100">
        <f t="shared" si="71"/>
        <v>5</v>
      </c>
      <c r="AA107" s="1100">
        <f t="shared" si="71"/>
        <v>5</v>
      </c>
      <c r="AB107" s="1103"/>
      <c r="AC107" s="1101">
        <f t="shared" si="72"/>
        <v>5</v>
      </c>
      <c r="AD107" s="1101">
        <f t="shared" si="72"/>
        <v>0</v>
      </c>
      <c r="AE107" s="1102">
        <f>AD107*100/AC107</f>
        <v>0</v>
      </c>
      <c r="AF107" s="1104"/>
      <c r="AG107" s="1104"/>
      <c r="AH107" s="1104"/>
      <c r="AI107" s="1104"/>
      <c r="AJ107" s="1104"/>
      <c r="AK107" s="1104"/>
      <c r="AL107" s="1104"/>
      <c r="AM107" s="1104"/>
      <c r="AN107" s="1104"/>
      <c r="AO107" s="1104"/>
      <c r="AP107" s="1104"/>
      <c r="AQ107" s="1104"/>
      <c r="AR107" s="1104"/>
      <c r="AS107" s="1104"/>
      <c r="AT107" s="1103">
        <v>1</v>
      </c>
      <c r="AU107" s="1103"/>
      <c r="AV107" s="1103">
        <v>1</v>
      </c>
      <c r="AW107" s="1103"/>
      <c r="AX107" s="1103">
        <v>1</v>
      </c>
      <c r="AY107" s="1103"/>
      <c r="AZ107" s="1103">
        <v>1</v>
      </c>
      <c r="BA107" s="1103"/>
      <c r="BB107" s="1103">
        <v>1</v>
      </c>
      <c r="BC107" s="1112"/>
      <c r="BD107" s="1101">
        <f>AF107+AH107+AJ107+AL107+AN107+AP107+AR107+AT107+AV107+AX107+AZ107+BB107</f>
        <v>5</v>
      </c>
      <c r="BE107" s="1101">
        <f>AG107+AI107+AK107+AM107+AO107+AQ107+AS107+AU107+AW107+AY107+BA107+BC107</f>
        <v>0</v>
      </c>
    </row>
    <row r="108" spans="1:57" s="1136" customFormat="1" ht="12.75" customHeight="1" x14ac:dyDescent="0.2">
      <c r="A108" s="1331">
        <v>97</v>
      </c>
      <c r="B108" s="1114"/>
      <c r="C108" s="1115"/>
      <c r="D108" s="1143" t="s">
        <v>111</v>
      </c>
      <c r="E108" s="1037"/>
      <c r="F108" s="1037"/>
      <c r="G108" s="1116"/>
      <c r="H108" s="1114"/>
      <c r="I108" s="1038"/>
      <c r="J108" s="1117"/>
      <c r="K108" s="1118"/>
      <c r="L108" s="1119"/>
      <c r="M108" s="1119"/>
      <c r="N108" s="1120"/>
      <c r="O108" s="1119"/>
      <c r="P108" s="1120"/>
      <c r="Q108" s="1120"/>
      <c r="R108" s="1122"/>
      <c r="S108" s="1123"/>
      <c r="T108" s="1037">
        <v>97</v>
      </c>
      <c r="U108" s="1068" t="s">
        <v>111</v>
      </c>
      <c r="V108" s="1037"/>
      <c r="W108" s="1037"/>
      <c r="X108" s="1037"/>
      <c r="Y108" s="1114"/>
      <c r="Z108" s="1038"/>
      <c r="AA108" s="1114"/>
      <c r="AB108" s="1038"/>
      <c r="AC108" s="1038"/>
      <c r="AD108" s="1038"/>
      <c r="AE108" s="1124"/>
      <c r="AF108" s="1124"/>
      <c r="AG108" s="1124"/>
      <c r="AH108" s="1124"/>
      <c r="AI108" s="1124"/>
      <c r="AJ108" s="1124"/>
      <c r="AK108" s="1124"/>
      <c r="AL108" s="1124"/>
      <c r="AM108" s="1124"/>
      <c r="AN108" s="1124"/>
      <c r="AO108" s="1124"/>
      <c r="AP108" s="1124"/>
      <c r="AQ108" s="1124"/>
      <c r="AR108" s="1124"/>
      <c r="AS108" s="1124"/>
      <c r="AT108" s="1038"/>
      <c r="AU108" s="1038"/>
      <c r="AV108" s="1038"/>
      <c r="AW108" s="1038"/>
      <c r="AX108" s="1038"/>
      <c r="AY108" s="1038"/>
      <c r="AZ108" s="1038"/>
      <c r="BA108" s="1038"/>
      <c r="BB108" s="1038"/>
      <c r="BC108" s="1038"/>
      <c r="BD108" s="1038"/>
      <c r="BE108" s="1038"/>
    </row>
    <row r="109" spans="1:57" ht="21.75" customHeight="1" x14ac:dyDescent="0.2">
      <c r="A109" s="1331">
        <v>98</v>
      </c>
      <c r="B109" s="1084">
        <v>24</v>
      </c>
      <c r="C109" s="1085"/>
      <c r="D109" s="1535" t="s">
        <v>112</v>
      </c>
      <c r="E109" s="1105" t="s">
        <v>278</v>
      </c>
      <c r="F109" s="1087">
        <v>0</v>
      </c>
      <c r="G109" s="1088">
        <v>0</v>
      </c>
      <c r="H109" s="1089" t="e">
        <f t="shared" ref="H109:H128" si="73">G109*100/F109</f>
        <v>#DIV/0!</v>
      </c>
      <c r="I109" s="1103"/>
      <c r="J109" s="1091">
        <f t="shared" ref="J109:J128" si="74">I109*G109</f>
        <v>0</v>
      </c>
      <c r="K109" s="1092">
        <f t="shared" ref="K109:K128" si="75">J109*B109</f>
        <v>0</v>
      </c>
      <c r="L109" s="1093">
        <f t="shared" ref="L109:L128" si="76">B109*7960</f>
        <v>191040</v>
      </c>
      <c r="M109" s="1093">
        <f t="shared" ref="M109:M128" si="77">L109*J109</f>
        <v>0</v>
      </c>
      <c r="N109" s="1093">
        <f t="shared" ref="N109:N128" si="78">C109*J109</f>
        <v>0</v>
      </c>
      <c r="O109" s="1093">
        <f t="shared" ref="O109:O128" si="79">N109*7960</f>
        <v>0</v>
      </c>
      <c r="P109" s="1094">
        <f t="shared" ref="P109:P128" si="80">K109+N109</f>
        <v>0</v>
      </c>
      <c r="Q109" s="1094">
        <f t="shared" ref="Q109:Q128" si="81">M109+O109</f>
        <v>0</v>
      </c>
      <c r="R109" s="1106"/>
      <c r="S109" s="1096"/>
      <c r="T109" s="1037">
        <v>98</v>
      </c>
      <c r="U109" s="1535" t="s">
        <v>112</v>
      </c>
      <c r="V109" s="1086" t="s">
        <v>49</v>
      </c>
      <c r="W109" s="1099">
        <f t="shared" ref="W109:X128" si="82">F109</f>
        <v>0</v>
      </c>
      <c r="X109" s="1099">
        <f t="shared" si="82"/>
        <v>0</v>
      </c>
      <c r="Y109" s="1100" t="e">
        <f t="shared" ref="Y109:Y128" si="83">X109*100/W109</f>
        <v>#DIV/0!</v>
      </c>
      <c r="Z109" s="1100">
        <f t="shared" ref="Z109:AA128" si="84">I109</f>
        <v>0</v>
      </c>
      <c r="AA109" s="1100">
        <f t="shared" si="84"/>
        <v>0</v>
      </c>
      <c r="AB109" s="1112"/>
      <c r="AC109" s="1101">
        <f t="shared" ref="AC109:AD128" si="85">AF109+AH109+AJ109+AL109+AN109+AP109+AR109+AT109+AV109+AX109+AZ109+BB109</f>
        <v>0</v>
      </c>
      <c r="AD109" s="1101">
        <f t="shared" si="85"/>
        <v>0</v>
      </c>
      <c r="AE109" s="1102" t="e">
        <f t="shared" ref="AE109:AE128" si="86">AD109*100/AC109</f>
        <v>#DIV/0!</v>
      </c>
      <c r="AF109" s="1113"/>
      <c r="AG109" s="1113"/>
      <c r="AH109" s="1113"/>
      <c r="AI109" s="1113"/>
      <c r="AJ109" s="1113"/>
      <c r="AK109" s="1113"/>
      <c r="AL109" s="1113"/>
      <c r="AM109" s="1113"/>
      <c r="AN109" s="1113"/>
      <c r="AO109" s="1113"/>
      <c r="AP109" s="1113"/>
      <c r="AQ109" s="1113"/>
      <c r="AR109" s="1113"/>
      <c r="AS109" s="1113"/>
      <c r="AT109" s="1112"/>
      <c r="AU109" s="1112"/>
      <c r="AV109" s="1112"/>
      <c r="AW109" s="1112"/>
      <c r="AX109" s="1112"/>
      <c r="AY109" s="1112"/>
      <c r="AZ109" s="1112"/>
      <c r="BA109" s="1112"/>
      <c r="BB109" s="1112"/>
      <c r="BC109" s="1112"/>
      <c r="BD109" s="1101">
        <f t="shared" ref="BD109:BD128" si="87">AF109+AH109+AJ109+AL109+AN109+AP109+AR109+AT109+AV109+AX109+AZ109</f>
        <v>0</v>
      </c>
      <c r="BE109" s="1101">
        <f t="shared" ref="BE109:BE128" si="88">AG109+AI109+AK109+AM109+AO109+AQ109+AS109+AU109+AW109+AY109+BA109+BC109</f>
        <v>0</v>
      </c>
    </row>
    <row r="110" spans="1:57" ht="17.25" customHeight="1" x14ac:dyDescent="0.2">
      <c r="A110" s="1331">
        <v>99</v>
      </c>
      <c r="B110" s="1084">
        <v>12</v>
      </c>
      <c r="C110" s="1085"/>
      <c r="D110" s="1535"/>
      <c r="E110" s="1105" t="s">
        <v>279</v>
      </c>
      <c r="F110" s="1086">
        <v>0</v>
      </c>
      <c r="G110" s="1111">
        <v>0</v>
      </c>
      <c r="H110" s="1089" t="e">
        <f t="shared" si="73"/>
        <v>#DIV/0!</v>
      </c>
      <c r="I110" s="1112"/>
      <c r="J110" s="1091">
        <f t="shared" si="74"/>
        <v>0</v>
      </c>
      <c r="K110" s="1092">
        <f t="shared" si="75"/>
        <v>0</v>
      </c>
      <c r="L110" s="1093">
        <f t="shared" si="76"/>
        <v>95520</v>
      </c>
      <c r="M110" s="1093">
        <f t="shared" si="77"/>
        <v>0</v>
      </c>
      <c r="N110" s="1093">
        <f t="shared" si="78"/>
        <v>0</v>
      </c>
      <c r="O110" s="1093">
        <f t="shared" si="79"/>
        <v>0</v>
      </c>
      <c r="P110" s="1094">
        <f t="shared" si="80"/>
        <v>0</v>
      </c>
      <c r="Q110" s="1094">
        <f t="shared" si="81"/>
        <v>0</v>
      </c>
      <c r="R110" s="1106"/>
      <c r="S110" s="1096"/>
      <c r="T110" s="1037">
        <v>99</v>
      </c>
      <c r="U110" s="1535"/>
      <c r="V110" s="1086" t="s">
        <v>50</v>
      </c>
      <c r="W110" s="1099">
        <f t="shared" si="82"/>
        <v>0</v>
      </c>
      <c r="X110" s="1099">
        <f t="shared" si="82"/>
        <v>0</v>
      </c>
      <c r="Y110" s="1100" t="e">
        <f t="shared" si="83"/>
        <v>#DIV/0!</v>
      </c>
      <c r="Z110" s="1100">
        <f t="shared" si="84"/>
        <v>0</v>
      </c>
      <c r="AA110" s="1100">
        <f t="shared" si="84"/>
        <v>0</v>
      </c>
      <c r="AB110" s="1112"/>
      <c r="AC110" s="1101">
        <f t="shared" si="85"/>
        <v>0</v>
      </c>
      <c r="AD110" s="1101">
        <f t="shared" si="85"/>
        <v>0</v>
      </c>
      <c r="AE110" s="1102" t="e">
        <f t="shared" si="86"/>
        <v>#DIV/0!</v>
      </c>
      <c r="AF110" s="1113"/>
      <c r="AG110" s="1113"/>
      <c r="AH110" s="1113"/>
      <c r="AI110" s="1113"/>
      <c r="AJ110" s="1113"/>
      <c r="AK110" s="1113"/>
      <c r="AL110" s="1113"/>
      <c r="AM110" s="1113"/>
      <c r="AN110" s="1113"/>
      <c r="AO110" s="1113"/>
      <c r="AP110" s="1113"/>
      <c r="AQ110" s="1113"/>
      <c r="AR110" s="1113"/>
      <c r="AS110" s="1113"/>
      <c r="AT110" s="1112"/>
      <c r="AU110" s="1112"/>
      <c r="AV110" s="1112"/>
      <c r="AW110" s="1112"/>
      <c r="AX110" s="1112"/>
      <c r="AY110" s="1112"/>
      <c r="AZ110" s="1112"/>
      <c r="BA110" s="1112"/>
      <c r="BB110" s="1112"/>
      <c r="BC110" s="1112"/>
      <c r="BD110" s="1101">
        <f t="shared" si="87"/>
        <v>0</v>
      </c>
      <c r="BE110" s="1101">
        <f t="shared" si="88"/>
        <v>0</v>
      </c>
    </row>
    <row r="111" spans="1:57" ht="27.75" customHeight="1" x14ac:dyDescent="0.2">
      <c r="A111" s="1331">
        <v>100</v>
      </c>
      <c r="B111" s="1084">
        <v>24</v>
      </c>
      <c r="C111" s="1085"/>
      <c r="D111" s="1535" t="s">
        <v>113</v>
      </c>
      <c r="E111" s="1105" t="s">
        <v>278</v>
      </c>
      <c r="F111" s="1086">
        <v>0</v>
      </c>
      <c r="G111" s="1111">
        <v>0</v>
      </c>
      <c r="H111" s="1089" t="e">
        <f t="shared" si="73"/>
        <v>#DIV/0!</v>
      </c>
      <c r="I111" s="1112"/>
      <c r="J111" s="1091">
        <f t="shared" si="74"/>
        <v>0</v>
      </c>
      <c r="K111" s="1092">
        <f t="shared" si="75"/>
        <v>0</v>
      </c>
      <c r="L111" s="1093">
        <f t="shared" si="76"/>
        <v>191040</v>
      </c>
      <c r="M111" s="1093">
        <f t="shared" si="77"/>
        <v>0</v>
      </c>
      <c r="N111" s="1093">
        <f t="shared" si="78"/>
        <v>0</v>
      </c>
      <c r="O111" s="1093">
        <f t="shared" si="79"/>
        <v>0</v>
      </c>
      <c r="P111" s="1094">
        <f t="shared" si="80"/>
        <v>0</v>
      </c>
      <c r="Q111" s="1094">
        <f t="shared" si="81"/>
        <v>0</v>
      </c>
      <c r="R111" s="1106"/>
      <c r="S111" s="1096"/>
      <c r="T111" s="1037">
        <v>100</v>
      </c>
      <c r="U111" s="1535" t="s">
        <v>113</v>
      </c>
      <c r="V111" s="1086" t="s">
        <v>49</v>
      </c>
      <c r="W111" s="1099">
        <f t="shared" si="82"/>
        <v>0</v>
      </c>
      <c r="X111" s="1099">
        <f t="shared" si="82"/>
        <v>0</v>
      </c>
      <c r="Y111" s="1100" t="e">
        <f t="shared" si="83"/>
        <v>#DIV/0!</v>
      </c>
      <c r="Z111" s="1100">
        <f t="shared" si="84"/>
        <v>0</v>
      </c>
      <c r="AA111" s="1100">
        <f t="shared" si="84"/>
        <v>0</v>
      </c>
      <c r="AB111" s="1112"/>
      <c r="AC111" s="1101">
        <f t="shared" si="85"/>
        <v>0</v>
      </c>
      <c r="AD111" s="1101">
        <f t="shared" si="85"/>
        <v>0</v>
      </c>
      <c r="AE111" s="1102" t="e">
        <f t="shared" si="86"/>
        <v>#DIV/0!</v>
      </c>
      <c r="AF111" s="1113"/>
      <c r="AG111" s="1113"/>
      <c r="AH111" s="1113"/>
      <c r="AI111" s="1113"/>
      <c r="AJ111" s="1113"/>
      <c r="AK111" s="1113"/>
      <c r="AL111" s="1113"/>
      <c r="AM111" s="1113"/>
      <c r="AN111" s="1113"/>
      <c r="AO111" s="1113"/>
      <c r="AP111" s="1113"/>
      <c r="AQ111" s="1113"/>
      <c r="AR111" s="1113"/>
      <c r="AS111" s="1113"/>
      <c r="AT111" s="1112"/>
      <c r="AU111" s="1112"/>
      <c r="AV111" s="1112"/>
      <c r="AW111" s="1112"/>
      <c r="AX111" s="1112"/>
      <c r="AY111" s="1112"/>
      <c r="AZ111" s="1112"/>
      <c r="BA111" s="1112"/>
      <c r="BB111" s="1112"/>
      <c r="BC111" s="1112"/>
      <c r="BD111" s="1101">
        <f t="shared" si="87"/>
        <v>0</v>
      </c>
      <c r="BE111" s="1101">
        <f t="shared" si="88"/>
        <v>0</v>
      </c>
    </row>
    <row r="112" spans="1:57" ht="27.75" customHeight="1" x14ac:dyDescent="0.2">
      <c r="A112" s="1331">
        <v>101</v>
      </c>
      <c r="B112" s="1084">
        <v>8</v>
      </c>
      <c r="C112" s="1085"/>
      <c r="D112" s="1535"/>
      <c r="E112" s="1105" t="s">
        <v>279</v>
      </c>
      <c r="F112" s="1087">
        <v>0</v>
      </c>
      <c r="G112" s="1088">
        <v>0</v>
      </c>
      <c r="H112" s="1089" t="e">
        <f t="shared" si="73"/>
        <v>#DIV/0!</v>
      </c>
      <c r="I112" s="1112"/>
      <c r="J112" s="1091">
        <f t="shared" si="74"/>
        <v>0</v>
      </c>
      <c r="K112" s="1092">
        <f t="shared" si="75"/>
        <v>0</v>
      </c>
      <c r="L112" s="1093">
        <f t="shared" si="76"/>
        <v>63680</v>
      </c>
      <c r="M112" s="1093">
        <f t="shared" si="77"/>
        <v>0</v>
      </c>
      <c r="N112" s="1093">
        <f t="shared" si="78"/>
        <v>0</v>
      </c>
      <c r="O112" s="1093">
        <f t="shared" si="79"/>
        <v>0</v>
      </c>
      <c r="P112" s="1094">
        <f t="shared" si="80"/>
        <v>0</v>
      </c>
      <c r="Q112" s="1094">
        <f t="shared" si="81"/>
        <v>0</v>
      </c>
      <c r="R112" s="1106"/>
      <c r="S112" s="1096"/>
      <c r="T112" s="1037">
        <v>101</v>
      </c>
      <c r="U112" s="1535"/>
      <c r="V112" s="1086" t="s">
        <v>50</v>
      </c>
      <c r="W112" s="1099">
        <f t="shared" si="82"/>
        <v>0</v>
      </c>
      <c r="X112" s="1099">
        <f t="shared" si="82"/>
        <v>0</v>
      </c>
      <c r="Y112" s="1100" t="e">
        <f t="shared" si="83"/>
        <v>#DIV/0!</v>
      </c>
      <c r="Z112" s="1100">
        <f t="shared" si="84"/>
        <v>0</v>
      </c>
      <c r="AA112" s="1100">
        <f t="shared" si="84"/>
        <v>0</v>
      </c>
      <c r="AB112" s="1112"/>
      <c r="AC112" s="1101">
        <f t="shared" si="85"/>
        <v>0</v>
      </c>
      <c r="AD112" s="1101">
        <f t="shared" si="85"/>
        <v>0</v>
      </c>
      <c r="AE112" s="1102" t="e">
        <f t="shared" si="86"/>
        <v>#DIV/0!</v>
      </c>
      <c r="AF112" s="1113"/>
      <c r="AG112" s="1113"/>
      <c r="AH112" s="1113"/>
      <c r="AI112" s="1113"/>
      <c r="AJ112" s="1113"/>
      <c r="AK112" s="1113"/>
      <c r="AL112" s="1113"/>
      <c r="AM112" s="1113"/>
      <c r="AN112" s="1113"/>
      <c r="AO112" s="1113"/>
      <c r="AP112" s="1113"/>
      <c r="AQ112" s="1113"/>
      <c r="AR112" s="1113"/>
      <c r="AS112" s="1113"/>
      <c r="AT112" s="1112"/>
      <c r="AU112" s="1112"/>
      <c r="AV112" s="1112"/>
      <c r="AW112" s="1112"/>
      <c r="AX112" s="1112"/>
      <c r="AY112" s="1112"/>
      <c r="AZ112" s="1112"/>
      <c r="BA112" s="1112"/>
      <c r="BB112" s="1112"/>
      <c r="BC112" s="1112"/>
      <c r="BD112" s="1101">
        <f t="shared" si="87"/>
        <v>0</v>
      </c>
      <c r="BE112" s="1101">
        <f t="shared" si="88"/>
        <v>0</v>
      </c>
    </row>
    <row r="113" spans="1:57" ht="9.75" customHeight="1" x14ac:dyDescent="0.2">
      <c r="A113" s="1331">
        <v>102</v>
      </c>
      <c r="B113" s="1084"/>
      <c r="C113" s="1085"/>
      <c r="D113" s="1534" t="s">
        <v>114</v>
      </c>
      <c r="E113" s="1105" t="s">
        <v>278</v>
      </c>
      <c r="F113" s="1086">
        <v>0</v>
      </c>
      <c r="G113" s="1111">
        <v>0</v>
      </c>
      <c r="H113" s="1089" t="e">
        <f t="shared" si="73"/>
        <v>#DIV/0!</v>
      </c>
      <c r="I113" s="1112"/>
      <c r="J113" s="1091">
        <f t="shared" si="74"/>
        <v>0</v>
      </c>
      <c r="K113" s="1092">
        <f t="shared" si="75"/>
        <v>0</v>
      </c>
      <c r="L113" s="1093">
        <f t="shared" si="76"/>
        <v>0</v>
      </c>
      <c r="M113" s="1093">
        <f t="shared" si="77"/>
        <v>0</v>
      </c>
      <c r="N113" s="1093">
        <f t="shared" si="78"/>
        <v>0</v>
      </c>
      <c r="O113" s="1093">
        <f t="shared" si="79"/>
        <v>0</v>
      </c>
      <c r="P113" s="1094">
        <f t="shared" si="80"/>
        <v>0</v>
      </c>
      <c r="Q113" s="1094">
        <f t="shared" si="81"/>
        <v>0</v>
      </c>
      <c r="R113" s="1106"/>
      <c r="S113" s="1096"/>
      <c r="T113" s="1037">
        <v>102</v>
      </c>
      <c r="U113" s="1535" t="s">
        <v>114</v>
      </c>
      <c r="V113" s="1086" t="s">
        <v>49</v>
      </c>
      <c r="W113" s="1099">
        <f t="shared" si="82"/>
        <v>0</v>
      </c>
      <c r="X113" s="1099">
        <f t="shared" si="82"/>
        <v>0</v>
      </c>
      <c r="Y113" s="1100" t="e">
        <f t="shared" si="83"/>
        <v>#DIV/0!</v>
      </c>
      <c r="Z113" s="1100">
        <f t="shared" si="84"/>
        <v>0</v>
      </c>
      <c r="AA113" s="1100">
        <f t="shared" si="84"/>
        <v>0</v>
      </c>
      <c r="AB113" s="1112"/>
      <c r="AC113" s="1101">
        <f t="shared" si="85"/>
        <v>0</v>
      </c>
      <c r="AD113" s="1101">
        <f t="shared" si="85"/>
        <v>0</v>
      </c>
      <c r="AE113" s="1102" t="e">
        <f t="shared" si="86"/>
        <v>#DIV/0!</v>
      </c>
      <c r="AF113" s="1113"/>
      <c r="AG113" s="1113"/>
      <c r="AH113" s="1113"/>
      <c r="AI113" s="1113"/>
      <c r="AJ113" s="1113"/>
      <c r="AK113" s="1113"/>
      <c r="AL113" s="1113"/>
      <c r="AM113" s="1113"/>
      <c r="AN113" s="1113"/>
      <c r="AO113" s="1113"/>
      <c r="AP113" s="1113"/>
      <c r="AQ113" s="1113"/>
      <c r="AR113" s="1113"/>
      <c r="AS113" s="1113"/>
      <c r="AT113" s="1112"/>
      <c r="AU113" s="1112"/>
      <c r="AV113" s="1112"/>
      <c r="AW113" s="1112"/>
      <c r="AX113" s="1112"/>
      <c r="AY113" s="1112"/>
      <c r="AZ113" s="1112"/>
      <c r="BA113" s="1112"/>
      <c r="BB113" s="1112"/>
      <c r="BC113" s="1112"/>
      <c r="BD113" s="1101">
        <f t="shared" si="87"/>
        <v>0</v>
      </c>
      <c r="BE113" s="1101">
        <f t="shared" si="88"/>
        <v>0</v>
      </c>
    </row>
    <row r="114" spans="1:57" ht="9.75" customHeight="1" x14ac:dyDescent="0.2">
      <c r="A114" s="1331">
        <v>103</v>
      </c>
      <c r="B114" s="1084"/>
      <c r="C114" s="1085"/>
      <c r="D114" s="1534"/>
      <c r="E114" s="1105" t="s">
        <v>279</v>
      </c>
      <c r="F114" s="1086">
        <v>0</v>
      </c>
      <c r="G114" s="1111">
        <v>0</v>
      </c>
      <c r="H114" s="1089" t="e">
        <f t="shared" si="73"/>
        <v>#DIV/0!</v>
      </c>
      <c r="I114" s="1112"/>
      <c r="J114" s="1091">
        <f t="shared" si="74"/>
        <v>0</v>
      </c>
      <c r="K114" s="1092">
        <f t="shared" si="75"/>
        <v>0</v>
      </c>
      <c r="L114" s="1093">
        <f t="shared" si="76"/>
        <v>0</v>
      </c>
      <c r="M114" s="1093">
        <f t="shared" si="77"/>
        <v>0</v>
      </c>
      <c r="N114" s="1093">
        <f t="shared" si="78"/>
        <v>0</v>
      </c>
      <c r="O114" s="1093">
        <f t="shared" si="79"/>
        <v>0</v>
      </c>
      <c r="P114" s="1094">
        <f t="shared" si="80"/>
        <v>0</v>
      </c>
      <c r="Q114" s="1094">
        <f t="shared" si="81"/>
        <v>0</v>
      </c>
      <c r="R114" s="1106"/>
      <c r="S114" s="1096"/>
      <c r="T114" s="1037">
        <v>103</v>
      </c>
      <c r="U114" s="1535"/>
      <c r="V114" s="1086" t="s">
        <v>50</v>
      </c>
      <c r="W114" s="1099">
        <f t="shared" si="82"/>
        <v>0</v>
      </c>
      <c r="X114" s="1099">
        <f t="shared" si="82"/>
        <v>0</v>
      </c>
      <c r="Y114" s="1100" t="e">
        <f t="shared" si="83"/>
        <v>#DIV/0!</v>
      </c>
      <c r="Z114" s="1100">
        <f t="shared" si="84"/>
        <v>0</v>
      </c>
      <c r="AA114" s="1100">
        <f t="shared" si="84"/>
        <v>0</v>
      </c>
      <c r="AB114" s="1112"/>
      <c r="AC114" s="1101">
        <f t="shared" si="85"/>
        <v>0</v>
      </c>
      <c r="AD114" s="1101">
        <f t="shared" si="85"/>
        <v>0</v>
      </c>
      <c r="AE114" s="1102" t="e">
        <f t="shared" si="86"/>
        <v>#DIV/0!</v>
      </c>
      <c r="AF114" s="1113"/>
      <c r="AG114" s="1113"/>
      <c r="AH114" s="1113"/>
      <c r="AI114" s="1113"/>
      <c r="AJ114" s="1113"/>
      <c r="AK114" s="1113"/>
      <c r="AL114" s="1113"/>
      <c r="AM114" s="1113"/>
      <c r="AN114" s="1113"/>
      <c r="AO114" s="1113"/>
      <c r="AP114" s="1113"/>
      <c r="AQ114" s="1113"/>
      <c r="AR114" s="1113"/>
      <c r="AS114" s="1113"/>
      <c r="AT114" s="1112"/>
      <c r="AU114" s="1112"/>
      <c r="AV114" s="1112"/>
      <c r="AW114" s="1112"/>
      <c r="AX114" s="1112"/>
      <c r="AY114" s="1112"/>
      <c r="AZ114" s="1112"/>
      <c r="BA114" s="1112"/>
      <c r="BB114" s="1112"/>
      <c r="BC114" s="1112"/>
      <c r="BD114" s="1101">
        <f t="shared" si="87"/>
        <v>0</v>
      </c>
      <c r="BE114" s="1101">
        <f t="shared" si="88"/>
        <v>0</v>
      </c>
    </row>
    <row r="115" spans="1:57" ht="10.5" customHeight="1" x14ac:dyDescent="0.2">
      <c r="A115" s="1331">
        <v>104</v>
      </c>
      <c r="B115" s="1084"/>
      <c r="C115" s="1085"/>
      <c r="D115" s="1534" t="s">
        <v>115</v>
      </c>
      <c r="E115" s="1105" t="s">
        <v>278</v>
      </c>
      <c r="F115" s="1087">
        <v>0</v>
      </c>
      <c r="G115" s="1088">
        <v>0</v>
      </c>
      <c r="H115" s="1089" t="e">
        <f t="shared" si="73"/>
        <v>#DIV/0!</v>
      </c>
      <c r="I115" s="1112"/>
      <c r="J115" s="1091">
        <f t="shared" si="74"/>
        <v>0</v>
      </c>
      <c r="K115" s="1092">
        <f t="shared" si="75"/>
        <v>0</v>
      </c>
      <c r="L115" s="1093">
        <f t="shared" si="76"/>
        <v>0</v>
      </c>
      <c r="M115" s="1093">
        <f t="shared" si="77"/>
        <v>0</v>
      </c>
      <c r="N115" s="1093">
        <f t="shared" si="78"/>
        <v>0</v>
      </c>
      <c r="O115" s="1093">
        <f t="shared" si="79"/>
        <v>0</v>
      </c>
      <c r="P115" s="1094">
        <f t="shared" si="80"/>
        <v>0</v>
      </c>
      <c r="Q115" s="1094">
        <f t="shared" si="81"/>
        <v>0</v>
      </c>
      <c r="R115" s="1106"/>
      <c r="S115" s="1096"/>
      <c r="T115" s="1037">
        <v>104</v>
      </c>
      <c r="U115" s="1535" t="s">
        <v>115</v>
      </c>
      <c r="V115" s="1086" t="s">
        <v>49</v>
      </c>
      <c r="W115" s="1099">
        <f t="shared" si="82"/>
        <v>0</v>
      </c>
      <c r="X115" s="1099">
        <f t="shared" si="82"/>
        <v>0</v>
      </c>
      <c r="Y115" s="1100" t="e">
        <f t="shared" si="83"/>
        <v>#DIV/0!</v>
      </c>
      <c r="Z115" s="1100">
        <f t="shared" si="84"/>
        <v>0</v>
      </c>
      <c r="AA115" s="1100">
        <f t="shared" si="84"/>
        <v>0</v>
      </c>
      <c r="AB115" s="1112"/>
      <c r="AC115" s="1101">
        <f t="shared" si="85"/>
        <v>0</v>
      </c>
      <c r="AD115" s="1101">
        <f t="shared" si="85"/>
        <v>0</v>
      </c>
      <c r="AE115" s="1102" t="e">
        <f t="shared" si="86"/>
        <v>#DIV/0!</v>
      </c>
      <c r="AF115" s="1113"/>
      <c r="AG115" s="1113"/>
      <c r="AH115" s="1113"/>
      <c r="AI115" s="1113"/>
      <c r="AJ115" s="1113"/>
      <c r="AK115" s="1113"/>
      <c r="AL115" s="1113"/>
      <c r="AM115" s="1113"/>
      <c r="AN115" s="1113"/>
      <c r="AO115" s="1113"/>
      <c r="AP115" s="1113"/>
      <c r="AQ115" s="1113"/>
      <c r="AR115" s="1113"/>
      <c r="AS115" s="1113"/>
      <c r="AT115" s="1112"/>
      <c r="AU115" s="1112"/>
      <c r="AV115" s="1112"/>
      <c r="AW115" s="1112"/>
      <c r="AX115" s="1112"/>
      <c r="AY115" s="1112"/>
      <c r="AZ115" s="1112"/>
      <c r="BA115" s="1112"/>
      <c r="BB115" s="1112"/>
      <c r="BC115" s="1112"/>
      <c r="BD115" s="1101">
        <f t="shared" si="87"/>
        <v>0</v>
      </c>
      <c r="BE115" s="1101">
        <f t="shared" si="88"/>
        <v>0</v>
      </c>
    </row>
    <row r="116" spans="1:57" ht="10.5" customHeight="1" x14ac:dyDescent="0.2">
      <c r="A116" s="1331">
        <v>105</v>
      </c>
      <c r="B116" s="1084"/>
      <c r="C116" s="1085"/>
      <c r="D116" s="1534"/>
      <c r="E116" s="1105" t="s">
        <v>279</v>
      </c>
      <c r="F116" s="1086">
        <v>0</v>
      </c>
      <c r="G116" s="1111">
        <v>0</v>
      </c>
      <c r="H116" s="1089" t="e">
        <f t="shared" si="73"/>
        <v>#DIV/0!</v>
      </c>
      <c r="I116" s="1112"/>
      <c r="J116" s="1091">
        <f t="shared" si="74"/>
        <v>0</v>
      </c>
      <c r="K116" s="1092">
        <f t="shared" si="75"/>
        <v>0</v>
      </c>
      <c r="L116" s="1093">
        <f t="shared" si="76"/>
        <v>0</v>
      </c>
      <c r="M116" s="1093">
        <f t="shared" si="77"/>
        <v>0</v>
      </c>
      <c r="N116" s="1093">
        <f t="shared" si="78"/>
        <v>0</v>
      </c>
      <c r="O116" s="1093">
        <f t="shared" si="79"/>
        <v>0</v>
      </c>
      <c r="P116" s="1094">
        <f t="shared" si="80"/>
        <v>0</v>
      </c>
      <c r="Q116" s="1094">
        <f t="shared" si="81"/>
        <v>0</v>
      </c>
      <c r="R116" s="1106"/>
      <c r="S116" s="1096"/>
      <c r="T116" s="1037">
        <v>105</v>
      </c>
      <c r="U116" s="1535"/>
      <c r="V116" s="1086" t="s">
        <v>50</v>
      </c>
      <c r="W116" s="1099">
        <f t="shared" si="82"/>
        <v>0</v>
      </c>
      <c r="X116" s="1099">
        <f t="shared" si="82"/>
        <v>0</v>
      </c>
      <c r="Y116" s="1100" t="e">
        <f t="shared" si="83"/>
        <v>#DIV/0!</v>
      </c>
      <c r="Z116" s="1100">
        <f t="shared" si="84"/>
        <v>0</v>
      </c>
      <c r="AA116" s="1100">
        <f t="shared" si="84"/>
        <v>0</v>
      </c>
      <c r="AB116" s="1112"/>
      <c r="AC116" s="1101">
        <f t="shared" si="85"/>
        <v>0</v>
      </c>
      <c r="AD116" s="1101">
        <f t="shared" si="85"/>
        <v>0</v>
      </c>
      <c r="AE116" s="1102" t="e">
        <f t="shared" si="86"/>
        <v>#DIV/0!</v>
      </c>
      <c r="AF116" s="1113"/>
      <c r="AG116" s="1113"/>
      <c r="AH116" s="1113"/>
      <c r="AI116" s="1113"/>
      <c r="AJ116" s="1113"/>
      <c r="AK116" s="1113"/>
      <c r="AL116" s="1113"/>
      <c r="AM116" s="1113"/>
      <c r="AN116" s="1113"/>
      <c r="AO116" s="1113"/>
      <c r="AP116" s="1113"/>
      <c r="AQ116" s="1113"/>
      <c r="AR116" s="1113"/>
      <c r="AS116" s="1113"/>
      <c r="AT116" s="1112"/>
      <c r="AU116" s="1112"/>
      <c r="AV116" s="1112"/>
      <c r="AW116" s="1112"/>
      <c r="AX116" s="1112"/>
      <c r="AY116" s="1112"/>
      <c r="AZ116" s="1112"/>
      <c r="BA116" s="1112"/>
      <c r="BB116" s="1112"/>
      <c r="BC116" s="1112"/>
      <c r="BD116" s="1101">
        <f t="shared" si="87"/>
        <v>0</v>
      </c>
      <c r="BE116" s="1101">
        <f t="shared" si="88"/>
        <v>0</v>
      </c>
    </row>
    <row r="117" spans="1:57" ht="11.25" customHeight="1" x14ac:dyDescent="0.2">
      <c r="A117" s="1331">
        <v>106</v>
      </c>
      <c r="B117" s="1084"/>
      <c r="C117" s="1085"/>
      <c r="D117" s="1534" t="s">
        <v>116</v>
      </c>
      <c r="E117" s="1105" t="s">
        <v>278</v>
      </c>
      <c r="F117" s="1086">
        <v>0</v>
      </c>
      <c r="G117" s="1111">
        <v>0</v>
      </c>
      <c r="H117" s="1089" t="e">
        <f t="shared" si="73"/>
        <v>#DIV/0!</v>
      </c>
      <c r="I117" s="1112"/>
      <c r="J117" s="1091">
        <f t="shared" si="74"/>
        <v>0</v>
      </c>
      <c r="K117" s="1092">
        <f t="shared" si="75"/>
        <v>0</v>
      </c>
      <c r="L117" s="1093">
        <f t="shared" si="76"/>
        <v>0</v>
      </c>
      <c r="M117" s="1093">
        <f t="shared" si="77"/>
        <v>0</v>
      </c>
      <c r="N117" s="1093">
        <f t="shared" si="78"/>
        <v>0</v>
      </c>
      <c r="O117" s="1093">
        <f t="shared" si="79"/>
        <v>0</v>
      </c>
      <c r="P117" s="1094">
        <f t="shared" si="80"/>
        <v>0</v>
      </c>
      <c r="Q117" s="1094">
        <f t="shared" si="81"/>
        <v>0</v>
      </c>
      <c r="R117" s="1106"/>
      <c r="S117" s="1096"/>
      <c r="T117" s="1037">
        <v>106</v>
      </c>
      <c r="U117" s="1535" t="s">
        <v>116</v>
      </c>
      <c r="V117" s="1086" t="s">
        <v>49</v>
      </c>
      <c r="W117" s="1099">
        <f t="shared" si="82"/>
        <v>0</v>
      </c>
      <c r="X117" s="1099">
        <f t="shared" si="82"/>
        <v>0</v>
      </c>
      <c r="Y117" s="1100" t="e">
        <f t="shared" si="83"/>
        <v>#DIV/0!</v>
      </c>
      <c r="Z117" s="1100">
        <f t="shared" si="84"/>
        <v>0</v>
      </c>
      <c r="AA117" s="1100">
        <f t="shared" si="84"/>
        <v>0</v>
      </c>
      <c r="AB117" s="1112"/>
      <c r="AC117" s="1101">
        <f t="shared" si="85"/>
        <v>0</v>
      </c>
      <c r="AD117" s="1101">
        <f t="shared" si="85"/>
        <v>0</v>
      </c>
      <c r="AE117" s="1102" t="e">
        <f t="shared" si="86"/>
        <v>#DIV/0!</v>
      </c>
      <c r="AF117" s="1113"/>
      <c r="AG117" s="1113"/>
      <c r="AH117" s="1113"/>
      <c r="AI117" s="1113"/>
      <c r="AJ117" s="1113"/>
      <c r="AK117" s="1113"/>
      <c r="AL117" s="1113"/>
      <c r="AM117" s="1113"/>
      <c r="AN117" s="1113"/>
      <c r="AO117" s="1113"/>
      <c r="AP117" s="1113"/>
      <c r="AQ117" s="1113"/>
      <c r="AR117" s="1113"/>
      <c r="AS117" s="1113"/>
      <c r="AT117" s="1112"/>
      <c r="AU117" s="1112"/>
      <c r="AV117" s="1112"/>
      <c r="AW117" s="1112"/>
      <c r="AX117" s="1112"/>
      <c r="AY117" s="1112"/>
      <c r="AZ117" s="1112"/>
      <c r="BA117" s="1112"/>
      <c r="BB117" s="1112"/>
      <c r="BC117" s="1112"/>
      <c r="BD117" s="1101">
        <f t="shared" si="87"/>
        <v>0</v>
      </c>
      <c r="BE117" s="1101">
        <f t="shared" si="88"/>
        <v>0</v>
      </c>
    </row>
    <row r="118" spans="1:57" ht="11.25" customHeight="1" x14ac:dyDescent="0.2">
      <c r="A118" s="1331">
        <v>107</v>
      </c>
      <c r="B118" s="1084"/>
      <c r="C118" s="1085"/>
      <c r="D118" s="1534"/>
      <c r="E118" s="1105" t="s">
        <v>279</v>
      </c>
      <c r="F118" s="1087">
        <v>0</v>
      </c>
      <c r="G118" s="1088">
        <v>0</v>
      </c>
      <c r="H118" s="1089" t="e">
        <f t="shared" si="73"/>
        <v>#DIV/0!</v>
      </c>
      <c r="I118" s="1112"/>
      <c r="J118" s="1091">
        <f t="shared" si="74"/>
        <v>0</v>
      </c>
      <c r="K118" s="1092">
        <f t="shared" si="75"/>
        <v>0</v>
      </c>
      <c r="L118" s="1093">
        <f t="shared" si="76"/>
        <v>0</v>
      </c>
      <c r="M118" s="1093">
        <f t="shared" si="77"/>
        <v>0</v>
      </c>
      <c r="N118" s="1093">
        <f t="shared" si="78"/>
        <v>0</v>
      </c>
      <c r="O118" s="1093">
        <f t="shared" si="79"/>
        <v>0</v>
      </c>
      <c r="P118" s="1094">
        <f t="shared" si="80"/>
        <v>0</v>
      </c>
      <c r="Q118" s="1094">
        <f t="shared" si="81"/>
        <v>0</v>
      </c>
      <c r="R118" s="1106"/>
      <c r="S118" s="1096"/>
      <c r="T118" s="1037">
        <v>107</v>
      </c>
      <c r="U118" s="1535"/>
      <c r="V118" s="1086" t="s">
        <v>50</v>
      </c>
      <c r="W118" s="1099">
        <f t="shared" si="82"/>
        <v>0</v>
      </c>
      <c r="X118" s="1099">
        <f t="shared" si="82"/>
        <v>0</v>
      </c>
      <c r="Y118" s="1100" t="e">
        <f t="shared" si="83"/>
        <v>#DIV/0!</v>
      </c>
      <c r="Z118" s="1100">
        <f t="shared" si="84"/>
        <v>0</v>
      </c>
      <c r="AA118" s="1100">
        <f t="shared" si="84"/>
        <v>0</v>
      </c>
      <c r="AB118" s="1112"/>
      <c r="AC118" s="1101">
        <f t="shared" si="85"/>
        <v>0</v>
      </c>
      <c r="AD118" s="1101">
        <f t="shared" si="85"/>
        <v>0</v>
      </c>
      <c r="AE118" s="1102" t="e">
        <f t="shared" si="86"/>
        <v>#DIV/0!</v>
      </c>
      <c r="AF118" s="1113"/>
      <c r="AG118" s="1113"/>
      <c r="AH118" s="1113"/>
      <c r="AI118" s="1113"/>
      <c r="AJ118" s="1113"/>
      <c r="AK118" s="1113"/>
      <c r="AL118" s="1113"/>
      <c r="AM118" s="1113"/>
      <c r="AN118" s="1113"/>
      <c r="AO118" s="1113"/>
      <c r="AP118" s="1113"/>
      <c r="AQ118" s="1113"/>
      <c r="AR118" s="1113"/>
      <c r="AS118" s="1113"/>
      <c r="AT118" s="1112"/>
      <c r="AU118" s="1112"/>
      <c r="AV118" s="1112"/>
      <c r="AW118" s="1112"/>
      <c r="AX118" s="1112"/>
      <c r="AY118" s="1112"/>
      <c r="AZ118" s="1112"/>
      <c r="BA118" s="1112"/>
      <c r="BB118" s="1112"/>
      <c r="BC118" s="1112"/>
      <c r="BD118" s="1101">
        <f t="shared" si="87"/>
        <v>0</v>
      </c>
      <c r="BE118" s="1101">
        <f t="shared" si="88"/>
        <v>0</v>
      </c>
    </row>
    <row r="119" spans="1:57" ht="12" customHeight="1" x14ac:dyDescent="0.2">
      <c r="A119" s="1331">
        <v>108</v>
      </c>
      <c r="B119" s="1084"/>
      <c r="C119" s="1085"/>
      <c r="D119" s="1534" t="s">
        <v>117</v>
      </c>
      <c r="E119" s="1105" t="s">
        <v>278</v>
      </c>
      <c r="F119" s="1086">
        <v>0</v>
      </c>
      <c r="G119" s="1111">
        <v>0</v>
      </c>
      <c r="H119" s="1089" t="e">
        <f t="shared" si="73"/>
        <v>#DIV/0!</v>
      </c>
      <c r="I119" s="1112"/>
      <c r="J119" s="1091">
        <f t="shared" si="74"/>
        <v>0</v>
      </c>
      <c r="K119" s="1092">
        <f t="shared" si="75"/>
        <v>0</v>
      </c>
      <c r="L119" s="1093">
        <f t="shared" si="76"/>
        <v>0</v>
      </c>
      <c r="M119" s="1093">
        <f t="shared" si="77"/>
        <v>0</v>
      </c>
      <c r="N119" s="1093">
        <f t="shared" si="78"/>
        <v>0</v>
      </c>
      <c r="O119" s="1093">
        <f t="shared" si="79"/>
        <v>0</v>
      </c>
      <c r="P119" s="1094">
        <f t="shared" si="80"/>
        <v>0</v>
      </c>
      <c r="Q119" s="1094">
        <f t="shared" si="81"/>
        <v>0</v>
      </c>
      <c r="R119" s="1106"/>
      <c r="S119" s="1096"/>
      <c r="T119" s="1037">
        <v>108</v>
      </c>
      <c r="U119" s="1535" t="s">
        <v>117</v>
      </c>
      <c r="V119" s="1086" t="s">
        <v>49</v>
      </c>
      <c r="W119" s="1099">
        <f t="shared" si="82"/>
        <v>0</v>
      </c>
      <c r="X119" s="1099">
        <f t="shared" si="82"/>
        <v>0</v>
      </c>
      <c r="Y119" s="1100" t="e">
        <f t="shared" si="83"/>
        <v>#DIV/0!</v>
      </c>
      <c r="Z119" s="1100">
        <f t="shared" si="84"/>
        <v>0</v>
      </c>
      <c r="AA119" s="1100">
        <f t="shared" si="84"/>
        <v>0</v>
      </c>
      <c r="AB119" s="1112"/>
      <c r="AC119" s="1101">
        <f t="shared" si="85"/>
        <v>0</v>
      </c>
      <c r="AD119" s="1101">
        <f t="shared" si="85"/>
        <v>0</v>
      </c>
      <c r="AE119" s="1102" t="e">
        <f t="shared" si="86"/>
        <v>#DIV/0!</v>
      </c>
      <c r="AF119" s="1113"/>
      <c r="AG119" s="1113"/>
      <c r="AH119" s="1113"/>
      <c r="AI119" s="1113"/>
      <c r="AJ119" s="1113"/>
      <c r="AK119" s="1113"/>
      <c r="AL119" s="1113"/>
      <c r="AM119" s="1113"/>
      <c r="AN119" s="1113"/>
      <c r="AO119" s="1113"/>
      <c r="AP119" s="1113"/>
      <c r="AQ119" s="1113"/>
      <c r="AR119" s="1113"/>
      <c r="AS119" s="1113"/>
      <c r="AT119" s="1112"/>
      <c r="AU119" s="1112"/>
      <c r="AV119" s="1112"/>
      <c r="AW119" s="1112"/>
      <c r="AX119" s="1112"/>
      <c r="AY119" s="1112"/>
      <c r="AZ119" s="1112"/>
      <c r="BA119" s="1112"/>
      <c r="BB119" s="1112"/>
      <c r="BC119" s="1112"/>
      <c r="BD119" s="1101">
        <f t="shared" si="87"/>
        <v>0</v>
      </c>
      <c r="BE119" s="1101">
        <f t="shared" si="88"/>
        <v>0</v>
      </c>
    </row>
    <row r="120" spans="1:57" ht="12" customHeight="1" x14ac:dyDescent="0.2">
      <c r="A120" s="1331">
        <v>109</v>
      </c>
      <c r="B120" s="1084"/>
      <c r="C120" s="1085"/>
      <c r="D120" s="1534"/>
      <c r="E120" s="1105" t="s">
        <v>279</v>
      </c>
      <c r="F120" s="1086">
        <v>0</v>
      </c>
      <c r="G120" s="1111">
        <v>0</v>
      </c>
      <c r="H120" s="1089" t="e">
        <f t="shared" si="73"/>
        <v>#DIV/0!</v>
      </c>
      <c r="I120" s="1112"/>
      <c r="J120" s="1091">
        <f t="shared" si="74"/>
        <v>0</v>
      </c>
      <c r="K120" s="1092">
        <f t="shared" si="75"/>
        <v>0</v>
      </c>
      <c r="L120" s="1093">
        <f t="shared" si="76"/>
        <v>0</v>
      </c>
      <c r="M120" s="1093">
        <f t="shared" si="77"/>
        <v>0</v>
      </c>
      <c r="N120" s="1093">
        <f t="shared" si="78"/>
        <v>0</v>
      </c>
      <c r="O120" s="1093">
        <f t="shared" si="79"/>
        <v>0</v>
      </c>
      <c r="P120" s="1094">
        <f t="shared" si="80"/>
        <v>0</v>
      </c>
      <c r="Q120" s="1094">
        <f t="shared" si="81"/>
        <v>0</v>
      </c>
      <c r="R120" s="1106"/>
      <c r="S120" s="1096"/>
      <c r="T120" s="1037">
        <v>109</v>
      </c>
      <c r="U120" s="1535"/>
      <c r="V120" s="1086" t="s">
        <v>50</v>
      </c>
      <c r="W120" s="1099">
        <f t="shared" si="82"/>
        <v>0</v>
      </c>
      <c r="X120" s="1099">
        <f t="shared" si="82"/>
        <v>0</v>
      </c>
      <c r="Y120" s="1100" t="e">
        <f t="shared" si="83"/>
        <v>#DIV/0!</v>
      </c>
      <c r="Z120" s="1100">
        <f t="shared" si="84"/>
        <v>0</v>
      </c>
      <c r="AA120" s="1100">
        <f t="shared" si="84"/>
        <v>0</v>
      </c>
      <c r="AB120" s="1112"/>
      <c r="AC120" s="1101">
        <f t="shared" si="85"/>
        <v>0</v>
      </c>
      <c r="AD120" s="1101">
        <f t="shared" si="85"/>
        <v>0</v>
      </c>
      <c r="AE120" s="1102" t="e">
        <f t="shared" si="86"/>
        <v>#DIV/0!</v>
      </c>
      <c r="AF120" s="1113"/>
      <c r="AG120" s="1113"/>
      <c r="AH120" s="1113"/>
      <c r="AI120" s="1113"/>
      <c r="AJ120" s="1113"/>
      <c r="AK120" s="1113"/>
      <c r="AL120" s="1113"/>
      <c r="AM120" s="1113"/>
      <c r="AN120" s="1113"/>
      <c r="AO120" s="1113"/>
      <c r="AP120" s="1113"/>
      <c r="AQ120" s="1113"/>
      <c r="AR120" s="1113"/>
      <c r="AS120" s="1113"/>
      <c r="AT120" s="1112"/>
      <c r="AU120" s="1112"/>
      <c r="AV120" s="1112"/>
      <c r="AW120" s="1112"/>
      <c r="AX120" s="1112"/>
      <c r="AY120" s="1112"/>
      <c r="AZ120" s="1112"/>
      <c r="BA120" s="1112"/>
      <c r="BB120" s="1112"/>
      <c r="BC120" s="1112"/>
      <c r="BD120" s="1101">
        <f t="shared" si="87"/>
        <v>0</v>
      </c>
      <c r="BE120" s="1101">
        <f t="shared" si="88"/>
        <v>0</v>
      </c>
    </row>
    <row r="121" spans="1:57" ht="12" customHeight="1" x14ac:dyDescent="0.2">
      <c r="A121" s="1331">
        <v>110</v>
      </c>
      <c r="B121" s="1084"/>
      <c r="C121" s="1110"/>
      <c r="D121" s="1534" t="s">
        <v>118</v>
      </c>
      <c r="E121" s="1105" t="s">
        <v>278</v>
      </c>
      <c r="F121" s="1087">
        <v>0</v>
      </c>
      <c r="G121" s="1088">
        <v>0</v>
      </c>
      <c r="H121" s="1089" t="e">
        <f t="shared" si="73"/>
        <v>#DIV/0!</v>
      </c>
      <c r="I121" s="1112"/>
      <c r="J121" s="1091">
        <f t="shared" si="74"/>
        <v>0</v>
      </c>
      <c r="K121" s="1092">
        <f t="shared" si="75"/>
        <v>0</v>
      </c>
      <c r="L121" s="1093">
        <f t="shared" si="76"/>
        <v>0</v>
      </c>
      <c r="M121" s="1093">
        <f t="shared" si="77"/>
        <v>0</v>
      </c>
      <c r="N121" s="1093">
        <f t="shared" si="78"/>
        <v>0</v>
      </c>
      <c r="O121" s="1093">
        <f t="shared" si="79"/>
        <v>0</v>
      </c>
      <c r="P121" s="1094">
        <f t="shared" si="80"/>
        <v>0</v>
      </c>
      <c r="Q121" s="1094">
        <f t="shared" si="81"/>
        <v>0</v>
      </c>
      <c r="R121" s="1106"/>
      <c r="S121" s="1096"/>
      <c r="T121" s="1037">
        <v>110</v>
      </c>
      <c r="U121" s="1535" t="s">
        <v>118</v>
      </c>
      <c r="V121" s="1086" t="s">
        <v>49</v>
      </c>
      <c r="W121" s="1099">
        <f t="shared" si="82"/>
        <v>0</v>
      </c>
      <c r="X121" s="1099">
        <f t="shared" si="82"/>
        <v>0</v>
      </c>
      <c r="Y121" s="1100" t="e">
        <f t="shared" si="83"/>
        <v>#DIV/0!</v>
      </c>
      <c r="Z121" s="1100">
        <f t="shared" si="84"/>
        <v>0</v>
      </c>
      <c r="AA121" s="1100">
        <f t="shared" si="84"/>
        <v>0</v>
      </c>
      <c r="AB121" s="1112"/>
      <c r="AC121" s="1101">
        <f t="shared" si="85"/>
        <v>0</v>
      </c>
      <c r="AD121" s="1101">
        <f t="shared" si="85"/>
        <v>0</v>
      </c>
      <c r="AE121" s="1102" t="e">
        <f t="shared" si="86"/>
        <v>#DIV/0!</v>
      </c>
      <c r="AF121" s="1113"/>
      <c r="AG121" s="1113"/>
      <c r="AH121" s="1113"/>
      <c r="AI121" s="1113"/>
      <c r="AJ121" s="1113"/>
      <c r="AK121" s="1113"/>
      <c r="AL121" s="1113"/>
      <c r="AM121" s="1113"/>
      <c r="AN121" s="1113"/>
      <c r="AO121" s="1113"/>
      <c r="AP121" s="1113"/>
      <c r="AQ121" s="1113"/>
      <c r="AR121" s="1113"/>
      <c r="AS121" s="1113"/>
      <c r="AT121" s="1112"/>
      <c r="AU121" s="1112"/>
      <c r="AV121" s="1112"/>
      <c r="AW121" s="1112"/>
      <c r="AX121" s="1112"/>
      <c r="AY121" s="1112"/>
      <c r="AZ121" s="1112"/>
      <c r="BA121" s="1112"/>
      <c r="BB121" s="1112"/>
      <c r="BC121" s="1112"/>
      <c r="BD121" s="1101">
        <f t="shared" si="87"/>
        <v>0</v>
      </c>
      <c r="BE121" s="1101">
        <f t="shared" si="88"/>
        <v>0</v>
      </c>
    </row>
    <row r="122" spans="1:57" ht="12" customHeight="1" x14ac:dyDescent="0.2">
      <c r="A122" s="1331">
        <v>111</v>
      </c>
      <c r="B122" s="1084"/>
      <c r="C122" s="1110"/>
      <c r="D122" s="1537"/>
      <c r="E122" s="1105" t="s">
        <v>279</v>
      </c>
      <c r="F122" s="1086">
        <v>0</v>
      </c>
      <c r="G122" s="1111">
        <v>0</v>
      </c>
      <c r="H122" s="1089" t="e">
        <f t="shared" si="73"/>
        <v>#DIV/0!</v>
      </c>
      <c r="I122" s="1112"/>
      <c r="J122" s="1091">
        <f t="shared" si="74"/>
        <v>0</v>
      </c>
      <c r="K122" s="1092">
        <f t="shared" si="75"/>
        <v>0</v>
      </c>
      <c r="L122" s="1093">
        <f t="shared" si="76"/>
        <v>0</v>
      </c>
      <c r="M122" s="1093">
        <f t="shared" si="77"/>
        <v>0</v>
      </c>
      <c r="N122" s="1093">
        <f t="shared" si="78"/>
        <v>0</v>
      </c>
      <c r="O122" s="1093">
        <f t="shared" si="79"/>
        <v>0</v>
      </c>
      <c r="P122" s="1094">
        <f t="shared" si="80"/>
        <v>0</v>
      </c>
      <c r="Q122" s="1094">
        <f t="shared" si="81"/>
        <v>0</v>
      </c>
      <c r="R122" s="1106"/>
      <c r="S122" s="1096"/>
      <c r="T122" s="1037">
        <v>111</v>
      </c>
      <c r="U122" s="1538"/>
      <c r="V122" s="1086" t="s">
        <v>50</v>
      </c>
      <c r="W122" s="1099">
        <f t="shared" si="82"/>
        <v>0</v>
      </c>
      <c r="X122" s="1099">
        <f t="shared" si="82"/>
        <v>0</v>
      </c>
      <c r="Y122" s="1100" t="e">
        <f t="shared" si="83"/>
        <v>#DIV/0!</v>
      </c>
      <c r="Z122" s="1100">
        <f t="shared" si="84"/>
        <v>0</v>
      </c>
      <c r="AA122" s="1100">
        <f t="shared" si="84"/>
        <v>0</v>
      </c>
      <c r="AB122" s="1112"/>
      <c r="AC122" s="1101">
        <f t="shared" si="85"/>
        <v>0</v>
      </c>
      <c r="AD122" s="1101">
        <f t="shared" si="85"/>
        <v>0</v>
      </c>
      <c r="AE122" s="1102" t="e">
        <f t="shared" si="86"/>
        <v>#DIV/0!</v>
      </c>
      <c r="AF122" s="1113"/>
      <c r="AG122" s="1113"/>
      <c r="AH122" s="1113"/>
      <c r="AI122" s="1113"/>
      <c r="AJ122" s="1113"/>
      <c r="AK122" s="1113"/>
      <c r="AL122" s="1113"/>
      <c r="AM122" s="1113"/>
      <c r="AN122" s="1113"/>
      <c r="AO122" s="1113"/>
      <c r="AP122" s="1113"/>
      <c r="AQ122" s="1113"/>
      <c r="AR122" s="1113"/>
      <c r="AS122" s="1113"/>
      <c r="AT122" s="1112"/>
      <c r="AU122" s="1112"/>
      <c r="AV122" s="1112"/>
      <c r="AW122" s="1112"/>
      <c r="AX122" s="1112"/>
      <c r="AY122" s="1112"/>
      <c r="AZ122" s="1112"/>
      <c r="BA122" s="1112"/>
      <c r="BB122" s="1112"/>
      <c r="BC122" s="1112"/>
      <c r="BD122" s="1101">
        <f t="shared" si="87"/>
        <v>0</v>
      </c>
      <c r="BE122" s="1101">
        <f t="shared" si="88"/>
        <v>0</v>
      </c>
    </row>
    <row r="123" spans="1:57" ht="9.75" customHeight="1" x14ac:dyDescent="0.2">
      <c r="A123" s="1331">
        <v>112</v>
      </c>
      <c r="B123" s="1084"/>
      <c r="C123" s="1110"/>
      <c r="D123" s="1534" t="s">
        <v>119</v>
      </c>
      <c r="E123" s="1105" t="s">
        <v>278</v>
      </c>
      <c r="F123" s="1086">
        <v>0</v>
      </c>
      <c r="G123" s="1111">
        <v>0</v>
      </c>
      <c r="H123" s="1089" t="e">
        <f t="shared" si="73"/>
        <v>#DIV/0!</v>
      </c>
      <c r="I123" s="1112"/>
      <c r="J123" s="1091">
        <f t="shared" si="74"/>
        <v>0</v>
      </c>
      <c r="K123" s="1092">
        <f t="shared" si="75"/>
        <v>0</v>
      </c>
      <c r="L123" s="1093">
        <f t="shared" si="76"/>
        <v>0</v>
      </c>
      <c r="M123" s="1093">
        <f t="shared" si="77"/>
        <v>0</v>
      </c>
      <c r="N123" s="1093">
        <f t="shared" si="78"/>
        <v>0</v>
      </c>
      <c r="O123" s="1093">
        <f t="shared" si="79"/>
        <v>0</v>
      </c>
      <c r="P123" s="1094">
        <f t="shared" si="80"/>
        <v>0</v>
      </c>
      <c r="Q123" s="1094">
        <f t="shared" si="81"/>
        <v>0</v>
      </c>
      <c r="R123" s="1106"/>
      <c r="S123" s="1096"/>
      <c r="T123" s="1037">
        <v>112</v>
      </c>
      <c r="U123" s="1535" t="s">
        <v>119</v>
      </c>
      <c r="V123" s="1086" t="s">
        <v>49</v>
      </c>
      <c r="W123" s="1099">
        <f t="shared" si="82"/>
        <v>0</v>
      </c>
      <c r="X123" s="1099">
        <f t="shared" si="82"/>
        <v>0</v>
      </c>
      <c r="Y123" s="1100" t="e">
        <f t="shared" si="83"/>
        <v>#DIV/0!</v>
      </c>
      <c r="Z123" s="1100">
        <f t="shared" si="84"/>
        <v>0</v>
      </c>
      <c r="AA123" s="1100">
        <f t="shared" si="84"/>
        <v>0</v>
      </c>
      <c r="AB123" s="1112"/>
      <c r="AC123" s="1101">
        <f t="shared" si="85"/>
        <v>0</v>
      </c>
      <c r="AD123" s="1101">
        <f t="shared" si="85"/>
        <v>0</v>
      </c>
      <c r="AE123" s="1102" t="e">
        <f t="shared" si="86"/>
        <v>#DIV/0!</v>
      </c>
      <c r="AF123" s="1113"/>
      <c r="AG123" s="1113"/>
      <c r="AH123" s="1113"/>
      <c r="AI123" s="1113"/>
      <c r="AJ123" s="1113"/>
      <c r="AK123" s="1113"/>
      <c r="AL123" s="1113"/>
      <c r="AM123" s="1113"/>
      <c r="AN123" s="1113"/>
      <c r="AO123" s="1113"/>
      <c r="AP123" s="1113"/>
      <c r="AQ123" s="1113"/>
      <c r="AR123" s="1113"/>
      <c r="AS123" s="1113"/>
      <c r="AT123" s="1112"/>
      <c r="AU123" s="1112"/>
      <c r="AV123" s="1112"/>
      <c r="AW123" s="1112"/>
      <c r="AX123" s="1112"/>
      <c r="AY123" s="1112"/>
      <c r="AZ123" s="1112"/>
      <c r="BA123" s="1112"/>
      <c r="BB123" s="1112"/>
      <c r="BC123" s="1112"/>
      <c r="BD123" s="1101">
        <f t="shared" si="87"/>
        <v>0</v>
      </c>
      <c r="BE123" s="1101">
        <f t="shared" si="88"/>
        <v>0</v>
      </c>
    </row>
    <row r="124" spans="1:57" ht="9.75" customHeight="1" x14ac:dyDescent="0.2">
      <c r="A124" s="1331">
        <v>113</v>
      </c>
      <c r="B124" s="1084"/>
      <c r="C124" s="1110"/>
      <c r="D124" s="1534"/>
      <c r="E124" s="1105" t="s">
        <v>279</v>
      </c>
      <c r="F124" s="1087">
        <v>0</v>
      </c>
      <c r="G124" s="1088">
        <v>0</v>
      </c>
      <c r="H124" s="1089" t="e">
        <f t="shared" si="73"/>
        <v>#DIV/0!</v>
      </c>
      <c r="I124" s="1112"/>
      <c r="J124" s="1091">
        <f t="shared" si="74"/>
        <v>0</v>
      </c>
      <c r="K124" s="1092">
        <f t="shared" si="75"/>
        <v>0</v>
      </c>
      <c r="L124" s="1093">
        <f t="shared" si="76"/>
        <v>0</v>
      </c>
      <c r="M124" s="1093">
        <f t="shared" si="77"/>
        <v>0</v>
      </c>
      <c r="N124" s="1093">
        <f t="shared" si="78"/>
        <v>0</v>
      </c>
      <c r="O124" s="1093">
        <f t="shared" si="79"/>
        <v>0</v>
      </c>
      <c r="P124" s="1094">
        <f t="shared" si="80"/>
        <v>0</v>
      </c>
      <c r="Q124" s="1094">
        <f t="shared" si="81"/>
        <v>0</v>
      </c>
      <c r="R124" s="1106"/>
      <c r="S124" s="1096"/>
      <c r="T124" s="1037">
        <v>113</v>
      </c>
      <c r="U124" s="1535"/>
      <c r="V124" s="1086" t="s">
        <v>50</v>
      </c>
      <c r="W124" s="1099">
        <f t="shared" si="82"/>
        <v>0</v>
      </c>
      <c r="X124" s="1099">
        <f t="shared" si="82"/>
        <v>0</v>
      </c>
      <c r="Y124" s="1100" t="e">
        <f t="shared" si="83"/>
        <v>#DIV/0!</v>
      </c>
      <c r="Z124" s="1100">
        <f t="shared" si="84"/>
        <v>0</v>
      </c>
      <c r="AA124" s="1100">
        <f t="shared" si="84"/>
        <v>0</v>
      </c>
      <c r="AB124" s="1112"/>
      <c r="AC124" s="1101">
        <f t="shared" si="85"/>
        <v>0</v>
      </c>
      <c r="AD124" s="1101">
        <f t="shared" si="85"/>
        <v>0</v>
      </c>
      <c r="AE124" s="1102" t="e">
        <f t="shared" si="86"/>
        <v>#DIV/0!</v>
      </c>
      <c r="AF124" s="1113"/>
      <c r="AG124" s="1113"/>
      <c r="AH124" s="1113"/>
      <c r="AI124" s="1113"/>
      <c r="AJ124" s="1113"/>
      <c r="AK124" s="1113"/>
      <c r="AL124" s="1113"/>
      <c r="AM124" s="1113"/>
      <c r="AN124" s="1113"/>
      <c r="AO124" s="1113"/>
      <c r="AP124" s="1113"/>
      <c r="AQ124" s="1113"/>
      <c r="AR124" s="1113"/>
      <c r="AS124" s="1113"/>
      <c r="AT124" s="1112"/>
      <c r="AU124" s="1112"/>
      <c r="AV124" s="1112"/>
      <c r="AW124" s="1112"/>
      <c r="AX124" s="1112"/>
      <c r="AY124" s="1112"/>
      <c r="AZ124" s="1112"/>
      <c r="BA124" s="1112"/>
      <c r="BB124" s="1112"/>
      <c r="BC124" s="1112"/>
      <c r="BD124" s="1101">
        <f t="shared" si="87"/>
        <v>0</v>
      </c>
      <c r="BE124" s="1101">
        <f t="shared" si="88"/>
        <v>0</v>
      </c>
    </row>
    <row r="125" spans="1:57" ht="9.75" customHeight="1" x14ac:dyDescent="0.2">
      <c r="A125" s="1331">
        <v>114</v>
      </c>
      <c r="B125" s="1084"/>
      <c r="C125" s="1110"/>
      <c r="D125" s="1534" t="s">
        <v>120</v>
      </c>
      <c r="E125" s="1105" t="s">
        <v>278</v>
      </c>
      <c r="F125" s="1086">
        <v>0</v>
      </c>
      <c r="G125" s="1111">
        <v>0</v>
      </c>
      <c r="H125" s="1089" t="e">
        <f t="shared" si="73"/>
        <v>#DIV/0!</v>
      </c>
      <c r="I125" s="1112"/>
      <c r="J125" s="1091">
        <f t="shared" si="74"/>
        <v>0</v>
      </c>
      <c r="K125" s="1092">
        <f t="shared" si="75"/>
        <v>0</v>
      </c>
      <c r="L125" s="1093">
        <f t="shared" si="76"/>
        <v>0</v>
      </c>
      <c r="M125" s="1093">
        <f t="shared" si="77"/>
        <v>0</v>
      </c>
      <c r="N125" s="1093">
        <f t="shared" si="78"/>
        <v>0</v>
      </c>
      <c r="O125" s="1093">
        <f t="shared" si="79"/>
        <v>0</v>
      </c>
      <c r="P125" s="1094">
        <f t="shared" si="80"/>
        <v>0</v>
      </c>
      <c r="Q125" s="1094">
        <f t="shared" si="81"/>
        <v>0</v>
      </c>
      <c r="R125" s="1106"/>
      <c r="S125" s="1096"/>
      <c r="T125" s="1037">
        <v>114</v>
      </c>
      <c r="U125" s="1535" t="s">
        <v>120</v>
      </c>
      <c r="V125" s="1086" t="s">
        <v>49</v>
      </c>
      <c r="W125" s="1099">
        <f t="shared" si="82"/>
        <v>0</v>
      </c>
      <c r="X125" s="1099">
        <f t="shared" si="82"/>
        <v>0</v>
      </c>
      <c r="Y125" s="1100" t="e">
        <f t="shared" si="83"/>
        <v>#DIV/0!</v>
      </c>
      <c r="Z125" s="1100">
        <f t="shared" si="84"/>
        <v>0</v>
      </c>
      <c r="AA125" s="1100">
        <f t="shared" si="84"/>
        <v>0</v>
      </c>
      <c r="AB125" s="1112"/>
      <c r="AC125" s="1101">
        <f t="shared" si="85"/>
        <v>0</v>
      </c>
      <c r="AD125" s="1101">
        <f t="shared" si="85"/>
        <v>0</v>
      </c>
      <c r="AE125" s="1102" t="e">
        <f t="shared" si="86"/>
        <v>#DIV/0!</v>
      </c>
      <c r="AF125" s="1113"/>
      <c r="AG125" s="1113"/>
      <c r="AH125" s="1113"/>
      <c r="AI125" s="1113"/>
      <c r="AJ125" s="1113"/>
      <c r="AK125" s="1113"/>
      <c r="AL125" s="1113"/>
      <c r="AM125" s="1113"/>
      <c r="AN125" s="1113"/>
      <c r="AO125" s="1113"/>
      <c r="AP125" s="1113"/>
      <c r="AQ125" s="1113"/>
      <c r="AR125" s="1113"/>
      <c r="AS125" s="1113"/>
      <c r="AT125" s="1112"/>
      <c r="AU125" s="1112"/>
      <c r="AV125" s="1112"/>
      <c r="AW125" s="1112"/>
      <c r="AX125" s="1112"/>
      <c r="AY125" s="1112"/>
      <c r="AZ125" s="1112"/>
      <c r="BA125" s="1112"/>
      <c r="BB125" s="1112"/>
      <c r="BC125" s="1112"/>
      <c r="BD125" s="1101">
        <f t="shared" si="87"/>
        <v>0</v>
      </c>
      <c r="BE125" s="1101">
        <f t="shared" si="88"/>
        <v>0</v>
      </c>
    </row>
    <row r="126" spans="1:57" ht="9.75" customHeight="1" x14ac:dyDescent="0.2">
      <c r="A126" s="1331">
        <v>115</v>
      </c>
      <c r="B126" s="1084"/>
      <c r="C126" s="1110"/>
      <c r="D126" s="1534"/>
      <c r="E126" s="1105" t="s">
        <v>279</v>
      </c>
      <c r="F126" s="1086">
        <v>0</v>
      </c>
      <c r="G126" s="1111">
        <v>0</v>
      </c>
      <c r="H126" s="1089" t="e">
        <f t="shared" si="73"/>
        <v>#DIV/0!</v>
      </c>
      <c r="I126" s="1112"/>
      <c r="J126" s="1091">
        <f t="shared" si="74"/>
        <v>0</v>
      </c>
      <c r="K126" s="1092">
        <f t="shared" si="75"/>
        <v>0</v>
      </c>
      <c r="L126" s="1093">
        <f t="shared" si="76"/>
        <v>0</v>
      </c>
      <c r="M126" s="1093">
        <f t="shared" si="77"/>
        <v>0</v>
      </c>
      <c r="N126" s="1093">
        <f t="shared" si="78"/>
        <v>0</v>
      </c>
      <c r="O126" s="1093">
        <f t="shared" si="79"/>
        <v>0</v>
      </c>
      <c r="P126" s="1094">
        <f t="shared" si="80"/>
        <v>0</v>
      </c>
      <c r="Q126" s="1094">
        <f t="shared" si="81"/>
        <v>0</v>
      </c>
      <c r="R126" s="1106"/>
      <c r="S126" s="1096"/>
      <c r="T126" s="1037">
        <v>115</v>
      </c>
      <c r="U126" s="1535"/>
      <c r="V126" s="1086" t="s">
        <v>50</v>
      </c>
      <c r="W126" s="1099">
        <f t="shared" si="82"/>
        <v>0</v>
      </c>
      <c r="X126" s="1099">
        <f t="shared" si="82"/>
        <v>0</v>
      </c>
      <c r="Y126" s="1100" t="e">
        <f t="shared" si="83"/>
        <v>#DIV/0!</v>
      </c>
      <c r="Z126" s="1100">
        <f t="shared" si="84"/>
        <v>0</v>
      </c>
      <c r="AA126" s="1100">
        <f t="shared" si="84"/>
        <v>0</v>
      </c>
      <c r="AB126" s="1112"/>
      <c r="AC126" s="1101">
        <f t="shared" si="85"/>
        <v>0</v>
      </c>
      <c r="AD126" s="1101">
        <f t="shared" si="85"/>
        <v>0</v>
      </c>
      <c r="AE126" s="1102" t="e">
        <f t="shared" si="86"/>
        <v>#DIV/0!</v>
      </c>
      <c r="AF126" s="1113"/>
      <c r="AG126" s="1113"/>
      <c r="AH126" s="1113"/>
      <c r="AI126" s="1113"/>
      <c r="AJ126" s="1113"/>
      <c r="AK126" s="1113"/>
      <c r="AL126" s="1113"/>
      <c r="AM126" s="1113"/>
      <c r="AN126" s="1113"/>
      <c r="AO126" s="1113"/>
      <c r="AP126" s="1113"/>
      <c r="AQ126" s="1113"/>
      <c r="AR126" s="1113"/>
      <c r="AS126" s="1113"/>
      <c r="AT126" s="1112"/>
      <c r="AU126" s="1112"/>
      <c r="AV126" s="1112"/>
      <c r="AW126" s="1112"/>
      <c r="AX126" s="1112"/>
      <c r="AY126" s="1112"/>
      <c r="AZ126" s="1112"/>
      <c r="BA126" s="1112"/>
      <c r="BB126" s="1112"/>
      <c r="BC126" s="1112"/>
      <c r="BD126" s="1101">
        <f t="shared" si="87"/>
        <v>0</v>
      </c>
      <c r="BE126" s="1101">
        <f t="shared" si="88"/>
        <v>0</v>
      </c>
    </row>
    <row r="127" spans="1:57" ht="12" customHeight="1" x14ac:dyDescent="0.2">
      <c r="A127" s="1331">
        <v>116</v>
      </c>
      <c r="B127" s="1084"/>
      <c r="C127" s="1110"/>
      <c r="D127" s="1534" t="s">
        <v>121</v>
      </c>
      <c r="E127" s="1105" t="s">
        <v>278</v>
      </c>
      <c r="F127" s="1087">
        <v>0</v>
      </c>
      <c r="G127" s="1088">
        <v>0</v>
      </c>
      <c r="H127" s="1089" t="e">
        <f t="shared" si="73"/>
        <v>#DIV/0!</v>
      </c>
      <c r="I127" s="1112"/>
      <c r="J127" s="1091">
        <f t="shared" si="74"/>
        <v>0</v>
      </c>
      <c r="K127" s="1092">
        <f t="shared" si="75"/>
        <v>0</v>
      </c>
      <c r="L127" s="1093">
        <f t="shared" si="76"/>
        <v>0</v>
      </c>
      <c r="M127" s="1093">
        <f t="shared" si="77"/>
        <v>0</v>
      </c>
      <c r="N127" s="1093">
        <f t="shared" si="78"/>
        <v>0</v>
      </c>
      <c r="O127" s="1093">
        <f t="shared" si="79"/>
        <v>0</v>
      </c>
      <c r="P127" s="1094">
        <f t="shared" si="80"/>
        <v>0</v>
      </c>
      <c r="Q127" s="1094">
        <f t="shared" si="81"/>
        <v>0</v>
      </c>
      <c r="R127" s="1106"/>
      <c r="S127" s="1144"/>
      <c r="T127" s="1037">
        <v>116</v>
      </c>
      <c r="U127" s="1535" t="s">
        <v>121</v>
      </c>
      <c r="V127" s="1086" t="s">
        <v>49</v>
      </c>
      <c r="W127" s="1099">
        <f t="shared" si="82"/>
        <v>0</v>
      </c>
      <c r="X127" s="1099">
        <f t="shared" si="82"/>
        <v>0</v>
      </c>
      <c r="Y127" s="1100" t="e">
        <f t="shared" si="83"/>
        <v>#DIV/0!</v>
      </c>
      <c r="Z127" s="1100">
        <f t="shared" si="84"/>
        <v>0</v>
      </c>
      <c r="AA127" s="1100">
        <f t="shared" si="84"/>
        <v>0</v>
      </c>
      <c r="AB127" s="1112"/>
      <c r="AC127" s="1101">
        <f t="shared" si="85"/>
        <v>0</v>
      </c>
      <c r="AD127" s="1101">
        <f t="shared" si="85"/>
        <v>0</v>
      </c>
      <c r="AE127" s="1102" t="e">
        <f t="shared" si="86"/>
        <v>#DIV/0!</v>
      </c>
      <c r="AF127" s="1113"/>
      <c r="AG127" s="1113"/>
      <c r="AH127" s="1113"/>
      <c r="AI127" s="1113"/>
      <c r="AJ127" s="1113"/>
      <c r="AK127" s="1113"/>
      <c r="AL127" s="1113"/>
      <c r="AM127" s="1113"/>
      <c r="AN127" s="1113"/>
      <c r="AO127" s="1113"/>
      <c r="AP127" s="1113"/>
      <c r="AQ127" s="1113"/>
      <c r="AR127" s="1113"/>
      <c r="AS127" s="1113"/>
      <c r="AT127" s="1112"/>
      <c r="AU127" s="1112"/>
      <c r="AV127" s="1112"/>
      <c r="AW127" s="1112"/>
      <c r="AX127" s="1112"/>
      <c r="AY127" s="1112"/>
      <c r="AZ127" s="1112"/>
      <c r="BA127" s="1112"/>
      <c r="BB127" s="1112"/>
      <c r="BC127" s="1112"/>
      <c r="BD127" s="1101">
        <f t="shared" si="87"/>
        <v>0</v>
      </c>
      <c r="BE127" s="1101">
        <f t="shared" si="88"/>
        <v>0</v>
      </c>
    </row>
    <row r="128" spans="1:57" ht="12" customHeight="1" x14ac:dyDescent="0.2">
      <c r="A128" s="1331">
        <v>117</v>
      </c>
      <c r="B128" s="1084"/>
      <c r="C128" s="1110"/>
      <c r="D128" s="1534"/>
      <c r="E128" s="1105" t="s">
        <v>279</v>
      </c>
      <c r="F128" s="1086">
        <v>0</v>
      </c>
      <c r="G128" s="1111">
        <v>0</v>
      </c>
      <c r="H128" s="1089" t="e">
        <f t="shared" si="73"/>
        <v>#DIV/0!</v>
      </c>
      <c r="I128" s="1112"/>
      <c r="J128" s="1091">
        <f t="shared" si="74"/>
        <v>0</v>
      </c>
      <c r="K128" s="1092">
        <f t="shared" si="75"/>
        <v>0</v>
      </c>
      <c r="L128" s="1093">
        <f t="shared" si="76"/>
        <v>0</v>
      </c>
      <c r="M128" s="1093">
        <f t="shared" si="77"/>
        <v>0</v>
      </c>
      <c r="N128" s="1093">
        <f t="shared" si="78"/>
        <v>0</v>
      </c>
      <c r="O128" s="1093">
        <f t="shared" si="79"/>
        <v>0</v>
      </c>
      <c r="P128" s="1094">
        <f t="shared" si="80"/>
        <v>0</v>
      </c>
      <c r="Q128" s="1094">
        <f t="shared" si="81"/>
        <v>0</v>
      </c>
      <c r="R128" s="1106"/>
      <c r="S128" s="1144"/>
      <c r="T128" s="1037">
        <v>117</v>
      </c>
      <c r="U128" s="1535"/>
      <c r="V128" s="1086" t="s">
        <v>50</v>
      </c>
      <c r="W128" s="1099">
        <f t="shared" si="82"/>
        <v>0</v>
      </c>
      <c r="X128" s="1099">
        <f t="shared" si="82"/>
        <v>0</v>
      </c>
      <c r="Y128" s="1100" t="e">
        <f t="shared" si="83"/>
        <v>#DIV/0!</v>
      </c>
      <c r="Z128" s="1100">
        <f t="shared" si="84"/>
        <v>0</v>
      </c>
      <c r="AA128" s="1100">
        <f t="shared" si="84"/>
        <v>0</v>
      </c>
      <c r="AB128" s="1112"/>
      <c r="AC128" s="1101">
        <f t="shared" si="85"/>
        <v>0</v>
      </c>
      <c r="AD128" s="1101">
        <f t="shared" si="85"/>
        <v>0</v>
      </c>
      <c r="AE128" s="1102" t="e">
        <f t="shared" si="86"/>
        <v>#DIV/0!</v>
      </c>
      <c r="AF128" s="1113"/>
      <c r="AG128" s="1113"/>
      <c r="AH128" s="1113"/>
      <c r="AI128" s="1113"/>
      <c r="AJ128" s="1113"/>
      <c r="AK128" s="1113"/>
      <c r="AL128" s="1113"/>
      <c r="AM128" s="1113"/>
      <c r="AN128" s="1113"/>
      <c r="AO128" s="1113"/>
      <c r="AP128" s="1113"/>
      <c r="AQ128" s="1113"/>
      <c r="AR128" s="1086"/>
      <c r="AS128" s="1086"/>
      <c r="AT128" s="1086"/>
      <c r="AU128" s="1086"/>
      <c r="AV128" s="1086"/>
      <c r="AW128" s="1086"/>
      <c r="AX128" s="1086"/>
      <c r="AY128" s="1086"/>
      <c r="AZ128" s="1086"/>
      <c r="BA128" s="1086"/>
      <c r="BB128" s="1086"/>
      <c r="BC128" s="1086"/>
      <c r="BD128" s="1101">
        <f t="shared" si="87"/>
        <v>0</v>
      </c>
      <c r="BE128" s="1101">
        <f t="shared" si="88"/>
        <v>0</v>
      </c>
    </row>
    <row r="129" spans="1:58" ht="15.75" customHeight="1" x14ac:dyDescent="0.2">
      <c r="A129" s="1331">
        <v>118</v>
      </c>
      <c r="B129" s="1145"/>
      <c r="C129" s="1110">
        <f>SUM(C14:C128)</f>
        <v>90.525000000000006</v>
      </c>
      <c r="D129" s="1146" t="s">
        <v>122</v>
      </c>
      <c r="E129" s="1147"/>
      <c r="F129" s="1147">
        <f t="shared" ref="F129:N129" si="89">SUM(F14:F128)</f>
        <v>299</v>
      </c>
      <c r="G129" s="1146">
        <f t="shared" si="89"/>
        <v>195</v>
      </c>
      <c r="H129" s="1148" t="e">
        <f t="shared" si="89"/>
        <v>#DIV/0!</v>
      </c>
      <c r="I129" s="1147">
        <f t="shared" si="89"/>
        <v>146</v>
      </c>
      <c r="J129" s="1149">
        <f t="shared" si="89"/>
        <v>473</v>
      </c>
      <c r="K129" s="1150">
        <f t="shared" si="89"/>
        <v>616.48</v>
      </c>
      <c r="L129" s="1151">
        <f t="shared" si="89"/>
        <v>1837088.4000000001</v>
      </c>
      <c r="M129" s="1152">
        <f t="shared" si="89"/>
        <v>4907180.8</v>
      </c>
      <c r="N129" s="1152">
        <f t="shared" si="89"/>
        <v>263.5</v>
      </c>
      <c r="O129" s="1153">
        <f>SUM(O14:O128)+159</f>
        <v>2097619</v>
      </c>
      <c r="P129" s="1154">
        <f>SUM(P14:P128)</f>
        <v>879.98</v>
      </c>
      <c r="Q129" s="1154">
        <f>SUM(Q14:Q128)+169</f>
        <v>7004809.7999999998</v>
      </c>
      <c r="R129" s="1106"/>
      <c r="S129" s="1096"/>
      <c r="T129" s="1037">
        <v>118</v>
      </c>
      <c r="U129" s="1146" t="s">
        <v>122</v>
      </c>
      <c r="V129" s="1128"/>
      <c r="W129" s="1128"/>
      <c r="X129" s="1128"/>
      <c r="Y129" s="1130"/>
      <c r="Z129" s="1130"/>
      <c r="AA129" s="1100" t="e">
        <f>Z129*100/Y129</f>
        <v>#DIV/0!</v>
      </c>
      <c r="AB129" s="1130"/>
      <c r="AC129" s="1130"/>
      <c r="AD129" s="1130"/>
      <c r="AE129" s="1133"/>
      <c r="AF129" s="1130">
        <f t="shared" ref="AF129:AR129" si="90">SUM(AF14:AF128)</f>
        <v>0</v>
      </c>
      <c r="AG129" s="1130">
        <f t="shared" si="90"/>
        <v>0</v>
      </c>
      <c r="AH129" s="1130">
        <f t="shared" si="90"/>
        <v>0</v>
      </c>
      <c r="AI129" s="1130">
        <f t="shared" si="90"/>
        <v>0</v>
      </c>
      <c r="AJ129" s="1130">
        <f t="shared" si="90"/>
        <v>0</v>
      </c>
      <c r="AK129" s="1130">
        <f t="shared" si="90"/>
        <v>0</v>
      </c>
      <c r="AL129" s="1130">
        <f t="shared" si="90"/>
        <v>0</v>
      </c>
      <c r="AM129" s="1130">
        <f t="shared" si="90"/>
        <v>0</v>
      </c>
      <c r="AN129" s="1130">
        <f t="shared" si="90"/>
        <v>0</v>
      </c>
      <c r="AO129" s="1130">
        <f t="shared" si="90"/>
        <v>0</v>
      </c>
      <c r="AP129" s="1130">
        <f t="shared" si="90"/>
        <v>0</v>
      </c>
      <c r="AQ129" s="1130">
        <f t="shared" si="90"/>
        <v>0</v>
      </c>
      <c r="AR129" s="1130">
        <f t="shared" si="90"/>
        <v>0</v>
      </c>
      <c r="AS129" s="1130">
        <f t="shared" ref="AS129:BE129" si="91">SUM(AS14:AS128)</f>
        <v>0</v>
      </c>
      <c r="AT129" s="1130">
        <f t="shared" si="91"/>
        <v>65</v>
      </c>
      <c r="AU129" s="1130">
        <f t="shared" si="91"/>
        <v>0</v>
      </c>
      <c r="AV129" s="1130">
        <f t="shared" si="91"/>
        <v>109</v>
      </c>
      <c r="AW129" s="1130">
        <f t="shared" si="91"/>
        <v>0</v>
      </c>
      <c r="AX129" s="1130">
        <f t="shared" si="91"/>
        <v>103</v>
      </c>
      <c r="AY129" s="1130">
        <f t="shared" si="91"/>
        <v>0</v>
      </c>
      <c r="AZ129" s="1130">
        <f t="shared" si="91"/>
        <v>99</v>
      </c>
      <c r="BA129" s="1130">
        <f t="shared" si="91"/>
        <v>0</v>
      </c>
      <c r="BB129" s="1130">
        <f t="shared" si="91"/>
        <v>100</v>
      </c>
      <c r="BC129" s="1130">
        <f t="shared" si="91"/>
        <v>0</v>
      </c>
      <c r="BD129" s="1130">
        <f t="shared" si="91"/>
        <v>471</v>
      </c>
      <c r="BE129" s="1130">
        <f t="shared" si="91"/>
        <v>0</v>
      </c>
      <c r="BF129" s="1020"/>
    </row>
    <row r="130" spans="1:58" ht="12" customHeight="1" x14ac:dyDescent="0.2">
      <c r="A130" s="1168"/>
      <c r="B130" s="1031"/>
      <c r="C130" s="1155"/>
      <c r="D130" s="1156"/>
      <c r="E130" s="1156"/>
      <c r="F130" s="1157"/>
      <c r="G130" s="1158"/>
      <c r="H130" s="1159"/>
      <c r="I130" s="1159"/>
      <c r="J130" s="1160"/>
      <c r="K130" s="1159"/>
      <c r="L130" s="1161"/>
      <c r="M130" s="1161"/>
      <c r="N130" s="1159"/>
      <c r="O130" s="1159"/>
      <c r="P130" s="1162"/>
      <c r="Q130" s="1162"/>
      <c r="R130" s="1106"/>
      <c r="S130" s="1096"/>
      <c r="T130" s="1036"/>
      <c r="U130" s="1163"/>
      <c r="V130" s="1164"/>
      <c r="W130" s="1164"/>
      <c r="X130" s="1164"/>
      <c r="Y130" s="1165"/>
      <c r="Z130" s="1165"/>
      <c r="AA130" s="1166"/>
      <c r="AB130" s="1165"/>
      <c r="AC130" s="1165"/>
      <c r="AD130" s="1165"/>
      <c r="AE130" s="1167"/>
      <c r="AF130" s="1167"/>
      <c r="AG130" s="1167"/>
      <c r="AH130" s="1167"/>
      <c r="AI130" s="1167"/>
      <c r="AJ130" s="1167"/>
      <c r="AK130" s="1167"/>
      <c r="AL130" s="1167"/>
      <c r="AM130" s="1167"/>
      <c r="AN130" s="1167"/>
      <c r="AO130" s="1167"/>
      <c r="AP130" s="1167"/>
      <c r="AQ130" s="1167"/>
      <c r="AR130" s="1165"/>
      <c r="AS130" s="1164"/>
      <c r="AT130" s="1165"/>
      <c r="AU130" s="1164"/>
      <c r="AV130" s="1165"/>
      <c r="AW130" s="1164"/>
      <c r="AX130" s="1164"/>
      <c r="AY130" s="1164"/>
      <c r="AZ130" s="1164"/>
      <c r="BA130" s="1164"/>
      <c r="BB130" s="1164"/>
      <c r="BC130" s="1164"/>
      <c r="BD130" s="1165">
        <f>AF129+AH129+AJ129+AL129+AN129+AP129+AR129+AT129+AV129+AX129+AZ129+BB129</f>
        <v>476</v>
      </c>
      <c r="BE130" s="1165">
        <f>AG129+AI129+AK129+AM129+AO129+AQ129+AS129+AU129+AW129+AY129+BA129+BC129</f>
        <v>0</v>
      </c>
    </row>
    <row r="131" spans="1:58" ht="13.5" customHeight="1" x14ac:dyDescent="0.2">
      <c r="A131" s="1536" t="s">
        <v>123</v>
      </c>
      <c r="B131" s="1530"/>
      <c r="C131" s="1530"/>
      <c r="D131" s="1530"/>
      <c r="E131" s="1530"/>
      <c r="F131" s="1530"/>
      <c r="G131" s="1530"/>
      <c r="H131" s="1530"/>
      <c r="I131" s="1530"/>
      <c r="J131" s="1530"/>
      <c r="K131" s="1168"/>
      <c r="L131" s="1168"/>
      <c r="M131" s="1168"/>
      <c r="N131" s="1168"/>
      <c r="O131" s="1168"/>
      <c r="P131" s="1168"/>
      <c r="Q131" s="1168"/>
      <c r="R131" s="1106"/>
      <c r="S131" s="1096"/>
      <c r="T131" s="1036"/>
      <c r="U131" s="1036"/>
      <c r="V131" s="1164"/>
      <c r="W131" s="1164"/>
      <c r="X131" s="1164"/>
      <c r="Y131" s="1164"/>
      <c r="Z131" s="1164"/>
      <c r="AA131" s="1165"/>
      <c r="AB131" s="1168"/>
      <c r="AC131" s="1168"/>
      <c r="AD131" s="1168"/>
      <c r="AE131" s="1169"/>
      <c r="AF131" s="1169"/>
      <c r="AG131" s="1169"/>
      <c r="AH131" s="1169"/>
      <c r="AI131" s="1169"/>
      <c r="AJ131" s="1169"/>
      <c r="AK131" s="1169"/>
      <c r="AL131" s="1169"/>
      <c r="AM131" s="1169"/>
      <c r="AN131" s="1169"/>
      <c r="AO131" s="1169"/>
      <c r="AP131" s="1169"/>
      <c r="AQ131" s="1169"/>
      <c r="AR131" s="1169"/>
      <c r="AS131" s="1169"/>
      <c r="AT131" s="1168"/>
      <c r="AU131" s="1168"/>
      <c r="AV131" s="1168"/>
      <c r="AW131" s="1168"/>
      <c r="AX131" s="1168"/>
      <c r="AY131" s="1168"/>
      <c r="AZ131" s="1168"/>
      <c r="BA131" s="1168"/>
      <c r="BB131" s="1168"/>
      <c r="BC131" s="1168"/>
      <c r="BD131" s="1168"/>
      <c r="BE131" s="1168"/>
    </row>
    <row r="132" spans="1:58" ht="12" customHeight="1" x14ac:dyDescent="0.2">
      <c r="A132" s="1532" t="s">
        <v>124</v>
      </c>
      <c r="B132" s="1533"/>
      <c r="C132" s="1533"/>
      <c r="D132" s="1533"/>
      <c r="E132" s="1529">
        <f>K129*7960</f>
        <v>4907180.8</v>
      </c>
      <c r="F132" s="1529"/>
      <c r="G132" s="1529"/>
      <c r="H132" s="1168">
        <f>+K129+N129</f>
        <v>879.98</v>
      </c>
      <c r="I132" s="1168"/>
      <c r="J132" s="1168"/>
      <c r="K132" s="1530" t="s">
        <v>125</v>
      </c>
      <c r="L132" s="1530"/>
      <c r="M132" s="1029" t="s">
        <v>126</v>
      </c>
      <c r="N132" s="1168"/>
      <c r="O132" s="1096"/>
      <c r="P132" s="1165"/>
      <c r="Q132" s="1165"/>
      <c r="R132" s="1106"/>
      <c r="S132" s="1096"/>
      <c r="T132" s="1036" t="s">
        <v>283</v>
      </c>
      <c r="U132" s="1036"/>
      <c r="V132" s="1164"/>
      <c r="W132" s="1164"/>
      <c r="X132" s="1164"/>
      <c r="Y132" s="1164"/>
      <c r="Z132" s="1164"/>
      <c r="AA132" s="1165"/>
      <c r="AB132" s="1168"/>
      <c r="AC132" s="1168"/>
      <c r="AD132" s="1168"/>
      <c r="AE132" s="1169"/>
      <c r="AF132" s="1169"/>
      <c r="AG132" s="1169"/>
      <c r="AH132" s="1169"/>
      <c r="AI132" s="1169"/>
      <c r="AJ132" s="1169"/>
      <c r="AK132" s="1169"/>
      <c r="AL132" s="1169"/>
      <c r="AM132" s="1169"/>
      <c r="AN132" s="1169"/>
      <c r="AO132" s="1169"/>
      <c r="AP132" s="1169"/>
      <c r="AQ132" s="1169"/>
      <c r="AR132" s="1169"/>
      <c r="AS132" s="1169"/>
      <c r="AT132" s="1168"/>
      <c r="AU132" s="1168"/>
      <c r="AV132" s="1168"/>
      <c r="AW132" s="1168"/>
      <c r="AX132" s="1168"/>
      <c r="AY132" s="1168"/>
      <c r="AZ132" s="1168"/>
      <c r="BA132" s="1168"/>
      <c r="BB132" s="1168"/>
      <c r="BC132" s="1168"/>
      <c r="BD132" s="1168"/>
      <c r="BE132" s="1168"/>
    </row>
    <row r="133" spans="1:58" ht="12" customHeight="1" x14ac:dyDescent="0.2">
      <c r="A133" s="1532" t="s">
        <v>128</v>
      </c>
      <c r="B133" s="1533"/>
      <c r="C133" s="1533"/>
      <c r="D133" s="1533"/>
      <c r="E133" s="1529">
        <f>N129*7960+159</f>
        <v>2097619</v>
      </c>
      <c r="F133" s="1529"/>
      <c r="G133" s="1529"/>
      <c r="H133" s="1168"/>
      <c r="I133" s="1168"/>
      <c r="J133" s="1168"/>
      <c r="K133" s="1530" t="s">
        <v>125</v>
      </c>
      <c r="L133" s="1530"/>
      <c r="M133" s="1029" t="s">
        <v>129</v>
      </c>
      <c r="N133" s="1170"/>
      <c r="O133" s="1170"/>
      <c r="P133" s="1159"/>
      <c r="Q133" s="1159"/>
      <c r="R133" s="1106"/>
      <c r="S133" s="1096"/>
      <c r="T133" s="1036"/>
      <c r="U133" s="1525"/>
      <c r="V133" s="1164"/>
      <c r="W133" s="1164"/>
      <c r="X133" s="1164"/>
      <c r="Y133" s="1164"/>
      <c r="Z133" s="1164"/>
      <c r="AA133" s="1165"/>
      <c r="AB133" s="1168"/>
      <c r="AC133" s="1168"/>
      <c r="AD133" s="1168"/>
      <c r="AE133" s="1169"/>
      <c r="AF133" s="1169"/>
      <c r="AG133" s="1169"/>
      <c r="AH133" s="1169"/>
      <c r="AI133" s="1169"/>
      <c r="AJ133" s="1169"/>
      <c r="AK133" s="1169"/>
      <c r="AL133" s="1169"/>
      <c r="AM133" s="1169"/>
      <c r="AN133" s="1169"/>
      <c r="AO133" s="1169"/>
      <c r="AP133" s="1169"/>
      <c r="AQ133" s="1169"/>
      <c r="AR133" s="1169"/>
      <c r="AS133" s="1169"/>
      <c r="AT133" s="1168"/>
      <c r="AU133" s="1168"/>
      <c r="AV133" s="1168"/>
      <c r="AW133" s="1168"/>
      <c r="AX133" s="1168"/>
      <c r="AY133" s="1168"/>
      <c r="AZ133" s="1168"/>
      <c r="BA133" s="1168"/>
      <c r="BB133" s="1168"/>
      <c r="BC133" s="1168"/>
      <c r="BD133" s="1168"/>
      <c r="BE133" s="1168"/>
    </row>
    <row r="134" spans="1:58" ht="12" customHeight="1" x14ac:dyDescent="0.2">
      <c r="A134" s="1532" t="s">
        <v>130</v>
      </c>
      <c r="B134" s="1533"/>
      <c r="C134" s="1533"/>
      <c r="D134" s="1533"/>
      <c r="E134" s="1529">
        <v>910000</v>
      </c>
      <c r="F134" s="1529"/>
      <c r="G134" s="1529"/>
      <c r="H134" s="1168"/>
      <c r="I134" s="1168"/>
      <c r="J134" s="1168"/>
      <c r="K134" s="1530" t="s">
        <v>125</v>
      </c>
      <c r="L134" s="1530"/>
      <c r="M134" s="1029" t="s">
        <v>131</v>
      </c>
      <c r="N134" s="1171"/>
      <c r="O134" s="1171"/>
      <c r="P134" s="1159"/>
      <c r="Q134" s="1159"/>
      <c r="R134" s="1106"/>
      <c r="S134" s="1096"/>
      <c r="T134" s="1036"/>
      <c r="U134" s="1525"/>
      <c r="V134" s="1164"/>
      <c r="W134" s="1164"/>
      <c r="X134" s="1164"/>
      <c r="Y134" s="1164"/>
      <c r="Z134" s="1164"/>
      <c r="AA134" s="1165"/>
      <c r="AB134" s="1168"/>
      <c r="AC134" s="1168"/>
      <c r="AD134" s="1168"/>
      <c r="AE134" s="1169"/>
      <c r="AF134" s="1169"/>
      <c r="AG134" s="1169"/>
      <c r="AH134" s="1169"/>
      <c r="AI134" s="1169"/>
      <c r="AJ134" s="1169"/>
      <c r="AK134" s="1169"/>
      <c r="AL134" s="1169"/>
      <c r="AM134" s="1169"/>
      <c r="AN134" s="1169"/>
      <c r="AO134" s="1169"/>
      <c r="AP134" s="1169"/>
      <c r="AQ134" s="1169"/>
      <c r="AR134" s="1169"/>
      <c r="AS134" s="1169"/>
      <c r="AT134" s="1168"/>
      <c r="AU134" s="1168"/>
      <c r="AV134" s="1168"/>
      <c r="AW134" s="1168"/>
      <c r="AX134" s="1168"/>
      <c r="AY134" s="1168"/>
      <c r="AZ134" s="1168"/>
      <c r="BA134" s="1168"/>
      <c r="BB134" s="1168"/>
      <c r="BC134" s="1168"/>
      <c r="BD134" s="1168"/>
      <c r="BE134" s="1168"/>
    </row>
    <row r="135" spans="1:58" ht="12" customHeight="1" x14ac:dyDescent="0.2">
      <c r="A135" s="1532" t="s">
        <v>132</v>
      </c>
      <c r="B135" s="1533"/>
      <c r="C135" s="1533"/>
      <c r="D135" s="1533"/>
      <c r="E135" s="1529">
        <v>1400000</v>
      </c>
      <c r="F135" s="1529"/>
      <c r="G135" s="1529"/>
      <c r="H135" s="1168"/>
      <c r="I135" s="1168"/>
      <c r="J135" s="1168"/>
      <c r="K135" s="1530" t="s">
        <v>125</v>
      </c>
      <c r="L135" s="1530"/>
      <c r="M135" s="1530" t="s">
        <v>133</v>
      </c>
      <c r="N135" s="1530"/>
      <c r="O135" s="1168"/>
      <c r="P135" s="1172"/>
      <c r="Q135" s="1172"/>
      <c r="R135" s="1106"/>
      <c r="S135" s="1096"/>
      <c r="T135" s="1036"/>
      <c r="U135" s="1036"/>
      <c r="V135" s="1164"/>
      <c r="W135" s="1164"/>
      <c r="X135" s="1164"/>
      <c r="Y135" s="1164"/>
      <c r="Z135" s="1164"/>
      <c r="AA135" s="1144"/>
      <c r="AB135" s="1144"/>
      <c r="AC135" s="1144"/>
      <c r="AD135" s="1144"/>
      <c r="AE135" s="1173"/>
      <c r="AF135" s="1173"/>
      <c r="AG135" s="1173"/>
      <c r="AH135" s="1173"/>
      <c r="AI135" s="1173"/>
      <c r="AJ135" s="1173"/>
      <c r="AK135" s="1173"/>
      <c r="AL135" s="1173"/>
      <c r="AM135" s="1173"/>
      <c r="AN135" s="1173"/>
      <c r="AO135" s="1173"/>
      <c r="AP135" s="1173"/>
      <c r="AQ135" s="1173"/>
      <c r="AR135" s="1144"/>
      <c r="AS135" s="1144"/>
      <c r="AT135" s="1168"/>
      <c r="AU135" s="1168"/>
      <c r="AV135" s="1168"/>
      <c r="AW135" s="1168"/>
      <c r="AX135" s="1168"/>
      <c r="AY135" s="1168"/>
      <c r="AZ135" s="1168"/>
      <c r="BA135" s="1168"/>
      <c r="BB135" s="1168"/>
      <c r="BC135" s="1168"/>
      <c r="BD135" s="1168"/>
      <c r="BE135" s="1168"/>
    </row>
    <row r="136" spans="1:58" ht="12" customHeight="1" x14ac:dyDescent="0.2">
      <c r="A136" s="1532" t="s">
        <v>134</v>
      </c>
      <c r="B136" s="1533"/>
      <c r="C136" s="1533"/>
      <c r="D136" s="1533"/>
      <c r="E136" s="1529">
        <v>500000</v>
      </c>
      <c r="F136" s="1529"/>
      <c r="G136" s="1529"/>
      <c r="H136" s="1168"/>
      <c r="I136" s="1168"/>
      <c r="J136" s="1168"/>
      <c r="K136" s="1530" t="s">
        <v>125</v>
      </c>
      <c r="L136" s="1530"/>
      <c r="M136" s="1526" t="s">
        <v>135</v>
      </c>
      <c r="N136" s="1526"/>
      <c r="O136" s="1168"/>
      <c r="P136" s="1172"/>
      <c r="Q136" s="1172"/>
      <c r="R136" s="1106"/>
      <c r="S136" s="1096"/>
      <c r="T136" s="1036"/>
      <c r="U136" s="1036"/>
      <c r="V136" s="1164"/>
      <c r="W136" s="1164"/>
      <c r="X136" s="1164"/>
      <c r="Y136" s="1164"/>
      <c r="Z136" s="1164"/>
      <c r="AA136" s="1144"/>
      <c r="AB136" s="1144"/>
      <c r="AC136" s="1144"/>
      <c r="AD136" s="1144"/>
      <c r="AE136" s="1173"/>
      <c r="AF136" s="1173"/>
      <c r="AG136" s="1173"/>
      <c r="AH136" s="1173"/>
      <c r="AI136" s="1173"/>
      <c r="AJ136" s="1173"/>
      <c r="AK136" s="1173"/>
      <c r="AL136" s="1173"/>
      <c r="AM136" s="1173"/>
      <c r="AN136" s="1173"/>
      <c r="AO136" s="1173"/>
      <c r="AP136" s="1173"/>
      <c r="AQ136" s="1173"/>
      <c r="AR136" s="1144"/>
      <c r="AS136" s="1144"/>
      <c r="AT136" s="1168"/>
      <c r="AU136" s="1168"/>
      <c r="AV136" s="1168"/>
      <c r="AW136" s="1168"/>
      <c r="AX136" s="1168"/>
      <c r="AY136" s="1168"/>
      <c r="AZ136" s="1168"/>
      <c r="BA136" s="1168"/>
      <c r="BB136" s="1168"/>
      <c r="BC136" s="1168"/>
      <c r="BD136" s="1168"/>
      <c r="BE136" s="1168"/>
    </row>
    <row r="137" spans="1:58" ht="12" customHeight="1" x14ac:dyDescent="0.2">
      <c r="A137" s="1532" t="s">
        <v>136</v>
      </c>
      <c r="B137" s="1533"/>
      <c r="C137" s="1533"/>
      <c r="D137" s="1533"/>
      <c r="E137" s="1529">
        <v>250800</v>
      </c>
      <c r="F137" s="1529"/>
      <c r="G137" s="1529"/>
      <c r="H137" s="1168"/>
      <c r="I137" s="1168"/>
      <c r="J137" s="1168"/>
      <c r="K137" s="1530" t="s">
        <v>125</v>
      </c>
      <c r="L137" s="1530"/>
      <c r="M137" s="1174" t="s">
        <v>137</v>
      </c>
      <c r="N137" s="1168"/>
      <c r="O137" s="1168"/>
      <c r="P137" s="1172"/>
      <c r="Q137" s="1172"/>
      <c r="R137" s="1106"/>
      <c r="S137" s="1096"/>
      <c r="T137" s="1036"/>
      <c r="U137" s="1036"/>
      <c r="V137" s="1164"/>
      <c r="W137" s="1164"/>
      <c r="X137" s="1164"/>
      <c r="Y137" s="1164"/>
      <c r="Z137" s="1164"/>
      <c r="AA137" s="1144"/>
      <c r="AB137" s="1144"/>
      <c r="AC137" s="1144"/>
      <c r="AD137" s="1144"/>
      <c r="AE137" s="1173"/>
      <c r="AF137" s="1173"/>
      <c r="AG137" s="1173"/>
      <c r="AH137" s="1173"/>
      <c r="AI137" s="1173"/>
      <c r="AJ137" s="1173"/>
      <c r="AK137" s="1173"/>
      <c r="AL137" s="1173"/>
      <c r="AM137" s="1173"/>
      <c r="AN137" s="1173"/>
      <c r="AO137" s="1173"/>
      <c r="AP137" s="1173"/>
      <c r="AQ137" s="1173"/>
      <c r="AR137" s="1144"/>
      <c r="AS137" s="1144"/>
      <c r="AT137" s="1168"/>
      <c r="AU137" s="1168"/>
      <c r="AV137" s="1168"/>
      <c r="AW137" s="1168"/>
      <c r="AX137" s="1168"/>
      <c r="AY137" s="1168"/>
      <c r="AZ137" s="1168"/>
      <c r="BA137" s="1168"/>
      <c r="BB137" s="1168"/>
      <c r="BC137" s="1168"/>
      <c r="BD137" s="1168"/>
      <c r="BE137" s="1168"/>
    </row>
    <row r="138" spans="1:58" ht="12" customHeight="1" x14ac:dyDescent="0.2">
      <c r="A138" s="1532" t="s">
        <v>138</v>
      </c>
      <c r="B138" s="1533"/>
      <c r="C138" s="1533"/>
      <c r="D138" s="1533"/>
      <c r="E138" s="1529">
        <v>849200</v>
      </c>
      <c r="F138" s="1529"/>
      <c r="G138" s="1529"/>
      <c r="H138" s="1168"/>
      <c r="I138" s="1168"/>
      <c r="J138" s="1168"/>
      <c r="K138" s="1530" t="s">
        <v>125</v>
      </c>
      <c r="L138" s="1530"/>
      <c r="M138" s="1526" t="s">
        <v>139</v>
      </c>
      <c r="N138" s="1526"/>
      <c r="O138" s="1175"/>
      <c r="P138" s="1172"/>
      <c r="Q138" s="1172"/>
      <c r="R138" s="1106"/>
      <c r="S138" s="1096"/>
      <c r="T138" s="1036"/>
      <c r="U138" s="1036"/>
      <c r="V138" s="1164"/>
      <c r="W138" s="1164"/>
      <c r="X138" s="1164"/>
      <c r="Y138" s="1164"/>
      <c r="Z138" s="1164"/>
      <c r="AA138" s="1144"/>
      <c r="AB138" s="1144"/>
      <c r="AC138" s="1144"/>
      <c r="AD138" s="1144"/>
      <c r="AE138" s="1173"/>
      <c r="AF138" s="1173"/>
      <c r="AG138" s="1173"/>
      <c r="AH138" s="1173"/>
      <c r="AI138" s="1173"/>
      <c r="AJ138" s="1173"/>
      <c r="AK138" s="1173"/>
      <c r="AL138" s="1173"/>
      <c r="AM138" s="1173"/>
      <c r="AN138" s="1173"/>
      <c r="AO138" s="1173"/>
      <c r="AP138" s="1173"/>
      <c r="AQ138" s="1173"/>
      <c r="AR138" s="1144"/>
      <c r="AS138" s="1144"/>
      <c r="AT138" s="1168"/>
      <c r="AU138" s="1168"/>
      <c r="AV138" s="1168"/>
      <c r="AW138" s="1168"/>
      <c r="AX138" s="1168"/>
      <c r="AY138" s="1168"/>
      <c r="AZ138" s="1168"/>
      <c r="BA138" s="1168"/>
      <c r="BB138" s="1168"/>
      <c r="BC138" s="1168"/>
      <c r="BD138" s="1168"/>
      <c r="BE138" s="1168"/>
    </row>
    <row r="139" spans="1:58" ht="12" customHeight="1" x14ac:dyDescent="0.2">
      <c r="A139" s="1527" t="s">
        <v>140</v>
      </c>
      <c r="B139" s="1528"/>
      <c r="C139" s="1528"/>
      <c r="D139" s="1528"/>
      <c r="E139" s="1529">
        <f>SUM(E132:G138)</f>
        <v>10914799.800000001</v>
      </c>
      <c r="F139" s="1529"/>
      <c r="G139" s="1529"/>
      <c r="H139" s="1168"/>
      <c r="I139" s="1168"/>
      <c r="J139" s="1168"/>
      <c r="K139" s="1530" t="s">
        <v>125</v>
      </c>
      <c r="L139" s="1530"/>
      <c r="M139" s="1526" t="s">
        <v>141</v>
      </c>
      <c r="N139" s="1526"/>
      <c r="O139" s="1168"/>
      <c r="P139" s="1168"/>
      <c r="Q139" s="1168"/>
      <c r="R139" s="1106"/>
      <c r="S139" s="1096"/>
      <c r="T139" s="1036"/>
      <c r="U139" s="1036"/>
      <c r="V139" s="1164"/>
      <c r="W139" s="1164"/>
      <c r="X139" s="1164"/>
      <c r="Y139" s="1164"/>
      <c r="Z139" s="1164"/>
      <c r="AA139" s="1144"/>
      <c r="AB139" s="1144"/>
      <c r="AC139" s="1144"/>
      <c r="AD139" s="1144"/>
      <c r="AE139" s="1173"/>
      <c r="AF139" s="1173"/>
      <c r="AG139" s="1173"/>
      <c r="AH139" s="1173"/>
      <c r="AI139" s="1173"/>
      <c r="AJ139" s="1173"/>
      <c r="AK139" s="1173"/>
      <c r="AL139" s="1173"/>
      <c r="AM139" s="1173"/>
      <c r="AN139" s="1173"/>
      <c r="AO139" s="1173"/>
      <c r="AP139" s="1173"/>
      <c r="AQ139" s="1173"/>
      <c r="AR139" s="1144"/>
      <c r="AS139" s="1144"/>
      <c r="AT139" s="1168"/>
      <c r="AU139" s="1168"/>
      <c r="AV139" s="1168"/>
      <c r="AW139" s="1168"/>
      <c r="AX139" s="1168"/>
      <c r="AY139" s="1168"/>
      <c r="AZ139" s="1168"/>
      <c r="BA139" s="1168"/>
      <c r="BB139" s="1168"/>
      <c r="BC139" s="1168"/>
      <c r="BD139" s="1168"/>
      <c r="BE139" s="1168"/>
    </row>
    <row r="140" spans="1:58" ht="12" customHeight="1" x14ac:dyDescent="0.2">
      <c r="E140" s="1531">
        <v>10914800</v>
      </c>
      <c r="F140" s="1531"/>
      <c r="G140" s="1531"/>
      <c r="H140" s="1029"/>
      <c r="I140" s="1175"/>
      <c r="J140" s="1029"/>
      <c r="K140" s="1530" t="s">
        <v>125</v>
      </c>
      <c r="L140" s="1530"/>
      <c r="M140" s="1163" t="s">
        <v>142</v>
      </c>
      <c r="N140" s="1029"/>
      <c r="O140" s="1029"/>
      <c r="R140" s="1035"/>
      <c r="S140" s="1036"/>
      <c r="T140" s="1176"/>
      <c r="U140" s="1176"/>
      <c r="V140" s="1176"/>
      <c r="W140" s="1176"/>
      <c r="X140" s="1176"/>
      <c r="Y140" s="1176"/>
      <c r="Z140" s="1176"/>
      <c r="AA140" s="1176"/>
      <c r="AB140" s="1176"/>
      <c r="AC140" s="1176"/>
      <c r="AD140" s="1176"/>
      <c r="AE140" s="1176"/>
      <c r="AF140" s="1176"/>
      <c r="AG140" s="1176"/>
      <c r="AH140" s="1176"/>
      <c r="AI140" s="1176"/>
      <c r="AJ140" s="1176"/>
      <c r="AK140" s="1176"/>
      <c r="AL140" s="1176"/>
      <c r="AM140" s="1176"/>
      <c r="AN140" s="1176"/>
      <c r="AO140" s="1176"/>
      <c r="AP140" s="1176"/>
      <c r="AQ140" s="1176"/>
      <c r="AR140" s="1176"/>
      <c r="AS140" s="1176"/>
      <c r="AT140" s="1176"/>
      <c r="AU140" s="1176"/>
      <c r="AV140" s="1176"/>
      <c r="AW140" s="1176"/>
      <c r="AX140" s="1176"/>
      <c r="AY140" s="1176"/>
      <c r="AZ140" s="1176"/>
      <c r="BA140" s="1176"/>
      <c r="BB140" s="1176"/>
      <c r="BC140" s="1176"/>
      <c r="BD140" s="1176"/>
      <c r="BE140" s="1176"/>
    </row>
    <row r="141" spans="1:58" ht="20.25" customHeight="1" x14ac:dyDescent="0.2">
      <c r="A141" s="1332" t="s">
        <v>284</v>
      </c>
      <c r="E141" s="1523">
        <f>+E140-E139</f>
        <v>0.19999999925494194</v>
      </c>
      <c r="F141" s="1523"/>
      <c r="G141" s="1523"/>
      <c r="H141" s="1016"/>
      <c r="I141" s="1016"/>
      <c r="J141" s="1016"/>
      <c r="N141" s="1036"/>
      <c r="O141" s="1036"/>
      <c r="R141" s="1035"/>
      <c r="S141" s="1036"/>
      <c r="T141" s="1036"/>
      <c r="U141" s="1036"/>
      <c r="V141" s="1036"/>
      <c r="W141" s="1036"/>
      <c r="X141" s="1036"/>
      <c r="Y141" s="1036"/>
      <c r="Z141" s="1036"/>
      <c r="AA141" s="1176"/>
      <c r="AB141" s="1176"/>
      <c r="AC141" s="1176"/>
      <c r="AD141" s="1176"/>
      <c r="AE141" s="1176"/>
      <c r="AF141" s="1176"/>
      <c r="AG141" s="1176"/>
      <c r="AH141" s="1176"/>
      <c r="AI141" s="1176"/>
      <c r="AJ141" s="1176"/>
      <c r="AK141" s="1176"/>
      <c r="AL141" s="1176"/>
      <c r="AM141" s="1176"/>
      <c r="AN141" s="1176"/>
      <c r="AO141" s="1176"/>
      <c r="AP141" s="1176"/>
      <c r="AQ141" s="1176"/>
      <c r="AR141" s="1176"/>
      <c r="AS141" s="1176"/>
      <c r="AT141" s="1036"/>
      <c r="AU141" s="1036"/>
      <c r="AV141" s="1036"/>
      <c r="AW141" s="1036"/>
      <c r="AX141" s="1036"/>
      <c r="AY141" s="1036"/>
      <c r="AZ141" s="1036"/>
      <c r="BA141" s="1036"/>
      <c r="BB141" s="1036"/>
      <c r="BC141" s="1036"/>
      <c r="BD141" s="1036"/>
      <c r="BE141" s="1036"/>
    </row>
    <row r="142" spans="1:58" ht="18.75" customHeight="1" x14ac:dyDescent="0.2">
      <c r="E142" s="1020"/>
      <c r="F142" s="1020"/>
      <c r="H142" s="1016"/>
      <c r="I142" s="1016"/>
      <c r="J142" s="1016"/>
      <c r="N142" s="1036"/>
      <c r="O142" s="1036"/>
      <c r="R142" s="1035"/>
      <c r="S142" s="1036"/>
      <c r="T142" s="1036"/>
      <c r="U142" s="1036"/>
      <c r="V142" s="1036"/>
      <c r="W142" s="1036"/>
      <c r="X142" s="1036"/>
      <c r="Y142" s="1036"/>
      <c r="Z142" s="1036"/>
      <c r="AA142" s="1176"/>
      <c r="AB142" s="1176"/>
      <c r="AC142" s="1176"/>
      <c r="AD142" s="1176"/>
      <c r="AE142" s="1176"/>
      <c r="AF142" s="1176"/>
      <c r="AG142" s="1176"/>
      <c r="AH142" s="1176"/>
      <c r="AI142" s="1176"/>
      <c r="AJ142" s="1176"/>
      <c r="AK142" s="1176"/>
      <c r="AL142" s="1176"/>
      <c r="AM142" s="1176"/>
      <c r="AN142" s="1176"/>
      <c r="AO142" s="1176"/>
      <c r="AP142" s="1176"/>
      <c r="AQ142" s="1176"/>
      <c r="AR142" s="1176"/>
      <c r="AS142" s="1176"/>
      <c r="AT142" s="1036"/>
      <c r="AU142" s="1036"/>
      <c r="AV142" s="1036"/>
      <c r="AW142" s="1036"/>
      <c r="AX142" s="1036"/>
      <c r="AY142" s="1036"/>
      <c r="AZ142" s="1036"/>
      <c r="BA142" s="1036"/>
      <c r="BB142" s="1036"/>
      <c r="BC142" s="1036"/>
      <c r="BD142" s="1036"/>
      <c r="BE142" s="1036"/>
    </row>
    <row r="143" spans="1:58" ht="27.75" customHeight="1" x14ac:dyDescent="0.2">
      <c r="H143" s="1016"/>
      <c r="I143" s="1016"/>
      <c r="J143" s="1016"/>
      <c r="L143" s="1036"/>
      <c r="M143" s="1036"/>
      <c r="N143" s="1036"/>
      <c r="O143" s="1036"/>
      <c r="R143" s="1035"/>
      <c r="S143" s="1036"/>
      <c r="T143" s="1036"/>
      <c r="U143" s="1036"/>
      <c r="V143" s="1036"/>
      <c r="W143" s="1036"/>
      <c r="X143" s="1036"/>
      <c r="Y143" s="1036"/>
      <c r="Z143" s="1036"/>
      <c r="AA143" s="1176"/>
      <c r="AB143" s="1176"/>
      <c r="AC143" s="1176"/>
      <c r="AD143" s="1176"/>
      <c r="AE143" s="1176"/>
      <c r="AF143" s="1176"/>
      <c r="AG143" s="1176"/>
      <c r="AH143" s="1176"/>
      <c r="AI143" s="1176"/>
      <c r="AJ143" s="1176"/>
      <c r="AK143" s="1176"/>
      <c r="AL143" s="1176"/>
      <c r="AM143" s="1176"/>
      <c r="AN143" s="1176"/>
      <c r="AO143" s="1176"/>
      <c r="AP143" s="1176"/>
      <c r="AQ143" s="1176"/>
      <c r="AR143" s="1176"/>
      <c r="AS143" s="1176"/>
      <c r="AT143" s="1036"/>
      <c r="AU143" s="1036"/>
      <c r="AV143" s="1036"/>
      <c r="AW143" s="1036"/>
      <c r="AX143" s="1036"/>
      <c r="AY143" s="1036"/>
      <c r="AZ143" s="1036"/>
      <c r="BA143" s="1036"/>
      <c r="BB143" s="1036"/>
      <c r="BC143" s="1036"/>
      <c r="BD143" s="1036"/>
      <c r="BE143" s="1036"/>
    </row>
    <row r="144" spans="1:58" x14ac:dyDescent="0.2">
      <c r="H144" s="1016"/>
      <c r="I144" s="1016"/>
      <c r="J144" s="1016"/>
      <c r="K144" s="1036"/>
      <c r="L144" s="1036"/>
      <c r="M144" s="1036"/>
      <c r="N144" s="1036"/>
      <c r="O144" s="1036"/>
      <c r="S144" s="1016"/>
    </row>
    <row r="145" spans="4:19" ht="20.100000000000001" customHeight="1" x14ac:dyDescent="0.2">
      <c r="H145" s="1016"/>
      <c r="I145" s="1016"/>
      <c r="J145" s="1016"/>
      <c r="K145" s="1029"/>
      <c r="L145" s="1036"/>
      <c r="M145" s="1036"/>
      <c r="N145" s="1036"/>
      <c r="O145" s="1036"/>
      <c r="P145" s="1036"/>
      <c r="Q145" s="1036"/>
      <c r="R145" s="1035"/>
      <c r="S145" s="1036"/>
    </row>
    <row r="146" spans="4:19" ht="20.100000000000001" customHeight="1" x14ac:dyDescent="0.2">
      <c r="H146" s="1016"/>
      <c r="I146" s="1016"/>
      <c r="J146" s="1016"/>
      <c r="K146" s="1036"/>
      <c r="L146" s="1036"/>
      <c r="M146" s="1036"/>
      <c r="N146" s="1096"/>
      <c r="O146" s="1096"/>
      <c r="P146" s="1096"/>
      <c r="Q146" s="1096"/>
      <c r="R146" s="1179"/>
      <c r="S146" s="1524"/>
    </row>
    <row r="147" spans="4:19" ht="20.100000000000001" customHeight="1" x14ac:dyDescent="0.2">
      <c r="H147" s="1016"/>
      <c r="I147" s="1016"/>
      <c r="J147" s="1016"/>
      <c r="K147" s="1036"/>
      <c r="L147" s="1036"/>
      <c r="M147" s="1036"/>
      <c r="N147" s="1096"/>
      <c r="O147" s="1096"/>
      <c r="P147" s="1096"/>
      <c r="Q147" s="1096"/>
      <c r="R147" s="1179"/>
      <c r="S147" s="1525"/>
    </row>
    <row r="148" spans="4:19" ht="20.100000000000001" customHeight="1" x14ac:dyDescent="0.2">
      <c r="H148" s="1016"/>
      <c r="I148" s="1016"/>
      <c r="J148" s="1016"/>
      <c r="K148" s="1036"/>
      <c r="L148" s="1036"/>
      <c r="M148" s="1036"/>
      <c r="N148" s="1096"/>
      <c r="O148" s="1096"/>
      <c r="P148" s="1096"/>
      <c r="Q148" s="1096"/>
      <c r="R148" s="1179"/>
      <c r="S148" s="1524"/>
    </row>
    <row r="149" spans="4:19" ht="20.100000000000001" customHeight="1" x14ac:dyDescent="0.2">
      <c r="H149" s="1016"/>
      <c r="I149" s="1016"/>
      <c r="J149" s="1016"/>
      <c r="K149" s="1036"/>
      <c r="L149" s="1036"/>
      <c r="M149" s="1036"/>
      <c r="N149" s="1096"/>
      <c r="O149" s="1096"/>
      <c r="P149" s="1096"/>
      <c r="Q149" s="1096"/>
      <c r="R149" s="1179"/>
      <c r="S149" s="1525"/>
    </row>
    <row r="150" spans="4:19" ht="20.100000000000001" customHeight="1" x14ac:dyDescent="0.2">
      <c r="H150" s="1016"/>
      <c r="I150" s="1016"/>
      <c r="J150" s="1016"/>
      <c r="K150" s="1036"/>
      <c r="L150" s="1036"/>
      <c r="M150" s="1036"/>
      <c r="N150" s="1096"/>
      <c r="O150" s="1096"/>
      <c r="P150" s="1096"/>
      <c r="Q150" s="1096"/>
      <c r="R150" s="1179"/>
      <c r="S150" s="1525"/>
    </row>
    <row r="151" spans="4:19" ht="20.100000000000001" customHeight="1" x14ac:dyDescent="0.2">
      <c r="H151" s="1016"/>
      <c r="I151" s="1016"/>
      <c r="J151" s="1016"/>
      <c r="K151" s="1036"/>
      <c r="L151" s="1036"/>
      <c r="M151" s="1180"/>
      <c r="N151" s="1096"/>
      <c r="O151" s="1096"/>
      <c r="P151" s="1096"/>
      <c r="Q151" s="1096"/>
      <c r="R151" s="1179"/>
      <c r="S151" s="1525"/>
    </row>
    <row r="152" spans="4:19" ht="20.100000000000001" customHeight="1" x14ac:dyDescent="0.2">
      <c r="H152" s="1016"/>
      <c r="I152" s="1016"/>
      <c r="J152" s="1016"/>
      <c r="K152" s="1036"/>
      <c r="L152" s="1036"/>
      <c r="M152" s="1180"/>
      <c r="N152" s="1096"/>
      <c r="O152" s="1096"/>
      <c r="P152" s="1096"/>
      <c r="Q152" s="1096"/>
      <c r="R152" s="1179"/>
      <c r="S152" s="1096"/>
    </row>
    <row r="153" spans="4:19" x14ac:dyDescent="0.2">
      <c r="D153" s="1036"/>
      <c r="E153" s="1525"/>
      <c r="F153" s="1525"/>
      <c r="G153" s="1525"/>
      <c r="H153" s="1144"/>
      <c r="I153" s="1181"/>
      <c r="J153" s="1182"/>
      <c r="K153" s="1096"/>
      <c r="L153" s="1036"/>
      <c r="M153" s="1180"/>
      <c r="N153" s="1096"/>
      <c r="O153" s="1096"/>
      <c r="P153" s="1036"/>
      <c r="Q153" s="1036"/>
      <c r="R153" s="1035"/>
      <c r="S153" s="1036"/>
    </row>
    <row r="154" spans="4:19" x14ac:dyDescent="0.2">
      <c r="D154" s="1036"/>
      <c r="E154" s="1036"/>
      <c r="F154" s="1036"/>
      <c r="G154" s="1183"/>
      <c r="H154" s="1144"/>
      <c r="I154" s="1181"/>
      <c r="J154" s="1184"/>
      <c r="K154" s="1036"/>
      <c r="L154" s="1036"/>
      <c r="M154" s="1036"/>
      <c r="N154" s="1036"/>
      <c r="O154" s="1036"/>
      <c r="S154" s="1016"/>
    </row>
    <row r="155" spans="4:19" x14ac:dyDescent="0.2">
      <c r="D155" s="1036"/>
      <c r="E155" s="1036"/>
      <c r="F155" s="1036"/>
      <c r="G155" s="1183"/>
      <c r="H155" s="1144"/>
      <c r="I155" s="1181"/>
      <c r="J155" s="1184"/>
      <c r="K155" s="1036"/>
      <c r="L155" s="1036"/>
      <c r="M155" s="1036"/>
      <c r="N155" s="1036"/>
      <c r="O155" s="1036"/>
      <c r="S155" s="1016"/>
    </row>
    <row r="156" spans="4:19" x14ac:dyDescent="0.2">
      <c r="D156" s="1036"/>
      <c r="E156" s="1036"/>
      <c r="F156" s="1036"/>
      <c r="G156" s="1183"/>
      <c r="H156" s="1144"/>
      <c r="I156" s="1181"/>
      <c r="J156" s="1184"/>
      <c r="K156" s="1036"/>
      <c r="L156" s="1036"/>
      <c r="M156" s="1036"/>
      <c r="N156" s="1036"/>
      <c r="O156" s="1036"/>
      <c r="S156" s="1016"/>
    </row>
    <row r="157" spans="4:19" x14ac:dyDescent="0.2">
      <c r="D157" s="1036"/>
      <c r="E157" s="1036"/>
      <c r="F157" s="1036"/>
      <c r="G157" s="1183"/>
      <c r="H157" s="1144"/>
      <c r="I157" s="1181"/>
      <c r="J157" s="1184"/>
      <c r="K157" s="1036"/>
      <c r="L157" s="1036"/>
      <c r="M157" s="1036"/>
      <c r="N157" s="1036"/>
      <c r="O157" s="1036"/>
      <c r="S157" s="1016"/>
    </row>
    <row r="158" spans="4:19" x14ac:dyDescent="0.2">
      <c r="D158" s="1036"/>
      <c r="E158" s="1036"/>
      <c r="F158" s="1036"/>
      <c r="G158" s="1183"/>
      <c r="H158" s="1144"/>
      <c r="I158" s="1181"/>
      <c r="J158" s="1184"/>
      <c r="K158" s="1036"/>
      <c r="L158" s="1036"/>
      <c r="M158" s="1036"/>
      <c r="N158" s="1036"/>
      <c r="O158" s="1036"/>
      <c r="S158" s="1016"/>
    </row>
    <row r="159" spans="4:19" x14ac:dyDescent="0.2">
      <c r="D159" s="1036"/>
      <c r="E159" s="1036"/>
      <c r="F159" s="1036"/>
      <c r="G159" s="1183"/>
      <c r="H159" s="1144"/>
      <c r="I159" s="1181"/>
      <c r="J159" s="1184"/>
      <c r="K159" s="1036"/>
      <c r="L159" s="1036"/>
      <c r="M159" s="1036"/>
      <c r="N159" s="1036"/>
      <c r="O159" s="1036"/>
      <c r="S159" s="1016"/>
    </row>
    <row r="160" spans="4:19" x14ac:dyDescent="0.2">
      <c r="L160" s="1036"/>
      <c r="M160" s="1036"/>
      <c r="N160" s="1036"/>
      <c r="O160" s="1036"/>
      <c r="S160" s="1016"/>
    </row>
    <row r="161" spans="12:19" x14ac:dyDescent="0.2">
      <c r="L161" s="1036"/>
      <c r="M161" s="1036"/>
      <c r="N161" s="1036"/>
      <c r="O161" s="1036"/>
      <c r="S161" s="1016"/>
    </row>
    <row r="162" spans="12:19" x14ac:dyDescent="0.2">
      <c r="L162" s="1036"/>
      <c r="M162" s="1036"/>
      <c r="N162" s="1036"/>
      <c r="O162" s="1036"/>
      <c r="S162" s="1016"/>
    </row>
    <row r="163" spans="12:19" x14ac:dyDescent="0.2">
      <c r="L163" s="1036"/>
      <c r="M163" s="1036"/>
      <c r="N163" s="1036"/>
      <c r="O163" s="1036"/>
      <c r="S163" s="1016"/>
    </row>
    <row r="164" spans="12:19" x14ac:dyDescent="0.2">
      <c r="L164" s="1036"/>
      <c r="M164" s="1188"/>
      <c r="N164" s="1036"/>
      <c r="O164" s="1036"/>
      <c r="S164" s="1016"/>
    </row>
    <row r="165" spans="12:19" x14ac:dyDescent="0.2">
      <c r="L165" s="1036"/>
      <c r="M165" s="1036"/>
      <c r="N165" s="1036"/>
      <c r="O165" s="1036"/>
      <c r="S165" s="1016"/>
    </row>
    <row r="166" spans="12:19" x14ac:dyDescent="0.2">
      <c r="L166" s="1188"/>
      <c r="M166" s="1188"/>
      <c r="N166" s="1036"/>
      <c r="O166" s="1036"/>
      <c r="S166" s="1016"/>
    </row>
    <row r="167" spans="12:19" x14ac:dyDescent="0.2">
      <c r="L167" s="1036"/>
      <c r="M167" s="1036"/>
      <c r="N167" s="1036"/>
      <c r="O167" s="1036"/>
      <c r="S167" s="1016"/>
    </row>
    <row r="168" spans="12:19" x14ac:dyDescent="0.2">
      <c r="L168" s="1036"/>
      <c r="M168" s="1036"/>
      <c r="N168" s="1036"/>
      <c r="O168" s="1036"/>
      <c r="S168" s="1016"/>
    </row>
    <row r="169" spans="12:19" x14ac:dyDescent="0.2">
      <c r="L169" s="1036"/>
      <c r="M169" s="1036"/>
      <c r="N169" s="1036"/>
      <c r="O169" s="1036"/>
      <c r="S169" s="1016"/>
    </row>
    <row r="170" spans="12:19" x14ac:dyDescent="0.2">
      <c r="L170" s="1036"/>
      <c r="M170" s="1036"/>
      <c r="N170" s="1036"/>
      <c r="O170" s="1036"/>
      <c r="S170" s="1016"/>
    </row>
    <row r="171" spans="12:19" x14ac:dyDescent="0.2">
      <c r="L171" s="1036"/>
      <c r="M171" s="1036"/>
      <c r="N171" s="1036"/>
      <c r="O171" s="1036"/>
      <c r="S171" s="1016"/>
    </row>
    <row r="172" spans="12:19" x14ac:dyDescent="0.2">
      <c r="L172" s="1036"/>
      <c r="M172" s="1036"/>
      <c r="N172" s="1036"/>
      <c r="O172" s="1036"/>
      <c r="S172" s="1016"/>
    </row>
    <row r="173" spans="12:19" x14ac:dyDescent="0.2">
      <c r="L173" s="1036"/>
      <c r="M173" s="1036"/>
      <c r="N173" s="1036"/>
      <c r="O173" s="1036"/>
      <c r="S173" s="1016"/>
    </row>
    <row r="174" spans="12:19" x14ac:dyDescent="0.2">
      <c r="L174" s="1036"/>
      <c r="M174" s="1036"/>
      <c r="N174" s="1036"/>
      <c r="O174" s="1036"/>
      <c r="S174" s="1016"/>
    </row>
    <row r="175" spans="12:19" x14ac:dyDescent="0.2">
      <c r="L175" s="1036"/>
      <c r="M175" s="1036"/>
      <c r="N175" s="1036"/>
      <c r="O175" s="1036"/>
      <c r="S175" s="1016"/>
    </row>
    <row r="176" spans="12:19" x14ac:dyDescent="0.2">
      <c r="L176" s="1036"/>
      <c r="M176" s="1036"/>
      <c r="N176" s="1036"/>
      <c r="O176" s="1036"/>
      <c r="S176" s="1016"/>
    </row>
    <row r="177" spans="12:19" x14ac:dyDescent="0.2">
      <c r="L177" s="1036"/>
      <c r="M177" s="1036"/>
      <c r="N177" s="1036"/>
      <c r="O177" s="1036"/>
      <c r="S177" s="1016"/>
    </row>
    <row r="178" spans="12:19" x14ac:dyDescent="0.2">
      <c r="L178" s="1036"/>
      <c r="M178" s="1036"/>
      <c r="N178" s="1036"/>
      <c r="O178" s="1036"/>
      <c r="S178" s="1016"/>
    </row>
    <row r="179" spans="12:19" x14ac:dyDescent="0.2">
      <c r="L179" s="1036"/>
      <c r="M179" s="1036"/>
      <c r="N179" s="1036"/>
      <c r="O179" s="1036"/>
      <c r="S179" s="1016"/>
    </row>
    <row r="180" spans="12:19" x14ac:dyDescent="0.2">
      <c r="L180" s="1036"/>
      <c r="M180" s="1036"/>
      <c r="N180" s="1036"/>
      <c r="O180" s="1036"/>
      <c r="S180" s="1016"/>
    </row>
    <row r="181" spans="12:19" x14ac:dyDescent="0.2">
      <c r="L181" s="1036"/>
      <c r="M181" s="1036"/>
      <c r="N181" s="1036"/>
      <c r="O181" s="1036"/>
      <c r="S181" s="1016"/>
    </row>
    <row r="182" spans="12:19" x14ac:dyDescent="0.2">
      <c r="L182" s="1036"/>
      <c r="M182" s="1036"/>
      <c r="N182" s="1036"/>
      <c r="O182" s="1036"/>
      <c r="S182" s="1016"/>
    </row>
    <row r="183" spans="12:19" x14ac:dyDescent="0.2">
      <c r="L183" s="1036"/>
      <c r="M183" s="1036"/>
      <c r="N183" s="1036"/>
      <c r="O183" s="1036"/>
      <c r="S183" s="1016"/>
    </row>
    <row r="184" spans="12:19" x14ac:dyDescent="0.2">
      <c r="L184" s="1036"/>
      <c r="M184" s="1036"/>
      <c r="N184" s="1036"/>
      <c r="O184" s="1036"/>
      <c r="S184" s="1016"/>
    </row>
    <row r="185" spans="12:19" x14ac:dyDescent="0.2">
      <c r="L185" s="1036"/>
      <c r="M185" s="1036"/>
      <c r="N185" s="1036"/>
      <c r="O185" s="1036"/>
      <c r="S185" s="1016"/>
    </row>
    <row r="186" spans="12:19" x14ac:dyDescent="0.2">
      <c r="L186" s="1036"/>
      <c r="M186" s="1036"/>
      <c r="N186" s="1036"/>
      <c r="O186" s="1036"/>
      <c r="S186" s="1016"/>
    </row>
    <row r="187" spans="12:19" x14ac:dyDescent="0.2">
      <c r="L187" s="1036"/>
      <c r="M187" s="1036"/>
      <c r="N187" s="1036"/>
      <c r="O187" s="1036"/>
      <c r="S187" s="1016"/>
    </row>
    <row r="188" spans="12:19" x14ac:dyDescent="0.2">
      <c r="L188" s="1036"/>
      <c r="M188" s="1036"/>
      <c r="N188" s="1036"/>
      <c r="O188" s="1036"/>
      <c r="S188" s="1016"/>
    </row>
    <row r="189" spans="12:19" x14ac:dyDescent="0.2">
      <c r="L189" s="1036"/>
      <c r="M189" s="1036"/>
      <c r="N189" s="1036"/>
      <c r="O189" s="1036"/>
      <c r="S189" s="1016"/>
    </row>
    <row r="190" spans="12:19" x14ac:dyDescent="0.2">
      <c r="L190" s="1036"/>
      <c r="M190" s="1036"/>
      <c r="N190" s="1036"/>
      <c r="O190" s="1036"/>
      <c r="S190" s="1016"/>
    </row>
    <row r="191" spans="12:19" x14ac:dyDescent="0.2">
      <c r="L191" s="1036"/>
      <c r="M191" s="1036"/>
      <c r="N191" s="1036"/>
      <c r="O191" s="1036"/>
      <c r="S191" s="1016"/>
    </row>
    <row r="192" spans="12:19" x14ac:dyDescent="0.2">
      <c r="L192" s="1036"/>
      <c r="M192" s="1036"/>
      <c r="N192" s="1036"/>
      <c r="O192" s="1036"/>
      <c r="S192" s="1016"/>
    </row>
    <row r="193" spans="12:19" x14ac:dyDescent="0.2">
      <c r="L193" s="1036"/>
      <c r="M193" s="1036"/>
      <c r="N193" s="1036"/>
      <c r="O193" s="1036"/>
      <c r="S193" s="1016"/>
    </row>
    <row r="194" spans="12:19" x14ac:dyDescent="0.2">
      <c r="L194" s="1036"/>
      <c r="M194" s="1036"/>
      <c r="N194" s="1036"/>
      <c r="O194" s="1036"/>
      <c r="S194" s="1016"/>
    </row>
    <row r="195" spans="12:19" x14ac:dyDescent="0.2">
      <c r="L195" s="1036"/>
      <c r="M195" s="1036"/>
      <c r="N195" s="1036"/>
      <c r="O195" s="1036"/>
      <c r="S195" s="1016"/>
    </row>
    <row r="196" spans="12:19" x14ac:dyDescent="0.2">
      <c r="L196" s="1036"/>
      <c r="M196" s="1036"/>
      <c r="N196" s="1036"/>
      <c r="O196" s="1036"/>
      <c r="S196" s="1016"/>
    </row>
    <row r="197" spans="12:19" x14ac:dyDescent="0.2">
      <c r="L197" s="1036"/>
      <c r="M197" s="1036"/>
      <c r="N197" s="1036"/>
      <c r="O197" s="1036"/>
      <c r="S197" s="1016"/>
    </row>
    <row r="198" spans="12:19" x14ac:dyDescent="0.2">
      <c r="L198" s="1036"/>
      <c r="M198" s="1036"/>
      <c r="N198" s="1036"/>
      <c r="O198" s="1036"/>
      <c r="S198" s="1016"/>
    </row>
    <row r="199" spans="12:19" x14ac:dyDescent="0.2">
      <c r="L199" s="1036"/>
      <c r="M199" s="1036"/>
      <c r="N199" s="1036"/>
      <c r="O199" s="1036"/>
      <c r="S199" s="1016"/>
    </row>
    <row r="200" spans="12:19" x14ac:dyDescent="0.2">
      <c r="L200" s="1036"/>
      <c r="M200" s="1036"/>
      <c r="N200" s="1036"/>
      <c r="O200" s="1036"/>
      <c r="S200" s="1016"/>
    </row>
    <row r="201" spans="12:19" x14ac:dyDescent="0.2">
      <c r="L201" s="1036"/>
      <c r="M201" s="1036"/>
      <c r="N201" s="1036"/>
      <c r="O201" s="1036"/>
      <c r="S201" s="1016"/>
    </row>
    <row r="202" spans="12:19" x14ac:dyDescent="0.2">
      <c r="L202" s="1036"/>
      <c r="M202" s="1036"/>
      <c r="N202" s="1036"/>
      <c r="O202" s="1036"/>
      <c r="S202" s="1016"/>
    </row>
    <row r="203" spans="12:19" x14ac:dyDescent="0.2">
      <c r="L203" s="1036"/>
      <c r="M203" s="1036"/>
      <c r="N203" s="1036"/>
      <c r="O203" s="1036"/>
      <c r="S203" s="1016"/>
    </row>
    <row r="204" spans="12:19" x14ac:dyDescent="0.2">
      <c r="L204" s="1036"/>
      <c r="M204" s="1036"/>
      <c r="N204" s="1036"/>
      <c r="O204" s="1036"/>
      <c r="S204" s="1016"/>
    </row>
    <row r="205" spans="12:19" x14ac:dyDescent="0.2">
      <c r="L205" s="1036"/>
      <c r="M205" s="1036"/>
      <c r="N205" s="1036"/>
      <c r="O205" s="1036"/>
      <c r="S205" s="1016"/>
    </row>
    <row r="206" spans="12:19" x14ac:dyDescent="0.2">
      <c r="L206" s="1036"/>
      <c r="M206" s="1036"/>
      <c r="N206" s="1036"/>
      <c r="O206" s="1036"/>
      <c r="S206" s="1016"/>
    </row>
    <row r="207" spans="12:19" x14ac:dyDescent="0.2">
      <c r="L207" s="1036"/>
      <c r="M207" s="1036"/>
      <c r="N207" s="1036"/>
      <c r="O207" s="1036"/>
    </row>
    <row r="208" spans="12:19" x14ac:dyDescent="0.2">
      <c r="L208" s="1036"/>
      <c r="M208" s="1036"/>
      <c r="N208" s="1036"/>
      <c r="O208" s="1036"/>
    </row>
    <row r="209" spans="12:15" x14ac:dyDescent="0.2">
      <c r="L209" s="1036"/>
      <c r="M209" s="1036"/>
      <c r="N209" s="1036"/>
      <c r="O209" s="1036"/>
    </row>
    <row r="210" spans="12:15" x14ac:dyDescent="0.2">
      <c r="L210" s="1036"/>
      <c r="M210" s="1036"/>
      <c r="N210" s="1036"/>
      <c r="O210" s="1036"/>
    </row>
    <row r="211" spans="12:15" x14ac:dyDescent="0.2">
      <c r="L211" s="1036"/>
      <c r="M211" s="1036"/>
      <c r="N211" s="1036"/>
      <c r="O211" s="1036"/>
    </row>
    <row r="212" spans="12:15" x14ac:dyDescent="0.2">
      <c r="L212" s="1036"/>
      <c r="M212" s="1036"/>
      <c r="N212" s="1036"/>
      <c r="O212" s="1036"/>
    </row>
    <row r="213" spans="12:15" x14ac:dyDescent="0.2">
      <c r="L213" s="1036"/>
      <c r="M213" s="1036"/>
      <c r="N213" s="1036"/>
      <c r="O213" s="1036"/>
    </row>
    <row r="214" spans="12:15" x14ac:dyDescent="0.2">
      <c r="L214" s="1036"/>
      <c r="M214" s="1036"/>
      <c r="N214" s="1036"/>
      <c r="O214" s="1036"/>
    </row>
    <row r="215" spans="12:15" x14ac:dyDescent="0.2">
      <c r="L215" s="1036"/>
      <c r="M215" s="1036"/>
      <c r="N215" s="1036"/>
      <c r="O215" s="1036"/>
    </row>
    <row r="216" spans="12:15" x14ac:dyDescent="0.2">
      <c r="L216" s="1036"/>
      <c r="M216" s="1036"/>
      <c r="N216" s="1036"/>
      <c r="O216" s="1036"/>
    </row>
    <row r="217" spans="12:15" x14ac:dyDescent="0.2">
      <c r="L217" s="1036"/>
      <c r="M217" s="1036"/>
      <c r="N217" s="1036"/>
      <c r="O217" s="1036"/>
    </row>
    <row r="218" spans="12:15" x14ac:dyDescent="0.2">
      <c r="L218" s="1036"/>
      <c r="M218" s="1036"/>
      <c r="N218" s="1036"/>
      <c r="O218" s="1036"/>
    </row>
    <row r="219" spans="12:15" x14ac:dyDescent="0.2">
      <c r="L219" s="1036"/>
      <c r="M219" s="1036"/>
      <c r="N219" s="1036"/>
      <c r="O219" s="1036"/>
    </row>
    <row r="220" spans="12:15" x14ac:dyDescent="0.2">
      <c r="L220" s="1036"/>
      <c r="M220" s="1036"/>
      <c r="N220" s="1036"/>
      <c r="O220" s="1036"/>
    </row>
    <row r="221" spans="12:15" x14ac:dyDescent="0.2">
      <c r="L221" s="1036"/>
      <c r="M221" s="1036"/>
      <c r="N221" s="1036"/>
      <c r="O221" s="1036"/>
    </row>
    <row r="222" spans="12:15" x14ac:dyDescent="0.2">
      <c r="L222" s="1036"/>
      <c r="M222" s="1036"/>
      <c r="N222" s="1036"/>
      <c r="O222" s="1036"/>
    </row>
    <row r="223" spans="12:15" x14ac:dyDescent="0.2">
      <c r="L223" s="1036"/>
      <c r="M223" s="1036"/>
      <c r="N223" s="1036"/>
      <c r="O223" s="1036"/>
    </row>
    <row r="224" spans="12:15" x14ac:dyDescent="0.2">
      <c r="L224" s="1036"/>
      <c r="M224" s="1036"/>
      <c r="N224" s="1036"/>
      <c r="O224" s="1036"/>
    </row>
    <row r="225" spans="12:15" x14ac:dyDescent="0.2">
      <c r="L225" s="1036"/>
      <c r="M225" s="1036"/>
      <c r="N225" s="1036"/>
      <c r="O225" s="1036"/>
    </row>
    <row r="226" spans="12:15" x14ac:dyDescent="0.2">
      <c r="L226" s="1036"/>
      <c r="M226" s="1036"/>
      <c r="N226" s="1036"/>
      <c r="O226" s="1036"/>
    </row>
    <row r="227" spans="12:15" x14ac:dyDescent="0.2">
      <c r="L227" s="1036"/>
      <c r="M227" s="1036"/>
      <c r="N227" s="1036"/>
      <c r="O227" s="1036"/>
    </row>
    <row r="228" spans="12:15" x14ac:dyDescent="0.2">
      <c r="L228" s="1036"/>
      <c r="M228" s="1036"/>
      <c r="N228" s="1036"/>
      <c r="O228" s="1036"/>
    </row>
    <row r="229" spans="12:15" x14ac:dyDescent="0.2">
      <c r="L229" s="1036"/>
      <c r="M229" s="1036"/>
      <c r="N229" s="1036"/>
      <c r="O229" s="1036"/>
    </row>
    <row r="230" spans="12:15" x14ac:dyDescent="0.2">
      <c r="L230" s="1036"/>
      <c r="M230" s="1036"/>
      <c r="N230" s="1036"/>
      <c r="O230" s="1036"/>
    </row>
    <row r="231" spans="12:15" x14ac:dyDescent="0.2">
      <c r="L231" s="1036"/>
      <c r="M231" s="1036"/>
      <c r="N231" s="1036"/>
      <c r="O231" s="1036"/>
    </row>
    <row r="232" spans="12:15" x14ac:dyDescent="0.2">
      <c r="L232" s="1036"/>
      <c r="M232" s="1036"/>
      <c r="N232" s="1036"/>
      <c r="O232" s="1036"/>
    </row>
    <row r="233" spans="12:15" x14ac:dyDescent="0.2">
      <c r="L233" s="1036"/>
      <c r="M233" s="1036"/>
      <c r="N233" s="1036"/>
      <c r="O233" s="1036"/>
    </row>
    <row r="234" spans="12:15" x14ac:dyDescent="0.2">
      <c r="L234" s="1036"/>
      <c r="M234" s="1036"/>
      <c r="N234" s="1036"/>
      <c r="O234" s="1036"/>
    </row>
    <row r="235" spans="12:15" x14ac:dyDescent="0.2">
      <c r="L235" s="1036"/>
      <c r="M235" s="1036"/>
      <c r="N235" s="1036"/>
      <c r="O235" s="1036"/>
    </row>
    <row r="236" spans="12:15" x14ac:dyDescent="0.2">
      <c r="L236" s="1036"/>
      <c r="M236" s="1036"/>
      <c r="N236" s="1036"/>
      <c r="O236" s="1036"/>
    </row>
    <row r="237" spans="12:15" x14ac:dyDescent="0.2">
      <c r="L237" s="1036"/>
      <c r="M237" s="1036"/>
      <c r="N237" s="1036"/>
      <c r="O237" s="1036"/>
    </row>
    <row r="238" spans="12:15" x14ac:dyDescent="0.2">
      <c r="L238" s="1036"/>
      <c r="M238" s="1036"/>
      <c r="N238" s="1036"/>
      <c r="O238" s="1036"/>
    </row>
    <row r="239" spans="12:15" x14ac:dyDescent="0.2">
      <c r="L239" s="1036"/>
      <c r="M239" s="1036"/>
      <c r="N239" s="1036"/>
      <c r="O239" s="1036"/>
    </row>
    <row r="240" spans="12:15" x14ac:dyDescent="0.2">
      <c r="L240" s="1036"/>
      <c r="M240" s="1036"/>
      <c r="N240" s="1036"/>
      <c r="O240" s="1036"/>
    </row>
    <row r="241" spans="12:15" x14ac:dyDescent="0.2">
      <c r="L241" s="1036"/>
      <c r="M241" s="1036"/>
      <c r="N241" s="1036"/>
      <c r="O241" s="1036"/>
    </row>
    <row r="242" spans="12:15" x14ac:dyDescent="0.2">
      <c r="L242" s="1036"/>
      <c r="M242" s="1036"/>
      <c r="N242" s="1036"/>
      <c r="O242" s="1036"/>
    </row>
    <row r="243" spans="12:15" x14ac:dyDescent="0.2">
      <c r="L243" s="1036"/>
      <c r="M243" s="1036"/>
      <c r="N243" s="1036"/>
      <c r="O243" s="1036"/>
    </row>
    <row r="244" spans="12:15" x14ac:dyDescent="0.2">
      <c r="L244" s="1036"/>
      <c r="M244" s="1036"/>
      <c r="N244" s="1036"/>
      <c r="O244" s="1036"/>
    </row>
    <row r="245" spans="12:15" x14ac:dyDescent="0.2">
      <c r="L245" s="1036"/>
      <c r="M245" s="1036"/>
      <c r="N245" s="1036"/>
      <c r="O245" s="1036"/>
    </row>
    <row r="246" spans="12:15" x14ac:dyDescent="0.2">
      <c r="L246" s="1036"/>
      <c r="M246" s="1036"/>
      <c r="N246" s="1036"/>
      <c r="O246" s="1036"/>
    </row>
    <row r="247" spans="12:15" x14ac:dyDescent="0.2">
      <c r="L247" s="1036"/>
      <c r="M247" s="1036"/>
      <c r="N247" s="1036"/>
      <c r="O247" s="1036"/>
    </row>
    <row r="248" spans="12:15" x14ac:dyDescent="0.2">
      <c r="L248" s="1036"/>
      <c r="M248" s="1036"/>
      <c r="N248" s="1036"/>
      <c r="O248" s="1036"/>
    </row>
    <row r="249" spans="12:15" x14ac:dyDescent="0.2">
      <c r="L249" s="1036"/>
      <c r="M249" s="1036"/>
      <c r="N249" s="1036"/>
      <c r="O249" s="1036"/>
    </row>
    <row r="250" spans="12:15" x14ac:dyDescent="0.2">
      <c r="L250" s="1036"/>
      <c r="M250" s="1036"/>
      <c r="N250" s="1036"/>
      <c r="O250" s="1036"/>
    </row>
    <row r="251" spans="12:15" x14ac:dyDescent="0.2">
      <c r="L251" s="1036"/>
      <c r="M251" s="1036"/>
      <c r="N251" s="1036"/>
      <c r="O251" s="1036"/>
    </row>
    <row r="252" spans="12:15" x14ac:dyDescent="0.2">
      <c r="L252" s="1036"/>
      <c r="M252" s="1036"/>
      <c r="N252" s="1036"/>
      <c r="O252" s="1036"/>
    </row>
    <row r="253" spans="12:15" x14ac:dyDescent="0.2">
      <c r="L253" s="1036"/>
      <c r="M253" s="1036"/>
      <c r="N253" s="1036"/>
      <c r="O253" s="1036"/>
    </row>
    <row r="254" spans="12:15" x14ac:dyDescent="0.2">
      <c r="L254" s="1036"/>
      <c r="M254" s="1036"/>
      <c r="N254" s="1036"/>
      <c r="O254" s="1036"/>
    </row>
    <row r="255" spans="12:15" x14ac:dyDescent="0.2">
      <c r="L255" s="1036"/>
      <c r="M255" s="1036"/>
      <c r="N255" s="1036"/>
      <c r="O255" s="1036"/>
    </row>
    <row r="256" spans="12:15" x14ac:dyDescent="0.2">
      <c r="L256" s="1036"/>
      <c r="M256" s="1036"/>
      <c r="N256" s="1036"/>
      <c r="O256" s="1036"/>
    </row>
    <row r="257" spans="12:15" x14ac:dyDescent="0.2">
      <c r="L257" s="1036"/>
      <c r="M257" s="1036"/>
      <c r="N257" s="1036"/>
      <c r="O257" s="1036"/>
    </row>
    <row r="258" spans="12:15" x14ac:dyDescent="0.2">
      <c r="L258" s="1036"/>
      <c r="M258" s="1036"/>
      <c r="N258" s="1036"/>
      <c r="O258" s="1036"/>
    </row>
    <row r="259" spans="12:15" x14ac:dyDescent="0.2">
      <c r="L259" s="1036"/>
      <c r="M259" s="1036"/>
      <c r="N259" s="1036"/>
      <c r="O259" s="1036"/>
    </row>
    <row r="260" spans="12:15" x14ac:dyDescent="0.2">
      <c r="L260" s="1036"/>
      <c r="M260" s="1036"/>
      <c r="N260" s="1036"/>
      <c r="O260" s="1036"/>
    </row>
    <row r="261" spans="12:15" x14ac:dyDescent="0.2">
      <c r="L261" s="1036"/>
      <c r="M261" s="1036"/>
      <c r="N261" s="1036"/>
      <c r="O261" s="1036"/>
    </row>
    <row r="262" spans="12:15" x14ac:dyDescent="0.2">
      <c r="L262" s="1036"/>
      <c r="M262" s="1036"/>
      <c r="N262" s="1036"/>
      <c r="O262" s="1036"/>
    </row>
  </sheetData>
  <autoFilter ref="A8:Q129"/>
  <mergeCells count="206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AH10:AH11"/>
    <mergeCell ref="AI10:AI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B10:BB11"/>
    <mergeCell ref="BC10:BC11"/>
    <mergeCell ref="BD10:BD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D26:D27"/>
    <mergeCell ref="U26:U27"/>
    <mergeCell ref="D28:D29"/>
    <mergeCell ref="U28:U29"/>
    <mergeCell ref="D30:D31"/>
    <mergeCell ref="U30:U31"/>
    <mergeCell ref="D16:D17"/>
    <mergeCell ref="U16:U17"/>
    <mergeCell ref="D22:D23"/>
    <mergeCell ref="U22:U23"/>
    <mergeCell ref="D24:D25"/>
    <mergeCell ref="U24:U25"/>
    <mergeCell ref="D41:D42"/>
    <mergeCell ref="U41:U42"/>
    <mergeCell ref="D43:D44"/>
    <mergeCell ref="U43:U44"/>
    <mergeCell ref="D45:D46"/>
    <mergeCell ref="U45:U46"/>
    <mergeCell ref="D32:D33"/>
    <mergeCell ref="U32:U33"/>
    <mergeCell ref="D35:D36"/>
    <mergeCell ref="U35:U36"/>
    <mergeCell ref="D39:D40"/>
    <mergeCell ref="U39:U40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E141:G141"/>
    <mergeCell ref="S146:S147"/>
    <mergeCell ref="S148:S151"/>
    <mergeCell ref="E153:G153"/>
    <mergeCell ref="M138:N138"/>
    <mergeCell ref="A139:D139"/>
    <mergeCell ref="E139:G139"/>
    <mergeCell ref="K139:L139"/>
    <mergeCell ref="M139:N139"/>
    <mergeCell ref="E140:G140"/>
    <mergeCell ref="K140:L14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517"/>
      <c r="B5" s="517"/>
      <c r="C5" s="517"/>
      <c r="D5" s="145"/>
      <c r="E5" s="517"/>
      <c r="F5" s="517"/>
      <c r="G5" s="517"/>
      <c r="H5" s="517"/>
      <c r="I5" s="517"/>
      <c r="J5" s="517"/>
      <c r="K5" s="517"/>
      <c r="L5" s="517"/>
      <c r="M5" s="517"/>
      <c r="N5" s="517"/>
      <c r="O5" s="517"/>
      <c r="P5" s="55"/>
      <c r="Q5" s="55"/>
      <c r="R5" s="56"/>
      <c r="S5" s="43"/>
      <c r="T5" s="518"/>
      <c r="U5" s="518"/>
      <c r="V5" s="518"/>
      <c r="W5" s="518"/>
      <c r="X5" s="518"/>
      <c r="Y5" s="518"/>
      <c r="Z5" s="518"/>
      <c r="AA5" s="518"/>
      <c r="AB5" s="518"/>
      <c r="AC5" s="518"/>
      <c r="AD5" s="518"/>
      <c r="AE5" s="518"/>
      <c r="AF5" s="518"/>
      <c r="AG5" s="518"/>
      <c r="AH5" s="518"/>
      <c r="AI5" s="518"/>
      <c r="AJ5" s="518"/>
      <c r="AK5" s="518"/>
      <c r="AL5" s="518"/>
      <c r="AM5" s="518"/>
      <c r="AN5" s="518"/>
      <c r="AO5" s="518"/>
      <c r="AP5" s="518"/>
      <c r="AQ5" s="518"/>
      <c r="AR5" s="518"/>
      <c r="AS5" s="518"/>
      <c r="AT5" s="518"/>
      <c r="AU5" s="518"/>
      <c r="AV5" s="518"/>
      <c r="AW5" s="518"/>
      <c r="AX5" s="518"/>
      <c r="AY5" s="518"/>
      <c r="AZ5" s="518"/>
      <c r="BA5" s="518"/>
      <c r="BB5" s="518"/>
      <c r="BC5" s="518"/>
      <c r="BD5" s="518"/>
      <c r="BE5" s="518"/>
    </row>
    <row r="6" spans="1:57" s="31" customFormat="1" ht="12" customHeight="1" x14ac:dyDescent="0.2">
      <c r="A6" s="1435" t="s">
        <v>295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296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518"/>
      <c r="B7" s="518"/>
      <c r="C7" s="518"/>
      <c r="D7" s="516"/>
      <c r="E7" s="518"/>
      <c r="F7" s="518"/>
      <c r="G7" s="518"/>
      <c r="H7" s="518"/>
      <c r="I7" s="518"/>
      <c r="J7" s="518"/>
      <c r="K7" s="518"/>
      <c r="L7" s="518"/>
      <c r="M7" s="518"/>
      <c r="N7" s="518"/>
      <c r="O7" s="518"/>
      <c r="P7" s="513"/>
      <c r="Q7" s="513"/>
      <c r="R7" s="52"/>
      <c r="S7" s="43"/>
      <c r="T7" s="518"/>
      <c r="U7" s="518"/>
      <c r="V7" s="518"/>
      <c r="W7" s="518"/>
      <c r="X7" s="518"/>
      <c r="Y7" s="518"/>
      <c r="Z7" s="518"/>
      <c r="AA7" s="518"/>
      <c r="AB7" s="518"/>
      <c r="AC7" s="518"/>
      <c r="AD7" s="518"/>
      <c r="AE7" s="518"/>
      <c r="AF7" s="518"/>
      <c r="AG7" s="518"/>
      <c r="AH7" s="518"/>
      <c r="AI7" s="518"/>
      <c r="AJ7" s="518"/>
      <c r="AK7" s="518"/>
      <c r="AL7" s="518"/>
      <c r="AM7" s="518"/>
      <c r="AN7" s="518"/>
      <c r="AO7" s="518"/>
      <c r="AP7" s="518"/>
      <c r="AQ7" s="518"/>
      <c r="AR7" s="518"/>
      <c r="AS7" s="518"/>
      <c r="AT7" s="518"/>
      <c r="AU7" s="518"/>
      <c r="AV7" s="518"/>
      <c r="AW7" s="518"/>
      <c r="AX7" s="518"/>
      <c r="AY7" s="518"/>
      <c r="AZ7" s="518"/>
      <c r="BA7" s="518"/>
      <c r="BB7" s="518"/>
      <c r="BC7" s="518"/>
      <c r="BD7" s="518"/>
      <c r="BE7" s="518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520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23" si="0">G14*100/F14</f>
        <v>100</v>
      </c>
      <c r="I14" s="224">
        <v>2</v>
      </c>
      <c r="J14" s="225">
        <f t="shared" ref="J14:J22" si="1"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519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f t="shared" ref="Y14:Y17" si="2">X14*100/W14</f>
        <v>100</v>
      </c>
      <c r="Z14" s="224">
        <v>2</v>
      </c>
      <c r="AA14" s="225">
        <f t="shared" ref="AA14:AA17" si="3">Z14*X14</f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>
        <v>1</v>
      </c>
      <c r="AY14" s="174"/>
      <c r="AZ14" s="174"/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20</v>
      </c>
      <c r="D15" s="1420"/>
      <c r="E15" s="67" t="s">
        <v>50</v>
      </c>
      <c r="F15" s="223">
        <v>2</v>
      </c>
      <c r="G15" s="223">
        <v>2</v>
      </c>
      <c r="H15" s="224">
        <f t="shared" si="0"/>
        <v>100</v>
      </c>
      <c r="I15" s="224">
        <v>1</v>
      </c>
      <c r="J15" s="226">
        <f t="shared" si="1"/>
        <v>2</v>
      </c>
      <c r="K15" s="183">
        <f t="shared" ref="K15:K25" si="4">J15*B15</f>
        <v>8</v>
      </c>
      <c r="L15" s="183">
        <f t="shared" ref="L15:L78" si="5">B15*7960</f>
        <v>31840</v>
      </c>
      <c r="M15" s="183">
        <f t="shared" ref="M15:M25" si="6">L15*J15</f>
        <v>63680</v>
      </c>
      <c r="N15" s="183">
        <f>C15+J15</f>
        <v>22</v>
      </c>
      <c r="O15" s="183">
        <f t="shared" ref="O15:O17" si="7">N15*7960</f>
        <v>175120</v>
      </c>
      <c r="P15" s="114">
        <f t="shared" ref="P15:P25" si="8">K15+N15</f>
        <v>30</v>
      </c>
      <c r="Q15" s="114">
        <f t="shared" ref="Q15:Q25" si="9">M15+P15</f>
        <v>63710</v>
      </c>
      <c r="R15" s="49"/>
      <c r="S15" s="519"/>
      <c r="T15" s="85">
        <v>4</v>
      </c>
      <c r="U15" s="1584"/>
      <c r="V15" s="83" t="s">
        <v>50</v>
      </c>
      <c r="W15" s="223">
        <v>2</v>
      </c>
      <c r="X15" s="223">
        <v>2</v>
      </c>
      <c r="Y15" s="224">
        <f t="shared" si="2"/>
        <v>100</v>
      </c>
      <c r="Z15" s="224">
        <v>1</v>
      </c>
      <c r="AA15" s="226">
        <f t="shared" si="3"/>
        <v>2</v>
      </c>
      <c r="AB15" s="91"/>
      <c r="AC15" s="93">
        <f t="shared" ref="AC15:AD25" si="10">AF15+AH15+AJ15+AL15+AN15+AP15+AR15+AT15+AV15+AX15+AZ15+BB15</f>
        <v>2</v>
      </c>
      <c r="AD15" s="94">
        <f t="shared" si="10"/>
        <v>0</v>
      </c>
      <c r="AE15" s="95">
        <f t="shared" ref="AE15:AE25" si="11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/>
      <c r="AU15" s="174"/>
      <c r="AV15" s="174">
        <v>1</v>
      </c>
      <c r="AW15" s="174"/>
      <c r="AX15" s="174">
        <v>1</v>
      </c>
      <c r="AY15" s="174"/>
      <c r="AZ15" s="174"/>
      <c r="BA15" s="174"/>
      <c r="BB15" s="91"/>
      <c r="BC15" s="91"/>
      <c r="BD15" s="93">
        <f t="shared" ref="BD15:BD25" si="12">AF15+AH15+AJ15+AL15+AN15+AP15+AR15+AT15+AV15+AX15+AZ15</f>
        <v>2</v>
      </c>
      <c r="BE15" s="93">
        <f t="shared" ref="BE15:BE25" si="13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32</v>
      </c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4</v>
      </c>
      <c r="J16" s="226">
        <f t="shared" si="1"/>
        <v>4</v>
      </c>
      <c r="K16" s="183">
        <f t="shared" si="4"/>
        <v>32</v>
      </c>
      <c r="L16" s="183">
        <f t="shared" si="5"/>
        <v>63680</v>
      </c>
      <c r="M16" s="183">
        <f t="shared" si="6"/>
        <v>254720</v>
      </c>
      <c r="N16" s="183">
        <f>C16+J16</f>
        <v>36</v>
      </c>
      <c r="O16" s="183">
        <f t="shared" si="7"/>
        <v>286560</v>
      </c>
      <c r="P16" s="114">
        <f t="shared" si="8"/>
        <v>68</v>
      </c>
      <c r="Q16" s="114">
        <f t="shared" si="9"/>
        <v>254788</v>
      </c>
      <c r="R16" s="50"/>
      <c r="S16" s="519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f t="shared" si="2"/>
        <v>100</v>
      </c>
      <c r="Z16" s="224">
        <v>4</v>
      </c>
      <c r="AA16" s="226">
        <f t="shared" si="3"/>
        <v>4</v>
      </c>
      <c r="AB16" s="91"/>
      <c r="AC16" s="93">
        <f t="shared" si="10"/>
        <v>4</v>
      </c>
      <c r="AD16" s="94">
        <f t="shared" si="10"/>
        <v>0</v>
      </c>
      <c r="AE16" s="95">
        <f t="shared" si="11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2"/>
        <v>4</v>
      </c>
      <c r="BE16" s="93">
        <f t="shared" si="13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1</v>
      </c>
      <c r="G17" s="223">
        <v>1</v>
      </c>
      <c r="H17" s="224">
        <f t="shared" si="0"/>
        <v>100</v>
      </c>
      <c r="I17" s="224">
        <v>4</v>
      </c>
      <c r="J17" s="225">
        <f t="shared" si="1"/>
        <v>4</v>
      </c>
      <c r="K17" s="183">
        <f t="shared" si="4"/>
        <v>16</v>
      </c>
      <c r="L17" s="183">
        <f t="shared" si="5"/>
        <v>31840</v>
      </c>
      <c r="M17" s="183">
        <f t="shared" si="6"/>
        <v>127360</v>
      </c>
      <c r="N17" s="183">
        <f t="shared" ref="N17" si="14">C17*J17</f>
        <v>0</v>
      </c>
      <c r="O17" s="183">
        <f t="shared" si="7"/>
        <v>0</v>
      </c>
      <c r="P17" s="114">
        <f t="shared" si="8"/>
        <v>16</v>
      </c>
      <c r="Q17" s="114">
        <f t="shared" si="9"/>
        <v>127376</v>
      </c>
      <c r="R17" s="50"/>
      <c r="S17" s="519"/>
      <c r="T17" s="85">
        <v>6</v>
      </c>
      <c r="U17" s="1583"/>
      <c r="V17" s="83" t="s">
        <v>50</v>
      </c>
      <c r="W17" s="223">
        <v>1</v>
      </c>
      <c r="X17" s="223">
        <v>1</v>
      </c>
      <c r="Y17" s="224">
        <f t="shared" si="2"/>
        <v>100</v>
      </c>
      <c r="Z17" s="224">
        <v>4</v>
      </c>
      <c r="AA17" s="225">
        <f t="shared" si="3"/>
        <v>4</v>
      </c>
      <c r="AB17" s="91"/>
      <c r="AC17" s="93">
        <f t="shared" si="10"/>
        <v>4</v>
      </c>
      <c r="AD17" s="94">
        <f t="shared" si="10"/>
        <v>0</v>
      </c>
      <c r="AE17" s="95">
        <f t="shared" si="11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2"/>
        <v>4</v>
      </c>
      <c r="BE17" s="93">
        <f t="shared" si="13"/>
        <v>0</v>
      </c>
    </row>
    <row r="18" spans="1:57" ht="34.5" customHeight="1" x14ac:dyDescent="0.2">
      <c r="A18" s="135">
        <v>7</v>
      </c>
      <c r="B18" s="215">
        <v>0.6</v>
      </c>
      <c r="C18" s="71"/>
      <c r="D18" s="51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519"/>
      <c r="T18" s="85">
        <v>7</v>
      </c>
      <c r="U18" s="523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51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519"/>
      <c r="T19" s="85">
        <v>8</v>
      </c>
      <c r="U19" s="523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51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519"/>
      <c r="T20" s="85">
        <v>9</v>
      </c>
      <c r="U20" s="523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51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519"/>
      <c r="T21" s="85">
        <v>10</v>
      </c>
      <c r="U21" s="523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>
        <v>1</v>
      </c>
      <c r="G22" s="227">
        <v>1</v>
      </c>
      <c r="H22" s="228">
        <f t="shared" si="0"/>
        <v>100</v>
      </c>
      <c r="I22" s="228">
        <v>2</v>
      </c>
      <c r="J22" s="229">
        <f t="shared" si="1"/>
        <v>2</v>
      </c>
      <c r="K22" s="183">
        <f t="shared" si="4"/>
        <v>2</v>
      </c>
      <c r="L22" s="183">
        <f t="shared" si="5"/>
        <v>7960</v>
      </c>
      <c r="M22" s="183">
        <f t="shared" si="6"/>
        <v>15920</v>
      </c>
      <c r="N22" s="183"/>
      <c r="O22" s="183"/>
      <c r="P22" s="114">
        <f t="shared" si="8"/>
        <v>2</v>
      </c>
      <c r="Q22" s="114">
        <f t="shared" si="9"/>
        <v>15922</v>
      </c>
      <c r="R22" s="50"/>
      <c r="S22" s="519"/>
      <c r="T22" s="85">
        <v>11</v>
      </c>
      <c r="U22" s="1584" t="s">
        <v>56</v>
      </c>
      <c r="V22" s="83" t="s">
        <v>57</v>
      </c>
      <c r="W22" s="227">
        <v>1</v>
      </c>
      <c r="X22" s="227">
        <v>1</v>
      </c>
      <c r="Y22" s="228">
        <f t="shared" ref="Y22:Y23" si="15">X22*100/W22</f>
        <v>100</v>
      </c>
      <c r="Z22" s="228">
        <v>2</v>
      </c>
      <c r="AA22" s="229">
        <f t="shared" ref="AA22" si="16">Z22*X22</f>
        <v>2</v>
      </c>
      <c r="AB22" s="91"/>
      <c r="AC22" s="93">
        <f t="shared" si="10"/>
        <v>2</v>
      </c>
      <c r="AD22" s="94">
        <f t="shared" si="10"/>
        <v>0</v>
      </c>
      <c r="AE22" s="95">
        <f t="shared" si="11"/>
        <v>0</v>
      </c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>
        <v>1</v>
      </c>
      <c r="AU22" s="174"/>
      <c r="AV22" s="174">
        <v>1</v>
      </c>
      <c r="AW22" s="174"/>
      <c r="AX22" s="174"/>
      <c r="AY22" s="174"/>
      <c r="AZ22" s="174"/>
      <c r="BA22" s="174"/>
      <c r="BB22" s="91"/>
      <c r="BC22" s="91"/>
      <c r="BD22" s="93">
        <f t="shared" si="12"/>
        <v>2</v>
      </c>
      <c r="BE22" s="93">
        <f t="shared" si="13"/>
        <v>0</v>
      </c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>
        <v>1</v>
      </c>
      <c r="G23" s="227">
        <v>1</v>
      </c>
      <c r="H23" s="228">
        <f t="shared" si="0"/>
        <v>100</v>
      </c>
      <c r="I23" s="228">
        <v>2</v>
      </c>
      <c r="J23" s="229">
        <f>I23*G23</f>
        <v>2</v>
      </c>
      <c r="K23" s="183"/>
      <c r="L23" s="183"/>
      <c r="M23" s="183"/>
      <c r="N23" s="183"/>
      <c r="O23" s="183"/>
      <c r="P23" s="114"/>
      <c r="Q23" s="114"/>
      <c r="R23" s="50"/>
      <c r="S23" s="519"/>
      <c r="T23" s="85">
        <v>12</v>
      </c>
      <c r="U23" s="1584"/>
      <c r="V23" s="83" t="s">
        <v>50</v>
      </c>
      <c r="W23" s="227">
        <v>1</v>
      </c>
      <c r="X23" s="227">
        <v>1</v>
      </c>
      <c r="Y23" s="228">
        <f t="shared" si="15"/>
        <v>100</v>
      </c>
      <c r="Z23" s="228">
        <v>2</v>
      </c>
      <c r="AA23" s="229">
        <f>Z23*X23</f>
        <v>2</v>
      </c>
      <c r="AB23" s="91"/>
      <c r="AC23" s="93">
        <f t="shared" si="10"/>
        <v>2</v>
      </c>
      <c r="AD23" s="94">
        <f t="shared" si="10"/>
        <v>0</v>
      </c>
      <c r="AE23" s="95">
        <f t="shared" si="11"/>
        <v>0</v>
      </c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>
        <v>1</v>
      </c>
      <c r="AU23" s="174"/>
      <c r="AV23" s="174">
        <v>1</v>
      </c>
      <c r="AW23" s="174"/>
      <c r="AX23" s="174"/>
      <c r="AY23" s="174"/>
      <c r="AZ23" s="174"/>
      <c r="BA23" s="174"/>
      <c r="BB23" s="91"/>
      <c r="BC23" s="91"/>
      <c r="BD23" s="93">
        <f t="shared" si="12"/>
        <v>2</v>
      </c>
      <c r="BE23" s="93">
        <f t="shared" si="13"/>
        <v>0</v>
      </c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5</v>
      </c>
      <c r="J24" s="225">
        <f>I24*G24</f>
        <v>5</v>
      </c>
      <c r="K24" s="183">
        <f t="shared" si="4"/>
        <v>20</v>
      </c>
      <c r="L24" s="183">
        <f t="shared" si="5"/>
        <v>31840</v>
      </c>
      <c r="M24" s="183">
        <f t="shared" si="6"/>
        <v>159200</v>
      </c>
      <c r="N24" s="183"/>
      <c r="O24" s="183"/>
      <c r="P24" s="114">
        <f t="shared" si="8"/>
        <v>20</v>
      </c>
      <c r="Q24" s="114">
        <f t="shared" si="9"/>
        <v>159220</v>
      </c>
      <c r="R24" s="50"/>
      <c r="S24" s="519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f>X24*100/W24</f>
        <v>100</v>
      </c>
      <c r="Z24" s="224">
        <v>5</v>
      </c>
      <c r="AA24" s="225">
        <f>Z24*X24</f>
        <v>5</v>
      </c>
      <c r="AB24" s="91"/>
      <c r="AC24" s="93">
        <f t="shared" si="10"/>
        <v>5</v>
      </c>
      <c r="AD24" s="94">
        <f t="shared" si="10"/>
        <v>0</v>
      </c>
      <c r="AE24" s="95">
        <f t="shared" si="11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>
        <v>1</v>
      </c>
      <c r="AS24" s="191"/>
      <c r="AT24" s="174">
        <v>1</v>
      </c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2"/>
        <v>5</v>
      </c>
      <c r="BE24" s="93">
        <f t="shared" si="13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2</v>
      </c>
      <c r="G25" s="223">
        <v>2</v>
      </c>
      <c r="H25" s="224">
        <f>G25*100/F25</f>
        <v>100</v>
      </c>
      <c r="I25" s="224">
        <v>5</v>
      </c>
      <c r="J25" s="225">
        <f>I25*G25</f>
        <v>10</v>
      </c>
      <c r="K25" s="183">
        <f t="shared" si="4"/>
        <v>40</v>
      </c>
      <c r="L25" s="183">
        <f t="shared" si="5"/>
        <v>31840</v>
      </c>
      <c r="M25" s="183">
        <f t="shared" si="6"/>
        <v>318400</v>
      </c>
      <c r="N25" s="183"/>
      <c r="O25" s="183"/>
      <c r="P25" s="114">
        <f t="shared" si="8"/>
        <v>40</v>
      </c>
      <c r="Q25" s="114">
        <f t="shared" si="9"/>
        <v>318440</v>
      </c>
      <c r="R25" s="50"/>
      <c r="S25" s="519"/>
      <c r="T25" s="85">
        <v>14</v>
      </c>
      <c r="U25" s="1590"/>
      <c r="V25" s="83" t="s">
        <v>50</v>
      </c>
      <c r="W25" s="223">
        <v>2</v>
      </c>
      <c r="X25" s="223">
        <v>2</v>
      </c>
      <c r="Y25" s="224">
        <f>X25*100/W25</f>
        <v>100</v>
      </c>
      <c r="Z25" s="224">
        <v>5</v>
      </c>
      <c r="AA25" s="225">
        <f>Z25*X25</f>
        <v>10</v>
      </c>
      <c r="AB25" s="91"/>
      <c r="AC25" s="93">
        <f t="shared" si="10"/>
        <v>10</v>
      </c>
      <c r="AD25" s="94">
        <f t="shared" si="10"/>
        <v>0</v>
      </c>
      <c r="AE25" s="95">
        <f t="shared" si="11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>
        <v>2</v>
      </c>
      <c r="AS25" s="191"/>
      <c r="AT25" s="174">
        <v>2</v>
      </c>
      <c r="AU25" s="174"/>
      <c r="AV25" s="174">
        <v>2</v>
      </c>
      <c r="AW25" s="174"/>
      <c r="AX25" s="174">
        <v>2</v>
      </c>
      <c r="AY25" s="174"/>
      <c r="AZ25" s="174">
        <v>2</v>
      </c>
      <c r="BA25" s="174"/>
      <c r="BB25" s="91"/>
      <c r="BC25" s="91"/>
      <c r="BD25" s="93">
        <f t="shared" si="12"/>
        <v>10</v>
      </c>
      <c r="BE25" s="93">
        <f t="shared" si="13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519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519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519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519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>
        <v>1</v>
      </c>
      <c r="G30" s="227">
        <v>1</v>
      </c>
      <c r="H30" s="228">
        <f>G30*100/F30</f>
        <v>100</v>
      </c>
      <c r="I30" s="228">
        <v>4</v>
      </c>
      <c r="J30" s="229">
        <f>I30*G30</f>
        <v>4</v>
      </c>
      <c r="K30" s="183">
        <f t="shared" ref="K30:K31" si="17">J30*B30</f>
        <v>4</v>
      </c>
      <c r="L30" s="183">
        <f t="shared" ref="L30:L31" si="18">B30*7960</f>
        <v>7960</v>
      </c>
      <c r="M30" s="183">
        <f t="shared" ref="M30:M31" si="19">L30*J30</f>
        <v>31840</v>
      </c>
      <c r="N30" s="183"/>
      <c r="O30" s="183"/>
      <c r="P30" s="114">
        <f t="shared" ref="P30:P31" si="20">K30+N30</f>
        <v>4</v>
      </c>
      <c r="Q30" s="114">
        <f t="shared" ref="Q30:Q31" si="21">M30+P30</f>
        <v>31844</v>
      </c>
      <c r="R30" s="50"/>
      <c r="S30" s="519"/>
      <c r="T30" s="85">
        <v>19</v>
      </c>
      <c r="U30" s="1584" t="s">
        <v>61</v>
      </c>
      <c r="V30" s="83" t="s">
        <v>49</v>
      </c>
      <c r="W30" s="227">
        <v>1</v>
      </c>
      <c r="X30" s="227">
        <v>1</v>
      </c>
      <c r="Y30" s="228">
        <f>X30*100/W30</f>
        <v>100</v>
      </c>
      <c r="Z30" s="228">
        <v>4</v>
      </c>
      <c r="AA30" s="229">
        <f>Z30*X30</f>
        <v>4</v>
      </c>
      <c r="AB30" s="91"/>
      <c r="AC30" s="93">
        <f t="shared" ref="AC30:AD31" si="22">AF30+AH30+AJ30+AL30+AN30+AP30+AR30+AT30+AV30+AX30+AZ30+BB30</f>
        <v>4</v>
      </c>
      <c r="AD30" s="94">
        <f t="shared" si="22"/>
        <v>0</v>
      </c>
      <c r="AE30" s="95">
        <f t="shared" ref="AE30:AE31" si="23">AD30*100/AC30</f>
        <v>0</v>
      </c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>
        <v>1</v>
      </c>
      <c r="AU30" s="174"/>
      <c r="AV30" s="174">
        <v>1</v>
      </c>
      <c r="AW30" s="174"/>
      <c r="AX30" s="174">
        <v>1</v>
      </c>
      <c r="AY30" s="174"/>
      <c r="AZ30" s="174">
        <v>1</v>
      </c>
      <c r="BA30" s="174"/>
      <c r="BB30" s="79"/>
      <c r="BC30" s="79"/>
      <c r="BD30" s="93">
        <f t="shared" ref="BD30:BD31" si="24">AF30+AH30+AJ30+AL30+AN30+AP30+AR30+AT30+AV30+AX30+AZ30</f>
        <v>4</v>
      </c>
      <c r="BE30" s="93">
        <f t="shared" ref="BE30:BE31" si="25">AG30+AI30+AK30+AM30+AO30+AQ30+AS30+AU30+AW30+AY30+BA30+BC30</f>
        <v>0</v>
      </c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7">
        <v>1</v>
      </c>
      <c r="G31" s="227">
        <v>1</v>
      </c>
      <c r="H31" s="228">
        <f>G31*100/F31</f>
        <v>100</v>
      </c>
      <c r="I31" s="228">
        <v>4</v>
      </c>
      <c r="J31" s="229">
        <f>I31*G31</f>
        <v>4</v>
      </c>
      <c r="K31" s="183">
        <f t="shared" si="17"/>
        <v>4</v>
      </c>
      <c r="L31" s="183">
        <f t="shared" si="18"/>
        <v>7960</v>
      </c>
      <c r="M31" s="183">
        <f t="shared" si="19"/>
        <v>31840</v>
      </c>
      <c r="N31" s="183"/>
      <c r="O31" s="183"/>
      <c r="P31" s="114">
        <f t="shared" si="20"/>
        <v>4</v>
      </c>
      <c r="Q31" s="114">
        <f t="shared" si="21"/>
        <v>31844</v>
      </c>
      <c r="R31" s="50"/>
      <c r="S31" s="519"/>
      <c r="T31" s="85">
        <v>20</v>
      </c>
      <c r="U31" s="1584"/>
      <c r="V31" s="83" t="s">
        <v>50</v>
      </c>
      <c r="W31" s="227">
        <v>1</v>
      </c>
      <c r="X31" s="227">
        <v>1</v>
      </c>
      <c r="Y31" s="228">
        <f>X31*100/W31</f>
        <v>100</v>
      </c>
      <c r="Z31" s="228">
        <v>4</v>
      </c>
      <c r="AA31" s="229">
        <f>Z31*X31</f>
        <v>4</v>
      </c>
      <c r="AB31" s="91"/>
      <c r="AC31" s="93">
        <f t="shared" si="22"/>
        <v>4</v>
      </c>
      <c r="AD31" s="94">
        <f t="shared" si="22"/>
        <v>0</v>
      </c>
      <c r="AE31" s="95">
        <f t="shared" si="23"/>
        <v>0</v>
      </c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>
        <v>1</v>
      </c>
      <c r="AU31" s="174"/>
      <c r="AV31" s="174">
        <v>1</v>
      </c>
      <c r="AW31" s="174"/>
      <c r="AX31" s="174">
        <v>1</v>
      </c>
      <c r="AY31" s="174"/>
      <c r="AZ31" s="174">
        <v>1</v>
      </c>
      <c r="BA31" s="174"/>
      <c r="BB31" s="79"/>
      <c r="BC31" s="79"/>
      <c r="BD31" s="93">
        <f t="shared" si="24"/>
        <v>4</v>
      </c>
      <c r="BE31" s="93">
        <f t="shared" si="25"/>
        <v>0</v>
      </c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519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519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40</v>
      </c>
      <c r="G35" s="173">
        <v>40</v>
      </c>
      <c r="H35" s="174">
        <f>G35*100/F35</f>
        <v>100</v>
      </c>
      <c r="I35" s="174">
        <v>1</v>
      </c>
      <c r="J35" s="176">
        <f>I35*G35</f>
        <v>40</v>
      </c>
      <c r="K35" s="183">
        <f t="shared" ref="K35:K48" si="26">J35*B35</f>
        <v>26.400000000000002</v>
      </c>
      <c r="L35" s="183">
        <f t="shared" si="5"/>
        <v>5253.6</v>
      </c>
      <c r="M35" s="183">
        <f t="shared" ref="M35:M48" si="27">L35*J35</f>
        <v>210144</v>
      </c>
      <c r="N35" s="183"/>
      <c r="O35" s="183"/>
      <c r="P35" s="114">
        <f t="shared" ref="P35:P48" si="28">K35+N35</f>
        <v>26.400000000000002</v>
      </c>
      <c r="Q35" s="114">
        <f t="shared" ref="Q35:Q48" si="29">M35+P35</f>
        <v>210170.4</v>
      </c>
      <c r="R35" s="61"/>
      <c r="S35" s="62"/>
      <c r="T35" s="85">
        <v>24</v>
      </c>
      <c r="U35" s="1588" t="s">
        <v>64</v>
      </c>
      <c r="V35" s="84"/>
      <c r="W35" s="173">
        <v>40</v>
      </c>
      <c r="X35" s="173">
        <v>40</v>
      </c>
      <c r="Y35" s="174">
        <f>X35*100/W35</f>
        <v>100</v>
      </c>
      <c r="Z35" s="174">
        <v>1</v>
      </c>
      <c r="AA35" s="176">
        <f>Z35*X35</f>
        <v>40</v>
      </c>
      <c r="AB35" s="81"/>
      <c r="AC35" s="93">
        <f t="shared" ref="AC35:AD48" si="30">AF35+AH35+AJ35+AL35+AN35+AP35+AR35+AT35+AV35+AX35+AZ35+BB35</f>
        <v>40</v>
      </c>
      <c r="AD35" s="94">
        <f t="shared" si="30"/>
        <v>0</v>
      </c>
      <c r="AE35" s="95">
        <f t="shared" ref="AE35:AE48" si="31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40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8" si="32">AF35+AH35+AJ35+AL35+AN35+AP35+AR35+AT35+AV35+AX35+AZ35</f>
        <v>40</v>
      </c>
      <c r="BE35" s="93">
        <f t="shared" ref="BE35:BE48" si="33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10</v>
      </c>
      <c r="G36" s="173">
        <v>10</v>
      </c>
      <c r="H36" s="174">
        <f>G36*100/F36</f>
        <v>100</v>
      </c>
      <c r="I36" s="174">
        <v>1</v>
      </c>
      <c r="J36" s="176">
        <f>I36*G36</f>
        <v>10</v>
      </c>
      <c r="K36" s="183">
        <f t="shared" si="26"/>
        <v>6.6000000000000005</v>
      </c>
      <c r="L36" s="183">
        <f t="shared" si="5"/>
        <v>5253.6</v>
      </c>
      <c r="M36" s="183">
        <f t="shared" si="27"/>
        <v>52536</v>
      </c>
      <c r="N36" s="183"/>
      <c r="O36" s="183"/>
      <c r="P36" s="114">
        <f t="shared" si="28"/>
        <v>6.6000000000000005</v>
      </c>
      <c r="Q36" s="114">
        <f t="shared" si="29"/>
        <v>52542.6</v>
      </c>
      <c r="R36" s="61"/>
      <c r="S36" s="62"/>
      <c r="T36" s="85">
        <v>25</v>
      </c>
      <c r="U36" s="1589"/>
      <c r="V36" s="84"/>
      <c r="W36" s="173">
        <v>10</v>
      </c>
      <c r="X36" s="173">
        <v>10</v>
      </c>
      <c r="Y36" s="174">
        <f>X36*100/W36</f>
        <v>100</v>
      </c>
      <c r="Z36" s="174">
        <v>1</v>
      </c>
      <c r="AA36" s="176">
        <f>Z36*X36</f>
        <v>10</v>
      </c>
      <c r="AB36" s="81"/>
      <c r="AC36" s="93">
        <f t="shared" si="30"/>
        <v>10</v>
      </c>
      <c r="AD36" s="94">
        <f t="shared" si="30"/>
        <v>0</v>
      </c>
      <c r="AE36" s="95">
        <f t="shared" si="31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10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32"/>
        <v>10</v>
      </c>
      <c r="BE36" s="93">
        <f t="shared" si="33"/>
        <v>0</v>
      </c>
    </row>
    <row r="37" spans="1:57" ht="21" customHeight="1" x14ac:dyDescent="0.2">
      <c r="A37" s="135">
        <v>26</v>
      </c>
      <c r="B37" s="215">
        <v>0.3</v>
      </c>
      <c r="C37" s="69"/>
      <c r="D37" s="51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519"/>
      <c r="T37" s="85">
        <v>26</v>
      </c>
      <c r="U37" s="522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51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519"/>
      <c r="T38" s="85">
        <v>27</v>
      </c>
      <c r="U38" s="522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519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519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519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519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519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519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1</v>
      </c>
      <c r="G45" s="173">
        <v>1</v>
      </c>
      <c r="H45" s="174">
        <f>G45*100/F45</f>
        <v>100</v>
      </c>
      <c r="I45" s="174">
        <v>2</v>
      </c>
      <c r="J45" s="176">
        <f>I45*G45</f>
        <v>2</v>
      </c>
      <c r="K45" s="183">
        <f t="shared" si="26"/>
        <v>0.66</v>
      </c>
      <c r="L45" s="183">
        <f t="shared" si="5"/>
        <v>2626.8</v>
      </c>
      <c r="M45" s="183">
        <f t="shared" si="27"/>
        <v>5253.6</v>
      </c>
      <c r="N45" s="183"/>
      <c r="O45" s="183"/>
      <c r="P45" s="114">
        <f t="shared" si="28"/>
        <v>0.66</v>
      </c>
      <c r="Q45" s="114">
        <f t="shared" si="29"/>
        <v>5254.26</v>
      </c>
      <c r="R45" s="50"/>
      <c r="S45" s="519"/>
      <c r="T45" s="85">
        <v>34</v>
      </c>
      <c r="U45" s="1585" t="s">
        <v>71</v>
      </c>
      <c r="V45" s="83" t="s">
        <v>49</v>
      </c>
      <c r="W45" s="173">
        <v>1</v>
      </c>
      <c r="X45" s="173">
        <v>1</v>
      </c>
      <c r="Y45" s="174">
        <f>X45*100/W45</f>
        <v>100</v>
      </c>
      <c r="Z45" s="174">
        <v>2</v>
      </c>
      <c r="AA45" s="176">
        <f>Z45*X45</f>
        <v>2</v>
      </c>
      <c r="AB45" s="91"/>
      <c r="AC45" s="93">
        <f t="shared" ref="AC45:AC48" si="34">AF45+AH45+AJ45+AL45+AN45+AP45+AR45+AT45+AV45+AX45+AZ45+BB45</f>
        <v>2</v>
      </c>
      <c r="AD45" s="94">
        <f t="shared" si="30"/>
        <v>0</v>
      </c>
      <c r="AE45" s="95">
        <f t="shared" si="31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1</v>
      </c>
      <c r="AU45" s="174"/>
      <c r="AV45" s="174"/>
      <c r="AW45" s="174"/>
      <c r="AX45" s="174">
        <v>1</v>
      </c>
      <c r="AY45" s="174"/>
      <c r="AZ45" s="174"/>
      <c r="BA45" s="174"/>
      <c r="BB45" s="92"/>
      <c r="BC45" s="91"/>
      <c r="BD45" s="93">
        <f t="shared" si="32"/>
        <v>2</v>
      </c>
      <c r="BE45" s="93">
        <f t="shared" si="33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519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73">
        <v>4</v>
      </c>
      <c r="G47" s="173">
        <v>4</v>
      </c>
      <c r="H47" s="174">
        <f>G47*100/F47</f>
        <v>100</v>
      </c>
      <c r="I47" s="174">
        <v>8</v>
      </c>
      <c r="J47" s="175">
        <f>I47*G47</f>
        <v>32</v>
      </c>
      <c r="K47" s="183">
        <f t="shared" si="26"/>
        <v>128</v>
      </c>
      <c r="L47" s="183">
        <f t="shared" si="5"/>
        <v>31840</v>
      </c>
      <c r="M47" s="183">
        <f t="shared" si="27"/>
        <v>1018880</v>
      </c>
      <c r="N47" s="183"/>
      <c r="O47" s="183"/>
      <c r="P47" s="114">
        <f t="shared" si="28"/>
        <v>128</v>
      </c>
      <c r="Q47" s="114">
        <f t="shared" si="29"/>
        <v>1019008</v>
      </c>
      <c r="R47" s="50"/>
      <c r="S47" s="519"/>
      <c r="T47" s="85">
        <v>36</v>
      </c>
      <c r="U47" s="1585" t="s">
        <v>72</v>
      </c>
      <c r="V47" s="83" t="s">
        <v>49</v>
      </c>
      <c r="W47" s="173">
        <v>4</v>
      </c>
      <c r="X47" s="173">
        <v>4</v>
      </c>
      <c r="Y47" s="174">
        <f>X47*100/W47</f>
        <v>100</v>
      </c>
      <c r="Z47" s="174">
        <v>8</v>
      </c>
      <c r="AA47" s="175">
        <f>Z47*X47</f>
        <v>32</v>
      </c>
      <c r="AB47" s="91"/>
      <c r="AC47" s="93">
        <f t="shared" si="34"/>
        <v>32</v>
      </c>
      <c r="AD47" s="94">
        <f t="shared" si="30"/>
        <v>0</v>
      </c>
      <c r="AE47" s="95">
        <f t="shared" si="31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8</v>
      </c>
      <c r="AU47" s="174"/>
      <c r="AV47" s="174">
        <v>8</v>
      </c>
      <c r="AW47" s="174"/>
      <c r="AX47" s="174">
        <v>8</v>
      </c>
      <c r="AY47" s="174"/>
      <c r="AZ47" s="174">
        <v>8</v>
      </c>
      <c r="BA47" s="174"/>
      <c r="BB47" s="92"/>
      <c r="BC47" s="91"/>
      <c r="BD47" s="93">
        <f t="shared" si="32"/>
        <v>32</v>
      </c>
      <c r="BE47" s="93">
        <f t="shared" si="33"/>
        <v>0</v>
      </c>
    </row>
    <row r="48" spans="1:57" ht="11.25" customHeight="1" x14ac:dyDescent="0.2">
      <c r="A48" s="135">
        <v>37</v>
      </c>
      <c r="B48" s="215">
        <v>4</v>
      </c>
      <c r="C48" s="69"/>
      <c r="D48" s="1421"/>
      <c r="E48" s="67" t="s">
        <v>50</v>
      </c>
      <c r="F48" s="173">
        <v>3</v>
      </c>
      <c r="G48" s="173">
        <v>3</v>
      </c>
      <c r="H48" s="174">
        <f>G48*100/F48</f>
        <v>100</v>
      </c>
      <c r="I48" s="174">
        <v>4</v>
      </c>
      <c r="J48" s="175">
        <f>I48*G48</f>
        <v>12</v>
      </c>
      <c r="K48" s="183">
        <f t="shared" si="26"/>
        <v>48</v>
      </c>
      <c r="L48" s="183">
        <f t="shared" si="5"/>
        <v>31840</v>
      </c>
      <c r="M48" s="183">
        <f t="shared" si="27"/>
        <v>382080</v>
      </c>
      <c r="N48" s="183"/>
      <c r="O48" s="183"/>
      <c r="P48" s="114">
        <f t="shared" si="28"/>
        <v>48</v>
      </c>
      <c r="Q48" s="114">
        <f t="shared" si="29"/>
        <v>382128</v>
      </c>
      <c r="R48" s="50"/>
      <c r="S48" s="519"/>
      <c r="T48" s="85">
        <v>37</v>
      </c>
      <c r="U48" s="1585"/>
      <c r="V48" s="83" t="s">
        <v>50</v>
      </c>
      <c r="W48" s="173">
        <v>3</v>
      </c>
      <c r="X48" s="173">
        <v>3</v>
      </c>
      <c r="Y48" s="174">
        <f>X48*100/W48</f>
        <v>100</v>
      </c>
      <c r="Z48" s="174">
        <v>4</v>
      </c>
      <c r="AA48" s="175">
        <f>Z48*X48</f>
        <v>12</v>
      </c>
      <c r="AB48" s="91"/>
      <c r="AC48" s="93">
        <f t="shared" si="34"/>
        <v>12</v>
      </c>
      <c r="AD48" s="94">
        <f t="shared" si="30"/>
        <v>0</v>
      </c>
      <c r="AE48" s="95">
        <f t="shared" si="31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3</v>
      </c>
      <c r="AU48" s="174"/>
      <c r="AV48" s="174">
        <v>3</v>
      </c>
      <c r="AW48" s="174"/>
      <c r="AX48" s="174">
        <v>3</v>
      </c>
      <c r="AY48" s="174"/>
      <c r="AZ48" s="174">
        <v>3</v>
      </c>
      <c r="BA48" s="174"/>
      <c r="BB48" s="91"/>
      <c r="BC48" s="91"/>
      <c r="BD48" s="93">
        <f t="shared" si="32"/>
        <v>12</v>
      </c>
      <c r="BE48" s="93">
        <f t="shared" si="33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519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519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519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519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519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519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519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519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51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519"/>
      <c r="T57" s="85">
        <v>46</v>
      </c>
      <c r="U57" s="522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519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519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519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519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519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519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519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519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519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519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519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519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519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519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519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519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20</v>
      </c>
      <c r="G76" s="173">
        <v>20</v>
      </c>
      <c r="H76" s="174">
        <f t="shared" ref="H76:H79" si="35">G76*100/F76</f>
        <v>100</v>
      </c>
      <c r="I76" s="174">
        <v>1</v>
      </c>
      <c r="J76" s="176">
        <f t="shared" ref="J76:J79" si="36">I76*G76</f>
        <v>20</v>
      </c>
      <c r="K76" s="183">
        <f t="shared" ref="K76:K79" si="37">J76*B76</f>
        <v>10</v>
      </c>
      <c r="L76" s="183">
        <f t="shared" ref="L76:L77" si="38">B76*7960</f>
        <v>3980</v>
      </c>
      <c r="M76" s="183">
        <f t="shared" ref="M76:M79" si="39">L76*J76</f>
        <v>79600</v>
      </c>
      <c r="N76" s="183"/>
      <c r="O76" s="183"/>
      <c r="P76" s="114">
        <f t="shared" ref="P76:P79" si="40">K76+N76</f>
        <v>10</v>
      </c>
      <c r="Q76" s="114">
        <f t="shared" ref="Q76:Q79" si="41">M76+P76</f>
        <v>79610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20</v>
      </c>
      <c r="X76" s="173">
        <v>20</v>
      </c>
      <c r="Y76" s="174">
        <f t="shared" ref="Y76:Y79" si="42">X76*100/W76</f>
        <v>100</v>
      </c>
      <c r="Z76" s="174">
        <v>1</v>
      </c>
      <c r="AA76" s="176">
        <f t="shared" ref="AA76:AA79" si="43">Z76*X76</f>
        <v>20</v>
      </c>
      <c r="AB76" s="91"/>
      <c r="AC76" s="93">
        <f t="shared" ref="AC76:AD79" si="44">AF76+AH76+AJ76+AL76+AN76+AP76+AR76+AT76+AV76+AX76+AZ76+BB76</f>
        <v>20</v>
      </c>
      <c r="AD76" s="94">
        <f t="shared" si="44"/>
        <v>0</v>
      </c>
      <c r="AE76" s="95">
        <f t="shared" ref="AE76:AE79" si="45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20</v>
      </c>
      <c r="AW76" s="184"/>
      <c r="AX76" s="184"/>
      <c r="AY76" s="184"/>
      <c r="AZ76" s="184"/>
      <c r="BA76" s="184"/>
      <c r="BB76" s="91"/>
      <c r="BC76" s="91"/>
      <c r="BD76" s="93">
        <f t="shared" ref="BD76:BD99" si="46">AF76+AH76+AJ76+AL76+AN76+AP76+AR76+AT76+AV76+AX76+AZ76</f>
        <v>20</v>
      </c>
      <c r="BE76" s="93">
        <f t="shared" ref="BE76:BE99" si="47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5</v>
      </c>
      <c r="G77" s="173">
        <v>5</v>
      </c>
      <c r="H77" s="174">
        <f t="shared" si="35"/>
        <v>100</v>
      </c>
      <c r="I77" s="174">
        <v>1</v>
      </c>
      <c r="J77" s="176">
        <f t="shared" si="36"/>
        <v>5</v>
      </c>
      <c r="K77" s="183">
        <f t="shared" si="37"/>
        <v>2.5</v>
      </c>
      <c r="L77" s="183">
        <f t="shared" si="38"/>
        <v>3980</v>
      </c>
      <c r="M77" s="183">
        <f t="shared" si="39"/>
        <v>19900</v>
      </c>
      <c r="N77" s="183"/>
      <c r="O77" s="183"/>
      <c r="P77" s="114">
        <f t="shared" si="40"/>
        <v>2.5</v>
      </c>
      <c r="Q77" s="114">
        <f t="shared" si="41"/>
        <v>19902.5</v>
      </c>
      <c r="R77" s="61"/>
      <c r="S77" s="62"/>
      <c r="T77" s="85">
        <v>66</v>
      </c>
      <c r="U77" s="1587"/>
      <c r="V77" s="83" t="s">
        <v>50</v>
      </c>
      <c r="W77" s="173">
        <v>5</v>
      </c>
      <c r="X77" s="173">
        <v>5</v>
      </c>
      <c r="Y77" s="174">
        <f t="shared" si="42"/>
        <v>100</v>
      </c>
      <c r="Z77" s="174">
        <v>1</v>
      </c>
      <c r="AA77" s="176">
        <f t="shared" si="43"/>
        <v>5</v>
      </c>
      <c r="AB77" s="91"/>
      <c r="AC77" s="93">
        <f t="shared" si="44"/>
        <v>5</v>
      </c>
      <c r="AD77" s="94">
        <f t="shared" si="44"/>
        <v>0</v>
      </c>
      <c r="AE77" s="95">
        <f t="shared" si="45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5</v>
      </c>
      <c r="AW77" s="184"/>
      <c r="AX77" s="184"/>
      <c r="AY77" s="184"/>
      <c r="AZ77" s="184"/>
      <c r="BA77" s="184"/>
      <c r="BB77" s="91"/>
      <c r="BC77" s="91"/>
      <c r="BD77" s="93">
        <f t="shared" si="46"/>
        <v>5</v>
      </c>
      <c r="BE77" s="93">
        <f t="shared" si="47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3</v>
      </c>
      <c r="G78" s="173">
        <v>3</v>
      </c>
      <c r="H78" s="174">
        <f t="shared" si="35"/>
        <v>100</v>
      </c>
      <c r="I78" s="174">
        <v>2</v>
      </c>
      <c r="J78" s="176">
        <f t="shared" si="36"/>
        <v>6</v>
      </c>
      <c r="K78" s="183">
        <f t="shared" si="37"/>
        <v>6</v>
      </c>
      <c r="L78" s="183">
        <f t="shared" si="5"/>
        <v>7960</v>
      </c>
      <c r="M78" s="183">
        <f t="shared" si="39"/>
        <v>47760</v>
      </c>
      <c r="N78" s="183"/>
      <c r="O78" s="183"/>
      <c r="P78" s="114">
        <f t="shared" si="40"/>
        <v>6</v>
      </c>
      <c r="Q78" s="114">
        <f t="shared" si="41"/>
        <v>47766</v>
      </c>
      <c r="R78" s="50"/>
      <c r="S78" s="519"/>
      <c r="T78" s="85">
        <v>67</v>
      </c>
      <c r="U78" s="1583" t="s">
        <v>90</v>
      </c>
      <c r="V78" s="83" t="s">
        <v>49</v>
      </c>
      <c r="W78" s="173">
        <v>3</v>
      </c>
      <c r="X78" s="173">
        <v>3</v>
      </c>
      <c r="Y78" s="174">
        <f t="shared" si="42"/>
        <v>100</v>
      </c>
      <c r="Z78" s="174">
        <v>2</v>
      </c>
      <c r="AA78" s="176">
        <f t="shared" si="43"/>
        <v>6</v>
      </c>
      <c r="AB78" s="91"/>
      <c r="AC78" s="93">
        <f t="shared" si="44"/>
        <v>6</v>
      </c>
      <c r="AD78" s="94">
        <f t="shared" si="44"/>
        <v>0</v>
      </c>
      <c r="AE78" s="95">
        <f t="shared" si="45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3</v>
      </c>
      <c r="AU78" s="184"/>
      <c r="AV78" s="174">
        <v>3</v>
      </c>
      <c r="AW78" s="184"/>
      <c r="AX78" s="184"/>
      <c r="AY78" s="184"/>
      <c r="AZ78" s="184"/>
      <c r="BA78" s="184"/>
      <c r="BB78" s="91"/>
      <c r="BC78" s="91"/>
      <c r="BD78" s="93">
        <f t="shared" si="46"/>
        <v>6</v>
      </c>
      <c r="BE78" s="93">
        <f t="shared" si="47"/>
        <v>0</v>
      </c>
    </row>
    <row r="79" spans="1:57" ht="13.5" customHeight="1" x14ac:dyDescent="0.2">
      <c r="A79" s="135">
        <v>68</v>
      </c>
      <c r="B79" s="215">
        <v>1</v>
      </c>
      <c r="C79" s="208">
        <v>80</v>
      </c>
      <c r="D79" s="1419"/>
      <c r="E79" s="67" t="s">
        <v>50</v>
      </c>
      <c r="F79" s="173">
        <v>27</v>
      </c>
      <c r="G79" s="173">
        <v>10</v>
      </c>
      <c r="H79" s="174">
        <f t="shared" si="35"/>
        <v>37.037037037037038</v>
      </c>
      <c r="I79" s="174">
        <v>2</v>
      </c>
      <c r="J79" s="176">
        <f t="shared" si="36"/>
        <v>20</v>
      </c>
      <c r="K79" s="183">
        <f t="shared" si="37"/>
        <v>20</v>
      </c>
      <c r="L79" s="183">
        <f t="shared" ref="L79:L107" si="48">B79*7960</f>
        <v>7960</v>
      </c>
      <c r="M79" s="183">
        <f t="shared" si="39"/>
        <v>159200</v>
      </c>
      <c r="N79" s="183">
        <f>C79+J79</f>
        <v>100</v>
      </c>
      <c r="O79" s="183">
        <f t="shared" ref="O79" si="49">N79*7960</f>
        <v>796000</v>
      </c>
      <c r="P79" s="114">
        <f t="shared" si="40"/>
        <v>120</v>
      </c>
      <c r="Q79" s="114">
        <f t="shared" si="41"/>
        <v>159320</v>
      </c>
      <c r="R79" s="50"/>
      <c r="S79" s="519"/>
      <c r="T79" s="85">
        <v>68</v>
      </c>
      <c r="U79" s="1583"/>
      <c r="V79" s="83" t="s">
        <v>50</v>
      </c>
      <c r="W79" s="173">
        <v>27</v>
      </c>
      <c r="X79" s="173">
        <v>10</v>
      </c>
      <c r="Y79" s="174">
        <f t="shared" si="42"/>
        <v>37.037037037037038</v>
      </c>
      <c r="Z79" s="174">
        <v>2</v>
      </c>
      <c r="AA79" s="176">
        <f t="shared" si="43"/>
        <v>20</v>
      </c>
      <c r="AB79" s="91"/>
      <c r="AC79" s="93">
        <f t="shared" si="44"/>
        <v>20</v>
      </c>
      <c r="AD79" s="94">
        <f t="shared" si="44"/>
        <v>0</v>
      </c>
      <c r="AE79" s="95">
        <f t="shared" si="45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10</v>
      </c>
      <c r="AU79" s="174"/>
      <c r="AV79" s="174">
        <v>10</v>
      </c>
      <c r="AW79" s="174"/>
      <c r="AX79" s="174"/>
      <c r="AY79" s="174"/>
      <c r="AZ79" s="174"/>
      <c r="BA79" s="174"/>
      <c r="BB79" s="91"/>
      <c r="BC79" s="91"/>
      <c r="BD79" s="93">
        <f t="shared" si="46"/>
        <v>20</v>
      </c>
      <c r="BE79" s="93">
        <f t="shared" si="47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519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519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519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519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1</v>
      </c>
      <c r="G84" s="173">
        <v>1</v>
      </c>
      <c r="H84" s="174">
        <f t="shared" ref="H84" si="50">G84*100/F84</f>
        <v>100</v>
      </c>
      <c r="I84" s="174">
        <v>2</v>
      </c>
      <c r="J84" s="176">
        <f t="shared" ref="J84" si="51">I84*G84</f>
        <v>2</v>
      </c>
      <c r="K84" s="183">
        <f t="shared" ref="K84" si="52">J84*B84</f>
        <v>2</v>
      </c>
      <c r="L84" s="183">
        <f t="shared" ref="L84" si="53">B84*7960</f>
        <v>7960</v>
      </c>
      <c r="M84" s="183">
        <f t="shared" ref="M84" si="54">L84*J84</f>
        <v>15920</v>
      </c>
      <c r="N84" s="183"/>
      <c r="O84" s="183"/>
      <c r="P84" s="114">
        <f t="shared" ref="P84" si="55">K84+N84</f>
        <v>2</v>
      </c>
      <c r="Q84" s="114">
        <f t="shared" ref="Q84" si="56">M84+P84</f>
        <v>15922</v>
      </c>
      <c r="R84" s="50"/>
      <c r="S84" s="519"/>
      <c r="T84" s="85">
        <v>73</v>
      </c>
      <c r="U84" s="1584" t="s">
        <v>93</v>
      </c>
      <c r="V84" s="83" t="s">
        <v>49</v>
      </c>
      <c r="W84" s="173">
        <v>1</v>
      </c>
      <c r="X84" s="173">
        <v>1</v>
      </c>
      <c r="Y84" s="174">
        <f t="shared" ref="Y84" si="57">X84*100/W84</f>
        <v>100</v>
      </c>
      <c r="Z84" s="174">
        <v>2</v>
      </c>
      <c r="AA84" s="176">
        <f t="shared" ref="AA84" si="58">Z84*X84</f>
        <v>2</v>
      </c>
      <c r="AB84" s="91"/>
      <c r="AC84" s="93">
        <f t="shared" ref="AC84:AD84" si="59">AF84+AH84+AJ84+AL84+AN84+AP84+AR84+AT84+AV84+AX84+AZ84+BB84</f>
        <v>2</v>
      </c>
      <c r="AD84" s="94">
        <f t="shared" si="59"/>
        <v>0</v>
      </c>
      <c r="AE84" s="95">
        <f t="shared" ref="AE84" si="60">AD84*100/AC84</f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>
        <v>1</v>
      </c>
      <c r="AW84" s="174"/>
      <c r="AX84" s="174">
        <v>1</v>
      </c>
      <c r="AY84" s="174"/>
      <c r="AZ84" s="174"/>
      <c r="BA84" s="174"/>
      <c r="BB84" s="91"/>
      <c r="BC84" s="91"/>
      <c r="BD84" s="93">
        <f t="shared" ref="BD84" si="61">AF84+AH84+AJ84+AL84+AN84+AP84+AR84+AT84+AV84+AX84+AZ84</f>
        <v>2</v>
      </c>
      <c r="BE84" s="93">
        <f t="shared" ref="BE84" si="62">AG84+AI84+AK84+AM84+AO84+AQ84+AS84+AU84+AW84+AY84+BA84+BC84</f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519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519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519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519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519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519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519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51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519"/>
      <c r="T92" s="85">
        <v>81</v>
      </c>
      <c r="U92" s="523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51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519"/>
      <c r="T93" s="85">
        <v>82</v>
      </c>
      <c r="U93" s="522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519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519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519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519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512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63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519"/>
      <c r="T99" s="85">
        <v>88</v>
      </c>
      <c r="U99" s="522" t="s">
        <v>102</v>
      </c>
      <c r="V99" s="83" t="s">
        <v>49</v>
      </c>
      <c r="W99" s="173">
        <v>1</v>
      </c>
      <c r="X99" s="173">
        <v>1</v>
      </c>
      <c r="Y99" s="174">
        <f>X99*100/W99</f>
        <v>100</v>
      </c>
      <c r="Z99" s="174">
        <v>1</v>
      </c>
      <c r="AA99" s="176">
        <f>Z99*X99</f>
        <v>1</v>
      </c>
      <c r="AB99" s="91"/>
      <c r="AC99" s="93">
        <f t="shared" ref="AC99:AD101" si="64">AF99+AH99+AJ99+AL99+AN99+AP99+AR99+AT99+AV99+AX99+AZ99+BB99</f>
        <v>1</v>
      </c>
      <c r="AD99" s="94">
        <f t="shared" si="64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/>
      <c r="AW99" s="174"/>
      <c r="AX99" s="174">
        <v>1</v>
      </c>
      <c r="AY99" s="174"/>
      <c r="AZ99" s="174"/>
      <c r="BA99" s="184"/>
      <c r="BB99" s="91"/>
      <c r="BC99" s="79"/>
      <c r="BD99" s="93">
        <f t="shared" si="46"/>
        <v>1</v>
      </c>
      <c r="BE99" s="93">
        <f t="shared" si="47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10</v>
      </c>
      <c r="J100" s="176">
        <f>I100*G100</f>
        <v>10</v>
      </c>
      <c r="K100" s="183">
        <f>J100*B100</f>
        <v>10</v>
      </c>
      <c r="L100" s="183">
        <f t="shared" si="63"/>
        <v>7960</v>
      </c>
      <c r="M100" s="183">
        <f>L100*J100</f>
        <v>79600</v>
      </c>
      <c r="N100" s="183"/>
      <c r="O100" s="183"/>
      <c r="P100" s="114">
        <f>K100+N100</f>
        <v>10</v>
      </c>
      <c r="Q100" s="114">
        <f>M100+P100</f>
        <v>79610</v>
      </c>
      <c r="R100" s="50"/>
      <c r="S100" s="519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f>X100*100/W100</f>
        <v>100</v>
      </c>
      <c r="Z100" s="174">
        <v>10</v>
      </c>
      <c r="AA100" s="176">
        <f>Z100*X100</f>
        <v>10</v>
      </c>
      <c r="AB100" s="91"/>
      <c r="AC100" s="93">
        <f t="shared" si="64"/>
        <v>10</v>
      </c>
      <c r="AD100" s="94">
        <f t="shared" si="64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5</v>
      </c>
      <c r="AU100" s="174"/>
      <c r="AV100" s="174">
        <v>2</v>
      </c>
      <c r="AW100" s="174"/>
      <c r="AX100" s="174">
        <v>2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10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20</v>
      </c>
      <c r="J101" s="175">
        <f>I101*G101</f>
        <v>20</v>
      </c>
      <c r="K101" s="183">
        <f>J101*B101</f>
        <v>30</v>
      </c>
      <c r="L101" s="183">
        <f t="shared" si="63"/>
        <v>11940</v>
      </c>
      <c r="M101" s="183">
        <f>L101*J101</f>
        <v>238800</v>
      </c>
      <c r="N101" s="183"/>
      <c r="O101" s="183"/>
      <c r="P101" s="114">
        <f>K101+N101</f>
        <v>30</v>
      </c>
      <c r="Q101" s="114">
        <f>M101+P101</f>
        <v>238830</v>
      </c>
      <c r="R101" s="50"/>
      <c r="S101" s="519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f>X101*100/W101</f>
        <v>100</v>
      </c>
      <c r="Z101" s="174">
        <v>20</v>
      </c>
      <c r="AA101" s="175">
        <f>Z101*X101</f>
        <v>20</v>
      </c>
      <c r="AB101" s="91"/>
      <c r="AC101" s="93">
        <f t="shared" si="64"/>
        <v>20</v>
      </c>
      <c r="AD101" s="94">
        <f t="shared" si="64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10</v>
      </c>
      <c r="AU101" s="174"/>
      <c r="AV101" s="174">
        <v>4</v>
      </c>
      <c r="AW101" s="174"/>
      <c r="AX101" s="174">
        <v>4</v>
      </c>
      <c r="AY101" s="174"/>
      <c r="AZ101" s="174">
        <v>2</v>
      </c>
      <c r="BA101" s="174"/>
      <c r="BB101" s="91"/>
      <c r="BC101" s="79"/>
      <c r="BD101" s="93">
        <f>AF101+AH101+AJ101+AL101+AN101+AP101+AR101+AT101+AV101+AX101+AZ101</f>
        <v>20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512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f>I103*G103</f>
        <v>5</v>
      </c>
      <c r="K103" s="183">
        <f>J103*B103</f>
        <v>40</v>
      </c>
      <c r="L103" s="183">
        <f t="shared" si="48"/>
        <v>63680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519"/>
      <c r="T103" s="85">
        <v>92</v>
      </c>
      <c r="U103" s="523" t="s">
        <v>105</v>
      </c>
      <c r="V103" s="83" t="s">
        <v>106</v>
      </c>
      <c r="W103" s="182">
        <v>1</v>
      </c>
      <c r="X103" s="182">
        <v>1</v>
      </c>
      <c r="Y103" s="174">
        <f>X103*100/W103</f>
        <v>100</v>
      </c>
      <c r="Z103" s="174">
        <v>5</v>
      </c>
      <c r="AA103" s="176">
        <f>Z103*X103</f>
        <v>5</v>
      </c>
      <c r="AB103" s="91"/>
      <c r="AC103" s="93">
        <f t="shared" ref="AC103:AD107" si="65">AF103+AH103+AJ103+AL103+AN103+AP103+AR103+AT103+AV103+AX103+AZ103+BB103</f>
        <v>5</v>
      </c>
      <c r="AD103" s="94">
        <f t="shared" si="65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66">AF103+AH103+AJ103+AL103+AN103+AP103+AR103+AT103+AV103+AX103+AZ103</f>
        <v>5</v>
      </c>
      <c r="BE103" s="93">
        <f t="shared" ref="BE103" si="67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512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f>I104*G104</f>
        <v>5</v>
      </c>
      <c r="K104" s="183">
        <f>J104*B104</f>
        <v>20</v>
      </c>
      <c r="L104" s="183">
        <f t="shared" si="48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519"/>
      <c r="T104" s="85">
        <v>93</v>
      </c>
      <c r="U104" s="522" t="s">
        <v>107</v>
      </c>
      <c r="V104" s="83" t="s">
        <v>106</v>
      </c>
      <c r="W104" s="182">
        <v>1</v>
      </c>
      <c r="X104" s="182">
        <v>1</v>
      </c>
      <c r="Y104" s="174">
        <f>X104*100/W104</f>
        <v>100</v>
      </c>
      <c r="Z104" s="174">
        <v>5</v>
      </c>
      <c r="AA104" s="176">
        <f>Z104*X104</f>
        <v>5</v>
      </c>
      <c r="AB104" s="91"/>
      <c r="AC104" s="93">
        <f t="shared" si="65"/>
        <v>5</v>
      </c>
      <c r="AD104" s="94">
        <f t="shared" si="65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512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20</v>
      </c>
      <c r="J105" s="260">
        <f>I105*G105</f>
        <v>20</v>
      </c>
      <c r="K105" s="183">
        <f>J105*B105</f>
        <v>160</v>
      </c>
      <c r="L105" s="183">
        <f t="shared" si="48"/>
        <v>63680</v>
      </c>
      <c r="M105" s="183">
        <f>L105*J105</f>
        <v>1273600</v>
      </c>
      <c r="N105" s="183"/>
      <c r="O105" s="183"/>
      <c r="P105" s="114">
        <f>K105+N105</f>
        <v>160</v>
      </c>
      <c r="Q105" s="114">
        <f>M105+P105</f>
        <v>1273760</v>
      </c>
      <c r="R105" s="50"/>
      <c r="S105" s="519"/>
      <c r="T105" s="85">
        <v>94</v>
      </c>
      <c r="U105" s="523" t="s">
        <v>108</v>
      </c>
      <c r="V105" s="83" t="s">
        <v>106</v>
      </c>
      <c r="W105" s="182">
        <v>1</v>
      </c>
      <c r="X105" s="182">
        <v>1</v>
      </c>
      <c r="Y105" s="174">
        <f>X105*100/W105</f>
        <v>100</v>
      </c>
      <c r="Z105" s="174">
        <v>20</v>
      </c>
      <c r="AA105" s="260">
        <f>Z105*X105</f>
        <v>20</v>
      </c>
      <c r="AB105" s="91"/>
      <c r="AC105" s="93">
        <f t="shared" si="65"/>
        <v>20</v>
      </c>
      <c r="AD105" s="94">
        <f t="shared" si="65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4</v>
      </c>
      <c r="AS105" s="191"/>
      <c r="AT105" s="174">
        <v>4</v>
      </c>
      <c r="AU105" s="174"/>
      <c r="AV105" s="174">
        <v>4</v>
      </c>
      <c r="AW105" s="174"/>
      <c r="AX105" s="174">
        <v>4</v>
      </c>
      <c r="AY105" s="174"/>
      <c r="AZ105" s="174">
        <v>4</v>
      </c>
      <c r="BA105" s="174"/>
      <c r="BB105" s="91"/>
      <c r="BC105" s="79"/>
      <c r="BD105" s="93">
        <f>AF105+AH105+AJ105+AL105+AN105+AP105+AR105+AT105+AV105+AX105+AZ105</f>
        <v>20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51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260">
        <f>I106*G106</f>
        <v>5</v>
      </c>
      <c r="K106" s="183">
        <f>J106*B106</f>
        <v>40</v>
      </c>
      <c r="L106" s="183">
        <f t="shared" si="48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519"/>
      <c r="T106" s="85">
        <v>95</v>
      </c>
      <c r="U106" s="522" t="s">
        <v>109</v>
      </c>
      <c r="V106" s="83" t="s">
        <v>106</v>
      </c>
      <c r="W106" s="182">
        <v>1</v>
      </c>
      <c r="X106" s="182">
        <v>1</v>
      </c>
      <c r="Y106" s="174">
        <f>X106*100/W106</f>
        <v>100</v>
      </c>
      <c r="Z106" s="174">
        <v>5</v>
      </c>
      <c r="AA106" s="260">
        <f>Z106*X106</f>
        <v>5</v>
      </c>
      <c r="AB106" s="91"/>
      <c r="AC106" s="93">
        <f t="shared" si="65"/>
        <v>5</v>
      </c>
      <c r="AD106" s="94">
        <f t="shared" si="65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51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4</v>
      </c>
      <c r="J107" s="175">
        <f>I107*G107</f>
        <v>4</v>
      </c>
      <c r="K107" s="183">
        <f>J107*B107</f>
        <v>16</v>
      </c>
      <c r="L107" s="183">
        <f t="shared" si="48"/>
        <v>31840</v>
      </c>
      <c r="M107" s="183">
        <f>L107*J107</f>
        <v>127360</v>
      </c>
      <c r="N107" s="183"/>
      <c r="O107" s="183"/>
      <c r="P107" s="114">
        <f>K107+N107</f>
        <v>16</v>
      </c>
      <c r="Q107" s="114">
        <f>M107+P107</f>
        <v>127376</v>
      </c>
      <c r="R107" s="50"/>
      <c r="S107" s="519"/>
      <c r="T107" s="85">
        <v>96</v>
      </c>
      <c r="U107" s="522" t="s">
        <v>110</v>
      </c>
      <c r="V107" s="83" t="s">
        <v>106</v>
      </c>
      <c r="W107" s="182">
        <v>1</v>
      </c>
      <c r="X107" s="182">
        <v>1</v>
      </c>
      <c r="Y107" s="174">
        <f>X107*100/W107</f>
        <v>100</v>
      </c>
      <c r="Z107" s="174">
        <v>4</v>
      </c>
      <c r="AA107" s="175">
        <f>Z107*X107</f>
        <v>4</v>
      </c>
      <c r="AB107" s="91"/>
      <c r="AC107" s="93">
        <f t="shared" si="65"/>
        <v>4</v>
      </c>
      <c r="AD107" s="94">
        <f t="shared" si="65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/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4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519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519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519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519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519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519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519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519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519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519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519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519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519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519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519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519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519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519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132</v>
      </c>
      <c r="D129" s="150" t="s">
        <v>122</v>
      </c>
      <c r="E129" s="76"/>
      <c r="F129" s="213">
        <f>SUM(F13:F128)</f>
        <v>134</v>
      </c>
      <c r="G129" s="213">
        <f>SUM(G13:G128)</f>
        <v>117</v>
      </c>
      <c r="H129" s="214">
        <f>AVERAGE(H13:H128)</f>
        <v>97.751322751322746</v>
      </c>
      <c r="I129" s="214">
        <f>SUM(I13:I128)</f>
        <v>127</v>
      </c>
      <c r="J129" s="206">
        <f>SUM(J13:J128)</f>
        <v>258</v>
      </c>
      <c r="K129" s="189">
        <f>SUM(K14:K128)</f>
        <v>748.16</v>
      </c>
      <c r="L129" s="189">
        <f t="shared" ref="L129:Q129" si="68">SUM(L14:L128)</f>
        <v>980274</v>
      </c>
      <c r="M129" s="211">
        <f t="shared" si="68"/>
        <v>5955353.5999999996</v>
      </c>
      <c r="N129" s="211">
        <f t="shared" si="68"/>
        <v>158</v>
      </c>
      <c r="O129" s="189">
        <f t="shared" si="68"/>
        <v>1257680</v>
      </c>
      <c r="P129" s="212">
        <f t="shared" si="68"/>
        <v>906.16</v>
      </c>
      <c r="Q129" s="212">
        <f t="shared" si="68"/>
        <v>5956259.7599999998</v>
      </c>
      <c r="R129" s="4"/>
      <c r="S129" s="519"/>
      <c r="T129" s="85">
        <v>118</v>
      </c>
      <c r="U129" s="199" t="s">
        <v>122</v>
      </c>
      <c r="V129" s="200"/>
      <c r="W129" s="213">
        <f>SUM(W13:W128)</f>
        <v>134</v>
      </c>
      <c r="X129" s="213">
        <f>SUM(X13:X128)</f>
        <v>117</v>
      </c>
      <c r="Y129" s="214">
        <f>AVERAGE(Y13:Y128)</f>
        <v>97.751322751322746</v>
      </c>
      <c r="Z129" s="214">
        <f>SUM(Z13:Z128)</f>
        <v>127</v>
      </c>
      <c r="AA129" s="206">
        <f>SUM(AA13:AA128)</f>
        <v>258</v>
      </c>
      <c r="AB129" s="201"/>
      <c r="AC129" s="201">
        <f>SUM(AC14:AC128)</f>
        <v>258</v>
      </c>
      <c r="AD129" s="202">
        <f>SUM(AD14:AD128)</f>
        <v>0</v>
      </c>
      <c r="AE129" s="203"/>
      <c r="AF129" s="204">
        <f t="shared" ref="AF129:AQ129" si="69">SUM(AF14:AF128)</f>
        <v>0</v>
      </c>
      <c r="AG129" s="204">
        <f t="shared" si="69"/>
        <v>0</v>
      </c>
      <c r="AH129" s="204">
        <f t="shared" si="69"/>
        <v>0</v>
      </c>
      <c r="AI129" s="204">
        <f t="shared" si="69"/>
        <v>0</v>
      </c>
      <c r="AJ129" s="204">
        <f t="shared" si="69"/>
        <v>0</v>
      </c>
      <c r="AK129" s="204">
        <f t="shared" si="69"/>
        <v>0</v>
      </c>
      <c r="AL129" s="204">
        <f t="shared" si="69"/>
        <v>0</v>
      </c>
      <c r="AM129" s="204">
        <f t="shared" si="69"/>
        <v>0</v>
      </c>
      <c r="AN129" s="204">
        <f t="shared" si="69"/>
        <v>0</v>
      </c>
      <c r="AO129" s="204">
        <f t="shared" si="69"/>
        <v>0</v>
      </c>
      <c r="AP129" s="204">
        <f t="shared" si="69"/>
        <v>0</v>
      </c>
      <c r="AQ129" s="205">
        <f t="shared" si="69"/>
        <v>0</v>
      </c>
      <c r="AR129" s="206">
        <f>SUM(AR13:AR128)</f>
        <v>9</v>
      </c>
      <c r="AS129" s="206">
        <v>0</v>
      </c>
      <c r="AT129" s="206">
        <f>SUM(AT15:AT128)</f>
        <v>108</v>
      </c>
      <c r="AU129" s="206">
        <v>0</v>
      </c>
      <c r="AV129" s="206">
        <f>SUM(AV14:AV128)</f>
        <v>75</v>
      </c>
      <c r="AW129" s="206">
        <v>0</v>
      </c>
      <c r="AX129" s="206">
        <f>SUM(AX12:AX128)</f>
        <v>37</v>
      </c>
      <c r="AY129" s="206">
        <v>0</v>
      </c>
      <c r="AZ129" s="207">
        <f>SUM(AZ12:AZ128)</f>
        <v>29</v>
      </c>
      <c r="BA129" s="207">
        <f t="shared" ref="BA129:BE129" si="70">SUM(BA14:BA128)</f>
        <v>0</v>
      </c>
      <c r="BB129" s="207">
        <f t="shared" si="70"/>
        <v>0</v>
      </c>
      <c r="BC129" s="207">
        <f t="shared" si="70"/>
        <v>0</v>
      </c>
      <c r="BD129" s="207">
        <f>SUM(BD14:BD128)</f>
        <v>258</v>
      </c>
      <c r="BE129" s="207">
        <f t="shared" si="70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519"/>
      <c r="T130" s="521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519"/>
      <c r="T131" s="521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K129*7960-1274</f>
        <v>5954079.5999999996</v>
      </c>
      <c r="F132" s="1418"/>
      <c r="G132" s="1418"/>
      <c r="H132" s="18"/>
      <c r="I132" s="18"/>
      <c r="J132" s="18"/>
      <c r="K132" s="1411" t="s">
        <v>125</v>
      </c>
      <c r="L132" s="1411"/>
      <c r="M132" s="515" t="s">
        <v>126</v>
      </c>
      <c r="N132" s="48"/>
      <c r="O132" s="48"/>
      <c r="P132" s="39"/>
      <c r="Q132" s="39"/>
      <c r="R132" s="50"/>
      <c r="S132" s="519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1050720</v>
      </c>
      <c r="F133" s="1418"/>
      <c r="G133" s="1418"/>
      <c r="H133" s="18"/>
      <c r="I133" s="18"/>
      <c r="J133" s="18"/>
      <c r="K133" s="1411" t="s">
        <v>125</v>
      </c>
      <c r="L133" s="1411"/>
      <c r="M133" s="515" t="s">
        <v>129</v>
      </c>
      <c r="N133" s="103"/>
      <c r="O133" s="103"/>
      <c r="P133" s="36"/>
      <c r="Q133" s="36"/>
      <c r="R133" s="50"/>
      <c r="S133" s="519"/>
      <c r="T133" s="521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515" t="s">
        <v>131</v>
      </c>
      <c r="N134" s="104"/>
      <c r="O134" s="104"/>
      <c r="P134" s="36"/>
      <c r="Q134" s="36"/>
      <c r="R134" s="50"/>
      <c r="S134" s="519"/>
      <c r="T134" s="521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519"/>
      <c r="T135" s="521"/>
      <c r="U135" s="521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519"/>
      <c r="T136" s="521"/>
      <c r="U136" s="521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519"/>
      <c r="T137" s="521"/>
      <c r="U137" s="521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519"/>
      <c r="T138" s="521"/>
      <c r="U138" s="521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10914799.6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519"/>
      <c r="T139" s="521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513"/>
      <c r="I140" s="40"/>
      <c r="J140" s="513"/>
      <c r="K140" s="1411" t="s">
        <v>125</v>
      </c>
      <c r="L140" s="1411"/>
      <c r="M140" s="514" t="s">
        <v>142</v>
      </c>
      <c r="N140" s="245"/>
      <c r="O140" s="245"/>
      <c r="R140" s="44"/>
      <c r="S140" s="520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520"/>
      <c r="O141" s="520"/>
      <c r="R141" s="44"/>
      <c r="S141" s="520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520"/>
      <c r="O142" s="520"/>
      <c r="R142" s="44"/>
      <c r="S142" s="520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510"/>
      <c r="O143" s="510"/>
      <c r="R143" s="44"/>
      <c r="S143" s="520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s="109" customFormat="1" ht="15.75" x14ac:dyDescent="0.2">
      <c r="D144" s="1407"/>
      <c r="E144" s="1407"/>
      <c r="F144" s="1407"/>
      <c r="K144" s="510"/>
      <c r="L144" s="24"/>
      <c r="M144" s="25"/>
      <c r="N144" s="510"/>
      <c r="O144" s="510"/>
      <c r="P144" s="41"/>
      <c r="Q144" s="41"/>
      <c r="R144" s="42"/>
      <c r="S144" s="41"/>
      <c r="U144" s="2"/>
      <c r="V144" s="2"/>
      <c r="W144" s="2"/>
      <c r="X144" s="2"/>
      <c r="Y144" s="2"/>
      <c r="Z144" s="2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S144" s="120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1"/>
    </row>
    <row r="145" spans="2:58" s="109" customFormat="1" ht="20.100000000000001" customHeight="1" x14ac:dyDescent="0.2">
      <c r="D145" s="1407"/>
      <c r="E145" s="1407"/>
      <c r="F145" s="1407"/>
      <c r="K145" s="26"/>
      <c r="L145" s="24"/>
      <c r="M145" s="53"/>
      <c r="N145" s="510"/>
      <c r="O145" s="244"/>
      <c r="P145" s="520"/>
      <c r="Q145" s="520"/>
      <c r="R145" s="44"/>
      <c r="S145" s="33"/>
      <c r="U145" s="2"/>
      <c r="V145" s="2"/>
      <c r="W145" s="2"/>
      <c r="X145" s="2"/>
      <c r="Y145" s="2"/>
      <c r="Z145" s="2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  <c r="AQ145" s="120"/>
      <c r="AR145" s="120"/>
      <c r="AS145" s="120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1"/>
    </row>
    <row r="146" spans="2:58" s="109" customFormat="1" ht="20.100000000000001" customHeight="1" x14ac:dyDescent="0.2">
      <c r="D146" s="1407"/>
      <c r="E146" s="1407"/>
      <c r="F146" s="1407"/>
      <c r="K146" s="54"/>
      <c r="L146" s="24"/>
      <c r="M146" s="53"/>
      <c r="N146" s="27"/>
      <c r="O146" s="27"/>
      <c r="P146" s="519"/>
      <c r="Q146" s="519"/>
      <c r="R146" s="45"/>
      <c r="S146" s="1579"/>
      <c r="U146" s="2"/>
      <c r="V146" s="2"/>
      <c r="W146" s="2"/>
      <c r="X146" s="2"/>
      <c r="Y146" s="2"/>
      <c r="Z146" s="2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  <c r="AP146" s="120"/>
      <c r="AQ146" s="120"/>
      <c r="AR146" s="120"/>
      <c r="AS146" s="120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1"/>
    </row>
    <row r="147" spans="2:58" s="109" customFormat="1" ht="20.100000000000001" customHeight="1" x14ac:dyDescent="0.2">
      <c r="D147" s="1407"/>
      <c r="E147" s="1407"/>
      <c r="F147" s="1407"/>
      <c r="K147" s="54"/>
      <c r="L147" s="24"/>
      <c r="M147" s="53"/>
      <c r="N147" s="27"/>
      <c r="O147" s="27"/>
      <c r="P147" s="519"/>
      <c r="Q147" s="519"/>
      <c r="R147" s="45"/>
      <c r="S147" s="1580"/>
      <c r="U147" s="2"/>
      <c r="V147" s="2"/>
      <c r="W147" s="2"/>
      <c r="X147" s="2"/>
      <c r="Y147" s="2"/>
      <c r="Z147" s="2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0"/>
      <c r="AO147" s="120"/>
      <c r="AP147" s="120"/>
      <c r="AQ147" s="120"/>
      <c r="AR147" s="120"/>
      <c r="AS147" s="120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1"/>
    </row>
    <row r="148" spans="2:58" s="109" customFormat="1" ht="20.100000000000001" customHeight="1" x14ac:dyDescent="0.2">
      <c r="D148" s="1407"/>
      <c r="E148" s="1407"/>
      <c r="F148" s="1407"/>
      <c r="K148" s="54"/>
      <c r="L148" s="24"/>
      <c r="M148" s="53"/>
      <c r="N148" s="27"/>
      <c r="O148" s="27"/>
      <c r="P148" s="519"/>
      <c r="Q148" s="519"/>
      <c r="R148" s="45"/>
      <c r="S148" s="1579"/>
      <c r="U148" s="2"/>
      <c r="V148" s="2"/>
      <c r="W148" s="2"/>
      <c r="X148" s="2"/>
      <c r="Y148" s="2"/>
      <c r="Z148" s="2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  <c r="AP148" s="120"/>
      <c r="AQ148" s="120"/>
      <c r="AR148" s="120"/>
      <c r="AS148" s="120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1"/>
    </row>
    <row r="149" spans="2:58" s="109" customFormat="1" ht="20.100000000000001" customHeight="1" x14ac:dyDescent="0.2">
      <c r="D149" s="1407"/>
      <c r="E149" s="1407"/>
      <c r="F149" s="1407"/>
      <c r="K149" s="54"/>
      <c r="L149" s="24"/>
      <c r="M149" s="53"/>
      <c r="N149" s="27"/>
      <c r="O149" s="27"/>
      <c r="P149" s="519"/>
      <c r="Q149" s="519"/>
      <c r="R149" s="45"/>
      <c r="S149" s="1580"/>
      <c r="U149" s="2"/>
      <c r="V149" s="2"/>
      <c r="W149" s="2"/>
      <c r="X149" s="2"/>
      <c r="Y149" s="2"/>
      <c r="Z149" s="2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1"/>
    </row>
    <row r="150" spans="2:58" s="109" customFormat="1" ht="20.100000000000001" customHeight="1" x14ac:dyDescent="0.2">
      <c r="D150" s="144"/>
      <c r="K150" s="54"/>
      <c r="L150" s="24"/>
      <c r="M150" s="53"/>
      <c r="N150" s="27"/>
      <c r="O150" s="27"/>
      <c r="P150" s="519"/>
      <c r="Q150" s="519"/>
      <c r="R150" s="45"/>
      <c r="S150" s="1580"/>
      <c r="U150" s="2"/>
      <c r="V150" s="2"/>
      <c r="W150" s="2"/>
      <c r="X150" s="2"/>
      <c r="Y150" s="2"/>
      <c r="Z150" s="2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1"/>
    </row>
    <row r="151" spans="2:58" s="109" customFormat="1" ht="20.100000000000001" customHeight="1" x14ac:dyDescent="0.2">
      <c r="D151" s="144"/>
      <c r="K151" s="54"/>
      <c r="L151" s="24"/>
      <c r="M151" s="77"/>
      <c r="N151" s="3"/>
      <c r="O151" s="3"/>
      <c r="P151" s="519"/>
      <c r="Q151" s="519"/>
      <c r="R151" s="45"/>
      <c r="S151" s="1580"/>
      <c r="U151" s="2"/>
      <c r="V151" s="2"/>
      <c r="W151" s="2"/>
      <c r="X151" s="2"/>
      <c r="Y151" s="2"/>
      <c r="Z151" s="2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  <c r="AP151" s="120"/>
      <c r="AQ151" s="120"/>
      <c r="AR151" s="120"/>
      <c r="AS151" s="120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1"/>
    </row>
    <row r="152" spans="2:58" s="109" customFormat="1" ht="20.100000000000001" customHeight="1" x14ac:dyDescent="0.2">
      <c r="D152" s="144"/>
      <c r="K152" s="54"/>
      <c r="L152" s="24"/>
      <c r="M152" s="77"/>
      <c r="N152" s="3"/>
      <c r="O152" s="3"/>
      <c r="P152" s="519"/>
      <c r="Q152" s="519"/>
      <c r="R152" s="45"/>
      <c r="S152" s="519"/>
      <c r="U152" s="2"/>
      <c r="V152" s="2"/>
      <c r="W152" s="2"/>
      <c r="X152" s="2"/>
      <c r="Y152" s="2"/>
      <c r="Z152" s="2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1"/>
    </row>
    <row r="153" spans="2:58" s="109" customFormat="1" ht="15.75" x14ac:dyDescent="0.2">
      <c r="B153" s="110"/>
      <c r="C153" s="111"/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520"/>
      <c r="Q153" s="520"/>
      <c r="R153" s="44"/>
      <c r="S153" s="520"/>
      <c r="U153" s="2"/>
      <c r="V153" s="2"/>
      <c r="W153" s="2"/>
      <c r="X153" s="2"/>
      <c r="Y153" s="2"/>
      <c r="Z153" s="2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20"/>
      <c r="AR153" s="120"/>
      <c r="AS153" s="120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1"/>
    </row>
    <row r="154" spans="2:58" s="109" customFormat="1" ht="15.75" x14ac:dyDescent="0.2">
      <c r="B154" s="110"/>
      <c r="C154" s="111"/>
      <c r="D154" s="54"/>
      <c r="E154" s="112"/>
      <c r="F154" s="112"/>
      <c r="G154" s="116"/>
      <c r="H154" s="117"/>
      <c r="I154" s="118"/>
      <c r="J154" s="119"/>
      <c r="K154" s="510"/>
      <c r="L154" s="24"/>
      <c r="M154" s="24"/>
      <c r="N154" s="510"/>
      <c r="O154" s="510"/>
      <c r="P154" s="41"/>
      <c r="Q154" s="41"/>
      <c r="R154" s="42"/>
      <c r="S154" s="41"/>
      <c r="U154" s="2"/>
      <c r="V154" s="2"/>
      <c r="W154" s="2"/>
      <c r="X154" s="2"/>
      <c r="Y154" s="2"/>
      <c r="Z154" s="2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S154" s="120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1"/>
    </row>
    <row r="155" spans="2:58" s="109" customFormat="1" ht="15.75" x14ac:dyDescent="0.2">
      <c r="B155" s="110"/>
      <c r="C155" s="111"/>
      <c r="D155" s="54"/>
      <c r="E155" s="112"/>
      <c r="F155" s="112"/>
      <c r="G155" s="116"/>
      <c r="H155" s="117"/>
      <c r="I155" s="118"/>
      <c r="J155" s="119"/>
      <c r="K155" s="510"/>
      <c r="L155" s="24"/>
      <c r="M155" s="24"/>
      <c r="N155" s="510"/>
      <c r="O155" s="510"/>
      <c r="P155" s="41"/>
      <c r="Q155" s="41"/>
      <c r="R155" s="42"/>
      <c r="S155" s="41"/>
      <c r="U155" s="2"/>
      <c r="V155" s="2"/>
      <c r="W155" s="2"/>
      <c r="X155" s="2"/>
      <c r="Y155" s="2"/>
      <c r="Z155" s="2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  <c r="AP155" s="120"/>
      <c r="AQ155" s="120"/>
      <c r="AR155" s="120"/>
      <c r="AS155" s="120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1"/>
    </row>
    <row r="156" spans="2:58" s="109" customFormat="1" ht="15.75" x14ac:dyDescent="0.2">
      <c r="B156" s="110"/>
      <c r="C156" s="111"/>
      <c r="D156" s="54"/>
      <c r="E156" s="112"/>
      <c r="F156" s="112"/>
      <c r="G156" s="116"/>
      <c r="H156" s="117"/>
      <c r="I156" s="118"/>
      <c r="J156" s="119"/>
      <c r="K156" s="510"/>
      <c r="L156" s="24"/>
      <c r="M156" s="24"/>
      <c r="N156" s="510"/>
      <c r="O156" s="510"/>
      <c r="P156" s="41"/>
      <c r="Q156" s="41"/>
      <c r="R156" s="42"/>
      <c r="S156" s="41"/>
      <c r="U156" s="2"/>
      <c r="V156" s="2"/>
      <c r="W156" s="2"/>
      <c r="X156" s="2"/>
      <c r="Y156" s="2"/>
      <c r="Z156" s="2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  <c r="AQ156" s="120"/>
      <c r="AR156" s="120"/>
      <c r="AS156" s="120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1"/>
    </row>
    <row r="157" spans="2:58" s="109" customFormat="1" ht="15.75" x14ac:dyDescent="0.2">
      <c r="B157" s="110"/>
      <c r="C157" s="111"/>
      <c r="D157" s="54"/>
      <c r="E157" s="112"/>
      <c r="F157" s="112"/>
      <c r="G157" s="116"/>
      <c r="H157" s="117"/>
      <c r="I157" s="118"/>
      <c r="J157" s="119"/>
      <c r="K157" s="510"/>
      <c r="L157" s="24"/>
      <c r="M157" s="24"/>
      <c r="N157" s="510"/>
      <c r="O157" s="510"/>
      <c r="P157" s="41"/>
      <c r="Q157" s="41"/>
      <c r="R157" s="42"/>
      <c r="S157" s="41"/>
      <c r="U157" s="2"/>
      <c r="V157" s="2"/>
      <c r="W157" s="2"/>
      <c r="X157" s="2"/>
      <c r="Y157" s="2"/>
      <c r="Z157" s="2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  <c r="AQ157" s="120"/>
      <c r="AR157" s="120"/>
      <c r="AS157" s="120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1"/>
    </row>
    <row r="158" spans="2:58" s="109" customFormat="1" ht="15.75" x14ac:dyDescent="0.2">
      <c r="B158" s="110"/>
      <c r="C158" s="111"/>
      <c r="D158" s="54"/>
      <c r="E158" s="112"/>
      <c r="F158" s="112"/>
      <c r="G158" s="116"/>
      <c r="H158" s="117"/>
      <c r="I158" s="118"/>
      <c r="J158" s="119"/>
      <c r="K158" s="510"/>
      <c r="L158" s="24"/>
      <c r="M158" s="24"/>
      <c r="N158" s="510"/>
      <c r="O158" s="510"/>
      <c r="P158" s="41"/>
      <c r="Q158" s="41"/>
      <c r="R158" s="42"/>
      <c r="S158" s="41"/>
      <c r="U158" s="2"/>
      <c r="V158" s="2"/>
      <c r="W158" s="2"/>
      <c r="X158" s="2"/>
      <c r="Y158" s="2"/>
      <c r="Z158" s="2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  <c r="AS158" s="120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1"/>
    </row>
    <row r="159" spans="2:58" s="109" customFormat="1" ht="15.75" x14ac:dyDescent="0.2">
      <c r="B159" s="110"/>
      <c r="C159" s="111"/>
      <c r="D159" s="54"/>
      <c r="E159" s="112"/>
      <c r="F159" s="112"/>
      <c r="G159" s="116"/>
      <c r="H159" s="117"/>
      <c r="I159" s="118"/>
      <c r="J159" s="119"/>
      <c r="K159" s="510"/>
      <c r="L159" s="24"/>
      <c r="M159" s="24"/>
      <c r="N159" s="510"/>
      <c r="O159" s="510"/>
      <c r="P159" s="41"/>
      <c r="Q159" s="41"/>
      <c r="R159" s="42"/>
      <c r="S159" s="41"/>
      <c r="U159" s="2"/>
      <c r="V159" s="2"/>
      <c r="W159" s="2"/>
      <c r="X159" s="2"/>
      <c r="Y159" s="2"/>
      <c r="Z159" s="2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S159" s="120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1"/>
    </row>
    <row r="160" spans="2:58" s="109" customFormat="1" ht="15.75" x14ac:dyDescent="0.2">
      <c r="B160" s="110"/>
      <c r="C160" s="111"/>
      <c r="D160" s="144"/>
      <c r="E160" s="2"/>
      <c r="F160" s="2"/>
      <c r="G160" s="120"/>
      <c r="H160" s="121"/>
      <c r="I160" s="122"/>
      <c r="J160" s="123"/>
      <c r="K160" s="23"/>
      <c r="L160" s="24"/>
      <c r="M160" s="24"/>
      <c r="N160" s="510"/>
      <c r="O160" s="510"/>
      <c r="P160" s="41"/>
      <c r="Q160" s="41"/>
      <c r="R160" s="42"/>
      <c r="S160" s="41"/>
      <c r="U160" s="2"/>
      <c r="V160" s="2"/>
      <c r="W160" s="2"/>
      <c r="X160" s="2"/>
      <c r="Y160" s="2"/>
      <c r="Z160" s="2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0"/>
      <c r="AO160" s="120"/>
      <c r="AP160" s="120"/>
      <c r="AQ160" s="120"/>
      <c r="AR160" s="120"/>
      <c r="AS160" s="120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1"/>
    </row>
    <row r="161" spans="2:58" s="109" customFormat="1" ht="15.75" x14ac:dyDescent="0.2">
      <c r="B161" s="110"/>
      <c r="C161" s="111"/>
      <c r="D161" s="144"/>
      <c r="E161" s="2"/>
      <c r="F161" s="2"/>
      <c r="G161" s="120"/>
      <c r="H161" s="121"/>
      <c r="I161" s="122"/>
      <c r="J161" s="123"/>
      <c r="K161" s="23"/>
      <c r="L161" s="24"/>
      <c r="M161" s="24"/>
      <c r="N161" s="510"/>
      <c r="O161" s="510"/>
      <c r="P161" s="41"/>
      <c r="Q161" s="41"/>
      <c r="R161" s="42"/>
      <c r="S161" s="41"/>
      <c r="U161" s="2"/>
      <c r="V161" s="2"/>
      <c r="W161" s="2"/>
      <c r="X161" s="2"/>
      <c r="Y161" s="2"/>
      <c r="Z161" s="2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0"/>
      <c r="AO161" s="120"/>
      <c r="AP161" s="120"/>
      <c r="AQ161" s="120"/>
      <c r="AR161" s="120"/>
      <c r="AS161" s="120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1"/>
    </row>
    <row r="162" spans="2:58" s="109" customFormat="1" ht="15.75" x14ac:dyDescent="0.2">
      <c r="B162" s="110"/>
      <c r="C162" s="111"/>
      <c r="D162" s="144"/>
      <c r="E162" s="2"/>
      <c r="F162" s="2"/>
      <c r="G162" s="120"/>
      <c r="H162" s="121"/>
      <c r="I162" s="122"/>
      <c r="J162" s="123"/>
      <c r="K162" s="23"/>
      <c r="L162" s="24"/>
      <c r="M162" s="24"/>
      <c r="N162" s="510"/>
      <c r="O162" s="510"/>
      <c r="P162" s="41"/>
      <c r="Q162" s="41"/>
      <c r="R162" s="42"/>
      <c r="S162" s="41"/>
      <c r="U162" s="2"/>
      <c r="V162" s="2"/>
      <c r="W162" s="2"/>
      <c r="X162" s="2"/>
      <c r="Y162" s="2"/>
      <c r="Z162" s="2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  <c r="AP162" s="120"/>
      <c r="AQ162" s="120"/>
      <c r="AR162" s="120"/>
      <c r="AS162" s="120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1"/>
    </row>
    <row r="163" spans="2:58" s="109" customFormat="1" ht="15.75" x14ac:dyDescent="0.2">
      <c r="B163" s="110"/>
      <c r="C163" s="111"/>
      <c r="D163" s="144"/>
      <c r="E163" s="2"/>
      <c r="F163" s="2"/>
      <c r="G163" s="120"/>
      <c r="H163" s="121"/>
      <c r="I163" s="122"/>
      <c r="J163" s="123"/>
      <c r="K163" s="23"/>
      <c r="L163" s="24"/>
      <c r="M163" s="24"/>
      <c r="N163" s="510"/>
      <c r="O163" s="510"/>
      <c r="P163" s="41"/>
      <c r="Q163" s="41"/>
      <c r="R163" s="42"/>
      <c r="S163" s="41"/>
      <c r="U163" s="2"/>
      <c r="V163" s="2"/>
      <c r="W163" s="2"/>
      <c r="X163" s="2"/>
      <c r="Y163" s="2"/>
      <c r="Z163" s="2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  <c r="AK163" s="120"/>
      <c r="AL163" s="120"/>
      <c r="AM163" s="120"/>
      <c r="AN163" s="120"/>
      <c r="AO163" s="120"/>
      <c r="AP163" s="120"/>
      <c r="AQ163" s="120"/>
      <c r="AR163" s="120"/>
      <c r="AS163" s="120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1"/>
    </row>
    <row r="164" spans="2:58" s="109" customFormat="1" ht="15.75" x14ac:dyDescent="0.2">
      <c r="B164" s="110"/>
      <c r="C164" s="111"/>
      <c r="D164" s="144"/>
      <c r="E164" s="2"/>
      <c r="F164" s="2"/>
      <c r="G164" s="120"/>
      <c r="H164" s="121"/>
      <c r="I164" s="122"/>
      <c r="J164" s="123"/>
      <c r="K164" s="23"/>
      <c r="L164" s="24"/>
      <c r="M164" s="30"/>
      <c r="N164" s="510"/>
      <c r="O164" s="510"/>
      <c r="P164" s="41"/>
      <c r="Q164" s="41"/>
      <c r="R164" s="42"/>
      <c r="S164" s="41"/>
      <c r="U164" s="2"/>
      <c r="V164" s="2"/>
      <c r="W164" s="2"/>
      <c r="X164" s="2"/>
      <c r="Y164" s="2"/>
      <c r="Z164" s="2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120"/>
      <c r="AO164" s="120"/>
      <c r="AP164" s="120"/>
      <c r="AQ164" s="120"/>
      <c r="AR164" s="120"/>
      <c r="AS164" s="120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1"/>
    </row>
    <row r="165" spans="2:58" s="109" customFormat="1" ht="15.75" x14ac:dyDescent="0.2">
      <c r="B165" s="110"/>
      <c r="C165" s="111"/>
      <c r="D165" s="144"/>
      <c r="E165" s="2"/>
      <c r="F165" s="2"/>
      <c r="G165" s="120"/>
      <c r="H165" s="121"/>
      <c r="I165" s="122"/>
      <c r="J165" s="123"/>
      <c r="K165" s="23"/>
      <c r="L165" s="24"/>
      <c r="M165" s="24"/>
      <c r="N165" s="510"/>
      <c r="O165" s="510"/>
      <c r="P165" s="41"/>
      <c r="Q165" s="41"/>
      <c r="R165" s="42"/>
      <c r="S165" s="41"/>
      <c r="U165" s="2"/>
      <c r="V165" s="2"/>
      <c r="W165" s="2"/>
      <c r="X165" s="2"/>
      <c r="Y165" s="2"/>
      <c r="Z165" s="2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0"/>
      <c r="AO165" s="120"/>
      <c r="AP165" s="120"/>
      <c r="AQ165" s="120"/>
      <c r="AR165" s="120"/>
      <c r="AS165" s="120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1"/>
    </row>
    <row r="166" spans="2:58" s="109" customFormat="1" ht="15.75" x14ac:dyDescent="0.2">
      <c r="B166" s="110"/>
      <c r="C166" s="111"/>
      <c r="D166" s="144"/>
      <c r="E166" s="2"/>
      <c r="F166" s="2"/>
      <c r="G166" s="120"/>
      <c r="H166" s="121"/>
      <c r="I166" s="122"/>
      <c r="J166" s="123"/>
      <c r="K166" s="23"/>
      <c r="L166" s="30"/>
      <c r="M166" s="30"/>
      <c r="N166" s="510"/>
      <c r="O166" s="510"/>
      <c r="P166" s="41"/>
      <c r="Q166" s="41"/>
      <c r="R166" s="42"/>
      <c r="S166" s="41"/>
      <c r="U166" s="2"/>
      <c r="V166" s="2"/>
      <c r="W166" s="2"/>
      <c r="X166" s="2"/>
      <c r="Y166" s="2"/>
      <c r="Z166" s="2"/>
      <c r="AA166" s="120"/>
      <c r="AB166" s="120"/>
      <c r="AC166" s="120"/>
      <c r="AD166" s="120"/>
      <c r="AE166" s="120"/>
      <c r="AF166" s="120"/>
      <c r="AG166" s="120"/>
      <c r="AH166" s="120"/>
      <c r="AI166" s="120"/>
      <c r="AJ166" s="120"/>
      <c r="AK166" s="120"/>
      <c r="AL166" s="120"/>
      <c r="AM166" s="120"/>
      <c r="AN166" s="120"/>
      <c r="AO166" s="120"/>
      <c r="AP166" s="120"/>
      <c r="AQ166" s="120"/>
      <c r="AR166" s="120"/>
      <c r="AS166" s="120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1"/>
    </row>
    <row r="167" spans="2:58" s="109" customFormat="1" ht="15.75" x14ac:dyDescent="0.2">
      <c r="B167" s="110"/>
      <c r="C167" s="111"/>
      <c r="D167" s="144"/>
      <c r="E167" s="2"/>
      <c r="F167" s="2"/>
      <c r="G167" s="120"/>
      <c r="H167" s="121"/>
      <c r="I167" s="122"/>
      <c r="J167" s="123"/>
      <c r="K167" s="23"/>
      <c r="L167" s="24"/>
      <c r="M167" s="24"/>
      <c r="N167" s="510"/>
      <c r="O167" s="510"/>
      <c r="P167" s="41"/>
      <c r="Q167" s="41"/>
      <c r="R167" s="42"/>
      <c r="S167" s="41"/>
      <c r="U167" s="2"/>
      <c r="V167" s="2"/>
      <c r="W167" s="2"/>
      <c r="X167" s="2"/>
      <c r="Y167" s="2"/>
      <c r="Z167" s="2"/>
      <c r="AA167" s="120"/>
      <c r="AB167" s="120"/>
      <c r="AC167" s="120"/>
      <c r="AD167" s="120"/>
      <c r="AE167" s="120"/>
      <c r="AF167" s="120"/>
      <c r="AG167" s="120"/>
      <c r="AH167" s="120"/>
      <c r="AI167" s="120"/>
      <c r="AJ167" s="120"/>
      <c r="AK167" s="120"/>
      <c r="AL167" s="120"/>
      <c r="AM167" s="120"/>
      <c r="AN167" s="120"/>
      <c r="AO167" s="120"/>
      <c r="AP167" s="120"/>
      <c r="AQ167" s="120"/>
      <c r="AR167" s="120"/>
      <c r="AS167" s="120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1"/>
    </row>
    <row r="168" spans="2:58" s="109" customFormat="1" ht="15.75" x14ac:dyDescent="0.2">
      <c r="B168" s="110"/>
      <c r="C168" s="111"/>
      <c r="D168" s="144"/>
      <c r="E168" s="2"/>
      <c r="F168" s="2"/>
      <c r="G168" s="120"/>
      <c r="H168" s="121"/>
      <c r="I168" s="122"/>
      <c r="J168" s="123"/>
      <c r="K168" s="23"/>
      <c r="L168" s="24"/>
      <c r="M168" s="24"/>
      <c r="N168" s="510"/>
      <c r="O168" s="510"/>
      <c r="P168" s="41"/>
      <c r="Q168" s="41"/>
      <c r="R168" s="42"/>
      <c r="S168" s="41"/>
      <c r="U168" s="2"/>
      <c r="V168" s="2"/>
      <c r="W168" s="2"/>
      <c r="X168" s="2"/>
      <c r="Y168" s="2"/>
      <c r="Z168" s="2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120"/>
      <c r="AO168" s="120"/>
      <c r="AP168" s="120"/>
      <c r="AQ168" s="120"/>
      <c r="AR168" s="120"/>
      <c r="AS168" s="120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1"/>
    </row>
    <row r="169" spans="2:58" s="109" customFormat="1" ht="15.75" x14ac:dyDescent="0.2">
      <c r="B169" s="110"/>
      <c r="C169" s="111"/>
      <c r="D169" s="144"/>
      <c r="E169" s="2"/>
      <c r="F169" s="2"/>
      <c r="G169" s="120"/>
      <c r="H169" s="121"/>
      <c r="I169" s="122"/>
      <c r="J169" s="123"/>
      <c r="K169" s="23"/>
      <c r="L169" s="24"/>
      <c r="M169" s="24"/>
      <c r="N169" s="510"/>
      <c r="O169" s="510"/>
      <c r="P169" s="41"/>
      <c r="Q169" s="41"/>
      <c r="R169" s="42"/>
      <c r="S169" s="41"/>
      <c r="U169" s="2"/>
      <c r="V169" s="2"/>
      <c r="W169" s="2"/>
      <c r="X169" s="2"/>
      <c r="Y169" s="2"/>
      <c r="Z169" s="2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  <c r="AP169" s="120"/>
      <c r="AQ169" s="120"/>
      <c r="AR169" s="120"/>
      <c r="AS169" s="120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1"/>
    </row>
    <row r="170" spans="2:58" s="109" customFormat="1" ht="15.75" x14ac:dyDescent="0.2">
      <c r="B170" s="110"/>
      <c r="C170" s="111"/>
      <c r="D170" s="144"/>
      <c r="E170" s="2"/>
      <c r="F170" s="2"/>
      <c r="G170" s="120"/>
      <c r="H170" s="121"/>
      <c r="I170" s="122"/>
      <c r="J170" s="123"/>
      <c r="K170" s="23"/>
      <c r="L170" s="24"/>
      <c r="M170" s="24"/>
      <c r="N170" s="510"/>
      <c r="O170" s="510"/>
      <c r="P170" s="41"/>
      <c r="Q170" s="41"/>
      <c r="R170" s="42"/>
      <c r="S170" s="41"/>
      <c r="U170" s="2"/>
      <c r="V170" s="2"/>
      <c r="W170" s="2"/>
      <c r="X170" s="2"/>
      <c r="Y170" s="2"/>
      <c r="Z170" s="2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0"/>
      <c r="AO170" s="120"/>
      <c r="AP170" s="120"/>
      <c r="AQ170" s="120"/>
      <c r="AR170" s="120"/>
      <c r="AS170" s="120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1"/>
    </row>
    <row r="171" spans="2:58" s="109" customFormat="1" ht="15.75" x14ac:dyDescent="0.2">
      <c r="B171" s="110"/>
      <c r="C171" s="111"/>
      <c r="D171" s="144"/>
      <c r="E171" s="2"/>
      <c r="F171" s="2"/>
      <c r="G171" s="120"/>
      <c r="H171" s="121"/>
      <c r="I171" s="122"/>
      <c r="J171" s="123"/>
      <c r="K171" s="23"/>
      <c r="L171" s="24"/>
      <c r="M171" s="24"/>
      <c r="N171" s="510"/>
      <c r="O171" s="510"/>
      <c r="P171" s="41"/>
      <c r="Q171" s="41"/>
      <c r="R171" s="42"/>
      <c r="S171" s="41"/>
      <c r="U171" s="2"/>
      <c r="V171" s="2"/>
      <c r="W171" s="2"/>
      <c r="X171" s="2"/>
      <c r="Y171" s="2"/>
      <c r="Z171" s="2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0"/>
      <c r="AS171" s="120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1"/>
    </row>
    <row r="172" spans="2:58" s="109" customFormat="1" ht="15.75" x14ac:dyDescent="0.2">
      <c r="B172" s="110"/>
      <c r="C172" s="111"/>
      <c r="D172" s="144"/>
      <c r="E172" s="2"/>
      <c r="F172" s="2"/>
      <c r="G172" s="120"/>
      <c r="H172" s="121"/>
      <c r="I172" s="122"/>
      <c r="J172" s="123"/>
      <c r="K172" s="23"/>
      <c r="L172" s="24"/>
      <c r="M172" s="24"/>
      <c r="N172" s="510"/>
      <c r="O172" s="510"/>
      <c r="P172" s="41"/>
      <c r="Q172" s="41"/>
      <c r="R172" s="42"/>
      <c r="S172" s="41"/>
      <c r="U172" s="2"/>
      <c r="V172" s="2"/>
      <c r="W172" s="2"/>
      <c r="X172" s="2"/>
      <c r="Y172" s="2"/>
      <c r="Z172" s="2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0"/>
      <c r="AO172" s="120"/>
      <c r="AP172" s="120"/>
      <c r="AQ172" s="120"/>
      <c r="AR172" s="120"/>
      <c r="AS172" s="120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1"/>
    </row>
    <row r="173" spans="2:58" s="109" customFormat="1" ht="15.75" x14ac:dyDescent="0.2">
      <c r="B173" s="110"/>
      <c r="C173" s="111"/>
      <c r="D173" s="144"/>
      <c r="E173" s="2"/>
      <c r="F173" s="2"/>
      <c r="G173" s="120"/>
      <c r="H173" s="121"/>
      <c r="I173" s="122"/>
      <c r="J173" s="123"/>
      <c r="K173" s="23"/>
      <c r="L173" s="24"/>
      <c r="M173" s="24"/>
      <c r="N173" s="510"/>
      <c r="O173" s="510"/>
      <c r="P173" s="41"/>
      <c r="Q173" s="41"/>
      <c r="R173" s="42"/>
      <c r="S173" s="41"/>
      <c r="U173" s="2"/>
      <c r="V173" s="2"/>
      <c r="W173" s="2"/>
      <c r="X173" s="2"/>
      <c r="Y173" s="2"/>
      <c r="Z173" s="2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S173" s="120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1"/>
    </row>
    <row r="174" spans="2:58" s="109" customFormat="1" ht="15.75" x14ac:dyDescent="0.2">
      <c r="B174" s="110"/>
      <c r="C174" s="111"/>
      <c r="D174" s="144"/>
      <c r="E174" s="2"/>
      <c r="F174" s="2"/>
      <c r="G174" s="120"/>
      <c r="H174" s="121"/>
      <c r="I174" s="122"/>
      <c r="J174" s="123"/>
      <c r="K174" s="23"/>
      <c r="L174" s="24"/>
      <c r="M174" s="24"/>
      <c r="N174" s="510"/>
      <c r="O174" s="510"/>
      <c r="P174" s="41"/>
      <c r="Q174" s="41"/>
      <c r="R174" s="42"/>
      <c r="S174" s="41"/>
      <c r="U174" s="2"/>
      <c r="V174" s="2"/>
      <c r="W174" s="2"/>
      <c r="X174" s="2"/>
      <c r="Y174" s="2"/>
      <c r="Z174" s="2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  <c r="AP174" s="120"/>
      <c r="AQ174" s="120"/>
      <c r="AR174" s="120"/>
      <c r="AS174" s="120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1"/>
    </row>
    <row r="175" spans="2:58" s="109" customFormat="1" ht="15.75" x14ac:dyDescent="0.2">
      <c r="B175" s="110"/>
      <c r="C175" s="111"/>
      <c r="D175" s="144"/>
      <c r="E175" s="2"/>
      <c r="F175" s="2"/>
      <c r="G175" s="120"/>
      <c r="H175" s="121"/>
      <c r="I175" s="122"/>
      <c r="J175" s="123"/>
      <c r="K175" s="23"/>
      <c r="L175" s="24"/>
      <c r="M175" s="24"/>
      <c r="N175" s="510"/>
      <c r="O175" s="510"/>
      <c r="P175" s="41"/>
      <c r="Q175" s="41"/>
      <c r="R175" s="42"/>
      <c r="S175" s="41"/>
      <c r="U175" s="2"/>
      <c r="V175" s="2"/>
      <c r="W175" s="2"/>
      <c r="X175" s="2"/>
      <c r="Y175" s="2"/>
      <c r="Z175" s="2"/>
      <c r="AA175" s="120"/>
      <c r="AB175" s="120"/>
      <c r="AC175" s="120"/>
      <c r="AD175" s="120"/>
      <c r="AE175" s="120"/>
      <c r="AF175" s="120"/>
      <c r="AG175" s="120"/>
      <c r="AH175" s="120"/>
      <c r="AI175" s="120"/>
      <c r="AJ175" s="120"/>
      <c r="AK175" s="120"/>
      <c r="AL175" s="120"/>
      <c r="AM175" s="120"/>
      <c r="AN175" s="120"/>
      <c r="AO175" s="120"/>
      <c r="AP175" s="120"/>
      <c r="AQ175" s="120"/>
      <c r="AR175" s="120"/>
      <c r="AS175" s="120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1"/>
    </row>
    <row r="176" spans="2:58" s="109" customFormat="1" ht="15.75" x14ac:dyDescent="0.2">
      <c r="B176" s="110"/>
      <c r="C176" s="111"/>
      <c r="D176" s="144"/>
      <c r="E176" s="2"/>
      <c r="F176" s="2"/>
      <c r="G176" s="120"/>
      <c r="H176" s="121"/>
      <c r="I176" s="122"/>
      <c r="J176" s="123"/>
      <c r="K176" s="23"/>
      <c r="L176" s="24"/>
      <c r="M176" s="24"/>
      <c r="N176" s="510"/>
      <c r="O176" s="510"/>
      <c r="P176" s="41"/>
      <c r="Q176" s="41"/>
      <c r="R176" s="42"/>
      <c r="S176" s="41"/>
      <c r="U176" s="2"/>
      <c r="V176" s="2"/>
      <c r="W176" s="2"/>
      <c r="X176" s="2"/>
      <c r="Y176" s="2"/>
      <c r="Z176" s="2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0"/>
      <c r="AO176" s="120"/>
      <c r="AP176" s="120"/>
      <c r="AQ176" s="120"/>
      <c r="AR176" s="120"/>
      <c r="AS176" s="120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1"/>
    </row>
    <row r="177" spans="2:58" s="109" customFormat="1" ht="15.75" x14ac:dyDescent="0.2">
      <c r="B177" s="110"/>
      <c r="C177" s="111"/>
      <c r="D177" s="144"/>
      <c r="E177" s="2"/>
      <c r="F177" s="2"/>
      <c r="G177" s="120"/>
      <c r="H177" s="121"/>
      <c r="I177" s="122"/>
      <c r="J177" s="123"/>
      <c r="K177" s="23"/>
      <c r="L177" s="24"/>
      <c r="M177" s="24"/>
      <c r="N177" s="510"/>
      <c r="O177" s="510"/>
      <c r="P177" s="41"/>
      <c r="Q177" s="41"/>
      <c r="R177" s="42"/>
      <c r="S177" s="41"/>
      <c r="U177" s="2"/>
      <c r="V177" s="2"/>
      <c r="W177" s="2"/>
      <c r="X177" s="2"/>
      <c r="Y177" s="2"/>
      <c r="Z177" s="2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  <c r="AP177" s="120"/>
      <c r="AQ177" s="120"/>
      <c r="AR177" s="120"/>
      <c r="AS177" s="120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1"/>
    </row>
    <row r="178" spans="2:58" s="109" customFormat="1" ht="15.75" x14ac:dyDescent="0.2">
      <c r="B178" s="110"/>
      <c r="C178" s="111"/>
      <c r="D178" s="144"/>
      <c r="E178" s="2"/>
      <c r="F178" s="2"/>
      <c r="G178" s="120"/>
      <c r="H178" s="121"/>
      <c r="I178" s="122"/>
      <c r="J178" s="123"/>
      <c r="K178" s="23"/>
      <c r="L178" s="24"/>
      <c r="M178" s="24"/>
      <c r="N178" s="510"/>
      <c r="O178" s="510"/>
      <c r="P178" s="41"/>
      <c r="Q178" s="41"/>
      <c r="R178" s="42"/>
      <c r="S178" s="41"/>
      <c r="U178" s="2"/>
      <c r="V178" s="2"/>
      <c r="W178" s="2"/>
      <c r="X178" s="2"/>
      <c r="Y178" s="2"/>
      <c r="Z178" s="2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  <c r="AP178" s="120"/>
      <c r="AQ178" s="120"/>
      <c r="AR178" s="120"/>
      <c r="AS178" s="120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1"/>
    </row>
    <row r="179" spans="2:58" s="109" customFormat="1" ht="15.75" x14ac:dyDescent="0.2">
      <c r="B179" s="110"/>
      <c r="C179" s="111"/>
      <c r="D179" s="144"/>
      <c r="E179" s="2"/>
      <c r="F179" s="2"/>
      <c r="G179" s="120"/>
      <c r="H179" s="121"/>
      <c r="I179" s="122"/>
      <c r="J179" s="123"/>
      <c r="K179" s="23"/>
      <c r="L179" s="24"/>
      <c r="M179" s="24"/>
      <c r="N179" s="510"/>
      <c r="O179" s="510"/>
      <c r="P179" s="41"/>
      <c r="Q179" s="41"/>
      <c r="R179" s="42"/>
      <c r="S179" s="41"/>
      <c r="U179" s="2"/>
      <c r="V179" s="2"/>
      <c r="W179" s="2"/>
      <c r="X179" s="2"/>
      <c r="Y179" s="2"/>
      <c r="Z179" s="2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  <c r="AP179" s="120"/>
      <c r="AQ179" s="120"/>
      <c r="AR179" s="120"/>
      <c r="AS179" s="120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1"/>
    </row>
    <row r="180" spans="2:58" s="109" customFormat="1" ht="15.75" x14ac:dyDescent="0.2">
      <c r="B180" s="110"/>
      <c r="C180" s="111"/>
      <c r="D180" s="144"/>
      <c r="E180" s="2"/>
      <c r="F180" s="2"/>
      <c r="G180" s="120"/>
      <c r="H180" s="121"/>
      <c r="I180" s="122"/>
      <c r="J180" s="123"/>
      <c r="K180" s="23"/>
      <c r="L180" s="24"/>
      <c r="M180" s="24"/>
      <c r="N180" s="510"/>
      <c r="O180" s="510"/>
      <c r="P180" s="41"/>
      <c r="Q180" s="41"/>
      <c r="R180" s="42"/>
      <c r="S180" s="41"/>
      <c r="U180" s="2"/>
      <c r="V180" s="2"/>
      <c r="W180" s="2"/>
      <c r="X180" s="2"/>
      <c r="Y180" s="2"/>
      <c r="Z180" s="2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  <c r="AL180" s="120"/>
      <c r="AM180" s="120"/>
      <c r="AN180" s="120"/>
      <c r="AO180" s="120"/>
      <c r="AP180" s="120"/>
      <c r="AQ180" s="120"/>
      <c r="AR180" s="120"/>
      <c r="AS180" s="120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1"/>
    </row>
    <row r="181" spans="2:58" s="109" customFormat="1" ht="15.75" x14ac:dyDescent="0.2">
      <c r="B181" s="110"/>
      <c r="C181" s="111"/>
      <c r="D181" s="144"/>
      <c r="E181" s="2"/>
      <c r="F181" s="2"/>
      <c r="G181" s="120"/>
      <c r="H181" s="121"/>
      <c r="I181" s="122"/>
      <c r="J181" s="123"/>
      <c r="K181" s="23"/>
      <c r="L181" s="24"/>
      <c r="M181" s="24"/>
      <c r="N181" s="510"/>
      <c r="O181" s="510"/>
      <c r="P181" s="41"/>
      <c r="Q181" s="41"/>
      <c r="R181" s="42"/>
      <c r="S181" s="41"/>
      <c r="U181" s="2"/>
      <c r="V181" s="2"/>
      <c r="W181" s="2"/>
      <c r="X181" s="2"/>
      <c r="Y181" s="2"/>
      <c r="Z181" s="2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0"/>
      <c r="AO181" s="120"/>
      <c r="AP181" s="120"/>
      <c r="AQ181" s="120"/>
      <c r="AR181" s="120"/>
      <c r="AS181" s="120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1"/>
    </row>
    <row r="182" spans="2:58" s="109" customFormat="1" ht="15.75" x14ac:dyDescent="0.2">
      <c r="B182" s="110"/>
      <c r="C182" s="111"/>
      <c r="D182" s="144"/>
      <c r="E182" s="2"/>
      <c r="F182" s="2"/>
      <c r="G182" s="120"/>
      <c r="H182" s="121"/>
      <c r="I182" s="122"/>
      <c r="J182" s="123"/>
      <c r="K182" s="23"/>
      <c r="L182" s="24"/>
      <c r="M182" s="24"/>
      <c r="N182" s="510"/>
      <c r="O182" s="510"/>
      <c r="P182" s="41"/>
      <c r="Q182" s="41"/>
      <c r="R182" s="42"/>
      <c r="S182" s="41"/>
      <c r="U182" s="2"/>
      <c r="V182" s="2"/>
      <c r="W182" s="2"/>
      <c r="X182" s="2"/>
      <c r="Y182" s="2"/>
      <c r="Z182" s="2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  <c r="AL182" s="120"/>
      <c r="AM182" s="120"/>
      <c r="AN182" s="120"/>
      <c r="AO182" s="120"/>
      <c r="AP182" s="120"/>
      <c r="AQ182" s="120"/>
      <c r="AR182" s="120"/>
      <c r="AS182" s="120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1"/>
    </row>
    <row r="183" spans="2:58" s="109" customFormat="1" ht="15.75" x14ac:dyDescent="0.2">
      <c r="B183" s="110"/>
      <c r="C183" s="111"/>
      <c r="D183" s="144"/>
      <c r="E183" s="2"/>
      <c r="F183" s="2"/>
      <c r="G183" s="120"/>
      <c r="H183" s="121"/>
      <c r="I183" s="122"/>
      <c r="J183" s="123"/>
      <c r="K183" s="23"/>
      <c r="L183" s="24"/>
      <c r="M183" s="24"/>
      <c r="N183" s="510"/>
      <c r="O183" s="510"/>
      <c r="P183" s="41"/>
      <c r="Q183" s="41"/>
      <c r="R183" s="42"/>
      <c r="S183" s="41"/>
      <c r="U183" s="2"/>
      <c r="V183" s="2"/>
      <c r="W183" s="2"/>
      <c r="X183" s="2"/>
      <c r="Y183" s="2"/>
      <c r="Z183" s="2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20"/>
      <c r="AO183" s="120"/>
      <c r="AP183" s="120"/>
      <c r="AQ183" s="120"/>
      <c r="AR183" s="120"/>
      <c r="AS183" s="120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1"/>
    </row>
    <row r="184" spans="2:58" s="109" customFormat="1" ht="15.75" x14ac:dyDescent="0.2">
      <c r="B184" s="110"/>
      <c r="C184" s="111"/>
      <c r="D184" s="144"/>
      <c r="E184" s="2"/>
      <c r="F184" s="2"/>
      <c r="G184" s="120"/>
      <c r="H184" s="121"/>
      <c r="I184" s="122"/>
      <c r="J184" s="123"/>
      <c r="K184" s="23"/>
      <c r="L184" s="24"/>
      <c r="M184" s="24"/>
      <c r="N184" s="510"/>
      <c r="O184" s="510"/>
      <c r="P184" s="41"/>
      <c r="Q184" s="41"/>
      <c r="R184" s="42"/>
      <c r="S184" s="41"/>
      <c r="U184" s="2"/>
      <c r="V184" s="2"/>
      <c r="W184" s="2"/>
      <c r="X184" s="2"/>
      <c r="Y184" s="2"/>
      <c r="Z184" s="2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20"/>
      <c r="AR184" s="120"/>
      <c r="AS184" s="120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1"/>
    </row>
    <row r="185" spans="2:58" s="109" customFormat="1" ht="15.75" x14ac:dyDescent="0.2">
      <c r="B185" s="110"/>
      <c r="C185" s="111"/>
      <c r="D185" s="144"/>
      <c r="E185" s="2"/>
      <c r="F185" s="2"/>
      <c r="G185" s="120"/>
      <c r="H185" s="121"/>
      <c r="I185" s="122"/>
      <c r="J185" s="123"/>
      <c r="K185" s="23"/>
      <c r="L185" s="24"/>
      <c r="M185" s="24"/>
      <c r="N185" s="510"/>
      <c r="O185" s="510"/>
      <c r="P185" s="41"/>
      <c r="Q185" s="41"/>
      <c r="R185" s="42"/>
      <c r="S185" s="41"/>
      <c r="U185" s="2"/>
      <c r="V185" s="2"/>
      <c r="W185" s="2"/>
      <c r="X185" s="2"/>
      <c r="Y185" s="2"/>
      <c r="Z185" s="2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  <c r="AL185" s="120"/>
      <c r="AM185" s="120"/>
      <c r="AN185" s="120"/>
      <c r="AO185" s="120"/>
      <c r="AP185" s="120"/>
      <c r="AQ185" s="120"/>
      <c r="AR185" s="120"/>
      <c r="AS185" s="120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1"/>
    </row>
    <row r="186" spans="2:58" s="109" customFormat="1" ht="15.75" x14ac:dyDescent="0.2">
      <c r="B186" s="110"/>
      <c r="C186" s="111"/>
      <c r="D186" s="144"/>
      <c r="E186" s="2"/>
      <c r="F186" s="2"/>
      <c r="G186" s="120"/>
      <c r="H186" s="121"/>
      <c r="I186" s="122"/>
      <c r="J186" s="123"/>
      <c r="K186" s="23"/>
      <c r="L186" s="24"/>
      <c r="M186" s="24"/>
      <c r="N186" s="510"/>
      <c r="O186" s="510"/>
      <c r="P186" s="41"/>
      <c r="Q186" s="41"/>
      <c r="R186" s="42"/>
      <c r="S186" s="41"/>
      <c r="U186" s="2"/>
      <c r="V186" s="2"/>
      <c r="W186" s="2"/>
      <c r="X186" s="2"/>
      <c r="Y186" s="2"/>
      <c r="Z186" s="2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20"/>
      <c r="AO186" s="120"/>
      <c r="AP186" s="120"/>
      <c r="AQ186" s="120"/>
      <c r="AR186" s="120"/>
      <c r="AS186" s="120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1"/>
    </row>
    <row r="187" spans="2:58" s="109" customFormat="1" ht="15.75" x14ac:dyDescent="0.2">
      <c r="B187" s="110"/>
      <c r="C187" s="111"/>
      <c r="D187" s="144"/>
      <c r="E187" s="2"/>
      <c r="F187" s="2"/>
      <c r="G187" s="120"/>
      <c r="H187" s="121"/>
      <c r="I187" s="122"/>
      <c r="J187" s="123"/>
      <c r="K187" s="23"/>
      <c r="L187" s="24"/>
      <c r="M187" s="24"/>
      <c r="N187" s="510"/>
      <c r="O187" s="510"/>
      <c r="P187" s="41"/>
      <c r="Q187" s="41"/>
      <c r="R187" s="42"/>
      <c r="S187" s="41"/>
      <c r="U187" s="2"/>
      <c r="V187" s="2"/>
      <c r="W187" s="2"/>
      <c r="X187" s="2"/>
      <c r="Y187" s="2"/>
      <c r="Z187" s="2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  <c r="AK187" s="120"/>
      <c r="AL187" s="120"/>
      <c r="AM187" s="120"/>
      <c r="AN187" s="120"/>
      <c r="AO187" s="120"/>
      <c r="AP187" s="120"/>
      <c r="AQ187" s="120"/>
      <c r="AR187" s="120"/>
      <c r="AS187" s="120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1"/>
    </row>
    <row r="188" spans="2:58" s="109" customFormat="1" ht="15.75" x14ac:dyDescent="0.2">
      <c r="B188" s="110"/>
      <c r="C188" s="111"/>
      <c r="D188" s="144"/>
      <c r="E188" s="2"/>
      <c r="F188" s="2"/>
      <c r="G188" s="120"/>
      <c r="H188" s="121"/>
      <c r="I188" s="122"/>
      <c r="J188" s="123"/>
      <c r="K188" s="23"/>
      <c r="L188" s="24"/>
      <c r="M188" s="24"/>
      <c r="N188" s="510"/>
      <c r="O188" s="510"/>
      <c r="P188" s="41"/>
      <c r="Q188" s="41"/>
      <c r="R188" s="42"/>
      <c r="S188" s="41"/>
      <c r="U188" s="2"/>
      <c r="V188" s="2"/>
      <c r="W188" s="2"/>
      <c r="X188" s="2"/>
      <c r="Y188" s="2"/>
      <c r="Z188" s="2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0"/>
      <c r="AO188" s="120"/>
      <c r="AP188" s="120"/>
      <c r="AQ188" s="120"/>
      <c r="AR188" s="120"/>
      <c r="AS188" s="120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1"/>
    </row>
    <row r="189" spans="2:58" s="109" customFormat="1" ht="15.75" x14ac:dyDescent="0.2">
      <c r="B189" s="110"/>
      <c r="C189" s="111"/>
      <c r="D189" s="144"/>
      <c r="E189" s="2"/>
      <c r="F189" s="2"/>
      <c r="G189" s="120"/>
      <c r="H189" s="121"/>
      <c r="I189" s="122"/>
      <c r="J189" s="123"/>
      <c r="K189" s="23"/>
      <c r="L189" s="24"/>
      <c r="M189" s="24"/>
      <c r="N189" s="510"/>
      <c r="O189" s="510"/>
      <c r="P189" s="41"/>
      <c r="Q189" s="41"/>
      <c r="R189" s="42"/>
      <c r="S189" s="41"/>
      <c r="U189" s="2"/>
      <c r="V189" s="2"/>
      <c r="W189" s="2"/>
      <c r="X189" s="2"/>
      <c r="Y189" s="2"/>
      <c r="Z189" s="2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0"/>
      <c r="AO189" s="120"/>
      <c r="AP189" s="120"/>
      <c r="AQ189" s="120"/>
      <c r="AR189" s="120"/>
      <c r="AS189" s="120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1"/>
    </row>
    <row r="190" spans="2:58" s="109" customFormat="1" ht="15.75" x14ac:dyDescent="0.2">
      <c r="B190" s="110"/>
      <c r="C190" s="111"/>
      <c r="D190" s="144"/>
      <c r="E190" s="2"/>
      <c r="F190" s="2"/>
      <c r="G190" s="120"/>
      <c r="H190" s="121"/>
      <c r="I190" s="122"/>
      <c r="J190" s="123"/>
      <c r="K190" s="23"/>
      <c r="L190" s="24"/>
      <c r="M190" s="24"/>
      <c r="N190" s="510"/>
      <c r="O190" s="510"/>
      <c r="P190" s="41"/>
      <c r="Q190" s="41"/>
      <c r="R190" s="42"/>
      <c r="S190" s="41"/>
      <c r="U190" s="2"/>
      <c r="V190" s="2"/>
      <c r="W190" s="2"/>
      <c r="X190" s="2"/>
      <c r="Y190" s="2"/>
      <c r="Z190" s="2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0"/>
      <c r="AO190" s="120"/>
      <c r="AP190" s="120"/>
      <c r="AQ190" s="120"/>
      <c r="AR190" s="120"/>
      <c r="AS190" s="120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1"/>
    </row>
    <row r="191" spans="2:58" s="109" customFormat="1" ht="15.75" x14ac:dyDescent="0.2">
      <c r="B191" s="110"/>
      <c r="C191" s="111"/>
      <c r="D191" s="144"/>
      <c r="E191" s="2"/>
      <c r="F191" s="2"/>
      <c r="G191" s="120"/>
      <c r="H191" s="121"/>
      <c r="I191" s="122"/>
      <c r="J191" s="123"/>
      <c r="K191" s="23"/>
      <c r="L191" s="24"/>
      <c r="M191" s="24"/>
      <c r="N191" s="510"/>
      <c r="O191" s="510"/>
      <c r="P191" s="41"/>
      <c r="Q191" s="41"/>
      <c r="R191" s="42"/>
      <c r="S191" s="41"/>
      <c r="U191" s="2"/>
      <c r="V191" s="2"/>
      <c r="W191" s="2"/>
      <c r="X191" s="2"/>
      <c r="Y191" s="2"/>
      <c r="Z191" s="2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0"/>
      <c r="AO191" s="120"/>
      <c r="AP191" s="120"/>
      <c r="AQ191" s="120"/>
      <c r="AR191" s="120"/>
      <c r="AS191" s="120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1"/>
    </row>
    <row r="192" spans="2:58" s="109" customFormat="1" ht="15.75" x14ac:dyDescent="0.2">
      <c r="B192" s="110"/>
      <c r="C192" s="111"/>
      <c r="D192" s="144"/>
      <c r="E192" s="2"/>
      <c r="F192" s="2"/>
      <c r="G192" s="120"/>
      <c r="H192" s="121"/>
      <c r="I192" s="122"/>
      <c r="J192" s="123"/>
      <c r="K192" s="23"/>
      <c r="L192" s="24"/>
      <c r="M192" s="24"/>
      <c r="N192" s="510"/>
      <c r="O192" s="510"/>
      <c r="P192" s="41"/>
      <c r="Q192" s="41"/>
      <c r="R192" s="42"/>
      <c r="S192" s="41"/>
      <c r="U192" s="2"/>
      <c r="V192" s="2"/>
      <c r="W192" s="2"/>
      <c r="X192" s="2"/>
      <c r="Y192" s="2"/>
      <c r="Z192" s="2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  <c r="AK192" s="120"/>
      <c r="AL192" s="120"/>
      <c r="AM192" s="120"/>
      <c r="AN192" s="120"/>
      <c r="AO192" s="120"/>
      <c r="AP192" s="120"/>
      <c r="AQ192" s="120"/>
      <c r="AR192" s="120"/>
      <c r="AS192" s="120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1"/>
    </row>
    <row r="193" spans="1:58" s="109" customFormat="1" ht="15.75" x14ac:dyDescent="0.2">
      <c r="B193" s="110"/>
      <c r="C193" s="111"/>
      <c r="D193" s="144"/>
      <c r="E193" s="2"/>
      <c r="F193" s="2"/>
      <c r="G193" s="120"/>
      <c r="H193" s="121"/>
      <c r="I193" s="122"/>
      <c r="J193" s="123"/>
      <c r="K193" s="23"/>
      <c r="L193" s="24"/>
      <c r="M193" s="24"/>
      <c r="N193" s="510"/>
      <c r="O193" s="510"/>
      <c r="P193" s="41"/>
      <c r="Q193" s="41"/>
      <c r="R193" s="42"/>
      <c r="S193" s="41"/>
      <c r="U193" s="2"/>
      <c r="V193" s="2"/>
      <c r="W193" s="2"/>
      <c r="X193" s="2"/>
      <c r="Y193" s="2"/>
      <c r="Z193" s="2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  <c r="AL193" s="120"/>
      <c r="AM193" s="120"/>
      <c r="AN193" s="120"/>
      <c r="AO193" s="120"/>
      <c r="AP193" s="120"/>
      <c r="AQ193" s="120"/>
      <c r="AR193" s="120"/>
      <c r="AS193" s="120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1"/>
    </row>
    <row r="194" spans="1:58" s="109" customFormat="1" ht="15.75" x14ac:dyDescent="0.2">
      <c r="B194" s="110"/>
      <c r="C194" s="111"/>
      <c r="D194" s="144"/>
      <c r="E194" s="2"/>
      <c r="F194" s="2"/>
      <c r="G194" s="120"/>
      <c r="H194" s="121"/>
      <c r="I194" s="122"/>
      <c r="J194" s="123"/>
      <c r="K194" s="23"/>
      <c r="L194" s="24"/>
      <c r="M194" s="24"/>
      <c r="N194" s="510"/>
      <c r="O194" s="510"/>
      <c r="P194" s="41"/>
      <c r="Q194" s="41"/>
      <c r="R194" s="42"/>
      <c r="S194" s="41"/>
      <c r="U194" s="2"/>
      <c r="V194" s="2"/>
      <c r="W194" s="2"/>
      <c r="X194" s="2"/>
      <c r="Y194" s="2"/>
      <c r="Z194" s="2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0"/>
      <c r="AO194" s="120"/>
      <c r="AP194" s="120"/>
      <c r="AQ194" s="120"/>
      <c r="AR194" s="120"/>
      <c r="AS194" s="120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1"/>
    </row>
    <row r="195" spans="1:58" s="109" customFormat="1" ht="15.75" x14ac:dyDescent="0.2">
      <c r="B195" s="110"/>
      <c r="C195" s="111"/>
      <c r="D195" s="144"/>
      <c r="E195" s="2"/>
      <c r="F195" s="2"/>
      <c r="G195" s="120"/>
      <c r="H195" s="121"/>
      <c r="I195" s="122"/>
      <c r="J195" s="123"/>
      <c r="K195" s="23"/>
      <c r="L195" s="24"/>
      <c r="M195" s="24"/>
      <c r="N195" s="510"/>
      <c r="O195" s="510"/>
      <c r="P195" s="41"/>
      <c r="Q195" s="41"/>
      <c r="R195" s="42"/>
      <c r="S195" s="41"/>
      <c r="U195" s="2"/>
      <c r="V195" s="2"/>
      <c r="W195" s="2"/>
      <c r="X195" s="2"/>
      <c r="Y195" s="2"/>
      <c r="Z195" s="2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0"/>
      <c r="AO195" s="120"/>
      <c r="AP195" s="120"/>
      <c r="AQ195" s="120"/>
      <c r="AR195" s="120"/>
      <c r="AS195" s="120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1"/>
    </row>
    <row r="196" spans="1:58" s="109" customFormat="1" ht="15.75" x14ac:dyDescent="0.2">
      <c r="B196" s="110"/>
      <c r="C196" s="111"/>
      <c r="D196" s="144"/>
      <c r="E196" s="2"/>
      <c r="F196" s="2"/>
      <c r="G196" s="120"/>
      <c r="H196" s="121"/>
      <c r="I196" s="122"/>
      <c r="J196" s="123"/>
      <c r="K196" s="23"/>
      <c r="L196" s="24"/>
      <c r="M196" s="24"/>
      <c r="N196" s="510"/>
      <c r="O196" s="510"/>
      <c r="P196" s="41"/>
      <c r="Q196" s="41"/>
      <c r="R196" s="42"/>
      <c r="S196" s="41"/>
      <c r="U196" s="2"/>
      <c r="V196" s="2"/>
      <c r="W196" s="2"/>
      <c r="X196" s="2"/>
      <c r="Y196" s="2"/>
      <c r="Z196" s="2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0"/>
      <c r="AO196" s="120"/>
      <c r="AP196" s="120"/>
      <c r="AQ196" s="120"/>
      <c r="AR196" s="120"/>
      <c r="AS196" s="120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1"/>
    </row>
    <row r="197" spans="1:58" s="109" customFormat="1" ht="15.75" x14ac:dyDescent="0.2">
      <c r="B197" s="110"/>
      <c r="C197" s="111"/>
      <c r="D197" s="144"/>
      <c r="E197" s="2"/>
      <c r="F197" s="2"/>
      <c r="G197" s="120"/>
      <c r="H197" s="121"/>
      <c r="I197" s="122"/>
      <c r="J197" s="123"/>
      <c r="K197" s="23"/>
      <c r="L197" s="24"/>
      <c r="M197" s="24"/>
      <c r="N197" s="510"/>
      <c r="O197" s="510"/>
      <c r="P197" s="41"/>
      <c r="Q197" s="41"/>
      <c r="R197" s="42"/>
      <c r="S197" s="41"/>
      <c r="U197" s="2"/>
      <c r="V197" s="2"/>
      <c r="W197" s="2"/>
      <c r="X197" s="2"/>
      <c r="Y197" s="2"/>
      <c r="Z197" s="2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0"/>
      <c r="AO197" s="120"/>
      <c r="AP197" s="120"/>
      <c r="AQ197" s="120"/>
      <c r="AR197" s="120"/>
      <c r="AS197" s="120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1"/>
    </row>
    <row r="198" spans="1:58" s="109" customFormat="1" ht="15.75" x14ac:dyDescent="0.2">
      <c r="B198" s="110"/>
      <c r="C198" s="111"/>
      <c r="D198" s="144"/>
      <c r="E198" s="2"/>
      <c r="F198" s="2"/>
      <c r="G198" s="120"/>
      <c r="H198" s="121"/>
      <c r="I198" s="122"/>
      <c r="J198" s="123"/>
      <c r="K198" s="23"/>
      <c r="L198" s="24"/>
      <c r="M198" s="24"/>
      <c r="N198" s="510"/>
      <c r="O198" s="510"/>
      <c r="P198" s="41"/>
      <c r="Q198" s="41"/>
      <c r="R198" s="42"/>
      <c r="S198" s="41"/>
      <c r="U198" s="2"/>
      <c r="V198" s="2"/>
      <c r="W198" s="2"/>
      <c r="X198" s="2"/>
      <c r="Y198" s="2"/>
      <c r="Z198" s="2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0"/>
      <c r="AO198" s="120"/>
      <c r="AP198" s="120"/>
      <c r="AQ198" s="120"/>
      <c r="AR198" s="120"/>
      <c r="AS198" s="120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1"/>
    </row>
    <row r="199" spans="1:58" s="109" customFormat="1" ht="15.75" x14ac:dyDescent="0.2">
      <c r="B199" s="110"/>
      <c r="C199" s="111"/>
      <c r="D199" s="144"/>
      <c r="E199" s="2"/>
      <c r="F199" s="2"/>
      <c r="G199" s="120"/>
      <c r="H199" s="121"/>
      <c r="I199" s="122"/>
      <c r="J199" s="123"/>
      <c r="K199" s="23"/>
      <c r="L199" s="24"/>
      <c r="M199" s="24"/>
      <c r="N199" s="510"/>
      <c r="O199" s="510"/>
      <c r="P199" s="41"/>
      <c r="Q199" s="41"/>
      <c r="R199" s="42"/>
      <c r="S199" s="41"/>
      <c r="U199" s="2"/>
      <c r="V199" s="2"/>
      <c r="W199" s="2"/>
      <c r="X199" s="2"/>
      <c r="Y199" s="2"/>
      <c r="Z199" s="2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  <c r="AP199" s="120"/>
      <c r="AQ199" s="120"/>
      <c r="AR199" s="120"/>
      <c r="AS199" s="120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1"/>
    </row>
    <row r="200" spans="1:58" s="109" customFormat="1" ht="15.75" x14ac:dyDescent="0.2">
      <c r="B200" s="110"/>
      <c r="C200" s="111"/>
      <c r="D200" s="144"/>
      <c r="E200" s="2"/>
      <c r="F200" s="2"/>
      <c r="G200" s="120"/>
      <c r="H200" s="121"/>
      <c r="I200" s="122"/>
      <c r="J200" s="123"/>
      <c r="K200" s="23"/>
      <c r="L200" s="24"/>
      <c r="M200" s="24"/>
      <c r="N200" s="510"/>
      <c r="O200" s="510"/>
      <c r="P200" s="41"/>
      <c r="Q200" s="41"/>
      <c r="R200" s="42"/>
      <c r="S200" s="41"/>
      <c r="U200" s="2"/>
      <c r="V200" s="2"/>
      <c r="W200" s="2"/>
      <c r="X200" s="2"/>
      <c r="Y200" s="2"/>
      <c r="Z200" s="2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  <c r="AP200" s="120"/>
      <c r="AQ200" s="120"/>
      <c r="AR200" s="120"/>
      <c r="AS200" s="120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1"/>
    </row>
    <row r="201" spans="1:58" s="109" customFormat="1" ht="15.75" x14ac:dyDescent="0.2">
      <c r="B201" s="110"/>
      <c r="C201" s="111"/>
      <c r="D201" s="144"/>
      <c r="E201" s="2"/>
      <c r="F201" s="2"/>
      <c r="G201" s="120"/>
      <c r="H201" s="121"/>
      <c r="I201" s="122"/>
      <c r="J201" s="123"/>
      <c r="K201" s="23"/>
      <c r="L201" s="24"/>
      <c r="M201" s="24"/>
      <c r="N201" s="510"/>
      <c r="O201" s="510"/>
      <c r="P201" s="41"/>
      <c r="Q201" s="41"/>
      <c r="R201" s="42"/>
      <c r="S201" s="41"/>
      <c r="U201" s="2"/>
      <c r="V201" s="2"/>
      <c r="W201" s="2"/>
      <c r="X201" s="2"/>
      <c r="Y201" s="2"/>
      <c r="Z201" s="2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1"/>
    </row>
    <row r="202" spans="1:58" s="109" customFormat="1" ht="15.75" x14ac:dyDescent="0.2">
      <c r="B202" s="110"/>
      <c r="C202" s="111"/>
      <c r="D202" s="144"/>
      <c r="E202" s="2"/>
      <c r="F202" s="2"/>
      <c r="G202" s="120"/>
      <c r="H202" s="121"/>
      <c r="I202" s="122"/>
      <c r="J202" s="123"/>
      <c r="K202" s="23"/>
      <c r="L202" s="24"/>
      <c r="M202" s="24"/>
      <c r="N202" s="510"/>
      <c r="O202" s="510"/>
      <c r="P202" s="41"/>
      <c r="Q202" s="41"/>
      <c r="R202" s="42"/>
      <c r="S202" s="41"/>
      <c r="U202" s="2"/>
      <c r="V202" s="2"/>
      <c r="W202" s="2"/>
      <c r="X202" s="2"/>
      <c r="Y202" s="2"/>
      <c r="Z202" s="2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1"/>
    </row>
    <row r="203" spans="1:58" s="109" customFormat="1" ht="15.75" x14ac:dyDescent="0.2">
      <c r="B203" s="110"/>
      <c r="C203" s="111"/>
      <c r="D203" s="144"/>
      <c r="E203" s="2"/>
      <c r="F203" s="2"/>
      <c r="G203" s="120"/>
      <c r="H203" s="121"/>
      <c r="I203" s="122"/>
      <c r="J203" s="123"/>
      <c r="K203" s="23"/>
      <c r="L203" s="24"/>
      <c r="M203" s="24"/>
      <c r="N203" s="510"/>
      <c r="O203" s="510"/>
      <c r="P203" s="41"/>
      <c r="Q203" s="41"/>
      <c r="R203" s="42"/>
      <c r="S203" s="41"/>
      <c r="U203" s="2"/>
      <c r="V203" s="2"/>
      <c r="W203" s="2"/>
      <c r="X203" s="2"/>
      <c r="Y203" s="2"/>
      <c r="Z203" s="2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0"/>
      <c r="AO203" s="120"/>
      <c r="AP203" s="120"/>
      <c r="AQ203" s="120"/>
      <c r="AR203" s="120"/>
      <c r="AS203" s="120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1"/>
    </row>
    <row r="204" spans="1:58" s="109" customFormat="1" ht="15.75" x14ac:dyDescent="0.2">
      <c r="B204" s="110"/>
      <c r="C204" s="111"/>
      <c r="D204" s="144"/>
      <c r="E204" s="2"/>
      <c r="F204" s="2"/>
      <c r="G204" s="120"/>
      <c r="H204" s="121"/>
      <c r="I204" s="122"/>
      <c r="J204" s="123"/>
      <c r="K204" s="23"/>
      <c r="L204" s="24"/>
      <c r="M204" s="24"/>
      <c r="N204" s="510"/>
      <c r="O204" s="510"/>
      <c r="P204" s="41"/>
      <c r="Q204" s="41"/>
      <c r="R204" s="42"/>
      <c r="S204" s="41"/>
      <c r="U204" s="2"/>
      <c r="V204" s="2"/>
      <c r="W204" s="2"/>
      <c r="X204" s="2"/>
      <c r="Y204" s="2"/>
      <c r="Z204" s="2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  <c r="AL204" s="120"/>
      <c r="AM204" s="120"/>
      <c r="AN204" s="120"/>
      <c r="AO204" s="120"/>
      <c r="AP204" s="120"/>
      <c r="AQ204" s="120"/>
      <c r="AR204" s="120"/>
      <c r="AS204" s="120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1"/>
    </row>
    <row r="205" spans="1:58" s="109" customFormat="1" ht="15.75" x14ac:dyDescent="0.2">
      <c r="B205" s="110"/>
      <c r="C205" s="111"/>
      <c r="D205" s="144"/>
      <c r="E205" s="2"/>
      <c r="F205" s="2"/>
      <c r="G205" s="120"/>
      <c r="H205" s="121"/>
      <c r="I205" s="122"/>
      <c r="J205" s="123"/>
      <c r="K205" s="23"/>
      <c r="L205" s="24"/>
      <c r="M205" s="24"/>
      <c r="N205" s="510"/>
      <c r="O205" s="510"/>
      <c r="P205" s="41"/>
      <c r="Q205" s="41"/>
      <c r="R205" s="42"/>
      <c r="S205" s="41"/>
      <c r="U205" s="2"/>
      <c r="V205" s="2"/>
      <c r="W205" s="2"/>
      <c r="X205" s="2"/>
      <c r="Y205" s="2"/>
      <c r="Z205" s="2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  <c r="AP205" s="120"/>
      <c r="AQ205" s="120"/>
      <c r="AR205" s="120"/>
      <c r="AS205" s="120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1"/>
    </row>
    <row r="206" spans="1:58" s="109" customFormat="1" ht="15.75" x14ac:dyDescent="0.2">
      <c r="B206" s="110"/>
      <c r="C206" s="111"/>
      <c r="D206" s="144"/>
      <c r="E206" s="2"/>
      <c r="F206" s="2"/>
      <c r="G206" s="120"/>
      <c r="H206" s="121"/>
      <c r="I206" s="122"/>
      <c r="J206" s="123"/>
      <c r="K206" s="23"/>
      <c r="L206" s="24"/>
      <c r="M206" s="24"/>
      <c r="N206" s="510"/>
      <c r="O206" s="510"/>
      <c r="P206" s="41"/>
      <c r="Q206" s="41"/>
      <c r="R206" s="42"/>
      <c r="S206" s="41"/>
      <c r="U206" s="2"/>
      <c r="V206" s="2"/>
      <c r="W206" s="2"/>
      <c r="X206" s="2"/>
      <c r="Y206" s="2"/>
      <c r="Z206" s="2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  <c r="AK206" s="120"/>
      <c r="AL206" s="120"/>
      <c r="AM206" s="120"/>
      <c r="AN206" s="120"/>
      <c r="AO206" s="120"/>
      <c r="AP206" s="120"/>
      <c r="AQ206" s="120"/>
      <c r="AR206" s="120"/>
      <c r="AS206" s="120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1"/>
    </row>
    <row r="207" spans="1:58" s="109" customFormat="1" ht="15.75" x14ac:dyDescent="0.2">
      <c r="B207" s="110"/>
      <c r="C207" s="111"/>
      <c r="D207" s="144"/>
      <c r="E207" s="2"/>
      <c r="F207" s="2"/>
      <c r="G207" s="120"/>
      <c r="H207" s="121"/>
      <c r="I207" s="122"/>
      <c r="J207" s="123"/>
      <c r="K207" s="23"/>
      <c r="L207" s="24"/>
      <c r="M207" s="24"/>
      <c r="N207" s="510"/>
      <c r="O207" s="510"/>
      <c r="P207" s="41"/>
      <c r="Q207" s="41"/>
      <c r="R207" s="42"/>
      <c r="S207" s="32"/>
      <c r="U207" s="2"/>
      <c r="V207" s="2"/>
      <c r="W207" s="2"/>
      <c r="X207" s="2"/>
      <c r="Y207" s="2"/>
      <c r="Z207" s="2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0"/>
      <c r="AO207" s="120"/>
      <c r="AP207" s="120"/>
      <c r="AQ207" s="120"/>
      <c r="AR207" s="120"/>
      <c r="AS207" s="120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1"/>
    </row>
    <row r="208" spans="1:58" s="41" customFormat="1" ht="15.75" x14ac:dyDescent="0.2">
      <c r="A208" s="109"/>
      <c r="B208" s="110"/>
      <c r="C208" s="111"/>
      <c r="D208" s="144"/>
      <c r="E208" s="2"/>
      <c r="F208" s="2"/>
      <c r="G208" s="120"/>
      <c r="H208" s="121"/>
      <c r="I208" s="122"/>
      <c r="J208" s="123"/>
      <c r="K208" s="23"/>
      <c r="L208" s="24"/>
      <c r="M208" s="24"/>
      <c r="N208" s="510"/>
      <c r="O208" s="510"/>
      <c r="R208" s="42"/>
      <c r="S208" s="32"/>
      <c r="T208" s="109"/>
      <c r="U208" s="2"/>
      <c r="V208" s="2"/>
      <c r="W208" s="2"/>
      <c r="X208" s="2"/>
      <c r="Y208" s="2"/>
      <c r="Z208" s="2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0"/>
      <c r="AO208" s="120"/>
      <c r="AP208" s="120"/>
      <c r="AQ208" s="120"/>
      <c r="AR208" s="120"/>
      <c r="AS208" s="120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1"/>
    </row>
    <row r="209" spans="1:58" s="41" customFormat="1" ht="15.75" x14ac:dyDescent="0.2">
      <c r="A209" s="109"/>
      <c r="B209" s="110"/>
      <c r="C209" s="111"/>
      <c r="D209" s="144"/>
      <c r="E209" s="2"/>
      <c r="F209" s="2"/>
      <c r="G209" s="120"/>
      <c r="H209" s="121"/>
      <c r="I209" s="122"/>
      <c r="J209" s="123"/>
      <c r="K209" s="23"/>
      <c r="L209" s="24"/>
      <c r="M209" s="24"/>
      <c r="N209" s="510"/>
      <c r="O209" s="510"/>
      <c r="R209" s="42"/>
      <c r="S209" s="32"/>
      <c r="T209" s="109"/>
      <c r="U209" s="2"/>
      <c r="V209" s="2"/>
      <c r="W209" s="2"/>
      <c r="X209" s="2"/>
      <c r="Y209" s="2"/>
      <c r="Z209" s="2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0"/>
      <c r="AO209" s="120"/>
      <c r="AP209" s="120"/>
      <c r="AQ209" s="120"/>
      <c r="AR209" s="120"/>
      <c r="AS209" s="120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1"/>
    </row>
    <row r="210" spans="1:58" s="41" customFormat="1" ht="15.75" x14ac:dyDescent="0.2">
      <c r="A210" s="109"/>
      <c r="B210" s="110"/>
      <c r="C210" s="111"/>
      <c r="D210" s="144"/>
      <c r="E210" s="2"/>
      <c r="F210" s="2"/>
      <c r="G210" s="120"/>
      <c r="H210" s="121"/>
      <c r="I210" s="122"/>
      <c r="J210" s="123"/>
      <c r="K210" s="23"/>
      <c r="L210" s="24"/>
      <c r="M210" s="24"/>
      <c r="N210" s="510"/>
      <c r="O210" s="510"/>
      <c r="R210" s="42"/>
      <c r="S210" s="32"/>
      <c r="T210" s="109"/>
      <c r="U210" s="2"/>
      <c r="V210" s="2"/>
      <c r="W210" s="2"/>
      <c r="X210" s="2"/>
      <c r="Y210" s="2"/>
      <c r="Z210" s="2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0"/>
      <c r="AO210" s="120"/>
      <c r="AP210" s="120"/>
      <c r="AQ210" s="120"/>
      <c r="AR210" s="120"/>
      <c r="AS210" s="120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1"/>
    </row>
    <row r="211" spans="1:58" s="41" customFormat="1" ht="15.75" x14ac:dyDescent="0.2">
      <c r="A211" s="109"/>
      <c r="B211" s="110"/>
      <c r="C211" s="111"/>
      <c r="D211" s="144"/>
      <c r="E211" s="2"/>
      <c r="F211" s="2"/>
      <c r="G211" s="120"/>
      <c r="H211" s="121"/>
      <c r="I211" s="122"/>
      <c r="J211" s="123"/>
      <c r="K211" s="23"/>
      <c r="L211" s="24"/>
      <c r="M211" s="24"/>
      <c r="N211" s="510"/>
      <c r="O211" s="510"/>
      <c r="R211" s="42"/>
      <c r="S211" s="32"/>
      <c r="T211" s="109"/>
      <c r="U211" s="2"/>
      <c r="V211" s="2"/>
      <c r="W211" s="2"/>
      <c r="X211" s="2"/>
      <c r="Y211" s="2"/>
      <c r="Z211" s="2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0"/>
      <c r="AO211" s="120"/>
      <c r="AP211" s="120"/>
      <c r="AQ211" s="120"/>
      <c r="AR211" s="120"/>
      <c r="AS211" s="120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1"/>
    </row>
    <row r="212" spans="1:58" s="41" customFormat="1" ht="15.75" x14ac:dyDescent="0.2">
      <c r="A212" s="109"/>
      <c r="B212" s="110"/>
      <c r="C212" s="111"/>
      <c r="D212" s="144"/>
      <c r="E212" s="2"/>
      <c r="F212" s="2"/>
      <c r="G212" s="120"/>
      <c r="H212" s="121"/>
      <c r="I212" s="122"/>
      <c r="J212" s="123"/>
      <c r="K212" s="23"/>
      <c r="L212" s="24"/>
      <c r="M212" s="24"/>
      <c r="N212" s="510"/>
      <c r="O212" s="510"/>
      <c r="R212" s="42"/>
      <c r="S212" s="32"/>
      <c r="T212" s="109"/>
      <c r="U212" s="2"/>
      <c r="V212" s="2"/>
      <c r="W212" s="2"/>
      <c r="X212" s="2"/>
      <c r="Y212" s="2"/>
      <c r="Z212" s="2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  <c r="AP212" s="120"/>
      <c r="AQ212" s="120"/>
      <c r="AR212" s="120"/>
      <c r="AS212" s="120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1"/>
    </row>
    <row r="213" spans="1:58" s="41" customFormat="1" ht="15.75" x14ac:dyDescent="0.2">
      <c r="A213" s="109"/>
      <c r="B213" s="110"/>
      <c r="C213" s="111"/>
      <c r="D213" s="144"/>
      <c r="E213" s="2"/>
      <c r="F213" s="2"/>
      <c r="G213" s="120"/>
      <c r="H213" s="121"/>
      <c r="I213" s="122"/>
      <c r="J213" s="123"/>
      <c r="K213" s="23"/>
      <c r="L213" s="24"/>
      <c r="M213" s="24"/>
      <c r="N213" s="510"/>
      <c r="O213" s="510"/>
      <c r="R213" s="42"/>
      <c r="S213" s="32"/>
      <c r="T213" s="109"/>
      <c r="U213" s="2"/>
      <c r="V213" s="2"/>
      <c r="W213" s="2"/>
      <c r="X213" s="2"/>
      <c r="Y213" s="2"/>
      <c r="Z213" s="2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1"/>
    </row>
    <row r="214" spans="1:58" s="41" customFormat="1" ht="15.75" x14ac:dyDescent="0.2">
      <c r="A214" s="109"/>
      <c r="B214" s="110"/>
      <c r="C214" s="111"/>
      <c r="D214" s="144"/>
      <c r="E214" s="2"/>
      <c r="F214" s="2"/>
      <c r="G214" s="120"/>
      <c r="H214" s="121"/>
      <c r="I214" s="122"/>
      <c r="J214" s="123"/>
      <c r="K214" s="23"/>
      <c r="L214" s="24"/>
      <c r="M214" s="24"/>
      <c r="N214" s="510"/>
      <c r="O214" s="510"/>
      <c r="R214" s="42"/>
      <c r="S214" s="32"/>
      <c r="T214" s="109"/>
      <c r="U214" s="2"/>
      <c r="V214" s="2"/>
      <c r="W214" s="2"/>
      <c r="X214" s="2"/>
      <c r="Y214" s="2"/>
      <c r="Z214" s="2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  <c r="AK214" s="120"/>
      <c r="AL214" s="120"/>
      <c r="AM214" s="120"/>
      <c r="AN214" s="120"/>
      <c r="AO214" s="120"/>
      <c r="AP214" s="120"/>
      <c r="AQ214" s="120"/>
      <c r="AR214" s="120"/>
      <c r="AS214" s="120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1"/>
    </row>
    <row r="215" spans="1:58" s="41" customFormat="1" ht="15.75" x14ac:dyDescent="0.2">
      <c r="A215" s="109"/>
      <c r="B215" s="110"/>
      <c r="C215" s="111"/>
      <c r="D215" s="144"/>
      <c r="E215" s="2"/>
      <c r="F215" s="2"/>
      <c r="G215" s="120"/>
      <c r="H215" s="121"/>
      <c r="I215" s="122"/>
      <c r="J215" s="123"/>
      <c r="K215" s="23"/>
      <c r="L215" s="24"/>
      <c r="M215" s="24"/>
      <c r="N215" s="510"/>
      <c r="O215" s="510"/>
      <c r="R215" s="42"/>
      <c r="S215" s="32"/>
      <c r="T215" s="109"/>
      <c r="U215" s="2"/>
      <c r="V215" s="2"/>
      <c r="W215" s="2"/>
      <c r="X215" s="2"/>
      <c r="Y215" s="2"/>
      <c r="Z215" s="2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  <c r="AL215" s="120"/>
      <c r="AM215" s="120"/>
      <c r="AN215" s="120"/>
      <c r="AO215" s="120"/>
      <c r="AP215" s="120"/>
      <c r="AQ215" s="120"/>
      <c r="AR215" s="120"/>
      <c r="AS215" s="120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1"/>
    </row>
    <row r="216" spans="1:58" s="41" customFormat="1" ht="15.75" x14ac:dyDescent="0.2">
      <c r="A216" s="109"/>
      <c r="B216" s="110"/>
      <c r="C216" s="111"/>
      <c r="D216" s="144"/>
      <c r="E216" s="2"/>
      <c r="F216" s="2"/>
      <c r="G216" s="120"/>
      <c r="H216" s="121"/>
      <c r="I216" s="122"/>
      <c r="J216" s="123"/>
      <c r="K216" s="23"/>
      <c r="L216" s="24"/>
      <c r="M216" s="24"/>
      <c r="N216" s="510"/>
      <c r="O216" s="510"/>
      <c r="R216" s="42"/>
      <c r="S216" s="32"/>
      <c r="T216" s="109"/>
      <c r="U216" s="2"/>
      <c r="V216" s="2"/>
      <c r="W216" s="2"/>
      <c r="X216" s="2"/>
      <c r="Y216" s="2"/>
      <c r="Z216" s="2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  <c r="AQ216" s="120"/>
      <c r="AR216" s="120"/>
      <c r="AS216" s="120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1"/>
    </row>
    <row r="217" spans="1:58" s="41" customFormat="1" ht="15.75" x14ac:dyDescent="0.2">
      <c r="A217" s="109"/>
      <c r="B217" s="110"/>
      <c r="C217" s="111"/>
      <c r="D217" s="144"/>
      <c r="E217" s="2"/>
      <c r="F217" s="2"/>
      <c r="G217" s="120"/>
      <c r="H217" s="121"/>
      <c r="I217" s="122"/>
      <c r="J217" s="123"/>
      <c r="K217" s="23"/>
      <c r="L217" s="24"/>
      <c r="M217" s="24"/>
      <c r="N217" s="510"/>
      <c r="O217" s="510"/>
      <c r="R217" s="42"/>
      <c r="S217" s="32"/>
      <c r="T217" s="109"/>
      <c r="U217" s="2"/>
      <c r="V217" s="2"/>
      <c r="W217" s="2"/>
      <c r="X217" s="2"/>
      <c r="Y217" s="2"/>
      <c r="Z217" s="2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  <c r="AL217" s="120"/>
      <c r="AM217" s="120"/>
      <c r="AN217" s="120"/>
      <c r="AO217" s="120"/>
      <c r="AP217" s="120"/>
      <c r="AQ217" s="120"/>
      <c r="AR217" s="120"/>
      <c r="AS217" s="120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1"/>
    </row>
    <row r="218" spans="1:58" s="41" customFormat="1" ht="15.75" x14ac:dyDescent="0.2">
      <c r="A218" s="109"/>
      <c r="B218" s="110"/>
      <c r="C218" s="111"/>
      <c r="D218" s="144"/>
      <c r="E218" s="2"/>
      <c r="F218" s="2"/>
      <c r="G218" s="120"/>
      <c r="H218" s="121"/>
      <c r="I218" s="122"/>
      <c r="J218" s="123"/>
      <c r="K218" s="23"/>
      <c r="L218" s="24"/>
      <c r="M218" s="24"/>
      <c r="N218" s="510"/>
      <c r="O218" s="510"/>
      <c r="R218" s="42"/>
      <c r="S218" s="32"/>
      <c r="T218" s="109"/>
      <c r="U218" s="2"/>
      <c r="V218" s="2"/>
      <c r="W218" s="2"/>
      <c r="X218" s="2"/>
      <c r="Y218" s="2"/>
      <c r="Z218" s="2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  <c r="AP218" s="120"/>
      <c r="AQ218" s="120"/>
      <c r="AR218" s="120"/>
      <c r="AS218" s="120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1"/>
    </row>
    <row r="219" spans="1:58" s="41" customFormat="1" ht="15.75" x14ac:dyDescent="0.2">
      <c r="A219" s="109"/>
      <c r="B219" s="110"/>
      <c r="C219" s="111"/>
      <c r="D219" s="144"/>
      <c r="E219" s="2"/>
      <c r="F219" s="2"/>
      <c r="G219" s="120"/>
      <c r="H219" s="121"/>
      <c r="I219" s="122"/>
      <c r="J219" s="123"/>
      <c r="K219" s="23"/>
      <c r="L219" s="24"/>
      <c r="M219" s="24"/>
      <c r="N219" s="510"/>
      <c r="O219" s="510"/>
      <c r="R219" s="42"/>
      <c r="S219" s="32"/>
      <c r="T219" s="109"/>
      <c r="U219" s="2"/>
      <c r="V219" s="2"/>
      <c r="W219" s="2"/>
      <c r="X219" s="2"/>
      <c r="Y219" s="2"/>
      <c r="Z219" s="2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  <c r="AP219" s="120"/>
      <c r="AQ219" s="120"/>
      <c r="AR219" s="120"/>
      <c r="AS219" s="120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1"/>
    </row>
    <row r="220" spans="1:58" s="41" customFormat="1" ht="15.75" x14ac:dyDescent="0.2">
      <c r="A220" s="109"/>
      <c r="B220" s="110"/>
      <c r="C220" s="111"/>
      <c r="D220" s="144"/>
      <c r="E220" s="2"/>
      <c r="F220" s="2"/>
      <c r="G220" s="120"/>
      <c r="H220" s="121"/>
      <c r="I220" s="122"/>
      <c r="J220" s="123"/>
      <c r="K220" s="23"/>
      <c r="L220" s="24"/>
      <c r="M220" s="24"/>
      <c r="N220" s="510"/>
      <c r="O220" s="510"/>
      <c r="R220" s="42"/>
      <c r="S220" s="32"/>
      <c r="T220" s="109"/>
      <c r="U220" s="2"/>
      <c r="V220" s="2"/>
      <c r="W220" s="2"/>
      <c r="X220" s="2"/>
      <c r="Y220" s="2"/>
      <c r="Z220" s="2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  <c r="AP220" s="120"/>
      <c r="AQ220" s="120"/>
      <c r="AR220" s="120"/>
      <c r="AS220" s="120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1"/>
    </row>
    <row r="221" spans="1:58" s="41" customFormat="1" ht="15.75" x14ac:dyDescent="0.2">
      <c r="A221" s="109"/>
      <c r="B221" s="110"/>
      <c r="C221" s="111"/>
      <c r="D221" s="144"/>
      <c r="E221" s="2"/>
      <c r="F221" s="2"/>
      <c r="G221" s="120"/>
      <c r="H221" s="121"/>
      <c r="I221" s="122"/>
      <c r="J221" s="123"/>
      <c r="K221" s="23"/>
      <c r="L221" s="24"/>
      <c r="M221" s="24"/>
      <c r="N221" s="510"/>
      <c r="O221" s="510"/>
      <c r="R221" s="42"/>
      <c r="S221" s="32"/>
      <c r="T221" s="109"/>
      <c r="U221" s="2"/>
      <c r="V221" s="2"/>
      <c r="W221" s="2"/>
      <c r="X221" s="2"/>
      <c r="Y221" s="2"/>
      <c r="Z221" s="2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1"/>
    </row>
    <row r="222" spans="1:58" s="41" customFormat="1" ht="15.75" x14ac:dyDescent="0.2">
      <c r="A222" s="109"/>
      <c r="B222" s="110"/>
      <c r="C222" s="111"/>
      <c r="D222" s="144"/>
      <c r="E222" s="2"/>
      <c r="F222" s="2"/>
      <c r="G222" s="120"/>
      <c r="H222" s="121"/>
      <c r="I222" s="122"/>
      <c r="J222" s="123"/>
      <c r="K222" s="23"/>
      <c r="L222" s="24"/>
      <c r="M222" s="24"/>
      <c r="N222" s="510"/>
      <c r="O222" s="510"/>
      <c r="R222" s="42"/>
      <c r="S222" s="32"/>
      <c r="T222" s="109"/>
      <c r="U222" s="2"/>
      <c r="V222" s="2"/>
      <c r="W222" s="2"/>
      <c r="X222" s="2"/>
      <c r="Y222" s="2"/>
      <c r="Z222" s="2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0"/>
      <c r="AO222" s="120"/>
      <c r="AP222" s="120"/>
      <c r="AQ222" s="120"/>
      <c r="AR222" s="120"/>
      <c r="AS222" s="120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1"/>
    </row>
    <row r="223" spans="1:58" s="41" customFormat="1" ht="15.75" x14ac:dyDescent="0.2">
      <c r="A223" s="109"/>
      <c r="B223" s="110"/>
      <c r="C223" s="111"/>
      <c r="D223" s="144"/>
      <c r="E223" s="2"/>
      <c r="F223" s="2"/>
      <c r="G223" s="120"/>
      <c r="H223" s="121"/>
      <c r="I223" s="122"/>
      <c r="J223" s="123"/>
      <c r="K223" s="23"/>
      <c r="L223" s="24"/>
      <c r="M223" s="24"/>
      <c r="N223" s="510"/>
      <c r="O223" s="510"/>
      <c r="R223" s="42"/>
      <c r="S223" s="32"/>
      <c r="T223" s="109"/>
      <c r="U223" s="2"/>
      <c r="V223" s="2"/>
      <c r="W223" s="2"/>
      <c r="X223" s="2"/>
      <c r="Y223" s="2"/>
      <c r="Z223" s="2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  <c r="AP223" s="120"/>
      <c r="AQ223" s="120"/>
      <c r="AR223" s="120"/>
      <c r="AS223" s="120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1"/>
    </row>
    <row r="224" spans="1:58" s="41" customFormat="1" ht="15.75" x14ac:dyDescent="0.2">
      <c r="A224" s="109"/>
      <c r="B224" s="110"/>
      <c r="C224" s="111"/>
      <c r="D224" s="144"/>
      <c r="E224" s="2"/>
      <c r="F224" s="2"/>
      <c r="G224" s="120"/>
      <c r="H224" s="121"/>
      <c r="I224" s="122"/>
      <c r="J224" s="123"/>
      <c r="K224" s="23"/>
      <c r="L224" s="24"/>
      <c r="M224" s="24"/>
      <c r="N224" s="510"/>
      <c r="O224" s="510"/>
      <c r="R224" s="42"/>
      <c r="S224" s="32"/>
      <c r="T224" s="109"/>
      <c r="U224" s="2"/>
      <c r="V224" s="2"/>
      <c r="W224" s="2"/>
      <c r="X224" s="2"/>
      <c r="Y224" s="2"/>
      <c r="Z224" s="2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  <c r="AQ224" s="120"/>
      <c r="AR224" s="120"/>
      <c r="AS224" s="120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1"/>
    </row>
    <row r="225" spans="1:58" s="41" customFormat="1" ht="15.75" x14ac:dyDescent="0.2">
      <c r="A225" s="109"/>
      <c r="B225" s="110"/>
      <c r="C225" s="111"/>
      <c r="D225" s="144"/>
      <c r="E225" s="2"/>
      <c r="F225" s="2"/>
      <c r="G225" s="120"/>
      <c r="H225" s="121"/>
      <c r="I225" s="122"/>
      <c r="J225" s="123"/>
      <c r="K225" s="23"/>
      <c r="L225" s="24"/>
      <c r="M225" s="24"/>
      <c r="N225" s="510"/>
      <c r="O225" s="510"/>
      <c r="R225" s="42"/>
      <c r="S225" s="32"/>
      <c r="T225" s="109"/>
      <c r="U225" s="2"/>
      <c r="V225" s="2"/>
      <c r="W225" s="2"/>
      <c r="X225" s="2"/>
      <c r="Y225" s="2"/>
      <c r="Z225" s="2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0"/>
      <c r="AO225" s="120"/>
      <c r="AP225" s="120"/>
      <c r="AQ225" s="120"/>
      <c r="AR225" s="120"/>
      <c r="AS225" s="120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1"/>
    </row>
    <row r="226" spans="1:58" s="41" customFormat="1" ht="15.75" x14ac:dyDescent="0.2">
      <c r="A226" s="109"/>
      <c r="B226" s="110"/>
      <c r="C226" s="111"/>
      <c r="D226" s="144"/>
      <c r="E226" s="2"/>
      <c r="F226" s="2"/>
      <c r="G226" s="120"/>
      <c r="H226" s="121"/>
      <c r="I226" s="122"/>
      <c r="J226" s="123"/>
      <c r="K226" s="23"/>
      <c r="L226" s="24"/>
      <c r="M226" s="24"/>
      <c r="N226" s="510"/>
      <c r="O226" s="510"/>
      <c r="R226" s="42"/>
      <c r="S226" s="32"/>
      <c r="T226" s="109"/>
      <c r="U226" s="2"/>
      <c r="V226" s="2"/>
      <c r="W226" s="2"/>
      <c r="X226" s="2"/>
      <c r="Y226" s="2"/>
      <c r="Z226" s="2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  <c r="AQ226" s="120"/>
      <c r="AR226" s="120"/>
      <c r="AS226" s="120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1"/>
    </row>
    <row r="227" spans="1:58" s="41" customFormat="1" ht="15.75" x14ac:dyDescent="0.2">
      <c r="A227" s="109"/>
      <c r="B227" s="110"/>
      <c r="C227" s="111"/>
      <c r="D227" s="144"/>
      <c r="E227" s="2"/>
      <c r="F227" s="2"/>
      <c r="G227" s="120"/>
      <c r="H227" s="121"/>
      <c r="I227" s="122"/>
      <c r="J227" s="123"/>
      <c r="K227" s="23"/>
      <c r="L227" s="24"/>
      <c r="M227" s="24"/>
      <c r="N227" s="510"/>
      <c r="O227" s="510"/>
      <c r="R227" s="42"/>
      <c r="S227" s="32"/>
      <c r="T227" s="109"/>
      <c r="U227" s="2"/>
      <c r="V227" s="2"/>
      <c r="W227" s="2"/>
      <c r="X227" s="2"/>
      <c r="Y227" s="2"/>
      <c r="Z227" s="2"/>
      <c r="AA227" s="120"/>
      <c r="AB227" s="120"/>
      <c r="AC227" s="120"/>
      <c r="AD227" s="120"/>
      <c r="AE227" s="120"/>
      <c r="AF227" s="120"/>
      <c r="AG227" s="120"/>
      <c r="AH227" s="120"/>
      <c r="AI227" s="120"/>
      <c r="AJ227" s="120"/>
      <c r="AK227" s="120"/>
      <c r="AL227" s="120"/>
      <c r="AM227" s="120"/>
      <c r="AN227" s="120"/>
      <c r="AO227" s="120"/>
      <c r="AP227" s="120"/>
      <c r="AQ227" s="120"/>
      <c r="AR227" s="120"/>
      <c r="AS227" s="120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1"/>
    </row>
    <row r="228" spans="1:58" s="41" customFormat="1" ht="15.75" x14ac:dyDescent="0.2">
      <c r="A228" s="109"/>
      <c r="B228" s="110"/>
      <c r="C228" s="111"/>
      <c r="D228" s="144"/>
      <c r="E228" s="2"/>
      <c r="F228" s="2"/>
      <c r="G228" s="120"/>
      <c r="H228" s="121"/>
      <c r="I228" s="122"/>
      <c r="J228" s="123"/>
      <c r="K228" s="23"/>
      <c r="L228" s="24"/>
      <c r="M228" s="24"/>
      <c r="N228" s="510"/>
      <c r="O228" s="510"/>
      <c r="R228" s="42"/>
      <c r="S228" s="32"/>
      <c r="T228" s="109"/>
      <c r="U228" s="2"/>
      <c r="V228" s="2"/>
      <c r="W228" s="2"/>
      <c r="X228" s="2"/>
      <c r="Y228" s="2"/>
      <c r="Z228" s="2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  <c r="AL228" s="120"/>
      <c r="AM228" s="120"/>
      <c r="AN228" s="120"/>
      <c r="AO228" s="120"/>
      <c r="AP228" s="120"/>
      <c r="AQ228" s="120"/>
      <c r="AR228" s="120"/>
      <c r="AS228" s="120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1"/>
    </row>
    <row r="229" spans="1:58" s="41" customFormat="1" ht="15.75" x14ac:dyDescent="0.2">
      <c r="A229" s="109"/>
      <c r="B229" s="110"/>
      <c r="C229" s="111"/>
      <c r="D229" s="144"/>
      <c r="E229" s="2"/>
      <c r="F229" s="2"/>
      <c r="G229" s="120"/>
      <c r="H229" s="121"/>
      <c r="I229" s="122"/>
      <c r="J229" s="123"/>
      <c r="K229" s="23"/>
      <c r="L229" s="24"/>
      <c r="M229" s="24"/>
      <c r="N229" s="510"/>
      <c r="O229" s="510"/>
      <c r="R229" s="42"/>
      <c r="S229" s="32"/>
      <c r="T229" s="109"/>
      <c r="U229" s="2"/>
      <c r="V229" s="2"/>
      <c r="W229" s="2"/>
      <c r="X229" s="2"/>
      <c r="Y229" s="2"/>
      <c r="Z229" s="2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0"/>
      <c r="AO229" s="120"/>
      <c r="AP229" s="120"/>
      <c r="AQ229" s="120"/>
      <c r="AR229" s="120"/>
      <c r="AS229" s="120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1"/>
    </row>
    <row r="230" spans="1:58" s="41" customFormat="1" ht="15.75" x14ac:dyDescent="0.2">
      <c r="A230" s="109"/>
      <c r="B230" s="110"/>
      <c r="C230" s="111"/>
      <c r="D230" s="144"/>
      <c r="E230" s="2"/>
      <c r="F230" s="2"/>
      <c r="G230" s="120"/>
      <c r="H230" s="121"/>
      <c r="I230" s="122"/>
      <c r="J230" s="123"/>
      <c r="K230" s="23"/>
      <c r="L230" s="24"/>
      <c r="M230" s="24"/>
      <c r="N230" s="510"/>
      <c r="O230" s="510"/>
      <c r="R230" s="42"/>
      <c r="S230" s="32"/>
      <c r="T230" s="109"/>
      <c r="U230" s="2"/>
      <c r="V230" s="2"/>
      <c r="W230" s="2"/>
      <c r="X230" s="2"/>
      <c r="Y230" s="2"/>
      <c r="Z230" s="2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0"/>
      <c r="AL230" s="120"/>
      <c r="AM230" s="120"/>
      <c r="AN230" s="120"/>
      <c r="AO230" s="120"/>
      <c r="AP230" s="120"/>
      <c r="AQ230" s="120"/>
      <c r="AR230" s="120"/>
      <c r="AS230" s="120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1"/>
    </row>
    <row r="231" spans="1:58" s="41" customFormat="1" ht="15.75" x14ac:dyDescent="0.2">
      <c r="A231" s="109"/>
      <c r="B231" s="110"/>
      <c r="C231" s="111"/>
      <c r="D231" s="144"/>
      <c r="E231" s="2"/>
      <c r="F231" s="2"/>
      <c r="G231" s="120"/>
      <c r="H231" s="121"/>
      <c r="I231" s="122"/>
      <c r="J231" s="123"/>
      <c r="K231" s="23"/>
      <c r="L231" s="24"/>
      <c r="M231" s="24"/>
      <c r="N231" s="510"/>
      <c r="O231" s="510"/>
      <c r="R231" s="42"/>
      <c r="S231" s="32"/>
      <c r="T231" s="109"/>
      <c r="U231" s="2"/>
      <c r="V231" s="2"/>
      <c r="W231" s="2"/>
      <c r="X231" s="2"/>
      <c r="Y231" s="2"/>
      <c r="Z231" s="2"/>
      <c r="AA231" s="120"/>
      <c r="AB231" s="120"/>
      <c r="AC231" s="120"/>
      <c r="AD231" s="120"/>
      <c r="AE231" s="120"/>
      <c r="AF231" s="120"/>
      <c r="AG231" s="120"/>
      <c r="AH231" s="120"/>
      <c r="AI231" s="120"/>
      <c r="AJ231" s="120"/>
      <c r="AK231" s="120"/>
      <c r="AL231" s="120"/>
      <c r="AM231" s="120"/>
      <c r="AN231" s="120"/>
      <c r="AO231" s="120"/>
      <c r="AP231" s="120"/>
      <c r="AQ231" s="120"/>
      <c r="AR231" s="120"/>
      <c r="AS231" s="120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1"/>
    </row>
    <row r="232" spans="1:58" s="41" customFormat="1" ht="15.75" x14ac:dyDescent="0.2">
      <c r="A232" s="109"/>
      <c r="B232" s="110"/>
      <c r="C232" s="111"/>
      <c r="D232" s="144"/>
      <c r="E232" s="2"/>
      <c r="F232" s="2"/>
      <c r="G232" s="120"/>
      <c r="H232" s="121"/>
      <c r="I232" s="122"/>
      <c r="J232" s="123"/>
      <c r="K232" s="23"/>
      <c r="L232" s="24"/>
      <c r="M232" s="24"/>
      <c r="N232" s="510"/>
      <c r="O232" s="510"/>
      <c r="R232" s="42"/>
      <c r="S232" s="32"/>
      <c r="T232" s="109"/>
      <c r="U232" s="2"/>
      <c r="V232" s="2"/>
      <c r="W232" s="2"/>
      <c r="X232" s="2"/>
      <c r="Y232" s="2"/>
      <c r="Z232" s="2"/>
      <c r="AA232" s="120"/>
      <c r="AB232" s="120"/>
      <c r="AC232" s="120"/>
      <c r="AD232" s="120"/>
      <c r="AE232" s="120"/>
      <c r="AF232" s="120"/>
      <c r="AG232" s="120"/>
      <c r="AH232" s="120"/>
      <c r="AI232" s="120"/>
      <c r="AJ232" s="120"/>
      <c r="AK232" s="120"/>
      <c r="AL232" s="120"/>
      <c r="AM232" s="120"/>
      <c r="AN232" s="120"/>
      <c r="AO232" s="120"/>
      <c r="AP232" s="120"/>
      <c r="AQ232" s="120"/>
      <c r="AR232" s="120"/>
      <c r="AS232" s="120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1"/>
    </row>
    <row r="233" spans="1:58" s="41" customFormat="1" ht="15.75" x14ac:dyDescent="0.2">
      <c r="A233" s="109"/>
      <c r="B233" s="110"/>
      <c r="C233" s="111"/>
      <c r="D233" s="144"/>
      <c r="E233" s="2"/>
      <c r="F233" s="2"/>
      <c r="G233" s="120"/>
      <c r="H233" s="121"/>
      <c r="I233" s="122"/>
      <c r="J233" s="123"/>
      <c r="K233" s="23"/>
      <c r="L233" s="24"/>
      <c r="M233" s="24"/>
      <c r="N233" s="510"/>
      <c r="O233" s="510"/>
      <c r="R233" s="42"/>
      <c r="S233" s="32"/>
      <c r="T233" s="109"/>
      <c r="U233" s="2"/>
      <c r="V233" s="2"/>
      <c r="W233" s="2"/>
      <c r="X233" s="2"/>
      <c r="Y233" s="2"/>
      <c r="Z233" s="2"/>
      <c r="AA233" s="120"/>
      <c r="AB233" s="120"/>
      <c r="AC233" s="120"/>
      <c r="AD233" s="120"/>
      <c r="AE233" s="120"/>
      <c r="AF233" s="120"/>
      <c r="AG233" s="120"/>
      <c r="AH233" s="120"/>
      <c r="AI233" s="120"/>
      <c r="AJ233" s="120"/>
      <c r="AK233" s="120"/>
      <c r="AL233" s="120"/>
      <c r="AM233" s="120"/>
      <c r="AN233" s="120"/>
      <c r="AO233" s="120"/>
      <c r="AP233" s="120"/>
      <c r="AQ233" s="120"/>
      <c r="AR233" s="120"/>
      <c r="AS233" s="120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1"/>
    </row>
    <row r="234" spans="1:58" s="41" customFormat="1" ht="15.75" x14ac:dyDescent="0.2">
      <c r="A234" s="109"/>
      <c r="B234" s="110"/>
      <c r="C234" s="111"/>
      <c r="D234" s="144"/>
      <c r="E234" s="2"/>
      <c r="F234" s="2"/>
      <c r="G234" s="120"/>
      <c r="H234" s="121"/>
      <c r="I234" s="122"/>
      <c r="J234" s="123"/>
      <c r="K234" s="23"/>
      <c r="L234" s="24"/>
      <c r="M234" s="24"/>
      <c r="N234" s="510"/>
      <c r="O234" s="510"/>
      <c r="R234" s="42"/>
      <c r="S234" s="32"/>
      <c r="T234" s="109"/>
      <c r="U234" s="2"/>
      <c r="V234" s="2"/>
      <c r="W234" s="2"/>
      <c r="X234" s="2"/>
      <c r="Y234" s="2"/>
      <c r="Z234" s="2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0"/>
      <c r="AQ234" s="120"/>
      <c r="AR234" s="120"/>
      <c r="AS234" s="120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1"/>
    </row>
    <row r="235" spans="1:58" s="41" customFormat="1" ht="15.75" x14ac:dyDescent="0.2">
      <c r="A235" s="109"/>
      <c r="B235" s="110"/>
      <c r="C235" s="111"/>
      <c r="D235" s="144"/>
      <c r="E235" s="2"/>
      <c r="F235" s="2"/>
      <c r="G235" s="120"/>
      <c r="H235" s="121"/>
      <c r="I235" s="122"/>
      <c r="J235" s="123"/>
      <c r="K235" s="23"/>
      <c r="L235" s="24"/>
      <c r="M235" s="24"/>
      <c r="N235" s="510"/>
      <c r="O235" s="510"/>
      <c r="R235" s="42"/>
      <c r="S235" s="32"/>
      <c r="T235" s="109"/>
      <c r="U235" s="2"/>
      <c r="V235" s="2"/>
      <c r="W235" s="2"/>
      <c r="X235" s="2"/>
      <c r="Y235" s="2"/>
      <c r="Z235" s="2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0"/>
      <c r="AO235" s="120"/>
      <c r="AP235" s="120"/>
      <c r="AQ235" s="120"/>
      <c r="AR235" s="120"/>
      <c r="AS235" s="120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1"/>
    </row>
    <row r="236" spans="1:58" s="41" customFormat="1" ht="15.75" x14ac:dyDescent="0.2">
      <c r="A236" s="109"/>
      <c r="B236" s="110"/>
      <c r="C236" s="111"/>
      <c r="D236" s="144"/>
      <c r="E236" s="2"/>
      <c r="F236" s="2"/>
      <c r="G236" s="120"/>
      <c r="H236" s="121"/>
      <c r="I236" s="122"/>
      <c r="J236" s="123"/>
      <c r="K236" s="23"/>
      <c r="L236" s="24"/>
      <c r="M236" s="24"/>
      <c r="N236" s="510"/>
      <c r="O236" s="510"/>
      <c r="R236" s="42"/>
      <c r="S236" s="32"/>
      <c r="T236" s="109"/>
      <c r="U236" s="2"/>
      <c r="V236" s="2"/>
      <c r="W236" s="2"/>
      <c r="X236" s="2"/>
      <c r="Y236" s="2"/>
      <c r="Z236" s="2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  <c r="AP236" s="120"/>
      <c r="AQ236" s="120"/>
      <c r="AR236" s="120"/>
      <c r="AS236" s="120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1"/>
    </row>
    <row r="237" spans="1:58" s="41" customFormat="1" ht="15.75" x14ac:dyDescent="0.2">
      <c r="A237" s="109"/>
      <c r="B237" s="110"/>
      <c r="C237" s="111"/>
      <c r="D237" s="144"/>
      <c r="E237" s="2"/>
      <c r="F237" s="2"/>
      <c r="G237" s="120"/>
      <c r="H237" s="121"/>
      <c r="I237" s="122"/>
      <c r="J237" s="123"/>
      <c r="K237" s="23"/>
      <c r="L237" s="24"/>
      <c r="M237" s="24"/>
      <c r="N237" s="510"/>
      <c r="O237" s="510"/>
      <c r="R237" s="42"/>
      <c r="S237" s="32"/>
      <c r="T237" s="109"/>
      <c r="U237" s="2"/>
      <c r="V237" s="2"/>
      <c r="W237" s="2"/>
      <c r="X237" s="2"/>
      <c r="Y237" s="2"/>
      <c r="Z237" s="2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0"/>
      <c r="AO237" s="120"/>
      <c r="AP237" s="120"/>
      <c r="AQ237" s="120"/>
      <c r="AR237" s="120"/>
      <c r="AS237" s="120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1"/>
    </row>
    <row r="238" spans="1:58" s="41" customFormat="1" ht="15.75" x14ac:dyDescent="0.2">
      <c r="A238" s="109"/>
      <c r="B238" s="110"/>
      <c r="C238" s="111"/>
      <c r="D238" s="144"/>
      <c r="E238" s="2"/>
      <c r="F238" s="2"/>
      <c r="G238" s="120"/>
      <c r="H238" s="121"/>
      <c r="I238" s="122"/>
      <c r="J238" s="123"/>
      <c r="K238" s="23"/>
      <c r="L238" s="24"/>
      <c r="M238" s="24"/>
      <c r="N238" s="510"/>
      <c r="O238" s="510"/>
      <c r="R238" s="42"/>
      <c r="S238" s="32"/>
      <c r="T238" s="109"/>
      <c r="U238" s="2"/>
      <c r="V238" s="2"/>
      <c r="W238" s="2"/>
      <c r="X238" s="2"/>
      <c r="Y238" s="2"/>
      <c r="Z238" s="2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0"/>
      <c r="AO238" s="120"/>
      <c r="AP238" s="120"/>
      <c r="AQ238" s="120"/>
      <c r="AR238" s="120"/>
      <c r="AS238" s="120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1"/>
    </row>
    <row r="239" spans="1:58" s="41" customFormat="1" ht="15.75" x14ac:dyDescent="0.2">
      <c r="A239" s="109"/>
      <c r="B239" s="110"/>
      <c r="C239" s="111"/>
      <c r="D239" s="144"/>
      <c r="E239" s="2"/>
      <c r="F239" s="2"/>
      <c r="G239" s="120"/>
      <c r="H239" s="121"/>
      <c r="I239" s="122"/>
      <c r="J239" s="123"/>
      <c r="K239" s="23"/>
      <c r="L239" s="24"/>
      <c r="M239" s="24"/>
      <c r="N239" s="510"/>
      <c r="O239" s="510"/>
      <c r="R239" s="42"/>
      <c r="S239" s="32"/>
      <c r="T239" s="109"/>
      <c r="U239" s="2"/>
      <c r="V239" s="2"/>
      <c r="W239" s="2"/>
      <c r="X239" s="2"/>
      <c r="Y239" s="2"/>
      <c r="Z239" s="2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  <c r="AL239" s="120"/>
      <c r="AM239" s="120"/>
      <c r="AN239" s="120"/>
      <c r="AO239" s="120"/>
      <c r="AP239" s="120"/>
      <c r="AQ239" s="120"/>
      <c r="AR239" s="120"/>
      <c r="AS239" s="120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1"/>
    </row>
    <row r="240" spans="1:58" s="41" customFormat="1" ht="15.75" x14ac:dyDescent="0.2">
      <c r="A240" s="109"/>
      <c r="B240" s="110"/>
      <c r="C240" s="111"/>
      <c r="D240" s="144"/>
      <c r="E240" s="2"/>
      <c r="F240" s="2"/>
      <c r="G240" s="120"/>
      <c r="H240" s="121"/>
      <c r="I240" s="122"/>
      <c r="J240" s="123"/>
      <c r="K240" s="23"/>
      <c r="L240" s="24"/>
      <c r="M240" s="24"/>
      <c r="N240" s="510"/>
      <c r="O240" s="510"/>
      <c r="R240" s="42"/>
      <c r="S240" s="32"/>
      <c r="T240" s="109"/>
      <c r="U240" s="2"/>
      <c r="V240" s="2"/>
      <c r="W240" s="2"/>
      <c r="X240" s="2"/>
      <c r="Y240" s="2"/>
      <c r="Z240" s="2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0"/>
      <c r="AO240" s="120"/>
      <c r="AP240" s="120"/>
      <c r="AQ240" s="120"/>
      <c r="AR240" s="120"/>
      <c r="AS240" s="120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1"/>
    </row>
    <row r="241" spans="1:58" s="41" customFormat="1" ht="15.75" x14ac:dyDescent="0.2">
      <c r="A241" s="109"/>
      <c r="B241" s="110"/>
      <c r="C241" s="111"/>
      <c r="D241" s="144"/>
      <c r="E241" s="2"/>
      <c r="F241" s="2"/>
      <c r="G241" s="120"/>
      <c r="H241" s="121"/>
      <c r="I241" s="122"/>
      <c r="J241" s="123"/>
      <c r="K241" s="23"/>
      <c r="L241" s="24"/>
      <c r="M241" s="24"/>
      <c r="N241" s="510"/>
      <c r="O241" s="510"/>
      <c r="R241" s="42"/>
      <c r="S241" s="32"/>
      <c r="T241" s="109"/>
      <c r="U241" s="2"/>
      <c r="V241" s="2"/>
      <c r="W241" s="2"/>
      <c r="X241" s="2"/>
      <c r="Y241" s="2"/>
      <c r="Z241" s="2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  <c r="AL241" s="120"/>
      <c r="AM241" s="120"/>
      <c r="AN241" s="120"/>
      <c r="AO241" s="120"/>
      <c r="AP241" s="120"/>
      <c r="AQ241" s="120"/>
      <c r="AR241" s="120"/>
      <c r="AS241" s="120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1"/>
    </row>
    <row r="242" spans="1:58" s="41" customFormat="1" ht="15.75" x14ac:dyDescent="0.2">
      <c r="A242" s="109"/>
      <c r="B242" s="110"/>
      <c r="C242" s="111"/>
      <c r="D242" s="144"/>
      <c r="E242" s="2"/>
      <c r="F242" s="2"/>
      <c r="G242" s="120"/>
      <c r="H242" s="121"/>
      <c r="I242" s="122"/>
      <c r="J242" s="123"/>
      <c r="K242" s="23"/>
      <c r="L242" s="24"/>
      <c r="M242" s="24"/>
      <c r="N242" s="510"/>
      <c r="O242" s="510"/>
      <c r="R242" s="42"/>
      <c r="S242" s="32"/>
      <c r="T242" s="109"/>
      <c r="U242" s="2"/>
      <c r="V242" s="2"/>
      <c r="W242" s="2"/>
      <c r="X242" s="2"/>
      <c r="Y242" s="2"/>
      <c r="Z242" s="2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  <c r="AP242" s="120"/>
      <c r="AQ242" s="120"/>
      <c r="AR242" s="120"/>
      <c r="AS242" s="120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1"/>
    </row>
    <row r="243" spans="1:58" s="41" customFormat="1" ht="15.75" x14ac:dyDescent="0.2">
      <c r="A243" s="109"/>
      <c r="B243" s="110"/>
      <c r="C243" s="111"/>
      <c r="D243" s="144"/>
      <c r="E243" s="2"/>
      <c r="F243" s="2"/>
      <c r="G243" s="120"/>
      <c r="H243" s="121"/>
      <c r="I243" s="122"/>
      <c r="J243" s="123"/>
      <c r="K243" s="23"/>
      <c r="L243" s="24"/>
      <c r="M243" s="24"/>
      <c r="N243" s="510"/>
      <c r="O243" s="510"/>
      <c r="R243" s="42"/>
      <c r="S243" s="32"/>
      <c r="T243" s="109"/>
      <c r="U243" s="2"/>
      <c r="V243" s="2"/>
      <c r="W243" s="2"/>
      <c r="X243" s="2"/>
      <c r="Y243" s="2"/>
      <c r="Z243" s="2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0"/>
      <c r="AO243" s="120"/>
      <c r="AP243" s="120"/>
      <c r="AQ243" s="120"/>
      <c r="AR243" s="120"/>
      <c r="AS243" s="120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1"/>
    </row>
    <row r="244" spans="1:58" s="41" customFormat="1" ht="15.75" x14ac:dyDescent="0.2">
      <c r="A244" s="109"/>
      <c r="B244" s="110"/>
      <c r="C244" s="111"/>
      <c r="D244" s="144"/>
      <c r="E244" s="2"/>
      <c r="F244" s="2"/>
      <c r="G244" s="120"/>
      <c r="H244" s="121"/>
      <c r="I244" s="122"/>
      <c r="J244" s="123"/>
      <c r="K244" s="23"/>
      <c r="L244" s="24"/>
      <c r="M244" s="24"/>
      <c r="N244" s="510"/>
      <c r="O244" s="510"/>
      <c r="R244" s="42"/>
      <c r="S244" s="32"/>
      <c r="T244" s="109"/>
      <c r="U244" s="2"/>
      <c r="V244" s="2"/>
      <c r="W244" s="2"/>
      <c r="X244" s="2"/>
      <c r="Y244" s="2"/>
      <c r="Z244" s="2"/>
      <c r="AA244" s="120"/>
      <c r="AB244" s="120"/>
      <c r="AC244" s="120"/>
      <c r="AD244" s="120"/>
      <c r="AE244" s="120"/>
      <c r="AF244" s="120"/>
      <c r="AG244" s="120"/>
      <c r="AH244" s="120"/>
      <c r="AI244" s="120"/>
      <c r="AJ244" s="120"/>
      <c r="AK244" s="120"/>
      <c r="AL244" s="120"/>
      <c r="AM244" s="120"/>
      <c r="AN244" s="120"/>
      <c r="AO244" s="120"/>
      <c r="AP244" s="120"/>
      <c r="AQ244" s="120"/>
      <c r="AR244" s="120"/>
      <c r="AS244" s="120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1"/>
    </row>
    <row r="245" spans="1:58" s="41" customFormat="1" ht="15.75" x14ac:dyDescent="0.2">
      <c r="A245" s="109"/>
      <c r="B245" s="110"/>
      <c r="C245" s="111"/>
      <c r="D245" s="144"/>
      <c r="E245" s="2"/>
      <c r="F245" s="2"/>
      <c r="G245" s="120"/>
      <c r="H245" s="121"/>
      <c r="I245" s="122"/>
      <c r="J245" s="123"/>
      <c r="K245" s="23"/>
      <c r="L245" s="24"/>
      <c r="M245" s="24"/>
      <c r="N245" s="510"/>
      <c r="O245" s="510"/>
      <c r="R245" s="42"/>
      <c r="S245" s="32"/>
      <c r="T245" s="109"/>
      <c r="U245" s="2"/>
      <c r="V245" s="2"/>
      <c r="W245" s="2"/>
      <c r="X245" s="2"/>
      <c r="Y245" s="2"/>
      <c r="Z245" s="2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0"/>
      <c r="AO245" s="120"/>
      <c r="AP245" s="120"/>
      <c r="AQ245" s="120"/>
      <c r="AR245" s="120"/>
      <c r="AS245" s="120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1"/>
    </row>
    <row r="246" spans="1:58" s="41" customFormat="1" ht="15.75" x14ac:dyDescent="0.2">
      <c r="A246" s="109"/>
      <c r="B246" s="110"/>
      <c r="C246" s="111"/>
      <c r="D246" s="144"/>
      <c r="E246" s="2"/>
      <c r="F246" s="2"/>
      <c r="G246" s="120"/>
      <c r="H246" s="121"/>
      <c r="I246" s="122"/>
      <c r="J246" s="123"/>
      <c r="K246" s="23"/>
      <c r="L246" s="24"/>
      <c r="M246" s="24"/>
      <c r="N246" s="510"/>
      <c r="O246" s="510"/>
      <c r="R246" s="42"/>
      <c r="S246" s="32"/>
      <c r="T246" s="109"/>
      <c r="U246" s="2"/>
      <c r="V246" s="2"/>
      <c r="W246" s="2"/>
      <c r="X246" s="2"/>
      <c r="Y246" s="2"/>
      <c r="Z246" s="2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20"/>
      <c r="AO246" s="120"/>
      <c r="AP246" s="120"/>
      <c r="AQ246" s="120"/>
      <c r="AR246" s="120"/>
      <c r="AS246" s="120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1"/>
    </row>
    <row r="247" spans="1:58" s="41" customFormat="1" ht="15.75" x14ac:dyDescent="0.2">
      <c r="A247" s="109"/>
      <c r="B247" s="110"/>
      <c r="C247" s="111"/>
      <c r="D247" s="144"/>
      <c r="E247" s="2"/>
      <c r="F247" s="2"/>
      <c r="G247" s="120"/>
      <c r="H247" s="121"/>
      <c r="I247" s="122"/>
      <c r="J247" s="123"/>
      <c r="K247" s="23"/>
      <c r="L247" s="24"/>
      <c r="M247" s="24"/>
      <c r="N247" s="510"/>
      <c r="O247" s="510"/>
      <c r="R247" s="42"/>
      <c r="S247" s="32"/>
      <c r="T247" s="109"/>
      <c r="U247" s="2"/>
      <c r="V247" s="2"/>
      <c r="W247" s="2"/>
      <c r="X247" s="2"/>
      <c r="Y247" s="2"/>
      <c r="Z247" s="2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120"/>
      <c r="AM247" s="120"/>
      <c r="AN247" s="120"/>
      <c r="AO247" s="120"/>
      <c r="AP247" s="120"/>
      <c r="AQ247" s="120"/>
      <c r="AR247" s="120"/>
      <c r="AS247" s="120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1"/>
    </row>
    <row r="248" spans="1:58" s="41" customFormat="1" ht="15.75" x14ac:dyDescent="0.2">
      <c r="A248" s="109"/>
      <c r="B248" s="110"/>
      <c r="C248" s="111"/>
      <c r="D248" s="144"/>
      <c r="E248" s="2"/>
      <c r="F248" s="2"/>
      <c r="G248" s="120"/>
      <c r="H248" s="121"/>
      <c r="I248" s="122"/>
      <c r="J248" s="123"/>
      <c r="K248" s="23"/>
      <c r="L248" s="24"/>
      <c r="M248" s="24"/>
      <c r="N248" s="510"/>
      <c r="O248" s="510"/>
      <c r="R248" s="42"/>
      <c r="S248" s="32"/>
      <c r="T248" s="109"/>
      <c r="U248" s="2"/>
      <c r="V248" s="2"/>
      <c r="W248" s="2"/>
      <c r="X248" s="2"/>
      <c r="Y248" s="2"/>
      <c r="Z248" s="2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0"/>
      <c r="AO248" s="120"/>
      <c r="AP248" s="120"/>
      <c r="AQ248" s="120"/>
      <c r="AR248" s="120"/>
      <c r="AS248" s="120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1"/>
    </row>
    <row r="249" spans="1:58" s="41" customFormat="1" ht="15.75" x14ac:dyDescent="0.2">
      <c r="A249" s="109"/>
      <c r="B249" s="110"/>
      <c r="C249" s="111"/>
      <c r="D249" s="144"/>
      <c r="E249" s="2"/>
      <c r="F249" s="2"/>
      <c r="G249" s="120"/>
      <c r="H249" s="121"/>
      <c r="I249" s="122"/>
      <c r="J249" s="123"/>
      <c r="K249" s="23"/>
      <c r="L249" s="24"/>
      <c r="M249" s="24"/>
      <c r="N249" s="510"/>
      <c r="O249" s="510"/>
      <c r="R249" s="42"/>
      <c r="S249" s="32"/>
      <c r="T249" s="109"/>
      <c r="U249" s="2"/>
      <c r="V249" s="2"/>
      <c r="W249" s="2"/>
      <c r="X249" s="2"/>
      <c r="Y249" s="2"/>
      <c r="Z249" s="2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0"/>
      <c r="AO249" s="120"/>
      <c r="AP249" s="120"/>
      <c r="AQ249" s="120"/>
      <c r="AR249" s="120"/>
      <c r="AS249" s="120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1"/>
    </row>
    <row r="250" spans="1:58" s="41" customFormat="1" ht="15.75" x14ac:dyDescent="0.2">
      <c r="A250" s="109"/>
      <c r="B250" s="110"/>
      <c r="C250" s="111"/>
      <c r="D250" s="144"/>
      <c r="E250" s="2"/>
      <c r="F250" s="2"/>
      <c r="G250" s="120"/>
      <c r="H250" s="121"/>
      <c r="I250" s="122"/>
      <c r="J250" s="123"/>
      <c r="K250" s="23"/>
      <c r="L250" s="24"/>
      <c r="M250" s="24"/>
      <c r="N250" s="510"/>
      <c r="O250" s="510"/>
      <c r="R250" s="42"/>
      <c r="S250" s="32"/>
      <c r="T250" s="109"/>
      <c r="U250" s="2"/>
      <c r="V250" s="2"/>
      <c r="W250" s="2"/>
      <c r="X250" s="2"/>
      <c r="Y250" s="2"/>
      <c r="Z250" s="2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  <c r="AL250" s="120"/>
      <c r="AM250" s="120"/>
      <c r="AN250" s="120"/>
      <c r="AO250" s="120"/>
      <c r="AP250" s="120"/>
      <c r="AQ250" s="120"/>
      <c r="AR250" s="120"/>
      <c r="AS250" s="120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1"/>
    </row>
    <row r="251" spans="1:58" s="41" customFormat="1" ht="15.75" x14ac:dyDescent="0.2">
      <c r="A251" s="109"/>
      <c r="B251" s="110"/>
      <c r="C251" s="111"/>
      <c r="D251" s="144"/>
      <c r="E251" s="2"/>
      <c r="F251" s="2"/>
      <c r="G251" s="120"/>
      <c r="H251" s="121"/>
      <c r="I251" s="122"/>
      <c r="J251" s="123"/>
      <c r="K251" s="23"/>
      <c r="L251" s="24"/>
      <c r="M251" s="24"/>
      <c r="N251" s="510"/>
      <c r="O251" s="510"/>
      <c r="R251" s="42"/>
      <c r="S251" s="32"/>
      <c r="T251" s="109"/>
      <c r="U251" s="2"/>
      <c r="V251" s="2"/>
      <c r="W251" s="2"/>
      <c r="X251" s="2"/>
      <c r="Y251" s="2"/>
      <c r="Z251" s="2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  <c r="AL251" s="120"/>
      <c r="AM251" s="120"/>
      <c r="AN251" s="120"/>
      <c r="AO251" s="120"/>
      <c r="AP251" s="120"/>
      <c r="AQ251" s="120"/>
      <c r="AR251" s="120"/>
      <c r="AS251" s="120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1"/>
    </row>
    <row r="252" spans="1:58" s="41" customFormat="1" ht="15.75" x14ac:dyDescent="0.2">
      <c r="A252" s="109"/>
      <c r="B252" s="110"/>
      <c r="C252" s="111"/>
      <c r="D252" s="144"/>
      <c r="E252" s="2"/>
      <c r="F252" s="2"/>
      <c r="G252" s="120"/>
      <c r="H252" s="121"/>
      <c r="I252" s="122"/>
      <c r="J252" s="123"/>
      <c r="K252" s="23"/>
      <c r="L252" s="24"/>
      <c r="M252" s="24"/>
      <c r="N252" s="510"/>
      <c r="O252" s="510"/>
      <c r="R252" s="42"/>
      <c r="S252" s="32"/>
      <c r="T252" s="109"/>
      <c r="U252" s="2"/>
      <c r="V252" s="2"/>
      <c r="W252" s="2"/>
      <c r="X252" s="2"/>
      <c r="Y252" s="2"/>
      <c r="Z252" s="2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  <c r="AP252" s="120"/>
      <c r="AQ252" s="120"/>
      <c r="AR252" s="120"/>
      <c r="AS252" s="120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1"/>
    </row>
    <row r="253" spans="1:58" s="41" customFormat="1" ht="15.75" x14ac:dyDescent="0.2">
      <c r="A253" s="109"/>
      <c r="B253" s="110"/>
      <c r="C253" s="111"/>
      <c r="D253" s="144"/>
      <c r="E253" s="2"/>
      <c r="F253" s="2"/>
      <c r="G253" s="120"/>
      <c r="H253" s="121"/>
      <c r="I253" s="122"/>
      <c r="J253" s="123"/>
      <c r="K253" s="23"/>
      <c r="L253" s="24"/>
      <c r="M253" s="24"/>
      <c r="N253" s="510"/>
      <c r="O253" s="510"/>
      <c r="R253" s="42"/>
      <c r="S253" s="32"/>
      <c r="T253" s="109"/>
      <c r="U253" s="2"/>
      <c r="V253" s="2"/>
      <c r="W253" s="2"/>
      <c r="X253" s="2"/>
      <c r="Y253" s="2"/>
      <c r="Z253" s="2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  <c r="AL253" s="120"/>
      <c r="AM253" s="120"/>
      <c r="AN253" s="120"/>
      <c r="AO253" s="120"/>
      <c r="AP253" s="120"/>
      <c r="AQ253" s="120"/>
      <c r="AR253" s="120"/>
      <c r="AS253" s="120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1"/>
    </row>
    <row r="254" spans="1:58" s="41" customFormat="1" ht="15.75" x14ac:dyDescent="0.2">
      <c r="A254" s="109"/>
      <c r="B254" s="110"/>
      <c r="C254" s="111"/>
      <c r="D254" s="144"/>
      <c r="E254" s="2"/>
      <c r="F254" s="2"/>
      <c r="G254" s="120"/>
      <c r="H254" s="121"/>
      <c r="I254" s="122"/>
      <c r="J254" s="123"/>
      <c r="K254" s="23"/>
      <c r="L254" s="24"/>
      <c r="M254" s="24"/>
      <c r="N254" s="510"/>
      <c r="O254" s="510"/>
      <c r="R254" s="42"/>
      <c r="S254" s="32"/>
      <c r="T254" s="109"/>
      <c r="U254" s="2"/>
      <c r="V254" s="2"/>
      <c r="W254" s="2"/>
      <c r="X254" s="2"/>
      <c r="Y254" s="2"/>
      <c r="Z254" s="2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  <c r="AL254" s="120"/>
      <c r="AM254" s="120"/>
      <c r="AN254" s="120"/>
      <c r="AO254" s="120"/>
      <c r="AP254" s="120"/>
      <c r="AQ254" s="120"/>
      <c r="AR254" s="120"/>
      <c r="AS254" s="120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1"/>
    </row>
    <row r="255" spans="1:58" s="41" customFormat="1" x14ac:dyDescent="0.2">
      <c r="A255" s="109"/>
      <c r="B255" s="110"/>
      <c r="C255" s="111"/>
      <c r="D255" s="144"/>
      <c r="E255" s="2"/>
      <c r="F255" s="2"/>
      <c r="G255" s="120"/>
      <c r="H255" s="121"/>
      <c r="I255" s="122"/>
      <c r="J255" s="123"/>
      <c r="K255" s="23"/>
      <c r="L255" s="510"/>
      <c r="M255" s="510"/>
      <c r="N255" s="510"/>
      <c r="O255" s="510"/>
      <c r="R255" s="42"/>
      <c r="S255" s="32"/>
      <c r="T255" s="109"/>
      <c r="U255" s="2"/>
      <c r="V255" s="2"/>
      <c r="W255" s="2"/>
      <c r="X255" s="2"/>
      <c r="Y255" s="2"/>
      <c r="Z255" s="2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  <c r="AP255" s="120"/>
      <c r="AQ255" s="120"/>
      <c r="AR255" s="120"/>
      <c r="AS255" s="120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1"/>
    </row>
    <row r="256" spans="1:58" s="41" customFormat="1" x14ac:dyDescent="0.2">
      <c r="A256" s="109"/>
      <c r="B256" s="110"/>
      <c r="C256" s="111"/>
      <c r="D256" s="144"/>
      <c r="E256" s="2"/>
      <c r="F256" s="2"/>
      <c r="G256" s="120"/>
      <c r="H256" s="121"/>
      <c r="I256" s="122"/>
      <c r="J256" s="123"/>
      <c r="K256" s="23"/>
      <c r="L256" s="510"/>
      <c r="M256" s="510"/>
      <c r="N256" s="510"/>
      <c r="O256" s="510"/>
      <c r="R256" s="42"/>
      <c r="S256" s="32"/>
      <c r="T256" s="109"/>
      <c r="U256" s="2"/>
      <c r="V256" s="2"/>
      <c r="W256" s="2"/>
      <c r="X256" s="2"/>
      <c r="Y256" s="2"/>
      <c r="Z256" s="2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  <c r="AL256" s="120"/>
      <c r="AM256" s="120"/>
      <c r="AN256" s="120"/>
      <c r="AO256" s="120"/>
      <c r="AP256" s="120"/>
      <c r="AQ256" s="120"/>
      <c r="AR256" s="120"/>
      <c r="AS256" s="120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1"/>
    </row>
    <row r="257" spans="1:58" s="41" customFormat="1" x14ac:dyDescent="0.2">
      <c r="A257" s="109"/>
      <c r="B257" s="110"/>
      <c r="C257" s="111"/>
      <c r="D257" s="144"/>
      <c r="E257" s="2"/>
      <c r="F257" s="2"/>
      <c r="G257" s="120"/>
      <c r="H257" s="121"/>
      <c r="I257" s="122"/>
      <c r="J257" s="123"/>
      <c r="K257" s="23"/>
      <c r="L257" s="510"/>
      <c r="M257" s="510"/>
      <c r="N257" s="510"/>
      <c r="O257" s="510"/>
      <c r="R257" s="42"/>
      <c r="S257" s="32"/>
      <c r="T257" s="109"/>
      <c r="U257" s="2"/>
      <c r="V257" s="2"/>
      <c r="W257" s="2"/>
      <c r="X257" s="2"/>
      <c r="Y257" s="2"/>
      <c r="Z257" s="2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  <c r="AQ257" s="120"/>
      <c r="AR257" s="120"/>
      <c r="AS257" s="120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1"/>
    </row>
    <row r="258" spans="1:58" s="41" customFormat="1" x14ac:dyDescent="0.2">
      <c r="A258" s="109"/>
      <c r="B258" s="110"/>
      <c r="C258" s="111"/>
      <c r="D258" s="144"/>
      <c r="E258" s="2"/>
      <c r="F258" s="2"/>
      <c r="G258" s="120"/>
      <c r="H258" s="121"/>
      <c r="I258" s="122"/>
      <c r="J258" s="123"/>
      <c r="K258" s="23"/>
      <c r="L258" s="510"/>
      <c r="M258" s="510"/>
      <c r="N258" s="510"/>
      <c r="O258" s="510"/>
      <c r="R258" s="42"/>
      <c r="S258" s="32"/>
      <c r="T258" s="109"/>
      <c r="U258" s="2"/>
      <c r="V258" s="2"/>
      <c r="W258" s="2"/>
      <c r="X258" s="2"/>
      <c r="Y258" s="2"/>
      <c r="Z258" s="2"/>
      <c r="AA258" s="120"/>
      <c r="AB258" s="120"/>
      <c r="AC258" s="120"/>
      <c r="AD258" s="120"/>
      <c r="AE258" s="120"/>
      <c r="AF258" s="120"/>
      <c r="AG258" s="120"/>
      <c r="AH258" s="120"/>
      <c r="AI258" s="120"/>
      <c r="AJ258" s="120"/>
      <c r="AK258" s="120"/>
      <c r="AL258" s="120"/>
      <c r="AM258" s="120"/>
      <c r="AN258" s="120"/>
      <c r="AO258" s="120"/>
      <c r="AP258" s="120"/>
      <c r="AQ258" s="120"/>
      <c r="AR258" s="120"/>
      <c r="AS258" s="120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1"/>
    </row>
    <row r="259" spans="1:58" s="41" customFormat="1" x14ac:dyDescent="0.2">
      <c r="A259" s="109"/>
      <c r="B259" s="110"/>
      <c r="C259" s="111"/>
      <c r="D259" s="144"/>
      <c r="E259" s="2"/>
      <c r="F259" s="2"/>
      <c r="G259" s="120"/>
      <c r="H259" s="121"/>
      <c r="I259" s="122"/>
      <c r="J259" s="123"/>
      <c r="K259" s="23"/>
      <c r="L259" s="510"/>
      <c r="M259" s="510"/>
      <c r="N259" s="510"/>
      <c r="O259" s="510"/>
      <c r="R259" s="42"/>
      <c r="S259" s="32"/>
      <c r="T259" s="109"/>
      <c r="U259" s="2"/>
      <c r="V259" s="2"/>
      <c r="W259" s="2"/>
      <c r="X259" s="2"/>
      <c r="Y259" s="2"/>
      <c r="Z259" s="2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  <c r="AL259" s="120"/>
      <c r="AM259" s="120"/>
      <c r="AN259" s="120"/>
      <c r="AO259" s="120"/>
      <c r="AP259" s="120"/>
      <c r="AQ259" s="120"/>
      <c r="AR259" s="120"/>
      <c r="AS259" s="120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1"/>
    </row>
    <row r="260" spans="1:58" s="41" customFormat="1" x14ac:dyDescent="0.2">
      <c r="A260" s="109"/>
      <c r="B260" s="110"/>
      <c r="C260" s="111"/>
      <c r="D260" s="144"/>
      <c r="E260" s="2"/>
      <c r="F260" s="2"/>
      <c r="G260" s="120"/>
      <c r="H260" s="121"/>
      <c r="I260" s="122"/>
      <c r="J260" s="123"/>
      <c r="K260" s="23"/>
      <c r="L260" s="510"/>
      <c r="M260" s="510"/>
      <c r="N260" s="510"/>
      <c r="O260" s="510"/>
      <c r="R260" s="42"/>
      <c r="S260" s="32"/>
      <c r="T260" s="109"/>
      <c r="U260" s="2"/>
      <c r="V260" s="2"/>
      <c r="W260" s="2"/>
      <c r="X260" s="2"/>
      <c r="Y260" s="2"/>
      <c r="Z260" s="2"/>
      <c r="AA260" s="120"/>
      <c r="AB260" s="120"/>
      <c r="AC260" s="120"/>
      <c r="AD260" s="120"/>
      <c r="AE260" s="120"/>
      <c r="AF260" s="120"/>
      <c r="AG260" s="120"/>
      <c r="AH260" s="120"/>
      <c r="AI260" s="120"/>
      <c r="AJ260" s="120"/>
      <c r="AK260" s="120"/>
      <c r="AL260" s="120"/>
      <c r="AM260" s="120"/>
      <c r="AN260" s="120"/>
      <c r="AO260" s="120"/>
      <c r="AP260" s="120"/>
      <c r="AQ260" s="120"/>
      <c r="AR260" s="120"/>
      <c r="AS260" s="120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1"/>
    </row>
    <row r="261" spans="1:58" s="41" customFormat="1" x14ac:dyDescent="0.2">
      <c r="A261" s="109"/>
      <c r="B261" s="110"/>
      <c r="C261" s="111"/>
      <c r="D261" s="144"/>
      <c r="E261" s="2"/>
      <c r="F261" s="2"/>
      <c r="G261" s="120"/>
      <c r="H261" s="121"/>
      <c r="I261" s="122"/>
      <c r="J261" s="123"/>
      <c r="K261" s="23"/>
      <c r="L261" s="510"/>
      <c r="M261" s="510"/>
      <c r="N261" s="510"/>
      <c r="O261" s="510"/>
      <c r="R261" s="42"/>
      <c r="S261" s="32"/>
      <c r="T261" s="109"/>
      <c r="U261" s="2"/>
      <c r="V261" s="2"/>
      <c r="W261" s="2"/>
      <c r="X261" s="2"/>
      <c r="Y261" s="2"/>
      <c r="Z261" s="2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  <c r="AL261" s="120"/>
      <c r="AM261" s="120"/>
      <c r="AN261" s="120"/>
      <c r="AO261" s="120"/>
      <c r="AP261" s="120"/>
      <c r="AQ261" s="120"/>
      <c r="AR261" s="120"/>
      <c r="AS261" s="120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1"/>
    </row>
    <row r="262" spans="1:58" s="41" customFormat="1" x14ac:dyDescent="0.2">
      <c r="A262" s="109"/>
      <c r="B262" s="110"/>
      <c r="C262" s="111"/>
      <c r="D262" s="144"/>
      <c r="E262" s="2"/>
      <c r="F262" s="2"/>
      <c r="G262" s="120"/>
      <c r="H262" s="121"/>
      <c r="I262" s="122"/>
      <c r="J262" s="123"/>
      <c r="K262" s="23"/>
      <c r="L262" s="510"/>
      <c r="M262" s="510"/>
      <c r="N262" s="510"/>
      <c r="O262" s="510"/>
      <c r="R262" s="42"/>
      <c r="S262" s="32"/>
      <c r="T262" s="109"/>
      <c r="U262" s="2"/>
      <c r="V262" s="2"/>
      <c r="W262" s="2"/>
      <c r="X262" s="2"/>
      <c r="Y262" s="2"/>
      <c r="Z262" s="2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  <c r="AL262" s="120"/>
      <c r="AM262" s="120"/>
      <c r="AN262" s="120"/>
      <c r="AO262" s="120"/>
      <c r="AP262" s="120"/>
      <c r="AQ262" s="120"/>
      <c r="AR262" s="120"/>
      <c r="AS262" s="120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1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85546875" style="2" customWidth="1"/>
    <col min="50" max="50" width="3" style="2" customWidth="1"/>
    <col min="51" max="51" width="2.7109375" style="2" customWidth="1"/>
    <col min="52" max="52" width="3" style="2" customWidth="1"/>
    <col min="53" max="54" width="2.5703125" style="2" customWidth="1"/>
    <col min="55" max="56" width="2.85546875" style="2" customWidth="1"/>
    <col min="57" max="57" width="2.57031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517"/>
      <c r="B5" s="517"/>
      <c r="C5" s="517"/>
      <c r="D5" s="145"/>
      <c r="E5" s="517"/>
      <c r="F5" s="517"/>
      <c r="G5" s="517"/>
      <c r="H5" s="517"/>
      <c r="I5" s="517"/>
      <c r="J5" s="517"/>
      <c r="K5" s="517"/>
      <c r="L5" s="517"/>
      <c r="M5" s="517"/>
      <c r="N5" s="517"/>
      <c r="O5" s="517"/>
      <c r="P5" s="55"/>
      <c r="Q5" s="55"/>
      <c r="R5" s="56"/>
      <c r="S5" s="43"/>
      <c r="T5" s="518"/>
      <c r="U5" s="518"/>
      <c r="V5" s="518"/>
      <c r="W5" s="518"/>
      <c r="X5" s="518"/>
      <c r="Y5" s="518"/>
      <c r="Z5" s="518"/>
      <c r="AA5" s="518"/>
      <c r="AB5" s="518"/>
      <c r="AC5" s="518"/>
      <c r="AD5" s="518"/>
      <c r="AE5" s="518"/>
      <c r="AF5" s="518"/>
      <c r="AG5" s="518"/>
      <c r="AH5" s="518"/>
      <c r="AI5" s="518"/>
      <c r="AJ5" s="518"/>
      <c r="AK5" s="518"/>
      <c r="AL5" s="518"/>
      <c r="AM5" s="518"/>
      <c r="AN5" s="518"/>
      <c r="AO5" s="518"/>
      <c r="AP5" s="518"/>
      <c r="AQ5" s="518"/>
      <c r="AR5" s="518"/>
      <c r="AS5" s="518"/>
      <c r="AT5" s="518"/>
      <c r="AU5" s="518"/>
      <c r="AV5" s="518"/>
      <c r="AW5" s="518"/>
      <c r="AX5" s="518"/>
      <c r="AY5" s="518"/>
      <c r="AZ5" s="518"/>
      <c r="BA5" s="518"/>
      <c r="BB5" s="518"/>
      <c r="BC5" s="518"/>
      <c r="BD5" s="518"/>
      <c r="BE5" s="518"/>
    </row>
    <row r="6" spans="1:57" s="31" customFormat="1" ht="12" customHeight="1" x14ac:dyDescent="0.2">
      <c r="A6" s="1435" t="s">
        <v>293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294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518"/>
      <c r="B7" s="518"/>
      <c r="C7" s="518"/>
      <c r="D7" s="516"/>
      <c r="E7" s="518"/>
      <c r="F7" s="518"/>
      <c r="G7" s="518"/>
      <c r="H7" s="518"/>
      <c r="I7" s="518"/>
      <c r="J7" s="518"/>
      <c r="K7" s="518"/>
      <c r="L7" s="518"/>
      <c r="M7" s="518"/>
      <c r="N7" s="518"/>
      <c r="O7" s="518"/>
      <c r="P7" s="513"/>
      <c r="Q7" s="513"/>
      <c r="R7" s="52"/>
      <c r="S7" s="43"/>
      <c r="T7" s="518"/>
      <c r="U7" s="518"/>
      <c r="V7" s="518"/>
      <c r="W7" s="518"/>
      <c r="X7" s="518"/>
      <c r="Y7" s="518"/>
      <c r="Z7" s="518"/>
      <c r="AA7" s="518"/>
      <c r="AB7" s="518"/>
      <c r="AC7" s="518"/>
      <c r="AD7" s="518"/>
      <c r="AE7" s="518"/>
      <c r="AF7" s="518"/>
      <c r="AG7" s="518"/>
      <c r="AH7" s="518"/>
      <c r="AI7" s="518"/>
      <c r="AJ7" s="518"/>
      <c r="AK7" s="518"/>
      <c r="AL7" s="518"/>
      <c r="AM7" s="518"/>
      <c r="AN7" s="518"/>
      <c r="AO7" s="518"/>
      <c r="AP7" s="518"/>
      <c r="AQ7" s="518"/>
      <c r="AR7" s="518"/>
      <c r="AS7" s="518"/>
      <c r="AT7" s="518"/>
      <c r="AU7" s="518"/>
      <c r="AV7" s="518"/>
      <c r="AW7" s="518"/>
      <c r="AX7" s="518"/>
      <c r="AY7" s="518"/>
      <c r="AZ7" s="518"/>
      <c r="BA7" s="518"/>
      <c r="BB7" s="518"/>
      <c r="BC7" s="518"/>
      <c r="BD7" s="518"/>
      <c r="BE7" s="518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520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23" si="0">G14*100/F14</f>
        <v>100</v>
      </c>
      <c r="I14" s="224">
        <v>2</v>
      </c>
      <c r="J14" s="225">
        <f t="shared" ref="J14:J22" si="1"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519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f t="shared" ref="Y14:Y17" si="2">X14*100/W14</f>
        <v>100</v>
      </c>
      <c r="Z14" s="224">
        <v>2</v>
      </c>
      <c r="AA14" s="225">
        <f t="shared" ref="AA14:AA17" si="3">Z14*X14</f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>
        <v>1</v>
      </c>
      <c r="AY14" s="174"/>
      <c r="AZ14" s="174"/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6</v>
      </c>
      <c r="D15" s="1420"/>
      <c r="E15" s="67" t="s">
        <v>50</v>
      </c>
      <c r="F15" s="223">
        <v>30</v>
      </c>
      <c r="G15" s="223">
        <v>2</v>
      </c>
      <c r="H15" s="224">
        <f t="shared" si="0"/>
        <v>6.666666666666667</v>
      </c>
      <c r="I15" s="224">
        <v>1</v>
      </c>
      <c r="J15" s="226">
        <f t="shared" si="1"/>
        <v>2</v>
      </c>
      <c r="K15" s="183">
        <f t="shared" ref="K15:K25" si="4">J15*B15</f>
        <v>8</v>
      </c>
      <c r="L15" s="183">
        <f t="shared" ref="L15:L78" si="5">B15*7960</f>
        <v>31840</v>
      </c>
      <c r="M15" s="183">
        <f t="shared" ref="M15:M25" si="6">L15*J15</f>
        <v>63680</v>
      </c>
      <c r="N15" s="183">
        <f>C15+J15</f>
        <v>8</v>
      </c>
      <c r="O15" s="183">
        <f t="shared" ref="O15:O17" si="7">N15*7960</f>
        <v>63680</v>
      </c>
      <c r="P15" s="114">
        <f t="shared" ref="P15:P25" si="8">K15+N15</f>
        <v>16</v>
      </c>
      <c r="Q15" s="114">
        <f t="shared" ref="Q15:Q25" si="9">M15+P15</f>
        <v>63696</v>
      </c>
      <c r="R15" s="49"/>
      <c r="S15" s="519"/>
      <c r="T15" s="85">
        <v>4</v>
      </c>
      <c r="U15" s="1584"/>
      <c r="V15" s="83" t="s">
        <v>50</v>
      </c>
      <c r="W15" s="223">
        <v>30</v>
      </c>
      <c r="X15" s="223">
        <v>2</v>
      </c>
      <c r="Y15" s="224">
        <f t="shared" si="2"/>
        <v>6.666666666666667</v>
      </c>
      <c r="Z15" s="224">
        <v>1</v>
      </c>
      <c r="AA15" s="226">
        <f t="shared" si="3"/>
        <v>2</v>
      </c>
      <c r="AB15" s="91"/>
      <c r="AC15" s="93">
        <f t="shared" ref="AC15:AD25" si="10">AF15+AH15+AJ15+AL15+AN15+AP15+AR15+AT15+AV15+AX15+AZ15+BB15</f>
        <v>2</v>
      </c>
      <c r="AD15" s="94">
        <f t="shared" si="10"/>
        <v>0</v>
      </c>
      <c r="AE15" s="95">
        <f t="shared" ref="AE15:AE25" si="11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>
        <v>1</v>
      </c>
      <c r="AU15" s="174"/>
      <c r="AV15" s="174">
        <v>1</v>
      </c>
      <c r="AW15" s="174"/>
      <c r="AX15" s="174"/>
      <c r="AY15" s="174"/>
      <c r="AZ15" s="174"/>
      <c r="BA15" s="174"/>
      <c r="BB15" s="91"/>
      <c r="BC15" s="91"/>
      <c r="BD15" s="93">
        <f t="shared" ref="BD15:BD25" si="12">AF15+AH15+AJ15+AL15+AN15+AP15+AR15+AT15+AV15+AX15+AZ15</f>
        <v>2</v>
      </c>
      <c r="BE15" s="93">
        <f t="shared" ref="BE15:BE25" si="13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16</v>
      </c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4</v>
      </c>
      <c r="J16" s="226">
        <f t="shared" si="1"/>
        <v>4</v>
      </c>
      <c r="K16" s="183">
        <f t="shared" si="4"/>
        <v>32</v>
      </c>
      <c r="L16" s="183">
        <f t="shared" si="5"/>
        <v>63680</v>
      </c>
      <c r="M16" s="183">
        <f t="shared" si="6"/>
        <v>254720</v>
      </c>
      <c r="N16" s="183">
        <f>C16+J16</f>
        <v>20</v>
      </c>
      <c r="O16" s="183">
        <f t="shared" si="7"/>
        <v>159200</v>
      </c>
      <c r="P16" s="114">
        <f t="shared" si="8"/>
        <v>52</v>
      </c>
      <c r="Q16" s="114">
        <f t="shared" si="9"/>
        <v>254772</v>
      </c>
      <c r="R16" s="50"/>
      <c r="S16" s="519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f t="shared" si="2"/>
        <v>100</v>
      </c>
      <c r="Z16" s="224">
        <v>4</v>
      </c>
      <c r="AA16" s="226">
        <f t="shared" si="3"/>
        <v>4</v>
      </c>
      <c r="AB16" s="91"/>
      <c r="AC16" s="93">
        <f t="shared" si="10"/>
        <v>4</v>
      </c>
      <c r="AD16" s="94">
        <f t="shared" si="10"/>
        <v>0</v>
      </c>
      <c r="AE16" s="95">
        <f t="shared" si="11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2"/>
        <v>4</v>
      </c>
      <c r="BE16" s="93">
        <f t="shared" si="13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30</v>
      </c>
      <c r="G17" s="223">
        <v>2</v>
      </c>
      <c r="H17" s="224">
        <f t="shared" si="0"/>
        <v>6.666666666666667</v>
      </c>
      <c r="I17" s="224">
        <v>2</v>
      </c>
      <c r="J17" s="225">
        <f t="shared" si="1"/>
        <v>4</v>
      </c>
      <c r="K17" s="183">
        <f t="shared" si="4"/>
        <v>16</v>
      </c>
      <c r="L17" s="183">
        <f t="shared" si="5"/>
        <v>31840</v>
      </c>
      <c r="M17" s="183">
        <f t="shared" si="6"/>
        <v>127360</v>
      </c>
      <c r="N17" s="183">
        <f t="shared" ref="N17" si="14">C17*J17</f>
        <v>0</v>
      </c>
      <c r="O17" s="183">
        <f t="shared" si="7"/>
        <v>0</v>
      </c>
      <c r="P17" s="114">
        <f t="shared" si="8"/>
        <v>16</v>
      </c>
      <c r="Q17" s="114">
        <f t="shared" si="9"/>
        <v>127376</v>
      </c>
      <c r="R17" s="50"/>
      <c r="S17" s="519"/>
      <c r="T17" s="85">
        <v>6</v>
      </c>
      <c r="U17" s="1583"/>
      <c r="V17" s="83" t="s">
        <v>50</v>
      </c>
      <c r="W17" s="223">
        <v>30</v>
      </c>
      <c r="X17" s="223">
        <v>2</v>
      </c>
      <c r="Y17" s="224">
        <f t="shared" si="2"/>
        <v>6.666666666666667</v>
      </c>
      <c r="Z17" s="224">
        <v>2</v>
      </c>
      <c r="AA17" s="225">
        <f t="shared" si="3"/>
        <v>4</v>
      </c>
      <c r="AB17" s="91"/>
      <c r="AC17" s="93">
        <f t="shared" si="10"/>
        <v>4</v>
      </c>
      <c r="AD17" s="94">
        <f t="shared" si="10"/>
        <v>0</v>
      </c>
      <c r="AE17" s="95">
        <f t="shared" si="11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2"/>
        <v>4</v>
      </c>
      <c r="BE17" s="93">
        <f t="shared" si="13"/>
        <v>0</v>
      </c>
    </row>
    <row r="18" spans="1:57" ht="34.5" customHeight="1" x14ac:dyDescent="0.2">
      <c r="A18" s="135">
        <v>7</v>
      </c>
      <c r="B18" s="215">
        <v>0.6</v>
      </c>
      <c r="C18" s="71"/>
      <c r="D18" s="51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519"/>
      <c r="T18" s="85">
        <v>7</v>
      </c>
      <c r="U18" s="523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51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519"/>
      <c r="T19" s="85">
        <v>8</v>
      </c>
      <c r="U19" s="523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51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519"/>
      <c r="T20" s="85">
        <v>9</v>
      </c>
      <c r="U20" s="523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51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519"/>
      <c r="T21" s="85">
        <v>10</v>
      </c>
      <c r="U21" s="523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>
        <v>1</v>
      </c>
      <c r="G22" s="227">
        <v>1</v>
      </c>
      <c r="H22" s="228">
        <f t="shared" si="0"/>
        <v>100</v>
      </c>
      <c r="I22" s="228">
        <v>2</v>
      </c>
      <c r="J22" s="229">
        <f t="shared" si="1"/>
        <v>2</v>
      </c>
      <c r="K22" s="183">
        <f t="shared" si="4"/>
        <v>2</v>
      </c>
      <c r="L22" s="183">
        <f t="shared" si="5"/>
        <v>7960</v>
      </c>
      <c r="M22" s="183">
        <f t="shared" si="6"/>
        <v>15920</v>
      </c>
      <c r="N22" s="183"/>
      <c r="O22" s="183"/>
      <c r="P22" s="114">
        <f t="shared" si="8"/>
        <v>2</v>
      </c>
      <c r="Q22" s="114">
        <f t="shared" si="9"/>
        <v>15922</v>
      </c>
      <c r="R22" s="50"/>
      <c r="S22" s="519"/>
      <c r="T22" s="85">
        <v>11</v>
      </c>
      <c r="U22" s="1584" t="s">
        <v>56</v>
      </c>
      <c r="V22" s="83" t="s">
        <v>57</v>
      </c>
      <c r="W22" s="227">
        <v>1</v>
      </c>
      <c r="X22" s="227">
        <v>1</v>
      </c>
      <c r="Y22" s="228">
        <f t="shared" ref="Y22:Y23" si="15">X22*100/W22</f>
        <v>100</v>
      </c>
      <c r="Z22" s="228">
        <v>2</v>
      </c>
      <c r="AA22" s="229">
        <f t="shared" ref="AA22" si="16">Z22*X22</f>
        <v>2</v>
      </c>
      <c r="AB22" s="91"/>
      <c r="AC22" s="93">
        <f t="shared" si="10"/>
        <v>2</v>
      </c>
      <c r="AD22" s="94">
        <f t="shared" si="10"/>
        <v>0</v>
      </c>
      <c r="AE22" s="95">
        <f t="shared" si="11"/>
        <v>0</v>
      </c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>
        <v>1</v>
      </c>
      <c r="AU22" s="174"/>
      <c r="AV22" s="174">
        <v>1</v>
      </c>
      <c r="AW22" s="174"/>
      <c r="AX22" s="174"/>
      <c r="AY22" s="174"/>
      <c r="AZ22" s="174"/>
      <c r="BA22" s="174"/>
      <c r="BB22" s="91"/>
      <c r="BC22" s="91"/>
      <c r="BD22" s="93">
        <f t="shared" si="12"/>
        <v>2</v>
      </c>
      <c r="BE22" s="93">
        <f t="shared" si="13"/>
        <v>0</v>
      </c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>
        <v>1</v>
      </c>
      <c r="G23" s="227">
        <v>1</v>
      </c>
      <c r="H23" s="228">
        <f t="shared" si="0"/>
        <v>100</v>
      </c>
      <c r="I23" s="228">
        <v>2</v>
      </c>
      <c r="J23" s="229">
        <f>I23*G23</f>
        <v>2</v>
      </c>
      <c r="K23" s="183"/>
      <c r="L23" s="183"/>
      <c r="M23" s="183"/>
      <c r="N23" s="183"/>
      <c r="O23" s="183"/>
      <c r="P23" s="114"/>
      <c r="Q23" s="114"/>
      <c r="R23" s="50"/>
      <c r="S23" s="519"/>
      <c r="T23" s="85">
        <v>12</v>
      </c>
      <c r="U23" s="1584"/>
      <c r="V23" s="83" t="s">
        <v>50</v>
      </c>
      <c r="W23" s="227">
        <v>1</v>
      </c>
      <c r="X23" s="227">
        <v>1</v>
      </c>
      <c r="Y23" s="228">
        <f t="shared" si="15"/>
        <v>100</v>
      </c>
      <c r="Z23" s="228">
        <v>2</v>
      </c>
      <c r="AA23" s="229">
        <f>Z23*X23</f>
        <v>2</v>
      </c>
      <c r="AB23" s="91"/>
      <c r="AC23" s="93">
        <f t="shared" si="10"/>
        <v>2</v>
      </c>
      <c r="AD23" s="94">
        <f t="shared" si="10"/>
        <v>0</v>
      </c>
      <c r="AE23" s="95">
        <f t="shared" si="11"/>
        <v>0</v>
      </c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>
        <v>1</v>
      </c>
      <c r="AU23" s="174"/>
      <c r="AV23" s="174">
        <v>1</v>
      </c>
      <c r="AW23" s="174"/>
      <c r="AX23" s="174"/>
      <c r="AY23" s="174"/>
      <c r="AZ23" s="174"/>
      <c r="BA23" s="174"/>
      <c r="BB23" s="91"/>
      <c r="BC23" s="91"/>
      <c r="BD23" s="93">
        <f t="shared" si="12"/>
        <v>2</v>
      </c>
      <c r="BE23" s="93">
        <f t="shared" si="13"/>
        <v>0</v>
      </c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2</v>
      </c>
      <c r="J24" s="225">
        <f>I24*G24</f>
        <v>2</v>
      </c>
      <c r="K24" s="183">
        <f t="shared" si="4"/>
        <v>8</v>
      </c>
      <c r="L24" s="183">
        <f t="shared" si="5"/>
        <v>31840</v>
      </c>
      <c r="M24" s="183">
        <f t="shared" si="6"/>
        <v>63680</v>
      </c>
      <c r="N24" s="183"/>
      <c r="O24" s="183"/>
      <c r="P24" s="114">
        <f t="shared" si="8"/>
        <v>8</v>
      </c>
      <c r="Q24" s="114">
        <f t="shared" si="9"/>
        <v>63688</v>
      </c>
      <c r="R24" s="50"/>
      <c r="S24" s="519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f>X24*100/W24</f>
        <v>100</v>
      </c>
      <c r="Z24" s="224">
        <v>2</v>
      </c>
      <c r="AA24" s="225">
        <f>Z24*X24</f>
        <v>2</v>
      </c>
      <c r="AB24" s="91"/>
      <c r="AC24" s="93">
        <f t="shared" si="10"/>
        <v>2</v>
      </c>
      <c r="AD24" s="94">
        <f t="shared" si="10"/>
        <v>0</v>
      </c>
      <c r="AE24" s="95">
        <f t="shared" si="11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>
        <v>1</v>
      </c>
      <c r="AU24" s="174"/>
      <c r="AV24" s="174">
        <v>1</v>
      </c>
      <c r="AW24" s="174"/>
      <c r="AX24" s="174"/>
      <c r="AY24" s="174"/>
      <c r="AZ24" s="174"/>
      <c r="BA24" s="174"/>
      <c r="BB24" s="91"/>
      <c r="BC24" s="91"/>
      <c r="BD24" s="93">
        <f t="shared" si="12"/>
        <v>2</v>
      </c>
      <c r="BE24" s="93">
        <f t="shared" si="13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2</v>
      </c>
      <c r="G25" s="223">
        <v>2</v>
      </c>
      <c r="H25" s="224">
        <f>G25*100/F25</f>
        <v>100</v>
      </c>
      <c r="I25" s="224">
        <v>2</v>
      </c>
      <c r="J25" s="225">
        <f>I25*G25</f>
        <v>4</v>
      </c>
      <c r="K25" s="183">
        <f t="shared" si="4"/>
        <v>16</v>
      </c>
      <c r="L25" s="183">
        <f t="shared" si="5"/>
        <v>31840</v>
      </c>
      <c r="M25" s="183">
        <f t="shared" si="6"/>
        <v>127360</v>
      </c>
      <c r="N25" s="183"/>
      <c r="O25" s="183"/>
      <c r="P25" s="114">
        <f t="shared" si="8"/>
        <v>16</v>
      </c>
      <c r="Q25" s="114">
        <f t="shared" si="9"/>
        <v>127376</v>
      </c>
      <c r="R25" s="50"/>
      <c r="S25" s="519"/>
      <c r="T25" s="85">
        <v>14</v>
      </c>
      <c r="U25" s="1590"/>
      <c r="V25" s="83" t="s">
        <v>50</v>
      </c>
      <c r="W25" s="223">
        <v>2</v>
      </c>
      <c r="X25" s="223">
        <v>2</v>
      </c>
      <c r="Y25" s="224">
        <f>X25*100/W25</f>
        <v>100</v>
      </c>
      <c r="Z25" s="224">
        <v>2</v>
      </c>
      <c r="AA25" s="225">
        <f>Z25*X25</f>
        <v>4</v>
      </c>
      <c r="AB25" s="91"/>
      <c r="AC25" s="93">
        <f t="shared" si="10"/>
        <v>4</v>
      </c>
      <c r="AD25" s="94">
        <f t="shared" si="10"/>
        <v>0</v>
      </c>
      <c r="AE25" s="95">
        <f t="shared" si="11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>
        <v>1</v>
      </c>
      <c r="AU25" s="174"/>
      <c r="AV25" s="174">
        <v>1</v>
      </c>
      <c r="AW25" s="174"/>
      <c r="AX25" s="174">
        <v>1</v>
      </c>
      <c r="AY25" s="174"/>
      <c r="AZ25" s="174">
        <v>1</v>
      </c>
      <c r="BA25" s="174"/>
      <c r="BB25" s="91"/>
      <c r="BC25" s="91"/>
      <c r="BD25" s="93">
        <f t="shared" si="12"/>
        <v>4</v>
      </c>
      <c r="BE25" s="93">
        <f t="shared" si="13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519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519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519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519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/>
      <c r="G30" s="227"/>
      <c r="H30" s="228"/>
      <c r="I30" s="228"/>
      <c r="J30" s="229"/>
      <c r="K30" s="183"/>
      <c r="L30" s="183"/>
      <c r="M30" s="183"/>
      <c r="N30" s="183"/>
      <c r="O30" s="183"/>
      <c r="P30" s="114"/>
      <c r="Q30" s="114"/>
      <c r="R30" s="50"/>
      <c r="S30" s="519"/>
      <c r="T30" s="85">
        <v>19</v>
      </c>
      <c r="U30" s="1584" t="s">
        <v>61</v>
      </c>
      <c r="V30" s="83" t="s">
        <v>49</v>
      </c>
      <c r="W30" s="227"/>
      <c r="X30" s="227"/>
      <c r="Y30" s="228"/>
      <c r="Z30" s="228"/>
      <c r="AA30" s="229"/>
      <c r="AB30" s="91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7"/>
      <c r="G31" s="227"/>
      <c r="H31" s="228"/>
      <c r="I31" s="228"/>
      <c r="J31" s="229"/>
      <c r="K31" s="183"/>
      <c r="L31" s="183"/>
      <c r="M31" s="183"/>
      <c r="N31" s="183"/>
      <c r="O31" s="183"/>
      <c r="P31" s="114"/>
      <c r="Q31" s="114"/>
      <c r="R31" s="50"/>
      <c r="S31" s="519"/>
      <c r="T31" s="85">
        <v>20</v>
      </c>
      <c r="U31" s="1584"/>
      <c r="V31" s="83" t="s">
        <v>50</v>
      </c>
      <c r="W31" s="227"/>
      <c r="X31" s="227"/>
      <c r="Y31" s="228"/>
      <c r="Z31" s="228"/>
      <c r="AA31" s="229"/>
      <c r="AB31" s="91"/>
      <c r="AC31" s="93"/>
      <c r="AD31" s="94"/>
      <c r="AE31" s="95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/>
      <c r="AU31" s="174"/>
      <c r="AV31" s="174"/>
      <c r="AW31" s="174"/>
      <c r="AX31" s="174"/>
      <c r="AY31" s="174"/>
      <c r="AZ31" s="174"/>
      <c r="BA31" s="174"/>
      <c r="BB31" s="79"/>
      <c r="BC31" s="79"/>
      <c r="BD31" s="93"/>
      <c r="BE31" s="93"/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519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519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50</v>
      </c>
      <c r="G35" s="173">
        <v>50</v>
      </c>
      <c r="H35" s="174">
        <f>G35*100/F35</f>
        <v>100</v>
      </c>
      <c r="I35" s="174">
        <v>1</v>
      </c>
      <c r="J35" s="176">
        <f>I35*G35</f>
        <v>50</v>
      </c>
      <c r="K35" s="183">
        <f t="shared" ref="K35:K48" si="17">J35*B35</f>
        <v>33</v>
      </c>
      <c r="L35" s="183">
        <f t="shared" si="5"/>
        <v>5253.6</v>
      </c>
      <c r="M35" s="183">
        <f t="shared" ref="M35:M48" si="18">L35*J35</f>
        <v>262680</v>
      </c>
      <c r="N35" s="183"/>
      <c r="O35" s="183"/>
      <c r="P35" s="114">
        <f t="shared" ref="P35:P48" si="19">K35+N35</f>
        <v>33</v>
      </c>
      <c r="Q35" s="114">
        <f t="shared" ref="Q35:Q48" si="20">M35+P35</f>
        <v>262713</v>
      </c>
      <c r="R35" s="61"/>
      <c r="S35" s="62"/>
      <c r="T35" s="85">
        <v>24</v>
      </c>
      <c r="U35" s="1588" t="s">
        <v>64</v>
      </c>
      <c r="V35" s="84"/>
      <c r="W35" s="173">
        <v>50</v>
      </c>
      <c r="X35" s="173">
        <v>50</v>
      </c>
      <c r="Y35" s="174">
        <f>X35*100/W35</f>
        <v>100</v>
      </c>
      <c r="Z35" s="174">
        <v>1</v>
      </c>
      <c r="AA35" s="176">
        <f>Z35*X35</f>
        <v>50</v>
      </c>
      <c r="AB35" s="81"/>
      <c r="AC35" s="93">
        <f t="shared" ref="AC35:AD48" si="21">AF35+AH35+AJ35+AL35+AN35+AP35+AR35+AT35+AV35+AX35+AZ35+BB35</f>
        <v>50</v>
      </c>
      <c r="AD35" s="94">
        <f t="shared" si="21"/>
        <v>0</v>
      </c>
      <c r="AE35" s="95">
        <f t="shared" ref="AE35:AE48" si="22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50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8" si="23">AF35+AH35+AJ35+AL35+AN35+AP35+AR35+AT35+AV35+AX35+AZ35</f>
        <v>50</v>
      </c>
      <c r="BE35" s="93">
        <f t="shared" ref="BE35:BE48" si="24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20</v>
      </c>
      <c r="G36" s="173">
        <v>20</v>
      </c>
      <c r="H36" s="174">
        <f>G36*100/F36</f>
        <v>100</v>
      </c>
      <c r="I36" s="174">
        <v>1</v>
      </c>
      <c r="J36" s="176">
        <f>I36*G36</f>
        <v>20</v>
      </c>
      <c r="K36" s="183">
        <f t="shared" si="17"/>
        <v>13.200000000000001</v>
      </c>
      <c r="L36" s="183">
        <f t="shared" si="5"/>
        <v>5253.6</v>
      </c>
      <c r="M36" s="183">
        <f t="shared" si="18"/>
        <v>105072</v>
      </c>
      <c r="N36" s="183"/>
      <c r="O36" s="183"/>
      <c r="P36" s="114">
        <f t="shared" si="19"/>
        <v>13.200000000000001</v>
      </c>
      <c r="Q36" s="114">
        <f t="shared" si="20"/>
        <v>105085.2</v>
      </c>
      <c r="R36" s="61"/>
      <c r="S36" s="62"/>
      <c r="T36" s="85">
        <v>25</v>
      </c>
      <c r="U36" s="1589"/>
      <c r="V36" s="84"/>
      <c r="W36" s="173">
        <v>20</v>
      </c>
      <c r="X36" s="173">
        <v>20</v>
      </c>
      <c r="Y36" s="174">
        <f>X36*100/W36</f>
        <v>100</v>
      </c>
      <c r="Z36" s="174">
        <v>1</v>
      </c>
      <c r="AA36" s="176">
        <f>Z36*X36</f>
        <v>20</v>
      </c>
      <c r="AB36" s="81"/>
      <c r="AC36" s="93">
        <f t="shared" si="21"/>
        <v>20</v>
      </c>
      <c r="AD36" s="94">
        <f t="shared" si="21"/>
        <v>0</v>
      </c>
      <c r="AE36" s="95">
        <f t="shared" si="22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20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23"/>
        <v>20</v>
      </c>
      <c r="BE36" s="93">
        <f t="shared" si="24"/>
        <v>0</v>
      </c>
    </row>
    <row r="37" spans="1:57" ht="21" customHeight="1" x14ac:dyDescent="0.2">
      <c r="A37" s="135">
        <v>26</v>
      </c>
      <c r="B37" s="215">
        <v>0.3</v>
      </c>
      <c r="C37" s="69"/>
      <c r="D37" s="51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519"/>
      <c r="T37" s="85">
        <v>26</v>
      </c>
      <c r="U37" s="522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51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519"/>
      <c r="T38" s="85">
        <v>27</v>
      </c>
      <c r="U38" s="522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519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519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519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519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519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519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2</v>
      </c>
      <c r="G45" s="173">
        <v>2</v>
      </c>
      <c r="H45" s="174">
        <f>G45*100/F45</f>
        <v>100</v>
      </c>
      <c r="I45" s="174">
        <v>2</v>
      </c>
      <c r="J45" s="176">
        <f>I45*G45</f>
        <v>4</v>
      </c>
      <c r="K45" s="183">
        <f t="shared" si="17"/>
        <v>1.32</v>
      </c>
      <c r="L45" s="183">
        <f t="shared" si="5"/>
        <v>2626.8</v>
      </c>
      <c r="M45" s="183">
        <f t="shared" si="18"/>
        <v>10507.2</v>
      </c>
      <c r="N45" s="183"/>
      <c r="O45" s="183"/>
      <c r="P45" s="114">
        <f t="shared" si="19"/>
        <v>1.32</v>
      </c>
      <c r="Q45" s="114">
        <f t="shared" si="20"/>
        <v>10508.52</v>
      </c>
      <c r="R45" s="50"/>
      <c r="S45" s="519"/>
      <c r="T45" s="85">
        <v>34</v>
      </c>
      <c r="U45" s="1585" t="s">
        <v>71</v>
      </c>
      <c r="V45" s="83" t="s">
        <v>49</v>
      </c>
      <c r="W45" s="173">
        <v>2</v>
      </c>
      <c r="X45" s="173">
        <v>2</v>
      </c>
      <c r="Y45" s="174">
        <f>X45*100/W45</f>
        <v>100</v>
      </c>
      <c r="Z45" s="174">
        <v>2</v>
      </c>
      <c r="AA45" s="176">
        <f>Z45*X45</f>
        <v>4</v>
      </c>
      <c r="AB45" s="91"/>
      <c r="AC45" s="93">
        <f t="shared" ref="AC45:AC48" si="25">AF45+AH45+AJ45+AL45+AN45+AP45+AR45+AT45+AV45+AX45+AZ45+BB45</f>
        <v>4</v>
      </c>
      <c r="AD45" s="94">
        <f t="shared" si="21"/>
        <v>0</v>
      </c>
      <c r="AE45" s="95">
        <f t="shared" si="22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1</v>
      </c>
      <c r="AU45" s="174"/>
      <c r="AV45" s="174">
        <v>1</v>
      </c>
      <c r="AW45" s="174"/>
      <c r="AX45" s="174">
        <v>1</v>
      </c>
      <c r="AY45" s="174"/>
      <c r="AZ45" s="174">
        <v>1</v>
      </c>
      <c r="BA45" s="174"/>
      <c r="BB45" s="92"/>
      <c r="BC45" s="91"/>
      <c r="BD45" s="93">
        <f t="shared" si="23"/>
        <v>4</v>
      </c>
      <c r="BE45" s="93">
        <f t="shared" si="24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519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2</v>
      </c>
      <c r="C47" s="69"/>
      <c r="D47" s="1421" t="s">
        <v>72</v>
      </c>
      <c r="E47" s="67" t="s">
        <v>49</v>
      </c>
      <c r="F47" s="173">
        <v>11</v>
      </c>
      <c r="G47" s="173">
        <v>11</v>
      </c>
      <c r="H47" s="174">
        <f>G47*100/F47</f>
        <v>100</v>
      </c>
      <c r="I47" s="174">
        <v>8</v>
      </c>
      <c r="J47" s="175">
        <f>I47*G47</f>
        <v>88</v>
      </c>
      <c r="K47" s="183">
        <f t="shared" si="17"/>
        <v>176</v>
      </c>
      <c r="L47" s="183">
        <f t="shared" si="5"/>
        <v>15920</v>
      </c>
      <c r="M47" s="183">
        <f t="shared" si="18"/>
        <v>1400960</v>
      </c>
      <c r="N47" s="183"/>
      <c r="O47" s="183"/>
      <c r="P47" s="114">
        <f t="shared" si="19"/>
        <v>176</v>
      </c>
      <c r="Q47" s="114">
        <f t="shared" si="20"/>
        <v>1401136</v>
      </c>
      <c r="R47" s="50"/>
      <c r="S47" s="519"/>
      <c r="T47" s="85">
        <v>36</v>
      </c>
      <c r="U47" s="1585" t="s">
        <v>72</v>
      </c>
      <c r="V47" s="83" t="s">
        <v>49</v>
      </c>
      <c r="W47" s="173">
        <v>11</v>
      </c>
      <c r="X47" s="173">
        <v>11</v>
      </c>
      <c r="Y47" s="174">
        <f>X47*100/W47</f>
        <v>100</v>
      </c>
      <c r="Z47" s="174">
        <v>8</v>
      </c>
      <c r="AA47" s="175">
        <f>Z47*X47</f>
        <v>88</v>
      </c>
      <c r="AB47" s="91"/>
      <c r="AC47" s="93">
        <f t="shared" si="25"/>
        <v>88</v>
      </c>
      <c r="AD47" s="94">
        <f t="shared" si="21"/>
        <v>0</v>
      </c>
      <c r="AE47" s="95">
        <f t="shared" si="22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22</v>
      </c>
      <c r="AU47" s="174"/>
      <c r="AV47" s="174">
        <v>22</v>
      </c>
      <c r="AW47" s="174"/>
      <c r="AX47" s="174">
        <v>22</v>
      </c>
      <c r="AY47" s="174"/>
      <c r="AZ47" s="174">
        <v>22</v>
      </c>
      <c r="BA47" s="174"/>
      <c r="BB47" s="92"/>
      <c r="BC47" s="91"/>
      <c r="BD47" s="93">
        <f t="shared" si="23"/>
        <v>88</v>
      </c>
      <c r="BE47" s="93">
        <f t="shared" si="24"/>
        <v>0</v>
      </c>
    </row>
    <row r="48" spans="1:57" ht="11.25" customHeight="1" x14ac:dyDescent="0.2">
      <c r="A48" s="135">
        <v>37</v>
      </c>
      <c r="B48" s="215">
        <v>2</v>
      </c>
      <c r="C48" s="69"/>
      <c r="D48" s="1421"/>
      <c r="E48" s="67" t="s">
        <v>50</v>
      </c>
      <c r="F48" s="173">
        <v>6</v>
      </c>
      <c r="G48" s="173">
        <v>6</v>
      </c>
      <c r="H48" s="174">
        <f>G48*100/F48</f>
        <v>100</v>
      </c>
      <c r="I48" s="174">
        <v>4</v>
      </c>
      <c r="J48" s="175">
        <f>I48*G48</f>
        <v>24</v>
      </c>
      <c r="K48" s="183">
        <f t="shared" si="17"/>
        <v>48</v>
      </c>
      <c r="L48" s="183">
        <f t="shared" si="5"/>
        <v>15920</v>
      </c>
      <c r="M48" s="183">
        <f t="shared" si="18"/>
        <v>382080</v>
      </c>
      <c r="N48" s="183"/>
      <c r="O48" s="183"/>
      <c r="P48" s="114">
        <f t="shared" si="19"/>
        <v>48</v>
      </c>
      <c r="Q48" s="114">
        <f t="shared" si="20"/>
        <v>382128</v>
      </c>
      <c r="R48" s="50"/>
      <c r="S48" s="519"/>
      <c r="T48" s="85">
        <v>37</v>
      </c>
      <c r="U48" s="1585"/>
      <c r="V48" s="83" t="s">
        <v>50</v>
      </c>
      <c r="W48" s="173">
        <v>6</v>
      </c>
      <c r="X48" s="173">
        <v>6</v>
      </c>
      <c r="Y48" s="174">
        <f>X48*100/W48</f>
        <v>100</v>
      </c>
      <c r="Z48" s="174">
        <v>4</v>
      </c>
      <c r="AA48" s="175">
        <f>Z48*X48</f>
        <v>24</v>
      </c>
      <c r="AB48" s="91"/>
      <c r="AC48" s="93">
        <f t="shared" si="25"/>
        <v>24</v>
      </c>
      <c r="AD48" s="94">
        <f t="shared" si="21"/>
        <v>0</v>
      </c>
      <c r="AE48" s="95">
        <f t="shared" si="22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6</v>
      </c>
      <c r="AU48" s="174"/>
      <c r="AV48" s="174">
        <v>6</v>
      </c>
      <c r="AW48" s="174"/>
      <c r="AX48" s="174">
        <v>6</v>
      </c>
      <c r="AY48" s="174"/>
      <c r="AZ48" s="174">
        <v>6</v>
      </c>
      <c r="BA48" s="174"/>
      <c r="BB48" s="91"/>
      <c r="BC48" s="91"/>
      <c r="BD48" s="93">
        <f t="shared" si="23"/>
        <v>24</v>
      </c>
      <c r="BE48" s="93">
        <f t="shared" si="24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519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519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519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519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519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519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519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519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51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519"/>
      <c r="T57" s="85">
        <v>46</v>
      </c>
      <c r="U57" s="522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519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519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519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519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519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519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519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519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519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519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519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519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519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519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519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519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15</v>
      </c>
      <c r="G76" s="173">
        <v>15</v>
      </c>
      <c r="H76" s="174">
        <f t="shared" ref="H76:H79" si="26">G76*100/F76</f>
        <v>100</v>
      </c>
      <c r="I76" s="174">
        <v>1</v>
      </c>
      <c r="J76" s="176">
        <f t="shared" ref="J76:J79" si="27">I76*G76</f>
        <v>15</v>
      </c>
      <c r="K76" s="183">
        <f t="shared" ref="K76:K79" si="28">J76*B76</f>
        <v>7.5</v>
      </c>
      <c r="L76" s="183">
        <f t="shared" ref="L76:L77" si="29">B76*7960</f>
        <v>3980</v>
      </c>
      <c r="M76" s="183">
        <f t="shared" ref="M76:M79" si="30">L76*J76</f>
        <v>59700</v>
      </c>
      <c r="N76" s="183"/>
      <c r="O76" s="183"/>
      <c r="P76" s="114">
        <f t="shared" ref="P76:P79" si="31">K76+N76</f>
        <v>7.5</v>
      </c>
      <c r="Q76" s="114">
        <f t="shared" ref="Q76:Q79" si="32">M76+P76</f>
        <v>59707.5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15</v>
      </c>
      <c r="X76" s="173">
        <v>15</v>
      </c>
      <c r="Y76" s="174">
        <f t="shared" ref="Y76:Y79" si="33">X76*100/W76</f>
        <v>100</v>
      </c>
      <c r="Z76" s="174">
        <v>1</v>
      </c>
      <c r="AA76" s="176">
        <f t="shared" ref="AA76:AA79" si="34">Z76*X76</f>
        <v>15</v>
      </c>
      <c r="AB76" s="91"/>
      <c r="AC76" s="93">
        <f t="shared" ref="AC76:AD79" si="35">AF76+AH76+AJ76+AL76+AN76+AP76+AR76+AT76+AV76+AX76+AZ76+BB76</f>
        <v>15</v>
      </c>
      <c r="AD76" s="94">
        <f t="shared" si="35"/>
        <v>0</v>
      </c>
      <c r="AE76" s="95">
        <f t="shared" ref="AE76:AE79" si="36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15</v>
      </c>
      <c r="AW76" s="184"/>
      <c r="AX76" s="184"/>
      <c r="AY76" s="184"/>
      <c r="AZ76" s="184"/>
      <c r="BA76" s="184"/>
      <c r="BB76" s="91"/>
      <c r="BC76" s="91"/>
      <c r="BD76" s="93">
        <f t="shared" ref="BD76:BD99" si="37">AF76+AH76+AJ76+AL76+AN76+AP76+AR76+AT76+AV76+AX76+AZ76</f>
        <v>15</v>
      </c>
      <c r="BE76" s="93">
        <f t="shared" ref="BE76:BE99" si="38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10</v>
      </c>
      <c r="G77" s="173">
        <v>10</v>
      </c>
      <c r="H77" s="174">
        <f t="shared" si="26"/>
        <v>100</v>
      </c>
      <c r="I77" s="174">
        <v>1</v>
      </c>
      <c r="J77" s="176">
        <f t="shared" si="27"/>
        <v>10</v>
      </c>
      <c r="K77" s="183">
        <f t="shared" si="28"/>
        <v>5</v>
      </c>
      <c r="L77" s="183">
        <f t="shared" si="29"/>
        <v>3980</v>
      </c>
      <c r="M77" s="183">
        <f t="shared" si="30"/>
        <v>39800</v>
      </c>
      <c r="N77" s="183"/>
      <c r="O77" s="183"/>
      <c r="P77" s="114">
        <f t="shared" si="31"/>
        <v>5</v>
      </c>
      <c r="Q77" s="114">
        <f t="shared" si="32"/>
        <v>39805</v>
      </c>
      <c r="R77" s="61"/>
      <c r="S77" s="62"/>
      <c r="T77" s="85">
        <v>66</v>
      </c>
      <c r="U77" s="1587"/>
      <c r="V77" s="83" t="s">
        <v>50</v>
      </c>
      <c r="W77" s="173">
        <v>10</v>
      </c>
      <c r="X77" s="173">
        <v>10</v>
      </c>
      <c r="Y77" s="174">
        <f t="shared" si="33"/>
        <v>100</v>
      </c>
      <c r="Z77" s="174">
        <v>1</v>
      </c>
      <c r="AA77" s="176">
        <f t="shared" si="34"/>
        <v>10</v>
      </c>
      <c r="AB77" s="91"/>
      <c r="AC77" s="93">
        <f t="shared" si="35"/>
        <v>10</v>
      </c>
      <c r="AD77" s="94">
        <f t="shared" si="35"/>
        <v>0</v>
      </c>
      <c r="AE77" s="95">
        <f t="shared" si="36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10</v>
      </c>
      <c r="AW77" s="184"/>
      <c r="AX77" s="184"/>
      <c r="AY77" s="184"/>
      <c r="AZ77" s="184"/>
      <c r="BA77" s="184"/>
      <c r="BB77" s="91"/>
      <c r="BC77" s="91"/>
      <c r="BD77" s="93">
        <f t="shared" si="37"/>
        <v>10</v>
      </c>
      <c r="BE77" s="93">
        <f t="shared" si="38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3</v>
      </c>
      <c r="G78" s="173">
        <v>3</v>
      </c>
      <c r="H78" s="174">
        <f t="shared" si="26"/>
        <v>100</v>
      </c>
      <c r="I78" s="174">
        <v>2</v>
      </c>
      <c r="J78" s="176">
        <f t="shared" si="27"/>
        <v>6</v>
      </c>
      <c r="K78" s="183">
        <f t="shared" si="28"/>
        <v>6</v>
      </c>
      <c r="L78" s="183">
        <f t="shared" si="5"/>
        <v>7960</v>
      </c>
      <c r="M78" s="183">
        <f t="shared" si="30"/>
        <v>47760</v>
      </c>
      <c r="N78" s="183"/>
      <c r="O78" s="183"/>
      <c r="P78" s="114">
        <f t="shared" si="31"/>
        <v>6</v>
      </c>
      <c r="Q78" s="114">
        <f t="shared" si="32"/>
        <v>47766</v>
      </c>
      <c r="R78" s="50"/>
      <c r="S78" s="519"/>
      <c r="T78" s="85">
        <v>67</v>
      </c>
      <c r="U78" s="1583" t="s">
        <v>90</v>
      </c>
      <c r="V78" s="83" t="s">
        <v>49</v>
      </c>
      <c r="W78" s="173">
        <v>3</v>
      </c>
      <c r="X78" s="173">
        <v>3</v>
      </c>
      <c r="Y78" s="174">
        <f t="shared" si="33"/>
        <v>100</v>
      </c>
      <c r="Z78" s="174">
        <v>2</v>
      </c>
      <c r="AA78" s="176">
        <f t="shared" si="34"/>
        <v>6</v>
      </c>
      <c r="AB78" s="91"/>
      <c r="AC78" s="93">
        <f t="shared" si="35"/>
        <v>6</v>
      </c>
      <c r="AD78" s="94">
        <f t="shared" si="35"/>
        <v>0</v>
      </c>
      <c r="AE78" s="95">
        <f t="shared" si="36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3</v>
      </c>
      <c r="AU78" s="184"/>
      <c r="AV78" s="174">
        <v>3</v>
      </c>
      <c r="AW78" s="184"/>
      <c r="AX78" s="184"/>
      <c r="AY78" s="184"/>
      <c r="AZ78" s="184"/>
      <c r="BA78" s="184"/>
      <c r="BB78" s="91"/>
      <c r="BC78" s="91"/>
      <c r="BD78" s="93">
        <f t="shared" si="37"/>
        <v>6</v>
      </c>
      <c r="BE78" s="93">
        <f t="shared" si="38"/>
        <v>0</v>
      </c>
    </row>
    <row r="79" spans="1:57" ht="13.5" customHeight="1" x14ac:dyDescent="0.2">
      <c r="A79" s="135">
        <v>68</v>
      </c>
      <c r="B79" s="215">
        <v>1</v>
      </c>
      <c r="C79" s="208">
        <v>90</v>
      </c>
      <c r="D79" s="1419"/>
      <c r="E79" s="67" t="s">
        <v>50</v>
      </c>
      <c r="F79" s="173">
        <v>4</v>
      </c>
      <c r="G79" s="173">
        <v>4</v>
      </c>
      <c r="H79" s="174">
        <f t="shared" si="26"/>
        <v>100</v>
      </c>
      <c r="I79" s="174">
        <v>2</v>
      </c>
      <c r="J79" s="176">
        <f t="shared" si="27"/>
        <v>8</v>
      </c>
      <c r="K79" s="183">
        <f t="shared" si="28"/>
        <v>8</v>
      </c>
      <c r="L79" s="183">
        <f t="shared" ref="L79:L107" si="39">B79*7960</f>
        <v>7960</v>
      </c>
      <c r="M79" s="183">
        <f t="shared" si="30"/>
        <v>63680</v>
      </c>
      <c r="N79" s="183">
        <f>C79+J79</f>
        <v>98</v>
      </c>
      <c r="O79" s="183">
        <f t="shared" ref="O79" si="40">N79*7960</f>
        <v>780080</v>
      </c>
      <c r="P79" s="114">
        <f t="shared" si="31"/>
        <v>106</v>
      </c>
      <c r="Q79" s="114">
        <f t="shared" si="32"/>
        <v>63786</v>
      </c>
      <c r="R79" s="50"/>
      <c r="S79" s="519"/>
      <c r="T79" s="85">
        <v>68</v>
      </c>
      <c r="U79" s="1583"/>
      <c r="V79" s="83" t="s">
        <v>50</v>
      </c>
      <c r="W79" s="173">
        <v>4</v>
      </c>
      <c r="X79" s="173">
        <v>4</v>
      </c>
      <c r="Y79" s="174">
        <f t="shared" si="33"/>
        <v>100</v>
      </c>
      <c r="Z79" s="174">
        <v>2</v>
      </c>
      <c r="AA79" s="176">
        <f t="shared" si="34"/>
        <v>8</v>
      </c>
      <c r="AB79" s="91"/>
      <c r="AC79" s="93">
        <f t="shared" si="35"/>
        <v>8</v>
      </c>
      <c r="AD79" s="94">
        <f t="shared" si="35"/>
        <v>0</v>
      </c>
      <c r="AE79" s="95">
        <f t="shared" si="36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4</v>
      </c>
      <c r="AU79" s="174"/>
      <c r="AV79" s="174">
        <v>4</v>
      </c>
      <c r="AW79" s="174"/>
      <c r="AX79" s="174"/>
      <c r="AY79" s="174"/>
      <c r="AZ79" s="174"/>
      <c r="BA79" s="174"/>
      <c r="BB79" s="91"/>
      <c r="BC79" s="91"/>
      <c r="BD79" s="93">
        <f t="shared" si="37"/>
        <v>8</v>
      </c>
      <c r="BE79" s="93">
        <f t="shared" si="38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519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519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519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519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2</v>
      </c>
      <c r="G84" s="173">
        <v>2</v>
      </c>
      <c r="H84" s="174">
        <f t="shared" ref="H84:H87" si="41">G84*100/F84</f>
        <v>100</v>
      </c>
      <c r="I84" s="174">
        <v>2</v>
      </c>
      <c r="J84" s="176">
        <f t="shared" ref="J84:J87" si="42">I84*G84</f>
        <v>4</v>
      </c>
      <c r="K84" s="183">
        <f t="shared" ref="K84:K87" si="43">J84*B84</f>
        <v>4</v>
      </c>
      <c r="L84" s="183">
        <f t="shared" ref="L84:L87" si="44">B84*7960</f>
        <v>7960</v>
      </c>
      <c r="M84" s="183">
        <f t="shared" ref="M84:M87" si="45">L84*J84</f>
        <v>31840</v>
      </c>
      <c r="N84" s="183"/>
      <c r="O84" s="183"/>
      <c r="P84" s="114">
        <f t="shared" ref="P84:P87" si="46">K84+N84</f>
        <v>4</v>
      </c>
      <c r="Q84" s="114">
        <f t="shared" ref="Q84:Q87" si="47">M84+P84</f>
        <v>31844</v>
      </c>
      <c r="R84" s="50"/>
      <c r="S84" s="519"/>
      <c r="T84" s="85">
        <v>73</v>
      </c>
      <c r="U84" s="1584" t="s">
        <v>93</v>
      </c>
      <c r="V84" s="83" t="s">
        <v>49</v>
      </c>
      <c r="W84" s="173">
        <v>2</v>
      </c>
      <c r="X84" s="173">
        <v>2</v>
      </c>
      <c r="Y84" s="174">
        <f t="shared" ref="Y84:Y87" si="48">X84*100/W84</f>
        <v>100</v>
      </c>
      <c r="Z84" s="174">
        <v>2</v>
      </c>
      <c r="AA84" s="176">
        <f t="shared" ref="AA84:AA87" si="49">Z84*X84</f>
        <v>4</v>
      </c>
      <c r="AB84" s="91"/>
      <c r="AC84" s="93">
        <f t="shared" ref="AC84:AD87" si="50">AF84+AH84+AJ84+AL84+AN84+AP84+AR84+AT84+AV84+AX84+AZ84+BB84</f>
        <v>4</v>
      </c>
      <c r="AD84" s="94">
        <f t="shared" si="50"/>
        <v>0</v>
      </c>
      <c r="AE84" s="95">
        <f t="shared" ref="AE84:AE87" si="51">AD84*100/AC84</f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>
        <v>2</v>
      </c>
      <c r="AW84" s="174"/>
      <c r="AX84" s="174">
        <v>2</v>
      </c>
      <c r="AY84" s="174"/>
      <c r="AZ84" s="174"/>
      <c r="BA84" s="174"/>
      <c r="BB84" s="91"/>
      <c r="BC84" s="91"/>
      <c r="BD84" s="93">
        <f t="shared" ref="BD84:BD87" si="52">AF84+AH84+AJ84+AL84+AN84+AP84+AR84+AT84+AV84+AX84+AZ84</f>
        <v>4</v>
      </c>
      <c r="BE84" s="93">
        <f t="shared" ref="BE84:BE87" si="53">AG84+AI84+AK84+AM84+AO84+AQ84+AS84+AU84+AW84+AY84+BA84+BC84</f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>
        <v>2</v>
      </c>
      <c r="G85" s="173">
        <v>2</v>
      </c>
      <c r="H85" s="174">
        <f t="shared" si="41"/>
        <v>100</v>
      </c>
      <c r="I85" s="174">
        <v>2</v>
      </c>
      <c r="J85" s="176">
        <f t="shared" si="42"/>
        <v>4</v>
      </c>
      <c r="K85" s="183">
        <f t="shared" si="43"/>
        <v>4</v>
      </c>
      <c r="L85" s="183">
        <f t="shared" si="44"/>
        <v>7960</v>
      </c>
      <c r="M85" s="183">
        <f t="shared" si="45"/>
        <v>31840</v>
      </c>
      <c r="N85" s="183"/>
      <c r="O85" s="183"/>
      <c r="P85" s="114">
        <f t="shared" si="46"/>
        <v>4</v>
      </c>
      <c r="Q85" s="114">
        <f t="shared" si="47"/>
        <v>31844</v>
      </c>
      <c r="R85" s="50"/>
      <c r="S85" s="519"/>
      <c r="T85" s="85">
        <v>74</v>
      </c>
      <c r="U85" s="1584"/>
      <c r="V85" s="83" t="s">
        <v>50</v>
      </c>
      <c r="W85" s="173">
        <v>2</v>
      </c>
      <c r="X85" s="173">
        <v>2</v>
      </c>
      <c r="Y85" s="174">
        <f t="shared" si="48"/>
        <v>100</v>
      </c>
      <c r="Z85" s="174">
        <v>2</v>
      </c>
      <c r="AA85" s="176">
        <f t="shared" si="49"/>
        <v>4</v>
      </c>
      <c r="AB85" s="91"/>
      <c r="AC85" s="93">
        <f t="shared" si="50"/>
        <v>4</v>
      </c>
      <c r="AD85" s="94">
        <f t="shared" si="50"/>
        <v>0</v>
      </c>
      <c r="AE85" s="95">
        <f t="shared" si="51"/>
        <v>0</v>
      </c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>
        <v>2</v>
      </c>
      <c r="AW85" s="174"/>
      <c r="AX85" s="174">
        <v>2</v>
      </c>
      <c r="AY85" s="174"/>
      <c r="AZ85" s="174"/>
      <c r="BA85" s="174"/>
      <c r="BB85" s="91"/>
      <c r="BC85" s="91"/>
      <c r="BD85" s="93">
        <f t="shared" si="52"/>
        <v>4</v>
      </c>
      <c r="BE85" s="93">
        <f t="shared" si="53"/>
        <v>0</v>
      </c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>
        <v>2</v>
      </c>
      <c r="G86" s="173">
        <v>2</v>
      </c>
      <c r="H86" s="174">
        <f t="shared" si="41"/>
        <v>100</v>
      </c>
      <c r="I86" s="174">
        <v>2</v>
      </c>
      <c r="J86" s="176">
        <f t="shared" si="42"/>
        <v>4</v>
      </c>
      <c r="K86" s="183">
        <f t="shared" si="43"/>
        <v>8</v>
      </c>
      <c r="L86" s="183">
        <f t="shared" si="44"/>
        <v>15920</v>
      </c>
      <c r="M86" s="183">
        <f t="shared" si="45"/>
        <v>63680</v>
      </c>
      <c r="N86" s="183"/>
      <c r="O86" s="183"/>
      <c r="P86" s="114">
        <f t="shared" si="46"/>
        <v>8</v>
      </c>
      <c r="Q86" s="114">
        <f t="shared" si="47"/>
        <v>63688</v>
      </c>
      <c r="R86" s="50"/>
      <c r="S86" s="519"/>
      <c r="T86" s="85">
        <v>75</v>
      </c>
      <c r="U86" s="1585" t="s">
        <v>94</v>
      </c>
      <c r="V86" s="83" t="s">
        <v>49</v>
      </c>
      <c r="W86" s="173">
        <v>2</v>
      </c>
      <c r="X86" s="173">
        <v>2</v>
      </c>
      <c r="Y86" s="174">
        <f t="shared" si="48"/>
        <v>100</v>
      </c>
      <c r="Z86" s="174">
        <v>2</v>
      </c>
      <c r="AA86" s="176">
        <f t="shared" si="49"/>
        <v>4</v>
      </c>
      <c r="AB86" s="91"/>
      <c r="AC86" s="93">
        <f t="shared" si="50"/>
        <v>4</v>
      </c>
      <c r="AD86" s="94">
        <f t="shared" si="50"/>
        <v>0</v>
      </c>
      <c r="AE86" s="95">
        <f t="shared" si="51"/>
        <v>0</v>
      </c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>
        <v>2</v>
      </c>
      <c r="AY86" s="174"/>
      <c r="AZ86" s="174">
        <v>2</v>
      </c>
      <c r="BA86" s="174"/>
      <c r="BB86" s="91"/>
      <c r="BC86" s="91"/>
      <c r="BD86" s="93">
        <f t="shared" si="52"/>
        <v>4</v>
      </c>
      <c r="BE86" s="93">
        <f t="shared" si="53"/>
        <v>0</v>
      </c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>
        <v>5</v>
      </c>
      <c r="G87" s="173">
        <v>5</v>
      </c>
      <c r="H87" s="174">
        <f t="shared" si="41"/>
        <v>100</v>
      </c>
      <c r="I87" s="174">
        <v>2</v>
      </c>
      <c r="J87" s="176">
        <f t="shared" si="42"/>
        <v>10</v>
      </c>
      <c r="K87" s="183">
        <f t="shared" si="43"/>
        <v>20</v>
      </c>
      <c r="L87" s="183">
        <f t="shared" si="44"/>
        <v>15920</v>
      </c>
      <c r="M87" s="183">
        <f t="shared" si="45"/>
        <v>159200</v>
      </c>
      <c r="N87" s="183"/>
      <c r="O87" s="183"/>
      <c r="P87" s="114">
        <f t="shared" si="46"/>
        <v>20</v>
      </c>
      <c r="Q87" s="114">
        <f t="shared" si="47"/>
        <v>159220</v>
      </c>
      <c r="R87" s="50"/>
      <c r="S87" s="519"/>
      <c r="T87" s="85">
        <v>76</v>
      </c>
      <c r="U87" s="1585"/>
      <c r="V87" s="83" t="s">
        <v>50</v>
      </c>
      <c r="W87" s="173">
        <v>5</v>
      </c>
      <c r="X87" s="173">
        <v>5</v>
      </c>
      <c r="Y87" s="174">
        <f t="shared" si="48"/>
        <v>100</v>
      </c>
      <c r="Z87" s="174">
        <v>2</v>
      </c>
      <c r="AA87" s="176">
        <f t="shared" si="49"/>
        <v>10</v>
      </c>
      <c r="AB87" s="91"/>
      <c r="AC87" s="93">
        <f t="shared" si="50"/>
        <v>10</v>
      </c>
      <c r="AD87" s="94">
        <f t="shared" si="50"/>
        <v>0</v>
      </c>
      <c r="AE87" s="95">
        <f t="shared" si="51"/>
        <v>0</v>
      </c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>
        <v>5</v>
      </c>
      <c r="AY87" s="174"/>
      <c r="AZ87" s="174">
        <v>5</v>
      </c>
      <c r="BA87" s="174"/>
      <c r="BB87" s="91"/>
      <c r="BC87" s="91"/>
      <c r="BD87" s="93">
        <f t="shared" si="52"/>
        <v>10</v>
      </c>
      <c r="BE87" s="93">
        <f t="shared" si="53"/>
        <v>0</v>
      </c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519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519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519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519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51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519"/>
      <c r="T92" s="85">
        <v>81</v>
      </c>
      <c r="U92" s="523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51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519"/>
      <c r="T93" s="85">
        <v>82</v>
      </c>
      <c r="U93" s="522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519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519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519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519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512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54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519"/>
      <c r="T99" s="85">
        <v>88</v>
      </c>
      <c r="U99" s="522" t="s">
        <v>102</v>
      </c>
      <c r="V99" s="83" t="s">
        <v>49</v>
      </c>
      <c r="W99" s="173">
        <v>1</v>
      </c>
      <c r="X99" s="173">
        <v>1</v>
      </c>
      <c r="Y99" s="174">
        <f>X99*100/W99</f>
        <v>100</v>
      </c>
      <c r="Z99" s="174">
        <v>1</v>
      </c>
      <c r="AA99" s="176">
        <f>Z99*X99</f>
        <v>1</v>
      </c>
      <c r="AB99" s="91"/>
      <c r="AC99" s="93">
        <f t="shared" ref="AC99:AD101" si="55">AF99+AH99+AJ99+AL99+AN99+AP99+AR99+AT99+AV99+AX99+AZ99+BB99</f>
        <v>1</v>
      </c>
      <c r="AD99" s="94">
        <f t="shared" si="55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/>
      <c r="AW99" s="174"/>
      <c r="AX99" s="174"/>
      <c r="AY99" s="174"/>
      <c r="AZ99" s="174">
        <v>1</v>
      </c>
      <c r="BA99" s="184"/>
      <c r="BB99" s="91"/>
      <c r="BC99" s="79"/>
      <c r="BD99" s="93">
        <f t="shared" si="37"/>
        <v>1</v>
      </c>
      <c r="BE99" s="93">
        <f t="shared" si="38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30</v>
      </c>
      <c r="J100" s="176">
        <f>I100*G100</f>
        <v>30</v>
      </c>
      <c r="K100" s="183">
        <f>J100*B100</f>
        <v>30</v>
      </c>
      <c r="L100" s="183">
        <f t="shared" si="54"/>
        <v>7960</v>
      </c>
      <c r="M100" s="183">
        <f>L100*J100</f>
        <v>238800</v>
      </c>
      <c r="N100" s="183"/>
      <c r="O100" s="183"/>
      <c r="P100" s="114">
        <f>K100+N100</f>
        <v>30</v>
      </c>
      <c r="Q100" s="114">
        <f>M100+P100</f>
        <v>238830</v>
      </c>
      <c r="R100" s="50"/>
      <c r="S100" s="519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f>X100*100/W100</f>
        <v>100</v>
      </c>
      <c r="Z100" s="174">
        <v>30</v>
      </c>
      <c r="AA100" s="176">
        <f>Z100*X100</f>
        <v>30</v>
      </c>
      <c r="AB100" s="91"/>
      <c r="AC100" s="93">
        <f t="shared" si="55"/>
        <v>30</v>
      </c>
      <c r="AD100" s="94">
        <f t="shared" si="55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20</v>
      </c>
      <c r="AU100" s="174"/>
      <c r="AV100" s="174">
        <v>4</v>
      </c>
      <c r="AW100" s="174"/>
      <c r="AX100" s="174">
        <v>4</v>
      </c>
      <c r="AY100" s="174"/>
      <c r="AZ100" s="174">
        <v>2</v>
      </c>
      <c r="BA100" s="174"/>
      <c r="BB100" s="91"/>
      <c r="BC100" s="79"/>
      <c r="BD100" s="93">
        <f>AF100+AH100+AJ100+AL100+AN100+AP100+AR100+AT100+AV100+AX100+AZ100</f>
        <v>30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25</v>
      </c>
      <c r="J101" s="175">
        <f>I101*G101</f>
        <v>25</v>
      </c>
      <c r="K101" s="183">
        <f>J101*B101</f>
        <v>37.5</v>
      </c>
      <c r="L101" s="183">
        <f t="shared" si="54"/>
        <v>11940</v>
      </c>
      <c r="M101" s="183">
        <f>L101*J101</f>
        <v>298500</v>
      </c>
      <c r="N101" s="183"/>
      <c r="O101" s="183"/>
      <c r="P101" s="114">
        <f>K101+N101</f>
        <v>37.5</v>
      </c>
      <c r="Q101" s="114">
        <f>M101+P101</f>
        <v>298537.5</v>
      </c>
      <c r="R101" s="50"/>
      <c r="S101" s="519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f>X101*100/W101</f>
        <v>100</v>
      </c>
      <c r="Z101" s="174">
        <v>25</v>
      </c>
      <c r="AA101" s="175">
        <f>Z101*X101</f>
        <v>25</v>
      </c>
      <c r="AB101" s="91"/>
      <c r="AC101" s="93">
        <f t="shared" si="55"/>
        <v>25</v>
      </c>
      <c r="AD101" s="94">
        <f t="shared" si="55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15</v>
      </c>
      <c r="AU101" s="174"/>
      <c r="AV101" s="174">
        <v>4</v>
      </c>
      <c r="AW101" s="174"/>
      <c r="AX101" s="174">
        <v>4</v>
      </c>
      <c r="AY101" s="174"/>
      <c r="AZ101" s="174">
        <v>2</v>
      </c>
      <c r="BA101" s="174"/>
      <c r="BB101" s="91"/>
      <c r="BC101" s="79"/>
      <c r="BD101" s="93">
        <f>AF101+AH101+AJ101+AL101+AN101+AP101+AR101+AT101+AV101+AX101+AZ101</f>
        <v>25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4</v>
      </c>
      <c r="C103" s="69"/>
      <c r="D103" s="512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f>I103*G103</f>
        <v>5</v>
      </c>
      <c r="K103" s="183">
        <f>J103*B103</f>
        <v>20</v>
      </c>
      <c r="L103" s="183">
        <f t="shared" si="39"/>
        <v>31840</v>
      </c>
      <c r="M103" s="183">
        <f>L103*J103</f>
        <v>159200</v>
      </c>
      <c r="N103" s="183"/>
      <c r="O103" s="183"/>
      <c r="P103" s="114">
        <f>K103+N103</f>
        <v>20</v>
      </c>
      <c r="Q103" s="114">
        <f>M103+P103</f>
        <v>159220</v>
      </c>
      <c r="R103" s="50"/>
      <c r="S103" s="519"/>
      <c r="T103" s="85">
        <v>92</v>
      </c>
      <c r="U103" s="523" t="s">
        <v>105</v>
      </c>
      <c r="V103" s="83" t="s">
        <v>106</v>
      </c>
      <c r="W103" s="182">
        <v>1</v>
      </c>
      <c r="X103" s="182">
        <v>1</v>
      </c>
      <c r="Y103" s="174">
        <f>X103*100/W103</f>
        <v>100</v>
      </c>
      <c r="Z103" s="174">
        <v>5</v>
      </c>
      <c r="AA103" s="176">
        <f>Z103*X103</f>
        <v>5</v>
      </c>
      <c r="AB103" s="91"/>
      <c r="AC103" s="93">
        <f t="shared" ref="AC103:AD107" si="56">AF103+AH103+AJ103+AL103+AN103+AP103+AR103+AT103+AV103+AX103+AZ103+BB103</f>
        <v>5</v>
      </c>
      <c r="AD103" s="94">
        <f t="shared" si="56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57">AF103+AH103+AJ103+AL103+AN103+AP103+AR103+AT103+AV103+AX103+AZ103</f>
        <v>5</v>
      </c>
      <c r="BE103" s="93">
        <f t="shared" ref="BE103" si="58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512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f>I104*G104</f>
        <v>5</v>
      </c>
      <c r="K104" s="183">
        <f>J104*B104</f>
        <v>20</v>
      </c>
      <c r="L104" s="183">
        <f t="shared" si="39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519"/>
      <c r="T104" s="85">
        <v>93</v>
      </c>
      <c r="U104" s="522" t="s">
        <v>107</v>
      </c>
      <c r="V104" s="83" t="s">
        <v>106</v>
      </c>
      <c r="W104" s="182">
        <v>1</v>
      </c>
      <c r="X104" s="182">
        <v>1</v>
      </c>
      <c r="Y104" s="174">
        <f>X104*100/W104</f>
        <v>100</v>
      </c>
      <c r="Z104" s="174">
        <v>5</v>
      </c>
      <c r="AA104" s="176">
        <f>Z104*X104</f>
        <v>5</v>
      </c>
      <c r="AB104" s="91"/>
      <c r="AC104" s="93">
        <f t="shared" si="56"/>
        <v>5</v>
      </c>
      <c r="AD104" s="94">
        <f t="shared" si="56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512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16</v>
      </c>
      <c r="J105" s="260">
        <f>I105*G105</f>
        <v>16</v>
      </c>
      <c r="K105" s="183">
        <f>J105*B105</f>
        <v>128</v>
      </c>
      <c r="L105" s="183">
        <f t="shared" si="39"/>
        <v>63680</v>
      </c>
      <c r="M105" s="183">
        <f>L105*J105</f>
        <v>1018880</v>
      </c>
      <c r="N105" s="183"/>
      <c r="O105" s="183"/>
      <c r="P105" s="114">
        <f>K105+N105</f>
        <v>128</v>
      </c>
      <c r="Q105" s="114">
        <f>M105+P105</f>
        <v>1019008</v>
      </c>
      <c r="R105" s="50"/>
      <c r="S105" s="519"/>
      <c r="T105" s="85">
        <v>94</v>
      </c>
      <c r="U105" s="523" t="s">
        <v>108</v>
      </c>
      <c r="V105" s="83" t="s">
        <v>106</v>
      </c>
      <c r="W105" s="182">
        <v>1</v>
      </c>
      <c r="X105" s="182">
        <v>1</v>
      </c>
      <c r="Y105" s="174">
        <f>X105*100/W105</f>
        <v>100</v>
      </c>
      <c r="Z105" s="174">
        <v>16</v>
      </c>
      <c r="AA105" s="260">
        <f>Z105*X105</f>
        <v>16</v>
      </c>
      <c r="AB105" s="91"/>
      <c r="AC105" s="93">
        <f t="shared" si="56"/>
        <v>16</v>
      </c>
      <c r="AD105" s="94">
        <f t="shared" si="56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4</v>
      </c>
      <c r="AS105" s="191"/>
      <c r="AT105" s="174">
        <v>3</v>
      </c>
      <c r="AU105" s="174"/>
      <c r="AV105" s="174">
        <v>3</v>
      </c>
      <c r="AW105" s="174"/>
      <c r="AX105" s="174">
        <v>3</v>
      </c>
      <c r="AY105" s="174"/>
      <c r="AZ105" s="174">
        <v>3</v>
      </c>
      <c r="BA105" s="174"/>
      <c r="BB105" s="91"/>
      <c r="BC105" s="79"/>
      <c r="BD105" s="93">
        <f>AF105+AH105+AJ105+AL105+AN105+AP105+AR105+AT105+AV105+AX105+AZ105</f>
        <v>16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51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260">
        <f>I106*G106</f>
        <v>5</v>
      </c>
      <c r="K106" s="183">
        <f>J106*B106</f>
        <v>40</v>
      </c>
      <c r="L106" s="183">
        <f t="shared" si="39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519"/>
      <c r="T106" s="85">
        <v>95</v>
      </c>
      <c r="U106" s="522" t="s">
        <v>109</v>
      </c>
      <c r="V106" s="83" t="s">
        <v>106</v>
      </c>
      <c r="W106" s="182">
        <v>1</v>
      </c>
      <c r="X106" s="182">
        <v>1</v>
      </c>
      <c r="Y106" s="174">
        <f>X106*100/W106</f>
        <v>100</v>
      </c>
      <c r="Z106" s="174">
        <v>5</v>
      </c>
      <c r="AA106" s="260">
        <f>Z106*X106</f>
        <v>5</v>
      </c>
      <c r="AB106" s="91"/>
      <c r="AC106" s="93">
        <f t="shared" si="56"/>
        <v>5</v>
      </c>
      <c r="AD106" s="94">
        <f t="shared" si="56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51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5</v>
      </c>
      <c r="J107" s="175">
        <f>I107*G107</f>
        <v>5</v>
      </c>
      <c r="K107" s="183">
        <f>J107*B107</f>
        <v>20</v>
      </c>
      <c r="L107" s="183">
        <f t="shared" si="39"/>
        <v>31840</v>
      </c>
      <c r="M107" s="183">
        <f>L107*J107</f>
        <v>159200</v>
      </c>
      <c r="N107" s="183"/>
      <c r="O107" s="183"/>
      <c r="P107" s="114">
        <f>K107+N107</f>
        <v>20</v>
      </c>
      <c r="Q107" s="114">
        <f>M107+P107</f>
        <v>159220</v>
      </c>
      <c r="R107" s="50"/>
      <c r="S107" s="519"/>
      <c r="T107" s="85">
        <v>96</v>
      </c>
      <c r="U107" s="522" t="s">
        <v>110</v>
      </c>
      <c r="V107" s="83" t="s">
        <v>106</v>
      </c>
      <c r="W107" s="182">
        <v>1</v>
      </c>
      <c r="X107" s="182">
        <v>1</v>
      </c>
      <c r="Y107" s="174">
        <f>X107*100/W107</f>
        <v>100</v>
      </c>
      <c r="Z107" s="174">
        <v>5</v>
      </c>
      <c r="AA107" s="175">
        <f>Z107*X107</f>
        <v>5</v>
      </c>
      <c r="AB107" s="91"/>
      <c r="AC107" s="93">
        <f t="shared" si="56"/>
        <v>5</v>
      </c>
      <c r="AD107" s="94">
        <f t="shared" si="56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>
        <v>1</v>
      </c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5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519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519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519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519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519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519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519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519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519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519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519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519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519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519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519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519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519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519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112</v>
      </c>
      <c r="D129" s="150" t="s">
        <v>122</v>
      </c>
      <c r="E129" s="76"/>
      <c r="F129" s="213">
        <f>SUM(F13:F128)</f>
        <v>207</v>
      </c>
      <c r="G129" s="213">
        <f>SUM(G13:G128)</f>
        <v>151</v>
      </c>
      <c r="H129" s="214">
        <f>AVERAGE(H13:H128)</f>
        <v>93.563218390804607</v>
      </c>
      <c r="I129" s="214">
        <f>SUM(I13:I128)</f>
        <v>139</v>
      </c>
      <c r="J129" s="206">
        <f>SUM(J13:J128)</f>
        <v>361</v>
      </c>
      <c r="K129" s="189">
        <f>SUM(K14:K128)</f>
        <v>767.52</v>
      </c>
      <c r="L129" s="189">
        <f t="shared" ref="L129:Q129" si="59">SUM(L14:L128)</f>
        <v>940474</v>
      </c>
      <c r="M129" s="211">
        <f t="shared" si="59"/>
        <v>6109459.2000000002</v>
      </c>
      <c r="N129" s="211">
        <f t="shared" si="59"/>
        <v>126</v>
      </c>
      <c r="O129" s="189">
        <f t="shared" si="59"/>
        <v>1002960</v>
      </c>
      <c r="P129" s="212">
        <f t="shared" si="59"/>
        <v>893.52</v>
      </c>
      <c r="Q129" s="212">
        <f t="shared" si="59"/>
        <v>6110352.7199999997</v>
      </c>
      <c r="R129" s="4"/>
      <c r="S129" s="519"/>
      <c r="T129" s="85">
        <v>118</v>
      </c>
      <c r="U129" s="199" t="s">
        <v>122</v>
      </c>
      <c r="V129" s="200"/>
      <c r="W129" s="213">
        <f>SUM(W13:W128)</f>
        <v>207</v>
      </c>
      <c r="X129" s="213">
        <f>SUM(X13:X128)</f>
        <v>151</v>
      </c>
      <c r="Y129" s="214">
        <f>AVERAGE(Y13:Y128)</f>
        <v>93.563218390804607</v>
      </c>
      <c r="Z129" s="214">
        <f>SUM(Z13:Z128)</f>
        <v>139</v>
      </c>
      <c r="AA129" s="206">
        <f>SUM(AA13:AA128)</f>
        <v>361</v>
      </c>
      <c r="AB129" s="201"/>
      <c r="AC129" s="201">
        <f>SUM(AC14:AC128)</f>
        <v>361</v>
      </c>
      <c r="AD129" s="202">
        <f>SUM(AD14:AD128)</f>
        <v>0</v>
      </c>
      <c r="AE129" s="203"/>
      <c r="AF129" s="204">
        <f t="shared" ref="AF129:AQ129" si="60">SUM(AF14:AF128)</f>
        <v>0</v>
      </c>
      <c r="AG129" s="204">
        <f t="shared" si="60"/>
        <v>0</v>
      </c>
      <c r="AH129" s="204">
        <f t="shared" si="60"/>
        <v>0</v>
      </c>
      <c r="AI129" s="204">
        <f t="shared" si="60"/>
        <v>0</v>
      </c>
      <c r="AJ129" s="204">
        <f t="shared" si="60"/>
        <v>0</v>
      </c>
      <c r="AK129" s="204">
        <f t="shared" si="60"/>
        <v>0</v>
      </c>
      <c r="AL129" s="204">
        <f t="shared" si="60"/>
        <v>0</v>
      </c>
      <c r="AM129" s="204">
        <f t="shared" si="60"/>
        <v>0</v>
      </c>
      <c r="AN129" s="204">
        <f t="shared" si="60"/>
        <v>0</v>
      </c>
      <c r="AO129" s="204">
        <f t="shared" si="60"/>
        <v>0</v>
      </c>
      <c r="AP129" s="204">
        <f t="shared" si="60"/>
        <v>0</v>
      </c>
      <c r="AQ129" s="205">
        <f t="shared" si="60"/>
        <v>0</v>
      </c>
      <c r="AR129" s="206">
        <f>SUM(AR13:AR128)</f>
        <v>7</v>
      </c>
      <c r="AS129" s="206">
        <v>0</v>
      </c>
      <c r="AT129" s="206">
        <f>SUM(AT15:AT128)</f>
        <v>156</v>
      </c>
      <c r="AU129" s="206">
        <v>0</v>
      </c>
      <c r="AV129" s="206">
        <f>SUM(AV14:AV128)</f>
        <v>88</v>
      </c>
      <c r="AW129" s="206">
        <v>0</v>
      </c>
      <c r="AX129" s="206">
        <f>SUM(AX12:AX128)</f>
        <v>59</v>
      </c>
      <c r="AY129" s="206">
        <v>0</v>
      </c>
      <c r="AZ129" s="207">
        <f>SUM(AZ12:AZ128)</f>
        <v>51</v>
      </c>
      <c r="BA129" s="207">
        <f t="shared" ref="BA129:BE129" si="61">SUM(BA14:BA128)</f>
        <v>0</v>
      </c>
      <c r="BB129" s="207">
        <f t="shared" si="61"/>
        <v>0</v>
      </c>
      <c r="BC129" s="207">
        <f t="shared" si="61"/>
        <v>0</v>
      </c>
      <c r="BD129" s="207">
        <f>SUM(BD14:BD128)</f>
        <v>361</v>
      </c>
      <c r="BE129" s="207">
        <f t="shared" si="61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519"/>
      <c r="T130" s="521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519"/>
      <c r="T131" s="521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K129*7960+3821</f>
        <v>6113280.2000000002</v>
      </c>
      <c r="F132" s="1418"/>
      <c r="G132" s="1418"/>
      <c r="H132" s="18"/>
      <c r="I132" s="18"/>
      <c r="J132" s="18"/>
      <c r="K132" s="1411" t="s">
        <v>125</v>
      </c>
      <c r="L132" s="1411"/>
      <c r="M132" s="515" t="s">
        <v>126</v>
      </c>
      <c r="N132" s="48"/>
      <c r="O132" s="48"/>
      <c r="P132" s="39"/>
      <c r="Q132" s="39"/>
      <c r="R132" s="50"/>
      <c r="S132" s="519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891520</v>
      </c>
      <c r="F133" s="1418"/>
      <c r="G133" s="1418"/>
      <c r="H133" s="18"/>
      <c r="I133" s="18"/>
      <c r="J133" s="18"/>
      <c r="K133" s="1411" t="s">
        <v>125</v>
      </c>
      <c r="L133" s="1411"/>
      <c r="M133" s="515" t="s">
        <v>129</v>
      </c>
      <c r="N133" s="103"/>
      <c r="O133" s="103"/>
      <c r="P133" s="36"/>
      <c r="Q133" s="36"/>
      <c r="R133" s="50"/>
      <c r="S133" s="519"/>
      <c r="T133" s="521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515" t="s">
        <v>131</v>
      </c>
      <c r="N134" s="104"/>
      <c r="O134" s="104"/>
      <c r="P134" s="36"/>
      <c r="Q134" s="36"/>
      <c r="R134" s="50"/>
      <c r="S134" s="519"/>
      <c r="T134" s="521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519"/>
      <c r="T135" s="521"/>
      <c r="U135" s="521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519"/>
      <c r="T136" s="521"/>
      <c r="U136" s="521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519"/>
      <c r="T137" s="521"/>
      <c r="U137" s="521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519"/>
      <c r="T138" s="521"/>
      <c r="U138" s="521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10914800.199999999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519"/>
      <c r="T139" s="521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513"/>
      <c r="I140" s="40"/>
      <c r="J140" s="513"/>
      <c r="K140" s="1411" t="s">
        <v>125</v>
      </c>
      <c r="L140" s="1411"/>
      <c r="M140" s="514" t="s">
        <v>142</v>
      </c>
      <c r="N140" s="245"/>
      <c r="O140" s="245"/>
      <c r="R140" s="44"/>
      <c r="S140" s="520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520"/>
      <c r="O141" s="520"/>
      <c r="R141" s="44"/>
      <c r="S141" s="520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520"/>
      <c r="O142" s="520"/>
      <c r="R142" s="44"/>
      <c r="S142" s="520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510"/>
      <c r="O143" s="510"/>
      <c r="R143" s="44"/>
      <c r="S143" s="520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s="109" customFormat="1" ht="15.75" x14ac:dyDescent="0.2">
      <c r="D144" s="1407"/>
      <c r="E144" s="1407"/>
      <c r="F144" s="1407"/>
      <c r="K144" s="510"/>
      <c r="L144" s="24"/>
      <c r="M144" s="25"/>
      <c r="N144" s="510"/>
      <c r="O144" s="510"/>
      <c r="P144" s="41"/>
      <c r="Q144" s="41"/>
      <c r="R144" s="42"/>
      <c r="S144" s="41"/>
      <c r="U144" s="2"/>
      <c r="V144" s="2"/>
      <c r="W144" s="2"/>
      <c r="X144" s="2"/>
      <c r="Y144" s="2"/>
      <c r="Z144" s="2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S144" s="120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1"/>
    </row>
    <row r="145" spans="2:58" s="109" customFormat="1" ht="20.100000000000001" customHeight="1" x14ac:dyDescent="0.2">
      <c r="D145" s="1407"/>
      <c r="E145" s="1407"/>
      <c r="F145" s="1407"/>
      <c r="K145" s="26"/>
      <c r="L145" s="24"/>
      <c r="M145" s="53"/>
      <c r="N145" s="510"/>
      <c r="O145" s="244"/>
      <c r="P145" s="520"/>
      <c r="Q145" s="520"/>
      <c r="R145" s="44"/>
      <c r="S145" s="33"/>
      <c r="U145" s="2"/>
      <c r="V145" s="2"/>
      <c r="W145" s="2"/>
      <c r="X145" s="2"/>
      <c r="Y145" s="2"/>
      <c r="Z145" s="2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  <c r="AQ145" s="120"/>
      <c r="AR145" s="120"/>
      <c r="AS145" s="120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1"/>
    </row>
    <row r="146" spans="2:58" s="109" customFormat="1" ht="20.100000000000001" customHeight="1" x14ac:dyDescent="0.2">
      <c r="D146" s="1407"/>
      <c r="E146" s="1407"/>
      <c r="F146" s="1407"/>
      <c r="K146" s="54"/>
      <c r="L146" s="24"/>
      <c r="M146" s="53"/>
      <c r="N146" s="27"/>
      <c r="O146" s="27"/>
      <c r="P146" s="519"/>
      <c r="Q146" s="519"/>
      <c r="R146" s="45"/>
      <c r="S146" s="1579"/>
      <c r="U146" s="2"/>
      <c r="V146" s="2"/>
      <c r="W146" s="2"/>
      <c r="X146" s="2"/>
      <c r="Y146" s="2"/>
      <c r="Z146" s="2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  <c r="AP146" s="120"/>
      <c r="AQ146" s="120"/>
      <c r="AR146" s="120"/>
      <c r="AS146" s="120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1"/>
    </row>
    <row r="147" spans="2:58" s="109" customFormat="1" ht="20.100000000000001" customHeight="1" x14ac:dyDescent="0.2">
      <c r="D147" s="1407"/>
      <c r="E147" s="1407"/>
      <c r="F147" s="1407"/>
      <c r="K147" s="54"/>
      <c r="L147" s="24"/>
      <c r="M147" s="53"/>
      <c r="N147" s="27"/>
      <c r="O147" s="27"/>
      <c r="P147" s="519"/>
      <c r="Q147" s="519"/>
      <c r="R147" s="45"/>
      <c r="S147" s="1580"/>
      <c r="U147" s="2"/>
      <c r="V147" s="2"/>
      <c r="W147" s="2"/>
      <c r="X147" s="2"/>
      <c r="Y147" s="2"/>
      <c r="Z147" s="2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0"/>
      <c r="AO147" s="120"/>
      <c r="AP147" s="120"/>
      <c r="AQ147" s="120"/>
      <c r="AR147" s="120"/>
      <c r="AS147" s="120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1"/>
    </row>
    <row r="148" spans="2:58" s="109" customFormat="1" ht="20.100000000000001" customHeight="1" x14ac:dyDescent="0.2">
      <c r="D148" s="1407"/>
      <c r="E148" s="1407"/>
      <c r="F148" s="1407"/>
      <c r="K148" s="54"/>
      <c r="L148" s="24"/>
      <c r="M148" s="53"/>
      <c r="N148" s="27"/>
      <c r="O148" s="27"/>
      <c r="P148" s="519"/>
      <c r="Q148" s="519"/>
      <c r="R148" s="45"/>
      <c r="S148" s="1579"/>
      <c r="U148" s="2"/>
      <c r="V148" s="2"/>
      <c r="W148" s="2"/>
      <c r="X148" s="2"/>
      <c r="Y148" s="2"/>
      <c r="Z148" s="2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  <c r="AP148" s="120"/>
      <c r="AQ148" s="120"/>
      <c r="AR148" s="120"/>
      <c r="AS148" s="120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1"/>
    </row>
    <row r="149" spans="2:58" s="109" customFormat="1" ht="20.100000000000001" customHeight="1" x14ac:dyDescent="0.2">
      <c r="D149" s="1407"/>
      <c r="E149" s="1407"/>
      <c r="F149" s="1407"/>
      <c r="K149" s="54"/>
      <c r="L149" s="24"/>
      <c r="M149" s="53"/>
      <c r="N149" s="27"/>
      <c r="O149" s="27"/>
      <c r="P149" s="519"/>
      <c r="Q149" s="519"/>
      <c r="R149" s="45"/>
      <c r="S149" s="1580"/>
      <c r="U149" s="2"/>
      <c r="V149" s="2"/>
      <c r="W149" s="2"/>
      <c r="X149" s="2"/>
      <c r="Y149" s="2"/>
      <c r="Z149" s="2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1"/>
    </row>
    <row r="150" spans="2:58" s="109" customFormat="1" ht="20.100000000000001" customHeight="1" x14ac:dyDescent="0.2">
      <c r="D150" s="144"/>
      <c r="K150" s="54"/>
      <c r="L150" s="24"/>
      <c r="M150" s="53"/>
      <c r="N150" s="27"/>
      <c r="O150" s="27"/>
      <c r="P150" s="519"/>
      <c r="Q150" s="519"/>
      <c r="R150" s="45"/>
      <c r="S150" s="1580"/>
      <c r="U150" s="2"/>
      <c r="V150" s="2"/>
      <c r="W150" s="2"/>
      <c r="X150" s="2"/>
      <c r="Y150" s="2"/>
      <c r="Z150" s="2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1"/>
    </row>
    <row r="151" spans="2:58" s="109" customFormat="1" ht="20.100000000000001" customHeight="1" x14ac:dyDescent="0.2">
      <c r="D151" s="144"/>
      <c r="K151" s="54"/>
      <c r="L151" s="24"/>
      <c r="M151" s="77"/>
      <c r="N151" s="3"/>
      <c r="O151" s="3"/>
      <c r="P151" s="519"/>
      <c r="Q151" s="519"/>
      <c r="R151" s="45"/>
      <c r="S151" s="1580"/>
      <c r="U151" s="2"/>
      <c r="V151" s="2"/>
      <c r="W151" s="2"/>
      <c r="X151" s="2"/>
      <c r="Y151" s="2"/>
      <c r="Z151" s="2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  <c r="AP151" s="120"/>
      <c r="AQ151" s="120"/>
      <c r="AR151" s="120"/>
      <c r="AS151" s="120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1"/>
    </row>
    <row r="152" spans="2:58" s="109" customFormat="1" ht="20.100000000000001" customHeight="1" x14ac:dyDescent="0.2">
      <c r="D152" s="144"/>
      <c r="K152" s="54"/>
      <c r="L152" s="24"/>
      <c r="M152" s="77"/>
      <c r="N152" s="3"/>
      <c r="O152" s="3"/>
      <c r="P152" s="519"/>
      <c r="Q152" s="519"/>
      <c r="R152" s="45"/>
      <c r="S152" s="519"/>
      <c r="U152" s="2"/>
      <c r="V152" s="2"/>
      <c r="W152" s="2"/>
      <c r="X152" s="2"/>
      <c r="Y152" s="2"/>
      <c r="Z152" s="2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1"/>
    </row>
    <row r="153" spans="2:58" s="109" customFormat="1" ht="15.75" x14ac:dyDescent="0.2">
      <c r="B153" s="110"/>
      <c r="C153" s="111"/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520"/>
      <c r="Q153" s="520"/>
      <c r="R153" s="44"/>
      <c r="S153" s="520"/>
      <c r="U153" s="2"/>
      <c r="V153" s="2"/>
      <c r="W153" s="2"/>
      <c r="X153" s="2"/>
      <c r="Y153" s="2"/>
      <c r="Z153" s="2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20"/>
      <c r="AR153" s="120"/>
      <c r="AS153" s="120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1"/>
    </row>
    <row r="154" spans="2:58" s="109" customFormat="1" ht="15.75" x14ac:dyDescent="0.2">
      <c r="B154" s="110"/>
      <c r="C154" s="111"/>
      <c r="D154" s="54"/>
      <c r="E154" s="112"/>
      <c r="F154" s="112"/>
      <c r="G154" s="116"/>
      <c r="H154" s="117"/>
      <c r="I154" s="118"/>
      <c r="J154" s="119"/>
      <c r="K154" s="510"/>
      <c r="L154" s="24"/>
      <c r="M154" s="24"/>
      <c r="N154" s="510"/>
      <c r="O154" s="510"/>
      <c r="P154" s="41"/>
      <c r="Q154" s="41"/>
      <c r="R154" s="42"/>
      <c r="S154" s="41"/>
      <c r="U154" s="2"/>
      <c r="V154" s="2"/>
      <c r="W154" s="2"/>
      <c r="X154" s="2"/>
      <c r="Y154" s="2"/>
      <c r="Z154" s="2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S154" s="120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1"/>
    </row>
    <row r="155" spans="2:58" s="109" customFormat="1" ht="15.75" x14ac:dyDescent="0.2">
      <c r="B155" s="110"/>
      <c r="C155" s="111"/>
      <c r="D155" s="54"/>
      <c r="E155" s="112"/>
      <c r="F155" s="112"/>
      <c r="G155" s="116"/>
      <c r="H155" s="117"/>
      <c r="I155" s="118"/>
      <c r="J155" s="119"/>
      <c r="K155" s="510"/>
      <c r="L155" s="24"/>
      <c r="M155" s="24"/>
      <c r="N155" s="510"/>
      <c r="O155" s="510"/>
      <c r="P155" s="41"/>
      <c r="Q155" s="41"/>
      <c r="R155" s="42"/>
      <c r="S155" s="41"/>
      <c r="U155" s="2"/>
      <c r="V155" s="2"/>
      <c r="W155" s="2"/>
      <c r="X155" s="2"/>
      <c r="Y155" s="2"/>
      <c r="Z155" s="2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  <c r="AP155" s="120"/>
      <c r="AQ155" s="120"/>
      <c r="AR155" s="120"/>
      <c r="AS155" s="120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1"/>
    </row>
    <row r="156" spans="2:58" s="109" customFormat="1" ht="15.75" x14ac:dyDescent="0.2">
      <c r="B156" s="110"/>
      <c r="C156" s="111"/>
      <c r="D156" s="54"/>
      <c r="E156" s="112"/>
      <c r="F156" s="112"/>
      <c r="G156" s="116"/>
      <c r="H156" s="117"/>
      <c r="I156" s="118"/>
      <c r="J156" s="119"/>
      <c r="K156" s="510"/>
      <c r="L156" s="24"/>
      <c r="M156" s="24"/>
      <c r="N156" s="510"/>
      <c r="O156" s="510"/>
      <c r="P156" s="41"/>
      <c r="Q156" s="41"/>
      <c r="R156" s="42"/>
      <c r="S156" s="41"/>
      <c r="U156" s="2"/>
      <c r="V156" s="2"/>
      <c r="W156" s="2"/>
      <c r="X156" s="2"/>
      <c r="Y156" s="2"/>
      <c r="Z156" s="2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  <c r="AQ156" s="120"/>
      <c r="AR156" s="120"/>
      <c r="AS156" s="120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1"/>
    </row>
    <row r="157" spans="2:58" s="109" customFormat="1" ht="15.75" x14ac:dyDescent="0.2">
      <c r="B157" s="110"/>
      <c r="C157" s="111"/>
      <c r="D157" s="54"/>
      <c r="E157" s="112"/>
      <c r="F157" s="112"/>
      <c r="G157" s="116"/>
      <c r="H157" s="117"/>
      <c r="I157" s="118"/>
      <c r="J157" s="119"/>
      <c r="K157" s="510"/>
      <c r="L157" s="24"/>
      <c r="M157" s="24"/>
      <c r="N157" s="510"/>
      <c r="O157" s="510"/>
      <c r="P157" s="41"/>
      <c r="Q157" s="41"/>
      <c r="R157" s="42"/>
      <c r="S157" s="41"/>
      <c r="U157" s="2"/>
      <c r="V157" s="2"/>
      <c r="W157" s="2"/>
      <c r="X157" s="2"/>
      <c r="Y157" s="2"/>
      <c r="Z157" s="2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  <c r="AQ157" s="120"/>
      <c r="AR157" s="120"/>
      <c r="AS157" s="120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1"/>
    </row>
    <row r="158" spans="2:58" s="109" customFormat="1" ht="15.75" x14ac:dyDescent="0.2">
      <c r="B158" s="110"/>
      <c r="C158" s="111"/>
      <c r="D158" s="54"/>
      <c r="E158" s="112"/>
      <c r="F158" s="112"/>
      <c r="G158" s="116"/>
      <c r="H158" s="117"/>
      <c r="I158" s="118"/>
      <c r="J158" s="119"/>
      <c r="K158" s="510"/>
      <c r="L158" s="24"/>
      <c r="M158" s="24"/>
      <c r="N158" s="510"/>
      <c r="O158" s="510"/>
      <c r="P158" s="41"/>
      <c r="Q158" s="41"/>
      <c r="R158" s="42"/>
      <c r="S158" s="41"/>
      <c r="U158" s="2"/>
      <c r="V158" s="2"/>
      <c r="W158" s="2"/>
      <c r="X158" s="2"/>
      <c r="Y158" s="2"/>
      <c r="Z158" s="2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  <c r="AS158" s="120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1"/>
    </row>
    <row r="159" spans="2:58" s="109" customFormat="1" ht="15.75" x14ac:dyDescent="0.2">
      <c r="B159" s="110"/>
      <c r="C159" s="111"/>
      <c r="D159" s="54"/>
      <c r="E159" s="112"/>
      <c r="F159" s="112"/>
      <c r="G159" s="116"/>
      <c r="H159" s="117"/>
      <c r="I159" s="118"/>
      <c r="J159" s="119"/>
      <c r="K159" s="510"/>
      <c r="L159" s="24"/>
      <c r="M159" s="24"/>
      <c r="N159" s="510"/>
      <c r="O159" s="510"/>
      <c r="P159" s="41"/>
      <c r="Q159" s="41"/>
      <c r="R159" s="42"/>
      <c r="S159" s="41"/>
      <c r="U159" s="2"/>
      <c r="V159" s="2"/>
      <c r="W159" s="2"/>
      <c r="X159" s="2"/>
      <c r="Y159" s="2"/>
      <c r="Z159" s="2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S159" s="120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1"/>
    </row>
    <row r="160" spans="2:58" s="109" customFormat="1" ht="15.75" x14ac:dyDescent="0.2">
      <c r="B160" s="110"/>
      <c r="C160" s="111"/>
      <c r="D160" s="144"/>
      <c r="E160" s="2"/>
      <c r="F160" s="2"/>
      <c r="G160" s="120"/>
      <c r="H160" s="121"/>
      <c r="I160" s="122"/>
      <c r="J160" s="123"/>
      <c r="K160" s="23"/>
      <c r="L160" s="24"/>
      <c r="M160" s="24"/>
      <c r="N160" s="510"/>
      <c r="O160" s="510"/>
      <c r="P160" s="41"/>
      <c r="Q160" s="41"/>
      <c r="R160" s="42"/>
      <c r="S160" s="41"/>
      <c r="U160" s="2"/>
      <c r="V160" s="2"/>
      <c r="W160" s="2"/>
      <c r="X160" s="2"/>
      <c r="Y160" s="2"/>
      <c r="Z160" s="2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0"/>
      <c r="AO160" s="120"/>
      <c r="AP160" s="120"/>
      <c r="AQ160" s="120"/>
      <c r="AR160" s="120"/>
      <c r="AS160" s="120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1"/>
    </row>
    <row r="161" spans="2:58" s="109" customFormat="1" ht="15.75" x14ac:dyDescent="0.2">
      <c r="B161" s="110"/>
      <c r="C161" s="111"/>
      <c r="D161" s="144"/>
      <c r="E161" s="2"/>
      <c r="F161" s="2"/>
      <c r="G161" s="120"/>
      <c r="H161" s="121"/>
      <c r="I161" s="122"/>
      <c r="J161" s="123"/>
      <c r="K161" s="23"/>
      <c r="L161" s="24"/>
      <c r="M161" s="24"/>
      <c r="N161" s="510"/>
      <c r="O161" s="510"/>
      <c r="P161" s="41"/>
      <c r="Q161" s="41"/>
      <c r="R161" s="42"/>
      <c r="S161" s="41"/>
      <c r="U161" s="2"/>
      <c r="V161" s="2"/>
      <c r="W161" s="2"/>
      <c r="X161" s="2"/>
      <c r="Y161" s="2"/>
      <c r="Z161" s="2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0"/>
      <c r="AO161" s="120"/>
      <c r="AP161" s="120"/>
      <c r="AQ161" s="120"/>
      <c r="AR161" s="120"/>
      <c r="AS161" s="120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1"/>
    </row>
    <row r="162" spans="2:58" s="109" customFormat="1" ht="15.75" x14ac:dyDescent="0.2">
      <c r="B162" s="110"/>
      <c r="C162" s="111"/>
      <c r="D162" s="144"/>
      <c r="E162" s="2"/>
      <c r="F162" s="2"/>
      <c r="G162" s="120"/>
      <c r="H162" s="121"/>
      <c r="I162" s="122"/>
      <c r="J162" s="123"/>
      <c r="K162" s="23"/>
      <c r="L162" s="24"/>
      <c r="M162" s="24"/>
      <c r="N162" s="510"/>
      <c r="O162" s="510"/>
      <c r="P162" s="41"/>
      <c r="Q162" s="41"/>
      <c r="R162" s="42"/>
      <c r="S162" s="41"/>
      <c r="U162" s="2"/>
      <c r="V162" s="2"/>
      <c r="W162" s="2"/>
      <c r="X162" s="2"/>
      <c r="Y162" s="2"/>
      <c r="Z162" s="2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  <c r="AP162" s="120"/>
      <c r="AQ162" s="120"/>
      <c r="AR162" s="120"/>
      <c r="AS162" s="120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1"/>
    </row>
    <row r="163" spans="2:58" s="109" customFormat="1" ht="15.75" x14ac:dyDescent="0.2">
      <c r="B163" s="110"/>
      <c r="C163" s="111"/>
      <c r="D163" s="144"/>
      <c r="E163" s="2"/>
      <c r="F163" s="2"/>
      <c r="G163" s="120"/>
      <c r="H163" s="121"/>
      <c r="I163" s="122"/>
      <c r="J163" s="123"/>
      <c r="K163" s="23"/>
      <c r="L163" s="24"/>
      <c r="M163" s="24"/>
      <c r="N163" s="510"/>
      <c r="O163" s="510"/>
      <c r="P163" s="41"/>
      <c r="Q163" s="41"/>
      <c r="R163" s="42"/>
      <c r="S163" s="41"/>
      <c r="U163" s="2"/>
      <c r="V163" s="2"/>
      <c r="W163" s="2"/>
      <c r="X163" s="2"/>
      <c r="Y163" s="2"/>
      <c r="Z163" s="2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  <c r="AK163" s="120"/>
      <c r="AL163" s="120"/>
      <c r="AM163" s="120"/>
      <c r="AN163" s="120"/>
      <c r="AO163" s="120"/>
      <c r="AP163" s="120"/>
      <c r="AQ163" s="120"/>
      <c r="AR163" s="120"/>
      <c r="AS163" s="120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1"/>
    </row>
    <row r="164" spans="2:58" s="109" customFormat="1" ht="15.75" x14ac:dyDescent="0.2">
      <c r="B164" s="110"/>
      <c r="C164" s="111"/>
      <c r="D164" s="144"/>
      <c r="E164" s="2"/>
      <c r="F164" s="2"/>
      <c r="G164" s="120"/>
      <c r="H164" s="121"/>
      <c r="I164" s="122"/>
      <c r="J164" s="123"/>
      <c r="K164" s="23"/>
      <c r="L164" s="24"/>
      <c r="M164" s="30"/>
      <c r="N164" s="510"/>
      <c r="O164" s="510"/>
      <c r="P164" s="41"/>
      <c r="Q164" s="41"/>
      <c r="R164" s="42"/>
      <c r="S164" s="41"/>
      <c r="U164" s="2"/>
      <c r="V164" s="2"/>
      <c r="W164" s="2"/>
      <c r="X164" s="2"/>
      <c r="Y164" s="2"/>
      <c r="Z164" s="2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120"/>
      <c r="AO164" s="120"/>
      <c r="AP164" s="120"/>
      <c r="AQ164" s="120"/>
      <c r="AR164" s="120"/>
      <c r="AS164" s="120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1"/>
    </row>
    <row r="165" spans="2:58" s="109" customFormat="1" ht="15.75" x14ac:dyDescent="0.2">
      <c r="B165" s="110"/>
      <c r="C165" s="111"/>
      <c r="D165" s="144"/>
      <c r="E165" s="2"/>
      <c r="F165" s="2"/>
      <c r="G165" s="120"/>
      <c r="H165" s="121"/>
      <c r="I165" s="122"/>
      <c r="J165" s="123"/>
      <c r="K165" s="23"/>
      <c r="L165" s="24"/>
      <c r="M165" s="24"/>
      <c r="N165" s="510"/>
      <c r="O165" s="510"/>
      <c r="P165" s="41"/>
      <c r="Q165" s="41"/>
      <c r="R165" s="42"/>
      <c r="S165" s="41"/>
      <c r="U165" s="2"/>
      <c r="V165" s="2"/>
      <c r="W165" s="2"/>
      <c r="X165" s="2"/>
      <c r="Y165" s="2"/>
      <c r="Z165" s="2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0"/>
      <c r="AO165" s="120"/>
      <c r="AP165" s="120"/>
      <c r="AQ165" s="120"/>
      <c r="AR165" s="120"/>
      <c r="AS165" s="120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1"/>
    </row>
    <row r="166" spans="2:58" s="109" customFormat="1" ht="15.75" x14ac:dyDescent="0.2">
      <c r="B166" s="110"/>
      <c r="C166" s="111"/>
      <c r="D166" s="144"/>
      <c r="E166" s="2"/>
      <c r="F166" s="2"/>
      <c r="G166" s="120"/>
      <c r="H166" s="121"/>
      <c r="I166" s="122"/>
      <c r="J166" s="123"/>
      <c r="K166" s="23"/>
      <c r="L166" s="30"/>
      <c r="M166" s="30"/>
      <c r="N166" s="510"/>
      <c r="O166" s="510"/>
      <c r="P166" s="41"/>
      <c r="Q166" s="41"/>
      <c r="R166" s="42"/>
      <c r="S166" s="41"/>
      <c r="U166" s="2"/>
      <c r="V166" s="2"/>
      <c r="W166" s="2"/>
      <c r="X166" s="2"/>
      <c r="Y166" s="2"/>
      <c r="Z166" s="2"/>
      <c r="AA166" s="120"/>
      <c r="AB166" s="120"/>
      <c r="AC166" s="120"/>
      <c r="AD166" s="120"/>
      <c r="AE166" s="120"/>
      <c r="AF166" s="120"/>
      <c r="AG166" s="120"/>
      <c r="AH166" s="120"/>
      <c r="AI166" s="120"/>
      <c r="AJ166" s="120"/>
      <c r="AK166" s="120"/>
      <c r="AL166" s="120"/>
      <c r="AM166" s="120"/>
      <c r="AN166" s="120"/>
      <c r="AO166" s="120"/>
      <c r="AP166" s="120"/>
      <c r="AQ166" s="120"/>
      <c r="AR166" s="120"/>
      <c r="AS166" s="120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1"/>
    </row>
    <row r="167" spans="2:58" s="109" customFormat="1" ht="15.75" x14ac:dyDescent="0.2">
      <c r="B167" s="110"/>
      <c r="C167" s="111"/>
      <c r="D167" s="144"/>
      <c r="E167" s="2"/>
      <c r="F167" s="2"/>
      <c r="G167" s="120"/>
      <c r="H167" s="121"/>
      <c r="I167" s="122"/>
      <c r="J167" s="123"/>
      <c r="K167" s="23"/>
      <c r="L167" s="24"/>
      <c r="M167" s="24"/>
      <c r="N167" s="510"/>
      <c r="O167" s="510"/>
      <c r="P167" s="41"/>
      <c r="Q167" s="41"/>
      <c r="R167" s="42"/>
      <c r="S167" s="41"/>
      <c r="U167" s="2"/>
      <c r="V167" s="2"/>
      <c r="W167" s="2"/>
      <c r="X167" s="2"/>
      <c r="Y167" s="2"/>
      <c r="Z167" s="2"/>
      <c r="AA167" s="120"/>
      <c r="AB167" s="120"/>
      <c r="AC167" s="120"/>
      <c r="AD167" s="120"/>
      <c r="AE167" s="120"/>
      <c r="AF167" s="120"/>
      <c r="AG167" s="120"/>
      <c r="AH167" s="120"/>
      <c r="AI167" s="120"/>
      <c r="AJ167" s="120"/>
      <c r="AK167" s="120"/>
      <c r="AL167" s="120"/>
      <c r="AM167" s="120"/>
      <c r="AN167" s="120"/>
      <c r="AO167" s="120"/>
      <c r="AP167" s="120"/>
      <c r="AQ167" s="120"/>
      <c r="AR167" s="120"/>
      <c r="AS167" s="120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1"/>
    </row>
    <row r="168" spans="2:58" s="109" customFormat="1" ht="15.75" x14ac:dyDescent="0.2">
      <c r="B168" s="110"/>
      <c r="C168" s="111"/>
      <c r="D168" s="144"/>
      <c r="E168" s="2"/>
      <c r="F168" s="2"/>
      <c r="G168" s="120"/>
      <c r="H168" s="121"/>
      <c r="I168" s="122"/>
      <c r="J168" s="123"/>
      <c r="K168" s="23"/>
      <c r="L168" s="24"/>
      <c r="M168" s="24"/>
      <c r="N168" s="510"/>
      <c r="O168" s="510"/>
      <c r="P168" s="41"/>
      <c r="Q168" s="41"/>
      <c r="R168" s="42"/>
      <c r="S168" s="41"/>
      <c r="U168" s="2"/>
      <c r="V168" s="2"/>
      <c r="W168" s="2"/>
      <c r="X168" s="2"/>
      <c r="Y168" s="2"/>
      <c r="Z168" s="2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120"/>
      <c r="AO168" s="120"/>
      <c r="AP168" s="120"/>
      <c r="AQ168" s="120"/>
      <c r="AR168" s="120"/>
      <c r="AS168" s="120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1"/>
    </row>
    <row r="169" spans="2:58" s="109" customFormat="1" ht="15.75" x14ac:dyDescent="0.2">
      <c r="B169" s="110"/>
      <c r="C169" s="111"/>
      <c r="D169" s="144"/>
      <c r="E169" s="2"/>
      <c r="F169" s="2"/>
      <c r="G169" s="120"/>
      <c r="H169" s="121"/>
      <c r="I169" s="122"/>
      <c r="J169" s="123"/>
      <c r="K169" s="23"/>
      <c r="L169" s="24"/>
      <c r="M169" s="24"/>
      <c r="N169" s="510"/>
      <c r="O169" s="510"/>
      <c r="P169" s="41"/>
      <c r="Q169" s="41"/>
      <c r="R169" s="42"/>
      <c r="S169" s="41"/>
      <c r="U169" s="2"/>
      <c r="V169" s="2"/>
      <c r="W169" s="2"/>
      <c r="X169" s="2"/>
      <c r="Y169" s="2"/>
      <c r="Z169" s="2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  <c r="AP169" s="120"/>
      <c r="AQ169" s="120"/>
      <c r="AR169" s="120"/>
      <c r="AS169" s="120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1"/>
    </row>
    <row r="170" spans="2:58" s="109" customFormat="1" ht="15.75" x14ac:dyDescent="0.2">
      <c r="B170" s="110"/>
      <c r="C170" s="111"/>
      <c r="D170" s="144"/>
      <c r="E170" s="2"/>
      <c r="F170" s="2"/>
      <c r="G170" s="120"/>
      <c r="H170" s="121"/>
      <c r="I170" s="122"/>
      <c r="J170" s="123"/>
      <c r="K170" s="23"/>
      <c r="L170" s="24"/>
      <c r="M170" s="24"/>
      <c r="N170" s="510"/>
      <c r="O170" s="510"/>
      <c r="P170" s="41"/>
      <c r="Q170" s="41"/>
      <c r="R170" s="42"/>
      <c r="S170" s="41"/>
      <c r="U170" s="2"/>
      <c r="V170" s="2"/>
      <c r="W170" s="2"/>
      <c r="X170" s="2"/>
      <c r="Y170" s="2"/>
      <c r="Z170" s="2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0"/>
      <c r="AO170" s="120"/>
      <c r="AP170" s="120"/>
      <c r="AQ170" s="120"/>
      <c r="AR170" s="120"/>
      <c r="AS170" s="120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1"/>
    </row>
    <row r="171" spans="2:58" s="109" customFormat="1" ht="15.75" x14ac:dyDescent="0.2">
      <c r="B171" s="110"/>
      <c r="C171" s="111"/>
      <c r="D171" s="144"/>
      <c r="E171" s="2"/>
      <c r="F171" s="2"/>
      <c r="G171" s="120"/>
      <c r="H171" s="121"/>
      <c r="I171" s="122"/>
      <c r="J171" s="123"/>
      <c r="K171" s="23"/>
      <c r="L171" s="24"/>
      <c r="M171" s="24"/>
      <c r="N171" s="510"/>
      <c r="O171" s="510"/>
      <c r="P171" s="41"/>
      <c r="Q171" s="41"/>
      <c r="R171" s="42"/>
      <c r="S171" s="41"/>
      <c r="U171" s="2"/>
      <c r="V171" s="2"/>
      <c r="W171" s="2"/>
      <c r="X171" s="2"/>
      <c r="Y171" s="2"/>
      <c r="Z171" s="2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0"/>
      <c r="AS171" s="120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1"/>
    </row>
    <row r="172" spans="2:58" s="109" customFormat="1" ht="15.75" x14ac:dyDescent="0.2">
      <c r="B172" s="110"/>
      <c r="C172" s="111"/>
      <c r="D172" s="144"/>
      <c r="E172" s="2"/>
      <c r="F172" s="2"/>
      <c r="G172" s="120"/>
      <c r="H172" s="121"/>
      <c r="I172" s="122"/>
      <c r="J172" s="123"/>
      <c r="K172" s="23"/>
      <c r="L172" s="24"/>
      <c r="M172" s="24"/>
      <c r="N172" s="510"/>
      <c r="O172" s="510"/>
      <c r="P172" s="41"/>
      <c r="Q172" s="41"/>
      <c r="R172" s="42"/>
      <c r="S172" s="41"/>
      <c r="U172" s="2"/>
      <c r="V172" s="2"/>
      <c r="W172" s="2"/>
      <c r="X172" s="2"/>
      <c r="Y172" s="2"/>
      <c r="Z172" s="2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0"/>
      <c r="AO172" s="120"/>
      <c r="AP172" s="120"/>
      <c r="AQ172" s="120"/>
      <c r="AR172" s="120"/>
      <c r="AS172" s="120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1"/>
    </row>
    <row r="173" spans="2:58" s="109" customFormat="1" ht="15.75" x14ac:dyDescent="0.2">
      <c r="B173" s="110"/>
      <c r="C173" s="111"/>
      <c r="D173" s="144"/>
      <c r="E173" s="2"/>
      <c r="F173" s="2"/>
      <c r="G173" s="120"/>
      <c r="H173" s="121"/>
      <c r="I173" s="122"/>
      <c r="J173" s="123"/>
      <c r="K173" s="23"/>
      <c r="L173" s="24"/>
      <c r="M173" s="24"/>
      <c r="N173" s="510"/>
      <c r="O173" s="510"/>
      <c r="P173" s="41"/>
      <c r="Q173" s="41"/>
      <c r="R173" s="42"/>
      <c r="S173" s="41"/>
      <c r="U173" s="2"/>
      <c r="V173" s="2"/>
      <c r="W173" s="2"/>
      <c r="X173" s="2"/>
      <c r="Y173" s="2"/>
      <c r="Z173" s="2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S173" s="120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1"/>
    </row>
    <row r="174" spans="2:58" s="109" customFormat="1" ht="15.75" x14ac:dyDescent="0.2">
      <c r="B174" s="110"/>
      <c r="C174" s="111"/>
      <c r="D174" s="144"/>
      <c r="E174" s="2"/>
      <c r="F174" s="2"/>
      <c r="G174" s="120"/>
      <c r="H174" s="121"/>
      <c r="I174" s="122"/>
      <c r="J174" s="123"/>
      <c r="K174" s="23"/>
      <c r="L174" s="24"/>
      <c r="M174" s="24"/>
      <c r="N174" s="510"/>
      <c r="O174" s="510"/>
      <c r="P174" s="41"/>
      <c r="Q174" s="41"/>
      <c r="R174" s="42"/>
      <c r="S174" s="41"/>
      <c r="U174" s="2"/>
      <c r="V174" s="2"/>
      <c r="W174" s="2"/>
      <c r="X174" s="2"/>
      <c r="Y174" s="2"/>
      <c r="Z174" s="2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  <c r="AP174" s="120"/>
      <c r="AQ174" s="120"/>
      <c r="AR174" s="120"/>
      <c r="AS174" s="120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1"/>
    </row>
    <row r="175" spans="2:58" s="109" customFormat="1" ht="15.75" x14ac:dyDescent="0.2">
      <c r="B175" s="110"/>
      <c r="C175" s="111"/>
      <c r="D175" s="144"/>
      <c r="E175" s="2"/>
      <c r="F175" s="2"/>
      <c r="G175" s="120"/>
      <c r="H175" s="121"/>
      <c r="I175" s="122"/>
      <c r="J175" s="123"/>
      <c r="K175" s="23"/>
      <c r="L175" s="24"/>
      <c r="M175" s="24"/>
      <c r="N175" s="510"/>
      <c r="O175" s="510"/>
      <c r="P175" s="41"/>
      <c r="Q175" s="41"/>
      <c r="R175" s="42"/>
      <c r="S175" s="41"/>
      <c r="U175" s="2"/>
      <c r="V175" s="2"/>
      <c r="W175" s="2"/>
      <c r="X175" s="2"/>
      <c r="Y175" s="2"/>
      <c r="Z175" s="2"/>
      <c r="AA175" s="120"/>
      <c r="AB175" s="120"/>
      <c r="AC175" s="120"/>
      <c r="AD175" s="120"/>
      <c r="AE175" s="120"/>
      <c r="AF175" s="120"/>
      <c r="AG175" s="120"/>
      <c r="AH175" s="120"/>
      <c r="AI175" s="120"/>
      <c r="AJ175" s="120"/>
      <c r="AK175" s="120"/>
      <c r="AL175" s="120"/>
      <c r="AM175" s="120"/>
      <c r="AN175" s="120"/>
      <c r="AO175" s="120"/>
      <c r="AP175" s="120"/>
      <c r="AQ175" s="120"/>
      <c r="AR175" s="120"/>
      <c r="AS175" s="120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1"/>
    </row>
    <row r="176" spans="2:58" s="109" customFormat="1" ht="15.75" x14ac:dyDescent="0.2">
      <c r="B176" s="110"/>
      <c r="C176" s="111"/>
      <c r="D176" s="144"/>
      <c r="E176" s="2"/>
      <c r="F176" s="2"/>
      <c r="G176" s="120"/>
      <c r="H176" s="121"/>
      <c r="I176" s="122"/>
      <c r="J176" s="123"/>
      <c r="K176" s="23"/>
      <c r="L176" s="24"/>
      <c r="M176" s="24"/>
      <c r="N176" s="510"/>
      <c r="O176" s="510"/>
      <c r="P176" s="41"/>
      <c r="Q176" s="41"/>
      <c r="R176" s="42"/>
      <c r="S176" s="41"/>
      <c r="U176" s="2"/>
      <c r="V176" s="2"/>
      <c r="W176" s="2"/>
      <c r="X176" s="2"/>
      <c r="Y176" s="2"/>
      <c r="Z176" s="2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0"/>
      <c r="AO176" s="120"/>
      <c r="AP176" s="120"/>
      <c r="AQ176" s="120"/>
      <c r="AR176" s="120"/>
      <c r="AS176" s="120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1"/>
    </row>
    <row r="177" spans="2:58" s="109" customFormat="1" ht="15.75" x14ac:dyDescent="0.2">
      <c r="B177" s="110"/>
      <c r="C177" s="111"/>
      <c r="D177" s="144"/>
      <c r="E177" s="2"/>
      <c r="F177" s="2"/>
      <c r="G177" s="120"/>
      <c r="H177" s="121"/>
      <c r="I177" s="122"/>
      <c r="J177" s="123"/>
      <c r="K177" s="23"/>
      <c r="L177" s="24"/>
      <c r="M177" s="24"/>
      <c r="N177" s="510"/>
      <c r="O177" s="510"/>
      <c r="P177" s="41"/>
      <c r="Q177" s="41"/>
      <c r="R177" s="42"/>
      <c r="S177" s="41"/>
      <c r="U177" s="2"/>
      <c r="V177" s="2"/>
      <c r="W177" s="2"/>
      <c r="X177" s="2"/>
      <c r="Y177" s="2"/>
      <c r="Z177" s="2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  <c r="AP177" s="120"/>
      <c r="AQ177" s="120"/>
      <c r="AR177" s="120"/>
      <c r="AS177" s="120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1"/>
    </row>
    <row r="178" spans="2:58" s="109" customFormat="1" ht="15.75" x14ac:dyDescent="0.2">
      <c r="B178" s="110"/>
      <c r="C178" s="111"/>
      <c r="D178" s="144"/>
      <c r="E178" s="2"/>
      <c r="F178" s="2"/>
      <c r="G178" s="120"/>
      <c r="H178" s="121"/>
      <c r="I178" s="122"/>
      <c r="J178" s="123"/>
      <c r="K178" s="23"/>
      <c r="L178" s="24"/>
      <c r="M178" s="24"/>
      <c r="N178" s="510"/>
      <c r="O178" s="510"/>
      <c r="P178" s="41"/>
      <c r="Q178" s="41"/>
      <c r="R178" s="42"/>
      <c r="S178" s="41"/>
      <c r="U178" s="2"/>
      <c r="V178" s="2"/>
      <c r="W178" s="2"/>
      <c r="X178" s="2"/>
      <c r="Y178" s="2"/>
      <c r="Z178" s="2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  <c r="AP178" s="120"/>
      <c r="AQ178" s="120"/>
      <c r="AR178" s="120"/>
      <c r="AS178" s="120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1"/>
    </row>
    <row r="179" spans="2:58" s="109" customFormat="1" ht="15.75" x14ac:dyDescent="0.2">
      <c r="B179" s="110"/>
      <c r="C179" s="111"/>
      <c r="D179" s="144"/>
      <c r="E179" s="2"/>
      <c r="F179" s="2"/>
      <c r="G179" s="120"/>
      <c r="H179" s="121"/>
      <c r="I179" s="122"/>
      <c r="J179" s="123"/>
      <c r="K179" s="23"/>
      <c r="L179" s="24"/>
      <c r="M179" s="24"/>
      <c r="N179" s="510"/>
      <c r="O179" s="510"/>
      <c r="P179" s="41"/>
      <c r="Q179" s="41"/>
      <c r="R179" s="42"/>
      <c r="S179" s="41"/>
      <c r="U179" s="2"/>
      <c r="V179" s="2"/>
      <c r="W179" s="2"/>
      <c r="X179" s="2"/>
      <c r="Y179" s="2"/>
      <c r="Z179" s="2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  <c r="AP179" s="120"/>
      <c r="AQ179" s="120"/>
      <c r="AR179" s="120"/>
      <c r="AS179" s="120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1"/>
    </row>
    <row r="180" spans="2:58" s="109" customFormat="1" ht="15.75" x14ac:dyDescent="0.2">
      <c r="B180" s="110"/>
      <c r="C180" s="111"/>
      <c r="D180" s="144"/>
      <c r="E180" s="2"/>
      <c r="F180" s="2"/>
      <c r="G180" s="120"/>
      <c r="H180" s="121"/>
      <c r="I180" s="122"/>
      <c r="J180" s="123"/>
      <c r="K180" s="23"/>
      <c r="L180" s="24"/>
      <c r="M180" s="24"/>
      <c r="N180" s="510"/>
      <c r="O180" s="510"/>
      <c r="P180" s="41"/>
      <c r="Q180" s="41"/>
      <c r="R180" s="42"/>
      <c r="S180" s="41"/>
      <c r="U180" s="2"/>
      <c r="V180" s="2"/>
      <c r="W180" s="2"/>
      <c r="X180" s="2"/>
      <c r="Y180" s="2"/>
      <c r="Z180" s="2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  <c r="AL180" s="120"/>
      <c r="AM180" s="120"/>
      <c r="AN180" s="120"/>
      <c r="AO180" s="120"/>
      <c r="AP180" s="120"/>
      <c r="AQ180" s="120"/>
      <c r="AR180" s="120"/>
      <c r="AS180" s="120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1"/>
    </row>
    <row r="181" spans="2:58" s="109" customFormat="1" ht="15.75" x14ac:dyDescent="0.2">
      <c r="B181" s="110"/>
      <c r="C181" s="111"/>
      <c r="D181" s="144"/>
      <c r="E181" s="2"/>
      <c r="F181" s="2"/>
      <c r="G181" s="120"/>
      <c r="H181" s="121"/>
      <c r="I181" s="122"/>
      <c r="J181" s="123"/>
      <c r="K181" s="23"/>
      <c r="L181" s="24"/>
      <c r="M181" s="24"/>
      <c r="N181" s="510"/>
      <c r="O181" s="510"/>
      <c r="P181" s="41"/>
      <c r="Q181" s="41"/>
      <c r="R181" s="42"/>
      <c r="S181" s="41"/>
      <c r="U181" s="2"/>
      <c r="V181" s="2"/>
      <c r="W181" s="2"/>
      <c r="X181" s="2"/>
      <c r="Y181" s="2"/>
      <c r="Z181" s="2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0"/>
      <c r="AO181" s="120"/>
      <c r="AP181" s="120"/>
      <c r="AQ181" s="120"/>
      <c r="AR181" s="120"/>
      <c r="AS181" s="120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1"/>
    </row>
    <row r="182" spans="2:58" s="109" customFormat="1" ht="15.75" x14ac:dyDescent="0.2">
      <c r="B182" s="110"/>
      <c r="C182" s="111"/>
      <c r="D182" s="144"/>
      <c r="E182" s="2"/>
      <c r="F182" s="2"/>
      <c r="G182" s="120"/>
      <c r="H182" s="121"/>
      <c r="I182" s="122"/>
      <c r="J182" s="123"/>
      <c r="K182" s="23"/>
      <c r="L182" s="24"/>
      <c r="M182" s="24"/>
      <c r="N182" s="510"/>
      <c r="O182" s="510"/>
      <c r="P182" s="41"/>
      <c r="Q182" s="41"/>
      <c r="R182" s="42"/>
      <c r="S182" s="41"/>
      <c r="U182" s="2"/>
      <c r="V182" s="2"/>
      <c r="W182" s="2"/>
      <c r="X182" s="2"/>
      <c r="Y182" s="2"/>
      <c r="Z182" s="2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  <c r="AL182" s="120"/>
      <c r="AM182" s="120"/>
      <c r="AN182" s="120"/>
      <c r="AO182" s="120"/>
      <c r="AP182" s="120"/>
      <c r="AQ182" s="120"/>
      <c r="AR182" s="120"/>
      <c r="AS182" s="120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1"/>
    </row>
    <row r="183" spans="2:58" s="109" customFormat="1" ht="15.75" x14ac:dyDescent="0.2">
      <c r="B183" s="110"/>
      <c r="C183" s="111"/>
      <c r="D183" s="144"/>
      <c r="E183" s="2"/>
      <c r="F183" s="2"/>
      <c r="G183" s="120"/>
      <c r="H183" s="121"/>
      <c r="I183" s="122"/>
      <c r="J183" s="123"/>
      <c r="K183" s="23"/>
      <c r="L183" s="24"/>
      <c r="M183" s="24"/>
      <c r="N183" s="510"/>
      <c r="O183" s="510"/>
      <c r="P183" s="41"/>
      <c r="Q183" s="41"/>
      <c r="R183" s="42"/>
      <c r="S183" s="41"/>
      <c r="U183" s="2"/>
      <c r="V183" s="2"/>
      <c r="W183" s="2"/>
      <c r="X183" s="2"/>
      <c r="Y183" s="2"/>
      <c r="Z183" s="2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20"/>
      <c r="AO183" s="120"/>
      <c r="AP183" s="120"/>
      <c r="AQ183" s="120"/>
      <c r="AR183" s="120"/>
      <c r="AS183" s="120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1"/>
    </row>
    <row r="184" spans="2:58" s="109" customFormat="1" ht="15.75" x14ac:dyDescent="0.2">
      <c r="B184" s="110"/>
      <c r="C184" s="111"/>
      <c r="D184" s="144"/>
      <c r="E184" s="2"/>
      <c r="F184" s="2"/>
      <c r="G184" s="120"/>
      <c r="H184" s="121"/>
      <c r="I184" s="122"/>
      <c r="J184" s="123"/>
      <c r="K184" s="23"/>
      <c r="L184" s="24"/>
      <c r="M184" s="24"/>
      <c r="N184" s="510"/>
      <c r="O184" s="510"/>
      <c r="P184" s="41"/>
      <c r="Q184" s="41"/>
      <c r="R184" s="42"/>
      <c r="S184" s="41"/>
      <c r="U184" s="2"/>
      <c r="V184" s="2"/>
      <c r="W184" s="2"/>
      <c r="X184" s="2"/>
      <c r="Y184" s="2"/>
      <c r="Z184" s="2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20"/>
      <c r="AR184" s="120"/>
      <c r="AS184" s="120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1"/>
    </row>
    <row r="185" spans="2:58" s="109" customFormat="1" ht="15.75" x14ac:dyDescent="0.2">
      <c r="B185" s="110"/>
      <c r="C185" s="111"/>
      <c r="D185" s="144"/>
      <c r="E185" s="2"/>
      <c r="F185" s="2"/>
      <c r="G185" s="120"/>
      <c r="H185" s="121"/>
      <c r="I185" s="122"/>
      <c r="J185" s="123"/>
      <c r="K185" s="23"/>
      <c r="L185" s="24"/>
      <c r="M185" s="24"/>
      <c r="N185" s="510"/>
      <c r="O185" s="510"/>
      <c r="P185" s="41"/>
      <c r="Q185" s="41"/>
      <c r="R185" s="42"/>
      <c r="S185" s="41"/>
      <c r="U185" s="2"/>
      <c r="V185" s="2"/>
      <c r="W185" s="2"/>
      <c r="X185" s="2"/>
      <c r="Y185" s="2"/>
      <c r="Z185" s="2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  <c r="AL185" s="120"/>
      <c r="AM185" s="120"/>
      <c r="AN185" s="120"/>
      <c r="AO185" s="120"/>
      <c r="AP185" s="120"/>
      <c r="AQ185" s="120"/>
      <c r="AR185" s="120"/>
      <c r="AS185" s="120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1"/>
    </row>
    <row r="186" spans="2:58" s="109" customFormat="1" ht="15.75" x14ac:dyDescent="0.2">
      <c r="B186" s="110"/>
      <c r="C186" s="111"/>
      <c r="D186" s="144"/>
      <c r="E186" s="2"/>
      <c r="F186" s="2"/>
      <c r="G186" s="120"/>
      <c r="H186" s="121"/>
      <c r="I186" s="122"/>
      <c r="J186" s="123"/>
      <c r="K186" s="23"/>
      <c r="L186" s="24"/>
      <c r="M186" s="24"/>
      <c r="N186" s="510"/>
      <c r="O186" s="510"/>
      <c r="P186" s="41"/>
      <c r="Q186" s="41"/>
      <c r="R186" s="42"/>
      <c r="S186" s="41"/>
      <c r="U186" s="2"/>
      <c r="V186" s="2"/>
      <c r="W186" s="2"/>
      <c r="X186" s="2"/>
      <c r="Y186" s="2"/>
      <c r="Z186" s="2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20"/>
      <c r="AO186" s="120"/>
      <c r="AP186" s="120"/>
      <c r="AQ186" s="120"/>
      <c r="AR186" s="120"/>
      <c r="AS186" s="120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1"/>
    </row>
    <row r="187" spans="2:58" s="109" customFormat="1" ht="15.75" x14ac:dyDescent="0.2">
      <c r="B187" s="110"/>
      <c r="C187" s="111"/>
      <c r="D187" s="144"/>
      <c r="E187" s="2"/>
      <c r="F187" s="2"/>
      <c r="G187" s="120"/>
      <c r="H187" s="121"/>
      <c r="I187" s="122"/>
      <c r="J187" s="123"/>
      <c r="K187" s="23"/>
      <c r="L187" s="24"/>
      <c r="M187" s="24"/>
      <c r="N187" s="510"/>
      <c r="O187" s="510"/>
      <c r="P187" s="41"/>
      <c r="Q187" s="41"/>
      <c r="R187" s="42"/>
      <c r="S187" s="41"/>
      <c r="U187" s="2"/>
      <c r="V187" s="2"/>
      <c r="W187" s="2"/>
      <c r="X187" s="2"/>
      <c r="Y187" s="2"/>
      <c r="Z187" s="2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  <c r="AK187" s="120"/>
      <c r="AL187" s="120"/>
      <c r="AM187" s="120"/>
      <c r="AN187" s="120"/>
      <c r="AO187" s="120"/>
      <c r="AP187" s="120"/>
      <c r="AQ187" s="120"/>
      <c r="AR187" s="120"/>
      <c r="AS187" s="120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1"/>
    </row>
    <row r="188" spans="2:58" s="109" customFormat="1" ht="15.75" x14ac:dyDescent="0.2">
      <c r="B188" s="110"/>
      <c r="C188" s="111"/>
      <c r="D188" s="144"/>
      <c r="E188" s="2"/>
      <c r="F188" s="2"/>
      <c r="G188" s="120"/>
      <c r="H188" s="121"/>
      <c r="I188" s="122"/>
      <c r="J188" s="123"/>
      <c r="K188" s="23"/>
      <c r="L188" s="24"/>
      <c r="M188" s="24"/>
      <c r="N188" s="510"/>
      <c r="O188" s="510"/>
      <c r="P188" s="41"/>
      <c r="Q188" s="41"/>
      <c r="R188" s="42"/>
      <c r="S188" s="41"/>
      <c r="U188" s="2"/>
      <c r="V188" s="2"/>
      <c r="W188" s="2"/>
      <c r="X188" s="2"/>
      <c r="Y188" s="2"/>
      <c r="Z188" s="2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0"/>
      <c r="AO188" s="120"/>
      <c r="AP188" s="120"/>
      <c r="AQ188" s="120"/>
      <c r="AR188" s="120"/>
      <c r="AS188" s="120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1"/>
    </row>
    <row r="189" spans="2:58" s="109" customFormat="1" ht="15.75" x14ac:dyDescent="0.2">
      <c r="B189" s="110"/>
      <c r="C189" s="111"/>
      <c r="D189" s="144"/>
      <c r="E189" s="2"/>
      <c r="F189" s="2"/>
      <c r="G189" s="120"/>
      <c r="H189" s="121"/>
      <c r="I189" s="122"/>
      <c r="J189" s="123"/>
      <c r="K189" s="23"/>
      <c r="L189" s="24"/>
      <c r="M189" s="24"/>
      <c r="N189" s="510"/>
      <c r="O189" s="510"/>
      <c r="P189" s="41"/>
      <c r="Q189" s="41"/>
      <c r="R189" s="42"/>
      <c r="S189" s="41"/>
      <c r="U189" s="2"/>
      <c r="V189" s="2"/>
      <c r="W189" s="2"/>
      <c r="X189" s="2"/>
      <c r="Y189" s="2"/>
      <c r="Z189" s="2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0"/>
      <c r="AO189" s="120"/>
      <c r="AP189" s="120"/>
      <c r="AQ189" s="120"/>
      <c r="AR189" s="120"/>
      <c r="AS189" s="120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1"/>
    </row>
    <row r="190" spans="2:58" s="109" customFormat="1" ht="15.75" x14ac:dyDescent="0.2">
      <c r="B190" s="110"/>
      <c r="C190" s="111"/>
      <c r="D190" s="144"/>
      <c r="E190" s="2"/>
      <c r="F190" s="2"/>
      <c r="G190" s="120"/>
      <c r="H190" s="121"/>
      <c r="I190" s="122"/>
      <c r="J190" s="123"/>
      <c r="K190" s="23"/>
      <c r="L190" s="24"/>
      <c r="M190" s="24"/>
      <c r="N190" s="510"/>
      <c r="O190" s="510"/>
      <c r="P190" s="41"/>
      <c r="Q190" s="41"/>
      <c r="R190" s="42"/>
      <c r="S190" s="41"/>
      <c r="U190" s="2"/>
      <c r="V190" s="2"/>
      <c r="W190" s="2"/>
      <c r="X190" s="2"/>
      <c r="Y190" s="2"/>
      <c r="Z190" s="2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0"/>
      <c r="AO190" s="120"/>
      <c r="AP190" s="120"/>
      <c r="AQ190" s="120"/>
      <c r="AR190" s="120"/>
      <c r="AS190" s="120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1"/>
    </row>
    <row r="191" spans="2:58" s="109" customFormat="1" ht="15.75" x14ac:dyDescent="0.2">
      <c r="B191" s="110"/>
      <c r="C191" s="111"/>
      <c r="D191" s="144"/>
      <c r="E191" s="2"/>
      <c r="F191" s="2"/>
      <c r="G191" s="120"/>
      <c r="H191" s="121"/>
      <c r="I191" s="122"/>
      <c r="J191" s="123"/>
      <c r="K191" s="23"/>
      <c r="L191" s="24"/>
      <c r="M191" s="24"/>
      <c r="N191" s="510"/>
      <c r="O191" s="510"/>
      <c r="P191" s="41"/>
      <c r="Q191" s="41"/>
      <c r="R191" s="42"/>
      <c r="S191" s="41"/>
      <c r="U191" s="2"/>
      <c r="V191" s="2"/>
      <c r="W191" s="2"/>
      <c r="X191" s="2"/>
      <c r="Y191" s="2"/>
      <c r="Z191" s="2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0"/>
      <c r="AO191" s="120"/>
      <c r="AP191" s="120"/>
      <c r="AQ191" s="120"/>
      <c r="AR191" s="120"/>
      <c r="AS191" s="120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1"/>
    </row>
    <row r="192" spans="2:58" s="109" customFormat="1" ht="15.75" x14ac:dyDescent="0.2">
      <c r="B192" s="110"/>
      <c r="C192" s="111"/>
      <c r="D192" s="144"/>
      <c r="E192" s="2"/>
      <c r="F192" s="2"/>
      <c r="G192" s="120"/>
      <c r="H192" s="121"/>
      <c r="I192" s="122"/>
      <c r="J192" s="123"/>
      <c r="K192" s="23"/>
      <c r="L192" s="24"/>
      <c r="M192" s="24"/>
      <c r="N192" s="510"/>
      <c r="O192" s="510"/>
      <c r="P192" s="41"/>
      <c r="Q192" s="41"/>
      <c r="R192" s="42"/>
      <c r="S192" s="41"/>
      <c r="U192" s="2"/>
      <c r="V192" s="2"/>
      <c r="W192" s="2"/>
      <c r="X192" s="2"/>
      <c r="Y192" s="2"/>
      <c r="Z192" s="2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  <c r="AK192" s="120"/>
      <c r="AL192" s="120"/>
      <c r="AM192" s="120"/>
      <c r="AN192" s="120"/>
      <c r="AO192" s="120"/>
      <c r="AP192" s="120"/>
      <c r="AQ192" s="120"/>
      <c r="AR192" s="120"/>
      <c r="AS192" s="120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1"/>
    </row>
    <row r="193" spans="1:58" s="109" customFormat="1" ht="15.75" x14ac:dyDescent="0.2">
      <c r="B193" s="110"/>
      <c r="C193" s="111"/>
      <c r="D193" s="144"/>
      <c r="E193" s="2"/>
      <c r="F193" s="2"/>
      <c r="G193" s="120"/>
      <c r="H193" s="121"/>
      <c r="I193" s="122"/>
      <c r="J193" s="123"/>
      <c r="K193" s="23"/>
      <c r="L193" s="24"/>
      <c r="M193" s="24"/>
      <c r="N193" s="510"/>
      <c r="O193" s="510"/>
      <c r="P193" s="41"/>
      <c r="Q193" s="41"/>
      <c r="R193" s="42"/>
      <c r="S193" s="41"/>
      <c r="U193" s="2"/>
      <c r="V193" s="2"/>
      <c r="W193" s="2"/>
      <c r="X193" s="2"/>
      <c r="Y193" s="2"/>
      <c r="Z193" s="2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  <c r="AL193" s="120"/>
      <c r="AM193" s="120"/>
      <c r="AN193" s="120"/>
      <c r="AO193" s="120"/>
      <c r="AP193" s="120"/>
      <c r="AQ193" s="120"/>
      <c r="AR193" s="120"/>
      <c r="AS193" s="120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1"/>
    </row>
    <row r="194" spans="1:58" s="109" customFormat="1" ht="15.75" x14ac:dyDescent="0.2">
      <c r="B194" s="110"/>
      <c r="C194" s="111"/>
      <c r="D194" s="144"/>
      <c r="E194" s="2"/>
      <c r="F194" s="2"/>
      <c r="G194" s="120"/>
      <c r="H194" s="121"/>
      <c r="I194" s="122"/>
      <c r="J194" s="123"/>
      <c r="K194" s="23"/>
      <c r="L194" s="24"/>
      <c r="M194" s="24"/>
      <c r="N194" s="510"/>
      <c r="O194" s="510"/>
      <c r="P194" s="41"/>
      <c r="Q194" s="41"/>
      <c r="R194" s="42"/>
      <c r="S194" s="41"/>
      <c r="U194" s="2"/>
      <c r="V194" s="2"/>
      <c r="W194" s="2"/>
      <c r="X194" s="2"/>
      <c r="Y194" s="2"/>
      <c r="Z194" s="2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0"/>
      <c r="AO194" s="120"/>
      <c r="AP194" s="120"/>
      <c r="AQ194" s="120"/>
      <c r="AR194" s="120"/>
      <c r="AS194" s="120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1"/>
    </row>
    <row r="195" spans="1:58" s="109" customFormat="1" ht="15.75" x14ac:dyDescent="0.2">
      <c r="B195" s="110"/>
      <c r="C195" s="111"/>
      <c r="D195" s="144"/>
      <c r="E195" s="2"/>
      <c r="F195" s="2"/>
      <c r="G195" s="120"/>
      <c r="H195" s="121"/>
      <c r="I195" s="122"/>
      <c r="J195" s="123"/>
      <c r="K195" s="23"/>
      <c r="L195" s="24"/>
      <c r="M195" s="24"/>
      <c r="N195" s="510"/>
      <c r="O195" s="510"/>
      <c r="P195" s="41"/>
      <c r="Q195" s="41"/>
      <c r="R195" s="42"/>
      <c r="S195" s="41"/>
      <c r="U195" s="2"/>
      <c r="V195" s="2"/>
      <c r="W195" s="2"/>
      <c r="X195" s="2"/>
      <c r="Y195" s="2"/>
      <c r="Z195" s="2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0"/>
      <c r="AO195" s="120"/>
      <c r="AP195" s="120"/>
      <c r="AQ195" s="120"/>
      <c r="AR195" s="120"/>
      <c r="AS195" s="120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1"/>
    </row>
    <row r="196" spans="1:58" s="109" customFormat="1" ht="15.75" x14ac:dyDescent="0.2">
      <c r="B196" s="110"/>
      <c r="C196" s="111"/>
      <c r="D196" s="144"/>
      <c r="E196" s="2"/>
      <c r="F196" s="2"/>
      <c r="G196" s="120"/>
      <c r="H196" s="121"/>
      <c r="I196" s="122"/>
      <c r="J196" s="123"/>
      <c r="K196" s="23"/>
      <c r="L196" s="24"/>
      <c r="M196" s="24"/>
      <c r="N196" s="510"/>
      <c r="O196" s="510"/>
      <c r="P196" s="41"/>
      <c r="Q196" s="41"/>
      <c r="R196" s="42"/>
      <c r="S196" s="41"/>
      <c r="U196" s="2"/>
      <c r="V196" s="2"/>
      <c r="W196" s="2"/>
      <c r="X196" s="2"/>
      <c r="Y196" s="2"/>
      <c r="Z196" s="2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0"/>
      <c r="AO196" s="120"/>
      <c r="AP196" s="120"/>
      <c r="AQ196" s="120"/>
      <c r="AR196" s="120"/>
      <c r="AS196" s="120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1"/>
    </row>
    <row r="197" spans="1:58" s="109" customFormat="1" ht="15.75" x14ac:dyDescent="0.2">
      <c r="B197" s="110"/>
      <c r="C197" s="111"/>
      <c r="D197" s="144"/>
      <c r="E197" s="2"/>
      <c r="F197" s="2"/>
      <c r="G197" s="120"/>
      <c r="H197" s="121"/>
      <c r="I197" s="122"/>
      <c r="J197" s="123"/>
      <c r="K197" s="23"/>
      <c r="L197" s="24"/>
      <c r="M197" s="24"/>
      <c r="N197" s="510"/>
      <c r="O197" s="510"/>
      <c r="P197" s="41"/>
      <c r="Q197" s="41"/>
      <c r="R197" s="42"/>
      <c r="S197" s="41"/>
      <c r="U197" s="2"/>
      <c r="V197" s="2"/>
      <c r="W197" s="2"/>
      <c r="X197" s="2"/>
      <c r="Y197" s="2"/>
      <c r="Z197" s="2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0"/>
      <c r="AO197" s="120"/>
      <c r="AP197" s="120"/>
      <c r="AQ197" s="120"/>
      <c r="AR197" s="120"/>
      <c r="AS197" s="120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1"/>
    </row>
    <row r="198" spans="1:58" s="109" customFormat="1" ht="15.75" x14ac:dyDescent="0.2">
      <c r="B198" s="110"/>
      <c r="C198" s="111"/>
      <c r="D198" s="144"/>
      <c r="E198" s="2"/>
      <c r="F198" s="2"/>
      <c r="G198" s="120"/>
      <c r="H198" s="121"/>
      <c r="I198" s="122"/>
      <c r="J198" s="123"/>
      <c r="K198" s="23"/>
      <c r="L198" s="24"/>
      <c r="M198" s="24"/>
      <c r="N198" s="510"/>
      <c r="O198" s="510"/>
      <c r="P198" s="41"/>
      <c r="Q198" s="41"/>
      <c r="R198" s="42"/>
      <c r="S198" s="41"/>
      <c r="U198" s="2"/>
      <c r="V198" s="2"/>
      <c r="W198" s="2"/>
      <c r="X198" s="2"/>
      <c r="Y198" s="2"/>
      <c r="Z198" s="2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0"/>
      <c r="AO198" s="120"/>
      <c r="AP198" s="120"/>
      <c r="AQ198" s="120"/>
      <c r="AR198" s="120"/>
      <c r="AS198" s="120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1"/>
    </row>
    <row r="199" spans="1:58" s="109" customFormat="1" ht="15.75" x14ac:dyDescent="0.2">
      <c r="B199" s="110"/>
      <c r="C199" s="111"/>
      <c r="D199" s="144"/>
      <c r="E199" s="2"/>
      <c r="F199" s="2"/>
      <c r="G199" s="120"/>
      <c r="H199" s="121"/>
      <c r="I199" s="122"/>
      <c r="J199" s="123"/>
      <c r="K199" s="23"/>
      <c r="L199" s="24"/>
      <c r="M199" s="24"/>
      <c r="N199" s="510"/>
      <c r="O199" s="510"/>
      <c r="P199" s="41"/>
      <c r="Q199" s="41"/>
      <c r="R199" s="42"/>
      <c r="S199" s="41"/>
      <c r="U199" s="2"/>
      <c r="V199" s="2"/>
      <c r="W199" s="2"/>
      <c r="X199" s="2"/>
      <c r="Y199" s="2"/>
      <c r="Z199" s="2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  <c r="AP199" s="120"/>
      <c r="AQ199" s="120"/>
      <c r="AR199" s="120"/>
      <c r="AS199" s="120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1"/>
    </row>
    <row r="200" spans="1:58" s="109" customFormat="1" ht="15.75" x14ac:dyDescent="0.2">
      <c r="B200" s="110"/>
      <c r="C200" s="111"/>
      <c r="D200" s="144"/>
      <c r="E200" s="2"/>
      <c r="F200" s="2"/>
      <c r="G200" s="120"/>
      <c r="H200" s="121"/>
      <c r="I200" s="122"/>
      <c r="J200" s="123"/>
      <c r="K200" s="23"/>
      <c r="L200" s="24"/>
      <c r="M200" s="24"/>
      <c r="N200" s="510"/>
      <c r="O200" s="510"/>
      <c r="P200" s="41"/>
      <c r="Q200" s="41"/>
      <c r="R200" s="42"/>
      <c r="S200" s="41"/>
      <c r="U200" s="2"/>
      <c r="V200" s="2"/>
      <c r="W200" s="2"/>
      <c r="X200" s="2"/>
      <c r="Y200" s="2"/>
      <c r="Z200" s="2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  <c r="AP200" s="120"/>
      <c r="AQ200" s="120"/>
      <c r="AR200" s="120"/>
      <c r="AS200" s="120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1"/>
    </row>
    <row r="201" spans="1:58" s="109" customFormat="1" ht="15.75" x14ac:dyDescent="0.2">
      <c r="B201" s="110"/>
      <c r="C201" s="111"/>
      <c r="D201" s="144"/>
      <c r="E201" s="2"/>
      <c r="F201" s="2"/>
      <c r="G201" s="120"/>
      <c r="H201" s="121"/>
      <c r="I201" s="122"/>
      <c r="J201" s="123"/>
      <c r="K201" s="23"/>
      <c r="L201" s="24"/>
      <c r="M201" s="24"/>
      <c r="N201" s="510"/>
      <c r="O201" s="510"/>
      <c r="P201" s="41"/>
      <c r="Q201" s="41"/>
      <c r="R201" s="42"/>
      <c r="S201" s="41"/>
      <c r="U201" s="2"/>
      <c r="V201" s="2"/>
      <c r="W201" s="2"/>
      <c r="X201" s="2"/>
      <c r="Y201" s="2"/>
      <c r="Z201" s="2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1"/>
    </row>
    <row r="202" spans="1:58" s="109" customFormat="1" ht="15.75" x14ac:dyDescent="0.2">
      <c r="B202" s="110"/>
      <c r="C202" s="111"/>
      <c r="D202" s="144"/>
      <c r="E202" s="2"/>
      <c r="F202" s="2"/>
      <c r="G202" s="120"/>
      <c r="H202" s="121"/>
      <c r="I202" s="122"/>
      <c r="J202" s="123"/>
      <c r="K202" s="23"/>
      <c r="L202" s="24"/>
      <c r="M202" s="24"/>
      <c r="N202" s="510"/>
      <c r="O202" s="510"/>
      <c r="P202" s="41"/>
      <c r="Q202" s="41"/>
      <c r="R202" s="42"/>
      <c r="S202" s="41"/>
      <c r="U202" s="2"/>
      <c r="V202" s="2"/>
      <c r="W202" s="2"/>
      <c r="X202" s="2"/>
      <c r="Y202" s="2"/>
      <c r="Z202" s="2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1"/>
    </row>
    <row r="203" spans="1:58" s="109" customFormat="1" ht="15.75" x14ac:dyDescent="0.2">
      <c r="B203" s="110"/>
      <c r="C203" s="111"/>
      <c r="D203" s="144"/>
      <c r="E203" s="2"/>
      <c r="F203" s="2"/>
      <c r="G203" s="120"/>
      <c r="H203" s="121"/>
      <c r="I203" s="122"/>
      <c r="J203" s="123"/>
      <c r="K203" s="23"/>
      <c r="L203" s="24"/>
      <c r="M203" s="24"/>
      <c r="N203" s="510"/>
      <c r="O203" s="510"/>
      <c r="P203" s="41"/>
      <c r="Q203" s="41"/>
      <c r="R203" s="42"/>
      <c r="S203" s="41"/>
      <c r="U203" s="2"/>
      <c r="V203" s="2"/>
      <c r="W203" s="2"/>
      <c r="X203" s="2"/>
      <c r="Y203" s="2"/>
      <c r="Z203" s="2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0"/>
      <c r="AO203" s="120"/>
      <c r="AP203" s="120"/>
      <c r="AQ203" s="120"/>
      <c r="AR203" s="120"/>
      <c r="AS203" s="120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1"/>
    </row>
    <row r="204" spans="1:58" s="109" customFormat="1" ht="15.75" x14ac:dyDescent="0.2">
      <c r="B204" s="110"/>
      <c r="C204" s="111"/>
      <c r="D204" s="144"/>
      <c r="E204" s="2"/>
      <c r="F204" s="2"/>
      <c r="G204" s="120"/>
      <c r="H204" s="121"/>
      <c r="I204" s="122"/>
      <c r="J204" s="123"/>
      <c r="K204" s="23"/>
      <c r="L204" s="24"/>
      <c r="M204" s="24"/>
      <c r="N204" s="510"/>
      <c r="O204" s="510"/>
      <c r="P204" s="41"/>
      <c r="Q204" s="41"/>
      <c r="R204" s="42"/>
      <c r="S204" s="41"/>
      <c r="U204" s="2"/>
      <c r="V204" s="2"/>
      <c r="W204" s="2"/>
      <c r="X204" s="2"/>
      <c r="Y204" s="2"/>
      <c r="Z204" s="2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  <c r="AL204" s="120"/>
      <c r="AM204" s="120"/>
      <c r="AN204" s="120"/>
      <c r="AO204" s="120"/>
      <c r="AP204" s="120"/>
      <c r="AQ204" s="120"/>
      <c r="AR204" s="120"/>
      <c r="AS204" s="120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1"/>
    </row>
    <row r="205" spans="1:58" s="109" customFormat="1" ht="15.75" x14ac:dyDescent="0.2">
      <c r="B205" s="110"/>
      <c r="C205" s="111"/>
      <c r="D205" s="144"/>
      <c r="E205" s="2"/>
      <c r="F205" s="2"/>
      <c r="G205" s="120"/>
      <c r="H205" s="121"/>
      <c r="I205" s="122"/>
      <c r="J205" s="123"/>
      <c r="K205" s="23"/>
      <c r="L205" s="24"/>
      <c r="M205" s="24"/>
      <c r="N205" s="510"/>
      <c r="O205" s="510"/>
      <c r="P205" s="41"/>
      <c r="Q205" s="41"/>
      <c r="R205" s="42"/>
      <c r="S205" s="41"/>
      <c r="U205" s="2"/>
      <c r="V205" s="2"/>
      <c r="W205" s="2"/>
      <c r="X205" s="2"/>
      <c r="Y205" s="2"/>
      <c r="Z205" s="2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  <c r="AP205" s="120"/>
      <c r="AQ205" s="120"/>
      <c r="AR205" s="120"/>
      <c r="AS205" s="120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1"/>
    </row>
    <row r="206" spans="1:58" s="109" customFormat="1" ht="15.75" x14ac:dyDescent="0.2">
      <c r="B206" s="110"/>
      <c r="C206" s="111"/>
      <c r="D206" s="144"/>
      <c r="E206" s="2"/>
      <c r="F206" s="2"/>
      <c r="G206" s="120"/>
      <c r="H206" s="121"/>
      <c r="I206" s="122"/>
      <c r="J206" s="123"/>
      <c r="K206" s="23"/>
      <c r="L206" s="24"/>
      <c r="M206" s="24"/>
      <c r="N206" s="510"/>
      <c r="O206" s="510"/>
      <c r="P206" s="41"/>
      <c r="Q206" s="41"/>
      <c r="R206" s="42"/>
      <c r="S206" s="41"/>
      <c r="U206" s="2"/>
      <c r="V206" s="2"/>
      <c r="W206" s="2"/>
      <c r="X206" s="2"/>
      <c r="Y206" s="2"/>
      <c r="Z206" s="2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  <c r="AK206" s="120"/>
      <c r="AL206" s="120"/>
      <c r="AM206" s="120"/>
      <c r="AN206" s="120"/>
      <c r="AO206" s="120"/>
      <c r="AP206" s="120"/>
      <c r="AQ206" s="120"/>
      <c r="AR206" s="120"/>
      <c r="AS206" s="120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1"/>
    </row>
    <row r="207" spans="1:58" s="109" customFormat="1" ht="15.75" x14ac:dyDescent="0.2">
      <c r="B207" s="110"/>
      <c r="C207" s="111"/>
      <c r="D207" s="144"/>
      <c r="E207" s="2"/>
      <c r="F207" s="2"/>
      <c r="G207" s="120"/>
      <c r="H207" s="121"/>
      <c r="I207" s="122"/>
      <c r="J207" s="123"/>
      <c r="K207" s="23"/>
      <c r="L207" s="24"/>
      <c r="M207" s="24"/>
      <c r="N207" s="510"/>
      <c r="O207" s="510"/>
      <c r="P207" s="41"/>
      <c r="Q207" s="41"/>
      <c r="R207" s="42"/>
      <c r="S207" s="32"/>
      <c r="U207" s="2"/>
      <c r="V207" s="2"/>
      <c r="W207" s="2"/>
      <c r="X207" s="2"/>
      <c r="Y207" s="2"/>
      <c r="Z207" s="2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0"/>
      <c r="AO207" s="120"/>
      <c r="AP207" s="120"/>
      <c r="AQ207" s="120"/>
      <c r="AR207" s="120"/>
      <c r="AS207" s="120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1"/>
    </row>
    <row r="208" spans="1:58" s="41" customFormat="1" ht="15.75" x14ac:dyDescent="0.2">
      <c r="A208" s="109"/>
      <c r="B208" s="110"/>
      <c r="C208" s="111"/>
      <c r="D208" s="144"/>
      <c r="E208" s="2"/>
      <c r="F208" s="2"/>
      <c r="G208" s="120"/>
      <c r="H208" s="121"/>
      <c r="I208" s="122"/>
      <c r="J208" s="123"/>
      <c r="K208" s="23"/>
      <c r="L208" s="24"/>
      <c r="M208" s="24"/>
      <c r="N208" s="510"/>
      <c r="O208" s="510"/>
      <c r="R208" s="42"/>
      <c r="S208" s="32"/>
      <c r="T208" s="109"/>
      <c r="U208" s="2"/>
      <c r="V208" s="2"/>
      <c r="W208" s="2"/>
      <c r="X208" s="2"/>
      <c r="Y208" s="2"/>
      <c r="Z208" s="2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0"/>
      <c r="AO208" s="120"/>
      <c r="AP208" s="120"/>
      <c r="AQ208" s="120"/>
      <c r="AR208" s="120"/>
      <c r="AS208" s="120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1"/>
    </row>
    <row r="209" spans="1:58" s="41" customFormat="1" ht="15.75" x14ac:dyDescent="0.2">
      <c r="A209" s="109"/>
      <c r="B209" s="110"/>
      <c r="C209" s="111"/>
      <c r="D209" s="144"/>
      <c r="E209" s="2"/>
      <c r="F209" s="2"/>
      <c r="G209" s="120"/>
      <c r="H209" s="121"/>
      <c r="I209" s="122"/>
      <c r="J209" s="123"/>
      <c r="K209" s="23"/>
      <c r="L209" s="24"/>
      <c r="M209" s="24"/>
      <c r="N209" s="510"/>
      <c r="O209" s="510"/>
      <c r="R209" s="42"/>
      <c r="S209" s="32"/>
      <c r="T209" s="109"/>
      <c r="U209" s="2"/>
      <c r="V209" s="2"/>
      <c r="W209" s="2"/>
      <c r="X209" s="2"/>
      <c r="Y209" s="2"/>
      <c r="Z209" s="2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0"/>
      <c r="AO209" s="120"/>
      <c r="AP209" s="120"/>
      <c r="AQ209" s="120"/>
      <c r="AR209" s="120"/>
      <c r="AS209" s="120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1"/>
    </row>
    <row r="210" spans="1:58" s="41" customFormat="1" ht="15.75" x14ac:dyDescent="0.2">
      <c r="A210" s="109"/>
      <c r="B210" s="110"/>
      <c r="C210" s="111"/>
      <c r="D210" s="144"/>
      <c r="E210" s="2"/>
      <c r="F210" s="2"/>
      <c r="G210" s="120"/>
      <c r="H210" s="121"/>
      <c r="I210" s="122"/>
      <c r="J210" s="123"/>
      <c r="K210" s="23"/>
      <c r="L210" s="24"/>
      <c r="M210" s="24"/>
      <c r="N210" s="510"/>
      <c r="O210" s="510"/>
      <c r="R210" s="42"/>
      <c r="S210" s="32"/>
      <c r="T210" s="109"/>
      <c r="U210" s="2"/>
      <c r="V210" s="2"/>
      <c r="W210" s="2"/>
      <c r="X210" s="2"/>
      <c r="Y210" s="2"/>
      <c r="Z210" s="2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0"/>
      <c r="AO210" s="120"/>
      <c r="AP210" s="120"/>
      <c r="AQ210" s="120"/>
      <c r="AR210" s="120"/>
      <c r="AS210" s="120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1"/>
    </row>
    <row r="211" spans="1:58" s="41" customFormat="1" ht="15.75" x14ac:dyDescent="0.2">
      <c r="A211" s="109"/>
      <c r="B211" s="110"/>
      <c r="C211" s="111"/>
      <c r="D211" s="144"/>
      <c r="E211" s="2"/>
      <c r="F211" s="2"/>
      <c r="G211" s="120"/>
      <c r="H211" s="121"/>
      <c r="I211" s="122"/>
      <c r="J211" s="123"/>
      <c r="K211" s="23"/>
      <c r="L211" s="24"/>
      <c r="M211" s="24"/>
      <c r="N211" s="510"/>
      <c r="O211" s="510"/>
      <c r="R211" s="42"/>
      <c r="S211" s="32"/>
      <c r="T211" s="109"/>
      <c r="U211" s="2"/>
      <c r="V211" s="2"/>
      <c r="W211" s="2"/>
      <c r="X211" s="2"/>
      <c r="Y211" s="2"/>
      <c r="Z211" s="2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0"/>
      <c r="AO211" s="120"/>
      <c r="AP211" s="120"/>
      <c r="AQ211" s="120"/>
      <c r="AR211" s="120"/>
      <c r="AS211" s="120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1"/>
    </row>
    <row r="212" spans="1:58" s="41" customFormat="1" ht="15.75" x14ac:dyDescent="0.2">
      <c r="A212" s="109"/>
      <c r="B212" s="110"/>
      <c r="C212" s="111"/>
      <c r="D212" s="144"/>
      <c r="E212" s="2"/>
      <c r="F212" s="2"/>
      <c r="G212" s="120"/>
      <c r="H212" s="121"/>
      <c r="I212" s="122"/>
      <c r="J212" s="123"/>
      <c r="K212" s="23"/>
      <c r="L212" s="24"/>
      <c r="M212" s="24"/>
      <c r="N212" s="510"/>
      <c r="O212" s="510"/>
      <c r="R212" s="42"/>
      <c r="S212" s="32"/>
      <c r="T212" s="109"/>
      <c r="U212" s="2"/>
      <c r="V212" s="2"/>
      <c r="W212" s="2"/>
      <c r="X212" s="2"/>
      <c r="Y212" s="2"/>
      <c r="Z212" s="2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  <c r="AP212" s="120"/>
      <c r="AQ212" s="120"/>
      <c r="AR212" s="120"/>
      <c r="AS212" s="120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1"/>
    </row>
    <row r="213" spans="1:58" s="41" customFormat="1" ht="15.75" x14ac:dyDescent="0.2">
      <c r="A213" s="109"/>
      <c r="B213" s="110"/>
      <c r="C213" s="111"/>
      <c r="D213" s="144"/>
      <c r="E213" s="2"/>
      <c r="F213" s="2"/>
      <c r="G213" s="120"/>
      <c r="H213" s="121"/>
      <c r="I213" s="122"/>
      <c r="J213" s="123"/>
      <c r="K213" s="23"/>
      <c r="L213" s="24"/>
      <c r="M213" s="24"/>
      <c r="N213" s="510"/>
      <c r="O213" s="510"/>
      <c r="R213" s="42"/>
      <c r="S213" s="32"/>
      <c r="T213" s="109"/>
      <c r="U213" s="2"/>
      <c r="V213" s="2"/>
      <c r="W213" s="2"/>
      <c r="X213" s="2"/>
      <c r="Y213" s="2"/>
      <c r="Z213" s="2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1"/>
    </row>
    <row r="214" spans="1:58" s="41" customFormat="1" ht="15.75" x14ac:dyDescent="0.2">
      <c r="A214" s="109"/>
      <c r="B214" s="110"/>
      <c r="C214" s="111"/>
      <c r="D214" s="144"/>
      <c r="E214" s="2"/>
      <c r="F214" s="2"/>
      <c r="G214" s="120"/>
      <c r="H214" s="121"/>
      <c r="I214" s="122"/>
      <c r="J214" s="123"/>
      <c r="K214" s="23"/>
      <c r="L214" s="24"/>
      <c r="M214" s="24"/>
      <c r="N214" s="510"/>
      <c r="O214" s="510"/>
      <c r="R214" s="42"/>
      <c r="S214" s="32"/>
      <c r="T214" s="109"/>
      <c r="U214" s="2"/>
      <c r="V214" s="2"/>
      <c r="W214" s="2"/>
      <c r="X214" s="2"/>
      <c r="Y214" s="2"/>
      <c r="Z214" s="2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  <c r="AK214" s="120"/>
      <c r="AL214" s="120"/>
      <c r="AM214" s="120"/>
      <c r="AN214" s="120"/>
      <c r="AO214" s="120"/>
      <c r="AP214" s="120"/>
      <c r="AQ214" s="120"/>
      <c r="AR214" s="120"/>
      <c r="AS214" s="120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1"/>
    </row>
    <row r="215" spans="1:58" s="41" customFormat="1" ht="15.75" x14ac:dyDescent="0.2">
      <c r="A215" s="109"/>
      <c r="B215" s="110"/>
      <c r="C215" s="111"/>
      <c r="D215" s="144"/>
      <c r="E215" s="2"/>
      <c r="F215" s="2"/>
      <c r="G215" s="120"/>
      <c r="H215" s="121"/>
      <c r="I215" s="122"/>
      <c r="J215" s="123"/>
      <c r="K215" s="23"/>
      <c r="L215" s="24"/>
      <c r="M215" s="24"/>
      <c r="N215" s="510"/>
      <c r="O215" s="510"/>
      <c r="R215" s="42"/>
      <c r="S215" s="32"/>
      <c r="T215" s="109"/>
      <c r="U215" s="2"/>
      <c r="V215" s="2"/>
      <c r="W215" s="2"/>
      <c r="X215" s="2"/>
      <c r="Y215" s="2"/>
      <c r="Z215" s="2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  <c r="AL215" s="120"/>
      <c r="AM215" s="120"/>
      <c r="AN215" s="120"/>
      <c r="AO215" s="120"/>
      <c r="AP215" s="120"/>
      <c r="AQ215" s="120"/>
      <c r="AR215" s="120"/>
      <c r="AS215" s="120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1"/>
    </row>
    <row r="216" spans="1:58" s="41" customFormat="1" ht="15.75" x14ac:dyDescent="0.2">
      <c r="A216" s="109"/>
      <c r="B216" s="110"/>
      <c r="C216" s="111"/>
      <c r="D216" s="144"/>
      <c r="E216" s="2"/>
      <c r="F216" s="2"/>
      <c r="G216" s="120"/>
      <c r="H216" s="121"/>
      <c r="I216" s="122"/>
      <c r="J216" s="123"/>
      <c r="K216" s="23"/>
      <c r="L216" s="24"/>
      <c r="M216" s="24"/>
      <c r="N216" s="510"/>
      <c r="O216" s="510"/>
      <c r="R216" s="42"/>
      <c r="S216" s="32"/>
      <c r="T216" s="109"/>
      <c r="U216" s="2"/>
      <c r="V216" s="2"/>
      <c r="W216" s="2"/>
      <c r="X216" s="2"/>
      <c r="Y216" s="2"/>
      <c r="Z216" s="2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  <c r="AQ216" s="120"/>
      <c r="AR216" s="120"/>
      <c r="AS216" s="120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1"/>
    </row>
    <row r="217" spans="1:58" s="41" customFormat="1" ht="15.75" x14ac:dyDescent="0.2">
      <c r="A217" s="109"/>
      <c r="B217" s="110"/>
      <c r="C217" s="111"/>
      <c r="D217" s="144"/>
      <c r="E217" s="2"/>
      <c r="F217" s="2"/>
      <c r="G217" s="120"/>
      <c r="H217" s="121"/>
      <c r="I217" s="122"/>
      <c r="J217" s="123"/>
      <c r="K217" s="23"/>
      <c r="L217" s="24"/>
      <c r="M217" s="24"/>
      <c r="N217" s="510"/>
      <c r="O217" s="510"/>
      <c r="R217" s="42"/>
      <c r="S217" s="32"/>
      <c r="T217" s="109"/>
      <c r="U217" s="2"/>
      <c r="V217" s="2"/>
      <c r="W217" s="2"/>
      <c r="X217" s="2"/>
      <c r="Y217" s="2"/>
      <c r="Z217" s="2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  <c r="AL217" s="120"/>
      <c r="AM217" s="120"/>
      <c r="AN217" s="120"/>
      <c r="AO217" s="120"/>
      <c r="AP217" s="120"/>
      <c r="AQ217" s="120"/>
      <c r="AR217" s="120"/>
      <c r="AS217" s="120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1"/>
    </row>
    <row r="218" spans="1:58" s="41" customFormat="1" ht="15.75" x14ac:dyDescent="0.2">
      <c r="A218" s="109"/>
      <c r="B218" s="110"/>
      <c r="C218" s="111"/>
      <c r="D218" s="144"/>
      <c r="E218" s="2"/>
      <c r="F218" s="2"/>
      <c r="G218" s="120"/>
      <c r="H218" s="121"/>
      <c r="I218" s="122"/>
      <c r="J218" s="123"/>
      <c r="K218" s="23"/>
      <c r="L218" s="24"/>
      <c r="M218" s="24"/>
      <c r="N218" s="510"/>
      <c r="O218" s="510"/>
      <c r="R218" s="42"/>
      <c r="S218" s="32"/>
      <c r="T218" s="109"/>
      <c r="U218" s="2"/>
      <c r="V218" s="2"/>
      <c r="W218" s="2"/>
      <c r="X218" s="2"/>
      <c r="Y218" s="2"/>
      <c r="Z218" s="2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  <c r="AP218" s="120"/>
      <c r="AQ218" s="120"/>
      <c r="AR218" s="120"/>
      <c r="AS218" s="120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1"/>
    </row>
    <row r="219" spans="1:58" s="41" customFormat="1" ht="15.75" x14ac:dyDescent="0.2">
      <c r="A219" s="109"/>
      <c r="B219" s="110"/>
      <c r="C219" s="111"/>
      <c r="D219" s="144"/>
      <c r="E219" s="2"/>
      <c r="F219" s="2"/>
      <c r="G219" s="120"/>
      <c r="H219" s="121"/>
      <c r="I219" s="122"/>
      <c r="J219" s="123"/>
      <c r="K219" s="23"/>
      <c r="L219" s="24"/>
      <c r="M219" s="24"/>
      <c r="N219" s="510"/>
      <c r="O219" s="510"/>
      <c r="R219" s="42"/>
      <c r="S219" s="32"/>
      <c r="T219" s="109"/>
      <c r="U219" s="2"/>
      <c r="V219" s="2"/>
      <c r="W219" s="2"/>
      <c r="X219" s="2"/>
      <c r="Y219" s="2"/>
      <c r="Z219" s="2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  <c r="AP219" s="120"/>
      <c r="AQ219" s="120"/>
      <c r="AR219" s="120"/>
      <c r="AS219" s="120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1"/>
    </row>
    <row r="220" spans="1:58" s="41" customFormat="1" ht="15.75" x14ac:dyDescent="0.2">
      <c r="A220" s="109"/>
      <c r="B220" s="110"/>
      <c r="C220" s="111"/>
      <c r="D220" s="144"/>
      <c r="E220" s="2"/>
      <c r="F220" s="2"/>
      <c r="G220" s="120"/>
      <c r="H220" s="121"/>
      <c r="I220" s="122"/>
      <c r="J220" s="123"/>
      <c r="K220" s="23"/>
      <c r="L220" s="24"/>
      <c r="M220" s="24"/>
      <c r="N220" s="510"/>
      <c r="O220" s="510"/>
      <c r="R220" s="42"/>
      <c r="S220" s="32"/>
      <c r="T220" s="109"/>
      <c r="U220" s="2"/>
      <c r="V220" s="2"/>
      <c r="W220" s="2"/>
      <c r="X220" s="2"/>
      <c r="Y220" s="2"/>
      <c r="Z220" s="2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  <c r="AP220" s="120"/>
      <c r="AQ220" s="120"/>
      <c r="AR220" s="120"/>
      <c r="AS220" s="120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1"/>
    </row>
    <row r="221" spans="1:58" s="41" customFormat="1" ht="15.75" x14ac:dyDescent="0.2">
      <c r="A221" s="109"/>
      <c r="B221" s="110"/>
      <c r="C221" s="111"/>
      <c r="D221" s="144"/>
      <c r="E221" s="2"/>
      <c r="F221" s="2"/>
      <c r="G221" s="120"/>
      <c r="H221" s="121"/>
      <c r="I221" s="122"/>
      <c r="J221" s="123"/>
      <c r="K221" s="23"/>
      <c r="L221" s="24"/>
      <c r="M221" s="24"/>
      <c r="N221" s="510"/>
      <c r="O221" s="510"/>
      <c r="R221" s="42"/>
      <c r="S221" s="32"/>
      <c r="T221" s="109"/>
      <c r="U221" s="2"/>
      <c r="V221" s="2"/>
      <c r="W221" s="2"/>
      <c r="X221" s="2"/>
      <c r="Y221" s="2"/>
      <c r="Z221" s="2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1"/>
    </row>
    <row r="222" spans="1:58" s="41" customFormat="1" ht="15.75" x14ac:dyDescent="0.2">
      <c r="A222" s="109"/>
      <c r="B222" s="110"/>
      <c r="C222" s="111"/>
      <c r="D222" s="144"/>
      <c r="E222" s="2"/>
      <c r="F222" s="2"/>
      <c r="G222" s="120"/>
      <c r="H222" s="121"/>
      <c r="I222" s="122"/>
      <c r="J222" s="123"/>
      <c r="K222" s="23"/>
      <c r="L222" s="24"/>
      <c r="M222" s="24"/>
      <c r="N222" s="510"/>
      <c r="O222" s="510"/>
      <c r="R222" s="42"/>
      <c r="S222" s="32"/>
      <c r="T222" s="109"/>
      <c r="U222" s="2"/>
      <c r="V222" s="2"/>
      <c r="W222" s="2"/>
      <c r="X222" s="2"/>
      <c r="Y222" s="2"/>
      <c r="Z222" s="2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0"/>
      <c r="AO222" s="120"/>
      <c r="AP222" s="120"/>
      <c r="AQ222" s="120"/>
      <c r="AR222" s="120"/>
      <c r="AS222" s="120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1"/>
    </row>
    <row r="223" spans="1:58" s="41" customFormat="1" ht="15.75" x14ac:dyDescent="0.2">
      <c r="A223" s="109"/>
      <c r="B223" s="110"/>
      <c r="C223" s="111"/>
      <c r="D223" s="144"/>
      <c r="E223" s="2"/>
      <c r="F223" s="2"/>
      <c r="G223" s="120"/>
      <c r="H223" s="121"/>
      <c r="I223" s="122"/>
      <c r="J223" s="123"/>
      <c r="K223" s="23"/>
      <c r="L223" s="24"/>
      <c r="M223" s="24"/>
      <c r="N223" s="510"/>
      <c r="O223" s="510"/>
      <c r="R223" s="42"/>
      <c r="S223" s="32"/>
      <c r="T223" s="109"/>
      <c r="U223" s="2"/>
      <c r="V223" s="2"/>
      <c r="W223" s="2"/>
      <c r="X223" s="2"/>
      <c r="Y223" s="2"/>
      <c r="Z223" s="2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  <c r="AP223" s="120"/>
      <c r="AQ223" s="120"/>
      <c r="AR223" s="120"/>
      <c r="AS223" s="120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1"/>
    </row>
    <row r="224" spans="1:58" s="41" customFormat="1" ht="15.75" x14ac:dyDescent="0.2">
      <c r="A224" s="109"/>
      <c r="B224" s="110"/>
      <c r="C224" s="111"/>
      <c r="D224" s="144"/>
      <c r="E224" s="2"/>
      <c r="F224" s="2"/>
      <c r="G224" s="120"/>
      <c r="H224" s="121"/>
      <c r="I224" s="122"/>
      <c r="J224" s="123"/>
      <c r="K224" s="23"/>
      <c r="L224" s="24"/>
      <c r="M224" s="24"/>
      <c r="N224" s="510"/>
      <c r="O224" s="510"/>
      <c r="R224" s="42"/>
      <c r="S224" s="32"/>
      <c r="T224" s="109"/>
      <c r="U224" s="2"/>
      <c r="V224" s="2"/>
      <c r="W224" s="2"/>
      <c r="X224" s="2"/>
      <c r="Y224" s="2"/>
      <c r="Z224" s="2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  <c r="AQ224" s="120"/>
      <c r="AR224" s="120"/>
      <c r="AS224" s="120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1"/>
    </row>
    <row r="225" spans="1:58" s="41" customFormat="1" ht="15.75" x14ac:dyDescent="0.2">
      <c r="A225" s="109"/>
      <c r="B225" s="110"/>
      <c r="C225" s="111"/>
      <c r="D225" s="144"/>
      <c r="E225" s="2"/>
      <c r="F225" s="2"/>
      <c r="G225" s="120"/>
      <c r="H225" s="121"/>
      <c r="I225" s="122"/>
      <c r="J225" s="123"/>
      <c r="K225" s="23"/>
      <c r="L225" s="24"/>
      <c r="M225" s="24"/>
      <c r="N225" s="510"/>
      <c r="O225" s="510"/>
      <c r="R225" s="42"/>
      <c r="S225" s="32"/>
      <c r="T225" s="109"/>
      <c r="U225" s="2"/>
      <c r="V225" s="2"/>
      <c r="W225" s="2"/>
      <c r="X225" s="2"/>
      <c r="Y225" s="2"/>
      <c r="Z225" s="2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0"/>
      <c r="AO225" s="120"/>
      <c r="AP225" s="120"/>
      <c r="AQ225" s="120"/>
      <c r="AR225" s="120"/>
      <c r="AS225" s="120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1"/>
    </row>
    <row r="226" spans="1:58" s="41" customFormat="1" ht="15.75" x14ac:dyDescent="0.2">
      <c r="A226" s="109"/>
      <c r="B226" s="110"/>
      <c r="C226" s="111"/>
      <c r="D226" s="144"/>
      <c r="E226" s="2"/>
      <c r="F226" s="2"/>
      <c r="G226" s="120"/>
      <c r="H226" s="121"/>
      <c r="I226" s="122"/>
      <c r="J226" s="123"/>
      <c r="K226" s="23"/>
      <c r="L226" s="24"/>
      <c r="M226" s="24"/>
      <c r="N226" s="510"/>
      <c r="O226" s="510"/>
      <c r="R226" s="42"/>
      <c r="S226" s="32"/>
      <c r="T226" s="109"/>
      <c r="U226" s="2"/>
      <c r="V226" s="2"/>
      <c r="W226" s="2"/>
      <c r="X226" s="2"/>
      <c r="Y226" s="2"/>
      <c r="Z226" s="2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  <c r="AQ226" s="120"/>
      <c r="AR226" s="120"/>
      <c r="AS226" s="120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1"/>
    </row>
    <row r="227" spans="1:58" s="41" customFormat="1" ht="15.75" x14ac:dyDescent="0.2">
      <c r="A227" s="109"/>
      <c r="B227" s="110"/>
      <c r="C227" s="111"/>
      <c r="D227" s="144"/>
      <c r="E227" s="2"/>
      <c r="F227" s="2"/>
      <c r="G227" s="120"/>
      <c r="H227" s="121"/>
      <c r="I227" s="122"/>
      <c r="J227" s="123"/>
      <c r="K227" s="23"/>
      <c r="L227" s="24"/>
      <c r="M227" s="24"/>
      <c r="N227" s="510"/>
      <c r="O227" s="510"/>
      <c r="R227" s="42"/>
      <c r="S227" s="32"/>
      <c r="T227" s="109"/>
      <c r="U227" s="2"/>
      <c r="V227" s="2"/>
      <c r="W227" s="2"/>
      <c r="X227" s="2"/>
      <c r="Y227" s="2"/>
      <c r="Z227" s="2"/>
      <c r="AA227" s="120"/>
      <c r="AB227" s="120"/>
      <c r="AC227" s="120"/>
      <c r="AD227" s="120"/>
      <c r="AE227" s="120"/>
      <c r="AF227" s="120"/>
      <c r="AG227" s="120"/>
      <c r="AH227" s="120"/>
      <c r="AI227" s="120"/>
      <c r="AJ227" s="120"/>
      <c r="AK227" s="120"/>
      <c r="AL227" s="120"/>
      <c r="AM227" s="120"/>
      <c r="AN227" s="120"/>
      <c r="AO227" s="120"/>
      <c r="AP227" s="120"/>
      <c r="AQ227" s="120"/>
      <c r="AR227" s="120"/>
      <c r="AS227" s="120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1"/>
    </row>
    <row r="228" spans="1:58" s="41" customFormat="1" ht="15.75" x14ac:dyDescent="0.2">
      <c r="A228" s="109"/>
      <c r="B228" s="110"/>
      <c r="C228" s="111"/>
      <c r="D228" s="144"/>
      <c r="E228" s="2"/>
      <c r="F228" s="2"/>
      <c r="G228" s="120"/>
      <c r="H228" s="121"/>
      <c r="I228" s="122"/>
      <c r="J228" s="123"/>
      <c r="K228" s="23"/>
      <c r="L228" s="24"/>
      <c r="M228" s="24"/>
      <c r="N228" s="510"/>
      <c r="O228" s="510"/>
      <c r="R228" s="42"/>
      <c r="S228" s="32"/>
      <c r="T228" s="109"/>
      <c r="U228" s="2"/>
      <c r="V228" s="2"/>
      <c r="W228" s="2"/>
      <c r="X228" s="2"/>
      <c r="Y228" s="2"/>
      <c r="Z228" s="2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  <c r="AL228" s="120"/>
      <c r="AM228" s="120"/>
      <c r="AN228" s="120"/>
      <c r="AO228" s="120"/>
      <c r="AP228" s="120"/>
      <c r="AQ228" s="120"/>
      <c r="AR228" s="120"/>
      <c r="AS228" s="120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1"/>
    </row>
    <row r="229" spans="1:58" s="41" customFormat="1" ht="15.75" x14ac:dyDescent="0.2">
      <c r="A229" s="109"/>
      <c r="B229" s="110"/>
      <c r="C229" s="111"/>
      <c r="D229" s="144"/>
      <c r="E229" s="2"/>
      <c r="F229" s="2"/>
      <c r="G229" s="120"/>
      <c r="H229" s="121"/>
      <c r="I229" s="122"/>
      <c r="J229" s="123"/>
      <c r="K229" s="23"/>
      <c r="L229" s="24"/>
      <c r="M229" s="24"/>
      <c r="N229" s="510"/>
      <c r="O229" s="510"/>
      <c r="R229" s="42"/>
      <c r="S229" s="32"/>
      <c r="T229" s="109"/>
      <c r="U229" s="2"/>
      <c r="V229" s="2"/>
      <c r="W229" s="2"/>
      <c r="X229" s="2"/>
      <c r="Y229" s="2"/>
      <c r="Z229" s="2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0"/>
      <c r="AO229" s="120"/>
      <c r="AP229" s="120"/>
      <c r="AQ229" s="120"/>
      <c r="AR229" s="120"/>
      <c r="AS229" s="120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1"/>
    </row>
    <row r="230" spans="1:58" s="41" customFormat="1" ht="15.75" x14ac:dyDescent="0.2">
      <c r="A230" s="109"/>
      <c r="B230" s="110"/>
      <c r="C230" s="111"/>
      <c r="D230" s="144"/>
      <c r="E230" s="2"/>
      <c r="F230" s="2"/>
      <c r="G230" s="120"/>
      <c r="H230" s="121"/>
      <c r="I230" s="122"/>
      <c r="J230" s="123"/>
      <c r="K230" s="23"/>
      <c r="L230" s="24"/>
      <c r="M230" s="24"/>
      <c r="N230" s="510"/>
      <c r="O230" s="510"/>
      <c r="R230" s="42"/>
      <c r="S230" s="32"/>
      <c r="T230" s="109"/>
      <c r="U230" s="2"/>
      <c r="V230" s="2"/>
      <c r="W230" s="2"/>
      <c r="X230" s="2"/>
      <c r="Y230" s="2"/>
      <c r="Z230" s="2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0"/>
      <c r="AL230" s="120"/>
      <c r="AM230" s="120"/>
      <c r="AN230" s="120"/>
      <c r="AO230" s="120"/>
      <c r="AP230" s="120"/>
      <c r="AQ230" s="120"/>
      <c r="AR230" s="120"/>
      <c r="AS230" s="120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1"/>
    </row>
    <row r="231" spans="1:58" s="41" customFormat="1" ht="15.75" x14ac:dyDescent="0.2">
      <c r="A231" s="109"/>
      <c r="B231" s="110"/>
      <c r="C231" s="111"/>
      <c r="D231" s="144"/>
      <c r="E231" s="2"/>
      <c r="F231" s="2"/>
      <c r="G231" s="120"/>
      <c r="H231" s="121"/>
      <c r="I231" s="122"/>
      <c r="J231" s="123"/>
      <c r="K231" s="23"/>
      <c r="L231" s="24"/>
      <c r="M231" s="24"/>
      <c r="N231" s="510"/>
      <c r="O231" s="510"/>
      <c r="R231" s="42"/>
      <c r="S231" s="32"/>
      <c r="T231" s="109"/>
      <c r="U231" s="2"/>
      <c r="V231" s="2"/>
      <c r="W231" s="2"/>
      <c r="X231" s="2"/>
      <c r="Y231" s="2"/>
      <c r="Z231" s="2"/>
      <c r="AA231" s="120"/>
      <c r="AB231" s="120"/>
      <c r="AC231" s="120"/>
      <c r="AD231" s="120"/>
      <c r="AE231" s="120"/>
      <c r="AF231" s="120"/>
      <c r="AG231" s="120"/>
      <c r="AH231" s="120"/>
      <c r="AI231" s="120"/>
      <c r="AJ231" s="120"/>
      <c r="AK231" s="120"/>
      <c r="AL231" s="120"/>
      <c r="AM231" s="120"/>
      <c r="AN231" s="120"/>
      <c r="AO231" s="120"/>
      <c r="AP231" s="120"/>
      <c r="AQ231" s="120"/>
      <c r="AR231" s="120"/>
      <c r="AS231" s="120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1"/>
    </row>
    <row r="232" spans="1:58" s="41" customFormat="1" ht="15.75" x14ac:dyDescent="0.2">
      <c r="A232" s="109"/>
      <c r="B232" s="110"/>
      <c r="C232" s="111"/>
      <c r="D232" s="144"/>
      <c r="E232" s="2"/>
      <c r="F232" s="2"/>
      <c r="G232" s="120"/>
      <c r="H232" s="121"/>
      <c r="I232" s="122"/>
      <c r="J232" s="123"/>
      <c r="K232" s="23"/>
      <c r="L232" s="24"/>
      <c r="M232" s="24"/>
      <c r="N232" s="510"/>
      <c r="O232" s="510"/>
      <c r="R232" s="42"/>
      <c r="S232" s="32"/>
      <c r="T232" s="109"/>
      <c r="U232" s="2"/>
      <c r="V232" s="2"/>
      <c r="W232" s="2"/>
      <c r="X232" s="2"/>
      <c r="Y232" s="2"/>
      <c r="Z232" s="2"/>
      <c r="AA232" s="120"/>
      <c r="AB232" s="120"/>
      <c r="AC232" s="120"/>
      <c r="AD232" s="120"/>
      <c r="AE232" s="120"/>
      <c r="AF232" s="120"/>
      <c r="AG232" s="120"/>
      <c r="AH232" s="120"/>
      <c r="AI232" s="120"/>
      <c r="AJ232" s="120"/>
      <c r="AK232" s="120"/>
      <c r="AL232" s="120"/>
      <c r="AM232" s="120"/>
      <c r="AN232" s="120"/>
      <c r="AO232" s="120"/>
      <c r="AP232" s="120"/>
      <c r="AQ232" s="120"/>
      <c r="AR232" s="120"/>
      <c r="AS232" s="120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1"/>
    </row>
    <row r="233" spans="1:58" s="41" customFormat="1" ht="15.75" x14ac:dyDescent="0.2">
      <c r="A233" s="109"/>
      <c r="B233" s="110"/>
      <c r="C233" s="111"/>
      <c r="D233" s="144"/>
      <c r="E233" s="2"/>
      <c r="F233" s="2"/>
      <c r="G233" s="120"/>
      <c r="H233" s="121"/>
      <c r="I233" s="122"/>
      <c r="J233" s="123"/>
      <c r="K233" s="23"/>
      <c r="L233" s="24"/>
      <c r="M233" s="24"/>
      <c r="N233" s="510"/>
      <c r="O233" s="510"/>
      <c r="R233" s="42"/>
      <c r="S233" s="32"/>
      <c r="T233" s="109"/>
      <c r="U233" s="2"/>
      <c r="V233" s="2"/>
      <c r="W233" s="2"/>
      <c r="X233" s="2"/>
      <c r="Y233" s="2"/>
      <c r="Z233" s="2"/>
      <c r="AA233" s="120"/>
      <c r="AB233" s="120"/>
      <c r="AC233" s="120"/>
      <c r="AD233" s="120"/>
      <c r="AE233" s="120"/>
      <c r="AF233" s="120"/>
      <c r="AG233" s="120"/>
      <c r="AH233" s="120"/>
      <c r="AI233" s="120"/>
      <c r="AJ233" s="120"/>
      <c r="AK233" s="120"/>
      <c r="AL233" s="120"/>
      <c r="AM233" s="120"/>
      <c r="AN233" s="120"/>
      <c r="AO233" s="120"/>
      <c r="AP233" s="120"/>
      <c r="AQ233" s="120"/>
      <c r="AR233" s="120"/>
      <c r="AS233" s="120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1"/>
    </row>
    <row r="234" spans="1:58" s="41" customFormat="1" ht="15.75" x14ac:dyDescent="0.2">
      <c r="A234" s="109"/>
      <c r="B234" s="110"/>
      <c r="C234" s="111"/>
      <c r="D234" s="144"/>
      <c r="E234" s="2"/>
      <c r="F234" s="2"/>
      <c r="G234" s="120"/>
      <c r="H234" s="121"/>
      <c r="I234" s="122"/>
      <c r="J234" s="123"/>
      <c r="K234" s="23"/>
      <c r="L234" s="24"/>
      <c r="M234" s="24"/>
      <c r="N234" s="510"/>
      <c r="O234" s="510"/>
      <c r="R234" s="42"/>
      <c r="S234" s="32"/>
      <c r="T234" s="109"/>
      <c r="U234" s="2"/>
      <c r="V234" s="2"/>
      <c r="W234" s="2"/>
      <c r="X234" s="2"/>
      <c r="Y234" s="2"/>
      <c r="Z234" s="2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0"/>
      <c r="AQ234" s="120"/>
      <c r="AR234" s="120"/>
      <c r="AS234" s="120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1"/>
    </row>
    <row r="235" spans="1:58" s="41" customFormat="1" ht="15.75" x14ac:dyDescent="0.2">
      <c r="A235" s="109"/>
      <c r="B235" s="110"/>
      <c r="C235" s="111"/>
      <c r="D235" s="144"/>
      <c r="E235" s="2"/>
      <c r="F235" s="2"/>
      <c r="G235" s="120"/>
      <c r="H235" s="121"/>
      <c r="I235" s="122"/>
      <c r="J235" s="123"/>
      <c r="K235" s="23"/>
      <c r="L235" s="24"/>
      <c r="M235" s="24"/>
      <c r="N235" s="510"/>
      <c r="O235" s="510"/>
      <c r="R235" s="42"/>
      <c r="S235" s="32"/>
      <c r="T235" s="109"/>
      <c r="U235" s="2"/>
      <c r="V235" s="2"/>
      <c r="W235" s="2"/>
      <c r="X235" s="2"/>
      <c r="Y235" s="2"/>
      <c r="Z235" s="2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0"/>
      <c r="AO235" s="120"/>
      <c r="AP235" s="120"/>
      <c r="AQ235" s="120"/>
      <c r="AR235" s="120"/>
      <c r="AS235" s="120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1"/>
    </row>
    <row r="236" spans="1:58" s="41" customFormat="1" ht="15.75" x14ac:dyDescent="0.2">
      <c r="A236" s="109"/>
      <c r="B236" s="110"/>
      <c r="C236" s="111"/>
      <c r="D236" s="144"/>
      <c r="E236" s="2"/>
      <c r="F236" s="2"/>
      <c r="G236" s="120"/>
      <c r="H236" s="121"/>
      <c r="I236" s="122"/>
      <c r="J236" s="123"/>
      <c r="K236" s="23"/>
      <c r="L236" s="24"/>
      <c r="M236" s="24"/>
      <c r="N236" s="510"/>
      <c r="O236" s="510"/>
      <c r="R236" s="42"/>
      <c r="S236" s="32"/>
      <c r="T236" s="109"/>
      <c r="U236" s="2"/>
      <c r="V236" s="2"/>
      <c r="W236" s="2"/>
      <c r="X236" s="2"/>
      <c r="Y236" s="2"/>
      <c r="Z236" s="2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  <c r="AP236" s="120"/>
      <c r="AQ236" s="120"/>
      <c r="AR236" s="120"/>
      <c r="AS236" s="120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1"/>
    </row>
    <row r="237" spans="1:58" s="41" customFormat="1" ht="15.75" x14ac:dyDescent="0.2">
      <c r="A237" s="109"/>
      <c r="B237" s="110"/>
      <c r="C237" s="111"/>
      <c r="D237" s="144"/>
      <c r="E237" s="2"/>
      <c r="F237" s="2"/>
      <c r="G237" s="120"/>
      <c r="H237" s="121"/>
      <c r="I237" s="122"/>
      <c r="J237" s="123"/>
      <c r="K237" s="23"/>
      <c r="L237" s="24"/>
      <c r="M237" s="24"/>
      <c r="N237" s="510"/>
      <c r="O237" s="510"/>
      <c r="R237" s="42"/>
      <c r="S237" s="32"/>
      <c r="T237" s="109"/>
      <c r="U237" s="2"/>
      <c r="V237" s="2"/>
      <c r="W237" s="2"/>
      <c r="X237" s="2"/>
      <c r="Y237" s="2"/>
      <c r="Z237" s="2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0"/>
      <c r="AO237" s="120"/>
      <c r="AP237" s="120"/>
      <c r="AQ237" s="120"/>
      <c r="AR237" s="120"/>
      <c r="AS237" s="120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1"/>
    </row>
    <row r="238" spans="1:58" s="41" customFormat="1" ht="15.75" x14ac:dyDescent="0.2">
      <c r="A238" s="109"/>
      <c r="B238" s="110"/>
      <c r="C238" s="111"/>
      <c r="D238" s="144"/>
      <c r="E238" s="2"/>
      <c r="F238" s="2"/>
      <c r="G238" s="120"/>
      <c r="H238" s="121"/>
      <c r="I238" s="122"/>
      <c r="J238" s="123"/>
      <c r="K238" s="23"/>
      <c r="L238" s="24"/>
      <c r="M238" s="24"/>
      <c r="N238" s="510"/>
      <c r="O238" s="510"/>
      <c r="R238" s="42"/>
      <c r="S238" s="32"/>
      <c r="T238" s="109"/>
      <c r="U238" s="2"/>
      <c r="V238" s="2"/>
      <c r="W238" s="2"/>
      <c r="X238" s="2"/>
      <c r="Y238" s="2"/>
      <c r="Z238" s="2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0"/>
      <c r="AO238" s="120"/>
      <c r="AP238" s="120"/>
      <c r="AQ238" s="120"/>
      <c r="AR238" s="120"/>
      <c r="AS238" s="120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1"/>
    </row>
    <row r="239" spans="1:58" s="41" customFormat="1" ht="15.75" x14ac:dyDescent="0.2">
      <c r="A239" s="109"/>
      <c r="B239" s="110"/>
      <c r="C239" s="111"/>
      <c r="D239" s="144"/>
      <c r="E239" s="2"/>
      <c r="F239" s="2"/>
      <c r="G239" s="120"/>
      <c r="H239" s="121"/>
      <c r="I239" s="122"/>
      <c r="J239" s="123"/>
      <c r="K239" s="23"/>
      <c r="L239" s="24"/>
      <c r="M239" s="24"/>
      <c r="N239" s="510"/>
      <c r="O239" s="510"/>
      <c r="R239" s="42"/>
      <c r="S239" s="32"/>
      <c r="T239" s="109"/>
      <c r="U239" s="2"/>
      <c r="V239" s="2"/>
      <c r="W239" s="2"/>
      <c r="X239" s="2"/>
      <c r="Y239" s="2"/>
      <c r="Z239" s="2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  <c r="AL239" s="120"/>
      <c r="AM239" s="120"/>
      <c r="AN239" s="120"/>
      <c r="AO239" s="120"/>
      <c r="AP239" s="120"/>
      <c r="AQ239" s="120"/>
      <c r="AR239" s="120"/>
      <c r="AS239" s="120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1"/>
    </row>
    <row r="240" spans="1:58" s="41" customFormat="1" ht="15.75" x14ac:dyDescent="0.2">
      <c r="A240" s="109"/>
      <c r="B240" s="110"/>
      <c r="C240" s="111"/>
      <c r="D240" s="144"/>
      <c r="E240" s="2"/>
      <c r="F240" s="2"/>
      <c r="G240" s="120"/>
      <c r="H240" s="121"/>
      <c r="I240" s="122"/>
      <c r="J240" s="123"/>
      <c r="K240" s="23"/>
      <c r="L240" s="24"/>
      <c r="M240" s="24"/>
      <c r="N240" s="510"/>
      <c r="O240" s="510"/>
      <c r="R240" s="42"/>
      <c r="S240" s="32"/>
      <c r="T240" s="109"/>
      <c r="U240" s="2"/>
      <c r="V240" s="2"/>
      <c r="W240" s="2"/>
      <c r="X240" s="2"/>
      <c r="Y240" s="2"/>
      <c r="Z240" s="2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0"/>
      <c r="AO240" s="120"/>
      <c r="AP240" s="120"/>
      <c r="AQ240" s="120"/>
      <c r="AR240" s="120"/>
      <c r="AS240" s="120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1"/>
    </row>
    <row r="241" spans="1:58" s="41" customFormat="1" ht="15.75" x14ac:dyDescent="0.2">
      <c r="A241" s="109"/>
      <c r="B241" s="110"/>
      <c r="C241" s="111"/>
      <c r="D241" s="144"/>
      <c r="E241" s="2"/>
      <c r="F241" s="2"/>
      <c r="G241" s="120"/>
      <c r="H241" s="121"/>
      <c r="I241" s="122"/>
      <c r="J241" s="123"/>
      <c r="K241" s="23"/>
      <c r="L241" s="24"/>
      <c r="M241" s="24"/>
      <c r="N241" s="510"/>
      <c r="O241" s="510"/>
      <c r="R241" s="42"/>
      <c r="S241" s="32"/>
      <c r="T241" s="109"/>
      <c r="U241" s="2"/>
      <c r="V241" s="2"/>
      <c r="W241" s="2"/>
      <c r="X241" s="2"/>
      <c r="Y241" s="2"/>
      <c r="Z241" s="2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  <c r="AL241" s="120"/>
      <c r="AM241" s="120"/>
      <c r="AN241" s="120"/>
      <c r="AO241" s="120"/>
      <c r="AP241" s="120"/>
      <c r="AQ241" s="120"/>
      <c r="AR241" s="120"/>
      <c r="AS241" s="120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1"/>
    </row>
    <row r="242" spans="1:58" s="41" customFormat="1" ht="15.75" x14ac:dyDescent="0.2">
      <c r="A242" s="109"/>
      <c r="B242" s="110"/>
      <c r="C242" s="111"/>
      <c r="D242" s="144"/>
      <c r="E242" s="2"/>
      <c r="F242" s="2"/>
      <c r="G242" s="120"/>
      <c r="H242" s="121"/>
      <c r="I242" s="122"/>
      <c r="J242" s="123"/>
      <c r="K242" s="23"/>
      <c r="L242" s="24"/>
      <c r="M242" s="24"/>
      <c r="N242" s="510"/>
      <c r="O242" s="510"/>
      <c r="R242" s="42"/>
      <c r="S242" s="32"/>
      <c r="T242" s="109"/>
      <c r="U242" s="2"/>
      <c r="V242" s="2"/>
      <c r="W242" s="2"/>
      <c r="X242" s="2"/>
      <c r="Y242" s="2"/>
      <c r="Z242" s="2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  <c r="AP242" s="120"/>
      <c r="AQ242" s="120"/>
      <c r="AR242" s="120"/>
      <c r="AS242" s="120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1"/>
    </row>
    <row r="243" spans="1:58" s="41" customFormat="1" ht="15.75" x14ac:dyDescent="0.2">
      <c r="A243" s="109"/>
      <c r="B243" s="110"/>
      <c r="C243" s="111"/>
      <c r="D243" s="144"/>
      <c r="E243" s="2"/>
      <c r="F243" s="2"/>
      <c r="G243" s="120"/>
      <c r="H243" s="121"/>
      <c r="I243" s="122"/>
      <c r="J243" s="123"/>
      <c r="K243" s="23"/>
      <c r="L243" s="24"/>
      <c r="M243" s="24"/>
      <c r="N243" s="510"/>
      <c r="O243" s="510"/>
      <c r="R243" s="42"/>
      <c r="S243" s="32"/>
      <c r="T243" s="109"/>
      <c r="U243" s="2"/>
      <c r="V243" s="2"/>
      <c r="W243" s="2"/>
      <c r="X243" s="2"/>
      <c r="Y243" s="2"/>
      <c r="Z243" s="2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0"/>
      <c r="AO243" s="120"/>
      <c r="AP243" s="120"/>
      <c r="AQ243" s="120"/>
      <c r="AR243" s="120"/>
      <c r="AS243" s="120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1"/>
    </row>
    <row r="244" spans="1:58" s="41" customFormat="1" ht="15.75" x14ac:dyDescent="0.2">
      <c r="A244" s="109"/>
      <c r="B244" s="110"/>
      <c r="C244" s="111"/>
      <c r="D244" s="144"/>
      <c r="E244" s="2"/>
      <c r="F244" s="2"/>
      <c r="G244" s="120"/>
      <c r="H244" s="121"/>
      <c r="I244" s="122"/>
      <c r="J244" s="123"/>
      <c r="K244" s="23"/>
      <c r="L244" s="24"/>
      <c r="M244" s="24"/>
      <c r="N244" s="510"/>
      <c r="O244" s="510"/>
      <c r="R244" s="42"/>
      <c r="S244" s="32"/>
      <c r="T244" s="109"/>
      <c r="U244" s="2"/>
      <c r="V244" s="2"/>
      <c r="W244" s="2"/>
      <c r="X244" s="2"/>
      <c r="Y244" s="2"/>
      <c r="Z244" s="2"/>
      <c r="AA244" s="120"/>
      <c r="AB244" s="120"/>
      <c r="AC244" s="120"/>
      <c r="AD244" s="120"/>
      <c r="AE244" s="120"/>
      <c r="AF244" s="120"/>
      <c r="AG244" s="120"/>
      <c r="AH244" s="120"/>
      <c r="AI244" s="120"/>
      <c r="AJ244" s="120"/>
      <c r="AK244" s="120"/>
      <c r="AL244" s="120"/>
      <c r="AM244" s="120"/>
      <c r="AN244" s="120"/>
      <c r="AO244" s="120"/>
      <c r="AP244" s="120"/>
      <c r="AQ244" s="120"/>
      <c r="AR244" s="120"/>
      <c r="AS244" s="120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1"/>
    </row>
    <row r="245" spans="1:58" s="41" customFormat="1" ht="15.75" x14ac:dyDescent="0.2">
      <c r="A245" s="109"/>
      <c r="B245" s="110"/>
      <c r="C245" s="111"/>
      <c r="D245" s="144"/>
      <c r="E245" s="2"/>
      <c r="F245" s="2"/>
      <c r="G245" s="120"/>
      <c r="H245" s="121"/>
      <c r="I245" s="122"/>
      <c r="J245" s="123"/>
      <c r="K245" s="23"/>
      <c r="L245" s="24"/>
      <c r="M245" s="24"/>
      <c r="N245" s="510"/>
      <c r="O245" s="510"/>
      <c r="R245" s="42"/>
      <c r="S245" s="32"/>
      <c r="T245" s="109"/>
      <c r="U245" s="2"/>
      <c r="V245" s="2"/>
      <c r="W245" s="2"/>
      <c r="X245" s="2"/>
      <c r="Y245" s="2"/>
      <c r="Z245" s="2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0"/>
      <c r="AO245" s="120"/>
      <c r="AP245" s="120"/>
      <c r="AQ245" s="120"/>
      <c r="AR245" s="120"/>
      <c r="AS245" s="120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1"/>
    </row>
    <row r="246" spans="1:58" s="41" customFormat="1" ht="15.75" x14ac:dyDescent="0.2">
      <c r="A246" s="109"/>
      <c r="B246" s="110"/>
      <c r="C246" s="111"/>
      <c r="D246" s="144"/>
      <c r="E246" s="2"/>
      <c r="F246" s="2"/>
      <c r="G246" s="120"/>
      <c r="H246" s="121"/>
      <c r="I246" s="122"/>
      <c r="J246" s="123"/>
      <c r="K246" s="23"/>
      <c r="L246" s="24"/>
      <c r="M246" s="24"/>
      <c r="N246" s="510"/>
      <c r="O246" s="510"/>
      <c r="R246" s="42"/>
      <c r="S246" s="32"/>
      <c r="T246" s="109"/>
      <c r="U246" s="2"/>
      <c r="V246" s="2"/>
      <c r="W246" s="2"/>
      <c r="X246" s="2"/>
      <c r="Y246" s="2"/>
      <c r="Z246" s="2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20"/>
      <c r="AO246" s="120"/>
      <c r="AP246" s="120"/>
      <c r="AQ246" s="120"/>
      <c r="AR246" s="120"/>
      <c r="AS246" s="120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1"/>
    </row>
    <row r="247" spans="1:58" s="41" customFormat="1" ht="15.75" x14ac:dyDescent="0.2">
      <c r="A247" s="109"/>
      <c r="B247" s="110"/>
      <c r="C247" s="111"/>
      <c r="D247" s="144"/>
      <c r="E247" s="2"/>
      <c r="F247" s="2"/>
      <c r="G247" s="120"/>
      <c r="H247" s="121"/>
      <c r="I247" s="122"/>
      <c r="J247" s="123"/>
      <c r="K247" s="23"/>
      <c r="L247" s="24"/>
      <c r="M247" s="24"/>
      <c r="N247" s="510"/>
      <c r="O247" s="510"/>
      <c r="R247" s="42"/>
      <c r="S247" s="32"/>
      <c r="T247" s="109"/>
      <c r="U247" s="2"/>
      <c r="V247" s="2"/>
      <c r="W247" s="2"/>
      <c r="X247" s="2"/>
      <c r="Y247" s="2"/>
      <c r="Z247" s="2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120"/>
      <c r="AM247" s="120"/>
      <c r="AN247" s="120"/>
      <c r="AO247" s="120"/>
      <c r="AP247" s="120"/>
      <c r="AQ247" s="120"/>
      <c r="AR247" s="120"/>
      <c r="AS247" s="120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1"/>
    </row>
    <row r="248" spans="1:58" s="41" customFormat="1" ht="15.75" x14ac:dyDescent="0.2">
      <c r="A248" s="109"/>
      <c r="B248" s="110"/>
      <c r="C248" s="111"/>
      <c r="D248" s="144"/>
      <c r="E248" s="2"/>
      <c r="F248" s="2"/>
      <c r="G248" s="120"/>
      <c r="H248" s="121"/>
      <c r="I248" s="122"/>
      <c r="J248" s="123"/>
      <c r="K248" s="23"/>
      <c r="L248" s="24"/>
      <c r="M248" s="24"/>
      <c r="N248" s="510"/>
      <c r="O248" s="510"/>
      <c r="R248" s="42"/>
      <c r="S248" s="32"/>
      <c r="T248" s="109"/>
      <c r="U248" s="2"/>
      <c r="V248" s="2"/>
      <c r="W248" s="2"/>
      <c r="X248" s="2"/>
      <c r="Y248" s="2"/>
      <c r="Z248" s="2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0"/>
      <c r="AO248" s="120"/>
      <c r="AP248" s="120"/>
      <c r="AQ248" s="120"/>
      <c r="AR248" s="120"/>
      <c r="AS248" s="120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1"/>
    </row>
    <row r="249" spans="1:58" s="41" customFormat="1" ht="15.75" x14ac:dyDescent="0.2">
      <c r="A249" s="109"/>
      <c r="B249" s="110"/>
      <c r="C249" s="111"/>
      <c r="D249" s="144"/>
      <c r="E249" s="2"/>
      <c r="F249" s="2"/>
      <c r="G249" s="120"/>
      <c r="H249" s="121"/>
      <c r="I249" s="122"/>
      <c r="J249" s="123"/>
      <c r="K249" s="23"/>
      <c r="L249" s="24"/>
      <c r="M249" s="24"/>
      <c r="N249" s="510"/>
      <c r="O249" s="510"/>
      <c r="R249" s="42"/>
      <c r="S249" s="32"/>
      <c r="T249" s="109"/>
      <c r="U249" s="2"/>
      <c r="V249" s="2"/>
      <c r="W249" s="2"/>
      <c r="X249" s="2"/>
      <c r="Y249" s="2"/>
      <c r="Z249" s="2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0"/>
      <c r="AO249" s="120"/>
      <c r="AP249" s="120"/>
      <c r="AQ249" s="120"/>
      <c r="AR249" s="120"/>
      <c r="AS249" s="120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1"/>
    </row>
    <row r="250" spans="1:58" s="41" customFormat="1" ht="15.75" x14ac:dyDescent="0.2">
      <c r="A250" s="109"/>
      <c r="B250" s="110"/>
      <c r="C250" s="111"/>
      <c r="D250" s="144"/>
      <c r="E250" s="2"/>
      <c r="F250" s="2"/>
      <c r="G250" s="120"/>
      <c r="H250" s="121"/>
      <c r="I250" s="122"/>
      <c r="J250" s="123"/>
      <c r="K250" s="23"/>
      <c r="L250" s="24"/>
      <c r="M250" s="24"/>
      <c r="N250" s="510"/>
      <c r="O250" s="510"/>
      <c r="R250" s="42"/>
      <c r="S250" s="32"/>
      <c r="T250" s="109"/>
      <c r="U250" s="2"/>
      <c r="V250" s="2"/>
      <c r="W250" s="2"/>
      <c r="X250" s="2"/>
      <c r="Y250" s="2"/>
      <c r="Z250" s="2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  <c r="AL250" s="120"/>
      <c r="AM250" s="120"/>
      <c r="AN250" s="120"/>
      <c r="AO250" s="120"/>
      <c r="AP250" s="120"/>
      <c r="AQ250" s="120"/>
      <c r="AR250" s="120"/>
      <c r="AS250" s="120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1"/>
    </row>
    <row r="251" spans="1:58" s="41" customFormat="1" ht="15.75" x14ac:dyDescent="0.2">
      <c r="A251" s="109"/>
      <c r="B251" s="110"/>
      <c r="C251" s="111"/>
      <c r="D251" s="144"/>
      <c r="E251" s="2"/>
      <c r="F251" s="2"/>
      <c r="G251" s="120"/>
      <c r="H251" s="121"/>
      <c r="I251" s="122"/>
      <c r="J251" s="123"/>
      <c r="K251" s="23"/>
      <c r="L251" s="24"/>
      <c r="M251" s="24"/>
      <c r="N251" s="510"/>
      <c r="O251" s="510"/>
      <c r="R251" s="42"/>
      <c r="S251" s="32"/>
      <c r="T251" s="109"/>
      <c r="U251" s="2"/>
      <c r="V251" s="2"/>
      <c r="W251" s="2"/>
      <c r="X251" s="2"/>
      <c r="Y251" s="2"/>
      <c r="Z251" s="2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  <c r="AL251" s="120"/>
      <c r="AM251" s="120"/>
      <c r="AN251" s="120"/>
      <c r="AO251" s="120"/>
      <c r="AP251" s="120"/>
      <c r="AQ251" s="120"/>
      <c r="AR251" s="120"/>
      <c r="AS251" s="120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1"/>
    </row>
    <row r="252" spans="1:58" s="41" customFormat="1" ht="15.75" x14ac:dyDescent="0.2">
      <c r="A252" s="109"/>
      <c r="B252" s="110"/>
      <c r="C252" s="111"/>
      <c r="D252" s="144"/>
      <c r="E252" s="2"/>
      <c r="F252" s="2"/>
      <c r="G252" s="120"/>
      <c r="H252" s="121"/>
      <c r="I252" s="122"/>
      <c r="J252" s="123"/>
      <c r="K252" s="23"/>
      <c r="L252" s="24"/>
      <c r="M252" s="24"/>
      <c r="N252" s="510"/>
      <c r="O252" s="510"/>
      <c r="R252" s="42"/>
      <c r="S252" s="32"/>
      <c r="T252" s="109"/>
      <c r="U252" s="2"/>
      <c r="V252" s="2"/>
      <c r="W252" s="2"/>
      <c r="X252" s="2"/>
      <c r="Y252" s="2"/>
      <c r="Z252" s="2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  <c r="AP252" s="120"/>
      <c r="AQ252" s="120"/>
      <c r="AR252" s="120"/>
      <c r="AS252" s="120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1"/>
    </row>
    <row r="253" spans="1:58" s="41" customFormat="1" ht="15.75" x14ac:dyDescent="0.2">
      <c r="A253" s="109"/>
      <c r="B253" s="110"/>
      <c r="C253" s="111"/>
      <c r="D253" s="144"/>
      <c r="E253" s="2"/>
      <c r="F253" s="2"/>
      <c r="G253" s="120"/>
      <c r="H253" s="121"/>
      <c r="I253" s="122"/>
      <c r="J253" s="123"/>
      <c r="K253" s="23"/>
      <c r="L253" s="24"/>
      <c r="M253" s="24"/>
      <c r="N253" s="510"/>
      <c r="O253" s="510"/>
      <c r="R253" s="42"/>
      <c r="S253" s="32"/>
      <c r="T253" s="109"/>
      <c r="U253" s="2"/>
      <c r="V253" s="2"/>
      <c r="W253" s="2"/>
      <c r="X253" s="2"/>
      <c r="Y253" s="2"/>
      <c r="Z253" s="2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  <c r="AL253" s="120"/>
      <c r="AM253" s="120"/>
      <c r="AN253" s="120"/>
      <c r="AO253" s="120"/>
      <c r="AP253" s="120"/>
      <c r="AQ253" s="120"/>
      <c r="AR253" s="120"/>
      <c r="AS253" s="120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1"/>
    </row>
    <row r="254" spans="1:58" s="41" customFormat="1" ht="15.75" x14ac:dyDescent="0.2">
      <c r="A254" s="109"/>
      <c r="B254" s="110"/>
      <c r="C254" s="111"/>
      <c r="D254" s="144"/>
      <c r="E254" s="2"/>
      <c r="F254" s="2"/>
      <c r="G254" s="120"/>
      <c r="H254" s="121"/>
      <c r="I254" s="122"/>
      <c r="J254" s="123"/>
      <c r="K254" s="23"/>
      <c r="L254" s="24"/>
      <c r="M254" s="24"/>
      <c r="N254" s="510"/>
      <c r="O254" s="510"/>
      <c r="R254" s="42"/>
      <c r="S254" s="32"/>
      <c r="T254" s="109"/>
      <c r="U254" s="2"/>
      <c r="V254" s="2"/>
      <c r="W254" s="2"/>
      <c r="X254" s="2"/>
      <c r="Y254" s="2"/>
      <c r="Z254" s="2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  <c r="AL254" s="120"/>
      <c r="AM254" s="120"/>
      <c r="AN254" s="120"/>
      <c r="AO254" s="120"/>
      <c r="AP254" s="120"/>
      <c r="AQ254" s="120"/>
      <c r="AR254" s="120"/>
      <c r="AS254" s="120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1"/>
    </row>
    <row r="255" spans="1:58" s="41" customFormat="1" x14ac:dyDescent="0.2">
      <c r="A255" s="109"/>
      <c r="B255" s="110"/>
      <c r="C255" s="111"/>
      <c r="D255" s="144"/>
      <c r="E255" s="2"/>
      <c r="F255" s="2"/>
      <c r="G255" s="120"/>
      <c r="H255" s="121"/>
      <c r="I255" s="122"/>
      <c r="J255" s="123"/>
      <c r="K255" s="23"/>
      <c r="L255" s="510"/>
      <c r="M255" s="510"/>
      <c r="N255" s="510"/>
      <c r="O255" s="510"/>
      <c r="R255" s="42"/>
      <c r="S255" s="32"/>
      <c r="T255" s="109"/>
      <c r="U255" s="2"/>
      <c r="V255" s="2"/>
      <c r="W255" s="2"/>
      <c r="X255" s="2"/>
      <c r="Y255" s="2"/>
      <c r="Z255" s="2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  <c r="AP255" s="120"/>
      <c r="AQ255" s="120"/>
      <c r="AR255" s="120"/>
      <c r="AS255" s="120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1"/>
    </row>
    <row r="256" spans="1:58" s="41" customFormat="1" x14ac:dyDescent="0.2">
      <c r="A256" s="109"/>
      <c r="B256" s="110"/>
      <c r="C256" s="111"/>
      <c r="D256" s="144"/>
      <c r="E256" s="2"/>
      <c r="F256" s="2"/>
      <c r="G256" s="120"/>
      <c r="H256" s="121"/>
      <c r="I256" s="122"/>
      <c r="J256" s="123"/>
      <c r="K256" s="23"/>
      <c r="L256" s="510"/>
      <c r="M256" s="510"/>
      <c r="N256" s="510"/>
      <c r="O256" s="510"/>
      <c r="R256" s="42"/>
      <c r="S256" s="32"/>
      <c r="T256" s="109"/>
      <c r="U256" s="2"/>
      <c r="V256" s="2"/>
      <c r="W256" s="2"/>
      <c r="X256" s="2"/>
      <c r="Y256" s="2"/>
      <c r="Z256" s="2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  <c r="AL256" s="120"/>
      <c r="AM256" s="120"/>
      <c r="AN256" s="120"/>
      <c r="AO256" s="120"/>
      <c r="AP256" s="120"/>
      <c r="AQ256" s="120"/>
      <c r="AR256" s="120"/>
      <c r="AS256" s="120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1"/>
    </row>
    <row r="257" spans="1:58" s="41" customFormat="1" x14ac:dyDescent="0.2">
      <c r="A257" s="109"/>
      <c r="B257" s="110"/>
      <c r="C257" s="111"/>
      <c r="D257" s="144"/>
      <c r="E257" s="2"/>
      <c r="F257" s="2"/>
      <c r="G257" s="120"/>
      <c r="H257" s="121"/>
      <c r="I257" s="122"/>
      <c r="J257" s="123"/>
      <c r="K257" s="23"/>
      <c r="L257" s="510"/>
      <c r="M257" s="510"/>
      <c r="N257" s="510"/>
      <c r="O257" s="510"/>
      <c r="R257" s="42"/>
      <c r="S257" s="32"/>
      <c r="T257" s="109"/>
      <c r="U257" s="2"/>
      <c r="V257" s="2"/>
      <c r="W257" s="2"/>
      <c r="X257" s="2"/>
      <c r="Y257" s="2"/>
      <c r="Z257" s="2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  <c r="AQ257" s="120"/>
      <c r="AR257" s="120"/>
      <c r="AS257" s="120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1"/>
    </row>
    <row r="258" spans="1:58" s="41" customFormat="1" x14ac:dyDescent="0.2">
      <c r="A258" s="109"/>
      <c r="B258" s="110"/>
      <c r="C258" s="111"/>
      <c r="D258" s="144"/>
      <c r="E258" s="2"/>
      <c r="F258" s="2"/>
      <c r="G258" s="120"/>
      <c r="H258" s="121"/>
      <c r="I258" s="122"/>
      <c r="J258" s="123"/>
      <c r="K258" s="23"/>
      <c r="L258" s="510"/>
      <c r="M258" s="510"/>
      <c r="N258" s="510"/>
      <c r="O258" s="510"/>
      <c r="R258" s="42"/>
      <c r="S258" s="32"/>
      <c r="T258" s="109"/>
      <c r="U258" s="2"/>
      <c r="V258" s="2"/>
      <c r="W258" s="2"/>
      <c r="X258" s="2"/>
      <c r="Y258" s="2"/>
      <c r="Z258" s="2"/>
      <c r="AA258" s="120"/>
      <c r="AB258" s="120"/>
      <c r="AC258" s="120"/>
      <c r="AD258" s="120"/>
      <c r="AE258" s="120"/>
      <c r="AF258" s="120"/>
      <c r="AG258" s="120"/>
      <c r="AH258" s="120"/>
      <c r="AI258" s="120"/>
      <c r="AJ258" s="120"/>
      <c r="AK258" s="120"/>
      <c r="AL258" s="120"/>
      <c r="AM258" s="120"/>
      <c r="AN258" s="120"/>
      <c r="AO258" s="120"/>
      <c r="AP258" s="120"/>
      <c r="AQ258" s="120"/>
      <c r="AR258" s="120"/>
      <c r="AS258" s="120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1"/>
    </row>
    <row r="259" spans="1:58" s="41" customFormat="1" x14ac:dyDescent="0.2">
      <c r="A259" s="109"/>
      <c r="B259" s="110"/>
      <c r="C259" s="111"/>
      <c r="D259" s="144"/>
      <c r="E259" s="2"/>
      <c r="F259" s="2"/>
      <c r="G259" s="120"/>
      <c r="H259" s="121"/>
      <c r="I259" s="122"/>
      <c r="J259" s="123"/>
      <c r="K259" s="23"/>
      <c r="L259" s="510"/>
      <c r="M259" s="510"/>
      <c r="N259" s="510"/>
      <c r="O259" s="510"/>
      <c r="R259" s="42"/>
      <c r="S259" s="32"/>
      <c r="T259" s="109"/>
      <c r="U259" s="2"/>
      <c r="V259" s="2"/>
      <c r="W259" s="2"/>
      <c r="X259" s="2"/>
      <c r="Y259" s="2"/>
      <c r="Z259" s="2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  <c r="AL259" s="120"/>
      <c r="AM259" s="120"/>
      <c r="AN259" s="120"/>
      <c r="AO259" s="120"/>
      <c r="AP259" s="120"/>
      <c r="AQ259" s="120"/>
      <c r="AR259" s="120"/>
      <c r="AS259" s="120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1"/>
    </row>
    <row r="260" spans="1:58" s="41" customFormat="1" x14ac:dyDescent="0.2">
      <c r="A260" s="109"/>
      <c r="B260" s="110"/>
      <c r="C260" s="111"/>
      <c r="D260" s="144"/>
      <c r="E260" s="2"/>
      <c r="F260" s="2"/>
      <c r="G260" s="120"/>
      <c r="H260" s="121"/>
      <c r="I260" s="122"/>
      <c r="J260" s="123"/>
      <c r="K260" s="23"/>
      <c r="L260" s="510"/>
      <c r="M260" s="510"/>
      <c r="N260" s="510"/>
      <c r="O260" s="510"/>
      <c r="R260" s="42"/>
      <c r="S260" s="32"/>
      <c r="T260" s="109"/>
      <c r="U260" s="2"/>
      <c r="V260" s="2"/>
      <c r="W260" s="2"/>
      <c r="X260" s="2"/>
      <c r="Y260" s="2"/>
      <c r="Z260" s="2"/>
      <c r="AA260" s="120"/>
      <c r="AB260" s="120"/>
      <c r="AC260" s="120"/>
      <c r="AD260" s="120"/>
      <c r="AE260" s="120"/>
      <c r="AF260" s="120"/>
      <c r="AG260" s="120"/>
      <c r="AH260" s="120"/>
      <c r="AI260" s="120"/>
      <c r="AJ260" s="120"/>
      <c r="AK260" s="120"/>
      <c r="AL260" s="120"/>
      <c r="AM260" s="120"/>
      <c r="AN260" s="120"/>
      <c r="AO260" s="120"/>
      <c r="AP260" s="120"/>
      <c r="AQ260" s="120"/>
      <c r="AR260" s="120"/>
      <c r="AS260" s="120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1"/>
    </row>
    <row r="261" spans="1:58" s="41" customFormat="1" x14ac:dyDescent="0.2">
      <c r="A261" s="109"/>
      <c r="B261" s="110"/>
      <c r="C261" s="111"/>
      <c r="D261" s="144"/>
      <c r="E261" s="2"/>
      <c r="F261" s="2"/>
      <c r="G261" s="120"/>
      <c r="H261" s="121"/>
      <c r="I261" s="122"/>
      <c r="J261" s="123"/>
      <c r="K261" s="23"/>
      <c r="L261" s="510"/>
      <c r="M261" s="510"/>
      <c r="N261" s="510"/>
      <c r="O261" s="510"/>
      <c r="R261" s="42"/>
      <c r="S261" s="32"/>
      <c r="T261" s="109"/>
      <c r="U261" s="2"/>
      <c r="V261" s="2"/>
      <c r="W261" s="2"/>
      <c r="X261" s="2"/>
      <c r="Y261" s="2"/>
      <c r="Z261" s="2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  <c r="AL261" s="120"/>
      <c r="AM261" s="120"/>
      <c r="AN261" s="120"/>
      <c r="AO261" s="120"/>
      <c r="AP261" s="120"/>
      <c r="AQ261" s="120"/>
      <c r="AR261" s="120"/>
      <c r="AS261" s="120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1"/>
    </row>
    <row r="262" spans="1:58" s="41" customFormat="1" x14ac:dyDescent="0.2">
      <c r="A262" s="109"/>
      <c r="B262" s="110"/>
      <c r="C262" s="111"/>
      <c r="D262" s="144"/>
      <c r="E262" s="2"/>
      <c r="F262" s="2"/>
      <c r="G262" s="120"/>
      <c r="H262" s="121"/>
      <c r="I262" s="122"/>
      <c r="J262" s="123"/>
      <c r="K262" s="23"/>
      <c r="L262" s="510"/>
      <c r="M262" s="510"/>
      <c r="N262" s="510"/>
      <c r="O262" s="510"/>
      <c r="R262" s="42"/>
      <c r="S262" s="32"/>
      <c r="T262" s="109"/>
      <c r="U262" s="2"/>
      <c r="V262" s="2"/>
      <c r="W262" s="2"/>
      <c r="X262" s="2"/>
      <c r="Y262" s="2"/>
      <c r="Z262" s="2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  <c r="AL262" s="120"/>
      <c r="AM262" s="120"/>
      <c r="AN262" s="120"/>
      <c r="AO262" s="120"/>
      <c r="AP262" s="120"/>
      <c r="AQ262" s="120"/>
      <c r="AR262" s="120"/>
      <c r="AS262" s="120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1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85546875" style="2" customWidth="1"/>
    <col min="50" max="50" width="3" style="2" customWidth="1"/>
    <col min="51" max="51" width="2.7109375" style="2" customWidth="1"/>
    <col min="52" max="52" width="3" style="2" customWidth="1"/>
    <col min="53" max="54" width="2.5703125" style="2" customWidth="1"/>
    <col min="55" max="56" width="2.85546875" style="2" customWidth="1"/>
    <col min="57" max="57" width="2.57031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517"/>
      <c r="B5" s="517"/>
      <c r="C5" s="517"/>
      <c r="D5" s="145"/>
      <c r="E5" s="517"/>
      <c r="F5" s="517"/>
      <c r="G5" s="517"/>
      <c r="H5" s="517"/>
      <c r="I5" s="517"/>
      <c r="J5" s="517"/>
      <c r="K5" s="517"/>
      <c r="L5" s="517"/>
      <c r="M5" s="517"/>
      <c r="N5" s="517"/>
      <c r="O5" s="517"/>
      <c r="P5" s="55"/>
      <c r="Q5" s="55"/>
      <c r="R5" s="56"/>
      <c r="S5" s="43"/>
      <c r="T5" s="518"/>
      <c r="U5" s="518"/>
      <c r="V5" s="518"/>
      <c r="W5" s="518"/>
      <c r="X5" s="518"/>
      <c r="Y5" s="518"/>
      <c r="Z5" s="518"/>
      <c r="AA5" s="518"/>
      <c r="AB5" s="518"/>
      <c r="AC5" s="518"/>
      <c r="AD5" s="518"/>
      <c r="AE5" s="518"/>
      <c r="AF5" s="518"/>
      <c r="AG5" s="518"/>
      <c r="AH5" s="518"/>
      <c r="AI5" s="518"/>
      <c r="AJ5" s="518"/>
      <c r="AK5" s="518"/>
      <c r="AL5" s="518"/>
      <c r="AM5" s="518"/>
      <c r="AN5" s="518"/>
      <c r="AO5" s="518"/>
      <c r="AP5" s="518"/>
      <c r="AQ5" s="518"/>
      <c r="AR5" s="518"/>
      <c r="AS5" s="518"/>
      <c r="AT5" s="518"/>
      <c r="AU5" s="518"/>
      <c r="AV5" s="518"/>
      <c r="AW5" s="518"/>
      <c r="AX5" s="518"/>
      <c r="AY5" s="518"/>
      <c r="AZ5" s="518"/>
      <c r="BA5" s="518"/>
      <c r="BB5" s="518"/>
      <c r="BC5" s="518"/>
      <c r="BD5" s="518"/>
      <c r="BE5" s="518"/>
    </row>
    <row r="6" spans="1:57" s="31" customFormat="1" ht="12" customHeight="1" x14ac:dyDescent="0.2">
      <c r="A6" s="1435" t="s">
        <v>291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292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518"/>
      <c r="B7" s="518"/>
      <c r="C7" s="518"/>
      <c r="D7" s="516"/>
      <c r="E7" s="518"/>
      <c r="F7" s="518"/>
      <c r="G7" s="518"/>
      <c r="H7" s="518"/>
      <c r="I7" s="518"/>
      <c r="J7" s="518"/>
      <c r="K7" s="518"/>
      <c r="L7" s="518"/>
      <c r="M7" s="518"/>
      <c r="N7" s="518"/>
      <c r="O7" s="518"/>
      <c r="P7" s="513"/>
      <c r="Q7" s="513"/>
      <c r="R7" s="52"/>
      <c r="S7" s="43"/>
      <c r="T7" s="518"/>
      <c r="U7" s="518"/>
      <c r="V7" s="518"/>
      <c r="W7" s="518"/>
      <c r="X7" s="518"/>
      <c r="Y7" s="518"/>
      <c r="Z7" s="518"/>
      <c r="AA7" s="518"/>
      <c r="AB7" s="518"/>
      <c r="AC7" s="518"/>
      <c r="AD7" s="518"/>
      <c r="AE7" s="518"/>
      <c r="AF7" s="518"/>
      <c r="AG7" s="518"/>
      <c r="AH7" s="518"/>
      <c r="AI7" s="518"/>
      <c r="AJ7" s="518"/>
      <c r="AK7" s="518"/>
      <c r="AL7" s="518"/>
      <c r="AM7" s="518"/>
      <c r="AN7" s="518"/>
      <c r="AO7" s="518"/>
      <c r="AP7" s="518"/>
      <c r="AQ7" s="518"/>
      <c r="AR7" s="518"/>
      <c r="AS7" s="518"/>
      <c r="AT7" s="518"/>
      <c r="AU7" s="518"/>
      <c r="AV7" s="518"/>
      <c r="AW7" s="518"/>
      <c r="AX7" s="518"/>
      <c r="AY7" s="518"/>
      <c r="AZ7" s="518"/>
      <c r="BA7" s="518"/>
      <c r="BB7" s="518"/>
      <c r="BC7" s="518"/>
      <c r="BD7" s="518"/>
      <c r="BE7" s="518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520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23" si="0">G14*100/F14</f>
        <v>100</v>
      </c>
      <c r="I14" s="224">
        <v>2</v>
      </c>
      <c r="J14" s="225">
        <f t="shared" ref="J14:J22" si="1"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519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f t="shared" ref="Y14:Y17" si="2">X14*100/W14</f>
        <v>100</v>
      </c>
      <c r="Z14" s="224">
        <v>2</v>
      </c>
      <c r="AA14" s="225">
        <f t="shared" ref="AA14:AA17" si="3">Z14*X14</f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>
        <v>1</v>
      </c>
      <c r="AY14" s="174"/>
      <c r="AZ14" s="174"/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40</v>
      </c>
      <c r="D15" s="1420"/>
      <c r="E15" s="67" t="s">
        <v>50</v>
      </c>
      <c r="F15" s="223">
        <v>19</v>
      </c>
      <c r="G15" s="223">
        <v>5</v>
      </c>
      <c r="H15" s="224">
        <f t="shared" si="0"/>
        <v>26.315789473684209</v>
      </c>
      <c r="I15" s="224">
        <v>1</v>
      </c>
      <c r="J15" s="226">
        <f t="shared" si="1"/>
        <v>5</v>
      </c>
      <c r="K15" s="183">
        <f t="shared" ref="K15:K25" si="4">J15*B15</f>
        <v>20</v>
      </c>
      <c r="L15" s="183">
        <f t="shared" ref="L15:L78" si="5">B15*7960</f>
        <v>31840</v>
      </c>
      <c r="M15" s="183">
        <f t="shared" ref="M15:M25" si="6">L15*J15</f>
        <v>159200</v>
      </c>
      <c r="N15" s="183">
        <f>C15+J15</f>
        <v>45</v>
      </c>
      <c r="O15" s="183">
        <f t="shared" ref="O15:O17" si="7">N15*7960</f>
        <v>358200</v>
      </c>
      <c r="P15" s="114">
        <f t="shared" ref="P15:P25" si="8">K15+N15</f>
        <v>65</v>
      </c>
      <c r="Q15" s="114">
        <f t="shared" ref="Q15:Q25" si="9">M15+P15</f>
        <v>159265</v>
      </c>
      <c r="R15" s="49"/>
      <c r="S15" s="519"/>
      <c r="T15" s="85">
        <v>4</v>
      </c>
      <c r="U15" s="1584"/>
      <c r="V15" s="83" t="s">
        <v>50</v>
      </c>
      <c r="W15" s="223">
        <v>19</v>
      </c>
      <c r="X15" s="223">
        <v>5</v>
      </c>
      <c r="Y15" s="224">
        <f t="shared" si="2"/>
        <v>26.315789473684209</v>
      </c>
      <c r="Z15" s="224">
        <v>1</v>
      </c>
      <c r="AA15" s="226">
        <f t="shared" si="3"/>
        <v>5</v>
      </c>
      <c r="AB15" s="91"/>
      <c r="AC15" s="93">
        <f t="shared" ref="AC15:AD25" si="10">AF15+AH15+AJ15+AL15+AN15+AP15+AR15+AT15+AV15+AX15+AZ15+BB15</f>
        <v>5</v>
      </c>
      <c r="AD15" s="94">
        <f t="shared" si="10"/>
        <v>0</v>
      </c>
      <c r="AE15" s="95">
        <f t="shared" ref="AE15:AE25" si="11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>
        <v>1</v>
      </c>
      <c r="AS15" s="191"/>
      <c r="AT15" s="174">
        <v>1</v>
      </c>
      <c r="AU15" s="174"/>
      <c r="AV15" s="174">
        <v>1</v>
      </c>
      <c r="AW15" s="174"/>
      <c r="AX15" s="174">
        <v>1</v>
      </c>
      <c r="AY15" s="174"/>
      <c r="AZ15" s="174">
        <v>1</v>
      </c>
      <c r="BA15" s="174"/>
      <c r="BB15" s="91"/>
      <c r="BC15" s="91"/>
      <c r="BD15" s="93">
        <f t="shared" ref="BD15:BD25" si="12">AF15+AH15+AJ15+AL15+AN15+AP15+AR15+AT15+AV15+AX15+AZ15</f>
        <v>5</v>
      </c>
      <c r="BE15" s="93">
        <f t="shared" ref="BE15:BE25" si="13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18</v>
      </c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4</v>
      </c>
      <c r="J16" s="226">
        <f t="shared" si="1"/>
        <v>4</v>
      </c>
      <c r="K16" s="183">
        <f t="shared" si="4"/>
        <v>32</v>
      </c>
      <c r="L16" s="183">
        <f t="shared" si="5"/>
        <v>63680</v>
      </c>
      <c r="M16" s="183">
        <f t="shared" si="6"/>
        <v>254720</v>
      </c>
      <c r="N16" s="183">
        <f>C16+J16</f>
        <v>22</v>
      </c>
      <c r="O16" s="183">
        <f t="shared" si="7"/>
        <v>175120</v>
      </c>
      <c r="P16" s="114">
        <f t="shared" si="8"/>
        <v>54</v>
      </c>
      <c r="Q16" s="114">
        <f t="shared" si="9"/>
        <v>254774</v>
      </c>
      <c r="R16" s="50"/>
      <c r="S16" s="519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f t="shared" si="2"/>
        <v>100</v>
      </c>
      <c r="Z16" s="224">
        <v>4</v>
      </c>
      <c r="AA16" s="226">
        <f t="shared" si="3"/>
        <v>4</v>
      </c>
      <c r="AB16" s="91"/>
      <c r="AC16" s="93">
        <f t="shared" si="10"/>
        <v>4</v>
      </c>
      <c r="AD16" s="94">
        <f t="shared" si="10"/>
        <v>0</v>
      </c>
      <c r="AE16" s="95">
        <f t="shared" si="11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2"/>
        <v>4</v>
      </c>
      <c r="BE16" s="93">
        <f t="shared" si="13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19</v>
      </c>
      <c r="G17" s="223">
        <v>2</v>
      </c>
      <c r="H17" s="224">
        <f t="shared" si="0"/>
        <v>10.526315789473685</v>
      </c>
      <c r="I17" s="224">
        <v>2</v>
      </c>
      <c r="J17" s="225">
        <f t="shared" si="1"/>
        <v>4</v>
      </c>
      <c r="K17" s="183">
        <f t="shared" si="4"/>
        <v>16</v>
      </c>
      <c r="L17" s="183">
        <f t="shared" si="5"/>
        <v>31840</v>
      </c>
      <c r="M17" s="183">
        <f t="shared" si="6"/>
        <v>127360</v>
      </c>
      <c r="N17" s="183">
        <f t="shared" ref="N17" si="14">C17*J17</f>
        <v>0</v>
      </c>
      <c r="O17" s="183">
        <f t="shared" si="7"/>
        <v>0</v>
      </c>
      <c r="P17" s="114">
        <f t="shared" si="8"/>
        <v>16</v>
      </c>
      <c r="Q17" s="114">
        <f t="shared" si="9"/>
        <v>127376</v>
      </c>
      <c r="R17" s="50"/>
      <c r="S17" s="519"/>
      <c r="T17" s="85">
        <v>6</v>
      </c>
      <c r="U17" s="1583"/>
      <c r="V17" s="83" t="s">
        <v>50</v>
      </c>
      <c r="W17" s="223">
        <v>19</v>
      </c>
      <c r="X17" s="223">
        <v>2</v>
      </c>
      <c r="Y17" s="224">
        <f t="shared" si="2"/>
        <v>10.526315789473685</v>
      </c>
      <c r="Z17" s="224">
        <v>2</v>
      </c>
      <c r="AA17" s="225">
        <f t="shared" si="3"/>
        <v>4</v>
      </c>
      <c r="AB17" s="91"/>
      <c r="AC17" s="93">
        <f t="shared" si="10"/>
        <v>4</v>
      </c>
      <c r="AD17" s="94">
        <f t="shared" si="10"/>
        <v>0</v>
      </c>
      <c r="AE17" s="95">
        <f t="shared" si="11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2"/>
        <v>4</v>
      </c>
      <c r="BE17" s="93">
        <f t="shared" si="13"/>
        <v>0</v>
      </c>
    </row>
    <row r="18" spans="1:57" ht="34.5" customHeight="1" x14ac:dyDescent="0.2">
      <c r="A18" s="135">
        <v>7</v>
      </c>
      <c r="B18" s="215">
        <v>0.6</v>
      </c>
      <c r="C18" s="71"/>
      <c r="D18" s="51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519"/>
      <c r="T18" s="85">
        <v>7</v>
      </c>
      <c r="U18" s="523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51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519"/>
      <c r="T19" s="85">
        <v>8</v>
      </c>
      <c r="U19" s="523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51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519"/>
      <c r="T20" s="85">
        <v>9</v>
      </c>
      <c r="U20" s="523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51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519"/>
      <c r="T21" s="85">
        <v>10</v>
      </c>
      <c r="U21" s="523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>
        <v>1</v>
      </c>
      <c r="G22" s="227">
        <v>1</v>
      </c>
      <c r="H22" s="228">
        <f t="shared" si="0"/>
        <v>100</v>
      </c>
      <c r="I22" s="228">
        <v>2</v>
      </c>
      <c r="J22" s="229">
        <f t="shared" si="1"/>
        <v>2</v>
      </c>
      <c r="K22" s="183">
        <f t="shared" si="4"/>
        <v>2</v>
      </c>
      <c r="L22" s="183">
        <f t="shared" si="5"/>
        <v>7960</v>
      </c>
      <c r="M22" s="183">
        <f t="shared" si="6"/>
        <v>15920</v>
      </c>
      <c r="N22" s="183"/>
      <c r="O22" s="183"/>
      <c r="P22" s="114">
        <f t="shared" si="8"/>
        <v>2</v>
      </c>
      <c r="Q22" s="114">
        <f t="shared" si="9"/>
        <v>15922</v>
      </c>
      <c r="R22" s="50"/>
      <c r="S22" s="519"/>
      <c r="T22" s="85">
        <v>11</v>
      </c>
      <c r="U22" s="1584" t="s">
        <v>56</v>
      </c>
      <c r="V22" s="83" t="s">
        <v>57</v>
      </c>
      <c r="W22" s="227">
        <v>1</v>
      </c>
      <c r="X22" s="227">
        <v>1</v>
      </c>
      <c r="Y22" s="228">
        <f t="shared" ref="Y22:Y23" si="15">X22*100/W22</f>
        <v>100</v>
      </c>
      <c r="Z22" s="228">
        <v>2</v>
      </c>
      <c r="AA22" s="229">
        <f t="shared" ref="AA22" si="16">Z22*X22</f>
        <v>2</v>
      </c>
      <c r="AB22" s="91"/>
      <c r="AC22" s="93">
        <f t="shared" si="10"/>
        <v>2</v>
      </c>
      <c r="AD22" s="94">
        <f t="shared" si="10"/>
        <v>0</v>
      </c>
      <c r="AE22" s="95">
        <f t="shared" si="11"/>
        <v>0</v>
      </c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>
        <v>1</v>
      </c>
      <c r="AU22" s="174"/>
      <c r="AV22" s="174">
        <v>1</v>
      </c>
      <c r="AW22" s="174"/>
      <c r="AX22" s="174"/>
      <c r="AY22" s="174"/>
      <c r="AZ22" s="174"/>
      <c r="BA22" s="174"/>
      <c r="BB22" s="91"/>
      <c r="BC22" s="91"/>
      <c r="BD22" s="93">
        <f t="shared" si="12"/>
        <v>2</v>
      </c>
      <c r="BE22" s="93">
        <f t="shared" si="13"/>
        <v>0</v>
      </c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>
        <v>1</v>
      </c>
      <c r="G23" s="227">
        <v>1</v>
      </c>
      <c r="H23" s="228">
        <f t="shared" si="0"/>
        <v>100</v>
      </c>
      <c r="I23" s="228">
        <v>2</v>
      </c>
      <c r="J23" s="229">
        <f>I23*G23</f>
        <v>2</v>
      </c>
      <c r="K23" s="183"/>
      <c r="L23" s="183"/>
      <c r="M23" s="183"/>
      <c r="N23" s="183"/>
      <c r="O23" s="183"/>
      <c r="P23" s="114"/>
      <c r="Q23" s="114"/>
      <c r="R23" s="50"/>
      <c r="S23" s="519"/>
      <c r="T23" s="85">
        <v>12</v>
      </c>
      <c r="U23" s="1584"/>
      <c r="V23" s="83" t="s">
        <v>50</v>
      </c>
      <c r="W23" s="227">
        <v>1</v>
      </c>
      <c r="X23" s="227">
        <v>1</v>
      </c>
      <c r="Y23" s="228">
        <f t="shared" si="15"/>
        <v>100</v>
      </c>
      <c r="Z23" s="228">
        <v>2</v>
      </c>
      <c r="AA23" s="229">
        <f>Z23*X23</f>
        <v>2</v>
      </c>
      <c r="AB23" s="91"/>
      <c r="AC23" s="93">
        <f t="shared" si="10"/>
        <v>2</v>
      </c>
      <c r="AD23" s="94">
        <f t="shared" si="10"/>
        <v>0</v>
      </c>
      <c r="AE23" s="95">
        <f t="shared" si="11"/>
        <v>0</v>
      </c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>
        <v>1</v>
      </c>
      <c r="AU23" s="174"/>
      <c r="AV23" s="174">
        <v>1</v>
      </c>
      <c r="AW23" s="174"/>
      <c r="AX23" s="174"/>
      <c r="AY23" s="174"/>
      <c r="AZ23" s="174"/>
      <c r="BA23" s="174"/>
      <c r="BB23" s="91"/>
      <c r="BC23" s="91"/>
      <c r="BD23" s="93">
        <f t="shared" si="12"/>
        <v>2</v>
      </c>
      <c r="BE23" s="93">
        <f t="shared" si="13"/>
        <v>0</v>
      </c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5</v>
      </c>
      <c r="J24" s="225">
        <f>I24*G24</f>
        <v>5</v>
      </c>
      <c r="K24" s="183">
        <f t="shared" si="4"/>
        <v>20</v>
      </c>
      <c r="L24" s="183">
        <f t="shared" si="5"/>
        <v>31840</v>
      </c>
      <c r="M24" s="183">
        <f t="shared" si="6"/>
        <v>159200</v>
      </c>
      <c r="N24" s="183"/>
      <c r="O24" s="183"/>
      <c r="P24" s="114">
        <f t="shared" si="8"/>
        <v>20</v>
      </c>
      <c r="Q24" s="114">
        <f t="shared" si="9"/>
        <v>159220</v>
      </c>
      <c r="R24" s="50"/>
      <c r="S24" s="519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f>X24*100/W24</f>
        <v>100</v>
      </c>
      <c r="Z24" s="224">
        <v>5</v>
      </c>
      <c r="AA24" s="225">
        <f>Z24*X24</f>
        <v>5</v>
      </c>
      <c r="AB24" s="91"/>
      <c r="AC24" s="93">
        <f t="shared" si="10"/>
        <v>5</v>
      </c>
      <c r="AD24" s="94">
        <f t="shared" si="10"/>
        <v>0</v>
      </c>
      <c r="AE24" s="95">
        <f t="shared" si="11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>
        <v>1</v>
      </c>
      <c r="AS24" s="191"/>
      <c r="AT24" s="174">
        <v>1</v>
      </c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2"/>
        <v>5</v>
      </c>
      <c r="BE24" s="93">
        <f t="shared" si="13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2</v>
      </c>
      <c r="G25" s="223">
        <v>2</v>
      </c>
      <c r="H25" s="224">
        <f>G25*100/F25</f>
        <v>100</v>
      </c>
      <c r="I25" s="224">
        <v>5</v>
      </c>
      <c r="J25" s="225">
        <f>I25*G25</f>
        <v>10</v>
      </c>
      <c r="K25" s="183">
        <f t="shared" si="4"/>
        <v>40</v>
      </c>
      <c r="L25" s="183">
        <f t="shared" si="5"/>
        <v>31840</v>
      </c>
      <c r="M25" s="183">
        <f t="shared" si="6"/>
        <v>318400</v>
      </c>
      <c r="N25" s="183"/>
      <c r="O25" s="183"/>
      <c r="P25" s="114">
        <f t="shared" si="8"/>
        <v>40</v>
      </c>
      <c r="Q25" s="114">
        <f t="shared" si="9"/>
        <v>318440</v>
      </c>
      <c r="R25" s="50"/>
      <c r="S25" s="519"/>
      <c r="T25" s="85">
        <v>14</v>
      </c>
      <c r="U25" s="1590"/>
      <c r="V25" s="83" t="s">
        <v>50</v>
      </c>
      <c r="W25" s="223">
        <v>2</v>
      </c>
      <c r="X25" s="223">
        <v>2</v>
      </c>
      <c r="Y25" s="224">
        <f>X25*100/W25</f>
        <v>100</v>
      </c>
      <c r="Z25" s="224">
        <v>5</v>
      </c>
      <c r="AA25" s="225">
        <f>Z25*X25</f>
        <v>10</v>
      </c>
      <c r="AB25" s="91"/>
      <c r="AC25" s="93">
        <f t="shared" si="10"/>
        <v>10</v>
      </c>
      <c r="AD25" s="94">
        <f t="shared" si="10"/>
        <v>0</v>
      </c>
      <c r="AE25" s="95">
        <f t="shared" si="11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>
        <v>2</v>
      </c>
      <c r="AS25" s="191"/>
      <c r="AT25" s="174">
        <v>2</v>
      </c>
      <c r="AU25" s="174"/>
      <c r="AV25" s="174">
        <v>2</v>
      </c>
      <c r="AW25" s="174"/>
      <c r="AX25" s="174">
        <v>2</v>
      </c>
      <c r="AY25" s="174"/>
      <c r="AZ25" s="174">
        <v>2</v>
      </c>
      <c r="BA25" s="174"/>
      <c r="BB25" s="91"/>
      <c r="BC25" s="91"/>
      <c r="BD25" s="93">
        <f t="shared" si="12"/>
        <v>10</v>
      </c>
      <c r="BE25" s="93">
        <f t="shared" si="13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519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519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519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519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>
        <v>1</v>
      </c>
      <c r="G30" s="227">
        <v>1</v>
      </c>
      <c r="H30" s="228">
        <f>G30*100/F30</f>
        <v>100</v>
      </c>
      <c r="I30" s="228">
        <v>4</v>
      </c>
      <c r="J30" s="229">
        <f>I30*G30</f>
        <v>4</v>
      </c>
      <c r="K30" s="183">
        <f t="shared" ref="K30:K31" si="17">J30*B30</f>
        <v>4</v>
      </c>
      <c r="L30" s="183">
        <f t="shared" ref="L30:L31" si="18">B30*7960</f>
        <v>7960</v>
      </c>
      <c r="M30" s="183">
        <f t="shared" ref="M30:M31" si="19">L30*J30</f>
        <v>31840</v>
      </c>
      <c r="N30" s="183"/>
      <c r="O30" s="183"/>
      <c r="P30" s="114">
        <f t="shared" ref="P30:P31" si="20">K30+N30</f>
        <v>4</v>
      </c>
      <c r="Q30" s="114">
        <f t="shared" ref="Q30:Q31" si="21">M30+P30</f>
        <v>31844</v>
      </c>
      <c r="R30" s="50"/>
      <c r="S30" s="519"/>
      <c r="T30" s="85">
        <v>19</v>
      </c>
      <c r="U30" s="1584" t="s">
        <v>61</v>
      </c>
      <c r="V30" s="83" t="s">
        <v>49</v>
      </c>
      <c r="W30" s="227">
        <v>1</v>
      </c>
      <c r="X30" s="227">
        <v>1</v>
      </c>
      <c r="Y30" s="228">
        <f>X30*100/W30</f>
        <v>100</v>
      </c>
      <c r="Z30" s="228">
        <v>4</v>
      </c>
      <c r="AA30" s="229">
        <f>Z30*X30</f>
        <v>4</v>
      </c>
      <c r="AB30" s="91"/>
      <c r="AC30" s="93">
        <f t="shared" ref="AC30:AD31" si="22">AF30+AH30+AJ30+AL30+AN30+AP30+AR30+AT30+AV30+AX30+AZ30+BB30</f>
        <v>4</v>
      </c>
      <c r="AD30" s="94">
        <f t="shared" si="22"/>
        <v>0</v>
      </c>
      <c r="AE30" s="95">
        <f t="shared" ref="AE30:AE31" si="23">AD30*100/AC30</f>
        <v>0</v>
      </c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>
        <v>1</v>
      </c>
      <c r="AU30" s="174"/>
      <c r="AV30" s="174">
        <v>1</v>
      </c>
      <c r="AW30" s="174"/>
      <c r="AX30" s="174">
        <v>1</v>
      </c>
      <c r="AY30" s="174"/>
      <c r="AZ30" s="174">
        <v>1</v>
      </c>
      <c r="BA30" s="174"/>
      <c r="BB30" s="79"/>
      <c r="BC30" s="79"/>
      <c r="BD30" s="93">
        <f t="shared" ref="BD30:BD31" si="24">AF30+AH30+AJ30+AL30+AN30+AP30+AR30+AT30+AV30+AX30+AZ30</f>
        <v>4</v>
      </c>
      <c r="BE30" s="93">
        <f t="shared" ref="BE30:BE31" si="25">AG30+AI30+AK30+AM30+AO30+AQ30+AS30+AU30+AW30+AY30+BA30+BC30</f>
        <v>0</v>
      </c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7">
        <v>1</v>
      </c>
      <c r="G31" s="227">
        <v>1</v>
      </c>
      <c r="H31" s="228">
        <f>G31*100/F31</f>
        <v>100</v>
      </c>
      <c r="I31" s="228">
        <v>4</v>
      </c>
      <c r="J31" s="229">
        <f>I31*G31</f>
        <v>4</v>
      </c>
      <c r="K31" s="183">
        <f t="shared" si="17"/>
        <v>4</v>
      </c>
      <c r="L31" s="183">
        <f t="shared" si="18"/>
        <v>7960</v>
      </c>
      <c r="M31" s="183">
        <f t="shared" si="19"/>
        <v>31840</v>
      </c>
      <c r="N31" s="183"/>
      <c r="O31" s="183"/>
      <c r="P31" s="114">
        <f t="shared" si="20"/>
        <v>4</v>
      </c>
      <c r="Q31" s="114">
        <f t="shared" si="21"/>
        <v>31844</v>
      </c>
      <c r="R31" s="50"/>
      <c r="S31" s="519"/>
      <c r="T31" s="85">
        <v>20</v>
      </c>
      <c r="U31" s="1584"/>
      <c r="V31" s="83" t="s">
        <v>50</v>
      </c>
      <c r="W31" s="227">
        <v>1</v>
      </c>
      <c r="X31" s="227">
        <v>1</v>
      </c>
      <c r="Y31" s="228">
        <f>X31*100/W31</f>
        <v>100</v>
      </c>
      <c r="Z31" s="228">
        <v>4</v>
      </c>
      <c r="AA31" s="229">
        <f>Z31*X31</f>
        <v>4</v>
      </c>
      <c r="AB31" s="91"/>
      <c r="AC31" s="93">
        <f t="shared" si="22"/>
        <v>4</v>
      </c>
      <c r="AD31" s="94">
        <f t="shared" si="22"/>
        <v>0</v>
      </c>
      <c r="AE31" s="95">
        <f t="shared" si="23"/>
        <v>0</v>
      </c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>
        <v>1</v>
      </c>
      <c r="AU31" s="174"/>
      <c r="AV31" s="174">
        <v>1</v>
      </c>
      <c r="AW31" s="174"/>
      <c r="AX31" s="174">
        <v>1</v>
      </c>
      <c r="AY31" s="174"/>
      <c r="AZ31" s="174">
        <v>1</v>
      </c>
      <c r="BA31" s="174"/>
      <c r="BB31" s="79"/>
      <c r="BC31" s="79"/>
      <c r="BD31" s="93">
        <f t="shared" si="24"/>
        <v>4</v>
      </c>
      <c r="BE31" s="93">
        <f t="shared" si="25"/>
        <v>0</v>
      </c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519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519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30</v>
      </c>
      <c r="G35" s="173">
        <v>30</v>
      </c>
      <c r="H35" s="174">
        <f>G35*100/F35</f>
        <v>100</v>
      </c>
      <c r="I35" s="174">
        <v>1</v>
      </c>
      <c r="J35" s="176">
        <f>I35*G35</f>
        <v>30</v>
      </c>
      <c r="K35" s="183">
        <f t="shared" ref="K35:K47" si="26">J35*B35</f>
        <v>19.8</v>
      </c>
      <c r="L35" s="183">
        <f t="shared" si="5"/>
        <v>5253.6</v>
      </c>
      <c r="M35" s="183">
        <f t="shared" ref="M35:M47" si="27">L35*J35</f>
        <v>157608</v>
      </c>
      <c r="N35" s="183"/>
      <c r="O35" s="183"/>
      <c r="P35" s="114">
        <f t="shared" ref="P35:P47" si="28">K35+N35</f>
        <v>19.8</v>
      </c>
      <c r="Q35" s="114">
        <f t="shared" ref="Q35:Q47" si="29">M35+P35</f>
        <v>157627.79999999999</v>
      </c>
      <c r="R35" s="61"/>
      <c r="S35" s="62"/>
      <c r="T35" s="85">
        <v>24</v>
      </c>
      <c r="U35" s="1588" t="s">
        <v>64</v>
      </c>
      <c r="V35" s="84"/>
      <c r="W35" s="173">
        <v>30</v>
      </c>
      <c r="X35" s="173">
        <v>30</v>
      </c>
      <c r="Y35" s="174">
        <f>X35*100/W35</f>
        <v>100</v>
      </c>
      <c r="Z35" s="174">
        <v>1</v>
      </c>
      <c r="AA35" s="176">
        <f>Z35*X35</f>
        <v>30</v>
      </c>
      <c r="AB35" s="81"/>
      <c r="AC35" s="93">
        <f t="shared" ref="AC35:AD47" si="30">AF35+AH35+AJ35+AL35+AN35+AP35+AR35+AT35+AV35+AX35+AZ35+BB35</f>
        <v>30</v>
      </c>
      <c r="AD35" s="94">
        <f t="shared" si="30"/>
        <v>0</v>
      </c>
      <c r="AE35" s="95">
        <f t="shared" ref="AE35:AE47" si="31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30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7" si="32">AF35+AH35+AJ35+AL35+AN35+AP35+AR35+AT35+AV35+AX35+AZ35</f>
        <v>30</v>
      </c>
      <c r="BE35" s="93">
        <f t="shared" ref="BE35:BE47" si="33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5</v>
      </c>
      <c r="G36" s="173">
        <v>5</v>
      </c>
      <c r="H36" s="174">
        <f>G36*100/F36</f>
        <v>100</v>
      </c>
      <c r="I36" s="174">
        <v>1</v>
      </c>
      <c r="J36" s="176">
        <f>I36*G36</f>
        <v>5</v>
      </c>
      <c r="K36" s="183">
        <f t="shared" si="26"/>
        <v>3.3000000000000003</v>
      </c>
      <c r="L36" s="183">
        <f t="shared" si="5"/>
        <v>5253.6</v>
      </c>
      <c r="M36" s="183">
        <f t="shared" si="27"/>
        <v>26268</v>
      </c>
      <c r="N36" s="183"/>
      <c r="O36" s="183"/>
      <c r="P36" s="114">
        <f t="shared" si="28"/>
        <v>3.3000000000000003</v>
      </c>
      <c r="Q36" s="114">
        <f t="shared" si="29"/>
        <v>26271.3</v>
      </c>
      <c r="R36" s="61"/>
      <c r="S36" s="62"/>
      <c r="T36" s="85">
        <v>25</v>
      </c>
      <c r="U36" s="1589"/>
      <c r="V36" s="84"/>
      <c r="W36" s="173">
        <v>5</v>
      </c>
      <c r="X36" s="173">
        <v>5</v>
      </c>
      <c r="Y36" s="174">
        <f>X36*100/W36</f>
        <v>100</v>
      </c>
      <c r="Z36" s="174">
        <v>1</v>
      </c>
      <c r="AA36" s="176">
        <f>Z36*X36</f>
        <v>5</v>
      </c>
      <c r="AB36" s="81"/>
      <c r="AC36" s="93">
        <f t="shared" si="30"/>
        <v>5</v>
      </c>
      <c r="AD36" s="94">
        <f t="shared" si="30"/>
        <v>0</v>
      </c>
      <c r="AE36" s="95">
        <f t="shared" si="31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5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32"/>
        <v>5</v>
      </c>
      <c r="BE36" s="93">
        <f t="shared" si="33"/>
        <v>0</v>
      </c>
    </row>
    <row r="37" spans="1:57" ht="21" customHeight="1" x14ac:dyDescent="0.2">
      <c r="A37" s="135">
        <v>26</v>
      </c>
      <c r="B37" s="215">
        <v>0.3</v>
      </c>
      <c r="C37" s="69"/>
      <c r="D37" s="51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519"/>
      <c r="T37" s="85">
        <v>26</v>
      </c>
      <c r="U37" s="522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51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519"/>
      <c r="T38" s="85">
        <v>27</v>
      </c>
      <c r="U38" s="522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519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519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519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519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519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519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3</v>
      </c>
      <c r="G45" s="173">
        <v>3</v>
      </c>
      <c r="H45" s="174">
        <f>G45*100/F45</f>
        <v>100</v>
      </c>
      <c r="I45" s="174">
        <v>2</v>
      </c>
      <c r="J45" s="176">
        <f>I45*G45</f>
        <v>6</v>
      </c>
      <c r="K45" s="183">
        <f t="shared" si="26"/>
        <v>1.98</v>
      </c>
      <c r="L45" s="183">
        <f t="shared" si="5"/>
        <v>2626.8</v>
      </c>
      <c r="M45" s="183">
        <f t="shared" si="27"/>
        <v>15760.800000000001</v>
      </c>
      <c r="N45" s="183"/>
      <c r="O45" s="183"/>
      <c r="P45" s="114">
        <f t="shared" si="28"/>
        <v>1.98</v>
      </c>
      <c r="Q45" s="114">
        <f t="shared" si="29"/>
        <v>15762.78</v>
      </c>
      <c r="R45" s="50"/>
      <c r="S45" s="519"/>
      <c r="T45" s="85">
        <v>34</v>
      </c>
      <c r="U45" s="1585" t="s">
        <v>71</v>
      </c>
      <c r="V45" s="83" t="s">
        <v>49</v>
      </c>
      <c r="W45" s="173">
        <v>3</v>
      </c>
      <c r="X45" s="173">
        <v>3</v>
      </c>
      <c r="Y45" s="174">
        <f>X45*100/W45</f>
        <v>100</v>
      </c>
      <c r="Z45" s="174">
        <v>2</v>
      </c>
      <c r="AA45" s="176">
        <f>Z45*X45</f>
        <v>6</v>
      </c>
      <c r="AB45" s="91"/>
      <c r="AC45" s="93">
        <f t="shared" ref="AC45:AC47" si="34">AF45+AH45+AJ45+AL45+AN45+AP45+AR45+AT45+AV45+AX45+AZ45+BB45</f>
        <v>6</v>
      </c>
      <c r="AD45" s="94">
        <f t="shared" si="30"/>
        <v>0</v>
      </c>
      <c r="AE45" s="95">
        <f t="shared" si="31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2</v>
      </c>
      <c r="AU45" s="174"/>
      <c r="AV45" s="174">
        <v>1</v>
      </c>
      <c r="AW45" s="174"/>
      <c r="AX45" s="174">
        <v>2</v>
      </c>
      <c r="AY45" s="174"/>
      <c r="AZ45" s="174">
        <v>1</v>
      </c>
      <c r="BA45" s="174"/>
      <c r="BB45" s="92"/>
      <c r="BC45" s="91"/>
      <c r="BD45" s="93">
        <f t="shared" si="32"/>
        <v>6</v>
      </c>
      <c r="BE45" s="93">
        <f t="shared" si="33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519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73">
        <v>3</v>
      </c>
      <c r="G47" s="173">
        <v>3</v>
      </c>
      <c r="H47" s="174">
        <f>G47*100/F47</f>
        <v>100</v>
      </c>
      <c r="I47" s="174">
        <v>16</v>
      </c>
      <c r="J47" s="175">
        <f>I47*G47</f>
        <v>48</v>
      </c>
      <c r="K47" s="183">
        <f t="shared" si="26"/>
        <v>192</v>
      </c>
      <c r="L47" s="183">
        <f t="shared" si="5"/>
        <v>31840</v>
      </c>
      <c r="M47" s="183">
        <f t="shared" si="27"/>
        <v>1528320</v>
      </c>
      <c r="N47" s="183"/>
      <c r="O47" s="183"/>
      <c r="P47" s="114">
        <f t="shared" si="28"/>
        <v>192</v>
      </c>
      <c r="Q47" s="114">
        <f t="shared" si="29"/>
        <v>1528512</v>
      </c>
      <c r="R47" s="50"/>
      <c r="S47" s="519"/>
      <c r="T47" s="85">
        <v>36</v>
      </c>
      <c r="U47" s="1585" t="s">
        <v>72</v>
      </c>
      <c r="V47" s="83" t="s">
        <v>49</v>
      </c>
      <c r="W47" s="173">
        <v>3</v>
      </c>
      <c r="X47" s="173">
        <v>3</v>
      </c>
      <c r="Y47" s="174">
        <f>X47*100/W47</f>
        <v>100</v>
      </c>
      <c r="Z47" s="174">
        <v>16</v>
      </c>
      <c r="AA47" s="175">
        <f>Z47*X47</f>
        <v>48</v>
      </c>
      <c r="AB47" s="91"/>
      <c r="AC47" s="93">
        <f t="shared" si="34"/>
        <v>48</v>
      </c>
      <c r="AD47" s="94">
        <f t="shared" si="30"/>
        <v>0</v>
      </c>
      <c r="AE47" s="95">
        <f t="shared" si="31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12</v>
      </c>
      <c r="AU47" s="174"/>
      <c r="AV47" s="174">
        <v>12</v>
      </c>
      <c r="AW47" s="174"/>
      <c r="AX47" s="174">
        <v>12</v>
      </c>
      <c r="AY47" s="174"/>
      <c r="AZ47" s="174">
        <v>12</v>
      </c>
      <c r="BA47" s="174"/>
      <c r="BB47" s="92"/>
      <c r="BC47" s="91"/>
      <c r="BD47" s="93">
        <f t="shared" si="32"/>
        <v>48</v>
      </c>
      <c r="BE47" s="93">
        <f t="shared" si="33"/>
        <v>0</v>
      </c>
    </row>
    <row r="48" spans="1:57" ht="11.25" customHeight="1" x14ac:dyDescent="0.2">
      <c r="A48" s="135">
        <v>37</v>
      </c>
      <c r="B48" s="215">
        <v>4</v>
      </c>
      <c r="C48" s="69"/>
      <c r="D48" s="1421"/>
      <c r="E48" s="67" t="s">
        <v>50</v>
      </c>
      <c r="F48" s="173"/>
      <c r="G48" s="173"/>
      <c r="H48" s="174"/>
      <c r="I48" s="174"/>
      <c r="J48" s="175"/>
      <c r="K48" s="183"/>
      <c r="L48" s="183"/>
      <c r="M48" s="183"/>
      <c r="N48" s="183"/>
      <c r="O48" s="183"/>
      <c r="P48" s="114"/>
      <c r="Q48" s="114"/>
      <c r="R48" s="50"/>
      <c r="S48" s="519"/>
      <c r="T48" s="85">
        <v>37</v>
      </c>
      <c r="U48" s="1585"/>
      <c r="V48" s="83" t="s">
        <v>50</v>
      </c>
      <c r="W48" s="173"/>
      <c r="X48" s="173"/>
      <c r="Y48" s="174"/>
      <c r="Z48" s="174"/>
      <c r="AA48" s="175"/>
      <c r="AB48" s="91"/>
      <c r="AC48" s="93"/>
      <c r="AD48" s="94"/>
      <c r="AE48" s="95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/>
      <c r="AU48" s="174"/>
      <c r="AV48" s="174"/>
      <c r="AW48" s="174"/>
      <c r="AX48" s="174"/>
      <c r="AY48" s="174"/>
      <c r="AZ48" s="174"/>
      <c r="BA48" s="174"/>
      <c r="BB48" s="91"/>
      <c r="BC48" s="91"/>
      <c r="BD48" s="93"/>
      <c r="BE48" s="93"/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519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519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519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519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519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519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519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519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51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519"/>
      <c r="T57" s="85">
        <v>46</v>
      </c>
      <c r="U57" s="522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519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519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519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519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519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519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519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519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519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519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519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519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519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519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519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519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10</v>
      </c>
      <c r="G76" s="173">
        <v>10</v>
      </c>
      <c r="H76" s="174">
        <f t="shared" ref="H76:H79" si="35">G76*100/F76</f>
        <v>100</v>
      </c>
      <c r="I76" s="174">
        <v>1</v>
      </c>
      <c r="J76" s="176">
        <f t="shared" ref="J76:J79" si="36">I76*G76</f>
        <v>10</v>
      </c>
      <c r="K76" s="183">
        <f t="shared" ref="K76" si="37">J76*B76</f>
        <v>5</v>
      </c>
      <c r="L76" s="183">
        <f t="shared" ref="L76" si="38">B76*7960</f>
        <v>3980</v>
      </c>
      <c r="M76" s="183">
        <f t="shared" ref="M76" si="39">L76*J76</f>
        <v>39800</v>
      </c>
      <c r="N76" s="183"/>
      <c r="O76" s="183"/>
      <c r="P76" s="114">
        <f t="shared" ref="P76" si="40">K76+N76</f>
        <v>5</v>
      </c>
      <c r="Q76" s="114">
        <f t="shared" ref="Q76" si="41">M76+P76</f>
        <v>39805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10</v>
      </c>
      <c r="X76" s="173">
        <v>10</v>
      </c>
      <c r="Y76" s="174">
        <f t="shared" ref="Y76" si="42">X76*100/W76</f>
        <v>100</v>
      </c>
      <c r="Z76" s="174">
        <v>1</v>
      </c>
      <c r="AA76" s="176">
        <f t="shared" ref="AA76" si="43">Z76*X76</f>
        <v>10</v>
      </c>
      <c r="AB76" s="91"/>
      <c r="AC76" s="93">
        <f t="shared" ref="AC76:AD79" si="44">AF76+AH76+AJ76+AL76+AN76+AP76+AR76+AT76+AV76+AX76+AZ76+BB76</f>
        <v>10</v>
      </c>
      <c r="AD76" s="94">
        <f t="shared" si="44"/>
        <v>0</v>
      </c>
      <c r="AE76" s="95">
        <f t="shared" ref="AE76:AE79" si="45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10</v>
      </c>
      <c r="AW76" s="184"/>
      <c r="AX76" s="184"/>
      <c r="AY76" s="184"/>
      <c r="AZ76" s="184"/>
      <c r="BA76" s="184"/>
      <c r="BB76" s="91"/>
      <c r="BC76" s="91"/>
      <c r="BD76" s="93">
        <f t="shared" ref="BD76:BD99" si="46">AF76+AH76+AJ76+AL76+AN76+AP76+AR76+AT76+AV76+AX76+AZ76</f>
        <v>10</v>
      </c>
      <c r="BE76" s="93">
        <f t="shared" ref="BE76:BE99" si="47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/>
      <c r="G77" s="173"/>
      <c r="H77" s="174"/>
      <c r="I77" s="174"/>
      <c r="J77" s="176"/>
      <c r="K77" s="183"/>
      <c r="L77" s="183"/>
      <c r="M77" s="183"/>
      <c r="N77" s="183"/>
      <c r="O77" s="183"/>
      <c r="P77" s="114"/>
      <c r="Q77" s="114"/>
      <c r="R77" s="61"/>
      <c r="S77" s="62"/>
      <c r="T77" s="85">
        <v>66</v>
      </c>
      <c r="U77" s="1587"/>
      <c r="V77" s="83" t="s">
        <v>50</v>
      </c>
      <c r="W77" s="173"/>
      <c r="X77" s="173"/>
      <c r="Y77" s="174"/>
      <c r="Z77" s="174"/>
      <c r="AA77" s="176"/>
      <c r="AB77" s="91"/>
      <c r="AC77" s="93"/>
      <c r="AD77" s="94"/>
      <c r="AE77" s="95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/>
      <c r="AW77" s="184"/>
      <c r="AX77" s="184"/>
      <c r="AY77" s="184"/>
      <c r="AZ77" s="184"/>
      <c r="BA77" s="184"/>
      <c r="BB77" s="91"/>
      <c r="BC77" s="91"/>
      <c r="BD77" s="93"/>
      <c r="BE77" s="93"/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2</v>
      </c>
      <c r="G78" s="173">
        <v>2</v>
      </c>
      <c r="H78" s="174">
        <f t="shared" si="35"/>
        <v>100</v>
      </c>
      <c r="I78" s="174">
        <v>2</v>
      </c>
      <c r="J78" s="176">
        <f t="shared" si="36"/>
        <v>4</v>
      </c>
      <c r="K78" s="183">
        <f t="shared" ref="K78:K79" si="48">J78*B78</f>
        <v>4</v>
      </c>
      <c r="L78" s="183">
        <f t="shared" si="5"/>
        <v>7960</v>
      </c>
      <c r="M78" s="183">
        <f t="shared" ref="M78:M79" si="49">L78*J78</f>
        <v>31840</v>
      </c>
      <c r="N78" s="183"/>
      <c r="O78" s="183"/>
      <c r="P78" s="114">
        <f t="shared" ref="P78:P79" si="50">K78+N78</f>
        <v>4</v>
      </c>
      <c r="Q78" s="114">
        <f t="shared" ref="Q78:Q79" si="51">M78+P78</f>
        <v>31844</v>
      </c>
      <c r="R78" s="50"/>
      <c r="S78" s="519"/>
      <c r="T78" s="85">
        <v>67</v>
      </c>
      <c r="U78" s="1583" t="s">
        <v>90</v>
      </c>
      <c r="V78" s="83" t="s">
        <v>49</v>
      </c>
      <c r="W78" s="173">
        <v>2</v>
      </c>
      <c r="X78" s="173">
        <v>2</v>
      </c>
      <c r="Y78" s="174">
        <f t="shared" ref="Y78:Y79" si="52">X78*100/W78</f>
        <v>100</v>
      </c>
      <c r="Z78" s="174">
        <v>2</v>
      </c>
      <c r="AA78" s="176">
        <f t="shared" ref="AA78:AA79" si="53">Z78*X78</f>
        <v>4</v>
      </c>
      <c r="AB78" s="91"/>
      <c r="AC78" s="93">
        <f t="shared" si="44"/>
        <v>4</v>
      </c>
      <c r="AD78" s="94">
        <f t="shared" si="44"/>
        <v>0</v>
      </c>
      <c r="AE78" s="95">
        <f t="shared" si="45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2</v>
      </c>
      <c r="AU78" s="184"/>
      <c r="AV78" s="174">
        <v>2</v>
      </c>
      <c r="AW78" s="184"/>
      <c r="AX78" s="184"/>
      <c r="AY78" s="184"/>
      <c r="AZ78" s="184"/>
      <c r="BA78" s="184"/>
      <c r="BB78" s="91"/>
      <c r="BC78" s="91"/>
      <c r="BD78" s="93">
        <f t="shared" si="46"/>
        <v>4</v>
      </c>
      <c r="BE78" s="93">
        <f t="shared" si="47"/>
        <v>0</v>
      </c>
    </row>
    <row r="79" spans="1:57" ht="13.5" customHeight="1" x14ac:dyDescent="0.2">
      <c r="A79" s="135">
        <v>68</v>
      </c>
      <c r="B79" s="215">
        <v>1</v>
      </c>
      <c r="C79" s="208">
        <v>100</v>
      </c>
      <c r="D79" s="1419"/>
      <c r="E79" s="67" t="s">
        <v>50</v>
      </c>
      <c r="F79" s="173">
        <v>40</v>
      </c>
      <c r="G79" s="173">
        <v>20</v>
      </c>
      <c r="H79" s="174">
        <f t="shared" si="35"/>
        <v>50</v>
      </c>
      <c r="I79" s="174">
        <v>2</v>
      </c>
      <c r="J79" s="176">
        <f t="shared" si="36"/>
        <v>40</v>
      </c>
      <c r="K79" s="183">
        <f t="shared" si="48"/>
        <v>40</v>
      </c>
      <c r="L79" s="183">
        <f t="shared" ref="L79:L107" si="54">B79*7960</f>
        <v>7960</v>
      </c>
      <c r="M79" s="183">
        <f t="shared" si="49"/>
        <v>318400</v>
      </c>
      <c r="N79" s="183">
        <f>C79+J79</f>
        <v>140</v>
      </c>
      <c r="O79" s="183">
        <f t="shared" ref="O79" si="55">N79*7960</f>
        <v>1114400</v>
      </c>
      <c r="P79" s="114">
        <f t="shared" si="50"/>
        <v>180</v>
      </c>
      <c r="Q79" s="114">
        <f t="shared" si="51"/>
        <v>318580</v>
      </c>
      <c r="R79" s="50"/>
      <c r="S79" s="519"/>
      <c r="T79" s="85">
        <v>68</v>
      </c>
      <c r="U79" s="1583"/>
      <c r="V79" s="83" t="s">
        <v>50</v>
      </c>
      <c r="W79" s="173">
        <v>40</v>
      </c>
      <c r="X79" s="173">
        <v>20</v>
      </c>
      <c r="Y79" s="174">
        <f t="shared" si="52"/>
        <v>50</v>
      </c>
      <c r="Z79" s="174">
        <v>2</v>
      </c>
      <c r="AA79" s="176">
        <f t="shared" si="53"/>
        <v>40</v>
      </c>
      <c r="AB79" s="91"/>
      <c r="AC79" s="93">
        <f t="shared" si="44"/>
        <v>40</v>
      </c>
      <c r="AD79" s="94">
        <f t="shared" si="44"/>
        <v>0</v>
      </c>
      <c r="AE79" s="95">
        <f t="shared" si="45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20</v>
      </c>
      <c r="AU79" s="174"/>
      <c r="AV79" s="174">
        <v>20</v>
      </c>
      <c r="AW79" s="174"/>
      <c r="AX79" s="174"/>
      <c r="AY79" s="174"/>
      <c r="AZ79" s="174"/>
      <c r="BA79" s="174"/>
      <c r="BB79" s="91"/>
      <c r="BC79" s="91"/>
      <c r="BD79" s="93">
        <f t="shared" si="46"/>
        <v>40</v>
      </c>
      <c r="BE79" s="93">
        <f t="shared" si="47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519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519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519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519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1</v>
      </c>
      <c r="G84" s="173">
        <v>1</v>
      </c>
      <c r="H84" s="174">
        <f t="shared" ref="H84" si="56">G84*100/F84</f>
        <v>100</v>
      </c>
      <c r="I84" s="174">
        <v>2</v>
      </c>
      <c r="J84" s="176">
        <f t="shared" ref="J84" si="57">I84*G84</f>
        <v>2</v>
      </c>
      <c r="K84" s="183">
        <f t="shared" ref="K84" si="58">J84*B84</f>
        <v>2</v>
      </c>
      <c r="L84" s="183">
        <f t="shared" ref="L84" si="59">B84*7960</f>
        <v>7960</v>
      </c>
      <c r="M84" s="183">
        <f t="shared" ref="M84" si="60">L84*J84</f>
        <v>15920</v>
      </c>
      <c r="N84" s="183"/>
      <c r="O84" s="183"/>
      <c r="P84" s="114">
        <f t="shared" ref="P84" si="61">K84+N84</f>
        <v>2</v>
      </c>
      <c r="Q84" s="114">
        <f t="shared" ref="Q84" si="62">M84+P84</f>
        <v>15922</v>
      </c>
      <c r="R84" s="50"/>
      <c r="S84" s="519"/>
      <c r="T84" s="85">
        <v>73</v>
      </c>
      <c r="U84" s="1584" t="s">
        <v>93</v>
      </c>
      <c r="V84" s="83" t="s">
        <v>49</v>
      </c>
      <c r="W84" s="173">
        <v>1</v>
      </c>
      <c r="X84" s="173">
        <v>1</v>
      </c>
      <c r="Y84" s="174">
        <f t="shared" ref="Y84" si="63">X84*100/W84</f>
        <v>100</v>
      </c>
      <c r="Z84" s="174">
        <v>2</v>
      </c>
      <c r="AA84" s="176">
        <f t="shared" ref="AA84" si="64">Z84*X84</f>
        <v>2</v>
      </c>
      <c r="AB84" s="91"/>
      <c r="AC84" s="93">
        <f t="shared" ref="AC84:AD84" si="65">AF84+AH84+AJ84+AL84+AN84+AP84+AR84+AT84+AV84+AX84+AZ84+BB84</f>
        <v>2</v>
      </c>
      <c r="AD84" s="94">
        <f t="shared" si="65"/>
        <v>0</v>
      </c>
      <c r="AE84" s="95">
        <f t="shared" ref="AE84" si="66">AD84*100/AC84</f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>
        <v>1</v>
      </c>
      <c r="AW84" s="174"/>
      <c r="AX84" s="174">
        <v>1</v>
      </c>
      <c r="AY84" s="174"/>
      <c r="AZ84" s="174"/>
      <c r="BA84" s="174"/>
      <c r="BB84" s="91"/>
      <c r="BC84" s="91"/>
      <c r="BD84" s="93">
        <f t="shared" ref="BD84" si="67">AF84+AH84+AJ84+AL84+AN84+AP84+AR84+AT84+AV84+AX84+AZ84</f>
        <v>2</v>
      </c>
      <c r="BE84" s="93">
        <f t="shared" ref="BE84" si="68">AG84+AI84+AK84+AM84+AO84+AQ84+AS84+AU84+AW84+AY84+BA84+BC84</f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519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519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519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519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519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519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519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51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519"/>
      <c r="T92" s="85">
        <v>81</v>
      </c>
      <c r="U92" s="523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51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519"/>
      <c r="T93" s="85">
        <v>82</v>
      </c>
      <c r="U93" s="522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519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519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519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519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512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69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519"/>
      <c r="T99" s="85">
        <v>88</v>
      </c>
      <c r="U99" s="522" t="s">
        <v>102</v>
      </c>
      <c r="V99" s="83" t="s">
        <v>49</v>
      </c>
      <c r="W99" s="173">
        <v>1</v>
      </c>
      <c r="X99" s="173">
        <v>1</v>
      </c>
      <c r="Y99" s="174">
        <f>X99*100/W99</f>
        <v>100</v>
      </c>
      <c r="Z99" s="174">
        <v>1</v>
      </c>
      <c r="AA99" s="176">
        <f>Z99*X99</f>
        <v>1</v>
      </c>
      <c r="AB99" s="91"/>
      <c r="AC99" s="93">
        <f t="shared" ref="AC99:AD101" si="70">AF99+AH99+AJ99+AL99+AN99+AP99+AR99+AT99+AV99+AX99+AZ99+BB99</f>
        <v>1</v>
      </c>
      <c r="AD99" s="94">
        <f t="shared" si="70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>
        <v>1</v>
      </c>
      <c r="AU99" s="174"/>
      <c r="AV99" s="174"/>
      <c r="AW99" s="174"/>
      <c r="AX99" s="174"/>
      <c r="AY99" s="174"/>
      <c r="AZ99" s="174"/>
      <c r="BA99" s="184"/>
      <c r="BB99" s="91"/>
      <c r="BC99" s="79"/>
      <c r="BD99" s="93">
        <f t="shared" si="46"/>
        <v>1</v>
      </c>
      <c r="BE99" s="93">
        <f t="shared" si="47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5</v>
      </c>
      <c r="J100" s="176">
        <f>I100*G100</f>
        <v>5</v>
      </c>
      <c r="K100" s="183">
        <f>J100*B100</f>
        <v>5</v>
      </c>
      <c r="L100" s="183">
        <f t="shared" si="69"/>
        <v>7960</v>
      </c>
      <c r="M100" s="183">
        <f>L100*J100</f>
        <v>39800</v>
      </c>
      <c r="N100" s="183"/>
      <c r="O100" s="183"/>
      <c r="P100" s="114">
        <f>K100+N100</f>
        <v>5</v>
      </c>
      <c r="Q100" s="114">
        <f>M100+P100</f>
        <v>39805</v>
      </c>
      <c r="R100" s="50"/>
      <c r="S100" s="519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f>X100*100/W100</f>
        <v>100</v>
      </c>
      <c r="Z100" s="174">
        <v>5</v>
      </c>
      <c r="AA100" s="176">
        <f>Z100*X100</f>
        <v>5</v>
      </c>
      <c r="AB100" s="91"/>
      <c r="AC100" s="93">
        <f t="shared" si="70"/>
        <v>5</v>
      </c>
      <c r="AD100" s="94">
        <f t="shared" si="70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>
        <v>1</v>
      </c>
      <c r="AS100" s="191"/>
      <c r="AT100" s="174">
        <v>1</v>
      </c>
      <c r="AU100" s="174"/>
      <c r="AV100" s="174">
        <v>1</v>
      </c>
      <c r="AW100" s="174"/>
      <c r="AX100" s="174">
        <v>1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5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5</v>
      </c>
      <c r="J101" s="175">
        <f>I101*G101</f>
        <v>5</v>
      </c>
      <c r="K101" s="183">
        <f>J101*B101</f>
        <v>7.5</v>
      </c>
      <c r="L101" s="183">
        <f t="shared" si="69"/>
        <v>11940</v>
      </c>
      <c r="M101" s="183">
        <f>L101*J101</f>
        <v>59700</v>
      </c>
      <c r="N101" s="183"/>
      <c r="O101" s="183"/>
      <c r="P101" s="114">
        <f>K101+N101</f>
        <v>7.5</v>
      </c>
      <c r="Q101" s="114">
        <f>M101+P101</f>
        <v>59707.5</v>
      </c>
      <c r="R101" s="50"/>
      <c r="S101" s="519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f>X101*100/W101</f>
        <v>100</v>
      </c>
      <c r="Z101" s="174">
        <v>5</v>
      </c>
      <c r="AA101" s="175">
        <f>Z101*X101</f>
        <v>5</v>
      </c>
      <c r="AB101" s="91"/>
      <c r="AC101" s="93">
        <f t="shared" si="70"/>
        <v>5</v>
      </c>
      <c r="AD101" s="94">
        <f t="shared" si="70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>
        <v>1</v>
      </c>
      <c r="AS101" s="191"/>
      <c r="AT101" s="174">
        <v>1</v>
      </c>
      <c r="AU101" s="174"/>
      <c r="AV101" s="174">
        <v>1</v>
      </c>
      <c r="AW101" s="174"/>
      <c r="AX101" s="174">
        <v>1</v>
      </c>
      <c r="AY101" s="174"/>
      <c r="AZ101" s="174">
        <v>1</v>
      </c>
      <c r="BA101" s="174"/>
      <c r="BB101" s="91"/>
      <c r="BC101" s="79"/>
      <c r="BD101" s="93">
        <f>AF101+AH101+AJ101+AL101+AN101+AP101+AR101+AT101+AV101+AX101+AZ101</f>
        <v>5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512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f>I103*G103</f>
        <v>5</v>
      </c>
      <c r="K103" s="183">
        <f>J103*B103</f>
        <v>40</v>
      </c>
      <c r="L103" s="183">
        <f t="shared" si="54"/>
        <v>63680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519"/>
      <c r="T103" s="85">
        <v>92</v>
      </c>
      <c r="U103" s="523" t="s">
        <v>105</v>
      </c>
      <c r="V103" s="83" t="s">
        <v>106</v>
      </c>
      <c r="W103" s="182">
        <v>1</v>
      </c>
      <c r="X103" s="182">
        <v>1</v>
      </c>
      <c r="Y103" s="174">
        <f>X103*100/W103</f>
        <v>100</v>
      </c>
      <c r="Z103" s="174">
        <v>5</v>
      </c>
      <c r="AA103" s="176">
        <f>Z103*X103</f>
        <v>5</v>
      </c>
      <c r="AB103" s="91"/>
      <c r="AC103" s="93">
        <f t="shared" ref="AC103:AD107" si="71">AF103+AH103+AJ103+AL103+AN103+AP103+AR103+AT103+AV103+AX103+AZ103+BB103</f>
        <v>5</v>
      </c>
      <c r="AD103" s="94">
        <f t="shared" si="71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72">AF103+AH103+AJ103+AL103+AN103+AP103+AR103+AT103+AV103+AX103+AZ103</f>
        <v>5</v>
      </c>
      <c r="BE103" s="93">
        <f t="shared" ref="BE103" si="73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512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f>I104*G104</f>
        <v>5</v>
      </c>
      <c r="K104" s="183">
        <f>J104*B104</f>
        <v>20</v>
      </c>
      <c r="L104" s="183">
        <f t="shared" si="54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519"/>
      <c r="T104" s="85">
        <v>93</v>
      </c>
      <c r="U104" s="522" t="s">
        <v>107</v>
      </c>
      <c r="V104" s="83" t="s">
        <v>106</v>
      </c>
      <c r="W104" s="182">
        <v>1</v>
      </c>
      <c r="X104" s="182">
        <v>1</v>
      </c>
      <c r="Y104" s="174">
        <f>X104*100/W104</f>
        <v>100</v>
      </c>
      <c r="Z104" s="174">
        <v>5</v>
      </c>
      <c r="AA104" s="176">
        <f>Z104*X104</f>
        <v>5</v>
      </c>
      <c r="AB104" s="91"/>
      <c r="AC104" s="93">
        <f t="shared" si="71"/>
        <v>5</v>
      </c>
      <c r="AD104" s="94">
        <f t="shared" si="71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512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16</v>
      </c>
      <c r="J105" s="260">
        <f>I105*G105</f>
        <v>16</v>
      </c>
      <c r="K105" s="183">
        <f>J105*B105</f>
        <v>128</v>
      </c>
      <c r="L105" s="183">
        <f t="shared" si="54"/>
        <v>63680</v>
      </c>
      <c r="M105" s="183">
        <f>L105*J105</f>
        <v>1018880</v>
      </c>
      <c r="N105" s="183"/>
      <c r="O105" s="183"/>
      <c r="P105" s="114">
        <f>K105+N105</f>
        <v>128</v>
      </c>
      <c r="Q105" s="114">
        <f>M105+P105</f>
        <v>1019008</v>
      </c>
      <c r="R105" s="50"/>
      <c r="S105" s="519"/>
      <c r="T105" s="85">
        <v>94</v>
      </c>
      <c r="U105" s="523" t="s">
        <v>108</v>
      </c>
      <c r="V105" s="83" t="s">
        <v>106</v>
      </c>
      <c r="W105" s="182">
        <v>1</v>
      </c>
      <c r="X105" s="182">
        <v>1</v>
      </c>
      <c r="Y105" s="174">
        <f>X105*100/W105</f>
        <v>100</v>
      </c>
      <c r="Z105" s="174">
        <v>16</v>
      </c>
      <c r="AA105" s="260">
        <f>Z105*X105</f>
        <v>16</v>
      </c>
      <c r="AB105" s="91"/>
      <c r="AC105" s="93">
        <f t="shared" si="71"/>
        <v>16</v>
      </c>
      <c r="AD105" s="94">
        <f t="shared" si="71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4</v>
      </c>
      <c r="AS105" s="191"/>
      <c r="AT105" s="174">
        <v>3</v>
      </c>
      <c r="AU105" s="174"/>
      <c r="AV105" s="174">
        <v>3</v>
      </c>
      <c r="AW105" s="174"/>
      <c r="AX105" s="174">
        <v>3</v>
      </c>
      <c r="AY105" s="174"/>
      <c r="AZ105" s="174">
        <v>3</v>
      </c>
      <c r="BA105" s="174"/>
      <c r="BB105" s="91"/>
      <c r="BC105" s="79"/>
      <c r="BD105" s="93">
        <f>AF105+AH105+AJ105+AL105+AN105+AP105+AR105+AT105+AV105+AX105+AZ105</f>
        <v>16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51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260">
        <f>I106*G106</f>
        <v>5</v>
      </c>
      <c r="K106" s="183">
        <f>J106*B106</f>
        <v>40</v>
      </c>
      <c r="L106" s="183">
        <f t="shared" si="54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519"/>
      <c r="T106" s="85">
        <v>95</v>
      </c>
      <c r="U106" s="522" t="s">
        <v>109</v>
      </c>
      <c r="V106" s="83" t="s">
        <v>106</v>
      </c>
      <c r="W106" s="182">
        <v>1</v>
      </c>
      <c r="X106" s="182">
        <v>1</v>
      </c>
      <c r="Y106" s="174">
        <f>X106*100/W106</f>
        <v>100</v>
      </c>
      <c r="Z106" s="174">
        <v>5</v>
      </c>
      <c r="AA106" s="260">
        <f>Z106*X106</f>
        <v>5</v>
      </c>
      <c r="AB106" s="91"/>
      <c r="AC106" s="93">
        <f t="shared" si="71"/>
        <v>5</v>
      </c>
      <c r="AD106" s="94">
        <f t="shared" si="71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51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5</v>
      </c>
      <c r="J107" s="175">
        <f>I107*G107</f>
        <v>5</v>
      </c>
      <c r="K107" s="183">
        <f>J107*B107</f>
        <v>20</v>
      </c>
      <c r="L107" s="183">
        <f t="shared" si="54"/>
        <v>31840</v>
      </c>
      <c r="M107" s="183">
        <f>L107*J107</f>
        <v>159200</v>
      </c>
      <c r="N107" s="183"/>
      <c r="O107" s="183"/>
      <c r="P107" s="114">
        <f>K107+N107</f>
        <v>20</v>
      </c>
      <c r="Q107" s="114">
        <f>M107+P107</f>
        <v>159220</v>
      </c>
      <c r="R107" s="50"/>
      <c r="S107" s="519"/>
      <c r="T107" s="85">
        <v>96</v>
      </c>
      <c r="U107" s="522" t="s">
        <v>110</v>
      </c>
      <c r="V107" s="83" t="s">
        <v>106</v>
      </c>
      <c r="W107" s="182">
        <v>1</v>
      </c>
      <c r="X107" s="182">
        <v>1</v>
      </c>
      <c r="Y107" s="174">
        <f>X107*100/W107</f>
        <v>100</v>
      </c>
      <c r="Z107" s="174">
        <v>5</v>
      </c>
      <c r="AA107" s="175">
        <f>Z107*X107</f>
        <v>5</v>
      </c>
      <c r="AB107" s="91"/>
      <c r="AC107" s="93">
        <f t="shared" si="71"/>
        <v>5</v>
      </c>
      <c r="AD107" s="94">
        <f t="shared" si="71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>
        <v>1</v>
      </c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5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519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519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519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519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519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519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519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519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519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519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519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519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519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519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519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519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519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519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158</v>
      </c>
      <c r="D129" s="150" t="s">
        <v>122</v>
      </c>
      <c r="E129" s="76"/>
      <c r="F129" s="213">
        <f>SUM(F13:F128)</f>
        <v>149</v>
      </c>
      <c r="G129" s="213">
        <f>SUM(G13:G128)</f>
        <v>98</v>
      </c>
      <c r="H129" s="214">
        <f>AVERAGE(H13:H128)</f>
        <v>91.801619433198383</v>
      </c>
      <c r="I129" s="214">
        <f>SUM(I13:I128)</f>
        <v>105</v>
      </c>
      <c r="J129" s="206">
        <f>SUM(J13:J128)</f>
        <v>234</v>
      </c>
      <c r="K129" s="189">
        <f>SUM(K14:K128)</f>
        <v>722.58</v>
      </c>
      <c r="L129" s="189">
        <f t="shared" ref="L129:Q129" si="74">SUM(L14:L128)</f>
        <v>944454</v>
      </c>
      <c r="M129" s="211">
        <f t="shared" si="74"/>
        <v>5751736.7999999998</v>
      </c>
      <c r="N129" s="211">
        <f t="shared" si="74"/>
        <v>207</v>
      </c>
      <c r="O129" s="189">
        <f t="shared" si="74"/>
        <v>1647720</v>
      </c>
      <c r="P129" s="212">
        <f t="shared" si="74"/>
        <v>929.58</v>
      </c>
      <c r="Q129" s="212">
        <f t="shared" si="74"/>
        <v>5752666.3799999999</v>
      </c>
      <c r="R129" s="4"/>
      <c r="S129" s="519"/>
      <c r="T129" s="85">
        <v>118</v>
      </c>
      <c r="U129" s="199" t="s">
        <v>122</v>
      </c>
      <c r="V129" s="200"/>
      <c r="W129" s="213">
        <f>SUM(W13:W128)</f>
        <v>149</v>
      </c>
      <c r="X129" s="213">
        <f>SUM(X13:X128)</f>
        <v>98</v>
      </c>
      <c r="Y129" s="214">
        <f>AVERAGE(Y13:Y128)</f>
        <v>91.801619433198383</v>
      </c>
      <c r="Z129" s="214">
        <f>SUM(Z13:Z128)</f>
        <v>105</v>
      </c>
      <c r="AA129" s="206">
        <f>SUM(AA13:AA128)</f>
        <v>234</v>
      </c>
      <c r="AB129" s="201"/>
      <c r="AC129" s="201">
        <f>SUM(AC14:AC128)</f>
        <v>234</v>
      </c>
      <c r="AD129" s="202">
        <f>SUM(AD14:AD128)</f>
        <v>0</v>
      </c>
      <c r="AE129" s="203"/>
      <c r="AF129" s="204">
        <f t="shared" ref="AF129:AQ129" si="75">SUM(AF14:AF128)</f>
        <v>0</v>
      </c>
      <c r="AG129" s="204">
        <f t="shared" si="75"/>
        <v>0</v>
      </c>
      <c r="AH129" s="204">
        <f t="shared" si="75"/>
        <v>0</v>
      </c>
      <c r="AI129" s="204">
        <f t="shared" si="75"/>
        <v>0</v>
      </c>
      <c r="AJ129" s="204">
        <f t="shared" si="75"/>
        <v>0</v>
      </c>
      <c r="AK129" s="204">
        <f t="shared" si="75"/>
        <v>0</v>
      </c>
      <c r="AL129" s="204">
        <f t="shared" si="75"/>
        <v>0</v>
      </c>
      <c r="AM129" s="204">
        <f t="shared" si="75"/>
        <v>0</v>
      </c>
      <c r="AN129" s="204">
        <f t="shared" si="75"/>
        <v>0</v>
      </c>
      <c r="AO129" s="204">
        <f t="shared" si="75"/>
        <v>0</v>
      </c>
      <c r="AP129" s="204">
        <f t="shared" si="75"/>
        <v>0</v>
      </c>
      <c r="AQ129" s="205">
        <f t="shared" si="75"/>
        <v>0</v>
      </c>
      <c r="AR129" s="206">
        <f>SUM(AR13:AR128)</f>
        <v>13</v>
      </c>
      <c r="AS129" s="206">
        <v>0</v>
      </c>
      <c r="AT129" s="206">
        <f>SUM(AT15:AT128)</f>
        <v>92</v>
      </c>
      <c r="AU129" s="206">
        <v>0</v>
      </c>
      <c r="AV129" s="206">
        <f>SUM(AV14:AV128)</f>
        <v>66</v>
      </c>
      <c r="AW129" s="206">
        <v>0</v>
      </c>
      <c r="AX129" s="206">
        <f>SUM(AX12:AX128)</f>
        <v>33</v>
      </c>
      <c r="AY129" s="206">
        <v>0</v>
      </c>
      <c r="AZ129" s="207">
        <f>SUM(AZ12:AZ128)</f>
        <v>30</v>
      </c>
      <c r="BA129" s="207">
        <f t="shared" ref="BA129:BE129" si="76">SUM(BA14:BA128)</f>
        <v>0</v>
      </c>
      <c r="BB129" s="207">
        <f t="shared" si="76"/>
        <v>0</v>
      </c>
      <c r="BC129" s="207">
        <f t="shared" si="76"/>
        <v>0</v>
      </c>
      <c r="BD129" s="207">
        <f>SUM(BD14:BD128)</f>
        <v>234</v>
      </c>
      <c r="BE129" s="207">
        <f t="shared" si="76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519"/>
      <c r="T130" s="521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519"/>
      <c r="T131" s="521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K129*7960-4617</f>
        <v>5747119.8000000007</v>
      </c>
      <c r="F132" s="1418"/>
      <c r="G132" s="1418"/>
      <c r="H132" s="18"/>
      <c r="I132" s="18"/>
      <c r="J132" s="18"/>
      <c r="K132" s="1411" t="s">
        <v>125</v>
      </c>
      <c r="L132" s="1411"/>
      <c r="M132" s="515" t="s">
        <v>126</v>
      </c>
      <c r="N132" s="48"/>
      <c r="O132" s="48"/>
      <c r="P132" s="39"/>
      <c r="Q132" s="39"/>
      <c r="R132" s="50"/>
      <c r="S132" s="519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1257680</v>
      </c>
      <c r="F133" s="1418"/>
      <c r="G133" s="1418"/>
      <c r="H133" s="18"/>
      <c r="I133" s="18"/>
      <c r="J133" s="18"/>
      <c r="K133" s="1411" t="s">
        <v>125</v>
      </c>
      <c r="L133" s="1411"/>
      <c r="M133" s="515" t="s">
        <v>129</v>
      </c>
      <c r="N133" s="103"/>
      <c r="O133" s="103"/>
      <c r="P133" s="36"/>
      <c r="Q133" s="36"/>
      <c r="R133" s="50"/>
      <c r="S133" s="519"/>
      <c r="T133" s="521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515" t="s">
        <v>131</v>
      </c>
      <c r="N134" s="104"/>
      <c r="O134" s="104"/>
      <c r="P134" s="36"/>
      <c r="Q134" s="36"/>
      <c r="R134" s="50"/>
      <c r="S134" s="519"/>
      <c r="T134" s="521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519"/>
      <c r="T135" s="521"/>
      <c r="U135" s="521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519"/>
      <c r="T136" s="521"/>
      <c r="U136" s="521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519"/>
      <c r="T137" s="521"/>
      <c r="U137" s="521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519"/>
      <c r="T138" s="521"/>
      <c r="U138" s="521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10914799.800000001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519"/>
      <c r="T139" s="521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513"/>
      <c r="I140" s="40"/>
      <c r="J140" s="513"/>
      <c r="K140" s="1411" t="s">
        <v>125</v>
      </c>
      <c r="L140" s="1411"/>
      <c r="M140" s="514" t="s">
        <v>142</v>
      </c>
      <c r="N140" s="245"/>
      <c r="O140" s="245"/>
      <c r="R140" s="44"/>
      <c r="S140" s="520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520"/>
      <c r="O141" s="520"/>
      <c r="R141" s="44"/>
      <c r="S141" s="520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520"/>
      <c r="O142" s="520"/>
      <c r="R142" s="44"/>
      <c r="S142" s="520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510"/>
      <c r="O143" s="510"/>
      <c r="R143" s="44"/>
      <c r="S143" s="520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s="109" customFormat="1" ht="15.75" x14ac:dyDescent="0.2">
      <c r="D144" s="1407"/>
      <c r="E144" s="1407"/>
      <c r="F144" s="1407"/>
      <c r="K144" s="510"/>
      <c r="L144" s="24"/>
      <c r="M144" s="25"/>
      <c r="N144" s="510"/>
      <c r="O144" s="510"/>
      <c r="P144" s="41"/>
      <c r="Q144" s="41"/>
      <c r="R144" s="42"/>
      <c r="S144" s="41"/>
      <c r="U144" s="2"/>
      <c r="V144" s="2"/>
      <c r="W144" s="2"/>
      <c r="X144" s="2"/>
      <c r="Y144" s="2"/>
      <c r="Z144" s="2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S144" s="120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1"/>
    </row>
    <row r="145" spans="2:58" s="109" customFormat="1" ht="20.100000000000001" customHeight="1" x14ac:dyDescent="0.2">
      <c r="D145" s="1407"/>
      <c r="E145" s="1407"/>
      <c r="F145" s="1407"/>
      <c r="K145" s="26"/>
      <c r="L145" s="24"/>
      <c r="M145" s="53"/>
      <c r="N145" s="510"/>
      <c r="O145" s="244"/>
      <c r="P145" s="520"/>
      <c r="Q145" s="520"/>
      <c r="R145" s="44"/>
      <c r="S145" s="33"/>
      <c r="U145" s="2"/>
      <c r="V145" s="2"/>
      <c r="W145" s="2"/>
      <c r="X145" s="2"/>
      <c r="Y145" s="2"/>
      <c r="Z145" s="2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  <c r="AQ145" s="120"/>
      <c r="AR145" s="120"/>
      <c r="AS145" s="120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1"/>
    </row>
    <row r="146" spans="2:58" s="109" customFormat="1" ht="20.100000000000001" customHeight="1" x14ac:dyDescent="0.2">
      <c r="D146" s="1407"/>
      <c r="E146" s="1407"/>
      <c r="F146" s="1407"/>
      <c r="K146" s="54"/>
      <c r="L146" s="24"/>
      <c r="M146" s="53"/>
      <c r="N146" s="27"/>
      <c r="O146" s="27"/>
      <c r="P146" s="519"/>
      <c r="Q146" s="519"/>
      <c r="R146" s="45"/>
      <c r="S146" s="1579"/>
      <c r="U146" s="2"/>
      <c r="V146" s="2"/>
      <c r="W146" s="2"/>
      <c r="X146" s="2"/>
      <c r="Y146" s="2"/>
      <c r="Z146" s="2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  <c r="AP146" s="120"/>
      <c r="AQ146" s="120"/>
      <c r="AR146" s="120"/>
      <c r="AS146" s="120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1"/>
    </row>
    <row r="147" spans="2:58" s="109" customFormat="1" ht="20.100000000000001" customHeight="1" x14ac:dyDescent="0.2">
      <c r="D147" s="1407"/>
      <c r="E147" s="1407"/>
      <c r="F147" s="1407"/>
      <c r="K147" s="54"/>
      <c r="L147" s="24"/>
      <c r="M147" s="53"/>
      <c r="N147" s="27"/>
      <c r="O147" s="27"/>
      <c r="P147" s="519"/>
      <c r="Q147" s="519"/>
      <c r="R147" s="45"/>
      <c r="S147" s="1580"/>
      <c r="U147" s="2"/>
      <c r="V147" s="2"/>
      <c r="W147" s="2"/>
      <c r="X147" s="2"/>
      <c r="Y147" s="2"/>
      <c r="Z147" s="2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0"/>
      <c r="AO147" s="120"/>
      <c r="AP147" s="120"/>
      <c r="AQ147" s="120"/>
      <c r="AR147" s="120"/>
      <c r="AS147" s="120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1"/>
    </row>
    <row r="148" spans="2:58" s="109" customFormat="1" ht="20.100000000000001" customHeight="1" x14ac:dyDescent="0.2">
      <c r="D148" s="1407"/>
      <c r="E148" s="1407"/>
      <c r="F148" s="1407"/>
      <c r="K148" s="54"/>
      <c r="L148" s="24"/>
      <c r="M148" s="53"/>
      <c r="N148" s="27"/>
      <c r="O148" s="27"/>
      <c r="P148" s="519"/>
      <c r="Q148" s="519"/>
      <c r="R148" s="45"/>
      <c r="S148" s="1579"/>
      <c r="U148" s="2"/>
      <c r="V148" s="2"/>
      <c r="W148" s="2"/>
      <c r="X148" s="2"/>
      <c r="Y148" s="2"/>
      <c r="Z148" s="2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  <c r="AP148" s="120"/>
      <c r="AQ148" s="120"/>
      <c r="AR148" s="120"/>
      <c r="AS148" s="120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1"/>
    </row>
    <row r="149" spans="2:58" s="109" customFormat="1" ht="20.100000000000001" customHeight="1" x14ac:dyDescent="0.2">
      <c r="D149" s="1407"/>
      <c r="E149" s="1407"/>
      <c r="F149" s="1407"/>
      <c r="K149" s="54"/>
      <c r="L149" s="24"/>
      <c r="M149" s="53"/>
      <c r="N149" s="27"/>
      <c r="O149" s="27"/>
      <c r="P149" s="519"/>
      <c r="Q149" s="519"/>
      <c r="R149" s="45"/>
      <c r="S149" s="1580"/>
      <c r="U149" s="2"/>
      <c r="V149" s="2"/>
      <c r="W149" s="2"/>
      <c r="X149" s="2"/>
      <c r="Y149" s="2"/>
      <c r="Z149" s="2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1"/>
    </row>
    <row r="150" spans="2:58" s="109" customFormat="1" ht="20.100000000000001" customHeight="1" x14ac:dyDescent="0.2">
      <c r="D150" s="144"/>
      <c r="K150" s="54"/>
      <c r="L150" s="24"/>
      <c r="M150" s="53"/>
      <c r="N150" s="27"/>
      <c r="O150" s="27"/>
      <c r="P150" s="519"/>
      <c r="Q150" s="519"/>
      <c r="R150" s="45"/>
      <c r="S150" s="1580"/>
      <c r="U150" s="2"/>
      <c r="V150" s="2"/>
      <c r="W150" s="2"/>
      <c r="X150" s="2"/>
      <c r="Y150" s="2"/>
      <c r="Z150" s="2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1"/>
    </row>
    <row r="151" spans="2:58" s="109" customFormat="1" ht="20.100000000000001" customHeight="1" x14ac:dyDescent="0.2">
      <c r="D151" s="144"/>
      <c r="K151" s="54"/>
      <c r="L151" s="24"/>
      <c r="M151" s="77"/>
      <c r="N151" s="3"/>
      <c r="O151" s="3"/>
      <c r="P151" s="519"/>
      <c r="Q151" s="519"/>
      <c r="R151" s="45"/>
      <c r="S151" s="1580"/>
      <c r="U151" s="2"/>
      <c r="V151" s="2"/>
      <c r="W151" s="2"/>
      <c r="X151" s="2"/>
      <c r="Y151" s="2"/>
      <c r="Z151" s="2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  <c r="AP151" s="120"/>
      <c r="AQ151" s="120"/>
      <c r="AR151" s="120"/>
      <c r="AS151" s="120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1"/>
    </row>
    <row r="152" spans="2:58" s="109" customFormat="1" ht="20.100000000000001" customHeight="1" x14ac:dyDescent="0.2">
      <c r="D152" s="144"/>
      <c r="K152" s="54"/>
      <c r="L152" s="24"/>
      <c r="M152" s="77"/>
      <c r="N152" s="3"/>
      <c r="O152" s="3"/>
      <c r="P152" s="519"/>
      <c r="Q152" s="519"/>
      <c r="R152" s="45"/>
      <c r="S152" s="519"/>
      <c r="U152" s="2"/>
      <c r="V152" s="2"/>
      <c r="W152" s="2"/>
      <c r="X152" s="2"/>
      <c r="Y152" s="2"/>
      <c r="Z152" s="2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1"/>
    </row>
    <row r="153" spans="2:58" s="109" customFormat="1" ht="15.75" x14ac:dyDescent="0.2">
      <c r="B153" s="110"/>
      <c r="C153" s="111"/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520"/>
      <c r="Q153" s="520"/>
      <c r="R153" s="44"/>
      <c r="S153" s="520"/>
      <c r="U153" s="2"/>
      <c r="V153" s="2"/>
      <c r="W153" s="2"/>
      <c r="X153" s="2"/>
      <c r="Y153" s="2"/>
      <c r="Z153" s="2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20"/>
      <c r="AR153" s="120"/>
      <c r="AS153" s="120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1"/>
    </row>
    <row r="154" spans="2:58" s="109" customFormat="1" ht="15.75" x14ac:dyDescent="0.2">
      <c r="B154" s="110"/>
      <c r="C154" s="111"/>
      <c r="D154" s="54"/>
      <c r="E154" s="112"/>
      <c r="F154" s="112"/>
      <c r="G154" s="116"/>
      <c r="H154" s="117"/>
      <c r="I154" s="118"/>
      <c r="J154" s="119"/>
      <c r="K154" s="510"/>
      <c r="L154" s="24"/>
      <c r="M154" s="24"/>
      <c r="N154" s="510"/>
      <c r="O154" s="510"/>
      <c r="P154" s="41"/>
      <c r="Q154" s="41"/>
      <c r="R154" s="42"/>
      <c r="S154" s="41"/>
      <c r="U154" s="2"/>
      <c r="V154" s="2"/>
      <c r="W154" s="2"/>
      <c r="X154" s="2"/>
      <c r="Y154" s="2"/>
      <c r="Z154" s="2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S154" s="120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1"/>
    </row>
    <row r="155" spans="2:58" s="109" customFormat="1" ht="15.75" x14ac:dyDescent="0.2">
      <c r="B155" s="110"/>
      <c r="C155" s="111"/>
      <c r="D155" s="54"/>
      <c r="E155" s="112"/>
      <c r="F155" s="112"/>
      <c r="G155" s="116"/>
      <c r="H155" s="117"/>
      <c r="I155" s="118"/>
      <c r="J155" s="119"/>
      <c r="K155" s="510"/>
      <c r="L155" s="24"/>
      <c r="M155" s="24"/>
      <c r="N155" s="510"/>
      <c r="O155" s="510"/>
      <c r="P155" s="41"/>
      <c r="Q155" s="41"/>
      <c r="R155" s="42"/>
      <c r="S155" s="41"/>
      <c r="U155" s="2"/>
      <c r="V155" s="2"/>
      <c r="W155" s="2"/>
      <c r="X155" s="2"/>
      <c r="Y155" s="2"/>
      <c r="Z155" s="2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  <c r="AP155" s="120"/>
      <c r="AQ155" s="120"/>
      <c r="AR155" s="120"/>
      <c r="AS155" s="120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1"/>
    </row>
    <row r="156" spans="2:58" s="109" customFormat="1" ht="15.75" x14ac:dyDescent="0.2">
      <c r="B156" s="110"/>
      <c r="C156" s="111"/>
      <c r="D156" s="54"/>
      <c r="E156" s="112"/>
      <c r="F156" s="112"/>
      <c r="G156" s="116"/>
      <c r="H156" s="117"/>
      <c r="I156" s="118"/>
      <c r="J156" s="119"/>
      <c r="K156" s="510"/>
      <c r="L156" s="24"/>
      <c r="M156" s="24"/>
      <c r="N156" s="510"/>
      <c r="O156" s="510"/>
      <c r="P156" s="41"/>
      <c r="Q156" s="41"/>
      <c r="R156" s="42"/>
      <c r="S156" s="41"/>
      <c r="U156" s="2"/>
      <c r="V156" s="2"/>
      <c r="W156" s="2"/>
      <c r="X156" s="2"/>
      <c r="Y156" s="2"/>
      <c r="Z156" s="2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  <c r="AQ156" s="120"/>
      <c r="AR156" s="120"/>
      <c r="AS156" s="120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1"/>
    </row>
    <row r="157" spans="2:58" s="109" customFormat="1" ht="15.75" x14ac:dyDescent="0.2">
      <c r="B157" s="110"/>
      <c r="C157" s="111"/>
      <c r="D157" s="54"/>
      <c r="E157" s="112"/>
      <c r="F157" s="112"/>
      <c r="G157" s="116"/>
      <c r="H157" s="117"/>
      <c r="I157" s="118"/>
      <c r="J157" s="119"/>
      <c r="K157" s="510"/>
      <c r="L157" s="24"/>
      <c r="M157" s="24"/>
      <c r="N157" s="510"/>
      <c r="O157" s="510"/>
      <c r="P157" s="41"/>
      <c r="Q157" s="41"/>
      <c r="R157" s="42"/>
      <c r="S157" s="41"/>
      <c r="U157" s="2"/>
      <c r="V157" s="2"/>
      <c r="W157" s="2"/>
      <c r="X157" s="2"/>
      <c r="Y157" s="2"/>
      <c r="Z157" s="2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  <c r="AQ157" s="120"/>
      <c r="AR157" s="120"/>
      <c r="AS157" s="120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1"/>
    </row>
    <row r="158" spans="2:58" s="109" customFormat="1" ht="15.75" x14ac:dyDescent="0.2">
      <c r="B158" s="110"/>
      <c r="C158" s="111"/>
      <c r="D158" s="54"/>
      <c r="E158" s="112"/>
      <c r="F158" s="112"/>
      <c r="G158" s="116"/>
      <c r="H158" s="117"/>
      <c r="I158" s="118"/>
      <c r="J158" s="119"/>
      <c r="K158" s="510"/>
      <c r="L158" s="24"/>
      <c r="M158" s="24"/>
      <c r="N158" s="510"/>
      <c r="O158" s="510"/>
      <c r="P158" s="41"/>
      <c r="Q158" s="41"/>
      <c r="R158" s="42"/>
      <c r="S158" s="41"/>
      <c r="U158" s="2"/>
      <c r="V158" s="2"/>
      <c r="W158" s="2"/>
      <c r="X158" s="2"/>
      <c r="Y158" s="2"/>
      <c r="Z158" s="2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  <c r="AS158" s="120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1"/>
    </row>
    <row r="159" spans="2:58" s="109" customFormat="1" ht="15.75" x14ac:dyDescent="0.2">
      <c r="B159" s="110"/>
      <c r="C159" s="111"/>
      <c r="D159" s="54"/>
      <c r="E159" s="112"/>
      <c r="F159" s="112"/>
      <c r="G159" s="116"/>
      <c r="H159" s="117"/>
      <c r="I159" s="118"/>
      <c r="J159" s="119"/>
      <c r="K159" s="510"/>
      <c r="L159" s="24"/>
      <c r="M159" s="24"/>
      <c r="N159" s="510"/>
      <c r="O159" s="510"/>
      <c r="P159" s="41"/>
      <c r="Q159" s="41"/>
      <c r="R159" s="42"/>
      <c r="S159" s="41"/>
      <c r="U159" s="2"/>
      <c r="V159" s="2"/>
      <c r="W159" s="2"/>
      <c r="X159" s="2"/>
      <c r="Y159" s="2"/>
      <c r="Z159" s="2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S159" s="120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1"/>
    </row>
    <row r="160" spans="2:58" s="109" customFormat="1" ht="15.75" x14ac:dyDescent="0.2">
      <c r="B160" s="110"/>
      <c r="C160" s="111"/>
      <c r="D160" s="144"/>
      <c r="E160" s="2"/>
      <c r="F160" s="2"/>
      <c r="G160" s="120"/>
      <c r="H160" s="121"/>
      <c r="I160" s="122"/>
      <c r="J160" s="123"/>
      <c r="K160" s="23"/>
      <c r="L160" s="24"/>
      <c r="M160" s="24"/>
      <c r="N160" s="510"/>
      <c r="O160" s="510"/>
      <c r="P160" s="41"/>
      <c r="Q160" s="41"/>
      <c r="R160" s="42"/>
      <c r="S160" s="41"/>
      <c r="U160" s="2"/>
      <c r="V160" s="2"/>
      <c r="W160" s="2"/>
      <c r="X160" s="2"/>
      <c r="Y160" s="2"/>
      <c r="Z160" s="2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0"/>
      <c r="AO160" s="120"/>
      <c r="AP160" s="120"/>
      <c r="AQ160" s="120"/>
      <c r="AR160" s="120"/>
      <c r="AS160" s="120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1"/>
    </row>
    <row r="161" spans="2:58" s="109" customFormat="1" ht="15.75" x14ac:dyDescent="0.2">
      <c r="B161" s="110"/>
      <c r="C161" s="111"/>
      <c r="D161" s="144"/>
      <c r="E161" s="2"/>
      <c r="F161" s="2"/>
      <c r="G161" s="120"/>
      <c r="H161" s="121"/>
      <c r="I161" s="122"/>
      <c r="J161" s="123"/>
      <c r="K161" s="23"/>
      <c r="L161" s="24"/>
      <c r="M161" s="24"/>
      <c r="N161" s="510"/>
      <c r="O161" s="510"/>
      <c r="P161" s="41"/>
      <c r="Q161" s="41"/>
      <c r="R161" s="42"/>
      <c r="S161" s="41"/>
      <c r="U161" s="2"/>
      <c r="V161" s="2"/>
      <c r="W161" s="2"/>
      <c r="X161" s="2"/>
      <c r="Y161" s="2"/>
      <c r="Z161" s="2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0"/>
      <c r="AO161" s="120"/>
      <c r="AP161" s="120"/>
      <c r="AQ161" s="120"/>
      <c r="AR161" s="120"/>
      <c r="AS161" s="120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1"/>
    </row>
    <row r="162" spans="2:58" s="109" customFormat="1" ht="15.75" x14ac:dyDescent="0.2">
      <c r="B162" s="110"/>
      <c r="C162" s="111"/>
      <c r="D162" s="144"/>
      <c r="E162" s="2"/>
      <c r="F162" s="2"/>
      <c r="G162" s="120"/>
      <c r="H162" s="121"/>
      <c r="I162" s="122"/>
      <c r="J162" s="123"/>
      <c r="K162" s="23"/>
      <c r="L162" s="24"/>
      <c r="M162" s="24"/>
      <c r="N162" s="510"/>
      <c r="O162" s="510"/>
      <c r="P162" s="41"/>
      <c r="Q162" s="41"/>
      <c r="R162" s="42"/>
      <c r="S162" s="41"/>
      <c r="U162" s="2"/>
      <c r="V162" s="2"/>
      <c r="W162" s="2"/>
      <c r="X162" s="2"/>
      <c r="Y162" s="2"/>
      <c r="Z162" s="2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  <c r="AP162" s="120"/>
      <c r="AQ162" s="120"/>
      <c r="AR162" s="120"/>
      <c r="AS162" s="120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1"/>
    </row>
    <row r="163" spans="2:58" s="109" customFormat="1" ht="15.75" x14ac:dyDescent="0.2">
      <c r="B163" s="110"/>
      <c r="C163" s="111"/>
      <c r="D163" s="144"/>
      <c r="E163" s="2"/>
      <c r="F163" s="2"/>
      <c r="G163" s="120"/>
      <c r="H163" s="121"/>
      <c r="I163" s="122"/>
      <c r="J163" s="123"/>
      <c r="K163" s="23"/>
      <c r="L163" s="24"/>
      <c r="M163" s="24"/>
      <c r="N163" s="510"/>
      <c r="O163" s="510"/>
      <c r="P163" s="41"/>
      <c r="Q163" s="41"/>
      <c r="R163" s="42"/>
      <c r="S163" s="41"/>
      <c r="U163" s="2"/>
      <c r="V163" s="2"/>
      <c r="W163" s="2"/>
      <c r="X163" s="2"/>
      <c r="Y163" s="2"/>
      <c r="Z163" s="2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  <c r="AK163" s="120"/>
      <c r="AL163" s="120"/>
      <c r="AM163" s="120"/>
      <c r="AN163" s="120"/>
      <c r="AO163" s="120"/>
      <c r="AP163" s="120"/>
      <c r="AQ163" s="120"/>
      <c r="AR163" s="120"/>
      <c r="AS163" s="120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1"/>
    </row>
    <row r="164" spans="2:58" s="109" customFormat="1" ht="15.75" x14ac:dyDescent="0.2">
      <c r="B164" s="110"/>
      <c r="C164" s="111"/>
      <c r="D164" s="144"/>
      <c r="E164" s="2"/>
      <c r="F164" s="2"/>
      <c r="G164" s="120"/>
      <c r="H164" s="121"/>
      <c r="I164" s="122"/>
      <c r="J164" s="123"/>
      <c r="K164" s="23"/>
      <c r="L164" s="24"/>
      <c r="M164" s="30"/>
      <c r="N164" s="510"/>
      <c r="O164" s="510"/>
      <c r="P164" s="41"/>
      <c r="Q164" s="41"/>
      <c r="R164" s="42"/>
      <c r="S164" s="41"/>
      <c r="U164" s="2"/>
      <c r="V164" s="2"/>
      <c r="W164" s="2"/>
      <c r="X164" s="2"/>
      <c r="Y164" s="2"/>
      <c r="Z164" s="2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120"/>
      <c r="AO164" s="120"/>
      <c r="AP164" s="120"/>
      <c r="AQ164" s="120"/>
      <c r="AR164" s="120"/>
      <c r="AS164" s="120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1"/>
    </row>
    <row r="165" spans="2:58" s="109" customFormat="1" ht="15.75" x14ac:dyDescent="0.2">
      <c r="B165" s="110"/>
      <c r="C165" s="111"/>
      <c r="D165" s="144"/>
      <c r="E165" s="2"/>
      <c r="F165" s="2"/>
      <c r="G165" s="120"/>
      <c r="H165" s="121"/>
      <c r="I165" s="122"/>
      <c r="J165" s="123"/>
      <c r="K165" s="23"/>
      <c r="L165" s="24"/>
      <c r="M165" s="24"/>
      <c r="N165" s="510"/>
      <c r="O165" s="510"/>
      <c r="P165" s="41"/>
      <c r="Q165" s="41"/>
      <c r="R165" s="42"/>
      <c r="S165" s="41"/>
      <c r="U165" s="2"/>
      <c r="V165" s="2"/>
      <c r="W165" s="2"/>
      <c r="X165" s="2"/>
      <c r="Y165" s="2"/>
      <c r="Z165" s="2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0"/>
      <c r="AO165" s="120"/>
      <c r="AP165" s="120"/>
      <c r="AQ165" s="120"/>
      <c r="AR165" s="120"/>
      <c r="AS165" s="120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1"/>
    </row>
    <row r="166" spans="2:58" s="109" customFormat="1" ht="15.75" x14ac:dyDescent="0.2">
      <c r="B166" s="110"/>
      <c r="C166" s="111"/>
      <c r="D166" s="144"/>
      <c r="E166" s="2"/>
      <c r="F166" s="2"/>
      <c r="G166" s="120"/>
      <c r="H166" s="121"/>
      <c r="I166" s="122"/>
      <c r="J166" s="123"/>
      <c r="K166" s="23"/>
      <c r="L166" s="30"/>
      <c r="M166" s="30"/>
      <c r="N166" s="510"/>
      <c r="O166" s="510"/>
      <c r="P166" s="41"/>
      <c r="Q166" s="41"/>
      <c r="R166" s="42"/>
      <c r="S166" s="41"/>
      <c r="U166" s="2"/>
      <c r="V166" s="2"/>
      <c r="W166" s="2"/>
      <c r="X166" s="2"/>
      <c r="Y166" s="2"/>
      <c r="Z166" s="2"/>
      <c r="AA166" s="120"/>
      <c r="AB166" s="120"/>
      <c r="AC166" s="120"/>
      <c r="AD166" s="120"/>
      <c r="AE166" s="120"/>
      <c r="AF166" s="120"/>
      <c r="AG166" s="120"/>
      <c r="AH166" s="120"/>
      <c r="AI166" s="120"/>
      <c r="AJ166" s="120"/>
      <c r="AK166" s="120"/>
      <c r="AL166" s="120"/>
      <c r="AM166" s="120"/>
      <c r="AN166" s="120"/>
      <c r="AO166" s="120"/>
      <c r="AP166" s="120"/>
      <c r="AQ166" s="120"/>
      <c r="AR166" s="120"/>
      <c r="AS166" s="120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1"/>
    </row>
    <row r="167" spans="2:58" s="109" customFormat="1" ht="15.75" x14ac:dyDescent="0.2">
      <c r="B167" s="110"/>
      <c r="C167" s="111"/>
      <c r="D167" s="144"/>
      <c r="E167" s="2"/>
      <c r="F167" s="2"/>
      <c r="G167" s="120"/>
      <c r="H167" s="121"/>
      <c r="I167" s="122"/>
      <c r="J167" s="123"/>
      <c r="K167" s="23"/>
      <c r="L167" s="24"/>
      <c r="M167" s="24"/>
      <c r="N167" s="510"/>
      <c r="O167" s="510"/>
      <c r="P167" s="41"/>
      <c r="Q167" s="41"/>
      <c r="R167" s="42"/>
      <c r="S167" s="41"/>
      <c r="U167" s="2"/>
      <c r="V167" s="2"/>
      <c r="W167" s="2"/>
      <c r="X167" s="2"/>
      <c r="Y167" s="2"/>
      <c r="Z167" s="2"/>
      <c r="AA167" s="120"/>
      <c r="AB167" s="120"/>
      <c r="AC167" s="120"/>
      <c r="AD167" s="120"/>
      <c r="AE167" s="120"/>
      <c r="AF167" s="120"/>
      <c r="AG167" s="120"/>
      <c r="AH167" s="120"/>
      <c r="AI167" s="120"/>
      <c r="AJ167" s="120"/>
      <c r="AK167" s="120"/>
      <c r="AL167" s="120"/>
      <c r="AM167" s="120"/>
      <c r="AN167" s="120"/>
      <c r="AO167" s="120"/>
      <c r="AP167" s="120"/>
      <c r="AQ167" s="120"/>
      <c r="AR167" s="120"/>
      <c r="AS167" s="120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1"/>
    </row>
    <row r="168" spans="2:58" s="109" customFormat="1" ht="15.75" x14ac:dyDescent="0.2">
      <c r="B168" s="110"/>
      <c r="C168" s="111"/>
      <c r="D168" s="144"/>
      <c r="E168" s="2"/>
      <c r="F168" s="2"/>
      <c r="G168" s="120"/>
      <c r="H168" s="121"/>
      <c r="I168" s="122"/>
      <c r="J168" s="123"/>
      <c r="K168" s="23"/>
      <c r="L168" s="24"/>
      <c r="M168" s="24"/>
      <c r="N168" s="510"/>
      <c r="O168" s="510"/>
      <c r="P168" s="41"/>
      <c r="Q168" s="41"/>
      <c r="R168" s="42"/>
      <c r="S168" s="41"/>
      <c r="U168" s="2"/>
      <c r="V168" s="2"/>
      <c r="W168" s="2"/>
      <c r="X168" s="2"/>
      <c r="Y168" s="2"/>
      <c r="Z168" s="2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120"/>
      <c r="AO168" s="120"/>
      <c r="AP168" s="120"/>
      <c r="AQ168" s="120"/>
      <c r="AR168" s="120"/>
      <c r="AS168" s="120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1"/>
    </row>
    <row r="169" spans="2:58" s="109" customFormat="1" ht="15.75" x14ac:dyDescent="0.2">
      <c r="B169" s="110"/>
      <c r="C169" s="111"/>
      <c r="D169" s="144"/>
      <c r="E169" s="2"/>
      <c r="F169" s="2"/>
      <c r="G169" s="120"/>
      <c r="H169" s="121"/>
      <c r="I169" s="122"/>
      <c r="J169" s="123"/>
      <c r="K169" s="23"/>
      <c r="L169" s="24"/>
      <c r="M169" s="24"/>
      <c r="N169" s="510"/>
      <c r="O169" s="510"/>
      <c r="P169" s="41"/>
      <c r="Q169" s="41"/>
      <c r="R169" s="42"/>
      <c r="S169" s="41"/>
      <c r="U169" s="2"/>
      <c r="V169" s="2"/>
      <c r="W169" s="2"/>
      <c r="X169" s="2"/>
      <c r="Y169" s="2"/>
      <c r="Z169" s="2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  <c r="AP169" s="120"/>
      <c r="AQ169" s="120"/>
      <c r="AR169" s="120"/>
      <c r="AS169" s="120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1"/>
    </row>
    <row r="170" spans="2:58" s="109" customFormat="1" ht="15.75" x14ac:dyDescent="0.2">
      <c r="B170" s="110"/>
      <c r="C170" s="111"/>
      <c r="D170" s="144"/>
      <c r="E170" s="2"/>
      <c r="F170" s="2"/>
      <c r="G170" s="120"/>
      <c r="H170" s="121"/>
      <c r="I170" s="122"/>
      <c r="J170" s="123"/>
      <c r="K170" s="23"/>
      <c r="L170" s="24"/>
      <c r="M170" s="24"/>
      <c r="N170" s="510"/>
      <c r="O170" s="510"/>
      <c r="P170" s="41"/>
      <c r="Q170" s="41"/>
      <c r="R170" s="42"/>
      <c r="S170" s="41"/>
      <c r="U170" s="2"/>
      <c r="V170" s="2"/>
      <c r="W170" s="2"/>
      <c r="X170" s="2"/>
      <c r="Y170" s="2"/>
      <c r="Z170" s="2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0"/>
      <c r="AO170" s="120"/>
      <c r="AP170" s="120"/>
      <c r="AQ170" s="120"/>
      <c r="AR170" s="120"/>
      <c r="AS170" s="120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1"/>
    </row>
    <row r="171" spans="2:58" s="109" customFormat="1" ht="15.75" x14ac:dyDescent="0.2">
      <c r="B171" s="110"/>
      <c r="C171" s="111"/>
      <c r="D171" s="144"/>
      <c r="E171" s="2"/>
      <c r="F171" s="2"/>
      <c r="G171" s="120"/>
      <c r="H171" s="121"/>
      <c r="I171" s="122"/>
      <c r="J171" s="123"/>
      <c r="K171" s="23"/>
      <c r="L171" s="24"/>
      <c r="M171" s="24"/>
      <c r="N171" s="510"/>
      <c r="O171" s="510"/>
      <c r="P171" s="41"/>
      <c r="Q171" s="41"/>
      <c r="R171" s="42"/>
      <c r="S171" s="41"/>
      <c r="U171" s="2"/>
      <c r="V171" s="2"/>
      <c r="W171" s="2"/>
      <c r="X171" s="2"/>
      <c r="Y171" s="2"/>
      <c r="Z171" s="2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0"/>
      <c r="AS171" s="120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1"/>
    </row>
    <row r="172" spans="2:58" s="109" customFormat="1" ht="15.75" x14ac:dyDescent="0.2">
      <c r="B172" s="110"/>
      <c r="C172" s="111"/>
      <c r="D172" s="144"/>
      <c r="E172" s="2"/>
      <c r="F172" s="2"/>
      <c r="G172" s="120"/>
      <c r="H172" s="121"/>
      <c r="I172" s="122"/>
      <c r="J172" s="123"/>
      <c r="K172" s="23"/>
      <c r="L172" s="24"/>
      <c r="M172" s="24"/>
      <c r="N172" s="510"/>
      <c r="O172" s="510"/>
      <c r="P172" s="41"/>
      <c r="Q172" s="41"/>
      <c r="R172" s="42"/>
      <c r="S172" s="41"/>
      <c r="U172" s="2"/>
      <c r="V172" s="2"/>
      <c r="W172" s="2"/>
      <c r="X172" s="2"/>
      <c r="Y172" s="2"/>
      <c r="Z172" s="2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0"/>
      <c r="AO172" s="120"/>
      <c r="AP172" s="120"/>
      <c r="AQ172" s="120"/>
      <c r="AR172" s="120"/>
      <c r="AS172" s="120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1"/>
    </row>
    <row r="173" spans="2:58" s="109" customFormat="1" ht="15.75" x14ac:dyDescent="0.2">
      <c r="B173" s="110"/>
      <c r="C173" s="111"/>
      <c r="D173" s="144"/>
      <c r="E173" s="2"/>
      <c r="F173" s="2"/>
      <c r="G173" s="120"/>
      <c r="H173" s="121"/>
      <c r="I173" s="122"/>
      <c r="J173" s="123"/>
      <c r="K173" s="23"/>
      <c r="L173" s="24"/>
      <c r="M173" s="24"/>
      <c r="N173" s="510"/>
      <c r="O173" s="510"/>
      <c r="P173" s="41"/>
      <c r="Q173" s="41"/>
      <c r="R173" s="42"/>
      <c r="S173" s="41"/>
      <c r="U173" s="2"/>
      <c r="V173" s="2"/>
      <c r="W173" s="2"/>
      <c r="X173" s="2"/>
      <c r="Y173" s="2"/>
      <c r="Z173" s="2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S173" s="120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1"/>
    </row>
    <row r="174" spans="2:58" s="109" customFormat="1" ht="15.75" x14ac:dyDescent="0.2">
      <c r="B174" s="110"/>
      <c r="C174" s="111"/>
      <c r="D174" s="144"/>
      <c r="E174" s="2"/>
      <c r="F174" s="2"/>
      <c r="G174" s="120"/>
      <c r="H174" s="121"/>
      <c r="I174" s="122"/>
      <c r="J174" s="123"/>
      <c r="K174" s="23"/>
      <c r="L174" s="24"/>
      <c r="M174" s="24"/>
      <c r="N174" s="510"/>
      <c r="O174" s="510"/>
      <c r="P174" s="41"/>
      <c r="Q174" s="41"/>
      <c r="R174" s="42"/>
      <c r="S174" s="41"/>
      <c r="U174" s="2"/>
      <c r="V174" s="2"/>
      <c r="W174" s="2"/>
      <c r="X174" s="2"/>
      <c r="Y174" s="2"/>
      <c r="Z174" s="2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  <c r="AP174" s="120"/>
      <c r="AQ174" s="120"/>
      <c r="AR174" s="120"/>
      <c r="AS174" s="120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1"/>
    </row>
    <row r="175" spans="2:58" s="109" customFormat="1" ht="15.75" x14ac:dyDescent="0.2">
      <c r="B175" s="110"/>
      <c r="C175" s="111"/>
      <c r="D175" s="144"/>
      <c r="E175" s="2"/>
      <c r="F175" s="2"/>
      <c r="G175" s="120"/>
      <c r="H175" s="121"/>
      <c r="I175" s="122"/>
      <c r="J175" s="123"/>
      <c r="K175" s="23"/>
      <c r="L175" s="24"/>
      <c r="M175" s="24"/>
      <c r="N175" s="510"/>
      <c r="O175" s="510"/>
      <c r="P175" s="41"/>
      <c r="Q175" s="41"/>
      <c r="R175" s="42"/>
      <c r="S175" s="41"/>
      <c r="U175" s="2"/>
      <c r="V175" s="2"/>
      <c r="W175" s="2"/>
      <c r="X175" s="2"/>
      <c r="Y175" s="2"/>
      <c r="Z175" s="2"/>
      <c r="AA175" s="120"/>
      <c r="AB175" s="120"/>
      <c r="AC175" s="120"/>
      <c r="AD175" s="120"/>
      <c r="AE175" s="120"/>
      <c r="AF175" s="120"/>
      <c r="AG175" s="120"/>
      <c r="AH175" s="120"/>
      <c r="AI175" s="120"/>
      <c r="AJ175" s="120"/>
      <c r="AK175" s="120"/>
      <c r="AL175" s="120"/>
      <c r="AM175" s="120"/>
      <c r="AN175" s="120"/>
      <c r="AO175" s="120"/>
      <c r="AP175" s="120"/>
      <c r="AQ175" s="120"/>
      <c r="AR175" s="120"/>
      <c r="AS175" s="120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1"/>
    </row>
    <row r="176" spans="2:58" s="109" customFormat="1" ht="15.75" x14ac:dyDescent="0.2">
      <c r="B176" s="110"/>
      <c r="C176" s="111"/>
      <c r="D176" s="144"/>
      <c r="E176" s="2"/>
      <c r="F176" s="2"/>
      <c r="G176" s="120"/>
      <c r="H176" s="121"/>
      <c r="I176" s="122"/>
      <c r="J176" s="123"/>
      <c r="K176" s="23"/>
      <c r="L176" s="24"/>
      <c r="M176" s="24"/>
      <c r="N176" s="510"/>
      <c r="O176" s="510"/>
      <c r="P176" s="41"/>
      <c r="Q176" s="41"/>
      <c r="R176" s="42"/>
      <c r="S176" s="41"/>
      <c r="U176" s="2"/>
      <c r="V176" s="2"/>
      <c r="W176" s="2"/>
      <c r="X176" s="2"/>
      <c r="Y176" s="2"/>
      <c r="Z176" s="2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0"/>
      <c r="AO176" s="120"/>
      <c r="AP176" s="120"/>
      <c r="AQ176" s="120"/>
      <c r="AR176" s="120"/>
      <c r="AS176" s="120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1"/>
    </row>
    <row r="177" spans="2:58" s="109" customFormat="1" ht="15.75" x14ac:dyDescent="0.2">
      <c r="B177" s="110"/>
      <c r="C177" s="111"/>
      <c r="D177" s="144"/>
      <c r="E177" s="2"/>
      <c r="F177" s="2"/>
      <c r="G177" s="120"/>
      <c r="H177" s="121"/>
      <c r="I177" s="122"/>
      <c r="J177" s="123"/>
      <c r="K177" s="23"/>
      <c r="L177" s="24"/>
      <c r="M177" s="24"/>
      <c r="N177" s="510"/>
      <c r="O177" s="510"/>
      <c r="P177" s="41"/>
      <c r="Q177" s="41"/>
      <c r="R177" s="42"/>
      <c r="S177" s="41"/>
      <c r="U177" s="2"/>
      <c r="V177" s="2"/>
      <c r="W177" s="2"/>
      <c r="X177" s="2"/>
      <c r="Y177" s="2"/>
      <c r="Z177" s="2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  <c r="AP177" s="120"/>
      <c r="AQ177" s="120"/>
      <c r="AR177" s="120"/>
      <c r="AS177" s="120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1"/>
    </row>
    <row r="178" spans="2:58" s="109" customFormat="1" ht="15.75" x14ac:dyDescent="0.2">
      <c r="B178" s="110"/>
      <c r="C178" s="111"/>
      <c r="D178" s="144"/>
      <c r="E178" s="2"/>
      <c r="F178" s="2"/>
      <c r="G178" s="120"/>
      <c r="H178" s="121"/>
      <c r="I178" s="122"/>
      <c r="J178" s="123"/>
      <c r="K178" s="23"/>
      <c r="L178" s="24"/>
      <c r="M178" s="24"/>
      <c r="N178" s="510"/>
      <c r="O178" s="510"/>
      <c r="P178" s="41"/>
      <c r="Q178" s="41"/>
      <c r="R178" s="42"/>
      <c r="S178" s="41"/>
      <c r="U178" s="2"/>
      <c r="V178" s="2"/>
      <c r="W178" s="2"/>
      <c r="X178" s="2"/>
      <c r="Y178" s="2"/>
      <c r="Z178" s="2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  <c r="AP178" s="120"/>
      <c r="AQ178" s="120"/>
      <c r="AR178" s="120"/>
      <c r="AS178" s="120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1"/>
    </row>
    <row r="179" spans="2:58" s="109" customFormat="1" ht="15.75" x14ac:dyDescent="0.2">
      <c r="B179" s="110"/>
      <c r="C179" s="111"/>
      <c r="D179" s="144"/>
      <c r="E179" s="2"/>
      <c r="F179" s="2"/>
      <c r="G179" s="120"/>
      <c r="H179" s="121"/>
      <c r="I179" s="122"/>
      <c r="J179" s="123"/>
      <c r="K179" s="23"/>
      <c r="L179" s="24"/>
      <c r="M179" s="24"/>
      <c r="N179" s="510"/>
      <c r="O179" s="510"/>
      <c r="P179" s="41"/>
      <c r="Q179" s="41"/>
      <c r="R179" s="42"/>
      <c r="S179" s="41"/>
      <c r="U179" s="2"/>
      <c r="V179" s="2"/>
      <c r="W179" s="2"/>
      <c r="X179" s="2"/>
      <c r="Y179" s="2"/>
      <c r="Z179" s="2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  <c r="AP179" s="120"/>
      <c r="AQ179" s="120"/>
      <c r="AR179" s="120"/>
      <c r="AS179" s="120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1"/>
    </row>
    <row r="180" spans="2:58" s="109" customFormat="1" ht="15.75" x14ac:dyDescent="0.2">
      <c r="B180" s="110"/>
      <c r="C180" s="111"/>
      <c r="D180" s="144"/>
      <c r="E180" s="2"/>
      <c r="F180" s="2"/>
      <c r="G180" s="120"/>
      <c r="H180" s="121"/>
      <c r="I180" s="122"/>
      <c r="J180" s="123"/>
      <c r="K180" s="23"/>
      <c r="L180" s="24"/>
      <c r="M180" s="24"/>
      <c r="N180" s="510"/>
      <c r="O180" s="510"/>
      <c r="P180" s="41"/>
      <c r="Q180" s="41"/>
      <c r="R180" s="42"/>
      <c r="S180" s="41"/>
      <c r="U180" s="2"/>
      <c r="V180" s="2"/>
      <c r="W180" s="2"/>
      <c r="X180" s="2"/>
      <c r="Y180" s="2"/>
      <c r="Z180" s="2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  <c r="AL180" s="120"/>
      <c r="AM180" s="120"/>
      <c r="AN180" s="120"/>
      <c r="AO180" s="120"/>
      <c r="AP180" s="120"/>
      <c r="AQ180" s="120"/>
      <c r="AR180" s="120"/>
      <c r="AS180" s="120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1"/>
    </row>
    <row r="181" spans="2:58" s="109" customFormat="1" ht="15.75" x14ac:dyDescent="0.2">
      <c r="B181" s="110"/>
      <c r="C181" s="111"/>
      <c r="D181" s="144"/>
      <c r="E181" s="2"/>
      <c r="F181" s="2"/>
      <c r="G181" s="120"/>
      <c r="H181" s="121"/>
      <c r="I181" s="122"/>
      <c r="J181" s="123"/>
      <c r="K181" s="23"/>
      <c r="L181" s="24"/>
      <c r="M181" s="24"/>
      <c r="N181" s="510"/>
      <c r="O181" s="510"/>
      <c r="P181" s="41"/>
      <c r="Q181" s="41"/>
      <c r="R181" s="42"/>
      <c r="S181" s="41"/>
      <c r="U181" s="2"/>
      <c r="V181" s="2"/>
      <c r="W181" s="2"/>
      <c r="X181" s="2"/>
      <c r="Y181" s="2"/>
      <c r="Z181" s="2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0"/>
      <c r="AO181" s="120"/>
      <c r="AP181" s="120"/>
      <c r="AQ181" s="120"/>
      <c r="AR181" s="120"/>
      <c r="AS181" s="120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1"/>
    </row>
    <row r="182" spans="2:58" s="109" customFormat="1" ht="15.75" x14ac:dyDescent="0.2">
      <c r="B182" s="110"/>
      <c r="C182" s="111"/>
      <c r="D182" s="144"/>
      <c r="E182" s="2"/>
      <c r="F182" s="2"/>
      <c r="G182" s="120"/>
      <c r="H182" s="121"/>
      <c r="I182" s="122"/>
      <c r="J182" s="123"/>
      <c r="K182" s="23"/>
      <c r="L182" s="24"/>
      <c r="M182" s="24"/>
      <c r="N182" s="510"/>
      <c r="O182" s="510"/>
      <c r="P182" s="41"/>
      <c r="Q182" s="41"/>
      <c r="R182" s="42"/>
      <c r="S182" s="41"/>
      <c r="U182" s="2"/>
      <c r="V182" s="2"/>
      <c r="W182" s="2"/>
      <c r="X182" s="2"/>
      <c r="Y182" s="2"/>
      <c r="Z182" s="2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  <c r="AL182" s="120"/>
      <c r="AM182" s="120"/>
      <c r="AN182" s="120"/>
      <c r="AO182" s="120"/>
      <c r="AP182" s="120"/>
      <c r="AQ182" s="120"/>
      <c r="AR182" s="120"/>
      <c r="AS182" s="120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1"/>
    </row>
    <row r="183" spans="2:58" s="109" customFormat="1" ht="15.75" x14ac:dyDescent="0.2">
      <c r="B183" s="110"/>
      <c r="C183" s="111"/>
      <c r="D183" s="144"/>
      <c r="E183" s="2"/>
      <c r="F183" s="2"/>
      <c r="G183" s="120"/>
      <c r="H183" s="121"/>
      <c r="I183" s="122"/>
      <c r="J183" s="123"/>
      <c r="K183" s="23"/>
      <c r="L183" s="24"/>
      <c r="M183" s="24"/>
      <c r="N183" s="510"/>
      <c r="O183" s="510"/>
      <c r="P183" s="41"/>
      <c r="Q183" s="41"/>
      <c r="R183" s="42"/>
      <c r="S183" s="41"/>
      <c r="U183" s="2"/>
      <c r="V183" s="2"/>
      <c r="W183" s="2"/>
      <c r="X183" s="2"/>
      <c r="Y183" s="2"/>
      <c r="Z183" s="2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20"/>
      <c r="AO183" s="120"/>
      <c r="AP183" s="120"/>
      <c r="AQ183" s="120"/>
      <c r="AR183" s="120"/>
      <c r="AS183" s="120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1"/>
    </row>
    <row r="184" spans="2:58" s="109" customFormat="1" ht="15.75" x14ac:dyDescent="0.2">
      <c r="B184" s="110"/>
      <c r="C184" s="111"/>
      <c r="D184" s="144"/>
      <c r="E184" s="2"/>
      <c r="F184" s="2"/>
      <c r="G184" s="120"/>
      <c r="H184" s="121"/>
      <c r="I184" s="122"/>
      <c r="J184" s="123"/>
      <c r="K184" s="23"/>
      <c r="L184" s="24"/>
      <c r="M184" s="24"/>
      <c r="N184" s="510"/>
      <c r="O184" s="510"/>
      <c r="P184" s="41"/>
      <c r="Q184" s="41"/>
      <c r="R184" s="42"/>
      <c r="S184" s="41"/>
      <c r="U184" s="2"/>
      <c r="V184" s="2"/>
      <c r="W184" s="2"/>
      <c r="X184" s="2"/>
      <c r="Y184" s="2"/>
      <c r="Z184" s="2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20"/>
      <c r="AR184" s="120"/>
      <c r="AS184" s="120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1"/>
    </row>
    <row r="185" spans="2:58" s="109" customFormat="1" ht="15.75" x14ac:dyDescent="0.2">
      <c r="B185" s="110"/>
      <c r="C185" s="111"/>
      <c r="D185" s="144"/>
      <c r="E185" s="2"/>
      <c r="F185" s="2"/>
      <c r="G185" s="120"/>
      <c r="H185" s="121"/>
      <c r="I185" s="122"/>
      <c r="J185" s="123"/>
      <c r="K185" s="23"/>
      <c r="L185" s="24"/>
      <c r="M185" s="24"/>
      <c r="N185" s="510"/>
      <c r="O185" s="510"/>
      <c r="P185" s="41"/>
      <c r="Q185" s="41"/>
      <c r="R185" s="42"/>
      <c r="S185" s="41"/>
      <c r="U185" s="2"/>
      <c r="V185" s="2"/>
      <c r="W185" s="2"/>
      <c r="X185" s="2"/>
      <c r="Y185" s="2"/>
      <c r="Z185" s="2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  <c r="AL185" s="120"/>
      <c r="AM185" s="120"/>
      <c r="AN185" s="120"/>
      <c r="AO185" s="120"/>
      <c r="AP185" s="120"/>
      <c r="AQ185" s="120"/>
      <c r="AR185" s="120"/>
      <c r="AS185" s="120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1"/>
    </row>
    <row r="186" spans="2:58" s="109" customFormat="1" ht="15.75" x14ac:dyDescent="0.2">
      <c r="B186" s="110"/>
      <c r="C186" s="111"/>
      <c r="D186" s="144"/>
      <c r="E186" s="2"/>
      <c r="F186" s="2"/>
      <c r="G186" s="120"/>
      <c r="H186" s="121"/>
      <c r="I186" s="122"/>
      <c r="J186" s="123"/>
      <c r="K186" s="23"/>
      <c r="L186" s="24"/>
      <c r="M186" s="24"/>
      <c r="N186" s="510"/>
      <c r="O186" s="510"/>
      <c r="P186" s="41"/>
      <c r="Q186" s="41"/>
      <c r="R186" s="42"/>
      <c r="S186" s="41"/>
      <c r="U186" s="2"/>
      <c r="V186" s="2"/>
      <c r="W186" s="2"/>
      <c r="X186" s="2"/>
      <c r="Y186" s="2"/>
      <c r="Z186" s="2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20"/>
      <c r="AO186" s="120"/>
      <c r="AP186" s="120"/>
      <c r="AQ186" s="120"/>
      <c r="AR186" s="120"/>
      <c r="AS186" s="120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1"/>
    </row>
    <row r="187" spans="2:58" s="109" customFormat="1" ht="15.75" x14ac:dyDescent="0.2">
      <c r="B187" s="110"/>
      <c r="C187" s="111"/>
      <c r="D187" s="144"/>
      <c r="E187" s="2"/>
      <c r="F187" s="2"/>
      <c r="G187" s="120"/>
      <c r="H187" s="121"/>
      <c r="I187" s="122"/>
      <c r="J187" s="123"/>
      <c r="K187" s="23"/>
      <c r="L187" s="24"/>
      <c r="M187" s="24"/>
      <c r="N187" s="510"/>
      <c r="O187" s="510"/>
      <c r="P187" s="41"/>
      <c r="Q187" s="41"/>
      <c r="R187" s="42"/>
      <c r="S187" s="41"/>
      <c r="U187" s="2"/>
      <c r="V187" s="2"/>
      <c r="W187" s="2"/>
      <c r="X187" s="2"/>
      <c r="Y187" s="2"/>
      <c r="Z187" s="2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  <c r="AK187" s="120"/>
      <c r="AL187" s="120"/>
      <c r="AM187" s="120"/>
      <c r="AN187" s="120"/>
      <c r="AO187" s="120"/>
      <c r="AP187" s="120"/>
      <c r="AQ187" s="120"/>
      <c r="AR187" s="120"/>
      <c r="AS187" s="120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1"/>
    </row>
    <row r="188" spans="2:58" s="109" customFormat="1" ht="15.75" x14ac:dyDescent="0.2">
      <c r="B188" s="110"/>
      <c r="C188" s="111"/>
      <c r="D188" s="144"/>
      <c r="E188" s="2"/>
      <c r="F188" s="2"/>
      <c r="G188" s="120"/>
      <c r="H188" s="121"/>
      <c r="I188" s="122"/>
      <c r="J188" s="123"/>
      <c r="K188" s="23"/>
      <c r="L188" s="24"/>
      <c r="M188" s="24"/>
      <c r="N188" s="510"/>
      <c r="O188" s="510"/>
      <c r="P188" s="41"/>
      <c r="Q188" s="41"/>
      <c r="R188" s="42"/>
      <c r="S188" s="41"/>
      <c r="U188" s="2"/>
      <c r="V188" s="2"/>
      <c r="W188" s="2"/>
      <c r="X188" s="2"/>
      <c r="Y188" s="2"/>
      <c r="Z188" s="2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0"/>
      <c r="AO188" s="120"/>
      <c r="AP188" s="120"/>
      <c r="AQ188" s="120"/>
      <c r="AR188" s="120"/>
      <c r="AS188" s="120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1"/>
    </row>
    <row r="189" spans="2:58" s="109" customFormat="1" ht="15.75" x14ac:dyDescent="0.2">
      <c r="B189" s="110"/>
      <c r="C189" s="111"/>
      <c r="D189" s="144"/>
      <c r="E189" s="2"/>
      <c r="F189" s="2"/>
      <c r="G189" s="120"/>
      <c r="H189" s="121"/>
      <c r="I189" s="122"/>
      <c r="J189" s="123"/>
      <c r="K189" s="23"/>
      <c r="L189" s="24"/>
      <c r="M189" s="24"/>
      <c r="N189" s="510"/>
      <c r="O189" s="510"/>
      <c r="P189" s="41"/>
      <c r="Q189" s="41"/>
      <c r="R189" s="42"/>
      <c r="S189" s="41"/>
      <c r="U189" s="2"/>
      <c r="V189" s="2"/>
      <c r="W189" s="2"/>
      <c r="X189" s="2"/>
      <c r="Y189" s="2"/>
      <c r="Z189" s="2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0"/>
      <c r="AO189" s="120"/>
      <c r="AP189" s="120"/>
      <c r="AQ189" s="120"/>
      <c r="AR189" s="120"/>
      <c r="AS189" s="120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1"/>
    </row>
    <row r="190" spans="2:58" s="109" customFormat="1" ht="15.75" x14ac:dyDescent="0.2">
      <c r="B190" s="110"/>
      <c r="C190" s="111"/>
      <c r="D190" s="144"/>
      <c r="E190" s="2"/>
      <c r="F190" s="2"/>
      <c r="G190" s="120"/>
      <c r="H190" s="121"/>
      <c r="I190" s="122"/>
      <c r="J190" s="123"/>
      <c r="K190" s="23"/>
      <c r="L190" s="24"/>
      <c r="M190" s="24"/>
      <c r="N190" s="510"/>
      <c r="O190" s="510"/>
      <c r="P190" s="41"/>
      <c r="Q190" s="41"/>
      <c r="R190" s="42"/>
      <c r="S190" s="41"/>
      <c r="U190" s="2"/>
      <c r="V190" s="2"/>
      <c r="W190" s="2"/>
      <c r="X190" s="2"/>
      <c r="Y190" s="2"/>
      <c r="Z190" s="2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0"/>
      <c r="AO190" s="120"/>
      <c r="AP190" s="120"/>
      <c r="AQ190" s="120"/>
      <c r="AR190" s="120"/>
      <c r="AS190" s="120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1"/>
    </row>
    <row r="191" spans="2:58" s="109" customFormat="1" ht="15.75" x14ac:dyDescent="0.2">
      <c r="B191" s="110"/>
      <c r="C191" s="111"/>
      <c r="D191" s="144"/>
      <c r="E191" s="2"/>
      <c r="F191" s="2"/>
      <c r="G191" s="120"/>
      <c r="H191" s="121"/>
      <c r="I191" s="122"/>
      <c r="J191" s="123"/>
      <c r="K191" s="23"/>
      <c r="L191" s="24"/>
      <c r="M191" s="24"/>
      <c r="N191" s="510"/>
      <c r="O191" s="510"/>
      <c r="P191" s="41"/>
      <c r="Q191" s="41"/>
      <c r="R191" s="42"/>
      <c r="S191" s="41"/>
      <c r="U191" s="2"/>
      <c r="V191" s="2"/>
      <c r="W191" s="2"/>
      <c r="X191" s="2"/>
      <c r="Y191" s="2"/>
      <c r="Z191" s="2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0"/>
      <c r="AO191" s="120"/>
      <c r="AP191" s="120"/>
      <c r="AQ191" s="120"/>
      <c r="AR191" s="120"/>
      <c r="AS191" s="120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1"/>
    </row>
    <row r="192" spans="2:58" s="109" customFormat="1" ht="15.75" x14ac:dyDescent="0.2">
      <c r="B192" s="110"/>
      <c r="C192" s="111"/>
      <c r="D192" s="144"/>
      <c r="E192" s="2"/>
      <c r="F192" s="2"/>
      <c r="G192" s="120"/>
      <c r="H192" s="121"/>
      <c r="I192" s="122"/>
      <c r="J192" s="123"/>
      <c r="K192" s="23"/>
      <c r="L192" s="24"/>
      <c r="M192" s="24"/>
      <c r="N192" s="510"/>
      <c r="O192" s="510"/>
      <c r="P192" s="41"/>
      <c r="Q192" s="41"/>
      <c r="R192" s="42"/>
      <c r="S192" s="41"/>
      <c r="U192" s="2"/>
      <c r="V192" s="2"/>
      <c r="W192" s="2"/>
      <c r="X192" s="2"/>
      <c r="Y192" s="2"/>
      <c r="Z192" s="2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  <c r="AK192" s="120"/>
      <c r="AL192" s="120"/>
      <c r="AM192" s="120"/>
      <c r="AN192" s="120"/>
      <c r="AO192" s="120"/>
      <c r="AP192" s="120"/>
      <c r="AQ192" s="120"/>
      <c r="AR192" s="120"/>
      <c r="AS192" s="120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1"/>
    </row>
    <row r="193" spans="1:58" s="109" customFormat="1" ht="15.75" x14ac:dyDescent="0.2">
      <c r="B193" s="110"/>
      <c r="C193" s="111"/>
      <c r="D193" s="144"/>
      <c r="E193" s="2"/>
      <c r="F193" s="2"/>
      <c r="G193" s="120"/>
      <c r="H193" s="121"/>
      <c r="I193" s="122"/>
      <c r="J193" s="123"/>
      <c r="K193" s="23"/>
      <c r="L193" s="24"/>
      <c r="M193" s="24"/>
      <c r="N193" s="510"/>
      <c r="O193" s="510"/>
      <c r="P193" s="41"/>
      <c r="Q193" s="41"/>
      <c r="R193" s="42"/>
      <c r="S193" s="41"/>
      <c r="U193" s="2"/>
      <c r="V193" s="2"/>
      <c r="W193" s="2"/>
      <c r="X193" s="2"/>
      <c r="Y193" s="2"/>
      <c r="Z193" s="2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  <c r="AL193" s="120"/>
      <c r="AM193" s="120"/>
      <c r="AN193" s="120"/>
      <c r="AO193" s="120"/>
      <c r="AP193" s="120"/>
      <c r="AQ193" s="120"/>
      <c r="AR193" s="120"/>
      <c r="AS193" s="120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1"/>
    </row>
    <row r="194" spans="1:58" s="109" customFormat="1" ht="15.75" x14ac:dyDescent="0.2">
      <c r="B194" s="110"/>
      <c r="C194" s="111"/>
      <c r="D194" s="144"/>
      <c r="E194" s="2"/>
      <c r="F194" s="2"/>
      <c r="G194" s="120"/>
      <c r="H194" s="121"/>
      <c r="I194" s="122"/>
      <c r="J194" s="123"/>
      <c r="K194" s="23"/>
      <c r="L194" s="24"/>
      <c r="M194" s="24"/>
      <c r="N194" s="510"/>
      <c r="O194" s="510"/>
      <c r="P194" s="41"/>
      <c r="Q194" s="41"/>
      <c r="R194" s="42"/>
      <c r="S194" s="41"/>
      <c r="U194" s="2"/>
      <c r="V194" s="2"/>
      <c r="W194" s="2"/>
      <c r="X194" s="2"/>
      <c r="Y194" s="2"/>
      <c r="Z194" s="2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0"/>
      <c r="AO194" s="120"/>
      <c r="AP194" s="120"/>
      <c r="AQ194" s="120"/>
      <c r="AR194" s="120"/>
      <c r="AS194" s="120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1"/>
    </row>
    <row r="195" spans="1:58" s="109" customFormat="1" ht="15.75" x14ac:dyDescent="0.2">
      <c r="B195" s="110"/>
      <c r="C195" s="111"/>
      <c r="D195" s="144"/>
      <c r="E195" s="2"/>
      <c r="F195" s="2"/>
      <c r="G195" s="120"/>
      <c r="H195" s="121"/>
      <c r="I195" s="122"/>
      <c r="J195" s="123"/>
      <c r="K195" s="23"/>
      <c r="L195" s="24"/>
      <c r="M195" s="24"/>
      <c r="N195" s="510"/>
      <c r="O195" s="510"/>
      <c r="P195" s="41"/>
      <c r="Q195" s="41"/>
      <c r="R195" s="42"/>
      <c r="S195" s="41"/>
      <c r="U195" s="2"/>
      <c r="V195" s="2"/>
      <c r="W195" s="2"/>
      <c r="X195" s="2"/>
      <c r="Y195" s="2"/>
      <c r="Z195" s="2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0"/>
      <c r="AO195" s="120"/>
      <c r="AP195" s="120"/>
      <c r="AQ195" s="120"/>
      <c r="AR195" s="120"/>
      <c r="AS195" s="120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1"/>
    </row>
    <row r="196" spans="1:58" s="109" customFormat="1" ht="15.75" x14ac:dyDescent="0.2">
      <c r="B196" s="110"/>
      <c r="C196" s="111"/>
      <c r="D196" s="144"/>
      <c r="E196" s="2"/>
      <c r="F196" s="2"/>
      <c r="G196" s="120"/>
      <c r="H196" s="121"/>
      <c r="I196" s="122"/>
      <c r="J196" s="123"/>
      <c r="K196" s="23"/>
      <c r="L196" s="24"/>
      <c r="M196" s="24"/>
      <c r="N196" s="510"/>
      <c r="O196" s="510"/>
      <c r="P196" s="41"/>
      <c r="Q196" s="41"/>
      <c r="R196" s="42"/>
      <c r="S196" s="41"/>
      <c r="U196" s="2"/>
      <c r="V196" s="2"/>
      <c r="W196" s="2"/>
      <c r="X196" s="2"/>
      <c r="Y196" s="2"/>
      <c r="Z196" s="2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0"/>
      <c r="AO196" s="120"/>
      <c r="AP196" s="120"/>
      <c r="AQ196" s="120"/>
      <c r="AR196" s="120"/>
      <c r="AS196" s="120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1"/>
    </row>
    <row r="197" spans="1:58" s="109" customFormat="1" ht="15.75" x14ac:dyDescent="0.2">
      <c r="B197" s="110"/>
      <c r="C197" s="111"/>
      <c r="D197" s="144"/>
      <c r="E197" s="2"/>
      <c r="F197" s="2"/>
      <c r="G197" s="120"/>
      <c r="H197" s="121"/>
      <c r="I197" s="122"/>
      <c r="J197" s="123"/>
      <c r="K197" s="23"/>
      <c r="L197" s="24"/>
      <c r="M197" s="24"/>
      <c r="N197" s="510"/>
      <c r="O197" s="510"/>
      <c r="P197" s="41"/>
      <c r="Q197" s="41"/>
      <c r="R197" s="42"/>
      <c r="S197" s="41"/>
      <c r="U197" s="2"/>
      <c r="V197" s="2"/>
      <c r="W197" s="2"/>
      <c r="X197" s="2"/>
      <c r="Y197" s="2"/>
      <c r="Z197" s="2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0"/>
      <c r="AO197" s="120"/>
      <c r="AP197" s="120"/>
      <c r="AQ197" s="120"/>
      <c r="AR197" s="120"/>
      <c r="AS197" s="120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1"/>
    </row>
    <row r="198" spans="1:58" s="109" customFormat="1" ht="15.75" x14ac:dyDescent="0.2">
      <c r="B198" s="110"/>
      <c r="C198" s="111"/>
      <c r="D198" s="144"/>
      <c r="E198" s="2"/>
      <c r="F198" s="2"/>
      <c r="G198" s="120"/>
      <c r="H198" s="121"/>
      <c r="I198" s="122"/>
      <c r="J198" s="123"/>
      <c r="K198" s="23"/>
      <c r="L198" s="24"/>
      <c r="M198" s="24"/>
      <c r="N198" s="510"/>
      <c r="O198" s="510"/>
      <c r="P198" s="41"/>
      <c r="Q198" s="41"/>
      <c r="R198" s="42"/>
      <c r="S198" s="41"/>
      <c r="U198" s="2"/>
      <c r="V198" s="2"/>
      <c r="W198" s="2"/>
      <c r="X198" s="2"/>
      <c r="Y198" s="2"/>
      <c r="Z198" s="2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0"/>
      <c r="AO198" s="120"/>
      <c r="AP198" s="120"/>
      <c r="AQ198" s="120"/>
      <c r="AR198" s="120"/>
      <c r="AS198" s="120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1"/>
    </row>
    <row r="199" spans="1:58" s="109" customFormat="1" ht="15.75" x14ac:dyDescent="0.2">
      <c r="B199" s="110"/>
      <c r="C199" s="111"/>
      <c r="D199" s="144"/>
      <c r="E199" s="2"/>
      <c r="F199" s="2"/>
      <c r="G199" s="120"/>
      <c r="H199" s="121"/>
      <c r="I199" s="122"/>
      <c r="J199" s="123"/>
      <c r="K199" s="23"/>
      <c r="L199" s="24"/>
      <c r="M199" s="24"/>
      <c r="N199" s="510"/>
      <c r="O199" s="510"/>
      <c r="P199" s="41"/>
      <c r="Q199" s="41"/>
      <c r="R199" s="42"/>
      <c r="S199" s="41"/>
      <c r="U199" s="2"/>
      <c r="V199" s="2"/>
      <c r="W199" s="2"/>
      <c r="X199" s="2"/>
      <c r="Y199" s="2"/>
      <c r="Z199" s="2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  <c r="AP199" s="120"/>
      <c r="AQ199" s="120"/>
      <c r="AR199" s="120"/>
      <c r="AS199" s="120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1"/>
    </row>
    <row r="200" spans="1:58" s="109" customFormat="1" ht="15.75" x14ac:dyDescent="0.2">
      <c r="B200" s="110"/>
      <c r="C200" s="111"/>
      <c r="D200" s="144"/>
      <c r="E200" s="2"/>
      <c r="F200" s="2"/>
      <c r="G200" s="120"/>
      <c r="H200" s="121"/>
      <c r="I200" s="122"/>
      <c r="J200" s="123"/>
      <c r="K200" s="23"/>
      <c r="L200" s="24"/>
      <c r="M200" s="24"/>
      <c r="N200" s="510"/>
      <c r="O200" s="510"/>
      <c r="P200" s="41"/>
      <c r="Q200" s="41"/>
      <c r="R200" s="42"/>
      <c r="S200" s="41"/>
      <c r="U200" s="2"/>
      <c r="V200" s="2"/>
      <c r="W200" s="2"/>
      <c r="X200" s="2"/>
      <c r="Y200" s="2"/>
      <c r="Z200" s="2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  <c r="AP200" s="120"/>
      <c r="AQ200" s="120"/>
      <c r="AR200" s="120"/>
      <c r="AS200" s="120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1"/>
    </row>
    <row r="201" spans="1:58" s="109" customFormat="1" ht="15.75" x14ac:dyDescent="0.2">
      <c r="B201" s="110"/>
      <c r="C201" s="111"/>
      <c r="D201" s="144"/>
      <c r="E201" s="2"/>
      <c r="F201" s="2"/>
      <c r="G201" s="120"/>
      <c r="H201" s="121"/>
      <c r="I201" s="122"/>
      <c r="J201" s="123"/>
      <c r="K201" s="23"/>
      <c r="L201" s="24"/>
      <c r="M201" s="24"/>
      <c r="N201" s="510"/>
      <c r="O201" s="510"/>
      <c r="P201" s="41"/>
      <c r="Q201" s="41"/>
      <c r="R201" s="42"/>
      <c r="S201" s="41"/>
      <c r="U201" s="2"/>
      <c r="V201" s="2"/>
      <c r="W201" s="2"/>
      <c r="X201" s="2"/>
      <c r="Y201" s="2"/>
      <c r="Z201" s="2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1"/>
    </row>
    <row r="202" spans="1:58" s="109" customFormat="1" ht="15.75" x14ac:dyDescent="0.2">
      <c r="B202" s="110"/>
      <c r="C202" s="111"/>
      <c r="D202" s="144"/>
      <c r="E202" s="2"/>
      <c r="F202" s="2"/>
      <c r="G202" s="120"/>
      <c r="H202" s="121"/>
      <c r="I202" s="122"/>
      <c r="J202" s="123"/>
      <c r="K202" s="23"/>
      <c r="L202" s="24"/>
      <c r="M202" s="24"/>
      <c r="N202" s="510"/>
      <c r="O202" s="510"/>
      <c r="P202" s="41"/>
      <c r="Q202" s="41"/>
      <c r="R202" s="42"/>
      <c r="S202" s="41"/>
      <c r="U202" s="2"/>
      <c r="V202" s="2"/>
      <c r="W202" s="2"/>
      <c r="X202" s="2"/>
      <c r="Y202" s="2"/>
      <c r="Z202" s="2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1"/>
    </row>
    <row r="203" spans="1:58" s="109" customFormat="1" ht="15.75" x14ac:dyDescent="0.2">
      <c r="B203" s="110"/>
      <c r="C203" s="111"/>
      <c r="D203" s="144"/>
      <c r="E203" s="2"/>
      <c r="F203" s="2"/>
      <c r="G203" s="120"/>
      <c r="H203" s="121"/>
      <c r="I203" s="122"/>
      <c r="J203" s="123"/>
      <c r="K203" s="23"/>
      <c r="L203" s="24"/>
      <c r="M203" s="24"/>
      <c r="N203" s="510"/>
      <c r="O203" s="510"/>
      <c r="P203" s="41"/>
      <c r="Q203" s="41"/>
      <c r="R203" s="42"/>
      <c r="S203" s="41"/>
      <c r="U203" s="2"/>
      <c r="V203" s="2"/>
      <c r="W203" s="2"/>
      <c r="X203" s="2"/>
      <c r="Y203" s="2"/>
      <c r="Z203" s="2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0"/>
      <c r="AO203" s="120"/>
      <c r="AP203" s="120"/>
      <c r="AQ203" s="120"/>
      <c r="AR203" s="120"/>
      <c r="AS203" s="120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1"/>
    </row>
    <row r="204" spans="1:58" s="109" customFormat="1" ht="15.75" x14ac:dyDescent="0.2">
      <c r="B204" s="110"/>
      <c r="C204" s="111"/>
      <c r="D204" s="144"/>
      <c r="E204" s="2"/>
      <c r="F204" s="2"/>
      <c r="G204" s="120"/>
      <c r="H204" s="121"/>
      <c r="I204" s="122"/>
      <c r="J204" s="123"/>
      <c r="K204" s="23"/>
      <c r="L204" s="24"/>
      <c r="M204" s="24"/>
      <c r="N204" s="510"/>
      <c r="O204" s="510"/>
      <c r="P204" s="41"/>
      <c r="Q204" s="41"/>
      <c r="R204" s="42"/>
      <c r="S204" s="41"/>
      <c r="U204" s="2"/>
      <c r="V204" s="2"/>
      <c r="W204" s="2"/>
      <c r="X204" s="2"/>
      <c r="Y204" s="2"/>
      <c r="Z204" s="2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  <c r="AL204" s="120"/>
      <c r="AM204" s="120"/>
      <c r="AN204" s="120"/>
      <c r="AO204" s="120"/>
      <c r="AP204" s="120"/>
      <c r="AQ204" s="120"/>
      <c r="AR204" s="120"/>
      <c r="AS204" s="120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1"/>
    </row>
    <row r="205" spans="1:58" s="109" customFormat="1" ht="15.75" x14ac:dyDescent="0.2">
      <c r="B205" s="110"/>
      <c r="C205" s="111"/>
      <c r="D205" s="144"/>
      <c r="E205" s="2"/>
      <c r="F205" s="2"/>
      <c r="G205" s="120"/>
      <c r="H205" s="121"/>
      <c r="I205" s="122"/>
      <c r="J205" s="123"/>
      <c r="K205" s="23"/>
      <c r="L205" s="24"/>
      <c r="M205" s="24"/>
      <c r="N205" s="510"/>
      <c r="O205" s="510"/>
      <c r="P205" s="41"/>
      <c r="Q205" s="41"/>
      <c r="R205" s="42"/>
      <c r="S205" s="41"/>
      <c r="U205" s="2"/>
      <c r="V205" s="2"/>
      <c r="W205" s="2"/>
      <c r="X205" s="2"/>
      <c r="Y205" s="2"/>
      <c r="Z205" s="2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  <c r="AP205" s="120"/>
      <c r="AQ205" s="120"/>
      <c r="AR205" s="120"/>
      <c r="AS205" s="120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1"/>
    </row>
    <row r="206" spans="1:58" s="109" customFormat="1" ht="15.75" x14ac:dyDescent="0.2">
      <c r="B206" s="110"/>
      <c r="C206" s="111"/>
      <c r="D206" s="144"/>
      <c r="E206" s="2"/>
      <c r="F206" s="2"/>
      <c r="G206" s="120"/>
      <c r="H206" s="121"/>
      <c r="I206" s="122"/>
      <c r="J206" s="123"/>
      <c r="K206" s="23"/>
      <c r="L206" s="24"/>
      <c r="M206" s="24"/>
      <c r="N206" s="510"/>
      <c r="O206" s="510"/>
      <c r="P206" s="41"/>
      <c r="Q206" s="41"/>
      <c r="R206" s="42"/>
      <c r="S206" s="41"/>
      <c r="U206" s="2"/>
      <c r="V206" s="2"/>
      <c r="W206" s="2"/>
      <c r="X206" s="2"/>
      <c r="Y206" s="2"/>
      <c r="Z206" s="2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  <c r="AK206" s="120"/>
      <c r="AL206" s="120"/>
      <c r="AM206" s="120"/>
      <c r="AN206" s="120"/>
      <c r="AO206" s="120"/>
      <c r="AP206" s="120"/>
      <c r="AQ206" s="120"/>
      <c r="AR206" s="120"/>
      <c r="AS206" s="120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1"/>
    </row>
    <row r="207" spans="1:58" s="109" customFormat="1" ht="15.75" x14ac:dyDescent="0.2">
      <c r="B207" s="110"/>
      <c r="C207" s="111"/>
      <c r="D207" s="144"/>
      <c r="E207" s="2"/>
      <c r="F207" s="2"/>
      <c r="G207" s="120"/>
      <c r="H207" s="121"/>
      <c r="I207" s="122"/>
      <c r="J207" s="123"/>
      <c r="K207" s="23"/>
      <c r="L207" s="24"/>
      <c r="M207" s="24"/>
      <c r="N207" s="510"/>
      <c r="O207" s="510"/>
      <c r="P207" s="41"/>
      <c r="Q207" s="41"/>
      <c r="R207" s="42"/>
      <c r="S207" s="32"/>
      <c r="U207" s="2"/>
      <c r="V207" s="2"/>
      <c r="W207" s="2"/>
      <c r="X207" s="2"/>
      <c r="Y207" s="2"/>
      <c r="Z207" s="2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0"/>
      <c r="AO207" s="120"/>
      <c r="AP207" s="120"/>
      <c r="AQ207" s="120"/>
      <c r="AR207" s="120"/>
      <c r="AS207" s="120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1"/>
    </row>
    <row r="208" spans="1:58" s="41" customFormat="1" ht="15.75" x14ac:dyDescent="0.2">
      <c r="A208" s="109"/>
      <c r="B208" s="110"/>
      <c r="C208" s="111"/>
      <c r="D208" s="144"/>
      <c r="E208" s="2"/>
      <c r="F208" s="2"/>
      <c r="G208" s="120"/>
      <c r="H208" s="121"/>
      <c r="I208" s="122"/>
      <c r="J208" s="123"/>
      <c r="K208" s="23"/>
      <c r="L208" s="24"/>
      <c r="M208" s="24"/>
      <c r="N208" s="510"/>
      <c r="O208" s="510"/>
      <c r="R208" s="42"/>
      <c r="S208" s="32"/>
      <c r="T208" s="109"/>
      <c r="U208" s="2"/>
      <c r="V208" s="2"/>
      <c r="W208" s="2"/>
      <c r="X208" s="2"/>
      <c r="Y208" s="2"/>
      <c r="Z208" s="2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0"/>
      <c r="AO208" s="120"/>
      <c r="AP208" s="120"/>
      <c r="AQ208" s="120"/>
      <c r="AR208" s="120"/>
      <c r="AS208" s="120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1"/>
    </row>
    <row r="209" spans="1:58" s="41" customFormat="1" ht="15.75" x14ac:dyDescent="0.2">
      <c r="A209" s="109"/>
      <c r="B209" s="110"/>
      <c r="C209" s="111"/>
      <c r="D209" s="144"/>
      <c r="E209" s="2"/>
      <c r="F209" s="2"/>
      <c r="G209" s="120"/>
      <c r="H209" s="121"/>
      <c r="I209" s="122"/>
      <c r="J209" s="123"/>
      <c r="K209" s="23"/>
      <c r="L209" s="24"/>
      <c r="M209" s="24"/>
      <c r="N209" s="510"/>
      <c r="O209" s="510"/>
      <c r="R209" s="42"/>
      <c r="S209" s="32"/>
      <c r="T209" s="109"/>
      <c r="U209" s="2"/>
      <c r="V209" s="2"/>
      <c r="W209" s="2"/>
      <c r="X209" s="2"/>
      <c r="Y209" s="2"/>
      <c r="Z209" s="2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0"/>
      <c r="AO209" s="120"/>
      <c r="AP209" s="120"/>
      <c r="AQ209" s="120"/>
      <c r="AR209" s="120"/>
      <c r="AS209" s="120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1"/>
    </row>
    <row r="210" spans="1:58" s="41" customFormat="1" ht="15.75" x14ac:dyDescent="0.2">
      <c r="A210" s="109"/>
      <c r="B210" s="110"/>
      <c r="C210" s="111"/>
      <c r="D210" s="144"/>
      <c r="E210" s="2"/>
      <c r="F210" s="2"/>
      <c r="G210" s="120"/>
      <c r="H210" s="121"/>
      <c r="I210" s="122"/>
      <c r="J210" s="123"/>
      <c r="K210" s="23"/>
      <c r="L210" s="24"/>
      <c r="M210" s="24"/>
      <c r="N210" s="510"/>
      <c r="O210" s="510"/>
      <c r="R210" s="42"/>
      <c r="S210" s="32"/>
      <c r="T210" s="109"/>
      <c r="U210" s="2"/>
      <c r="V210" s="2"/>
      <c r="W210" s="2"/>
      <c r="X210" s="2"/>
      <c r="Y210" s="2"/>
      <c r="Z210" s="2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0"/>
      <c r="AO210" s="120"/>
      <c r="AP210" s="120"/>
      <c r="AQ210" s="120"/>
      <c r="AR210" s="120"/>
      <c r="AS210" s="120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1"/>
    </row>
    <row r="211" spans="1:58" s="41" customFormat="1" ht="15.75" x14ac:dyDescent="0.2">
      <c r="A211" s="109"/>
      <c r="B211" s="110"/>
      <c r="C211" s="111"/>
      <c r="D211" s="144"/>
      <c r="E211" s="2"/>
      <c r="F211" s="2"/>
      <c r="G211" s="120"/>
      <c r="H211" s="121"/>
      <c r="I211" s="122"/>
      <c r="J211" s="123"/>
      <c r="K211" s="23"/>
      <c r="L211" s="24"/>
      <c r="M211" s="24"/>
      <c r="N211" s="510"/>
      <c r="O211" s="510"/>
      <c r="R211" s="42"/>
      <c r="S211" s="32"/>
      <c r="T211" s="109"/>
      <c r="U211" s="2"/>
      <c r="V211" s="2"/>
      <c r="W211" s="2"/>
      <c r="X211" s="2"/>
      <c r="Y211" s="2"/>
      <c r="Z211" s="2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0"/>
      <c r="AO211" s="120"/>
      <c r="AP211" s="120"/>
      <c r="AQ211" s="120"/>
      <c r="AR211" s="120"/>
      <c r="AS211" s="120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1"/>
    </row>
    <row r="212" spans="1:58" s="41" customFormat="1" ht="15.75" x14ac:dyDescent="0.2">
      <c r="A212" s="109"/>
      <c r="B212" s="110"/>
      <c r="C212" s="111"/>
      <c r="D212" s="144"/>
      <c r="E212" s="2"/>
      <c r="F212" s="2"/>
      <c r="G212" s="120"/>
      <c r="H212" s="121"/>
      <c r="I212" s="122"/>
      <c r="J212" s="123"/>
      <c r="K212" s="23"/>
      <c r="L212" s="24"/>
      <c r="M212" s="24"/>
      <c r="N212" s="510"/>
      <c r="O212" s="510"/>
      <c r="R212" s="42"/>
      <c r="S212" s="32"/>
      <c r="T212" s="109"/>
      <c r="U212" s="2"/>
      <c r="V212" s="2"/>
      <c r="W212" s="2"/>
      <c r="X212" s="2"/>
      <c r="Y212" s="2"/>
      <c r="Z212" s="2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  <c r="AP212" s="120"/>
      <c r="AQ212" s="120"/>
      <c r="AR212" s="120"/>
      <c r="AS212" s="120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1"/>
    </row>
    <row r="213" spans="1:58" s="41" customFormat="1" ht="15.75" x14ac:dyDescent="0.2">
      <c r="A213" s="109"/>
      <c r="B213" s="110"/>
      <c r="C213" s="111"/>
      <c r="D213" s="144"/>
      <c r="E213" s="2"/>
      <c r="F213" s="2"/>
      <c r="G213" s="120"/>
      <c r="H213" s="121"/>
      <c r="I213" s="122"/>
      <c r="J213" s="123"/>
      <c r="K213" s="23"/>
      <c r="L213" s="24"/>
      <c r="M213" s="24"/>
      <c r="N213" s="510"/>
      <c r="O213" s="510"/>
      <c r="R213" s="42"/>
      <c r="S213" s="32"/>
      <c r="T213" s="109"/>
      <c r="U213" s="2"/>
      <c r="V213" s="2"/>
      <c r="W213" s="2"/>
      <c r="X213" s="2"/>
      <c r="Y213" s="2"/>
      <c r="Z213" s="2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1"/>
    </row>
    <row r="214" spans="1:58" s="41" customFormat="1" ht="15.75" x14ac:dyDescent="0.2">
      <c r="A214" s="109"/>
      <c r="B214" s="110"/>
      <c r="C214" s="111"/>
      <c r="D214" s="144"/>
      <c r="E214" s="2"/>
      <c r="F214" s="2"/>
      <c r="G214" s="120"/>
      <c r="H214" s="121"/>
      <c r="I214" s="122"/>
      <c r="J214" s="123"/>
      <c r="K214" s="23"/>
      <c r="L214" s="24"/>
      <c r="M214" s="24"/>
      <c r="N214" s="510"/>
      <c r="O214" s="510"/>
      <c r="R214" s="42"/>
      <c r="S214" s="32"/>
      <c r="T214" s="109"/>
      <c r="U214" s="2"/>
      <c r="V214" s="2"/>
      <c r="W214" s="2"/>
      <c r="X214" s="2"/>
      <c r="Y214" s="2"/>
      <c r="Z214" s="2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  <c r="AK214" s="120"/>
      <c r="AL214" s="120"/>
      <c r="AM214" s="120"/>
      <c r="AN214" s="120"/>
      <c r="AO214" s="120"/>
      <c r="AP214" s="120"/>
      <c r="AQ214" s="120"/>
      <c r="AR214" s="120"/>
      <c r="AS214" s="120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1"/>
    </row>
    <row r="215" spans="1:58" s="41" customFormat="1" ht="15.75" x14ac:dyDescent="0.2">
      <c r="A215" s="109"/>
      <c r="B215" s="110"/>
      <c r="C215" s="111"/>
      <c r="D215" s="144"/>
      <c r="E215" s="2"/>
      <c r="F215" s="2"/>
      <c r="G215" s="120"/>
      <c r="H215" s="121"/>
      <c r="I215" s="122"/>
      <c r="J215" s="123"/>
      <c r="K215" s="23"/>
      <c r="L215" s="24"/>
      <c r="M215" s="24"/>
      <c r="N215" s="510"/>
      <c r="O215" s="510"/>
      <c r="R215" s="42"/>
      <c r="S215" s="32"/>
      <c r="T215" s="109"/>
      <c r="U215" s="2"/>
      <c r="V215" s="2"/>
      <c r="W215" s="2"/>
      <c r="X215" s="2"/>
      <c r="Y215" s="2"/>
      <c r="Z215" s="2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  <c r="AL215" s="120"/>
      <c r="AM215" s="120"/>
      <c r="AN215" s="120"/>
      <c r="AO215" s="120"/>
      <c r="AP215" s="120"/>
      <c r="AQ215" s="120"/>
      <c r="AR215" s="120"/>
      <c r="AS215" s="120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1"/>
    </row>
    <row r="216" spans="1:58" s="41" customFormat="1" ht="15.75" x14ac:dyDescent="0.2">
      <c r="A216" s="109"/>
      <c r="B216" s="110"/>
      <c r="C216" s="111"/>
      <c r="D216" s="144"/>
      <c r="E216" s="2"/>
      <c r="F216" s="2"/>
      <c r="G216" s="120"/>
      <c r="H216" s="121"/>
      <c r="I216" s="122"/>
      <c r="J216" s="123"/>
      <c r="K216" s="23"/>
      <c r="L216" s="24"/>
      <c r="M216" s="24"/>
      <c r="N216" s="510"/>
      <c r="O216" s="510"/>
      <c r="R216" s="42"/>
      <c r="S216" s="32"/>
      <c r="T216" s="109"/>
      <c r="U216" s="2"/>
      <c r="V216" s="2"/>
      <c r="W216" s="2"/>
      <c r="X216" s="2"/>
      <c r="Y216" s="2"/>
      <c r="Z216" s="2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  <c r="AQ216" s="120"/>
      <c r="AR216" s="120"/>
      <c r="AS216" s="120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1"/>
    </row>
    <row r="217" spans="1:58" s="41" customFormat="1" ht="15.75" x14ac:dyDescent="0.2">
      <c r="A217" s="109"/>
      <c r="B217" s="110"/>
      <c r="C217" s="111"/>
      <c r="D217" s="144"/>
      <c r="E217" s="2"/>
      <c r="F217" s="2"/>
      <c r="G217" s="120"/>
      <c r="H217" s="121"/>
      <c r="I217" s="122"/>
      <c r="J217" s="123"/>
      <c r="K217" s="23"/>
      <c r="L217" s="24"/>
      <c r="M217" s="24"/>
      <c r="N217" s="510"/>
      <c r="O217" s="510"/>
      <c r="R217" s="42"/>
      <c r="S217" s="32"/>
      <c r="T217" s="109"/>
      <c r="U217" s="2"/>
      <c r="V217" s="2"/>
      <c r="W217" s="2"/>
      <c r="X217" s="2"/>
      <c r="Y217" s="2"/>
      <c r="Z217" s="2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  <c r="AL217" s="120"/>
      <c r="AM217" s="120"/>
      <c r="AN217" s="120"/>
      <c r="AO217" s="120"/>
      <c r="AP217" s="120"/>
      <c r="AQ217" s="120"/>
      <c r="AR217" s="120"/>
      <c r="AS217" s="120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1"/>
    </row>
    <row r="218" spans="1:58" s="41" customFormat="1" ht="15.75" x14ac:dyDescent="0.2">
      <c r="A218" s="109"/>
      <c r="B218" s="110"/>
      <c r="C218" s="111"/>
      <c r="D218" s="144"/>
      <c r="E218" s="2"/>
      <c r="F218" s="2"/>
      <c r="G218" s="120"/>
      <c r="H218" s="121"/>
      <c r="I218" s="122"/>
      <c r="J218" s="123"/>
      <c r="K218" s="23"/>
      <c r="L218" s="24"/>
      <c r="M218" s="24"/>
      <c r="N218" s="510"/>
      <c r="O218" s="510"/>
      <c r="R218" s="42"/>
      <c r="S218" s="32"/>
      <c r="T218" s="109"/>
      <c r="U218" s="2"/>
      <c r="V218" s="2"/>
      <c r="W218" s="2"/>
      <c r="X218" s="2"/>
      <c r="Y218" s="2"/>
      <c r="Z218" s="2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  <c r="AP218" s="120"/>
      <c r="AQ218" s="120"/>
      <c r="AR218" s="120"/>
      <c r="AS218" s="120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1"/>
    </row>
    <row r="219" spans="1:58" s="41" customFormat="1" ht="15.75" x14ac:dyDescent="0.2">
      <c r="A219" s="109"/>
      <c r="B219" s="110"/>
      <c r="C219" s="111"/>
      <c r="D219" s="144"/>
      <c r="E219" s="2"/>
      <c r="F219" s="2"/>
      <c r="G219" s="120"/>
      <c r="H219" s="121"/>
      <c r="I219" s="122"/>
      <c r="J219" s="123"/>
      <c r="K219" s="23"/>
      <c r="L219" s="24"/>
      <c r="M219" s="24"/>
      <c r="N219" s="510"/>
      <c r="O219" s="510"/>
      <c r="R219" s="42"/>
      <c r="S219" s="32"/>
      <c r="T219" s="109"/>
      <c r="U219" s="2"/>
      <c r="V219" s="2"/>
      <c r="W219" s="2"/>
      <c r="X219" s="2"/>
      <c r="Y219" s="2"/>
      <c r="Z219" s="2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  <c r="AP219" s="120"/>
      <c r="AQ219" s="120"/>
      <c r="AR219" s="120"/>
      <c r="AS219" s="120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1"/>
    </row>
    <row r="220" spans="1:58" s="41" customFormat="1" ht="15.75" x14ac:dyDescent="0.2">
      <c r="A220" s="109"/>
      <c r="B220" s="110"/>
      <c r="C220" s="111"/>
      <c r="D220" s="144"/>
      <c r="E220" s="2"/>
      <c r="F220" s="2"/>
      <c r="G220" s="120"/>
      <c r="H220" s="121"/>
      <c r="I220" s="122"/>
      <c r="J220" s="123"/>
      <c r="K220" s="23"/>
      <c r="L220" s="24"/>
      <c r="M220" s="24"/>
      <c r="N220" s="510"/>
      <c r="O220" s="510"/>
      <c r="R220" s="42"/>
      <c r="S220" s="32"/>
      <c r="T220" s="109"/>
      <c r="U220" s="2"/>
      <c r="V220" s="2"/>
      <c r="W220" s="2"/>
      <c r="X220" s="2"/>
      <c r="Y220" s="2"/>
      <c r="Z220" s="2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  <c r="AP220" s="120"/>
      <c r="AQ220" s="120"/>
      <c r="AR220" s="120"/>
      <c r="AS220" s="120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1"/>
    </row>
    <row r="221" spans="1:58" s="41" customFormat="1" ht="15.75" x14ac:dyDescent="0.2">
      <c r="A221" s="109"/>
      <c r="B221" s="110"/>
      <c r="C221" s="111"/>
      <c r="D221" s="144"/>
      <c r="E221" s="2"/>
      <c r="F221" s="2"/>
      <c r="G221" s="120"/>
      <c r="H221" s="121"/>
      <c r="I221" s="122"/>
      <c r="J221" s="123"/>
      <c r="K221" s="23"/>
      <c r="L221" s="24"/>
      <c r="M221" s="24"/>
      <c r="N221" s="510"/>
      <c r="O221" s="510"/>
      <c r="R221" s="42"/>
      <c r="S221" s="32"/>
      <c r="T221" s="109"/>
      <c r="U221" s="2"/>
      <c r="V221" s="2"/>
      <c r="W221" s="2"/>
      <c r="X221" s="2"/>
      <c r="Y221" s="2"/>
      <c r="Z221" s="2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1"/>
    </row>
    <row r="222" spans="1:58" s="41" customFormat="1" ht="15.75" x14ac:dyDescent="0.2">
      <c r="A222" s="109"/>
      <c r="B222" s="110"/>
      <c r="C222" s="111"/>
      <c r="D222" s="144"/>
      <c r="E222" s="2"/>
      <c r="F222" s="2"/>
      <c r="G222" s="120"/>
      <c r="H222" s="121"/>
      <c r="I222" s="122"/>
      <c r="J222" s="123"/>
      <c r="K222" s="23"/>
      <c r="L222" s="24"/>
      <c r="M222" s="24"/>
      <c r="N222" s="510"/>
      <c r="O222" s="510"/>
      <c r="R222" s="42"/>
      <c r="S222" s="32"/>
      <c r="T222" s="109"/>
      <c r="U222" s="2"/>
      <c r="V222" s="2"/>
      <c r="W222" s="2"/>
      <c r="X222" s="2"/>
      <c r="Y222" s="2"/>
      <c r="Z222" s="2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0"/>
      <c r="AO222" s="120"/>
      <c r="AP222" s="120"/>
      <c r="AQ222" s="120"/>
      <c r="AR222" s="120"/>
      <c r="AS222" s="120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1"/>
    </row>
    <row r="223" spans="1:58" s="41" customFormat="1" ht="15.75" x14ac:dyDescent="0.2">
      <c r="A223" s="109"/>
      <c r="B223" s="110"/>
      <c r="C223" s="111"/>
      <c r="D223" s="144"/>
      <c r="E223" s="2"/>
      <c r="F223" s="2"/>
      <c r="G223" s="120"/>
      <c r="H223" s="121"/>
      <c r="I223" s="122"/>
      <c r="J223" s="123"/>
      <c r="K223" s="23"/>
      <c r="L223" s="24"/>
      <c r="M223" s="24"/>
      <c r="N223" s="510"/>
      <c r="O223" s="510"/>
      <c r="R223" s="42"/>
      <c r="S223" s="32"/>
      <c r="T223" s="109"/>
      <c r="U223" s="2"/>
      <c r="V223" s="2"/>
      <c r="W223" s="2"/>
      <c r="X223" s="2"/>
      <c r="Y223" s="2"/>
      <c r="Z223" s="2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  <c r="AP223" s="120"/>
      <c r="AQ223" s="120"/>
      <c r="AR223" s="120"/>
      <c r="AS223" s="120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1"/>
    </row>
    <row r="224" spans="1:58" s="41" customFormat="1" ht="15.75" x14ac:dyDescent="0.2">
      <c r="A224" s="109"/>
      <c r="B224" s="110"/>
      <c r="C224" s="111"/>
      <c r="D224" s="144"/>
      <c r="E224" s="2"/>
      <c r="F224" s="2"/>
      <c r="G224" s="120"/>
      <c r="H224" s="121"/>
      <c r="I224" s="122"/>
      <c r="J224" s="123"/>
      <c r="K224" s="23"/>
      <c r="L224" s="24"/>
      <c r="M224" s="24"/>
      <c r="N224" s="510"/>
      <c r="O224" s="510"/>
      <c r="R224" s="42"/>
      <c r="S224" s="32"/>
      <c r="T224" s="109"/>
      <c r="U224" s="2"/>
      <c r="V224" s="2"/>
      <c r="W224" s="2"/>
      <c r="X224" s="2"/>
      <c r="Y224" s="2"/>
      <c r="Z224" s="2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  <c r="AQ224" s="120"/>
      <c r="AR224" s="120"/>
      <c r="AS224" s="120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1"/>
    </row>
    <row r="225" spans="1:58" s="41" customFormat="1" ht="15.75" x14ac:dyDescent="0.2">
      <c r="A225" s="109"/>
      <c r="B225" s="110"/>
      <c r="C225" s="111"/>
      <c r="D225" s="144"/>
      <c r="E225" s="2"/>
      <c r="F225" s="2"/>
      <c r="G225" s="120"/>
      <c r="H225" s="121"/>
      <c r="I225" s="122"/>
      <c r="J225" s="123"/>
      <c r="K225" s="23"/>
      <c r="L225" s="24"/>
      <c r="M225" s="24"/>
      <c r="N225" s="510"/>
      <c r="O225" s="510"/>
      <c r="R225" s="42"/>
      <c r="S225" s="32"/>
      <c r="T225" s="109"/>
      <c r="U225" s="2"/>
      <c r="V225" s="2"/>
      <c r="W225" s="2"/>
      <c r="X225" s="2"/>
      <c r="Y225" s="2"/>
      <c r="Z225" s="2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0"/>
      <c r="AO225" s="120"/>
      <c r="AP225" s="120"/>
      <c r="AQ225" s="120"/>
      <c r="AR225" s="120"/>
      <c r="AS225" s="120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1"/>
    </row>
    <row r="226" spans="1:58" s="41" customFormat="1" ht="15.75" x14ac:dyDescent="0.2">
      <c r="A226" s="109"/>
      <c r="B226" s="110"/>
      <c r="C226" s="111"/>
      <c r="D226" s="144"/>
      <c r="E226" s="2"/>
      <c r="F226" s="2"/>
      <c r="G226" s="120"/>
      <c r="H226" s="121"/>
      <c r="I226" s="122"/>
      <c r="J226" s="123"/>
      <c r="K226" s="23"/>
      <c r="L226" s="24"/>
      <c r="M226" s="24"/>
      <c r="N226" s="510"/>
      <c r="O226" s="510"/>
      <c r="R226" s="42"/>
      <c r="S226" s="32"/>
      <c r="T226" s="109"/>
      <c r="U226" s="2"/>
      <c r="V226" s="2"/>
      <c r="W226" s="2"/>
      <c r="X226" s="2"/>
      <c r="Y226" s="2"/>
      <c r="Z226" s="2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  <c r="AQ226" s="120"/>
      <c r="AR226" s="120"/>
      <c r="AS226" s="120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1"/>
    </row>
    <row r="227" spans="1:58" s="41" customFormat="1" ht="15.75" x14ac:dyDescent="0.2">
      <c r="A227" s="109"/>
      <c r="B227" s="110"/>
      <c r="C227" s="111"/>
      <c r="D227" s="144"/>
      <c r="E227" s="2"/>
      <c r="F227" s="2"/>
      <c r="G227" s="120"/>
      <c r="H227" s="121"/>
      <c r="I227" s="122"/>
      <c r="J227" s="123"/>
      <c r="K227" s="23"/>
      <c r="L227" s="24"/>
      <c r="M227" s="24"/>
      <c r="N227" s="510"/>
      <c r="O227" s="510"/>
      <c r="R227" s="42"/>
      <c r="S227" s="32"/>
      <c r="T227" s="109"/>
      <c r="U227" s="2"/>
      <c r="V227" s="2"/>
      <c r="W227" s="2"/>
      <c r="X227" s="2"/>
      <c r="Y227" s="2"/>
      <c r="Z227" s="2"/>
      <c r="AA227" s="120"/>
      <c r="AB227" s="120"/>
      <c r="AC227" s="120"/>
      <c r="AD227" s="120"/>
      <c r="AE227" s="120"/>
      <c r="AF227" s="120"/>
      <c r="AG227" s="120"/>
      <c r="AH227" s="120"/>
      <c r="AI227" s="120"/>
      <c r="AJ227" s="120"/>
      <c r="AK227" s="120"/>
      <c r="AL227" s="120"/>
      <c r="AM227" s="120"/>
      <c r="AN227" s="120"/>
      <c r="AO227" s="120"/>
      <c r="AP227" s="120"/>
      <c r="AQ227" s="120"/>
      <c r="AR227" s="120"/>
      <c r="AS227" s="120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1"/>
    </row>
    <row r="228" spans="1:58" s="41" customFormat="1" ht="15.75" x14ac:dyDescent="0.2">
      <c r="A228" s="109"/>
      <c r="B228" s="110"/>
      <c r="C228" s="111"/>
      <c r="D228" s="144"/>
      <c r="E228" s="2"/>
      <c r="F228" s="2"/>
      <c r="G228" s="120"/>
      <c r="H228" s="121"/>
      <c r="I228" s="122"/>
      <c r="J228" s="123"/>
      <c r="K228" s="23"/>
      <c r="L228" s="24"/>
      <c r="M228" s="24"/>
      <c r="N228" s="510"/>
      <c r="O228" s="510"/>
      <c r="R228" s="42"/>
      <c r="S228" s="32"/>
      <c r="T228" s="109"/>
      <c r="U228" s="2"/>
      <c r="V228" s="2"/>
      <c r="W228" s="2"/>
      <c r="X228" s="2"/>
      <c r="Y228" s="2"/>
      <c r="Z228" s="2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  <c r="AL228" s="120"/>
      <c r="AM228" s="120"/>
      <c r="AN228" s="120"/>
      <c r="AO228" s="120"/>
      <c r="AP228" s="120"/>
      <c r="AQ228" s="120"/>
      <c r="AR228" s="120"/>
      <c r="AS228" s="120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1"/>
    </row>
    <row r="229" spans="1:58" s="41" customFormat="1" ht="15.75" x14ac:dyDescent="0.2">
      <c r="A229" s="109"/>
      <c r="B229" s="110"/>
      <c r="C229" s="111"/>
      <c r="D229" s="144"/>
      <c r="E229" s="2"/>
      <c r="F229" s="2"/>
      <c r="G229" s="120"/>
      <c r="H229" s="121"/>
      <c r="I229" s="122"/>
      <c r="J229" s="123"/>
      <c r="K229" s="23"/>
      <c r="L229" s="24"/>
      <c r="M229" s="24"/>
      <c r="N229" s="510"/>
      <c r="O229" s="510"/>
      <c r="R229" s="42"/>
      <c r="S229" s="32"/>
      <c r="T229" s="109"/>
      <c r="U229" s="2"/>
      <c r="V229" s="2"/>
      <c r="W229" s="2"/>
      <c r="X229" s="2"/>
      <c r="Y229" s="2"/>
      <c r="Z229" s="2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0"/>
      <c r="AO229" s="120"/>
      <c r="AP229" s="120"/>
      <c r="AQ229" s="120"/>
      <c r="AR229" s="120"/>
      <c r="AS229" s="120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1"/>
    </row>
    <row r="230" spans="1:58" s="41" customFormat="1" ht="15.75" x14ac:dyDescent="0.2">
      <c r="A230" s="109"/>
      <c r="B230" s="110"/>
      <c r="C230" s="111"/>
      <c r="D230" s="144"/>
      <c r="E230" s="2"/>
      <c r="F230" s="2"/>
      <c r="G230" s="120"/>
      <c r="H230" s="121"/>
      <c r="I230" s="122"/>
      <c r="J230" s="123"/>
      <c r="K230" s="23"/>
      <c r="L230" s="24"/>
      <c r="M230" s="24"/>
      <c r="N230" s="510"/>
      <c r="O230" s="510"/>
      <c r="R230" s="42"/>
      <c r="S230" s="32"/>
      <c r="T230" s="109"/>
      <c r="U230" s="2"/>
      <c r="V230" s="2"/>
      <c r="W230" s="2"/>
      <c r="X230" s="2"/>
      <c r="Y230" s="2"/>
      <c r="Z230" s="2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0"/>
      <c r="AL230" s="120"/>
      <c r="AM230" s="120"/>
      <c r="AN230" s="120"/>
      <c r="AO230" s="120"/>
      <c r="AP230" s="120"/>
      <c r="AQ230" s="120"/>
      <c r="AR230" s="120"/>
      <c r="AS230" s="120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1"/>
    </row>
    <row r="231" spans="1:58" s="41" customFormat="1" ht="15.75" x14ac:dyDescent="0.2">
      <c r="A231" s="109"/>
      <c r="B231" s="110"/>
      <c r="C231" s="111"/>
      <c r="D231" s="144"/>
      <c r="E231" s="2"/>
      <c r="F231" s="2"/>
      <c r="G231" s="120"/>
      <c r="H231" s="121"/>
      <c r="I231" s="122"/>
      <c r="J231" s="123"/>
      <c r="K231" s="23"/>
      <c r="L231" s="24"/>
      <c r="M231" s="24"/>
      <c r="N231" s="510"/>
      <c r="O231" s="510"/>
      <c r="R231" s="42"/>
      <c r="S231" s="32"/>
      <c r="T231" s="109"/>
      <c r="U231" s="2"/>
      <c r="V231" s="2"/>
      <c r="W231" s="2"/>
      <c r="X231" s="2"/>
      <c r="Y231" s="2"/>
      <c r="Z231" s="2"/>
      <c r="AA231" s="120"/>
      <c r="AB231" s="120"/>
      <c r="AC231" s="120"/>
      <c r="AD231" s="120"/>
      <c r="AE231" s="120"/>
      <c r="AF231" s="120"/>
      <c r="AG231" s="120"/>
      <c r="AH231" s="120"/>
      <c r="AI231" s="120"/>
      <c r="AJ231" s="120"/>
      <c r="AK231" s="120"/>
      <c r="AL231" s="120"/>
      <c r="AM231" s="120"/>
      <c r="AN231" s="120"/>
      <c r="AO231" s="120"/>
      <c r="AP231" s="120"/>
      <c r="AQ231" s="120"/>
      <c r="AR231" s="120"/>
      <c r="AS231" s="120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1"/>
    </row>
    <row r="232" spans="1:58" s="41" customFormat="1" ht="15.75" x14ac:dyDescent="0.2">
      <c r="A232" s="109"/>
      <c r="B232" s="110"/>
      <c r="C232" s="111"/>
      <c r="D232" s="144"/>
      <c r="E232" s="2"/>
      <c r="F232" s="2"/>
      <c r="G232" s="120"/>
      <c r="H232" s="121"/>
      <c r="I232" s="122"/>
      <c r="J232" s="123"/>
      <c r="K232" s="23"/>
      <c r="L232" s="24"/>
      <c r="M232" s="24"/>
      <c r="N232" s="510"/>
      <c r="O232" s="510"/>
      <c r="R232" s="42"/>
      <c r="S232" s="32"/>
      <c r="T232" s="109"/>
      <c r="U232" s="2"/>
      <c r="V232" s="2"/>
      <c r="W232" s="2"/>
      <c r="X232" s="2"/>
      <c r="Y232" s="2"/>
      <c r="Z232" s="2"/>
      <c r="AA232" s="120"/>
      <c r="AB232" s="120"/>
      <c r="AC232" s="120"/>
      <c r="AD232" s="120"/>
      <c r="AE232" s="120"/>
      <c r="AF232" s="120"/>
      <c r="AG232" s="120"/>
      <c r="AH232" s="120"/>
      <c r="AI232" s="120"/>
      <c r="AJ232" s="120"/>
      <c r="AK232" s="120"/>
      <c r="AL232" s="120"/>
      <c r="AM232" s="120"/>
      <c r="AN232" s="120"/>
      <c r="AO232" s="120"/>
      <c r="AP232" s="120"/>
      <c r="AQ232" s="120"/>
      <c r="AR232" s="120"/>
      <c r="AS232" s="120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1"/>
    </row>
    <row r="233" spans="1:58" s="41" customFormat="1" ht="15.75" x14ac:dyDescent="0.2">
      <c r="A233" s="109"/>
      <c r="B233" s="110"/>
      <c r="C233" s="111"/>
      <c r="D233" s="144"/>
      <c r="E233" s="2"/>
      <c r="F233" s="2"/>
      <c r="G233" s="120"/>
      <c r="H233" s="121"/>
      <c r="I233" s="122"/>
      <c r="J233" s="123"/>
      <c r="K233" s="23"/>
      <c r="L233" s="24"/>
      <c r="M233" s="24"/>
      <c r="N233" s="510"/>
      <c r="O233" s="510"/>
      <c r="R233" s="42"/>
      <c r="S233" s="32"/>
      <c r="T233" s="109"/>
      <c r="U233" s="2"/>
      <c r="V233" s="2"/>
      <c r="W233" s="2"/>
      <c r="X233" s="2"/>
      <c r="Y233" s="2"/>
      <c r="Z233" s="2"/>
      <c r="AA233" s="120"/>
      <c r="AB233" s="120"/>
      <c r="AC233" s="120"/>
      <c r="AD233" s="120"/>
      <c r="AE233" s="120"/>
      <c r="AF233" s="120"/>
      <c r="AG233" s="120"/>
      <c r="AH233" s="120"/>
      <c r="AI233" s="120"/>
      <c r="AJ233" s="120"/>
      <c r="AK233" s="120"/>
      <c r="AL233" s="120"/>
      <c r="AM233" s="120"/>
      <c r="AN233" s="120"/>
      <c r="AO233" s="120"/>
      <c r="AP233" s="120"/>
      <c r="AQ233" s="120"/>
      <c r="AR233" s="120"/>
      <c r="AS233" s="120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1"/>
    </row>
    <row r="234" spans="1:58" s="41" customFormat="1" ht="15.75" x14ac:dyDescent="0.2">
      <c r="A234" s="109"/>
      <c r="B234" s="110"/>
      <c r="C234" s="111"/>
      <c r="D234" s="144"/>
      <c r="E234" s="2"/>
      <c r="F234" s="2"/>
      <c r="G234" s="120"/>
      <c r="H234" s="121"/>
      <c r="I234" s="122"/>
      <c r="J234" s="123"/>
      <c r="K234" s="23"/>
      <c r="L234" s="24"/>
      <c r="M234" s="24"/>
      <c r="N234" s="510"/>
      <c r="O234" s="510"/>
      <c r="R234" s="42"/>
      <c r="S234" s="32"/>
      <c r="T234" s="109"/>
      <c r="U234" s="2"/>
      <c r="V234" s="2"/>
      <c r="W234" s="2"/>
      <c r="X234" s="2"/>
      <c r="Y234" s="2"/>
      <c r="Z234" s="2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0"/>
      <c r="AQ234" s="120"/>
      <c r="AR234" s="120"/>
      <c r="AS234" s="120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1"/>
    </row>
    <row r="235" spans="1:58" s="41" customFormat="1" ht="15.75" x14ac:dyDescent="0.2">
      <c r="A235" s="109"/>
      <c r="B235" s="110"/>
      <c r="C235" s="111"/>
      <c r="D235" s="144"/>
      <c r="E235" s="2"/>
      <c r="F235" s="2"/>
      <c r="G235" s="120"/>
      <c r="H235" s="121"/>
      <c r="I235" s="122"/>
      <c r="J235" s="123"/>
      <c r="K235" s="23"/>
      <c r="L235" s="24"/>
      <c r="M235" s="24"/>
      <c r="N235" s="510"/>
      <c r="O235" s="510"/>
      <c r="R235" s="42"/>
      <c r="S235" s="32"/>
      <c r="T235" s="109"/>
      <c r="U235" s="2"/>
      <c r="V235" s="2"/>
      <c r="W235" s="2"/>
      <c r="X235" s="2"/>
      <c r="Y235" s="2"/>
      <c r="Z235" s="2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0"/>
      <c r="AO235" s="120"/>
      <c r="AP235" s="120"/>
      <c r="AQ235" s="120"/>
      <c r="AR235" s="120"/>
      <c r="AS235" s="120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1"/>
    </row>
    <row r="236" spans="1:58" s="41" customFormat="1" ht="15.75" x14ac:dyDescent="0.2">
      <c r="A236" s="109"/>
      <c r="B236" s="110"/>
      <c r="C236" s="111"/>
      <c r="D236" s="144"/>
      <c r="E236" s="2"/>
      <c r="F236" s="2"/>
      <c r="G236" s="120"/>
      <c r="H236" s="121"/>
      <c r="I236" s="122"/>
      <c r="J236" s="123"/>
      <c r="K236" s="23"/>
      <c r="L236" s="24"/>
      <c r="M236" s="24"/>
      <c r="N236" s="510"/>
      <c r="O236" s="510"/>
      <c r="R236" s="42"/>
      <c r="S236" s="32"/>
      <c r="T236" s="109"/>
      <c r="U236" s="2"/>
      <c r="V236" s="2"/>
      <c r="W236" s="2"/>
      <c r="X236" s="2"/>
      <c r="Y236" s="2"/>
      <c r="Z236" s="2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  <c r="AP236" s="120"/>
      <c r="AQ236" s="120"/>
      <c r="AR236" s="120"/>
      <c r="AS236" s="120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1"/>
    </row>
    <row r="237" spans="1:58" s="41" customFormat="1" ht="15.75" x14ac:dyDescent="0.2">
      <c r="A237" s="109"/>
      <c r="B237" s="110"/>
      <c r="C237" s="111"/>
      <c r="D237" s="144"/>
      <c r="E237" s="2"/>
      <c r="F237" s="2"/>
      <c r="G237" s="120"/>
      <c r="H237" s="121"/>
      <c r="I237" s="122"/>
      <c r="J237" s="123"/>
      <c r="K237" s="23"/>
      <c r="L237" s="24"/>
      <c r="M237" s="24"/>
      <c r="N237" s="510"/>
      <c r="O237" s="510"/>
      <c r="R237" s="42"/>
      <c r="S237" s="32"/>
      <c r="T237" s="109"/>
      <c r="U237" s="2"/>
      <c r="V237" s="2"/>
      <c r="W237" s="2"/>
      <c r="X237" s="2"/>
      <c r="Y237" s="2"/>
      <c r="Z237" s="2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0"/>
      <c r="AO237" s="120"/>
      <c r="AP237" s="120"/>
      <c r="AQ237" s="120"/>
      <c r="AR237" s="120"/>
      <c r="AS237" s="120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1"/>
    </row>
    <row r="238" spans="1:58" s="41" customFormat="1" ht="15.75" x14ac:dyDescent="0.2">
      <c r="A238" s="109"/>
      <c r="B238" s="110"/>
      <c r="C238" s="111"/>
      <c r="D238" s="144"/>
      <c r="E238" s="2"/>
      <c r="F238" s="2"/>
      <c r="G238" s="120"/>
      <c r="H238" s="121"/>
      <c r="I238" s="122"/>
      <c r="J238" s="123"/>
      <c r="K238" s="23"/>
      <c r="L238" s="24"/>
      <c r="M238" s="24"/>
      <c r="N238" s="510"/>
      <c r="O238" s="510"/>
      <c r="R238" s="42"/>
      <c r="S238" s="32"/>
      <c r="T238" s="109"/>
      <c r="U238" s="2"/>
      <c r="V238" s="2"/>
      <c r="W238" s="2"/>
      <c r="X238" s="2"/>
      <c r="Y238" s="2"/>
      <c r="Z238" s="2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0"/>
      <c r="AO238" s="120"/>
      <c r="AP238" s="120"/>
      <c r="AQ238" s="120"/>
      <c r="AR238" s="120"/>
      <c r="AS238" s="120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1"/>
    </row>
    <row r="239" spans="1:58" s="41" customFormat="1" ht="15.75" x14ac:dyDescent="0.2">
      <c r="A239" s="109"/>
      <c r="B239" s="110"/>
      <c r="C239" s="111"/>
      <c r="D239" s="144"/>
      <c r="E239" s="2"/>
      <c r="F239" s="2"/>
      <c r="G239" s="120"/>
      <c r="H239" s="121"/>
      <c r="I239" s="122"/>
      <c r="J239" s="123"/>
      <c r="K239" s="23"/>
      <c r="L239" s="24"/>
      <c r="M239" s="24"/>
      <c r="N239" s="510"/>
      <c r="O239" s="510"/>
      <c r="R239" s="42"/>
      <c r="S239" s="32"/>
      <c r="T239" s="109"/>
      <c r="U239" s="2"/>
      <c r="V239" s="2"/>
      <c r="W239" s="2"/>
      <c r="X239" s="2"/>
      <c r="Y239" s="2"/>
      <c r="Z239" s="2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  <c r="AL239" s="120"/>
      <c r="AM239" s="120"/>
      <c r="AN239" s="120"/>
      <c r="AO239" s="120"/>
      <c r="AP239" s="120"/>
      <c r="AQ239" s="120"/>
      <c r="AR239" s="120"/>
      <c r="AS239" s="120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1"/>
    </row>
    <row r="240" spans="1:58" s="41" customFormat="1" ht="15.75" x14ac:dyDescent="0.2">
      <c r="A240" s="109"/>
      <c r="B240" s="110"/>
      <c r="C240" s="111"/>
      <c r="D240" s="144"/>
      <c r="E240" s="2"/>
      <c r="F240" s="2"/>
      <c r="G240" s="120"/>
      <c r="H240" s="121"/>
      <c r="I240" s="122"/>
      <c r="J240" s="123"/>
      <c r="K240" s="23"/>
      <c r="L240" s="24"/>
      <c r="M240" s="24"/>
      <c r="N240" s="510"/>
      <c r="O240" s="510"/>
      <c r="R240" s="42"/>
      <c r="S240" s="32"/>
      <c r="T240" s="109"/>
      <c r="U240" s="2"/>
      <c r="V240" s="2"/>
      <c r="W240" s="2"/>
      <c r="X240" s="2"/>
      <c r="Y240" s="2"/>
      <c r="Z240" s="2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0"/>
      <c r="AO240" s="120"/>
      <c r="AP240" s="120"/>
      <c r="AQ240" s="120"/>
      <c r="AR240" s="120"/>
      <c r="AS240" s="120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1"/>
    </row>
    <row r="241" spans="1:58" s="41" customFormat="1" ht="15.75" x14ac:dyDescent="0.2">
      <c r="A241" s="109"/>
      <c r="B241" s="110"/>
      <c r="C241" s="111"/>
      <c r="D241" s="144"/>
      <c r="E241" s="2"/>
      <c r="F241" s="2"/>
      <c r="G241" s="120"/>
      <c r="H241" s="121"/>
      <c r="I241" s="122"/>
      <c r="J241" s="123"/>
      <c r="K241" s="23"/>
      <c r="L241" s="24"/>
      <c r="M241" s="24"/>
      <c r="N241" s="510"/>
      <c r="O241" s="510"/>
      <c r="R241" s="42"/>
      <c r="S241" s="32"/>
      <c r="T241" s="109"/>
      <c r="U241" s="2"/>
      <c r="V241" s="2"/>
      <c r="W241" s="2"/>
      <c r="X241" s="2"/>
      <c r="Y241" s="2"/>
      <c r="Z241" s="2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  <c r="AL241" s="120"/>
      <c r="AM241" s="120"/>
      <c r="AN241" s="120"/>
      <c r="AO241" s="120"/>
      <c r="AP241" s="120"/>
      <c r="AQ241" s="120"/>
      <c r="AR241" s="120"/>
      <c r="AS241" s="120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1"/>
    </row>
    <row r="242" spans="1:58" s="41" customFormat="1" ht="15.75" x14ac:dyDescent="0.2">
      <c r="A242" s="109"/>
      <c r="B242" s="110"/>
      <c r="C242" s="111"/>
      <c r="D242" s="144"/>
      <c r="E242" s="2"/>
      <c r="F242" s="2"/>
      <c r="G242" s="120"/>
      <c r="H242" s="121"/>
      <c r="I242" s="122"/>
      <c r="J242" s="123"/>
      <c r="K242" s="23"/>
      <c r="L242" s="24"/>
      <c r="M242" s="24"/>
      <c r="N242" s="510"/>
      <c r="O242" s="510"/>
      <c r="R242" s="42"/>
      <c r="S242" s="32"/>
      <c r="T242" s="109"/>
      <c r="U242" s="2"/>
      <c r="V242" s="2"/>
      <c r="W242" s="2"/>
      <c r="X242" s="2"/>
      <c r="Y242" s="2"/>
      <c r="Z242" s="2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  <c r="AP242" s="120"/>
      <c r="AQ242" s="120"/>
      <c r="AR242" s="120"/>
      <c r="AS242" s="120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1"/>
    </row>
    <row r="243" spans="1:58" s="41" customFormat="1" ht="15.75" x14ac:dyDescent="0.2">
      <c r="A243" s="109"/>
      <c r="B243" s="110"/>
      <c r="C243" s="111"/>
      <c r="D243" s="144"/>
      <c r="E243" s="2"/>
      <c r="F243" s="2"/>
      <c r="G243" s="120"/>
      <c r="H243" s="121"/>
      <c r="I243" s="122"/>
      <c r="J243" s="123"/>
      <c r="K243" s="23"/>
      <c r="L243" s="24"/>
      <c r="M243" s="24"/>
      <c r="N243" s="510"/>
      <c r="O243" s="510"/>
      <c r="R243" s="42"/>
      <c r="S243" s="32"/>
      <c r="T243" s="109"/>
      <c r="U243" s="2"/>
      <c r="V243" s="2"/>
      <c r="W243" s="2"/>
      <c r="X243" s="2"/>
      <c r="Y243" s="2"/>
      <c r="Z243" s="2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0"/>
      <c r="AO243" s="120"/>
      <c r="AP243" s="120"/>
      <c r="AQ243" s="120"/>
      <c r="AR243" s="120"/>
      <c r="AS243" s="120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1"/>
    </row>
    <row r="244" spans="1:58" s="41" customFormat="1" ht="15.75" x14ac:dyDescent="0.2">
      <c r="A244" s="109"/>
      <c r="B244" s="110"/>
      <c r="C244" s="111"/>
      <c r="D244" s="144"/>
      <c r="E244" s="2"/>
      <c r="F244" s="2"/>
      <c r="G244" s="120"/>
      <c r="H244" s="121"/>
      <c r="I244" s="122"/>
      <c r="J244" s="123"/>
      <c r="K244" s="23"/>
      <c r="L244" s="24"/>
      <c r="M244" s="24"/>
      <c r="N244" s="510"/>
      <c r="O244" s="510"/>
      <c r="R244" s="42"/>
      <c r="S244" s="32"/>
      <c r="T244" s="109"/>
      <c r="U244" s="2"/>
      <c r="V244" s="2"/>
      <c r="W244" s="2"/>
      <c r="X244" s="2"/>
      <c r="Y244" s="2"/>
      <c r="Z244" s="2"/>
      <c r="AA244" s="120"/>
      <c r="AB244" s="120"/>
      <c r="AC244" s="120"/>
      <c r="AD244" s="120"/>
      <c r="AE244" s="120"/>
      <c r="AF244" s="120"/>
      <c r="AG244" s="120"/>
      <c r="AH244" s="120"/>
      <c r="AI244" s="120"/>
      <c r="AJ244" s="120"/>
      <c r="AK244" s="120"/>
      <c r="AL244" s="120"/>
      <c r="AM244" s="120"/>
      <c r="AN244" s="120"/>
      <c r="AO244" s="120"/>
      <c r="AP244" s="120"/>
      <c r="AQ244" s="120"/>
      <c r="AR244" s="120"/>
      <c r="AS244" s="120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1"/>
    </row>
    <row r="245" spans="1:58" s="41" customFormat="1" ht="15.75" x14ac:dyDescent="0.2">
      <c r="A245" s="109"/>
      <c r="B245" s="110"/>
      <c r="C245" s="111"/>
      <c r="D245" s="144"/>
      <c r="E245" s="2"/>
      <c r="F245" s="2"/>
      <c r="G245" s="120"/>
      <c r="H245" s="121"/>
      <c r="I245" s="122"/>
      <c r="J245" s="123"/>
      <c r="K245" s="23"/>
      <c r="L245" s="24"/>
      <c r="M245" s="24"/>
      <c r="N245" s="510"/>
      <c r="O245" s="510"/>
      <c r="R245" s="42"/>
      <c r="S245" s="32"/>
      <c r="T245" s="109"/>
      <c r="U245" s="2"/>
      <c r="V245" s="2"/>
      <c r="W245" s="2"/>
      <c r="X245" s="2"/>
      <c r="Y245" s="2"/>
      <c r="Z245" s="2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0"/>
      <c r="AO245" s="120"/>
      <c r="AP245" s="120"/>
      <c r="AQ245" s="120"/>
      <c r="AR245" s="120"/>
      <c r="AS245" s="120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1"/>
    </row>
    <row r="246" spans="1:58" s="41" customFormat="1" ht="15.75" x14ac:dyDescent="0.2">
      <c r="A246" s="109"/>
      <c r="B246" s="110"/>
      <c r="C246" s="111"/>
      <c r="D246" s="144"/>
      <c r="E246" s="2"/>
      <c r="F246" s="2"/>
      <c r="G246" s="120"/>
      <c r="H246" s="121"/>
      <c r="I246" s="122"/>
      <c r="J246" s="123"/>
      <c r="K246" s="23"/>
      <c r="L246" s="24"/>
      <c r="M246" s="24"/>
      <c r="N246" s="510"/>
      <c r="O246" s="510"/>
      <c r="R246" s="42"/>
      <c r="S246" s="32"/>
      <c r="T246" s="109"/>
      <c r="U246" s="2"/>
      <c r="V246" s="2"/>
      <c r="W246" s="2"/>
      <c r="X246" s="2"/>
      <c r="Y246" s="2"/>
      <c r="Z246" s="2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20"/>
      <c r="AO246" s="120"/>
      <c r="AP246" s="120"/>
      <c r="AQ246" s="120"/>
      <c r="AR246" s="120"/>
      <c r="AS246" s="120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1"/>
    </row>
    <row r="247" spans="1:58" s="41" customFormat="1" ht="15.75" x14ac:dyDescent="0.2">
      <c r="A247" s="109"/>
      <c r="B247" s="110"/>
      <c r="C247" s="111"/>
      <c r="D247" s="144"/>
      <c r="E247" s="2"/>
      <c r="F247" s="2"/>
      <c r="G247" s="120"/>
      <c r="H247" s="121"/>
      <c r="I247" s="122"/>
      <c r="J247" s="123"/>
      <c r="K247" s="23"/>
      <c r="L247" s="24"/>
      <c r="M247" s="24"/>
      <c r="N247" s="510"/>
      <c r="O247" s="510"/>
      <c r="R247" s="42"/>
      <c r="S247" s="32"/>
      <c r="T247" s="109"/>
      <c r="U247" s="2"/>
      <c r="V247" s="2"/>
      <c r="W247" s="2"/>
      <c r="X247" s="2"/>
      <c r="Y247" s="2"/>
      <c r="Z247" s="2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120"/>
      <c r="AM247" s="120"/>
      <c r="AN247" s="120"/>
      <c r="AO247" s="120"/>
      <c r="AP247" s="120"/>
      <c r="AQ247" s="120"/>
      <c r="AR247" s="120"/>
      <c r="AS247" s="120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1"/>
    </row>
    <row r="248" spans="1:58" s="41" customFormat="1" ht="15.75" x14ac:dyDescent="0.2">
      <c r="A248" s="109"/>
      <c r="B248" s="110"/>
      <c r="C248" s="111"/>
      <c r="D248" s="144"/>
      <c r="E248" s="2"/>
      <c r="F248" s="2"/>
      <c r="G248" s="120"/>
      <c r="H248" s="121"/>
      <c r="I248" s="122"/>
      <c r="J248" s="123"/>
      <c r="K248" s="23"/>
      <c r="L248" s="24"/>
      <c r="M248" s="24"/>
      <c r="N248" s="510"/>
      <c r="O248" s="510"/>
      <c r="R248" s="42"/>
      <c r="S248" s="32"/>
      <c r="T248" s="109"/>
      <c r="U248" s="2"/>
      <c r="V248" s="2"/>
      <c r="W248" s="2"/>
      <c r="X248" s="2"/>
      <c r="Y248" s="2"/>
      <c r="Z248" s="2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0"/>
      <c r="AO248" s="120"/>
      <c r="AP248" s="120"/>
      <c r="AQ248" s="120"/>
      <c r="AR248" s="120"/>
      <c r="AS248" s="120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1"/>
    </row>
    <row r="249" spans="1:58" s="41" customFormat="1" ht="15.75" x14ac:dyDescent="0.2">
      <c r="A249" s="109"/>
      <c r="B249" s="110"/>
      <c r="C249" s="111"/>
      <c r="D249" s="144"/>
      <c r="E249" s="2"/>
      <c r="F249" s="2"/>
      <c r="G249" s="120"/>
      <c r="H249" s="121"/>
      <c r="I249" s="122"/>
      <c r="J249" s="123"/>
      <c r="K249" s="23"/>
      <c r="L249" s="24"/>
      <c r="M249" s="24"/>
      <c r="N249" s="510"/>
      <c r="O249" s="510"/>
      <c r="R249" s="42"/>
      <c r="S249" s="32"/>
      <c r="T249" s="109"/>
      <c r="U249" s="2"/>
      <c r="V249" s="2"/>
      <c r="W249" s="2"/>
      <c r="X249" s="2"/>
      <c r="Y249" s="2"/>
      <c r="Z249" s="2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0"/>
      <c r="AO249" s="120"/>
      <c r="AP249" s="120"/>
      <c r="AQ249" s="120"/>
      <c r="AR249" s="120"/>
      <c r="AS249" s="120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1"/>
    </row>
    <row r="250" spans="1:58" s="41" customFormat="1" ht="15.75" x14ac:dyDescent="0.2">
      <c r="A250" s="109"/>
      <c r="B250" s="110"/>
      <c r="C250" s="111"/>
      <c r="D250" s="144"/>
      <c r="E250" s="2"/>
      <c r="F250" s="2"/>
      <c r="G250" s="120"/>
      <c r="H250" s="121"/>
      <c r="I250" s="122"/>
      <c r="J250" s="123"/>
      <c r="K250" s="23"/>
      <c r="L250" s="24"/>
      <c r="M250" s="24"/>
      <c r="N250" s="510"/>
      <c r="O250" s="510"/>
      <c r="R250" s="42"/>
      <c r="S250" s="32"/>
      <c r="T250" s="109"/>
      <c r="U250" s="2"/>
      <c r="V250" s="2"/>
      <c r="W250" s="2"/>
      <c r="X250" s="2"/>
      <c r="Y250" s="2"/>
      <c r="Z250" s="2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  <c r="AL250" s="120"/>
      <c r="AM250" s="120"/>
      <c r="AN250" s="120"/>
      <c r="AO250" s="120"/>
      <c r="AP250" s="120"/>
      <c r="AQ250" s="120"/>
      <c r="AR250" s="120"/>
      <c r="AS250" s="120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1"/>
    </row>
    <row r="251" spans="1:58" s="41" customFormat="1" ht="15.75" x14ac:dyDescent="0.2">
      <c r="A251" s="109"/>
      <c r="B251" s="110"/>
      <c r="C251" s="111"/>
      <c r="D251" s="144"/>
      <c r="E251" s="2"/>
      <c r="F251" s="2"/>
      <c r="G251" s="120"/>
      <c r="H251" s="121"/>
      <c r="I251" s="122"/>
      <c r="J251" s="123"/>
      <c r="K251" s="23"/>
      <c r="L251" s="24"/>
      <c r="M251" s="24"/>
      <c r="N251" s="510"/>
      <c r="O251" s="510"/>
      <c r="R251" s="42"/>
      <c r="S251" s="32"/>
      <c r="T251" s="109"/>
      <c r="U251" s="2"/>
      <c r="V251" s="2"/>
      <c r="W251" s="2"/>
      <c r="X251" s="2"/>
      <c r="Y251" s="2"/>
      <c r="Z251" s="2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  <c r="AL251" s="120"/>
      <c r="AM251" s="120"/>
      <c r="AN251" s="120"/>
      <c r="AO251" s="120"/>
      <c r="AP251" s="120"/>
      <c r="AQ251" s="120"/>
      <c r="AR251" s="120"/>
      <c r="AS251" s="120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1"/>
    </row>
    <row r="252" spans="1:58" s="41" customFormat="1" ht="15.75" x14ac:dyDescent="0.2">
      <c r="A252" s="109"/>
      <c r="B252" s="110"/>
      <c r="C252" s="111"/>
      <c r="D252" s="144"/>
      <c r="E252" s="2"/>
      <c r="F252" s="2"/>
      <c r="G252" s="120"/>
      <c r="H252" s="121"/>
      <c r="I252" s="122"/>
      <c r="J252" s="123"/>
      <c r="K252" s="23"/>
      <c r="L252" s="24"/>
      <c r="M252" s="24"/>
      <c r="N252" s="510"/>
      <c r="O252" s="510"/>
      <c r="R252" s="42"/>
      <c r="S252" s="32"/>
      <c r="T252" s="109"/>
      <c r="U252" s="2"/>
      <c r="V252" s="2"/>
      <c r="W252" s="2"/>
      <c r="X252" s="2"/>
      <c r="Y252" s="2"/>
      <c r="Z252" s="2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  <c r="AP252" s="120"/>
      <c r="AQ252" s="120"/>
      <c r="AR252" s="120"/>
      <c r="AS252" s="120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1"/>
    </row>
    <row r="253" spans="1:58" s="41" customFormat="1" ht="15.75" x14ac:dyDescent="0.2">
      <c r="A253" s="109"/>
      <c r="B253" s="110"/>
      <c r="C253" s="111"/>
      <c r="D253" s="144"/>
      <c r="E253" s="2"/>
      <c r="F253" s="2"/>
      <c r="G253" s="120"/>
      <c r="H253" s="121"/>
      <c r="I253" s="122"/>
      <c r="J253" s="123"/>
      <c r="K253" s="23"/>
      <c r="L253" s="24"/>
      <c r="M253" s="24"/>
      <c r="N253" s="510"/>
      <c r="O253" s="510"/>
      <c r="R253" s="42"/>
      <c r="S253" s="32"/>
      <c r="T253" s="109"/>
      <c r="U253" s="2"/>
      <c r="V253" s="2"/>
      <c r="W253" s="2"/>
      <c r="X253" s="2"/>
      <c r="Y253" s="2"/>
      <c r="Z253" s="2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  <c r="AL253" s="120"/>
      <c r="AM253" s="120"/>
      <c r="AN253" s="120"/>
      <c r="AO253" s="120"/>
      <c r="AP253" s="120"/>
      <c r="AQ253" s="120"/>
      <c r="AR253" s="120"/>
      <c r="AS253" s="120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1"/>
    </row>
    <row r="254" spans="1:58" s="41" customFormat="1" ht="15.75" x14ac:dyDescent="0.2">
      <c r="A254" s="109"/>
      <c r="B254" s="110"/>
      <c r="C254" s="111"/>
      <c r="D254" s="144"/>
      <c r="E254" s="2"/>
      <c r="F254" s="2"/>
      <c r="G254" s="120"/>
      <c r="H254" s="121"/>
      <c r="I254" s="122"/>
      <c r="J254" s="123"/>
      <c r="K254" s="23"/>
      <c r="L254" s="24"/>
      <c r="M254" s="24"/>
      <c r="N254" s="510"/>
      <c r="O254" s="510"/>
      <c r="R254" s="42"/>
      <c r="S254" s="32"/>
      <c r="T254" s="109"/>
      <c r="U254" s="2"/>
      <c r="V254" s="2"/>
      <c r="W254" s="2"/>
      <c r="X254" s="2"/>
      <c r="Y254" s="2"/>
      <c r="Z254" s="2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  <c r="AL254" s="120"/>
      <c r="AM254" s="120"/>
      <c r="AN254" s="120"/>
      <c r="AO254" s="120"/>
      <c r="AP254" s="120"/>
      <c r="AQ254" s="120"/>
      <c r="AR254" s="120"/>
      <c r="AS254" s="120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1"/>
    </row>
    <row r="255" spans="1:58" s="41" customFormat="1" x14ac:dyDescent="0.2">
      <c r="A255" s="109"/>
      <c r="B255" s="110"/>
      <c r="C255" s="111"/>
      <c r="D255" s="144"/>
      <c r="E255" s="2"/>
      <c r="F255" s="2"/>
      <c r="G255" s="120"/>
      <c r="H255" s="121"/>
      <c r="I255" s="122"/>
      <c r="J255" s="123"/>
      <c r="K255" s="23"/>
      <c r="L255" s="510"/>
      <c r="M255" s="510"/>
      <c r="N255" s="510"/>
      <c r="O255" s="510"/>
      <c r="R255" s="42"/>
      <c r="S255" s="32"/>
      <c r="T255" s="109"/>
      <c r="U255" s="2"/>
      <c r="V255" s="2"/>
      <c r="W255" s="2"/>
      <c r="X255" s="2"/>
      <c r="Y255" s="2"/>
      <c r="Z255" s="2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  <c r="AP255" s="120"/>
      <c r="AQ255" s="120"/>
      <c r="AR255" s="120"/>
      <c r="AS255" s="120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1"/>
    </row>
    <row r="256" spans="1:58" s="41" customFormat="1" x14ac:dyDescent="0.2">
      <c r="A256" s="109"/>
      <c r="B256" s="110"/>
      <c r="C256" s="111"/>
      <c r="D256" s="144"/>
      <c r="E256" s="2"/>
      <c r="F256" s="2"/>
      <c r="G256" s="120"/>
      <c r="H256" s="121"/>
      <c r="I256" s="122"/>
      <c r="J256" s="123"/>
      <c r="K256" s="23"/>
      <c r="L256" s="510"/>
      <c r="M256" s="510"/>
      <c r="N256" s="510"/>
      <c r="O256" s="510"/>
      <c r="R256" s="42"/>
      <c r="S256" s="32"/>
      <c r="T256" s="109"/>
      <c r="U256" s="2"/>
      <c r="V256" s="2"/>
      <c r="W256" s="2"/>
      <c r="X256" s="2"/>
      <c r="Y256" s="2"/>
      <c r="Z256" s="2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  <c r="AL256" s="120"/>
      <c r="AM256" s="120"/>
      <c r="AN256" s="120"/>
      <c r="AO256" s="120"/>
      <c r="AP256" s="120"/>
      <c r="AQ256" s="120"/>
      <c r="AR256" s="120"/>
      <c r="AS256" s="120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1"/>
    </row>
    <row r="257" spans="1:58" s="41" customFormat="1" x14ac:dyDescent="0.2">
      <c r="A257" s="109"/>
      <c r="B257" s="110"/>
      <c r="C257" s="111"/>
      <c r="D257" s="144"/>
      <c r="E257" s="2"/>
      <c r="F257" s="2"/>
      <c r="G257" s="120"/>
      <c r="H257" s="121"/>
      <c r="I257" s="122"/>
      <c r="J257" s="123"/>
      <c r="K257" s="23"/>
      <c r="L257" s="510"/>
      <c r="M257" s="510"/>
      <c r="N257" s="510"/>
      <c r="O257" s="510"/>
      <c r="R257" s="42"/>
      <c r="S257" s="32"/>
      <c r="T257" s="109"/>
      <c r="U257" s="2"/>
      <c r="V257" s="2"/>
      <c r="W257" s="2"/>
      <c r="X257" s="2"/>
      <c r="Y257" s="2"/>
      <c r="Z257" s="2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  <c r="AQ257" s="120"/>
      <c r="AR257" s="120"/>
      <c r="AS257" s="120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1"/>
    </row>
    <row r="258" spans="1:58" s="41" customFormat="1" x14ac:dyDescent="0.2">
      <c r="A258" s="109"/>
      <c r="B258" s="110"/>
      <c r="C258" s="111"/>
      <c r="D258" s="144"/>
      <c r="E258" s="2"/>
      <c r="F258" s="2"/>
      <c r="G258" s="120"/>
      <c r="H258" s="121"/>
      <c r="I258" s="122"/>
      <c r="J258" s="123"/>
      <c r="K258" s="23"/>
      <c r="L258" s="510"/>
      <c r="M258" s="510"/>
      <c r="N258" s="510"/>
      <c r="O258" s="510"/>
      <c r="R258" s="42"/>
      <c r="S258" s="32"/>
      <c r="T258" s="109"/>
      <c r="U258" s="2"/>
      <c r="V258" s="2"/>
      <c r="W258" s="2"/>
      <c r="X258" s="2"/>
      <c r="Y258" s="2"/>
      <c r="Z258" s="2"/>
      <c r="AA258" s="120"/>
      <c r="AB258" s="120"/>
      <c r="AC258" s="120"/>
      <c r="AD258" s="120"/>
      <c r="AE258" s="120"/>
      <c r="AF258" s="120"/>
      <c r="AG258" s="120"/>
      <c r="AH258" s="120"/>
      <c r="AI258" s="120"/>
      <c r="AJ258" s="120"/>
      <c r="AK258" s="120"/>
      <c r="AL258" s="120"/>
      <c r="AM258" s="120"/>
      <c r="AN258" s="120"/>
      <c r="AO258" s="120"/>
      <c r="AP258" s="120"/>
      <c r="AQ258" s="120"/>
      <c r="AR258" s="120"/>
      <c r="AS258" s="120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1"/>
    </row>
    <row r="259" spans="1:58" s="41" customFormat="1" x14ac:dyDescent="0.2">
      <c r="A259" s="109"/>
      <c r="B259" s="110"/>
      <c r="C259" s="111"/>
      <c r="D259" s="144"/>
      <c r="E259" s="2"/>
      <c r="F259" s="2"/>
      <c r="G259" s="120"/>
      <c r="H259" s="121"/>
      <c r="I259" s="122"/>
      <c r="J259" s="123"/>
      <c r="K259" s="23"/>
      <c r="L259" s="510"/>
      <c r="M259" s="510"/>
      <c r="N259" s="510"/>
      <c r="O259" s="510"/>
      <c r="R259" s="42"/>
      <c r="S259" s="32"/>
      <c r="T259" s="109"/>
      <c r="U259" s="2"/>
      <c r="V259" s="2"/>
      <c r="W259" s="2"/>
      <c r="X259" s="2"/>
      <c r="Y259" s="2"/>
      <c r="Z259" s="2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  <c r="AL259" s="120"/>
      <c r="AM259" s="120"/>
      <c r="AN259" s="120"/>
      <c r="AO259" s="120"/>
      <c r="AP259" s="120"/>
      <c r="AQ259" s="120"/>
      <c r="AR259" s="120"/>
      <c r="AS259" s="120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1"/>
    </row>
    <row r="260" spans="1:58" s="41" customFormat="1" x14ac:dyDescent="0.2">
      <c r="A260" s="109"/>
      <c r="B260" s="110"/>
      <c r="C260" s="111"/>
      <c r="D260" s="144"/>
      <c r="E260" s="2"/>
      <c r="F260" s="2"/>
      <c r="G260" s="120"/>
      <c r="H260" s="121"/>
      <c r="I260" s="122"/>
      <c r="J260" s="123"/>
      <c r="K260" s="23"/>
      <c r="L260" s="510"/>
      <c r="M260" s="510"/>
      <c r="N260" s="510"/>
      <c r="O260" s="510"/>
      <c r="R260" s="42"/>
      <c r="S260" s="32"/>
      <c r="T260" s="109"/>
      <c r="U260" s="2"/>
      <c r="V260" s="2"/>
      <c r="W260" s="2"/>
      <c r="X260" s="2"/>
      <c r="Y260" s="2"/>
      <c r="Z260" s="2"/>
      <c r="AA260" s="120"/>
      <c r="AB260" s="120"/>
      <c r="AC260" s="120"/>
      <c r="AD260" s="120"/>
      <c r="AE260" s="120"/>
      <c r="AF260" s="120"/>
      <c r="AG260" s="120"/>
      <c r="AH260" s="120"/>
      <c r="AI260" s="120"/>
      <c r="AJ260" s="120"/>
      <c r="AK260" s="120"/>
      <c r="AL260" s="120"/>
      <c r="AM260" s="120"/>
      <c r="AN260" s="120"/>
      <c r="AO260" s="120"/>
      <c r="AP260" s="120"/>
      <c r="AQ260" s="120"/>
      <c r="AR260" s="120"/>
      <c r="AS260" s="120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1"/>
    </row>
    <row r="261" spans="1:58" s="41" customFormat="1" x14ac:dyDescent="0.2">
      <c r="A261" s="109"/>
      <c r="B261" s="110"/>
      <c r="C261" s="111"/>
      <c r="D261" s="144"/>
      <c r="E261" s="2"/>
      <c r="F261" s="2"/>
      <c r="G261" s="120"/>
      <c r="H261" s="121"/>
      <c r="I261" s="122"/>
      <c r="J261" s="123"/>
      <c r="K261" s="23"/>
      <c r="L261" s="510"/>
      <c r="M261" s="510"/>
      <c r="N261" s="510"/>
      <c r="O261" s="510"/>
      <c r="R261" s="42"/>
      <c r="S261" s="32"/>
      <c r="T261" s="109"/>
      <c r="U261" s="2"/>
      <c r="V261" s="2"/>
      <c r="W261" s="2"/>
      <c r="X261" s="2"/>
      <c r="Y261" s="2"/>
      <c r="Z261" s="2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  <c r="AL261" s="120"/>
      <c r="AM261" s="120"/>
      <c r="AN261" s="120"/>
      <c r="AO261" s="120"/>
      <c r="AP261" s="120"/>
      <c r="AQ261" s="120"/>
      <c r="AR261" s="120"/>
      <c r="AS261" s="120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1"/>
    </row>
    <row r="262" spans="1:58" s="41" customFormat="1" x14ac:dyDescent="0.2">
      <c r="A262" s="109"/>
      <c r="B262" s="110"/>
      <c r="C262" s="111"/>
      <c r="D262" s="144"/>
      <c r="E262" s="2"/>
      <c r="F262" s="2"/>
      <c r="G262" s="120"/>
      <c r="H262" s="121"/>
      <c r="I262" s="122"/>
      <c r="J262" s="123"/>
      <c r="K262" s="23"/>
      <c r="L262" s="510"/>
      <c r="M262" s="510"/>
      <c r="N262" s="510"/>
      <c r="O262" s="510"/>
      <c r="R262" s="42"/>
      <c r="S262" s="32"/>
      <c r="T262" s="109"/>
      <c r="U262" s="2"/>
      <c r="V262" s="2"/>
      <c r="W262" s="2"/>
      <c r="X262" s="2"/>
      <c r="Y262" s="2"/>
      <c r="Z262" s="2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  <c r="AL262" s="120"/>
      <c r="AM262" s="120"/>
      <c r="AN262" s="120"/>
      <c r="AO262" s="120"/>
      <c r="AP262" s="120"/>
      <c r="AQ262" s="120"/>
      <c r="AR262" s="120"/>
      <c r="AS262" s="120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1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517"/>
      <c r="B5" s="517"/>
      <c r="C5" s="517"/>
      <c r="D5" s="145"/>
      <c r="E5" s="517"/>
      <c r="F5" s="517"/>
      <c r="G5" s="517"/>
      <c r="H5" s="517"/>
      <c r="I5" s="517"/>
      <c r="J5" s="517"/>
      <c r="K5" s="517"/>
      <c r="L5" s="517"/>
      <c r="M5" s="517"/>
      <c r="N5" s="517"/>
      <c r="O5" s="517"/>
      <c r="P5" s="55"/>
      <c r="Q5" s="55"/>
      <c r="R5" s="56"/>
      <c r="S5" s="43"/>
      <c r="T5" s="518"/>
      <c r="U5" s="518"/>
      <c r="V5" s="518"/>
      <c r="W5" s="518"/>
      <c r="X5" s="518"/>
      <c r="Y5" s="518"/>
      <c r="Z5" s="518"/>
      <c r="AA5" s="518"/>
      <c r="AB5" s="518"/>
      <c r="AC5" s="518"/>
      <c r="AD5" s="518"/>
      <c r="AE5" s="518"/>
      <c r="AF5" s="518"/>
      <c r="AG5" s="518"/>
      <c r="AH5" s="518"/>
      <c r="AI5" s="518"/>
      <c r="AJ5" s="518"/>
      <c r="AK5" s="518"/>
      <c r="AL5" s="518"/>
      <c r="AM5" s="518"/>
      <c r="AN5" s="518"/>
      <c r="AO5" s="518"/>
      <c r="AP5" s="518"/>
      <c r="AQ5" s="518"/>
      <c r="AR5" s="518"/>
      <c r="AS5" s="518"/>
      <c r="AT5" s="518"/>
      <c r="AU5" s="518"/>
      <c r="AV5" s="518"/>
      <c r="AW5" s="518"/>
      <c r="AX5" s="518"/>
      <c r="AY5" s="518"/>
      <c r="AZ5" s="518"/>
      <c r="BA5" s="518"/>
      <c r="BB5" s="518"/>
      <c r="BC5" s="518"/>
      <c r="BD5" s="518"/>
      <c r="BE5" s="518"/>
    </row>
    <row r="6" spans="1:57" s="31" customFormat="1" ht="12" customHeight="1" x14ac:dyDescent="0.2">
      <c r="A6" s="1435" t="s">
        <v>289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290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518"/>
      <c r="B7" s="518"/>
      <c r="C7" s="518"/>
      <c r="D7" s="516"/>
      <c r="E7" s="518"/>
      <c r="F7" s="518"/>
      <c r="G7" s="518"/>
      <c r="H7" s="518"/>
      <c r="I7" s="518"/>
      <c r="J7" s="518"/>
      <c r="K7" s="518"/>
      <c r="L7" s="518"/>
      <c r="M7" s="518"/>
      <c r="N7" s="518"/>
      <c r="O7" s="518"/>
      <c r="P7" s="513"/>
      <c r="Q7" s="513"/>
      <c r="R7" s="52"/>
      <c r="S7" s="43"/>
      <c r="T7" s="518"/>
      <c r="U7" s="518"/>
      <c r="V7" s="518"/>
      <c r="W7" s="518"/>
      <c r="X7" s="518"/>
      <c r="Y7" s="518"/>
      <c r="Z7" s="518"/>
      <c r="AA7" s="518"/>
      <c r="AB7" s="518"/>
      <c r="AC7" s="518"/>
      <c r="AD7" s="518"/>
      <c r="AE7" s="518"/>
      <c r="AF7" s="518"/>
      <c r="AG7" s="518"/>
      <c r="AH7" s="518"/>
      <c r="AI7" s="518"/>
      <c r="AJ7" s="518"/>
      <c r="AK7" s="518"/>
      <c r="AL7" s="518"/>
      <c r="AM7" s="518"/>
      <c r="AN7" s="518"/>
      <c r="AO7" s="518"/>
      <c r="AP7" s="518"/>
      <c r="AQ7" s="518"/>
      <c r="AR7" s="518"/>
      <c r="AS7" s="518"/>
      <c r="AT7" s="518"/>
      <c r="AU7" s="518"/>
      <c r="AV7" s="518"/>
      <c r="AW7" s="518"/>
      <c r="AX7" s="518"/>
      <c r="AY7" s="518"/>
      <c r="AZ7" s="518"/>
      <c r="BA7" s="518"/>
      <c r="BB7" s="518"/>
      <c r="BC7" s="518"/>
      <c r="BD7" s="518"/>
      <c r="BE7" s="518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520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17" si="0">G14*100/F14</f>
        <v>100</v>
      </c>
      <c r="I14" s="224">
        <v>2</v>
      </c>
      <c r="J14" s="225">
        <f t="shared" ref="J14:J17" si="1"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519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v>100</v>
      </c>
      <c r="Z14" s="224">
        <v>2</v>
      </c>
      <c r="AA14" s="225"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>
        <v>1</v>
      </c>
      <c r="AY14" s="174"/>
      <c r="AZ14" s="174"/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/>
      <c r="D15" s="1420"/>
      <c r="E15" s="67" t="s">
        <v>50</v>
      </c>
      <c r="F15" s="223">
        <v>2</v>
      </c>
      <c r="G15" s="223">
        <v>2</v>
      </c>
      <c r="H15" s="224">
        <f t="shared" si="0"/>
        <v>100</v>
      </c>
      <c r="I15" s="224">
        <v>2</v>
      </c>
      <c r="J15" s="226">
        <f t="shared" si="1"/>
        <v>4</v>
      </c>
      <c r="K15" s="183">
        <f t="shared" ref="K15:K25" si="2">J15*B15</f>
        <v>16</v>
      </c>
      <c r="L15" s="183">
        <f t="shared" ref="L15:L78" si="3">B15*7960</f>
        <v>31840</v>
      </c>
      <c r="M15" s="183">
        <f t="shared" ref="M15:M25" si="4">L15*J15</f>
        <v>127360</v>
      </c>
      <c r="N15" s="183">
        <f>C15+J15</f>
        <v>4</v>
      </c>
      <c r="O15" s="183">
        <f t="shared" ref="O15:O17" si="5">N15*7960</f>
        <v>31840</v>
      </c>
      <c r="P15" s="114">
        <f t="shared" ref="P15:P25" si="6">K15+N15</f>
        <v>20</v>
      </c>
      <c r="Q15" s="114">
        <f t="shared" ref="Q15:Q25" si="7">M15+P15</f>
        <v>127380</v>
      </c>
      <c r="R15" s="49"/>
      <c r="S15" s="519"/>
      <c r="T15" s="85">
        <v>4</v>
      </c>
      <c r="U15" s="1584"/>
      <c r="V15" s="83" t="s">
        <v>50</v>
      </c>
      <c r="W15" s="223">
        <v>2</v>
      </c>
      <c r="X15" s="223">
        <v>2</v>
      </c>
      <c r="Y15" s="224">
        <v>100</v>
      </c>
      <c r="Z15" s="224">
        <v>2</v>
      </c>
      <c r="AA15" s="226">
        <v>4</v>
      </c>
      <c r="AB15" s="91"/>
      <c r="AC15" s="93">
        <f t="shared" ref="AC15:AD25" si="8">AF15+AH15+AJ15+AL15+AN15+AP15+AR15+AT15+AV15+AX15+AZ15+BB15</f>
        <v>4</v>
      </c>
      <c r="AD15" s="94">
        <f t="shared" si="8"/>
        <v>0</v>
      </c>
      <c r="AE15" s="95">
        <f t="shared" ref="AE15:AE25" si="9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>
        <v>1</v>
      </c>
      <c r="AU15" s="174"/>
      <c r="AV15" s="174">
        <v>1</v>
      </c>
      <c r="AW15" s="174"/>
      <c r="AX15" s="174">
        <v>1</v>
      </c>
      <c r="AY15" s="174"/>
      <c r="AZ15" s="174">
        <v>1</v>
      </c>
      <c r="BA15" s="174"/>
      <c r="BB15" s="91"/>
      <c r="BC15" s="91"/>
      <c r="BD15" s="93">
        <f t="shared" ref="BD15:BD25" si="10">AF15+AH15+AJ15+AL15+AN15+AP15+AR15+AT15+AV15+AX15+AZ15</f>
        <v>4</v>
      </c>
      <c r="BE15" s="93">
        <f t="shared" ref="BE15:BE25" si="11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/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4</v>
      </c>
      <c r="J16" s="226">
        <f t="shared" si="1"/>
        <v>4</v>
      </c>
      <c r="K16" s="183">
        <f t="shared" si="2"/>
        <v>32</v>
      </c>
      <c r="L16" s="183">
        <f t="shared" si="3"/>
        <v>63680</v>
      </c>
      <c r="M16" s="183">
        <f t="shared" si="4"/>
        <v>254720</v>
      </c>
      <c r="N16" s="183">
        <f>C16+J16</f>
        <v>4</v>
      </c>
      <c r="O16" s="183">
        <f t="shared" si="5"/>
        <v>31840</v>
      </c>
      <c r="P16" s="114">
        <f t="shared" si="6"/>
        <v>36</v>
      </c>
      <c r="Q16" s="114">
        <f t="shared" si="7"/>
        <v>254756</v>
      </c>
      <c r="R16" s="50"/>
      <c r="S16" s="519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v>100</v>
      </c>
      <c r="Z16" s="224">
        <v>4</v>
      </c>
      <c r="AA16" s="226">
        <v>4</v>
      </c>
      <c r="AB16" s="91"/>
      <c r="AC16" s="93">
        <f t="shared" si="8"/>
        <v>4</v>
      </c>
      <c r="AD16" s="94">
        <f t="shared" si="8"/>
        <v>0</v>
      </c>
      <c r="AE16" s="95">
        <f t="shared" si="9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0"/>
        <v>4</v>
      </c>
      <c r="BE16" s="93">
        <f t="shared" si="11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5</v>
      </c>
      <c r="G17" s="223">
        <v>4</v>
      </c>
      <c r="H17" s="224">
        <f t="shared" si="0"/>
        <v>80</v>
      </c>
      <c r="I17" s="224">
        <v>1</v>
      </c>
      <c r="J17" s="225">
        <f t="shared" si="1"/>
        <v>4</v>
      </c>
      <c r="K17" s="183">
        <f t="shared" si="2"/>
        <v>16</v>
      </c>
      <c r="L17" s="183">
        <f t="shared" si="3"/>
        <v>31840</v>
      </c>
      <c r="M17" s="183">
        <f t="shared" si="4"/>
        <v>127360</v>
      </c>
      <c r="N17" s="183">
        <f t="shared" ref="N17" si="12">C17*J17</f>
        <v>0</v>
      </c>
      <c r="O17" s="183">
        <f t="shared" si="5"/>
        <v>0</v>
      </c>
      <c r="P17" s="114">
        <f t="shared" si="6"/>
        <v>16</v>
      </c>
      <c r="Q17" s="114">
        <f t="shared" si="7"/>
        <v>127376</v>
      </c>
      <c r="R17" s="50"/>
      <c r="S17" s="519"/>
      <c r="T17" s="85">
        <v>6</v>
      </c>
      <c r="U17" s="1583"/>
      <c r="V17" s="83" t="s">
        <v>50</v>
      </c>
      <c r="W17" s="223">
        <v>5</v>
      </c>
      <c r="X17" s="223">
        <v>4</v>
      </c>
      <c r="Y17" s="224">
        <v>80</v>
      </c>
      <c r="Z17" s="224">
        <v>1</v>
      </c>
      <c r="AA17" s="225">
        <v>4</v>
      </c>
      <c r="AB17" s="91"/>
      <c r="AC17" s="93">
        <f t="shared" si="8"/>
        <v>4</v>
      </c>
      <c r="AD17" s="94">
        <f t="shared" si="8"/>
        <v>0</v>
      </c>
      <c r="AE17" s="95">
        <f t="shared" si="9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0"/>
        <v>4</v>
      </c>
      <c r="BE17" s="93">
        <f t="shared" si="11"/>
        <v>0</v>
      </c>
    </row>
    <row r="18" spans="1:57" ht="34.5" customHeight="1" x14ac:dyDescent="0.2">
      <c r="A18" s="135">
        <v>7</v>
      </c>
      <c r="B18" s="215">
        <v>0.6</v>
      </c>
      <c r="C18" s="71"/>
      <c r="D18" s="51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519"/>
      <c r="T18" s="85">
        <v>7</v>
      </c>
      <c r="U18" s="523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51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519"/>
      <c r="T19" s="85">
        <v>8</v>
      </c>
      <c r="U19" s="523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51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519"/>
      <c r="T20" s="85">
        <v>9</v>
      </c>
      <c r="U20" s="523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51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519"/>
      <c r="T21" s="85">
        <v>10</v>
      </c>
      <c r="U21" s="523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/>
      <c r="G22" s="227"/>
      <c r="H22" s="228"/>
      <c r="I22" s="228"/>
      <c r="J22" s="229"/>
      <c r="K22" s="183"/>
      <c r="L22" s="183"/>
      <c r="M22" s="183"/>
      <c r="N22" s="183"/>
      <c r="O22" s="183"/>
      <c r="P22" s="114"/>
      <c r="Q22" s="114"/>
      <c r="R22" s="50"/>
      <c r="S22" s="519"/>
      <c r="T22" s="85">
        <v>11</v>
      </c>
      <c r="U22" s="1584" t="s">
        <v>56</v>
      </c>
      <c r="V22" s="83" t="s">
        <v>57</v>
      </c>
      <c r="W22" s="227"/>
      <c r="X22" s="227"/>
      <c r="Y22" s="228"/>
      <c r="Z22" s="228"/>
      <c r="AA22" s="229"/>
      <c r="AB22" s="91"/>
      <c r="AC22" s="93"/>
      <c r="AD22" s="94"/>
      <c r="AE22" s="95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/>
      <c r="AU22" s="174"/>
      <c r="AV22" s="174"/>
      <c r="AW22" s="174"/>
      <c r="AX22" s="174"/>
      <c r="AY22" s="174"/>
      <c r="AZ22" s="174"/>
      <c r="BA22" s="174"/>
      <c r="BB22" s="91"/>
      <c r="BC22" s="91"/>
      <c r="BD22" s="93"/>
      <c r="BE22" s="93"/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/>
      <c r="G23" s="227"/>
      <c r="H23" s="228"/>
      <c r="I23" s="228"/>
      <c r="J23" s="229"/>
      <c r="K23" s="183"/>
      <c r="L23" s="183"/>
      <c r="M23" s="183"/>
      <c r="N23" s="183"/>
      <c r="O23" s="183"/>
      <c r="P23" s="114"/>
      <c r="Q23" s="114"/>
      <c r="R23" s="50"/>
      <c r="S23" s="519"/>
      <c r="T23" s="85">
        <v>12</v>
      </c>
      <c r="U23" s="1584"/>
      <c r="V23" s="83" t="s">
        <v>50</v>
      </c>
      <c r="W23" s="227"/>
      <c r="X23" s="227"/>
      <c r="Y23" s="228"/>
      <c r="Z23" s="228"/>
      <c r="AA23" s="229"/>
      <c r="AB23" s="91"/>
      <c r="AC23" s="93"/>
      <c r="AD23" s="94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/>
      <c r="AU23" s="174"/>
      <c r="AV23" s="174"/>
      <c r="AW23" s="174"/>
      <c r="AX23" s="174"/>
      <c r="AY23" s="174"/>
      <c r="AZ23" s="174"/>
      <c r="BA23" s="174"/>
      <c r="BB23" s="91"/>
      <c r="BC23" s="91"/>
      <c r="BD23" s="93"/>
      <c r="BE23" s="93"/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2</v>
      </c>
      <c r="J24" s="225">
        <f>I24*G24</f>
        <v>2</v>
      </c>
      <c r="K24" s="183">
        <f t="shared" si="2"/>
        <v>8</v>
      </c>
      <c r="L24" s="183">
        <f t="shared" si="3"/>
        <v>31840</v>
      </c>
      <c r="M24" s="183">
        <f t="shared" si="4"/>
        <v>63680</v>
      </c>
      <c r="N24" s="183"/>
      <c r="O24" s="183"/>
      <c r="P24" s="114">
        <f t="shared" si="6"/>
        <v>8</v>
      </c>
      <c r="Q24" s="114">
        <f t="shared" si="7"/>
        <v>63688</v>
      </c>
      <c r="R24" s="50"/>
      <c r="S24" s="519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v>100</v>
      </c>
      <c r="Z24" s="224">
        <v>2</v>
      </c>
      <c r="AA24" s="225">
        <v>2</v>
      </c>
      <c r="AB24" s="91"/>
      <c r="AC24" s="93">
        <f t="shared" si="8"/>
        <v>2</v>
      </c>
      <c r="AD24" s="94">
        <f t="shared" si="8"/>
        <v>0</v>
      </c>
      <c r="AE24" s="95">
        <f t="shared" si="9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/>
      <c r="AU24" s="174"/>
      <c r="AV24" s="174">
        <v>1</v>
      </c>
      <c r="AW24" s="174"/>
      <c r="AX24" s="174">
        <v>1</v>
      </c>
      <c r="AY24" s="174"/>
      <c r="AZ24" s="174"/>
      <c r="BA24" s="174"/>
      <c r="BB24" s="91"/>
      <c r="BC24" s="91"/>
      <c r="BD24" s="93">
        <f t="shared" si="10"/>
        <v>2</v>
      </c>
      <c r="BE24" s="93">
        <f t="shared" si="11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2</v>
      </c>
      <c r="G25" s="223">
        <v>2</v>
      </c>
      <c r="H25" s="224">
        <f>G25*100/F25</f>
        <v>100</v>
      </c>
      <c r="I25" s="224">
        <v>1</v>
      </c>
      <c r="J25" s="225">
        <f>I25*G25</f>
        <v>2</v>
      </c>
      <c r="K25" s="183">
        <f t="shared" si="2"/>
        <v>8</v>
      </c>
      <c r="L25" s="183">
        <f t="shared" si="3"/>
        <v>31840</v>
      </c>
      <c r="M25" s="183">
        <f t="shared" si="4"/>
        <v>63680</v>
      </c>
      <c r="N25" s="183"/>
      <c r="O25" s="183"/>
      <c r="P25" s="114">
        <f t="shared" si="6"/>
        <v>8</v>
      </c>
      <c r="Q25" s="114">
        <f t="shared" si="7"/>
        <v>63688</v>
      </c>
      <c r="R25" s="50"/>
      <c r="S25" s="519"/>
      <c r="T25" s="85">
        <v>14</v>
      </c>
      <c r="U25" s="1590"/>
      <c r="V25" s="83" t="s">
        <v>50</v>
      </c>
      <c r="W25" s="223">
        <v>2</v>
      </c>
      <c r="X25" s="223">
        <v>2</v>
      </c>
      <c r="Y25" s="224">
        <v>100</v>
      </c>
      <c r="Z25" s="224">
        <v>1</v>
      </c>
      <c r="AA25" s="225">
        <v>2</v>
      </c>
      <c r="AB25" s="91"/>
      <c r="AC25" s="93">
        <f t="shared" si="8"/>
        <v>2</v>
      </c>
      <c r="AD25" s="94">
        <f t="shared" si="8"/>
        <v>0</v>
      </c>
      <c r="AE25" s="95">
        <f t="shared" si="9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/>
      <c r="AU25" s="174"/>
      <c r="AV25" s="174">
        <v>1</v>
      </c>
      <c r="AW25" s="174"/>
      <c r="AX25" s="174">
        <v>1</v>
      </c>
      <c r="AY25" s="174"/>
      <c r="AZ25" s="174"/>
      <c r="BA25" s="174"/>
      <c r="BB25" s="91"/>
      <c r="BC25" s="91"/>
      <c r="BD25" s="93">
        <f t="shared" si="10"/>
        <v>2</v>
      </c>
      <c r="BE25" s="93">
        <f t="shared" si="11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519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519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519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519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/>
      <c r="G30" s="227"/>
      <c r="H30" s="228"/>
      <c r="I30" s="228"/>
      <c r="J30" s="229"/>
      <c r="K30" s="183"/>
      <c r="L30" s="183"/>
      <c r="M30" s="183"/>
      <c r="N30" s="183"/>
      <c r="O30" s="183"/>
      <c r="P30" s="114"/>
      <c r="Q30" s="114"/>
      <c r="R30" s="50"/>
      <c r="S30" s="519"/>
      <c r="T30" s="85">
        <v>19</v>
      </c>
      <c r="U30" s="1584" t="s">
        <v>61</v>
      </c>
      <c r="V30" s="83" t="s">
        <v>49</v>
      </c>
      <c r="W30" s="227"/>
      <c r="X30" s="227"/>
      <c r="Y30" s="228"/>
      <c r="Z30" s="228"/>
      <c r="AA30" s="229"/>
      <c r="AB30" s="91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7"/>
      <c r="G31" s="227"/>
      <c r="H31" s="228"/>
      <c r="I31" s="228"/>
      <c r="J31" s="229"/>
      <c r="K31" s="183"/>
      <c r="L31" s="183"/>
      <c r="M31" s="183"/>
      <c r="N31" s="183"/>
      <c r="O31" s="183"/>
      <c r="P31" s="114"/>
      <c r="Q31" s="114"/>
      <c r="R31" s="50"/>
      <c r="S31" s="519"/>
      <c r="T31" s="85">
        <v>20</v>
      </c>
      <c r="U31" s="1584"/>
      <c r="V31" s="83" t="s">
        <v>50</v>
      </c>
      <c r="W31" s="227"/>
      <c r="X31" s="227"/>
      <c r="Y31" s="228"/>
      <c r="Z31" s="228"/>
      <c r="AA31" s="229"/>
      <c r="AB31" s="91"/>
      <c r="AC31" s="93"/>
      <c r="AD31" s="94"/>
      <c r="AE31" s="95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/>
      <c r="AU31" s="174"/>
      <c r="AV31" s="174"/>
      <c r="AW31" s="174"/>
      <c r="AX31" s="174"/>
      <c r="AY31" s="174"/>
      <c r="AZ31" s="174"/>
      <c r="BA31" s="174"/>
      <c r="BB31" s="79"/>
      <c r="BC31" s="79"/>
      <c r="BD31" s="93"/>
      <c r="BE31" s="93"/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519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519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50</v>
      </c>
      <c r="G35" s="173">
        <v>50</v>
      </c>
      <c r="H35" s="174">
        <f>G35*100/F35</f>
        <v>100</v>
      </c>
      <c r="I35" s="174">
        <v>1</v>
      </c>
      <c r="J35" s="176">
        <f>I35*G35</f>
        <v>50</v>
      </c>
      <c r="K35" s="183">
        <f t="shared" ref="K35:K48" si="13">J35*B35</f>
        <v>33</v>
      </c>
      <c r="L35" s="183">
        <f t="shared" si="3"/>
        <v>5253.6</v>
      </c>
      <c r="M35" s="183">
        <f t="shared" ref="M35:M48" si="14">L35*J35</f>
        <v>262680</v>
      </c>
      <c r="N35" s="183"/>
      <c r="O35" s="183"/>
      <c r="P35" s="114">
        <f t="shared" ref="P35:P48" si="15">K35+N35</f>
        <v>33</v>
      </c>
      <c r="Q35" s="114">
        <f t="shared" ref="Q35:Q48" si="16">M35+P35</f>
        <v>262713</v>
      </c>
      <c r="R35" s="61"/>
      <c r="S35" s="62"/>
      <c r="T35" s="85">
        <v>24</v>
      </c>
      <c r="U35" s="1588" t="s">
        <v>64</v>
      </c>
      <c r="V35" s="84"/>
      <c r="W35" s="173">
        <v>50</v>
      </c>
      <c r="X35" s="173">
        <v>50</v>
      </c>
      <c r="Y35" s="174">
        <v>100</v>
      </c>
      <c r="Z35" s="174">
        <v>1</v>
      </c>
      <c r="AA35" s="176">
        <v>50</v>
      </c>
      <c r="AB35" s="81"/>
      <c r="AC35" s="93">
        <f t="shared" ref="AC35:AD48" si="17">AF35+AH35+AJ35+AL35+AN35+AP35+AR35+AT35+AV35+AX35+AZ35+BB35</f>
        <v>50</v>
      </c>
      <c r="AD35" s="94">
        <f t="shared" si="17"/>
        <v>0</v>
      </c>
      <c r="AE35" s="95">
        <f t="shared" ref="AE35:AE48" si="18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50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8" si="19">AF35+AH35+AJ35+AL35+AN35+AP35+AR35+AT35+AV35+AX35+AZ35</f>
        <v>50</v>
      </c>
      <c r="BE35" s="93">
        <f t="shared" ref="BE35:BE48" si="20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20</v>
      </c>
      <c r="G36" s="173">
        <v>20</v>
      </c>
      <c r="H36" s="174">
        <f>G36*100/F36</f>
        <v>100</v>
      </c>
      <c r="I36" s="174">
        <v>1</v>
      </c>
      <c r="J36" s="176">
        <f>I36*G36</f>
        <v>20</v>
      </c>
      <c r="K36" s="183">
        <f t="shared" si="13"/>
        <v>13.200000000000001</v>
      </c>
      <c r="L36" s="183">
        <f t="shared" si="3"/>
        <v>5253.6</v>
      </c>
      <c r="M36" s="183">
        <f t="shared" si="14"/>
        <v>105072</v>
      </c>
      <c r="N36" s="183"/>
      <c r="O36" s="183"/>
      <c r="P36" s="114">
        <f t="shared" si="15"/>
        <v>13.200000000000001</v>
      </c>
      <c r="Q36" s="114">
        <f t="shared" si="16"/>
        <v>105085.2</v>
      </c>
      <c r="R36" s="61"/>
      <c r="S36" s="62"/>
      <c r="T36" s="85">
        <v>25</v>
      </c>
      <c r="U36" s="1589"/>
      <c r="V36" s="84"/>
      <c r="W36" s="173">
        <v>20</v>
      </c>
      <c r="X36" s="173">
        <v>20</v>
      </c>
      <c r="Y36" s="174">
        <v>100</v>
      </c>
      <c r="Z36" s="174">
        <v>1</v>
      </c>
      <c r="AA36" s="176">
        <v>20</v>
      </c>
      <c r="AB36" s="81"/>
      <c r="AC36" s="93">
        <f t="shared" si="17"/>
        <v>20</v>
      </c>
      <c r="AD36" s="94">
        <f t="shared" si="17"/>
        <v>0</v>
      </c>
      <c r="AE36" s="95">
        <f t="shared" si="1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20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19"/>
        <v>20</v>
      </c>
      <c r="BE36" s="93">
        <f t="shared" si="20"/>
        <v>0</v>
      </c>
    </row>
    <row r="37" spans="1:57" ht="21" customHeight="1" x14ac:dyDescent="0.2">
      <c r="A37" s="135">
        <v>26</v>
      </c>
      <c r="B37" s="215">
        <v>0.3</v>
      </c>
      <c r="C37" s="69"/>
      <c r="D37" s="51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519"/>
      <c r="T37" s="85">
        <v>26</v>
      </c>
      <c r="U37" s="522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51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519"/>
      <c r="T38" s="85">
        <v>27</v>
      </c>
      <c r="U38" s="522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519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519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519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519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519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519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2</v>
      </c>
      <c r="G45" s="173">
        <v>2</v>
      </c>
      <c r="H45" s="174">
        <f>G45*100/F45</f>
        <v>100</v>
      </c>
      <c r="I45" s="174">
        <v>4</v>
      </c>
      <c r="J45" s="176">
        <f>I45*G45</f>
        <v>8</v>
      </c>
      <c r="K45" s="183">
        <f t="shared" si="13"/>
        <v>2.64</v>
      </c>
      <c r="L45" s="183">
        <f t="shared" si="3"/>
        <v>2626.8</v>
      </c>
      <c r="M45" s="183">
        <f t="shared" si="14"/>
        <v>21014.400000000001</v>
      </c>
      <c r="N45" s="183"/>
      <c r="O45" s="183"/>
      <c r="P45" s="114">
        <f t="shared" si="15"/>
        <v>2.64</v>
      </c>
      <c r="Q45" s="114">
        <f t="shared" si="16"/>
        <v>21017.040000000001</v>
      </c>
      <c r="R45" s="50"/>
      <c r="S45" s="519"/>
      <c r="T45" s="85">
        <v>34</v>
      </c>
      <c r="U45" s="1585" t="s">
        <v>71</v>
      </c>
      <c r="V45" s="83" t="s">
        <v>49</v>
      </c>
      <c r="W45" s="173">
        <v>2</v>
      </c>
      <c r="X45" s="173">
        <v>2</v>
      </c>
      <c r="Y45" s="174">
        <v>100</v>
      </c>
      <c r="Z45" s="174">
        <v>4</v>
      </c>
      <c r="AA45" s="176">
        <v>8</v>
      </c>
      <c r="AB45" s="91"/>
      <c r="AC45" s="93">
        <f t="shared" ref="AC45:AC48" si="21">AF45+AH45+AJ45+AL45+AN45+AP45+AR45+AT45+AV45+AX45+AZ45+BB45</f>
        <v>8</v>
      </c>
      <c r="AD45" s="94">
        <f t="shared" si="17"/>
        <v>0</v>
      </c>
      <c r="AE45" s="95">
        <f t="shared" si="18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2</v>
      </c>
      <c r="AU45" s="174"/>
      <c r="AV45" s="174">
        <v>2</v>
      </c>
      <c r="AW45" s="174"/>
      <c r="AX45" s="174">
        <v>2</v>
      </c>
      <c r="AY45" s="174"/>
      <c r="AZ45" s="174">
        <v>2</v>
      </c>
      <c r="BA45" s="174"/>
      <c r="BB45" s="92"/>
      <c r="BC45" s="91"/>
      <c r="BD45" s="93">
        <f t="shared" si="19"/>
        <v>8</v>
      </c>
      <c r="BE45" s="93">
        <f t="shared" si="20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519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2</v>
      </c>
      <c r="C47" s="69"/>
      <c r="D47" s="1421" t="s">
        <v>72</v>
      </c>
      <c r="E47" s="67" t="s">
        <v>49</v>
      </c>
      <c r="F47" s="173">
        <v>32</v>
      </c>
      <c r="G47" s="173">
        <v>20</v>
      </c>
      <c r="H47" s="174">
        <f>G47*100/F47</f>
        <v>62.5</v>
      </c>
      <c r="I47" s="174">
        <v>8</v>
      </c>
      <c r="J47" s="175">
        <f>I47*G47</f>
        <v>160</v>
      </c>
      <c r="K47" s="183">
        <f t="shared" si="13"/>
        <v>320</v>
      </c>
      <c r="L47" s="183">
        <f t="shared" si="3"/>
        <v>15920</v>
      </c>
      <c r="M47" s="183">
        <f t="shared" si="14"/>
        <v>2547200</v>
      </c>
      <c r="N47" s="183"/>
      <c r="O47" s="183"/>
      <c r="P47" s="114">
        <f t="shared" si="15"/>
        <v>320</v>
      </c>
      <c r="Q47" s="114">
        <f t="shared" si="16"/>
        <v>2547520</v>
      </c>
      <c r="R47" s="50"/>
      <c r="S47" s="519"/>
      <c r="T47" s="85">
        <v>36</v>
      </c>
      <c r="U47" s="1585" t="s">
        <v>72</v>
      </c>
      <c r="V47" s="83" t="s">
        <v>49</v>
      </c>
      <c r="W47" s="173">
        <v>32</v>
      </c>
      <c r="X47" s="173">
        <v>20</v>
      </c>
      <c r="Y47" s="174">
        <v>62.5</v>
      </c>
      <c r="Z47" s="174">
        <v>8</v>
      </c>
      <c r="AA47" s="175">
        <v>160</v>
      </c>
      <c r="AB47" s="91"/>
      <c r="AC47" s="93">
        <f t="shared" si="21"/>
        <v>160</v>
      </c>
      <c r="AD47" s="94">
        <f t="shared" si="17"/>
        <v>0</v>
      </c>
      <c r="AE47" s="95">
        <f t="shared" si="18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40</v>
      </c>
      <c r="AU47" s="174"/>
      <c r="AV47" s="174">
        <v>40</v>
      </c>
      <c r="AW47" s="174"/>
      <c r="AX47" s="174">
        <v>40</v>
      </c>
      <c r="AY47" s="174"/>
      <c r="AZ47" s="174">
        <v>40</v>
      </c>
      <c r="BA47" s="174"/>
      <c r="BB47" s="92"/>
      <c r="BC47" s="91"/>
      <c r="BD47" s="93">
        <f t="shared" si="19"/>
        <v>160</v>
      </c>
      <c r="BE47" s="93">
        <f t="shared" si="20"/>
        <v>0</v>
      </c>
    </row>
    <row r="48" spans="1:57" ht="11.25" customHeight="1" x14ac:dyDescent="0.2">
      <c r="A48" s="135">
        <v>37</v>
      </c>
      <c r="B48" s="215">
        <v>2</v>
      </c>
      <c r="C48" s="69"/>
      <c r="D48" s="1421"/>
      <c r="E48" s="67" t="s">
        <v>50</v>
      </c>
      <c r="F48" s="173">
        <v>4</v>
      </c>
      <c r="G48" s="173">
        <v>4</v>
      </c>
      <c r="H48" s="174">
        <f>G48*100/F48</f>
        <v>100</v>
      </c>
      <c r="I48" s="174">
        <v>4</v>
      </c>
      <c r="J48" s="175">
        <f>I48*G48</f>
        <v>16</v>
      </c>
      <c r="K48" s="183">
        <f t="shared" si="13"/>
        <v>32</v>
      </c>
      <c r="L48" s="183">
        <f t="shared" si="3"/>
        <v>15920</v>
      </c>
      <c r="M48" s="183">
        <f t="shared" si="14"/>
        <v>254720</v>
      </c>
      <c r="N48" s="183"/>
      <c r="O48" s="183"/>
      <c r="P48" s="114">
        <f t="shared" si="15"/>
        <v>32</v>
      </c>
      <c r="Q48" s="114">
        <f t="shared" si="16"/>
        <v>254752</v>
      </c>
      <c r="R48" s="50"/>
      <c r="S48" s="519"/>
      <c r="T48" s="85">
        <v>37</v>
      </c>
      <c r="U48" s="1585"/>
      <c r="V48" s="83" t="s">
        <v>50</v>
      </c>
      <c r="W48" s="173">
        <v>4</v>
      </c>
      <c r="X48" s="173">
        <v>4</v>
      </c>
      <c r="Y48" s="174">
        <v>100</v>
      </c>
      <c r="Z48" s="174">
        <v>4</v>
      </c>
      <c r="AA48" s="175">
        <v>16</v>
      </c>
      <c r="AB48" s="91"/>
      <c r="AC48" s="93">
        <f t="shared" si="21"/>
        <v>16</v>
      </c>
      <c r="AD48" s="94">
        <f t="shared" si="17"/>
        <v>0</v>
      </c>
      <c r="AE48" s="95">
        <f t="shared" si="18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4</v>
      </c>
      <c r="AU48" s="174"/>
      <c r="AV48" s="174">
        <v>4</v>
      </c>
      <c r="AW48" s="174"/>
      <c r="AX48" s="174">
        <v>4</v>
      </c>
      <c r="AY48" s="174"/>
      <c r="AZ48" s="174">
        <v>4</v>
      </c>
      <c r="BA48" s="174"/>
      <c r="BB48" s="91"/>
      <c r="BC48" s="91"/>
      <c r="BD48" s="93">
        <f t="shared" si="19"/>
        <v>16</v>
      </c>
      <c r="BE48" s="93">
        <f t="shared" si="20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519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519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519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519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519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519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519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519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51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519"/>
      <c r="T57" s="85">
        <v>46</v>
      </c>
      <c r="U57" s="522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519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519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519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519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519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519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519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519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519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519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519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519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519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519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519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519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20</v>
      </c>
      <c r="G76" s="173">
        <v>20</v>
      </c>
      <c r="H76" s="174">
        <f t="shared" ref="H76:H79" si="22">G76*100/F76</f>
        <v>100</v>
      </c>
      <c r="I76" s="174">
        <v>1</v>
      </c>
      <c r="J76" s="176">
        <f t="shared" ref="J76:J79" si="23">I76*G76</f>
        <v>20</v>
      </c>
      <c r="K76" s="183">
        <f t="shared" ref="K76:K79" si="24">J76*B76</f>
        <v>10</v>
      </c>
      <c r="L76" s="183">
        <f t="shared" ref="L76:L77" si="25">B76*7960</f>
        <v>3980</v>
      </c>
      <c r="M76" s="183">
        <f t="shared" ref="M76:M79" si="26">L76*J76</f>
        <v>79600</v>
      </c>
      <c r="N76" s="183"/>
      <c r="O76" s="183"/>
      <c r="P76" s="114">
        <f t="shared" ref="P76:P79" si="27">K76+N76</f>
        <v>10</v>
      </c>
      <c r="Q76" s="114">
        <f t="shared" ref="Q76:Q79" si="28">M76+P76</f>
        <v>79610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20</v>
      </c>
      <c r="X76" s="173">
        <v>20</v>
      </c>
      <c r="Y76" s="174">
        <v>100</v>
      </c>
      <c r="Z76" s="174">
        <v>1</v>
      </c>
      <c r="AA76" s="176">
        <v>20</v>
      </c>
      <c r="AB76" s="91"/>
      <c r="AC76" s="93">
        <f t="shared" ref="AC76:AD79" si="29">AF76+AH76+AJ76+AL76+AN76+AP76+AR76+AT76+AV76+AX76+AZ76+BB76</f>
        <v>20</v>
      </c>
      <c r="AD76" s="94">
        <f t="shared" si="29"/>
        <v>0</v>
      </c>
      <c r="AE76" s="95">
        <f t="shared" ref="AE76:AE79" si="30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>
        <v>20</v>
      </c>
      <c r="AU76" s="184"/>
      <c r="AV76" s="184"/>
      <c r="AW76" s="184"/>
      <c r="AX76" s="184"/>
      <c r="AY76" s="184"/>
      <c r="AZ76" s="184"/>
      <c r="BA76" s="184"/>
      <c r="BB76" s="91"/>
      <c r="BC76" s="91"/>
      <c r="BD76" s="93">
        <f t="shared" ref="BD76:BD99" si="31">AF76+AH76+AJ76+AL76+AN76+AP76+AR76+AT76+AV76+AX76+AZ76</f>
        <v>20</v>
      </c>
      <c r="BE76" s="93">
        <f t="shared" ref="BE76:BE99" si="32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10</v>
      </c>
      <c r="G77" s="173">
        <v>10</v>
      </c>
      <c r="H77" s="174">
        <f t="shared" si="22"/>
        <v>100</v>
      </c>
      <c r="I77" s="174">
        <v>1</v>
      </c>
      <c r="J77" s="176">
        <f t="shared" si="23"/>
        <v>10</v>
      </c>
      <c r="K77" s="183">
        <f t="shared" si="24"/>
        <v>5</v>
      </c>
      <c r="L77" s="183">
        <f t="shared" si="25"/>
        <v>3980</v>
      </c>
      <c r="M77" s="183">
        <f t="shared" si="26"/>
        <v>39800</v>
      </c>
      <c r="N77" s="183"/>
      <c r="O77" s="183"/>
      <c r="P77" s="114">
        <f t="shared" si="27"/>
        <v>5</v>
      </c>
      <c r="Q77" s="114">
        <f t="shared" si="28"/>
        <v>39805</v>
      </c>
      <c r="R77" s="61"/>
      <c r="S77" s="62"/>
      <c r="T77" s="85">
        <v>66</v>
      </c>
      <c r="U77" s="1587"/>
      <c r="V77" s="83" t="s">
        <v>50</v>
      </c>
      <c r="W77" s="173">
        <v>10</v>
      </c>
      <c r="X77" s="173">
        <v>10</v>
      </c>
      <c r="Y77" s="174">
        <v>100</v>
      </c>
      <c r="Z77" s="174">
        <v>1</v>
      </c>
      <c r="AA77" s="176">
        <v>10</v>
      </c>
      <c r="AB77" s="91"/>
      <c r="AC77" s="93">
        <f t="shared" si="29"/>
        <v>10</v>
      </c>
      <c r="AD77" s="94">
        <f t="shared" si="29"/>
        <v>0</v>
      </c>
      <c r="AE77" s="95">
        <f t="shared" si="30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>
        <v>10</v>
      </c>
      <c r="AU77" s="184"/>
      <c r="AV77" s="184"/>
      <c r="AW77" s="184"/>
      <c r="AX77" s="184"/>
      <c r="AY77" s="184"/>
      <c r="AZ77" s="184"/>
      <c r="BA77" s="184"/>
      <c r="BB77" s="91"/>
      <c r="BC77" s="91"/>
      <c r="BD77" s="93">
        <f t="shared" si="31"/>
        <v>10</v>
      </c>
      <c r="BE77" s="93">
        <f t="shared" si="32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3</v>
      </c>
      <c r="G78" s="173">
        <v>3</v>
      </c>
      <c r="H78" s="174">
        <f t="shared" si="22"/>
        <v>100</v>
      </c>
      <c r="I78" s="174">
        <v>2</v>
      </c>
      <c r="J78" s="176">
        <f t="shared" si="23"/>
        <v>6</v>
      </c>
      <c r="K78" s="183">
        <f t="shared" si="24"/>
        <v>6</v>
      </c>
      <c r="L78" s="183">
        <f t="shared" si="3"/>
        <v>7960</v>
      </c>
      <c r="M78" s="183">
        <f t="shared" si="26"/>
        <v>47760</v>
      </c>
      <c r="N78" s="183"/>
      <c r="O78" s="183"/>
      <c r="P78" s="114">
        <f t="shared" si="27"/>
        <v>6</v>
      </c>
      <c r="Q78" s="114">
        <f t="shared" si="28"/>
        <v>47766</v>
      </c>
      <c r="R78" s="50"/>
      <c r="S78" s="519"/>
      <c r="T78" s="85">
        <v>67</v>
      </c>
      <c r="U78" s="1583" t="s">
        <v>90</v>
      </c>
      <c r="V78" s="83" t="s">
        <v>49</v>
      </c>
      <c r="W78" s="173">
        <v>3</v>
      </c>
      <c r="X78" s="173">
        <v>3</v>
      </c>
      <c r="Y78" s="174">
        <v>100</v>
      </c>
      <c r="Z78" s="174">
        <v>2</v>
      </c>
      <c r="AA78" s="176">
        <v>6</v>
      </c>
      <c r="AB78" s="91"/>
      <c r="AC78" s="93">
        <f t="shared" si="29"/>
        <v>6</v>
      </c>
      <c r="AD78" s="94">
        <f t="shared" si="29"/>
        <v>0</v>
      </c>
      <c r="AE78" s="95">
        <f t="shared" si="30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/>
      <c r="AU78" s="184"/>
      <c r="AV78" s="174">
        <v>3</v>
      </c>
      <c r="AW78" s="184"/>
      <c r="AX78" s="184">
        <v>3</v>
      </c>
      <c r="AY78" s="184"/>
      <c r="AZ78" s="184"/>
      <c r="BA78" s="184"/>
      <c r="BB78" s="91"/>
      <c r="BC78" s="91"/>
      <c r="BD78" s="93">
        <f t="shared" si="31"/>
        <v>6</v>
      </c>
      <c r="BE78" s="93">
        <f t="shared" si="32"/>
        <v>0</v>
      </c>
    </row>
    <row r="79" spans="1:57" ht="13.5" customHeight="1" x14ac:dyDescent="0.2">
      <c r="A79" s="135">
        <v>68</v>
      </c>
      <c r="B79" s="215">
        <v>1</v>
      </c>
      <c r="C79" s="208">
        <v>70</v>
      </c>
      <c r="D79" s="1419"/>
      <c r="E79" s="67" t="s">
        <v>50</v>
      </c>
      <c r="F79" s="173">
        <v>44</v>
      </c>
      <c r="G79" s="173">
        <v>20</v>
      </c>
      <c r="H79" s="174">
        <f t="shared" si="22"/>
        <v>45.454545454545453</v>
      </c>
      <c r="I79" s="174">
        <v>2</v>
      </c>
      <c r="J79" s="176">
        <f t="shared" si="23"/>
        <v>40</v>
      </c>
      <c r="K79" s="183">
        <f t="shared" si="24"/>
        <v>40</v>
      </c>
      <c r="L79" s="183">
        <f t="shared" ref="L79:L107" si="33">B79*7960</f>
        <v>7960</v>
      </c>
      <c r="M79" s="183">
        <f t="shared" si="26"/>
        <v>318400</v>
      </c>
      <c r="N79" s="183">
        <f>C79+J79</f>
        <v>110</v>
      </c>
      <c r="O79" s="183">
        <f t="shared" ref="O79" si="34">N79*7960</f>
        <v>875600</v>
      </c>
      <c r="P79" s="114">
        <f t="shared" si="27"/>
        <v>150</v>
      </c>
      <c r="Q79" s="114">
        <f t="shared" si="28"/>
        <v>318550</v>
      </c>
      <c r="R79" s="50"/>
      <c r="S79" s="519"/>
      <c r="T79" s="85">
        <v>68</v>
      </c>
      <c r="U79" s="1583"/>
      <c r="V79" s="83" t="s">
        <v>50</v>
      </c>
      <c r="W79" s="173">
        <v>44</v>
      </c>
      <c r="X79" s="173">
        <v>20</v>
      </c>
      <c r="Y79" s="174">
        <v>45.454545454545453</v>
      </c>
      <c r="Z79" s="174">
        <v>2</v>
      </c>
      <c r="AA79" s="176">
        <v>40</v>
      </c>
      <c r="AB79" s="91"/>
      <c r="AC79" s="93">
        <f t="shared" si="29"/>
        <v>40</v>
      </c>
      <c r="AD79" s="94">
        <f t="shared" si="29"/>
        <v>0</v>
      </c>
      <c r="AE79" s="95">
        <f t="shared" si="30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/>
      <c r="AU79" s="174"/>
      <c r="AV79" s="174">
        <v>20</v>
      </c>
      <c r="AW79" s="174"/>
      <c r="AX79" s="174">
        <v>20</v>
      </c>
      <c r="AY79" s="174"/>
      <c r="AZ79" s="174"/>
      <c r="BA79" s="174"/>
      <c r="BB79" s="91"/>
      <c r="BC79" s="91"/>
      <c r="BD79" s="93">
        <f t="shared" si="31"/>
        <v>40</v>
      </c>
      <c r="BE79" s="93">
        <f t="shared" si="32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519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519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519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519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2</v>
      </c>
      <c r="G84" s="173">
        <v>2</v>
      </c>
      <c r="H84" s="174">
        <f t="shared" ref="H84" si="35">G84*100/F84</f>
        <v>100</v>
      </c>
      <c r="I84" s="174">
        <v>2</v>
      </c>
      <c r="J84" s="176">
        <f t="shared" ref="J84" si="36">I84*G84</f>
        <v>4</v>
      </c>
      <c r="K84" s="183">
        <f t="shared" ref="K84" si="37">J84*B84</f>
        <v>4</v>
      </c>
      <c r="L84" s="183">
        <f t="shared" ref="L84" si="38">B84*7960</f>
        <v>7960</v>
      </c>
      <c r="M84" s="183">
        <f t="shared" ref="M84" si="39">L84*J84</f>
        <v>31840</v>
      </c>
      <c r="N84" s="183"/>
      <c r="O84" s="183"/>
      <c r="P84" s="114">
        <f t="shared" ref="P84" si="40">K84+N84</f>
        <v>4</v>
      </c>
      <c r="Q84" s="114">
        <f t="shared" ref="Q84" si="41">M84+P84</f>
        <v>31844</v>
      </c>
      <c r="R84" s="50"/>
      <c r="S84" s="519"/>
      <c r="T84" s="85">
        <v>73</v>
      </c>
      <c r="U84" s="1584" t="s">
        <v>93</v>
      </c>
      <c r="V84" s="83" t="s">
        <v>49</v>
      </c>
      <c r="W84" s="173">
        <v>2</v>
      </c>
      <c r="X84" s="173">
        <v>2</v>
      </c>
      <c r="Y84" s="174">
        <v>100</v>
      </c>
      <c r="Z84" s="174">
        <v>2</v>
      </c>
      <c r="AA84" s="176">
        <v>4</v>
      </c>
      <c r="AB84" s="91"/>
      <c r="AC84" s="93">
        <f t="shared" ref="AC84:AD84" si="42">AF84+AH84+AJ84+AL84+AN84+AP84+AR84+AT84+AV84+AX84+AZ84+BB84</f>
        <v>4</v>
      </c>
      <c r="AD84" s="94">
        <f t="shared" si="42"/>
        <v>0</v>
      </c>
      <c r="AE84" s="95">
        <f t="shared" ref="AE84" si="43">AD84*100/AC84</f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>
        <v>2</v>
      </c>
      <c r="AW84" s="174"/>
      <c r="AX84" s="174">
        <v>2</v>
      </c>
      <c r="AY84" s="174"/>
      <c r="AZ84" s="174"/>
      <c r="BA84" s="174"/>
      <c r="BB84" s="91"/>
      <c r="BC84" s="91"/>
      <c r="BD84" s="93">
        <f t="shared" si="31"/>
        <v>4</v>
      </c>
      <c r="BE84" s="93">
        <f t="shared" si="32"/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519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519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519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519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519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519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519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51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519"/>
      <c r="T92" s="85">
        <v>81</v>
      </c>
      <c r="U92" s="523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51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519"/>
      <c r="T93" s="85">
        <v>82</v>
      </c>
      <c r="U93" s="522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519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519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519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519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512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44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519"/>
      <c r="T99" s="85">
        <v>88</v>
      </c>
      <c r="U99" s="522" t="s">
        <v>102</v>
      </c>
      <c r="V99" s="83" t="s">
        <v>49</v>
      </c>
      <c r="W99" s="173">
        <v>1</v>
      </c>
      <c r="X99" s="173">
        <v>1</v>
      </c>
      <c r="Y99" s="174">
        <v>100</v>
      </c>
      <c r="Z99" s="174">
        <v>1</v>
      </c>
      <c r="AA99" s="176">
        <v>1</v>
      </c>
      <c r="AB99" s="91"/>
      <c r="AC99" s="93">
        <f t="shared" ref="AC99:AD101" si="45">AF99+AH99+AJ99+AL99+AN99+AP99+AR99+AT99+AV99+AX99+AZ99+BB99</f>
        <v>1</v>
      </c>
      <c r="AD99" s="94">
        <f t="shared" si="45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>
        <v>1</v>
      </c>
      <c r="AW99" s="174"/>
      <c r="AX99" s="174"/>
      <c r="AY99" s="174"/>
      <c r="AZ99" s="174"/>
      <c r="BA99" s="184"/>
      <c r="BB99" s="91"/>
      <c r="BC99" s="79"/>
      <c r="BD99" s="93">
        <f t="shared" si="31"/>
        <v>1</v>
      </c>
      <c r="BE99" s="93">
        <f t="shared" si="32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5</v>
      </c>
      <c r="J100" s="176">
        <v>5</v>
      </c>
      <c r="K100" s="183">
        <f>J100*B100</f>
        <v>5</v>
      </c>
      <c r="L100" s="183">
        <f t="shared" si="44"/>
        <v>7960</v>
      </c>
      <c r="M100" s="183">
        <f>L100*J100</f>
        <v>39800</v>
      </c>
      <c r="N100" s="183"/>
      <c r="O100" s="183"/>
      <c r="P100" s="114">
        <f>K100+N100</f>
        <v>5</v>
      </c>
      <c r="Q100" s="114">
        <f>M100+P100</f>
        <v>39805</v>
      </c>
      <c r="R100" s="50"/>
      <c r="S100" s="519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v>100</v>
      </c>
      <c r="Z100" s="174">
        <v>5</v>
      </c>
      <c r="AA100" s="176">
        <v>5</v>
      </c>
      <c r="AB100" s="91"/>
      <c r="AC100" s="93">
        <f t="shared" si="45"/>
        <v>5</v>
      </c>
      <c r="AD100" s="94">
        <f t="shared" si="45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2</v>
      </c>
      <c r="AU100" s="174"/>
      <c r="AV100" s="174">
        <v>1</v>
      </c>
      <c r="AW100" s="174"/>
      <c r="AX100" s="174">
        <v>1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5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5</v>
      </c>
      <c r="J101" s="176">
        <v>5</v>
      </c>
      <c r="K101" s="183">
        <f>J101*B101</f>
        <v>7.5</v>
      </c>
      <c r="L101" s="183">
        <f t="shared" si="44"/>
        <v>11940</v>
      </c>
      <c r="M101" s="183">
        <f>L101*J101</f>
        <v>59700</v>
      </c>
      <c r="N101" s="183"/>
      <c r="O101" s="183"/>
      <c r="P101" s="114">
        <f>K101+N101</f>
        <v>7.5</v>
      </c>
      <c r="Q101" s="114">
        <f>M101+P101</f>
        <v>59707.5</v>
      </c>
      <c r="R101" s="50"/>
      <c r="S101" s="519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v>100</v>
      </c>
      <c r="Z101" s="174">
        <v>5</v>
      </c>
      <c r="AA101" s="176">
        <v>5</v>
      </c>
      <c r="AB101" s="91"/>
      <c r="AC101" s="93">
        <f t="shared" si="45"/>
        <v>5</v>
      </c>
      <c r="AD101" s="94">
        <f t="shared" si="45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2</v>
      </c>
      <c r="AU101" s="174"/>
      <c r="AV101" s="174">
        <v>1</v>
      </c>
      <c r="AW101" s="174"/>
      <c r="AX101" s="174">
        <v>1</v>
      </c>
      <c r="AY101" s="174"/>
      <c r="AZ101" s="174">
        <v>1</v>
      </c>
      <c r="BA101" s="174"/>
      <c r="BB101" s="91"/>
      <c r="BC101" s="79"/>
      <c r="BD101" s="93">
        <f>AF101+AH101+AJ101+AL101+AN101+AP101+AR101+AT101+AV101+AX101+AZ101</f>
        <v>5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512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4</v>
      </c>
      <c r="J103" s="176">
        <f t="shared" ref="J103:J107" si="46">I103*G103</f>
        <v>4</v>
      </c>
      <c r="K103" s="183">
        <f>J103*B103</f>
        <v>32</v>
      </c>
      <c r="L103" s="183">
        <f t="shared" si="33"/>
        <v>63680</v>
      </c>
      <c r="M103" s="183">
        <f>L103*J103</f>
        <v>254720</v>
      </c>
      <c r="N103" s="183"/>
      <c r="O103" s="183"/>
      <c r="P103" s="114">
        <f>K103+N103</f>
        <v>32</v>
      </c>
      <c r="Q103" s="114">
        <f>M103+P103</f>
        <v>254752</v>
      </c>
      <c r="R103" s="50"/>
      <c r="S103" s="519"/>
      <c r="T103" s="85">
        <v>92</v>
      </c>
      <c r="U103" s="523" t="s">
        <v>105</v>
      </c>
      <c r="V103" s="83" t="s">
        <v>106</v>
      </c>
      <c r="W103" s="182">
        <v>1</v>
      </c>
      <c r="X103" s="182">
        <v>1</v>
      </c>
      <c r="Y103" s="174">
        <v>100</v>
      </c>
      <c r="Z103" s="174">
        <v>4</v>
      </c>
      <c r="AA103" s="176">
        <v>4</v>
      </c>
      <c r="AB103" s="91"/>
      <c r="AC103" s="93">
        <f t="shared" ref="AC103:AD107" si="47">AF103+AH103+AJ103+AL103+AN103+AP103+AR103+AT103+AV103+AX103+AZ103+BB103</f>
        <v>4</v>
      </c>
      <c r="AD103" s="94">
        <f t="shared" si="47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/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48">AF103+AH103+AJ103+AL103+AN103+AP103+AR103+AT103+AV103+AX103+AZ103</f>
        <v>4</v>
      </c>
      <c r="BE103" s="93">
        <f t="shared" ref="BE103" si="49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512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f t="shared" si="46"/>
        <v>5</v>
      </c>
      <c r="K104" s="183">
        <f>J104*B104</f>
        <v>20</v>
      </c>
      <c r="L104" s="183">
        <f t="shared" si="33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519"/>
      <c r="T104" s="85">
        <v>93</v>
      </c>
      <c r="U104" s="522" t="s">
        <v>107</v>
      </c>
      <c r="V104" s="83" t="s">
        <v>106</v>
      </c>
      <c r="W104" s="182">
        <v>1</v>
      </c>
      <c r="X104" s="182">
        <v>1</v>
      </c>
      <c r="Y104" s="174">
        <v>100</v>
      </c>
      <c r="Z104" s="174">
        <v>5</v>
      </c>
      <c r="AA104" s="176">
        <v>5</v>
      </c>
      <c r="AB104" s="91"/>
      <c r="AC104" s="93">
        <f t="shared" si="47"/>
        <v>5</v>
      </c>
      <c r="AD104" s="94">
        <f t="shared" si="47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512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12</v>
      </c>
      <c r="J105" s="176">
        <f t="shared" si="46"/>
        <v>12</v>
      </c>
      <c r="K105" s="183">
        <f>J105*B105</f>
        <v>96</v>
      </c>
      <c r="L105" s="183">
        <f t="shared" si="33"/>
        <v>63680</v>
      </c>
      <c r="M105" s="183">
        <f>L105*J105</f>
        <v>764160</v>
      </c>
      <c r="N105" s="183"/>
      <c r="O105" s="183"/>
      <c r="P105" s="114">
        <f>K105+N105</f>
        <v>96</v>
      </c>
      <c r="Q105" s="114">
        <f>M105+P105</f>
        <v>764256</v>
      </c>
      <c r="R105" s="50"/>
      <c r="S105" s="519"/>
      <c r="T105" s="85">
        <v>94</v>
      </c>
      <c r="U105" s="523" t="s">
        <v>108</v>
      </c>
      <c r="V105" s="83" t="s">
        <v>106</v>
      </c>
      <c r="W105" s="182">
        <v>1</v>
      </c>
      <c r="X105" s="182">
        <v>1</v>
      </c>
      <c r="Y105" s="174">
        <v>100</v>
      </c>
      <c r="Z105" s="174">
        <v>12</v>
      </c>
      <c r="AA105" s="176">
        <v>12</v>
      </c>
      <c r="AB105" s="91"/>
      <c r="AC105" s="93">
        <f t="shared" si="47"/>
        <v>12</v>
      </c>
      <c r="AD105" s="94">
        <f t="shared" si="47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/>
      <c r="AS105" s="191"/>
      <c r="AT105" s="174">
        <v>3</v>
      </c>
      <c r="AU105" s="174"/>
      <c r="AV105" s="174">
        <v>3</v>
      </c>
      <c r="AW105" s="174"/>
      <c r="AX105" s="174">
        <v>3</v>
      </c>
      <c r="AY105" s="174"/>
      <c r="AZ105" s="174">
        <v>3</v>
      </c>
      <c r="BA105" s="174"/>
      <c r="BB105" s="91"/>
      <c r="BC105" s="79"/>
      <c r="BD105" s="93">
        <f>AF105+AH105+AJ105+AL105+AN105+AP105+AR105+AT105+AV105+AX105+AZ105</f>
        <v>12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51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4</v>
      </c>
      <c r="J106" s="176">
        <f t="shared" si="46"/>
        <v>4</v>
      </c>
      <c r="K106" s="183">
        <f>J106*B106</f>
        <v>32</v>
      </c>
      <c r="L106" s="183">
        <f t="shared" si="33"/>
        <v>63680</v>
      </c>
      <c r="M106" s="183">
        <f>L106*J106</f>
        <v>254720</v>
      </c>
      <c r="N106" s="183"/>
      <c r="O106" s="183"/>
      <c r="P106" s="114">
        <f>K106+N106</f>
        <v>32</v>
      </c>
      <c r="Q106" s="114">
        <f>M106+P106</f>
        <v>254752</v>
      </c>
      <c r="R106" s="50"/>
      <c r="S106" s="519"/>
      <c r="T106" s="85">
        <v>95</v>
      </c>
      <c r="U106" s="522" t="s">
        <v>109</v>
      </c>
      <c r="V106" s="83" t="s">
        <v>106</v>
      </c>
      <c r="W106" s="182">
        <v>1</v>
      </c>
      <c r="X106" s="182">
        <v>1</v>
      </c>
      <c r="Y106" s="174">
        <v>100</v>
      </c>
      <c r="Z106" s="174">
        <v>4</v>
      </c>
      <c r="AA106" s="176">
        <v>4</v>
      </c>
      <c r="AB106" s="91"/>
      <c r="AC106" s="93">
        <f t="shared" si="47"/>
        <v>4</v>
      </c>
      <c r="AD106" s="94">
        <f t="shared" si="47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/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4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51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4</v>
      </c>
      <c r="J107" s="176">
        <f t="shared" si="46"/>
        <v>4</v>
      </c>
      <c r="K107" s="183">
        <f>J107*B107</f>
        <v>16</v>
      </c>
      <c r="L107" s="183">
        <f t="shared" si="33"/>
        <v>31840</v>
      </c>
      <c r="M107" s="183">
        <f>L107*J107</f>
        <v>127360</v>
      </c>
      <c r="N107" s="183"/>
      <c r="O107" s="183"/>
      <c r="P107" s="114">
        <f>K107+N107</f>
        <v>16</v>
      </c>
      <c r="Q107" s="114">
        <f>M107+P107</f>
        <v>127376</v>
      </c>
      <c r="R107" s="50"/>
      <c r="S107" s="519"/>
      <c r="T107" s="85">
        <v>96</v>
      </c>
      <c r="U107" s="522" t="s">
        <v>110</v>
      </c>
      <c r="V107" s="83" t="s">
        <v>106</v>
      </c>
      <c r="W107" s="182">
        <v>1</v>
      </c>
      <c r="X107" s="182">
        <v>1</v>
      </c>
      <c r="Y107" s="174">
        <v>100</v>
      </c>
      <c r="Z107" s="174">
        <v>4</v>
      </c>
      <c r="AA107" s="176">
        <v>4</v>
      </c>
      <c r="AB107" s="91"/>
      <c r="AC107" s="93">
        <f t="shared" si="47"/>
        <v>4</v>
      </c>
      <c r="AD107" s="94">
        <f t="shared" si="47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/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4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519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519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519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519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519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519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519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519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519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519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519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519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519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519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519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519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519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519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70</v>
      </c>
      <c r="D129" s="150" t="s">
        <v>122</v>
      </c>
      <c r="E129" s="76"/>
      <c r="F129" s="213">
        <f>SUM(F13:F128)</f>
        <v>207</v>
      </c>
      <c r="G129" s="213">
        <f>SUM(G13:G128)</f>
        <v>170</v>
      </c>
      <c r="H129" s="214">
        <f>AVERAGE(H13:H128)</f>
        <v>95.331439393939391</v>
      </c>
      <c r="I129" s="214">
        <f>SUM(I13:I128)</f>
        <v>78</v>
      </c>
      <c r="J129" s="206">
        <f>SUM(J13:J128)</f>
        <v>392</v>
      </c>
      <c r="K129" s="189">
        <f>SUM(K14:K128)</f>
        <v>810.33999999999992</v>
      </c>
      <c r="L129" s="189">
        <f t="shared" ref="L129:Q129" si="50">SUM(L14:L128)</f>
        <v>924554</v>
      </c>
      <c r="M129" s="211">
        <f t="shared" si="50"/>
        <v>6450306.4000000004</v>
      </c>
      <c r="N129" s="211">
        <f t="shared" si="50"/>
        <v>118</v>
      </c>
      <c r="O129" s="189">
        <f t="shared" si="50"/>
        <v>939280</v>
      </c>
      <c r="P129" s="212">
        <f t="shared" si="50"/>
        <v>928.33999999999992</v>
      </c>
      <c r="Q129" s="212">
        <f t="shared" si="50"/>
        <v>6451234.7400000002</v>
      </c>
      <c r="R129" s="4"/>
      <c r="S129" s="519"/>
      <c r="T129" s="85">
        <v>118</v>
      </c>
      <c r="U129" s="199" t="s">
        <v>122</v>
      </c>
      <c r="V129" s="200"/>
      <c r="W129" s="213">
        <v>207</v>
      </c>
      <c r="X129" s="213">
        <v>170</v>
      </c>
      <c r="Y129" s="214">
        <v>95.331439393939391</v>
      </c>
      <c r="Z129" s="214">
        <v>78</v>
      </c>
      <c r="AA129" s="206">
        <v>392</v>
      </c>
      <c r="AB129" s="201"/>
      <c r="AC129" s="201">
        <f>SUM(AC14:AC128)</f>
        <v>392</v>
      </c>
      <c r="AD129" s="202">
        <f>SUM(AD14:AD128)</f>
        <v>0</v>
      </c>
      <c r="AE129" s="203"/>
      <c r="AF129" s="204">
        <f t="shared" ref="AF129:AQ129" si="51">SUM(AF14:AF128)</f>
        <v>0</v>
      </c>
      <c r="AG129" s="204">
        <f t="shared" si="51"/>
        <v>0</v>
      </c>
      <c r="AH129" s="204">
        <f t="shared" si="51"/>
        <v>0</v>
      </c>
      <c r="AI129" s="204">
        <f t="shared" si="51"/>
        <v>0</v>
      </c>
      <c r="AJ129" s="204">
        <f t="shared" si="51"/>
        <v>0</v>
      </c>
      <c r="AK129" s="204">
        <f t="shared" si="51"/>
        <v>0</v>
      </c>
      <c r="AL129" s="204">
        <f t="shared" si="51"/>
        <v>0</v>
      </c>
      <c r="AM129" s="204">
        <f t="shared" si="51"/>
        <v>0</v>
      </c>
      <c r="AN129" s="204">
        <f t="shared" si="51"/>
        <v>0</v>
      </c>
      <c r="AO129" s="204">
        <f t="shared" si="51"/>
        <v>0</v>
      </c>
      <c r="AP129" s="204">
        <f t="shared" si="51"/>
        <v>0</v>
      </c>
      <c r="AQ129" s="205">
        <f t="shared" si="51"/>
        <v>0</v>
      </c>
      <c r="AR129" s="206">
        <f>SUM(AR13:AR128)</f>
        <v>0</v>
      </c>
      <c r="AS129" s="206">
        <v>0</v>
      </c>
      <c r="AT129" s="206">
        <f>SUM(AT15:AT128)</f>
        <v>161</v>
      </c>
      <c r="AU129" s="206">
        <v>0</v>
      </c>
      <c r="AV129" s="206">
        <f>SUM(AV14:AV128)</f>
        <v>87</v>
      </c>
      <c r="AW129" s="206">
        <v>0</v>
      </c>
      <c r="AX129" s="206">
        <f>SUM(AX12:AX128)</f>
        <v>86</v>
      </c>
      <c r="AY129" s="206">
        <v>0</v>
      </c>
      <c r="AZ129" s="207">
        <f>SUM(AZ12:AZ128)</f>
        <v>58</v>
      </c>
      <c r="BA129" s="207">
        <f t="shared" ref="BA129:BE129" si="52">SUM(BA14:BA128)</f>
        <v>0</v>
      </c>
      <c r="BB129" s="207">
        <f t="shared" si="52"/>
        <v>0</v>
      </c>
      <c r="BC129" s="207">
        <f t="shared" si="52"/>
        <v>0</v>
      </c>
      <c r="BD129" s="207">
        <f>SUM(BD14:BD128)</f>
        <v>392</v>
      </c>
      <c r="BE129" s="207">
        <f t="shared" si="52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519"/>
      <c r="T130" s="521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519"/>
      <c r="T131" s="521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K129*7960-2706</f>
        <v>6447600.3999999994</v>
      </c>
      <c r="F132" s="1418"/>
      <c r="G132" s="1418"/>
      <c r="H132" s="18"/>
      <c r="I132" s="18"/>
      <c r="J132" s="18"/>
      <c r="K132" s="1411" t="s">
        <v>125</v>
      </c>
      <c r="L132" s="1411"/>
      <c r="M132" s="515" t="s">
        <v>126</v>
      </c>
      <c r="N132" s="48"/>
      <c r="O132" s="48"/>
      <c r="P132" s="39"/>
      <c r="Q132" s="39"/>
      <c r="R132" s="50"/>
      <c r="S132" s="519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557200</v>
      </c>
      <c r="F133" s="1418"/>
      <c r="G133" s="1418"/>
      <c r="H133" s="18"/>
      <c r="I133" s="18"/>
      <c r="J133" s="18"/>
      <c r="K133" s="1411" t="s">
        <v>125</v>
      </c>
      <c r="L133" s="1411"/>
      <c r="M133" s="515" t="s">
        <v>129</v>
      </c>
      <c r="N133" s="103"/>
      <c r="O133" s="103"/>
      <c r="P133" s="36"/>
      <c r="Q133" s="36"/>
      <c r="R133" s="50"/>
      <c r="S133" s="519"/>
      <c r="T133" s="521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515" t="s">
        <v>131</v>
      </c>
      <c r="N134" s="104"/>
      <c r="O134" s="104"/>
      <c r="P134" s="36"/>
      <c r="Q134" s="36"/>
      <c r="R134" s="50"/>
      <c r="S134" s="519"/>
      <c r="T134" s="521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519"/>
      <c r="T135" s="521"/>
      <c r="U135" s="521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519"/>
      <c r="T136" s="521"/>
      <c r="U136" s="521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519"/>
      <c r="T137" s="521"/>
      <c r="U137" s="521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519"/>
      <c r="T138" s="521"/>
      <c r="U138" s="521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10914800.399999999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519"/>
      <c r="T139" s="521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513"/>
      <c r="I140" s="40"/>
      <c r="J140" s="513"/>
      <c r="K140" s="1411" t="s">
        <v>125</v>
      </c>
      <c r="L140" s="1411"/>
      <c r="M140" s="514" t="s">
        <v>142</v>
      </c>
      <c r="N140" s="245"/>
      <c r="O140" s="245"/>
      <c r="R140" s="44"/>
      <c r="S140" s="520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520"/>
      <c r="O141" s="520"/>
      <c r="R141" s="44"/>
      <c r="S141" s="520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520"/>
      <c r="O142" s="520"/>
      <c r="R142" s="44"/>
      <c r="S142" s="520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510"/>
      <c r="O143" s="510"/>
      <c r="R143" s="44"/>
      <c r="S143" s="520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s="109" customFormat="1" ht="15.75" x14ac:dyDescent="0.2">
      <c r="D144" s="1407"/>
      <c r="E144" s="1407"/>
      <c r="F144" s="1407"/>
      <c r="K144" s="510"/>
      <c r="L144" s="24"/>
      <c r="M144" s="25"/>
      <c r="N144" s="510"/>
      <c r="O144" s="510"/>
      <c r="P144" s="41"/>
      <c r="Q144" s="41"/>
      <c r="R144" s="42"/>
      <c r="S144" s="41"/>
      <c r="U144" s="2"/>
      <c r="V144" s="2"/>
      <c r="W144" s="2"/>
      <c r="X144" s="2"/>
      <c r="Y144" s="2"/>
      <c r="Z144" s="2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S144" s="120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1"/>
    </row>
    <row r="145" spans="2:58" s="109" customFormat="1" ht="20.100000000000001" customHeight="1" x14ac:dyDescent="0.2">
      <c r="D145" s="1407"/>
      <c r="E145" s="1407"/>
      <c r="F145" s="1407"/>
      <c r="K145" s="26"/>
      <c r="L145" s="24"/>
      <c r="M145" s="53"/>
      <c r="N145" s="510"/>
      <c r="O145" s="244"/>
      <c r="P145" s="520"/>
      <c r="Q145" s="520"/>
      <c r="R145" s="44"/>
      <c r="S145" s="33"/>
      <c r="U145" s="2"/>
      <c r="V145" s="2"/>
      <c r="W145" s="2"/>
      <c r="X145" s="2"/>
      <c r="Y145" s="2"/>
      <c r="Z145" s="2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  <c r="AQ145" s="120"/>
      <c r="AR145" s="120"/>
      <c r="AS145" s="120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1"/>
    </row>
    <row r="146" spans="2:58" s="109" customFormat="1" ht="20.100000000000001" customHeight="1" x14ac:dyDescent="0.2">
      <c r="D146" s="1407"/>
      <c r="E146" s="1407"/>
      <c r="F146" s="1407"/>
      <c r="K146" s="54"/>
      <c r="L146" s="24"/>
      <c r="M146" s="53"/>
      <c r="N146" s="27"/>
      <c r="O146" s="27"/>
      <c r="P146" s="519"/>
      <c r="Q146" s="519"/>
      <c r="R146" s="45"/>
      <c r="S146" s="1579"/>
      <c r="U146" s="2"/>
      <c r="V146" s="2"/>
      <c r="W146" s="2"/>
      <c r="X146" s="2"/>
      <c r="Y146" s="2"/>
      <c r="Z146" s="2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  <c r="AP146" s="120"/>
      <c r="AQ146" s="120"/>
      <c r="AR146" s="120"/>
      <c r="AS146" s="120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1"/>
    </row>
    <row r="147" spans="2:58" s="109" customFormat="1" ht="20.100000000000001" customHeight="1" x14ac:dyDescent="0.2">
      <c r="D147" s="1407"/>
      <c r="E147" s="1407"/>
      <c r="F147" s="1407"/>
      <c r="K147" s="54"/>
      <c r="L147" s="24"/>
      <c r="M147" s="53"/>
      <c r="N147" s="27"/>
      <c r="O147" s="27"/>
      <c r="P147" s="519"/>
      <c r="Q147" s="519"/>
      <c r="R147" s="45"/>
      <c r="S147" s="1580"/>
      <c r="U147" s="2"/>
      <c r="V147" s="2"/>
      <c r="W147" s="2"/>
      <c r="X147" s="2"/>
      <c r="Y147" s="2"/>
      <c r="Z147" s="2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0"/>
      <c r="AO147" s="120"/>
      <c r="AP147" s="120"/>
      <c r="AQ147" s="120"/>
      <c r="AR147" s="120"/>
      <c r="AS147" s="120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1"/>
    </row>
    <row r="148" spans="2:58" s="109" customFormat="1" ht="20.100000000000001" customHeight="1" x14ac:dyDescent="0.2">
      <c r="D148" s="1407"/>
      <c r="E148" s="1407"/>
      <c r="F148" s="1407"/>
      <c r="K148" s="54"/>
      <c r="L148" s="24"/>
      <c r="M148" s="53"/>
      <c r="N148" s="27"/>
      <c r="O148" s="27"/>
      <c r="P148" s="519"/>
      <c r="Q148" s="519"/>
      <c r="R148" s="45"/>
      <c r="S148" s="1579"/>
      <c r="U148" s="2"/>
      <c r="V148" s="2"/>
      <c r="W148" s="2"/>
      <c r="X148" s="2"/>
      <c r="Y148" s="2"/>
      <c r="Z148" s="2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  <c r="AP148" s="120"/>
      <c r="AQ148" s="120"/>
      <c r="AR148" s="120"/>
      <c r="AS148" s="120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1"/>
    </row>
    <row r="149" spans="2:58" s="109" customFormat="1" ht="20.100000000000001" customHeight="1" x14ac:dyDescent="0.2">
      <c r="D149" s="1407"/>
      <c r="E149" s="1407"/>
      <c r="F149" s="1407"/>
      <c r="K149" s="54"/>
      <c r="L149" s="24"/>
      <c r="M149" s="53"/>
      <c r="N149" s="27"/>
      <c r="O149" s="27"/>
      <c r="P149" s="519"/>
      <c r="Q149" s="519"/>
      <c r="R149" s="45"/>
      <c r="S149" s="1580"/>
      <c r="U149" s="2"/>
      <c r="V149" s="2"/>
      <c r="W149" s="2"/>
      <c r="X149" s="2"/>
      <c r="Y149" s="2"/>
      <c r="Z149" s="2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1"/>
    </row>
    <row r="150" spans="2:58" s="109" customFormat="1" ht="20.100000000000001" customHeight="1" x14ac:dyDescent="0.2">
      <c r="D150" s="144"/>
      <c r="K150" s="54"/>
      <c r="L150" s="24"/>
      <c r="M150" s="53"/>
      <c r="N150" s="27"/>
      <c r="O150" s="27"/>
      <c r="P150" s="519"/>
      <c r="Q150" s="519"/>
      <c r="R150" s="45"/>
      <c r="S150" s="1580"/>
      <c r="U150" s="2"/>
      <c r="V150" s="2"/>
      <c r="W150" s="2"/>
      <c r="X150" s="2"/>
      <c r="Y150" s="2"/>
      <c r="Z150" s="2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1"/>
    </row>
    <row r="151" spans="2:58" s="109" customFormat="1" ht="20.100000000000001" customHeight="1" x14ac:dyDescent="0.2">
      <c r="D151" s="144"/>
      <c r="K151" s="54"/>
      <c r="L151" s="24"/>
      <c r="M151" s="77"/>
      <c r="N151" s="3"/>
      <c r="O151" s="3"/>
      <c r="P151" s="519"/>
      <c r="Q151" s="519"/>
      <c r="R151" s="45"/>
      <c r="S151" s="1580"/>
      <c r="U151" s="2"/>
      <c r="V151" s="2"/>
      <c r="W151" s="2"/>
      <c r="X151" s="2"/>
      <c r="Y151" s="2"/>
      <c r="Z151" s="2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  <c r="AP151" s="120"/>
      <c r="AQ151" s="120"/>
      <c r="AR151" s="120"/>
      <c r="AS151" s="120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1"/>
    </row>
    <row r="152" spans="2:58" s="109" customFormat="1" ht="20.100000000000001" customHeight="1" x14ac:dyDescent="0.2">
      <c r="D152" s="144"/>
      <c r="K152" s="54"/>
      <c r="L152" s="24"/>
      <c r="M152" s="77"/>
      <c r="N152" s="3"/>
      <c r="O152" s="3"/>
      <c r="P152" s="519"/>
      <c r="Q152" s="519"/>
      <c r="R152" s="45"/>
      <c r="S152" s="519"/>
      <c r="U152" s="2"/>
      <c r="V152" s="2"/>
      <c r="W152" s="2"/>
      <c r="X152" s="2"/>
      <c r="Y152" s="2"/>
      <c r="Z152" s="2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1"/>
    </row>
    <row r="153" spans="2:58" s="109" customFormat="1" ht="15.75" x14ac:dyDescent="0.2">
      <c r="B153" s="110"/>
      <c r="C153" s="111"/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520"/>
      <c r="Q153" s="520"/>
      <c r="R153" s="44"/>
      <c r="S153" s="520"/>
      <c r="U153" s="2"/>
      <c r="V153" s="2"/>
      <c r="W153" s="2"/>
      <c r="X153" s="2"/>
      <c r="Y153" s="2"/>
      <c r="Z153" s="2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20"/>
      <c r="AR153" s="120"/>
      <c r="AS153" s="120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1"/>
    </row>
    <row r="154" spans="2:58" s="109" customFormat="1" ht="15.75" x14ac:dyDescent="0.2">
      <c r="B154" s="110"/>
      <c r="C154" s="111"/>
      <c r="D154" s="54"/>
      <c r="E154" s="112"/>
      <c r="F154" s="112"/>
      <c r="G154" s="116"/>
      <c r="H154" s="117"/>
      <c r="I154" s="118"/>
      <c r="J154" s="119"/>
      <c r="K154" s="510"/>
      <c r="L154" s="24"/>
      <c r="M154" s="24"/>
      <c r="N154" s="510"/>
      <c r="O154" s="510"/>
      <c r="P154" s="41"/>
      <c r="Q154" s="41"/>
      <c r="R154" s="42"/>
      <c r="S154" s="41"/>
      <c r="U154" s="2"/>
      <c r="V154" s="2"/>
      <c r="W154" s="2"/>
      <c r="X154" s="2"/>
      <c r="Y154" s="2"/>
      <c r="Z154" s="2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S154" s="120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1"/>
    </row>
    <row r="155" spans="2:58" s="109" customFormat="1" ht="15.75" x14ac:dyDescent="0.2">
      <c r="B155" s="110"/>
      <c r="C155" s="111"/>
      <c r="D155" s="54"/>
      <c r="E155" s="112"/>
      <c r="F155" s="112"/>
      <c r="G155" s="116"/>
      <c r="H155" s="117"/>
      <c r="I155" s="118"/>
      <c r="J155" s="119"/>
      <c r="K155" s="510"/>
      <c r="L155" s="24"/>
      <c r="M155" s="24"/>
      <c r="N155" s="510"/>
      <c r="O155" s="510"/>
      <c r="P155" s="41"/>
      <c r="Q155" s="41"/>
      <c r="R155" s="42"/>
      <c r="S155" s="41"/>
      <c r="U155" s="2"/>
      <c r="V155" s="2"/>
      <c r="W155" s="2"/>
      <c r="X155" s="2"/>
      <c r="Y155" s="2"/>
      <c r="Z155" s="2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  <c r="AP155" s="120"/>
      <c r="AQ155" s="120"/>
      <c r="AR155" s="120"/>
      <c r="AS155" s="120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1"/>
    </row>
    <row r="156" spans="2:58" s="109" customFormat="1" ht="15.75" x14ac:dyDescent="0.2">
      <c r="B156" s="110"/>
      <c r="C156" s="111"/>
      <c r="D156" s="54"/>
      <c r="E156" s="112"/>
      <c r="F156" s="112"/>
      <c r="G156" s="116"/>
      <c r="H156" s="117"/>
      <c r="I156" s="118"/>
      <c r="J156" s="119"/>
      <c r="K156" s="510"/>
      <c r="L156" s="24"/>
      <c r="M156" s="24"/>
      <c r="N156" s="510"/>
      <c r="O156" s="510"/>
      <c r="P156" s="41"/>
      <c r="Q156" s="41"/>
      <c r="R156" s="42"/>
      <c r="S156" s="41"/>
      <c r="U156" s="2"/>
      <c r="V156" s="2"/>
      <c r="W156" s="2"/>
      <c r="X156" s="2"/>
      <c r="Y156" s="2"/>
      <c r="Z156" s="2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  <c r="AQ156" s="120"/>
      <c r="AR156" s="120"/>
      <c r="AS156" s="120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1"/>
    </row>
    <row r="157" spans="2:58" s="109" customFormat="1" ht="15.75" x14ac:dyDescent="0.2">
      <c r="B157" s="110"/>
      <c r="C157" s="111"/>
      <c r="D157" s="54"/>
      <c r="E157" s="112"/>
      <c r="F157" s="112"/>
      <c r="G157" s="116"/>
      <c r="H157" s="117"/>
      <c r="I157" s="118"/>
      <c r="J157" s="119"/>
      <c r="K157" s="510"/>
      <c r="L157" s="24"/>
      <c r="M157" s="24"/>
      <c r="N157" s="510"/>
      <c r="O157" s="510"/>
      <c r="P157" s="41"/>
      <c r="Q157" s="41"/>
      <c r="R157" s="42"/>
      <c r="S157" s="41"/>
      <c r="U157" s="2"/>
      <c r="V157" s="2"/>
      <c r="W157" s="2"/>
      <c r="X157" s="2"/>
      <c r="Y157" s="2"/>
      <c r="Z157" s="2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  <c r="AQ157" s="120"/>
      <c r="AR157" s="120"/>
      <c r="AS157" s="120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1"/>
    </row>
    <row r="158" spans="2:58" s="109" customFormat="1" ht="15.75" x14ac:dyDescent="0.2">
      <c r="B158" s="110"/>
      <c r="C158" s="111"/>
      <c r="D158" s="54"/>
      <c r="E158" s="112"/>
      <c r="F158" s="112"/>
      <c r="G158" s="116"/>
      <c r="H158" s="117"/>
      <c r="I158" s="118"/>
      <c r="J158" s="119"/>
      <c r="K158" s="510"/>
      <c r="L158" s="24"/>
      <c r="M158" s="24"/>
      <c r="N158" s="510"/>
      <c r="O158" s="510"/>
      <c r="P158" s="41"/>
      <c r="Q158" s="41"/>
      <c r="R158" s="42"/>
      <c r="S158" s="41"/>
      <c r="U158" s="2"/>
      <c r="V158" s="2"/>
      <c r="W158" s="2"/>
      <c r="X158" s="2"/>
      <c r="Y158" s="2"/>
      <c r="Z158" s="2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  <c r="AS158" s="120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1"/>
    </row>
    <row r="159" spans="2:58" s="109" customFormat="1" ht="15.75" x14ac:dyDescent="0.2">
      <c r="B159" s="110"/>
      <c r="C159" s="111"/>
      <c r="D159" s="54"/>
      <c r="E159" s="112"/>
      <c r="F159" s="112"/>
      <c r="G159" s="116"/>
      <c r="H159" s="117"/>
      <c r="I159" s="118"/>
      <c r="J159" s="119"/>
      <c r="K159" s="510"/>
      <c r="L159" s="24"/>
      <c r="M159" s="24"/>
      <c r="N159" s="510"/>
      <c r="O159" s="510"/>
      <c r="P159" s="41"/>
      <c r="Q159" s="41"/>
      <c r="R159" s="42"/>
      <c r="S159" s="41"/>
      <c r="U159" s="2"/>
      <c r="V159" s="2"/>
      <c r="W159" s="2"/>
      <c r="X159" s="2"/>
      <c r="Y159" s="2"/>
      <c r="Z159" s="2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S159" s="120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1"/>
    </row>
    <row r="160" spans="2:58" s="109" customFormat="1" ht="15.75" x14ac:dyDescent="0.2">
      <c r="B160" s="110"/>
      <c r="C160" s="111"/>
      <c r="D160" s="144"/>
      <c r="E160" s="2"/>
      <c r="F160" s="2"/>
      <c r="G160" s="120"/>
      <c r="H160" s="121"/>
      <c r="I160" s="122"/>
      <c r="J160" s="123"/>
      <c r="K160" s="23"/>
      <c r="L160" s="24"/>
      <c r="M160" s="24"/>
      <c r="N160" s="510"/>
      <c r="O160" s="510"/>
      <c r="P160" s="41"/>
      <c r="Q160" s="41"/>
      <c r="R160" s="42"/>
      <c r="S160" s="41"/>
      <c r="U160" s="2"/>
      <c r="V160" s="2"/>
      <c r="W160" s="2"/>
      <c r="X160" s="2"/>
      <c r="Y160" s="2"/>
      <c r="Z160" s="2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0"/>
      <c r="AO160" s="120"/>
      <c r="AP160" s="120"/>
      <c r="AQ160" s="120"/>
      <c r="AR160" s="120"/>
      <c r="AS160" s="120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1"/>
    </row>
    <row r="161" spans="2:58" s="109" customFormat="1" ht="15.75" x14ac:dyDescent="0.2">
      <c r="B161" s="110"/>
      <c r="C161" s="111"/>
      <c r="D161" s="144"/>
      <c r="E161" s="2"/>
      <c r="F161" s="2"/>
      <c r="G161" s="120"/>
      <c r="H161" s="121"/>
      <c r="I161" s="122"/>
      <c r="J161" s="123"/>
      <c r="K161" s="23"/>
      <c r="L161" s="24"/>
      <c r="M161" s="24"/>
      <c r="N161" s="510"/>
      <c r="O161" s="510"/>
      <c r="P161" s="41"/>
      <c r="Q161" s="41"/>
      <c r="R161" s="42"/>
      <c r="S161" s="41"/>
      <c r="U161" s="2"/>
      <c r="V161" s="2"/>
      <c r="W161" s="2"/>
      <c r="X161" s="2"/>
      <c r="Y161" s="2"/>
      <c r="Z161" s="2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0"/>
      <c r="AO161" s="120"/>
      <c r="AP161" s="120"/>
      <c r="AQ161" s="120"/>
      <c r="AR161" s="120"/>
      <c r="AS161" s="120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1"/>
    </row>
    <row r="162" spans="2:58" s="109" customFormat="1" ht="15.75" x14ac:dyDescent="0.2">
      <c r="B162" s="110"/>
      <c r="C162" s="111"/>
      <c r="D162" s="144"/>
      <c r="E162" s="2"/>
      <c r="F162" s="2"/>
      <c r="G162" s="120"/>
      <c r="H162" s="121"/>
      <c r="I162" s="122"/>
      <c r="J162" s="123"/>
      <c r="K162" s="23"/>
      <c r="L162" s="24"/>
      <c r="M162" s="24"/>
      <c r="N162" s="510"/>
      <c r="O162" s="510"/>
      <c r="P162" s="41"/>
      <c r="Q162" s="41"/>
      <c r="R162" s="42"/>
      <c r="S162" s="41"/>
      <c r="U162" s="2"/>
      <c r="V162" s="2"/>
      <c r="W162" s="2"/>
      <c r="X162" s="2"/>
      <c r="Y162" s="2"/>
      <c r="Z162" s="2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  <c r="AP162" s="120"/>
      <c r="AQ162" s="120"/>
      <c r="AR162" s="120"/>
      <c r="AS162" s="120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1"/>
    </row>
    <row r="163" spans="2:58" s="109" customFormat="1" ht="15.75" x14ac:dyDescent="0.2">
      <c r="B163" s="110"/>
      <c r="C163" s="111"/>
      <c r="D163" s="144"/>
      <c r="E163" s="2"/>
      <c r="F163" s="2"/>
      <c r="G163" s="120"/>
      <c r="H163" s="121"/>
      <c r="I163" s="122"/>
      <c r="J163" s="123"/>
      <c r="K163" s="23"/>
      <c r="L163" s="24"/>
      <c r="M163" s="24"/>
      <c r="N163" s="510"/>
      <c r="O163" s="510"/>
      <c r="P163" s="41"/>
      <c r="Q163" s="41"/>
      <c r="R163" s="42"/>
      <c r="S163" s="41"/>
      <c r="U163" s="2"/>
      <c r="V163" s="2"/>
      <c r="W163" s="2"/>
      <c r="X163" s="2"/>
      <c r="Y163" s="2"/>
      <c r="Z163" s="2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  <c r="AK163" s="120"/>
      <c r="AL163" s="120"/>
      <c r="AM163" s="120"/>
      <c r="AN163" s="120"/>
      <c r="AO163" s="120"/>
      <c r="AP163" s="120"/>
      <c r="AQ163" s="120"/>
      <c r="AR163" s="120"/>
      <c r="AS163" s="120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1"/>
    </row>
    <row r="164" spans="2:58" s="109" customFormat="1" ht="15.75" x14ac:dyDescent="0.2">
      <c r="B164" s="110"/>
      <c r="C164" s="111"/>
      <c r="D164" s="144"/>
      <c r="E164" s="2"/>
      <c r="F164" s="2"/>
      <c r="G164" s="120"/>
      <c r="H164" s="121"/>
      <c r="I164" s="122"/>
      <c r="J164" s="123"/>
      <c r="K164" s="23"/>
      <c r="L164" s="24"/>
      <c r="M164" s="30"/>
      <c r="N164" s="510"/>
      <c r="O164" s="510"/>
      <c r="P164" s="41"/>
      <c r="Q164" s="41"/>
      <c r="R164" s="42"/>
      <c r="S164" s="41"/>
      <c r="U164" s="2"/>
      <c r="V164" s="2"/>
      <c r="W164" s="2"/>
      <c r="X164" s="2"/>
      <c r="Y164" s="2"/>
      <c r="Z164" s="2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120"/>
      <c r="AO164" s="120"/>
      <c r="AP164" s="120"/>
      <c r="AQ164" s="120"/>
      <c r="AR164" s="120"/>
      <c r="AS164" s="120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1"/>
    </row>
    <row r="165" spans="2:58" s="109" customFormat="1" ht="15.75" x14ac:dyDescent="0.2">
      <c r="B165" s="110"/>
      <c r="C165" s="111"/>
      <c r="D165" s="144"/>
      <c r="E165" s="2"/>
      <c r="F165" s="2"/>
      <c r="G165" s="120"/>
      <c r="H165" s="121"/>
      <c r="I165" s="122"/>
      <c r="J165" s="123"/>
      <c r="K165" s="23"/>
      <c r="L165" s="24"/>
      <c r="M165" s="24"/>
      <c r="N165" s="510"/>
      <c r="O165" s="510"/>
      <c r="P165" s="41"/>
      <c r="Q165" s="41"/>
      <c r="R165" s="42"/>
      <c r="S165" s="41"/>
      <c r="U165" s="2"/>
      <c r="V165" s="2"/>
      <c r="W165" s="2"/>
      <c r="X165" s="2"/>
      <c r="Y165" s="2"/>
      <c r="Z165" s="2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0"/>
      <c r="AO165" s="120"/>
      <c r="AP165" s="120"/>
      <c r="AQ165" s="120"/>
      <c r="AR165" s="120"/>
      <c r="AS165" s="120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1"/>
    </row>
    <row r="166" spans="2:58" s="109" customFormat="1" ht="15.75" x14ac:dyDescent="0.2">
      <c r="B166" s="110"/>
      <c r="C166" s="111"/>
      <c r="D166" s="144"/>
      <c r="E166" s="2"/>
      <c r="F166" s="2"/>
      <c r="G166" s="120"/>
      <c r="H166" s="121"/>
      <c r="I166" s="122"/>
      <c r="J166" s="123"/>
      <c r="K166" s="23"/>
      <c r="L166" s="30"/>
      <c r="M166" s="30"/>
      <c r="N166" s="510"/>
      <c r="O166" s="510"/>
      <c r="P166" s="41"/>
      <c r="Q166" s="41"/>
      <c r="R166" s="42"/>
      <c r="S166" s="41"/>
      <c r="U166" s="2"/>
      <c r="V166" s="2"/>
      <c r="W166" s="2"/>
      <c r="X166" s="2"/>
      <c r="Y166" s="2"/>
      <c r="Z166" s="2"/>
      <c r="AA166" s="120"/>
      <c r="AB166" s="120"/>
      <c r="AC166" s="120"/>
      <c r="AD166" s="120"/>
      <c r="AE166" s="120"/>
      <c r="AF166" s="120"/>
      <c r="AG166" s="120"/>
      <c r="AH166" s="120"/>
      <c r="AI166" s="120"/>
      <c r="AJ166" s="120"/>
      <c r="AK166" s="120"/>
      <c r="AL166" s="120"/>
      <c r="AM166" s="120"/>
      <c r="AN166" s="120"/>
      <c r="AO166" s="120"/>
      <c r="AP166" s="120"/>
      <c r="AQ166" s="120"/>
      <c r="AR166" s="120"/>
      <c r="AS166" s="120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1"/>
    </row>
    <row r="167" spans="2:58" s="109" customFormat="1" ht="15.75" x14ac:dyDescent="0.2">
      <c r="B167" s="110"/>
      <c r="C167" s="111"/>
      <c r="D167" s="144"/>
      <c r="E167" s="2"/>
      <c r="F167" s="2"/>
      <c r="G167" s="120"/>
      <c r="H167" s="121"/>
      <c r="I167" s="122"/>
      <c r="J167" s="123"/>
      <c r="K167" s="23"/>
      <c r="L167" s="24"/>
      <c r="M167" s="24"/>
      <c r="N167" s="510"/>
      <c r="O167" s="510"/>
      <c r="P167" s="41"/>
      <c r="Q167" s="41"/>
      <c r="R167" s="42"/>
      <c r="S167" s="41"/>
      <c r="U167" s="2"/>
      <c r="V167" s="2"/>
      <c r="W167" s="2"/>
      <c r="X167" s="2"/>
      <c r="Y167" s="2"/>
      <c r="Z167" s="2"/>
      <c r="AA167" s="120"/>
      <c r="AB167" s="120"/>
      <c r="AC167" s="120"/>
      <c r="AD167" s="120"/>
      <c r="AE167" s="120"/>
      <c r="AF167" s="120"/>
      <c r="AG167" s="120"/>
      <c r="AH167" s="120"/>
      <c r="AI167" s="120"/>
      <c r="AJ167" s="120"/>
      <c r="AK167" s="120"/>
      <c r="AL167" s="120"/>
      <c r="AM167" s="120"/>
      <c r="AN167" s="120"/>
      <c r="AO167" s="120"/>
      <c r="AP167" s="120"/>
      <c r="AQ167" s="120"/>
      <c r="AR167" s="120"/>
      <c r="AS167" s="120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1"/>
    </row>
    <row r="168" spans="2:58" s="109" customFormat="1" ht="15.75" x14ac:dyDescent="0.2">
      <c r="B168" s="110"/>
      <c r="C168" s="111"/>
      <c r="D168" s="144"/>
      <c r="E168" s="2"/>
      <c r="F168" s="2"/>
      <c r="G168" s="120"/>
      <c r="H168" s="121"/>
      <c r="I168" s="122"/>
      <c r="J168" s="123"/>
      <c r="K168" s="23"/>
      <c r="L168" s="24"/>
      <c r="M168" s="24"/>
      <c r="N168" s="510"/>
      <c r="O168" s="510"/>
      <c r="P168" s="41"/>
      <c r="Q168" s="41"/>
      <c r="R168" s="42"/>
      <c r="S168" s="41"/>
      <c r="U168" s="2"/>
      <c r="V168" s="2"/>
      <c r="W168" s="2"/>
      <c r="X168" s="2"/>
      <c r="Y168" s="2"/>
      <c r="Z168" s="2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120"/>
      <c r="AO168" s="120"/>
      <c r="AP168" s="120"/>
      <c r="AQ168" s="120"/>
      <c r="AR168" s="120"/>
      <c r="AS168" s="120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1"/>
    </row>
    <row r="169" spans="2:58" s="109" customFormat="1" ht="15.75" x14ac:dyDescent="0.2">
      <c r="B169" s="110"/>
      <c r="C169" s="111"/>
      <c r="D169" s="144"/>
      <c r="E169" s="2"/>
      <c r="F169" s="2"/>
      <c r="G169" s="120"/>
      <c r="H169" s="121"/>
      <c r="I169" s="122"/>
      <c r="J169" s="123"/>
      <c r="K169" s="23"/>
      <c r="L169" s="24"/>
      <c r="M169" s="24"/>
      <c r="N169" s="510"/>
      <c r="O169" s="510"/>
      <c r="P169" s="41"/>
      <c r="Q169" s="41"/>
      <c r="R169" s="42"/>
      <c r="S169" s="41"/>
      <c r="U169" s="2"/>
      <c r="V169" s="2"/>
      <c r="W169" s="2"/>
      <c r="X169" s="2"/>
      <c r="Y169" s="2"/>
      <c r="Z169" s="2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  <c r="AP169" s="120"/>
      <c r="AQ169" s="120"/>
      <c r="AR169" s="120"/>
      <c r="AS169" s="120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1"/>
    </row>
    <row r="170" spans="2:58" s="109" customFormat="1" ht="15.75" x14ac:dyDescent="0.2">
      <c r="B170" s="110"/>
      <c r="C170" s="111"/>
      <c r="D170" s="144"/>
      <c r="E170" s="2"/>
      <c r="F170" s="2"/>
      <c r="G170" s="120"/>
      <c r="H170" s="121"/>
      <c r="I170" s="122"/>
      <c r="J170" s="123"/>
      <c r="K170" s="23"/>
      <c r="L170" s="24"/>
      <c r="M170" s="24"/>
      <c r="N170" s="510"/>
      <c r="O170" s="510"/>
      <c r="P170" s="41"/>
      <c r="Q170" s="41"/>
      <c r="R170" s="42"/>
      <c r="S170" s="41"/>
      <c r="U170" s="2"/>
      <c r="V170" s="2"/>
      <c r="W170" s="2"/>
      <c r="X170" s="2"/>
      <c r="Y170" s="2"/>
      <c r="Z170" s="2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0"/>
      <c r="AO170" s="120"/>
      <c r="AP170" s="120"/>
      <c r="AQ170" s="120"/>
      <c r="AR170" s="120"/>
      <c r="AS170" s="120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1"/>
    </row>
    <row r="171" spans="2:58" s="109" customFormat="1" ht="15.75" x14ac:dyDescent="0.2">
      <c r="B171" s="110"/>
      <c r="C171" s="111"/>
      <c r="D171" s="144"/>
      <c r="E171" s="2"/>
      <c r="F171" s="2"/>
      <c r="G171" s="120"/>
      <c r="H171" s="121"/>
      <c r="I171" s="122"/>
      <c r="J171" s="123"/>
      <c r="K171" s="23"/>
      <c r="L171" s="24"/>
      <c r="M171" s="24"/>
      <c r="N171" s="510"/>
      <c r="O171" s="510"/>
      <c r="P171" s="41"/>
      <c r="Q171" s="41"/>
      <c r="R171" s="42"/>
      <c r="S171" s="41"/>
      <c r="U171" s="2"/>
      <c r="V171" s="2"/>
      <c r="W171" s="2"/>
      <c r="X171" s="2"/>
      <c r="Y171" s="2"/>
      <c r="Z171" s="2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0"/>
      <c r="AS171" s="120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1"/>
    </row>
    <row r="172" spans="2:58" s="109" customFormat="1" ht="15.75" x14ac:dyDescent="0.2">
      <c r="B172" s="110"/>
      <c r="C172" s="111"/>
      <c r="D172" s="144"/>
      <c r="E172" s="2"/>
      <c r="F172" s="2"/>
      <c r="G172" s="120"/>
      <c r="H172" s="121"/>
      <c r="I172" s="122"/>
      <c r="J172" s="123"/>
      <c r="K172" s="23"/>
      <c r="L172" s="24"/>
      <c r="M172" s="24"/>
      <c r="N172" s="510"/>
      <c r="O172" s="510"/>
      <c r="P172" s="41"/>
      <c r="Q172" s="41"/>
      <c r="R172" s="42"/>
      <c r="S172" s="41"/>
      <c r="U172" s="2"/>
      <c r="V172" s="2"/>
      <c r="W172" s="2"/>
      <c r="X172" s="2"/>
      <c r="Y172" s="2"/>
      <c r="Z172" s="2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0"/>
      <c r="AO172" s="120"/>
      <c r="AP172" s="120"/>
      <c r="AQ172" s="120"/>
      <c r="AR172" s="120"/>
      <c r="AS172" s="120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1"/>
    </row>
    <row r="173" spans="2:58" s="109" customFormat="1" ht="15.75" x14ac:dyDescent="0.2">
      <c r="B173" s="110"/>
      <c r="C173" s="111"/>
      <c r="D173" s="144"/>
      <c r="E173" s="2"/>
      <c r="F173" s="2"/>
      <c r="G173" s="120"/>
      <c r="H173" s="121"/>
      <c r="I173" s="122"/>
      <c r="J173" s="123"/>
      <c r="K173" s="23"/>
      <c r="L173" s="24"/>
      <c r="M173" s="24"/>
      <c r="N173" s="510"/>
      <c r="O173" s="510"/>
      <c r="P173" s="41"/>
      <c r="Q173" s="41"/>
      <c r="R173" s="42"/>
      <c r="S173" s="41"/>
      <c r="U173" s="2"/>
      <c r="V173" s="2"/>
      <c r="W173" s="2"/>
      <c r="X173" s="2"/>
      <c r="Y173" s="2"/>
      <c r="Z173" s="2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S173" s="120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1"/>
    </row>
    <row r="174" spans="2:58" s="109" customFormat="1" ht="15.75" x14ac:dyDescent="0.2">
      <c r="B174" s="110"/>
      <c r="C174" s="111"/>
      <c r="D174" s="144"/>
      <c r="E174" s="2"/>
      <c r="F174" s="2"/>
      <c r="G174" s="120"/>
      <c r="H174" s="121"/>
      <c r="I174" s="122"/>
      <c r="J174" s="123"/>
      <c r="K174" s="23"/>
      <c r="L174" s="24"/>
      <c r="M174" s="24"/>
      <c r="N174" s="510"/>
      <c r="O174" s="510"/>
      <c r="P174" s="41"/>
      <c r="Q174" s="41"/>
      <c r="R174" s="42"/>
      <c r="S174" s="41"/>
      <c r="U174" s="2"/>
      <c r="V174" s="2"/>
      <c r="W174" s="2"/>
      <c r="X174" s="2"/>
      <c r="Y174" s="2"/>
      <c r="Z174" s="2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  <c r="AP174" s="120"/>
      <c r="AQ174" s="120"/>
      <c r="AR174" s="120"/>
      <c r="AS174" s="120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1"/>
    </row>
    <row r="175" spans="2:58" s="109" customFormat="1" ht="15.75" x14ac:dyDescent="0.2">
      <c r="B175" s="110"/>
      <c r="C175" s="111"/>
      <c r="D175" s="144"/>
      <c r="E175" s="2"/>
      <c r="F175" s="2"/>
      <c r="G175" s="120"/>
      <c r="H175" s="121"/>
      <c r="I175" s="122"/>
      <c r="J175" s="123"/>
      <c r="K175" s="23"/>
      <c r="L175" s="24"/>
      <c r="M175" s="24"/>
      <c r="N175" s="510"/>
      <c r="O175" s="510"/>
      <c r="P175" s="41"/>
      <c r="Q175" s="41"/>
      <c r="R175" s="42"/>
      <c r="S175" s="41"/>
      <c r="U175" s="2"/>
      <c r="V175" s="2"/>
      <c r="W175" s="2"/>
      <c r="X175" s="2"/>
      <c r="Y175" s="2"/>
      <c r="Z175" s="2"/>
      <c r="AA175" s="120"/>
      <c r="AB175" s="120"/>
      <c r="AC175" s="120"/>
      <c r="AD175" s="120"/>
      <c r="AE175" s="120"/>
      <c r="AF175" s="120"/>
      <c r="AG175" s="120"/>
      <c r="AH175" s="120"/>
      <c r="AI175" s="120"/>
      <c r="AJ175" s="120"/>
      <c r="AK175" s="120"/>
      <c r="AL175" s="120"/>
      <c r="AM175" s="120"/>
      <c r="AN175" s="120"/>
      <c r="AO175" s="120"/>
      <c r="AP175" s="120"/>
      <c r="AQ175" s="120"/>
      <c r="AR175" s="120"/>
      <c r="AS175" s="120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1"/>
    </row>
    <row r="176" spans="2:58" s="109" customFormat="1" ht="15.75" x14ac:dyDescent="0.2">
      <c r="B176" s="110"/>
      <c r="C176" s="111"/>
      <c r="D176" s="144"/>
      <c r="E176" s="2"/>
      <c r="F176" s="2"/>
      <c r="G176" s="120"/>
      <c r="H176" s="121"/>
      <c r="I176" s="122"/>
      <c r="J176" s="123"/>
      <c r="K176" s="23"/>
      <c r="L176" s="24"/>
      <c r="M176" s="24"/>
      <c r="N176" s="510"/>
      <c r="O176" s="510"/>
      <c r="P176" s="41"/>
      <c r="Q176" s="41"/>
      <c r="R176" s="42"/>
      <c r="S176" s="41"/>
      <c r="U176" s="2"/>
      <c r="V176" s="2"/>
      <c r="W176" s="2"/>
      <c r="X176" s="2"/>
      <c r="Y176" s="2"/>
      <c r="Z176" s="2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0"/>
      <c r="AO176" s="120"/>
      <c r="AP176" s="120"/>
      <c r="AQ176" s="120"/>
      <c r="AR176" s="120"/>
      <c r="AS176" s="120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1"/>
    </row>
    <row r="177" spans="2:58" s="109" customFormat="1" ht="15.75" x14ac:dyDescent="0.2">
      <c r="B177" s="110"/>
      <c r="C177" s="111"/>
      <c r="D177" s="144"/>
      <c r="E177" s="2"/>
      <c r="F177" s="2"/>
      <c r="G177" s="120"/>
      <c r="H177" s="121"/>
      <c r="I177" s="122"/>
      <c r="J177" s="123"/>
      <c r="K177" s="23"/>
      <c r="L177" s="24"/>
      <c r="M177" s="24"/>
      <c r="N177" s="510"/>
      <c r="O177" s="510"/>
      <c r="P177" s="41"/>
      <c r="Q177" s="41"/>
      <c r="R177" s="42"/>
      <c r="S177" s="41"/>
      <c r="U177" s="2"/>
      <c r="V177" s="2"/>
      <c r="W177" s="2"/>
      <c r="X177" s="2"/>
      <c r="Y177" s="2"/>
      <c r="Z177" s="2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  <c r="AP177" s="120"/>
      <c r="AQ177" s="120"/>
      <c r="AR177" s="120"/>
      <c r="AS177" s="120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1"/>
    </row>
    <row r="178" spans="2:58" s="109" customFormat="1" ht="15.75" x14ac:dyDescent="0.2">
      <c r="B178" s="110"/>
      <c r="C178" s="111"/>
      <c r="D178" s="144"/>
      <c r="E178" s="2"/>
      <c r="F178" s="2"/>
      <c r="G178" s="120"/>
      <c r="H178" s="121"/>
      <c r="I178" s="122"/>
      <c r="J178" s="123"/>
      <c r="K178" s="23"/>
      <c r="L178" s="24"/>
      <c r="M178" s="24"/>
      <c r="N178" s="510"/>
      <c r="O178" s="510"/>
      <c r="P178" s="41"/>
      <c r="Q178" s="41"/>
      <c r="R178" s="42"/>
      <c r="S178" s="41"/>
      <c r="U178" s="2"/>
      <c r="V178" s="2"/>
      <c r="W178" s="2"/>
      <c r="X178" s="2"/>
      <c r="Y178" s="2"/>
      <c r="Z178" s="2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  <c r="AP178" s="120"/>
      <c r="AQ178" s="120"/>
      <c r="AR178" s="120"/>
      <c r="AS178" s="120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1"/>
    </row>
    <row r="179" spans="2:58" s="109" customFormat="1" ht="15.75" x14ac:dyDescent="0.2">
      <c r="B179" s="110"/>
      <c r="C179" s="111"/>
      <c r="D179" s="144"/>
      <c r="E179" s="2"/>
      <c r="F179" s="2"/>
      <c r="G179" s="120"/>
      <c r="H179" s="121"/>
      <c r="I179" s="122"/>
      <c r="J179" s="123"/>
      <c r="K179" s="23"/>
      <c r="L179" s="24"/>
      <c r="M179" s="24"/>
      <c r="N179" s="510"/>
      <c r="O179" s="510"/>
      <c r="P179" s="41"/>
      <c r="Q179" s="41"/>
      <c r="R179" s="42"/>
      <c r="S179" s="41"/>
      <c r="U179" s="2"/>
      <c r="V179" s="2"/>
      <c r="W179" s="2"/>
      <c r="X179" s="2"/>
      <c r="Y179" s="2"/>
      <c r="Z179" s="2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  <c r="AP179" s="120"/>
      <c r="AQ179" s="120"/>
      <c r="AR179" s="120"/>
      <c r="AS179" s="120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1"/>
    </row>
    <row r="180" spans="2:58" s="109" customFormat="1" ht="15.75" x14ac:dyDescent="0.2">
      <c r="B180" s="110"/>
      <c r="C180" s="111"/>
      <c r="D180" s="144"/>
      <c r="E180" s="2"/>
      <c r="F180" s="2"/>
      <c r="G180" s="120"/>
      <c r="H180" s="121"/>
      <c r="I180" s="122"/>
      <c r="J180" s="123"/>
      <c r="K180" s="23"/>
      <c r="L180" s="24"/>
      <c r="M180" s="24"/>
      <c r="N180" s="510"/>
      <c r="O180" s="510"/>
      <c r="P180" s="41"/>
      <c r="Q180" s="41"/>
      <c r="R180" s="42"/>
      <c r="S180" s="41"/>
      <c r="U180" s="2"/>
      <c r="V180" s="2"/>
      <c r="W180" s="2"/>
      <c r="X180" s="2"/>
      <c r="Y180" s="2"/>
      <c r="Z180" s="2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  <c r="AL180" s="120"/>
      <c r="AM180" s="120"/>
      <c r="AN180" s="120"/>
      <c r="AO180" s="120"/>
      <c r="AP180" s="120"/>
      <c r="AQ180" s="120"/>
      <c r="AR180" s="120"/>
      <c r="AS180" s="120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1"/>
    </row>
    <row r="181" spans="2:58" s="109" customFormat="1" ht="15.75" x14ac:dyDescent="0.2">
      <c r="B181" s="110"/>
      <c r="C181" s="111"/>
      <c r="D181" s="144"/>
      <c r="E181" s="2"/>
      <c r="F181" s="2"/>
      <c r="G181" s="120"/>
      <c r="H181" s="121"/>
      <c r="I181" s="122"/>
      <c r="J181" s="123"/>
      <c r="K181" s="23"/>
      <c r="L181" s="24"/>
      <c r="M181" s="24"/>
      <c r="N181" s="510"/>
      <c r="O181" s="510"/>
      <c r="P181" s="41"/>
      <c r="Q181" s="41"/>
      <c r="R181" s="42"/>
      <c r="S181" s="41"/>
      <c r="U181" s="2"/>
      <c r="V181" s="2"/>
      <c r="W181" s="2"/>
      <c r="X181" s="2"/>
      <c r="Y181" s="2"/>
      <c r="Z181" s="2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0"/>
      <c r="AO181" s="120"/>
      <c r="AP181" s="120"/>
      <c r="AQ181" s="120"/>
      <c r="AR181" s="120"/>
      <c r="AS181" s="120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1"/>
    </row>
    <row r="182" spans="2:58" s="109" customFormat="1" ht="15.75" x14ac:dyDescent="0.2">
      <c r="B182" s="110"/>
      <c r="C182" s="111"/>
      <c r="D182" s="144"/>
      <c r="E182" s="2"/>
      <c r="F182" s="2"/>
      <c r="G182" s="120"/>
      <c r="H182" s="121"/>
      <c r="I182" s="122"/>
      <c r="J182" s="123"/>
      <c r="K182" s="23"/>
      <c r="L182" s="24"/>
      <c r="M182" s="24"/>
      <c r="N182" s="510"/>
      <c r="O182" s="510"/>
      <c r="P182" s="41"/>
      <c r="Q182" s="41"/>
      <c r="R182" s="42"/>
      <c r="S182" s="41"/>
      <c r="U182" s="2"/>
      <c r="V182" s="2"/>
      <c r="W182" s="2"/>
      <c r="X182" s="2"/>
      <c r="Y182" s="2"/>
      <c r="Z182" s="2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  <c r="AL182" s="120"/>
      <c r="AM182" s="120"/>
      <c r="AN182" s="120"/>
      <c r="AO182" s="120"/>
      <c r="AP182" s="120"/>
      <c r="AQ182" s="120"/>
      <c r="AR182" s="120"/>
      <c r="AS182" s="120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1"/>
    </row>
    <row r="183" spans="2:58" s="109" customFormat="1" ht="15.75" x14ac:dyDescent="0.2">
      <c r="B183" s="110"/>
      <c r="C183" s="111"/>
      <c r="D183" s="144"/>
      <c r="E183" s="2"/>
      <c r="F183" s="2"/>
      <c r="G183" s="120"/>
      <c r="H183" s="121"/>
      <c r="I183" s="122"/>
      <c r="J183" s="123"/>
      <c r="K183" s="23"/>
      <c r="L183" s="24"/>
      <c r="M183" s="24"/>
      <c r="N183" s="510"/>
      <c r="O183" s="510"/>
      <c r="P183" s="41"/>
      <c r="Q183" s="41"/>
      <c r="R183" s="42"/>
      <c r="S183" s="41"/>
      <c r="U183" s="2"/>
      <c r="V183" s="2"/>
      <c r="W183" s="2"/>
      <c r="X183" s="2"/>
      <c r="Y183" s="2"/>
      <c r="Z183" s="2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20"/>
      <c r="AO183" s="120"/>
      <c r="AP183" s="120"/>
      <c r="AQ183" s="120"/>
      <c r="AR183" s="120"/>
      <c r="AS183" s="120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1"/>
    </row>
    <row r="184" spans="2:58" s="109" customFormat="1" ht="15.75" x14ac:dyDescent="0.2">
      <c r="B184" s="110"/>
      <c r="C184" s="111"/>
      <c r="D184" s="144"/>
      <c r="E184" s="2"/>
      <c r="F184" s="2"/>
      <c r="G184" s="120"/>
      <c r="H184" s="121"/>
      <c r="I184" s="122"/>
      <c r="J184" s="123"/>
      <c r="K184" s="23"/>
      <c r="L184" s="24"/>
      <c r="M184" s="24"/>
      <c r="N184" s="510"/>
      <c r="O184" s="510"/>
      <c r="P184" s="41"/>
      <c r="Q184" s="41"/>
      <c r="R184" s="42"/>
      <c r="S184" s="41"/>
      <c r="U184" s="2"/>
      <c r="V184" s="2"/>
      <c r="W184" s="2"/>
      <c r="X184" s="2"/>
      <c r="Y184" s="2"/>
      <c r="Z184" s="2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20"/>
      <c r="AR184" s="120"/>
      <c r="AS184" s="120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1"/>
    </row>
    <row r="185" spans="2:58" s="109" customFormat="1" ht="15.75" x14ac:dyDescent="0.2">
      <c r="B185" s="110"/>
      <c r="C185" s="111"/>
      <c r="D185" s="144"/>
      <c r="E185" s="2"/>
      <c r="F185" s="2"/>
      <c r="G185" s="120"/>
      <c r="H185" s="121"/>
      <c r="I185" s="122"/>
      <c r="J185" s="123"/>
      <c r="K185" s="23"/>
      <c r="L185" s="24"/>
      <c r="M185" s="24"/>
      <c r="N185" s="510"/>
      <c r="O185" s="510"/>
      <c r="P185" s="41"/>
      <c r="Q185" s="41"/>
      <c r="R185" s="42"/>
      <c r="S185" s="41"/>
      <c r="U185" s="2"/>
      <c r="V185" s="2"/>
      <c r="W185" s="2"/>
      <c r="X185" s="2"/>
      <c r="Y185" s="2"/>
      <c r="Z185" s="2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  <c r="AL185" s="120"/>
      <c r="AM185" s="120"/>
      <c r="AN185" s="120"/>
      <c r="AO185" s="120"/>
      <c r="AP185" s="120"/>
      <c r="AQ185" s="120"/>
      <c r="AR185" s="120"/>
      <c r="AS185" s="120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1"/>
    </row>
    <row r="186" spans="2:58" s="109" customFormat="1" ht="15.75" x14ac:dyDescent="0.2">
      <c r="B186" s="110"/>
      <c r="C186" s="111"/>
      <c r="D186" s="144"/>
      <c r="E186" s="2"/>
      <c r="F186" s="2"/>
      <c r="G186" s="120"/>
      <c r="H186" s="121"/>
      <c r="I186" s="122"/>
      <c r="J186" s="123"/>
      <c r="K186" s="23"/>
      <c r="L186" s="24"/>
      <c r="M186" s="24"/>
      <c r="N186" s="510"/>
      <c r="O186" s="510"/>
      <c r="P186" s="41"/>
      <c r="Q186" s="41"/>
      <c r="R186" s="42"/>
      <c r="S186" s="41"/>
      <c r="U186" s="2"/>
      <c r="V186" s="2"/>
      <c r="W186" s="2"/>
      <c r="X186" s="2"/>
      <c r="Y186" s="2"/>
      <c r="Z186" s="2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20"/>
      <c r="AO186" s="120"/>
      <c r="AP186" s="120"/>
      <c r="AQ186" s="120"/>
      <c r="AR186" s="120"/>
      <c r="AS186" s="120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1"/>
    </row>
    <row r="187" spans="2:58" s="109" customFormat="1" ht="15.75" x14ac:dyDescent="0.2">
      <c r="B187" s="110"/>
      <c r="C187" s="111"/>
      <c r="D187" s="144"/>
      <c r="E187" s="2"/>
      <c r="F187" s="2"/>
      <c r="G187" s="120"/>
      <c r="H187" s="121"/>
      <c r="I187" s="122"/>
      <c r="J187" s="123"/>
      <c r="K187" s="23"/>
      <c r="L187" s="24"/>
      <c r="M187" s="24"/>
      <c r="N187" s="510"/>
      <c r="O187" s="510"/>
      <c r="P187" s="41"/>
      <c r="Q187" s="41"/>
      <c r="R187" s="42"/>
      <c r="S187" s="41"/>
      <c r="U187" s="2"/>
      <c r="V187" s="2"/>
      <c r="W187" s="2"/>
      <c r="X187" s="2"/>
      <c r="Y187" s="2"/>
      <c r="Z187" s="2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  <c r="AK187" s="120"/>
      <c r="AL187" s="120"/>
      <c r="AM187" s="120"/>
      <c r="AN187" s="120"/>
      <c r="AO187" s="120"/>
      <c r="AP187" s="120"/>
      <c r="AQ187" s="120"/>
      <c r="AR187" s="120"/>
      <c r="AS187" s="120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1"/>
    </row>
    <row r="188" spans="2:58" s="109" customFormat="1" ht="15.75" x14ac:dyDescent="0.2">
      <c r="B188" s="110"/>
      <c r="C188" s="111"/>
      <c r="D188" s="144"/>
      <c r="E188" s="2"/>
      <c r="F188" s="2"/>
      <c r="G188" s="120"/>
      <c r="H188" s="121"/>
      <c r="I188" s="122"/>
      <c r="J188" s="123"/>
      <c r="K188" s="23"/>
      <c r="L188" s="24"/>
      <c r="M188" s="24"/>
      <c r="N188" s="510"/>
      <c r="O188" s="510"/>
      <c r="P188" s="41"/>
      <c r="Q188" s="41"/>
      <c r="R188" s="42"/>
      <c r="S188" s="41"/>
      <c r="U188" s="2"/>
      <c r="V188" s="2"/>
      <c r="W188" s="2"/>
      <c r="X188" s="2"/>
      <c r="Y188" s="2"/>
      <c r="Z188" s="2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0"/>
      <c r="AO188" s="120"/>
      <c r="AP188" s="120"/>
      <c r="AQ188" s="120"/>
      <c r="AR188" s="120"/>
      <c r="AS188" s="120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1"/>
    </row>
    <row r="189" spans="2:58" s="109" customFormat="1" ht="15.75" x14ac:dyDescent="0.2">
      <c r="B189" s="110"/>
      <c r="C189" s="111"/>
      <c r="D189" s="144"/>
      <c r="E189" s="2"/>
      <c r="F189" s="2"/>
      <c r="G189" s="120"/>
      <c r="H189" s="121"/>
      <c r="I189" s="122"/>
      <c r="J189" s="123"/>
      <c r="K189" s="23"/>
      <c r="L189" s="24"/>
      <c r="M189" s="24"/>
      <c r="N189" s="510"/>
      <c r="O189" s="510"/>
      <c r="P189" s="41"/>
      <c r="Q189" s="41"/>
      <c r="R189" s="42"/>
      <c r="S189" s="41"/>
      <c r="U189" s="2"/>
      <c r="V189" s="2"/>
      <c r="W189" s="2"/>
      <c r="X189" s="2"/>
      <c r="Y189" s="2"/>
      <c r="Z189" s="2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0"/>
      <c r="AO189" s="120"/>
      <c r="AP189" s="120"/>
      <c r="AQ189" s="120"/>
      <c r="AR189" s="120"/>
      <c r="AS189" s="120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1"/>
    </row>
    <row r="190" spans="2:58" s="109" customFormat="1" ht="15.75" x14ac:dyDescent="0.2">
      <c r="B190" s="110"/>
      <c r="C190" s="111"/>
      <c r="D190" s="144"/>
      <c r="E190" s="2"/>
      <c r="F190" s="2"/>
      <c r="G190" s="120"/>
      <c r="H190" s="121"/>
      <c r="I190" s="122"/>
      <c r="J190" s="123"/>
      <c r="K190" s="23"/>
      <c r="L190" s="24"/>
      <c r="M190" s="24"/>
      <c r="N190" s="510"/>
      <c r="O190" s="510"/>
      <c r="P190" s="41"/>
      <c r="Q190" s="41"/>
      <c r="R190" s="42"/>
      <c r="S190" s="41"/>
      <c r="U190" s="2"/>
      <c r="V190" s="2"/>
      <c r="W190" s="2"/>
      <c r="X190" s="2"/>
      <c r="Y190" s="2"/>
      <c r="Z190" s="2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0"/>
      <c r="AO190" s="120"/>
      <c r="AP190" s="120"/>
      <c r="AQ190" s="120"/>
      <c r="AR190" s="120"/>
      <c r="AS190" s="120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1"/>
    </row>
    <row r="191" spans="2:58" s="109" customFormat="1" ht="15.75" x14ac:dyDescent="0.2">
      <c r="B191" s="110"/>
      <c r="C191" s="111"/>
      <c r="D191" s="144"/>
      <c r="E191" s="2"/>
      <c r="F191" s="2"/>
      <c r="G191" s="120"/>
      <c r="H191" s="121"/>
      <c r="I191" s="122"/>
      <c r="J191" s="123"/>
      <c r="K191" s="23"/>
      <c r="L191" s="24"/>
      <c r="M191" s="24"/>
      <c r="N191" s="510"/>
      <c r="O191" s="510"/>
      <c r="P191" s="41"/>
      <c r="Q191" s="41"/>
      <c r="R191" s="42"/>
      <c r="S191" s="41"/>
      <c r="U191" s="2"/>
      <c r="V191" s="2"/>
      <c r="W191" s="2"/>
      <c r="X191" s="2"/>
      <c r="Y191" s="2"/>
      <c r="Z191" s="2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0"/>
      <c r="AO191" s="120"/>
      <c r="AP191" s="120"/>
      <c r="AQ191" s="120"/>
      <c r="AR191" s="120"/>
      <c r="AS191" s="120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1"/>
    </row>
    <row r="192" spans="2:58" s="109" customFormat="1" ht="15.75" x14ac:dyDescent="0.2">
      <c r="B192" s="110"/>
      <c r="C192" s="111"/>
      <c r="D192" s="144"/>
      <c r="E192" s="2"/>
      <c r="F192" s="2"/>
      <c r="G192" s="120"/>
      <c r="H192" s="121"/>
      <c r="I192" s="122"/>
      <c r="J192" s="123"/>
      <c r="K192" s="23"/>
      <c r="L192" s="24"/>
      <c r="M192" s="24"/>
      <c r="N192" s="510"/>
      <c r="O192" s="510"/>
      <c r="P192" s="41"/>
      <c r="Q192" s="41"/>
      <c r="R192" s="42"/>
      <c r="S192" s="41"/>
      <c r="U192" s="2"/>
      <c r="V192" s="2"/>
      <c r="W192" s="2"/>
      <c r="X192" s="2"/>
      <c r="Y192" s="2"/>
      <c r="Z192" s="2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  <c r="AK192" s="120"/>
      <c r="AL192" s="120"/>
      <c r="AM192" s="120"/>
      <c r="AN192" s="120"/>
      <c r="AO192" s="120"/>
      <c r="AP192" s="120"/>
      <c r="AQ192" s="120"/>
      <c r="AR192" s="120"/>
      <c r="AS192" s="120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1"/>
    </row>
    <row r="193" spans="1:58" s="109" customFormat="1" ht="15.75" x14ac:dyDescent="0.2">
      <c r="B193" s="110"/>
      <c r="C193" s="111"/>
      <c r="D193" s="144"/>
      <c r="E193" s="2"/>
      <c r="F193" s="2"/>
      <c r="G193" s="120"/>
      <c r="H193" s="121"/>
      <c r="I193" s="122"/>
      <c r="J193" s="123"/>
      <c r="K193" s="23"/>
      <c r="L193" s="24"/>
      <c r="M193" s="24"/>
      <c r="N193" s="510"/>
      <c r="O193" s="510"/>
      <c r="P193" s="41"/>
      <c r="Q193" s="41"/>
      <c r="R193" s="42"/>
      <c r="S193" s="41"/>
      <c r="U193" s="2"/>
      <c r="V193" s="2"/>
      <c r="W193" s="2"/>
      <c r="X193" s="2"/>
      <c r="Y193" s="2"/>
      <c r="Z193" s="2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  <c r="AL193" s="120"/>
      <c r="AM193" s="120"/>
      <c r="AN193" s="120"/>
      <c r="AO193" s="120"/>
      <c r="AP193" s="120"/>
      <c r="AQ193" s="120"/>
      <c r="AR193" s="120"/>
      <c r="AS193" s="120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1"/>
    </row>
    <row r="194" spans="1:58" s="109" customFormat="1" ht="15.75" x14ac:dyDescent="0.2">
      <c r="B194" s="110"/>
      <c r="C194" s="111"/>
      <c r="D194" s="144"/>
      <c r="E194" s="2"/>
      <c r="F194" s="2"/>
      <c r="G194" s="120"/>
      <c r="H194" s="121"/>
      <c r="I194" s="122"/>
      <c r="J194" s="123"/>
      <c r="K194" s="23"/>
      <c r="L194" s="24"/>
      <c r="M194" s="24"/>
      <c r="N194" s="510"/>
      <c r="O194" s="510"/>
      <c r="P194" s="41"/>
      <c r="Q194" s="41"/>
      <c r="R194" s="42"/>
      <c r="S194" s="41"/>
      <c r="U194" s="2"/>
      <c r="V194" s="2"/>
      <c r="W194" s="2"/>
      <c r="X194" s="2"/>
      <c r="Y194" s="2"/>
      <c r="Z194" s="2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0"/>
      <c r="AO194" s="120"/>
      <c r="AP194" s="120"/>
      <c r="AQ194" s="120"/>
      <c r="AR194" s="120"/>
      <c r="AS194" s="120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1"/>
    </row>
    <row r="195" spans="1:58" s="109" customFormat="1" ht="15.75" x14ac:dyDescent="0.2">
      <c r="B195" s="110"/>
      <c r="C195" s="111"/>
      <c r="D195" s="144"/>
      <c r="E195" s="2"/>
      <c r="F195" s="2"/>
      <c r="G195" s="120"/>
      <c r="H195" s="121"/>
      <c r="I195" s="122"/>
      <c r="J195" s="123"/>
      <c r="K195" s="23"/>
      <c r="L195" s="24"/>
      <c r="M195" s="24"/>
      <c r="N195" s="510"/>
      <c r="O195" s="510"/>
      <c r="P195" s="41"/>
      <c r="Q195" s="41"/>
      <c r="R195" s="42"/>
      <c r="S195" s="41"/>
      <c r="U195" s="2"/>
      <c r="V195" s="2"/>
      <c r="W195" s="2"/>
      <c r="X195" s="2"/>
      <c r="Y195" s="2"/>
      <c r="Z195" s="2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0"/>
      <c r="AO195" s="120"/>
      <c r="AP195" s="120"/>
      <c r="AQ195" s="120"/>
      <c r="AR195" s="120"/>
      <c r="AS195" s="120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1"/>
    </row>
    <row r="196" spans="1:58" s="109" customFormat="1" ht="15.75" x14ac:dyDescent="0.2">
      <c r="B196" s="110"/>
      <c r="C196" s="111"/>
      <c r="D196" s="144"/>
      <c r="E196" s="2"/>
      <c r="F196" s="2"/>
      <c r="G196" s="120"/>
      <c r="H196" s="121"/>
      <c r="I196" s="122"/>
      <c r="J196" s="123"/>
      <c r="K196" s="23"/>
      <c r="L196" s="24"/>
      <c r="M196" s="24"/>
      <c r="N196" s="510"/>
      <c r="O196" s="510"/>
      <c r="P196" s="41"/>
      <c r="Q196" s="41"/>
      <c r="R196" s="42"/>
      <c r="S196" s="41"/>
      <c r="U196" s="2"/>
      <c r="V196" s="2"/>
      <c r="W196" s="2"/>
      <c r="X196" s="2"/>
      <c r="Y196" s="2"/>
      <c r="Z196" s="2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0"/>
      <c r="AO196" s="120"/>
      <c r="AP196" s="120"/>
      <c r="AQ196" s="120"/>
      <c r="AR196" s="120"/>
      <c r="AS196" s="120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1"/>
    </row>
    <row r="197" spans="1:58" s="109" customFormat="1" ht="15.75" x14ac:dyDescent="0.2">
      <c r="B197" s="110"/>
      <c r="C197" s="111"/>
      <c r="D197" s="144"/>
      <c r="E197" s="2"/>
      <c r="F197" s="2"/>
      <c r="G197" s="120"/>
      <c r="H197" s="121"/>
      <c r="I197" s="122"/>
      <c r="J197" s="123"/>
      <c r="K197" s="23"/>
      <c r="L197" s="24"/>
      <c r="M197" s="24"/>
      <c r="N197" s="510"/>
      <c r="O197" s="510"/>
      <c r="P197" s="41"/>
      <c r="Q197" s="41"/>
      <c r="R197" s="42"/>
      <c r="S197" s="41"/>
      <c r="U197" s="2"/>
      <c r="V197" s="2"/>
      <c r="W197" s="2"/>
      <c r="X197" s="2"/>
      <c r="Y197" s="2"/>
      <c r="Z197" s="2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0"/>
      <c r="AO197" s="120"/>
      <c r="AP197" s="120"/>
      <c r="AQ197" s="120"/>
      <c r="AR197" s="120"/>
      <c r="AS197" s="120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1"/>
    </row>
    <row r="198" spans="1:58" s="109" customFormat="1" ht="15.75" x14ac:dyDescent="0.2">
      <c r="B198" s="110"/>
      <c r="C198" s="111"/>
      <c r="D198" s="144"/>
      <c r="E198" s="2"/>
      <c r="F198" s="2"/>
      <c r="G198" s="120"/>
      <c r="H198" s="121"/>
      <c r="I198" s="122"/>
      <c r="J198" s="123"/>
      <c r="K198" s="23"/>
      <c r="L198" s="24"/>
      <c r="M198" s="24"/>
      <c r="N198" s="510"/>
      <c r="O198" s="510"/>
      <c r="P198" s="41"/>
      <c r="Q198" s="41"/>
      <c r="R198" s="42"/>
      <c r="S198" s="41"/>
      <c r="U198" s="2"/>
      <c r="V198" s="2"/>
      <c r="W198" s="2"/>
      <c r="X198" s="2"/>
      <c r="Y198" s="2"/>
      <c r="Z198" s="2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0"/>
      <c r="AO198" s="120"/>
      <c r="AP198" s="120"/>
      <c r="AQ198" s="120"/>
      <c r="AR198" s="120"/>
      <c r="AS198" s="120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1"/>
    </row>
    <row r="199" spans="1:58" s="109" customFormat="1" ht="15.75" x14ac:dyDescent="0.2">
      <c r="B199" s="110"/>
      <c r="C199" s="111"/>
      <c r="D199" s="144"/>
      <c r="E199" s="2"/>
      <c r="F199" s="2"/>
      <c r="G199" s="120"/>
      <c r="H199" s="121"/>
      <c r="I199" s="122"/>
      <c r="J199" s="123"/>
      <c r="K199" s="23"/>
      <c r="L199" s="24"/>
      <c r="M199" s="24"/>
      <c r="N199" s="510"/>
      <c r="O199" s="510"/>
      <c r="P199" s="41"/>
      <c r="Q199" s="41"/>
      <c r="R199" s="42"/>
      <c r="S199" s="41"/>
      <c r="U199" s="2"/>
      <c r="V199" s="2"/>
      <c r="W199" s="2"/>
      <c r="X199" s="2"/>
      <c r="Y199" s="2"/>
      <c r="Z199" s="2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  <c r="AP199" s="120"/>
      <c r="AQ199" s="120"/>
      <c r="AR199" s="120"/>
      <c r="AS199" s="120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1"/>
    </row>
    <row r="200" spans="1:58" s="109" customFormat="1" ht="15.75" x14ac:dyDescent="0.2">
      <c r="B200" s="110"/>
      <c r="C200" s="111"/>
      <c r="D200" s="144"/>
      <c r="E200" s="2"/>
      <c r="F200" s="2"/>
      <c r="G200" s="120"/>
      <c r="H200" s="121"/>
      <c r="I200" s="122"/>
      <c r="J200" s="123"/>
      <c r="K200" s="23"/>
      <c r="L200" s="24"/>
      <c r="M200" s="24"/>
      <c r="N200" s="510"/>
      <c r="O200" s="510"/>
      <c r="P200" s="41"/>
      <c r="Q200" s="41"/>
      <c r="R200" s="42"/>
      <c r="S200" s="41"/>
      <c r="U200" s="2"/>
      <c r="V200" s="2"/>
      <c r="W200" s="2"/>
      <c r="X200" s="2"/>
      <c r="Y200" s="2"/>
      <c r="Z200" s="2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  <c r="AP200" s="120"/>
      <c r="AQ200" s="120"/>
      <c r="AR200" s="120"/>
      <c r="AS200" s="120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1"/>
    </row>
    <row r="201" spans="1:58" s="109" customFormat="1" ht="15.75" x14ac:dyDescent="0.2">
      <c r="B201" s="110"/>
      <c r="C201" s="111"/>
      <c r="D201" s="144"/>
      <c r="E201" s="2"/>
      <c r="F201" s="2"/>
      <c r="G201" s="120"/>
      <c r="H201" s="121"/>
      <c r="I201" s="122"/>
      <c r="J201" s="123"/>
      <c r="K201" s="23"/>
      <c r="L201" s="24"/>
      <c r="M201" s="24"/>
      <c r="N201" s="510"/>
      <c r="O201" s="510"/>
      <c r="P201" s="41"/>
      <c r="Q201" s="41"/>
      <c r="R201" s="42"/>
      <c r="S201" s="41"/>
      <c r="U201" s="2"/>
      <c r="V201" s="2"/>
      <c r="W201" s="2"/>
      <c r="X201" s="2"/>
      <c r="Y201" s="2"/>
      <c r="Z201" s="2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1"/>
    </row>
    <row r="202" spans="1:58" s="109" customFormat="1" ht="15.75" x14ac:dyDescent="0.2">
      <c r="B202" s="110"/>
      <c r="C202" s="111"/>
      <c r="D202" s="144"/>
      <c r="E202" s="2"/>
      <c r="F202" s="2"/>
      <c r="G202" s="120"/>
      <c r="H202" s="121"/>
      <c r="I202" s="122"/>
      <c r="J202" s="123"/>
      <c r="K202" s="23"/>
      <c r="L202" s="24"/>
      <c r="M202" s="24"/>
      <c r="N202" s="510"/>
      <c r="O202" s="510"/>
      <c r="P202" s="41"/>
      <c r="Q202" s="41"/>
      <c r="R202" s="42"/>
      <c r="S202" s="41"/>
      <c r="U202" s="2"/>
      <c r="V202" s="2"/>
      <c r="W202" s="2"/>
      <c r="X202" s="2"/>
      <c r="Y202" s="2"/>
      <c r="Z202" s="2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1"/>
    </row>
    <row r="203" spans="1:58" s="109" customFormat="1" ht="15.75" x14ac:dyDescent="0.2">
      <c r="B203" s="110"/>
      <c r="C203" s="111"/>
      <c r="D203" s="144"/>
      <c r="E203" s="2"/>
      <c r="F203" s="2"/>
      <c r="G203" s="120"/>
      <c r="H203" s="121"/>
      <c r="I203" s="122"/>
      <c r="J203" s="123"/>
      <c r="K203" s="23"/>
      <c r="L203" s="24"/>
      <c r="M203" s="24"/>
      <c r="N203" s="510"/>
      <c r="O203" s="510"/>
      <c r="P203" s="41"/>
      <c r="Q203" s="41"/>
      <c r="R203" s="42"/>
      <c r="S203" s="41"/>
      <c r="U203" s="2"/>
      <c r="V203" s="2"/>
      <c r="W203" s="2"/>
      <c r="X203" s="2"/>
      <c r="Y203" s="2"/>
      <c r="Z203" s="2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0"/>
      <c r="AO203" s="120"/>
      <c r="AP203" s="120"/>
      <c r="AQ203" s="120"/>
      <c r="AR203" s="120"/>
      <c r="AS203" s="120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1"/>
    </row>
    <row r="204" spans="1:58" s="109" customFormat="1" ht="15.75" x14ac:dyDescent="0.2">
      <c r="B204" s="110"/>
      <c r="C204" s="111"/>
      <c r="D204" s="144"/>
      <c r="E204" s="2"/>
      <c r="F204" s="2"/>
      <c r="G204" s="120"/>
      <c r="H204" s="121"/>
      <c r="I204" s="122"/>
      <c r="J204" s="123"/>
      <c r="K204" s="23"/>
      <c r="L204" s="24"/>
      <c r="M204" s="24"/>
      <c r="N204" s="510"/>
      <c r="O204" s="510"/>
      <c r="P204" s="41"/>
      <c r="Q204" s="41"/>
      <c r="R204" s="42"/>
      <c r="S204" s="41"/>
      <c r="U204" s="2"/>
      <c r="V204" s="2"/>
      <c r="W204" s="2"/>
      <c r="X204" s="2"/>
      <c r="Y204" s="2"/>
      <c r="Z204" s="2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  <c r="AL204" s="120"/>
      <c r="AM204" s="120"/>
      <c r="AN204" s="120"/>
      <c r="AO204" s="120"/>
      <c r="AP204" s="120"/>
      <c r="AQ204" s="120"/>
      <c r="AR204" s="120"/>
      <c r="AS204" s="120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1"/>
    </row>
    <row r="205" spans="1:58" s="109" customFormat="1" ht="15.75" x14ac:dyDescent="0.2">
      <c r="B205" s="110"/>
      <c r="C205" s="111"/>
      <c r="D205" s="144"/>
      <c r="E205" s="2"/>
      <c r="F205" s="2"/>
      <c r="G205" s="120"/>
      <c r="H205" s="121"/>
      <c r="I205" s="122"/>
      <c r="J205" s="123"/>
      <c r="K205" s="23"/>
      <c r="L205" s="24"/>
      <c r="M205" s="24"/>
      <c r="N205" s="510"/>
      <c r="O205" s="510"/>
      <c r="P205" s="41"/>
      <c r="Q205" s="41"/>
      <c r="R205" s="42"/>
      <c r="S205" s="41"/>
      <c r="U205" s="2"/>
      <c r="V205" s="2"/>
      <c r="W205" s="2"/>
      <c r="X205" s="2"/>
      <c r="Y205" s="2"/>
      <c r="Z205" s="2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  <c r="AP205" s="120"/>
      <c r="AQ205" s="120"/>
      <c r="AR205" s="120"/>
      <c r="AS205" s="120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1"/>
    </row>
    <row r="206" spans="1:58" s="109" customFormat="1" ht="15.75" x14ac:dyDescent="0.2">
      <c r="B206" s="110"/>
      <c r="C206" s="111"/>
      <c r="D206" s="144"/>
      <c r="E206" s="2"/>
      <c r="F206" s="2"/>
      <c r="G206" s="120"/>
      <c r="H206" s="121"/>
      <c r="I206" s="122"/>
      <c r="J206" s="123"/>
      <c r="K206" s="23"/>
      <c r="L206" s="24"/>
      <c r="M206" s="24"/>
      <c r="N206" s="510"/>
      <c r="O206" s="510"/>
      <c r="P206" s="41"/>
      <c r="Q206" s="41"/>
      <c r="R206" s="42"/>
      <c r="S206" s="41"/>
      <c r="U206" s="2"/>
      <c r="V206" s="2"/>
      <c r="W206" s="2"/>
      <c r="X206" s="2"/>
      <c r="Y206" s="2"/>
      <c r="Z206" s="2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  <c r="AK206" s="120"/>
      <c r="AL206" s="120"/>
      <c r="AM206" s="120"/>
      <c r="AN206" s="120"/>
      <c r="AO206" s="120"/>
      <c r="AP206" s="120"/>
      <c r="AQ206" s="120"/>
      <c r="AR206" s="120"/>
      <c r="AS206" s="120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1"/>
    </row>
    <row r="207" spans="1:58" s="109" customFormat="1" ht="15.75" x14ac:dyDescent="0.2">
      <c r="B207" s="110"/>
      <c r="C207" s="111"/>
      <c r="D207" s="144"/>
      <c r="E207" s="2"/>
      <c r="F207" s="2"/>
      <c r="G207" s="120"/>
      <c r="H207" s="121"/>
      <c r="I207" s="122"/>
      <c r="J207" s="123"/>
      <c r="K207" s="23"/>
      <c r="L207" s="24"/>
      <c r="M207" s="24"/>
      <c r="N207" s="510"/>
      <c r="O207" s="510"/>
      <c r="P207" s="41"/>
      <c r="Q207" s="41"/>
      <c r="R207" s="42"/>
      <c r="S207" s="32"/>
      <c r="U207" s="2"/>
      <c r="V207" s="2"/>
      <c r="W207" s="2"/>
      <c r="X207" s="2"/>
      <c r="Y207" s="2"/>
      <c r="Z207" s="2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0"/>
      <c r="AO207" s="120"/>
      <c r="AP207" s="120"/>
      <c r="AQ207" s="120"/>
      <c r="AR207" s="120"/>
      <c r="AS207" s="120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1"/>
    </row>
    <row r="208" spans="1:58" s="41" customFormat="1" ht="15.75" x14ac:dyDescent="0.2">
      <c r="A208" s="109"/>
      <c r="B208" s="110"/>
      <c r="C208" s="111"/>
      <c r="D208" s="144"/>
      <c r="E208" s="2"/>
      <c r="F208" s="2"/>
      <c r="G208" s="120"/>
      <c r="H208" s="121"/>
      <c r="I208" s="122"/>
      <c r="J208" s="123"/>
      <c r="K208" s="23"/>
      <c r="L208" s="24"/>
      <c r="M208" s="24"/>
      <c r="N208" s="510"/>
      <c r="O208" s="510"/>
      <c r="R208" s="42"/>
      <c r="S208" s="32"/>
      <c r="T208" s="109"/>
      <c r="U208" s="2"/>
      <c r="V208" s="2"/>
      <c r="W208" s="2"/>
      <c r="X208" s="2"/>
      <c r="Y208" s="2"/>
      <c r="Z208" s="2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0"/>
      <c r="AO208" s="120"/>
      <c r="AP208" s="120"/>
      <c r="AQ208" s="120"/>
      <c r="AR208" s="120"/>
      <c r="AS208" s="120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1"/>
    </row>
    <row r="209" spans="1:58" s="41" customFormat="1" ht="15.75" x14ac:dyDescent="0.2">
      <c r="A209" s="109"/>
      <c r="B209" s="110"/>
      <c r="C209" s="111"/>
      <c r="D209" s="144"/>
      <c r="E209" s="2"/>
      <c r="F209" s="2"/>
      <c r="G209" s="120"/>
      <c r="H209" s="121"/>
      <c r="I209" s="122"/>
      <c r="J209" s="123"/>
      <c r="K209" s="23"/>
      <c r="L209" s="24"/>
      <c r="M209" s="24"/>
      <c r="N209" s="510"/>
      <c r="O209" s="510"/>
      <c r="R209" s="42"/>
      <c r="S209" s="32"/>
      <c r="T209" s="109"/>
      <c r="U209" s="2"/>
      <c r="V209" s="2"/>
      <c r="W209" s="2"/>
      <c r="X209" s="2"/>
      <c r="Y209" s="2"/>
      <c r="Z209" s="2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0"/>
      <c r="AO209" s="120"/>
      <c r="AP209" s="120"/>
      <c r="AQ209" s="120"/>
      <c r="AR209" s="120"/>
      <c r="AS209" s="120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1"/>
    </row>
    <row r="210" spans="1:58" s="41" customFormat="1" ht="15.75" x14ac:dyDescent="0.2">
      <c r="A210" s="109"/>
      <c r="B210" s="110"/>
      <c r="C210" s="111"/>
      <c r="D210" s="144"/>
      <c r="E210" s="2"/>
      <c r="F210" s="2"/>
      <c r="G210" s="120"/>
      <c r="H210" s="121"/>
      <c r="I210" s="122"/>
      <c r="J210" s="123"/>
      <c r="K210" s="23"/>
      <c r="L210" s="24"/>
      <c r="M210" s="24"/>
      <c r="N210" s="510"/>
      <c r="O210" s="510"/>
      <c r="R210" s="42"/>
      <c r="S210" s="32"/>
      <c r="T210" s="109"/>
      <c r="U210" s="2"/>
      <c r="V210" s="2"/>
      <c r="W210" s="2"/>
      <c r="X210" s="2"/>
      <c r="Y210" s="2"/>
      <c r="Z210" s="2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0"/>
      <c r="AO210" s="120"/>
      <c r="AP210" s="120"/>
      <c r="AQ210" s="120"/>
      <c r="AR210" s="120"/>
      <c r="AS210" s="120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1"/>
    </row>
    <row r="211" spans="1:58" s="41" customFormat="1" ht="15.75" x14ac:dyDescent="0.2">
      <c r="A211" s="109"/>
      <c r="B211" s="110"/>
      <c r="C211" s="111"/>
      <c r="D211" s="144"/>
      <c r="E211" s="2"/>
      <c r="F211" s="2"/>
      <c r="G211" s="120"/>
      <c r="H211" s="121"/>
      <c r="I211" s="122"/>
      <c r="J211" s="123"/>
      <c r="K211" s="23"/>
      <c r="L211" s="24"/>
      <c r="M211" s="24"/>
      <c r="N211" s="510"/>
      <c r="O211" s="510"/>
      <c r="R211" s="42"/>
      <c r="S211" s="32"/>
      <c r="T211" s="109"/>
      <c r="U211" s="2"/>
      <c r="V211" s="2"/>
      <c r="W211" s="2"/>
      <c r="X211" s="2"/>
      <c r="Y211" s="2"/>
      <c r="Z211" s="2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0"/>
      <c r="AO211" s="120"/>
      <c r="AP211" s="120"/>
      <c r="AQ211" s="120"/>
      <c r="AR211" s="120"/>
      <c r="AS211" s="120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1"/>
    </row>
    <row r="212" spans="1:58" s="41" customFormat="1" ht="15.75" x14ac:dyDescent="0.2">
      <c r="A212" s="109"/>
      <c r="B212" s="110"/>
      <c r="C212" s="111"/>
      <c r="D212" s="144"/>
      <c r="E212" s="2"/>
      <c r="F212" s="2"/>
      <c r="G212" s="120"/>
      <c r="H212" s="121"/>
      <c r="I212" s="122"/>
      <c r="J212" s="123"/>
      <c r="K212" s="23"/>
      <c r="L212" s="24"/>
      <c r="M212" s="24"/>
      <c r="N212" s="510"/>
      <c r="O212" s="510"/>
      <c r="R212" s="42"/>
      <c r="S212" s="32"/>
      <c r="T212" s="109"/>
      <c r="U212" s="2"/>
      <c r="V212" s="2"/>
      <c r="W212" s="2"/>
      <c r="X212" s="2"/>
      <c r="Y212" s="2"/>
      <c r="Z212" s="2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  <c r="AP212" s="120"/>
      <c r="AQ212" s="120"/>
      <c r="AR212" s="120"/>
      <c r="AS212" s="120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1"/>
    </row>
    <row r="213" spans="1:58" s="41" customFormat="1" ht="15.75" x14ac:dyDescent="0.2">
      <c r="A213" s="109"/>
      <c r="B213" s="110"/>
      <c r="C213" s="111"/>
      <c r="D213" s="144"/>
      <c r="E213" s="2"/>
      <c r="F213" s="2"/>
      <c r="G213" s="120"/>
      <c r="H213" s="121"/>
      <c r="I213" s="122"/>
      <c r="J213" s="123"/>
      <c r="K213" s="23"/>
      <c r="L213" s="24"/>
      <c r="M213" s="24"/>
      <c r="N213" s="510"/>
      <c r="O213" s="510"/>
      <c r="R213" s="42"/>
      <c r="S213" s="32"/>
      <c r="T213" s="109"/>
      <c r="U213" s="2"/>
      <c r="V213" s="2"/>
      <c r="W213" s="2"/>
      <c r="X213" s="2"/>
      <c r="Y213" s="2"/>
      <c r="Z213" s="2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1"/>
    </row>
    <row r="214" spans="1:58" s="41" customFormat="1" ht="15.75" x14ac:dyDescent="0.2">
      <c r="A214" s="109"/>
      <c r="B214" s="110"/>
      <c r="C214" s="111"/>
      <c r="D214" s="144"/>
      <c r="E214" s="2"/>
      <c r="F214" s="2"/>
      <c r="G214" s="120"/>
      <c r="H214" s="121"/>
      <c r="I214" s="122"/>
      <c r="J214" s="123"/>
      <c r="K214" s="23"/>
      <c r="L214" s="24"/>
      <c r="M214" s="24"/>
      <c r="N214" s="510"/>
      <c r="O214" s="510"/>
      <c r="R214" s="42"/>
      <c r="S214" s="32"/>
      <c r="T214" s="109"/>
      <c r="U214" s="2"/>
      <c r="V214" s="2"/>
      <c r="W214" s="2"/>
      <c r="X214" s="2"/>
      <c r="Y214" s="2"/>
      <c r="Z214" s="2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  <c r="AK214" s="120"/>
      <c r="AL214" s="120"/>
      <c r="AM214" s="120"/>
      <c r="AN214" s="120"/>
      <c r="AO214" s="120"/>
      <c r="AP214" s="120"/>
      <c r="AQ214" s="120"/>
      <c r="AR214" s="120"/>
      <c r="AS214" s="120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1"/>
    </row>
    <row r="215" spans="1:58" s="41" customFormat="1" ht="15.75" x14ac:dyDescent="0.2">
      <c r="A215" s="109"/>
      <c r="B215" s="110"/>
      <c r="C215" s="111"/>
      <c r="D215" s="144"/>
      <c r="E215" s="2"/>
      <c r="F215" s="2"/>
      <c r="G215" s="120"/>
      <c r="H215" s="121"/>
      <c r="I215" s="122"/>
      <c r="J215" s="123"/>
      <c r="K215" s="23"/>
      <c r="L215" s="24"/>
      <c r="M215" s="24"/>
      <c r="N215" s="510"/>
      <c r="O215" s="510"/>
      <c r="R215" s="42"/>
      <c r="S215" s="32"/>
      <c r="T215" s="109"/>
      <c r="U215" s="2"/>
      <c r="V215" s="2"/>
      <c r="W215" s="2"/>
      <c r="X215" s="2"/>
      <c r="Y215" s="2"/>
      <c r="Z215" s="2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  <c r="AL215" s="120"/>
      <c r="AM215" s="120"/>
      <c r="AN215" s="120"/>
      <c r="AO215" s="120"/>
      <c r="AP215" s="120"/>
      <c r="AQ215" s="120"/>
      <c r="AR215" s="120"/>
      <c r="AS215" s="120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1"/>
    </row>
    <row r="216" spans="1:58" s="41" customFormat="1" ht="15.75" x14ac:dyDescent="0.2">
      <c r="A216" s="109"/>
      <c r="B216" s="110"/>
      <c r="C216" s="111"/>
      <c r="D216" s="144"/>
      <c r="E216" s="2"/>
      <c r="F216" s="2"/>
      <c r="G216" s="120"/>
      <c r="H216" s="121"/>
      <c r="I216" s="122"/>
      <c r="J216" s="123"/>
      <c r="K216" s="23"/>
      <c r="L216" s="24"/>
      <c r="M216" s="24"/>
      <c r="N216" s="510"/>
      <c r="O216" s="510"/>
      <c r="R216" s="42"/>
      <c r="S216" s="32"/>
      <c r="T216" s="109"/>
      <c r="U216" s="2"/>
      <c r="V216" s="2"/>
      <c r="W216" s="2"/>
      <c r="X216" s="2"/>
      <c r="Y216" s="2"/>
      <c r="Z216" s="2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  <c r="AQ216" s="120"/>
      <c r="AR216" s="120"/>
      <c r="AS216" s="120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1"/>
    </row>
    <row r="217" spans="1:58" s="41" customFormat="1" ht="15.75" x14ac:dyDescent="0.2">
      <c r="A217" s="109"/>
      <c r="B217" s="110"/>
      <c r="C217" s="111"/>
      <c r="D217" s="144"/>
      <c r="E217" s="2"/>
      <c r="F217" s="2"/>
      <c r="G217" s="120"/>
      <c r="H217" s="121"/>
      <c r="I217" s="122"/>
      <c r="J217" s="123"/>
      <c r="K217" s="23"/>
      <c r="L217" s="24"/>
      <c r="M217" s="24"/>
      <c r="N217" s="510"/>
      <c r="O217" s="510"/>
      <c r="R217" s="42"/>
      <c r="S217" s="32"/>
      <c r="T217" s="109"/>
      <c r="U217" s="2"/>
      <c r="V217" s="2"/>
      <c r="W217" s="2"/>
      <c r="X217" s="2"/>
      <c r="Y217" s="2"/>
      <c r="Z217" s="2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  <c r="AL217" s="120"/>
      <c r="AM217" s="120"/>
      <c r="AN217" s="120"/>
      <c r="AO217" s="120"/>
      <c r="AP217" s="120"/>
      <c r="AQ217" s="120"/>
      <c r="AR217" s="120"/>
      <c r="AS217" s="120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1"/>
    </row>
    <row r="218" spans="1:58" s="41" customFormat="1" ht="15.75" x14ac:dyDescent="0.2">
      <c r="A218" s="109"/>
      <c r="B218" s="110"/>
      <c r="C218" s="111"/>
      <c r="D218" s="144"/>
      <c r="E218" s="2"/>
      <c r="F218" s="2"/>
      <c r="G218" s="120"/>
      <c r="H218" s="121"/>
      <c r="I218" s="122"/>
      <c r="J218" s="123"/>
      <c r="K218" s="23"/>
      <c r="L218" s="24"/>
      <c r="M218" s="24"/>
      <c r="N218" s="510"/>
      <c r="O218" s="510"/>
      <c r="R218" s="42"/>
      <c r="S218" s="32"/>
      <c r="T218" s="109"/>
      <c r="U218" s="2"/>
      <c r="V218" s="2"/>
      <c r="W218" s="2"/>
      <c r="X218" s="2"/>
      <c r="Y218" s="2"/>
      <c r="Z218" s="2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  <c r="AP218" s="120"/>
      <c r="AQ218" s="120"/>
      <c r="AR218" s="120"/>
      <c r="AS218" s="120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1"/>
    </row>
    <row r="219" spans="1:58" s="41" customFormat="1" ht="15.75" x14ac:dyDescent="0.2">
      <c r="A219" s="109"/>
      <c r="B219" s="110"/>
      <c r="C219" s="111"/>
      <c r="D219" s="144"/>
      <c r="E219" s="2"/>
      <c r="F219" s="2"/>
      <c r="G219" s="120"/>
      <c r="H219" s="121"/>
      <c r="I219" s="122"/>
      <c r="J219" s="123"/>
      <c r="K219" s="23"/>
      <c r="L219" s="24"/>
      <c r="M219" s="24"/>
      <c r="N219" s="510"/>
      <c r="O219" s="510"/>
      <c r="R219" s="42"/>
      <c r="S219" s="32"/>
      <c r="T219" s="109"/>
      <c r="U219" s="2"/>
      <c r="V219" s="2"/>
      <c r="W219" s="2"/>
      <c r="X219" s="2"/>
      <c r="Y219" s="2"/>
      <c r="Z219" s="2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  <c r="AP219" s="120"/>
      <c r="AQ219" s="120"/>
      <c r="AR219" s="120"/>
      <c r="AS219" s="120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1"/>
    </row>
    <row r="220" spans="1:58" s="41" customFormat="1" ht="15.75" x14ac:dyDescent="0.2">
      <c r="A220" s="109"/>
      <c r="B220" s="110"/>
      <c r="C220" s="111"/>
      <c r="D220" s="144"/>
      <c r="E220" s="2"/>
      <c r="F220" s="2"/>
      <c r="G220" s="120"/>
      <c r="H220" s="121"/>
      <c r="I220" s="122"/>
      <c r="J220" s="123"/>
      <c r="K220" s="23"/>
      <c r="L220" s="24"/>
      <c r="M220" s="24"/>
      <c r="N220" s="510"/>
      <c r="O220" s="510"/>
      <c r="R220" s="42"/>
      <c r="S220" s="32"/>
      <c r="T220" s="109"/>
      <c r="U220" s="2"/>
      <c r="V220" s="2"/>
      <c r="W220" s="2"/>
      <c r="X220" s="2"/>
      <c r="Y220" s="2"/>
      <c r="Z220" s="2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  <c r="AP220" s="120"/>
      <c r="AQ220" s="120"/>
      <c r="AR220" s="120"/>
      <c r="AS220" s="120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1"/>
    </row>
    <row r="221" spans="1:58" s="41" customFormat="1" ht="15.75" x14ac:dyDescent="0.2">
      <c r="A221" s="109"/>
      <c r="B221" s="110"/>
      <c r="C221" s="111"/>
      <c r="D221" s="144"/>
      <c r="E221" s="2"/>
      <c r="F221" s="2"/>
      <c r="G221" s="120"/>
      <c r="H221" s="121"/>
      <c r="I221" s="122"/>
      <c r="J221" s="123"/>
      <c r="K221" s="23"/>
      <c r="L221" s="24"/>
      <c r="M221" s="24"/>
      <c r="N221" s="510"/>
      <c r="O221" s="510"/>
      <c r="R221" s="42"/>
      <c r="S221" s="32"/>
      <c r="T221" s="109"/>
      <c r="U221" s="2"/>
      <c r="V221" s="2"/>
      <c r="W221" s="2"/>
      <c r="X221" s="2"/>
      <c r="Y221" s="2"/>
      <c r="Z221" s="2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1"/>
    </row>
    <row r="222" spans="1:58" s="41" customFormat="1" ht="15.75" x14ac:dyDescent="0.2">
      <c r="A222" s="109"/>
      <c r="B222" s="110"/>
      <c r="C222" s="111"/>
      <c r="D222" s="144"/>
      <c r="E222" s="2"/>
      <c r="F222" s="2"/>
      <c r="G222" s="120"/>
      <c r="H222" s="121"/>
      <c r="I222" s="122"/>
      <c r="J222" s="123"/>
      <c r="K222" s="23"/>
      <c r="L222" s="24"/>
      <c r="M222" s="24"/>
      <c r="N222" s="510"/>
      <c r="O222" s="510"/>
      <c r="R222" s="42"/>
      <c r="S222" s="32"/>
      <c r="T222" s="109"/>
      <c r="U222" s="2"/>
      <c r="V222" s="2"/>
      <c r="W222" s="2"/>
      <c r="X222" s="2"/>
      <c r="Y222" s="2"/>
      <c r="Z222" s="2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0"/>
      <c r="AO222" s="120"/>
      <c r="AP222" s="120"/>
      <c r="AQ222" s="120"/>
      <c r="AR222" s="120"/>
      <c r="AS222" s="120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1"/>
    </row>
    <row r="223" spans="1:58" s="41" customFormat="1" ht="15.75" x14ac:dyDescent="0.2">
      <c r="A223" s="109"/>
      <c r="B223" s="110"/>
      <c r="C223" s="111"/>
      <c r="D223" s="144"/>
      <c r="E223" s="2"/>
      <c r="F223" s="2"/>
      <c r="G223" s="120"/>
      <c r="H223" s="121"/>
      <c r="I223" s="122"/>
      <c r="J223" s="123"/>
      <c r="K223" s="23"/>
      <c r="L223" s="24"/>
      <c r="M223" s="24"/>
      <c r="N223" s="510"/>
      <c r="O223" s="510"/>
      <c r="R223" s="42"/>
      <c r="S223" s="32"/>
      <c r="T223" s="109"/>
      <c r="U223" s="2"/>
      <c r="V223" s="2"/>
      <c r="W223" s="2"/>
      <c r="X223" s="2"/>
      <c r="Y223" s="2"/>
      <c r="Z223" s="2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  <c r="AP223" s="120"/>
      <c r="AQ223" s="120"/>
      <c r="AR223" s="120"/>
      <c r="AS223" s="120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1"/>
    </row>
    <row r="224" spans="1:58" s="41" customFormat="1" ht="15.75" x14ac:dyDescent="0.2">
      <c r="A224" s="109"/>
      <c r="B224" s="110"/>
      <c r="C224" s="111"/>
      <c r="D224" s="144"/>
      <c r="E224" s="2"/>
      <c r="F224" s="2"/>
      <c r="G224" s="120"/>
      <c r="H224" s="121"/>
      <c r="I224" s="122"/>
      <c r="J224" s="123"/>
      <c r="K224" s="23"/>
      <c r="L224" s="24"/>
      <c r="M224" s="24"/>
      <c r="N224" s="510"/>
      <c r="O224" s="510"/>
      <c r="R224" s="42"/>
      <c r="S224" s="32"/>
      <c r="T224" s="109"/>
      <c r="U224" s="2"/>
      <c r="V224" s="2"/>
      <c r="W224" s="2"/>
      <c r="X224" s="2"/>
      <c r="Y224" s="2"/>
      <c r="Z224" s="2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  <c r="AQ224" s="120"/>
      <c r="AR224" s="120"/>
      <c r="AS224" s="120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1"/>
    </row>
    <row r="225" spans="1:58" s="41" customFormat="1" ht="15.75" x14ac:dyDescent="0.2">
      <c r="A225" s="109"/>
      <c r="B225" s="110"/>
      <c r="C225" s="111"/>
      <c r="D225" s="144"/>
      <c r="E225" s="2"/>
      <c r="F225" s="2"/>
      <c r="G225" s="120"/>
      <c r="H225" s="121"/>
      <c r="I225" s="122"/>
      <c r="J225" s="123"/>
      <c r="K225" s="23"/>
      <c r="L225" s="24"/>
      <c r="M225" s="24"/>
      <c r="N225" s="510"/>
      <c r="O225" s="510"/>
      <c r="R225" s="42"/>
      <c r="S225" s="32"/>
      <c r="T225" s="109"/>
      <c r="U225" s="2"/>
      <c r="V225" s="2"/>
      <c r="W225" s="2"/>
      <c r="X225" s="2"/>
      <c r="Y225" s="2"/>
      <c r="Z225" s="2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0"/>
      <c r="AO225" s="120"/>
      <c r="AP225" s="120"/>
      <c r="AQ225" s="120"/>
      <c r="AR225" s="120"/>
      <c r="AS225" s="120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1"/>
    </row>
    <row r="226" spans="1:58" s="41" customFormat="1" ht="15.75" x14ac:dyDescent="0.2">
      <c r="A226" s="109"/>
      <c r="B226" s="110"/>
      <c r="C226" s="111"/>
      <c r="D226" s="144"/>
      <c r="E226" s="2"/>
      <c r="F226" s="2"/>
      <c r="G226" s="120"/>
      <c r="H226" s="121"/>
      <c r="I226" s="122"/>
      <c r="J226" s="123"/>
      <c r="K226" s="23"/>
      <c r="L226" s="24"/>
      <c r="M226" s="24"/>
      <c r="N226" s="510"/>
      <c r="O226" s="510"/>
      <c r="R226" s="42"/>
      <c r="S226" s="32"/>
      <c r="T226" s="109"/>
      <c r="U226" s="2"/>
      <c r="V226" s="2"/>
      <c r="W226" s="2"/>
      <c r="X226" s="2"/>
      <c r="Y226" s="2"/>
      <c r="Z226" s="2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  <c r="AQ226" s="120"/>
      <c r="AR226" s="120"/>
      <c r="AS226" s="120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1"/>
    </row>
    <row r="227" spans="1:58" s="41" customFormat="1" ht="15.75" x14ac:dyDescent="0.2">
      <c r="A227" s="109"/>
      <c r="B227" s="110"/>
      <c r="C227" s="111"/>
      <c r="D227" s="144"/>
      <c r="E227" s="2"/>
      <c r="F227" s="2"/>
      <c r="G227" s="120"/>
      <c r="H227" s="121"/>
      <c r="I227" s="122"/>
      <c r="J227" s="123"/>
      <c r="K227" s="23"/>
      <c r="L227" s="24"/>
      <c r="M227" s="24"/>
      <c r="N227" s="510"/>
      <c r="O227" s="510"/>
      <c r="R227" s="42"/>
      <c r="S227" s="32"/>
      <c r="T227" s="109"/>
      <c r="U227" s="2"/>
      <c r="V227" s="2"/>
      <c r="W227" s="2"/>
      <c r="X227" s="2"/>
      <c r="Y227" s="2"/>
      <c r="Z227" s="2"/>
      <c r="AA227" s="120"/>
      <c r="AB227" s="120"/>
      <c r="AC227" s="120"/>
      <c r="AD227" s="120"/>
      <c r="AE227" s="120"/>
      <c r="AF227" s="120"/>
      <c r="AG227" s="120"/>
      <c r="AH227" s="120"/>
      <c r="AI227" s="120"/>
      <c r="AJ227" s="120"/>
      <c r="AK227" s="120"/>
      <c r="AL227" s="120"/>
      <c r="AM227" s="120"/>
      <c r="AN227" s="120"/>
      <c r="AO227" s="120"/>
      <c r="AP227" s="120"/>
      <c r="AQ227" s="120"/>
      <c r="AR227" s="120"/>
      <c r="AS227" s="120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1"/>
    </row>
    <row r="228" spans="1:58" s="41" customFormat="1" ht="15.75" x14ac:dyDescent="0.2">
      <c r="A228" s="109"/>
      <c r="B228" s="110"/>
      <c r="C228" s="111"/>
      <c r="D228" s="144"/>
      <c r="E228" s="2"/>
      <c r="F228" s="2"/>
      <c r="G228" s="120"/>
      <c r="H228" s="121"/>
      <c r="I228" s="122"/>
      <c r="J228" s="123"/>
      <c r="K228" s="23"/>
      <c r="L228" s="24"/>
      <c r="M228" s="24"/>
      <c r="N228" s="510"/>
      <c r="O228" s="510"/>
      <c r="R228" s="42"/>
      <c r="S228" s="32"/>
      <c r="T228" s="109"/>
      <c r="U228" s="2"/>
      <c r="V228" s="2"/>
      <c r="W228" s="2"/>
      <c r="X228" s="2"/>
      <c r="Y228" s="2"/>
      <c r="Z228" s="2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  <c r="AL228" s="120"/>
      <c r="AM228" s="120"/>
      <c r="AN228" s="120"/>
      <c r="AO228" s="120"/>
      <c r="AP228" s="120"/>
      <c r="AQ228" s="120"/>
      <c r="AR228" s="120"/>
      <c r="AS228" s="120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1"/>
    </row>
    <row r="229" spans="1:58" s="41" customFormat="1" ht="15.75" x14ac:dyDescent="0.2">
      <c r="A229" s="109"/>
      <c r="B229" s="110"/>
      <c r="C229" s="111"/>
      <c r="D229" s="144"/>
      <c r="E229" s="2"/>
      <c r="F229" s="2"/>
      <c r="G229" s="120"/>
      <c r="H229" s="121"/>
      <c r="I229" s="122"/>
      <c r="J229" s="123"/>
      <c r="K229" s="23"/>
      <c r="L229" s="24"/>
      <c r="M229" s="24"/>
      <c r="N229" s="510"/>
      <c r="O229" s="510"/>
      <c r="R229" s="42"/>
      <c r="S229" s="32"/>
      <c r="T229" s="109"/>
      <c r="U229" s="2"/>
      <c r="V229" s="2"/>
      <c r="W229" s="2"/>
      <c r="X229" s="2"/>
      <c r="Y229" s="2"/>
      <c r="Z229" s="2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0"/>
      <c r="AO229" s="120"/>
      <c r="AP229" s="120"/>
      <c r="AQ229" s="120"/>
      <c r="AR229" s="120"/>
      <c r="AS229" s="120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1"/>
    </row>
    <row r="230" spans="1:58" s="41" customFormat="1" ht="15.75" x14ac:dyDescent="0.2">
      <c r="A230" s="109"/>
      <c r="B230" s="110"/>
      <c r="C230" s="111"/>
      <c r="D230" s="144"/>
      <c r="E230" s="2"/>
      <c r="F230" s="2"/>
      <c r="G230" s="120"/>
      <c r="H230" s="121"/>
      <c r="I230" s="122"/>
      <c r="J230" s="123"/>
      <c r="K230" s="23"/>
      <c r="L230" s="24"/>
      <c r="M230" s="24"/>
      <c r="N230" s="510"/>
      <c r="O230" s="510"/>
      <c r="R230" s="42"/>
      <c r="S230" s="32"/>
      <c r="T230" s="109"/>
      <c r="U230" s="2"/>
      <c r="V230" s="2"/>
      <c r="W230" s="2"/>
      <c r="X230" s="2"/>
      <c r="Y230" s="2"/>
      <c r="Z230" s="2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0"/>
      <c r="AL230" s="120"/>
      <c r="AM230" s="120"/>
      <c r="AN230" s="120"/>
      <c r="AO230" s="120"/>
      <c r="AP230" s="120"/>
      <c r="AQ230" s="120"/>
      <c r="AR230" s="120"/>
      <c r="AS230" s="120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1"/>
    </row>
    <row r="231" spans="1:58" s="41" customFormat="1" ht="15.75" x14ac:dyDescent="0.2">
      <c r="A231" s="109"/>
      <c r="B231" s="110"/>
      <c r="C231" s="111"/>
      <c r="D231" s="144"/>
      <c r="E231" s="2"/>
      <c r="F231" s="2"/>
      <c r="G231" s="120"/>
      <c r="H231" s="121"/>
      <c r="I231" s="122"/>
      <c r="J231" s="123"/>
      <c r="K231" s="23"/>
      <c r="L231" s="24"/>
      <c r="M231" s="24"/>
      <c r="N231" s="510"/>
      <c r="O231" s="510"/>
      <c r="R231" s="42"/>
      <c r="S231" s="32"/>
      <c r="T231" s="109"/>
      <c r="U231" s="2"/>
      <c r="V231" s="2"/>
      <c r="W231" s="2"/>
      <c r="X231" s="2"/>
      <c r="Y231" s="2"/>
      <c r="Z231" s="2"/>
      <c r="AA231" s="120"/>
      <c r="AB231" s="120"/>
      <c r="AC231" s="120"/>
      <c r="AD231" s="120"/>
      <c r="AE231" s="120"/>
      <c r="AF231" s="120"/>
      <c r="AG231" s="120"/>
      <c r="AH231" s="120"/>
      <c r="AI231" s="120"/>
      <c r="AJ231" s="120"/>
      <c r="AK231" s="120"/>
      <c r="AL231" s="120"/>
      <c r="AM231" s="120"/>
      <c r="AN231" s="120"/>
      <c r="AO231" s="120"/>
      <c r="AP231" s="120"/>
      <c r="AQ231" s="120"/>
      <c r="AR231" s="120"/>
      <c r="AS231" s="120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1"/>
    </row>
    <row r="232" spans="1:58" s="41" customFormat="1" ht="15.75" x14ac:dyDescent="0.2">
      <c r="A232" s="109"/>
      <c r="B232" s="110"/>
      <c r="C232" s="111"/>
      <c r="D232" s="144"/>
      <c r="E232" s="2"/>
      <c r="F232" s="2"/>
      <c r="G232" s="120"/>
      <c r="H232" s="121"/>
      <c r="I232" s="122"/>
      <c r="J232" s="123"/>
      <c r="K232" s="23"/>
      <c r="L232" s="24"/>
      <c r="M232" s="24"/>
      <c r="N232" s="510"/>
      <c r="O232" s="510"/>
      <c r="R232" s="42"/>
      <c r="S232" s="32"/>
      <c r="T232" s="109"/>
      <c r="U232" s="2"/>
      <c r="V232" s="2"/>
      <c r="W232" s="2"/>
      <c r="X232" s="2"/>
      <c r="Y232" s="2"/>
      <c r="Z232" s="2"/>
      <c r="AA232" s="120"/>
      <c r="AB232" s="120"/>
      <c r="AC232" s="120"/>
      <c r="AD232" s="120"/>
      <c r="AE232" s="120"/>
      <c r="AF232" s="120"/>
      <c r="AG232" s="120"/>
      <c r="AH232" s="120"/>
      <c r="AI232" s="120"/>
      <c r="AJ232" s="120"/>
      <c r="AK232" s="120"/>
      <c r="AL232" s="120"/>
      <c r="AM232" s="120"/>
      <c r="AN232" s="120"/>
      <c r="AO232" s="120"/>
      <c r="AP232" s="120"/>
      <c r="AQ232" s="120"/>
      <c r="AR232" s="120"/>
      <c r="AS232" s="120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1"/>
    </row>
    <row r="233" spans="1:58" s="41" customFormat="1" ht="15.75" x14ac:dyDescent="0.2">
      <c r="A233" s="109"/>
      <c r="B233" s="110"/>
      <c r="C233" s="111"/>
      <c r="D233" s="144"/>
      <c r="E233" s="2"/>
      <c r="F233" s="2"/>
      <c r="G233" s="120"/>
      <c r="H233" s="121"/>
      <c r="I233" s="122"/>
      <c r="J233" s="123"/>
      <c r="K233" s="23"/>
      <c r="L233" s="24"/>
      <c r="M233" s="24"/>
      <c r="N233" s="510"/>
      <c r="O233" s="510"/>
      <c r="R233" s="42"/>
      <c r="S233" s="32"/>
      <c r="T233" s="109"/>
      <c r="U233" s="2"/>
      <c r="V233" s="2"/>
      <c r="W233" s="2"/>
      <c r="X233" s="2"/>
      <c r="Y233" s="2"/>
      <c r="Z233" s="2"/>
      <c r="AA233" s="120"/>
      <c r="AB233" s="120"/>
      <c r="AC233" s="120"/>
      <c r="AD233" s="120"/>
      <c r="AE233" s="120"/>
      <c r="AF233" s="120"/>
      <c r="AG233" s="120"/>
      <c r="AH233" s="120"/>
      <c r="AI233" s="120"/>
      <c r="AJ233" s="120"/>
      <c r="AK233" s="120"/>
      <c r="AL233" s="120"/>
      <c r="AM233" s="120"/>
      <c r="AN233" s="120"/>
      <c r="AO233" s="120"/>
      <c r="AP233" s="120"/>
      <c r="AQ233" s="120"/>
      <c r="AR233" s="120"/>
      <c r="AS233" s="120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1"/>
    </row>
    <row r="234" spans="1:58" s="41" customFormat="1" ht="15.75" x14ac:dyDescent="0.2">
      <c r="A234" s="109"/>
      <c r="B234" s="110"/>
      <c r="C234" s="111"/>
      <c r="D234" s="144"/>
      <c r="E234" s="2"/>
      <c r="F234" s="2"/>
      <c r="G234" s="120"/>
      <c r="H234" s="121"/>
      <c r="I234" s="122"/>
      <c r="J234" s="123"/>
      <c r="K234" s="23"/>
      <c r="L234" s="24"/>
      <c r="M234" s="24"/>
      <c r="N234" s="510"/>
      <c r="O234" s="510"/>
      <c r="R234" s="42"/>
      <c r="S234" s="32"/>
      <c r="T234" s="109"/>
      <c r="U234" s="2"/>
      <c r="V234" s="2"/>
      <c r="W234" s="2"/>
      <c r="X234" s="2"/>
      <c r="Y234" s="2"/>
      <c r="Z234" s="2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0"/>
      <c r="AQ234" s="120"/>
      <c r="AR234" s="120"/>
      <c r="AS234" s="120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1"/>
    </row>
    <row r="235" spans="1:58" s="41" customFormat="1" ht="15.75" x14ac:dyDescent="0.2">
      <c r="A235" s="109"/>
      <c r="B235" s="110"/>
      <c r="C235" s="111"/>
      <c r="D235" s="144"/>
      <c r="E235" s="2"/>
      <c r="F235" s="2"/>
      <c r="G235" s="120"/>
      <c r="H235" s="121"/>
      <c r="I235" s="122"/>
      <c r="J235" s="123"/>
      <c r="K235" s="23"/>
      <c r="L235" s="24"/>
      <c r="M235" s="24"/>
      <c r="N235" s="510"/>
      <c r="O235" s="510"/>
      <c r="R235" s="42"/>
      <c r="S235" s="32"/>
      <c r="T235" s="109"/>
      <c r="U235" s="2"/>
      <c r="V235" s="2"/>
      <c r="W235" s="2"/>
      <c r="X235" s="2"/>
      <c r="Y235" s="2"/>
      <c r="Z235" s="2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0"/>
      <c r="AO235" s="120"/>
      <c r="AP235" s="120"/>
      <c r="AQ235" s="120"/>
      <c r="AR235" s="120"/>
      <c r="AS235" s="120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1"/>
    </row>
    <row r="236" spans="1:58" s="41" customFormat="1" ht="15.75" x14ac:dyDescent="0.2">
      <c r="A236" s="109"/>
      <c r="B236" s="110"/>
      <c r="C236" s="111"/>
      <c r="D236" s="144"/>
      <c r="E236" s="2"/>
      <c r="F236" s="2"/>
      <c r="G236" s="120"/>
      <c r="H236" s="121"/>
      <c r="I236" s="122"/>
      <c r="J236" s="123"/>
      <c r="K236" s="23"/>
      <c r="L236" s="24"/>
      <c r="M236" s="24"/>
      <c r="N236" s="510"/>
      <c r="O236" s="510"/>
      <c r="R236" s="42"/>
      <c r="S236" s="32"/>
      <c r="T236" s="109"/>
      <c r="U236" s="2"/>
      <c r="V236" s="2"/>
      <c r="W236" s="2"/>
      <c r="X236" s="2"/>
      <c r="Y236" s="2"/>
      <c r="Z236" s="2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  <c r="AP236" s="120"/>
      <c r="AQ236" s="120"/>
      <c r="AR236" s="120"/>
      <c r="AS236" s="120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1"/>
    </row>
    <row r="237" spans="1:58" s="41" customFormat="1" ht="15.75" x14ac:dyDescent="0.2">
      <c r="A237" s="109"/>
      <c r="B237" s="110"/>
      <c r="C237" s="111"/>
      <c r="D237" s="144"/>
      <c r="E237" s="2"/>
      <c r="F237" s="2"/>
      <c r="G237" s="120"/>
      <c r="H237" s="121"/>
      <c r="I237" s="122"/>
      <c r="J237" s="123"/>
      <c r="K237" s="23"/>
      <c r="L237" s="24"/>
      <c r="M237" s="24"/>
      <c r="N237" s="510"/>
      <c r="O237" s="510"/>
      <c r="R237" s="42"/>
      <c r="S237" s="32"/>
      <c r="T237" s="109"/>
      <c r="U237" s="2"/>
      <c r="V237" s="2"/>
      <c r="W237" s="2"/>
      <c r="X237" s="2"/>
      <c r="Y237" s="2"/>
      <c r="Z237" s="2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0"/>
      <c r="AO237" s="120"/>
      <c r="AP237" s="120"/>
      <c r="AQ237" s="120"/>
      <c r="AR237" s="120"/>
      <c r="AS237" s="120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1"/>
    </row>
    <row r="238" spans="1:58" s="41" customFormat="1" ht="15.75" x14ac:dyDescent="0.2">
      <c r="A238" s="109"/>
      <c r="B238" s="110"/>
      <c r="C238" s="111"/>
      <c r="D238" s="144"/>
      <c r="E238" s="2"/>
      <c r="F238" s="2"/>
      <c r="G238" s="120"/>
      <c r="H238" s="121"/>
      <c r="I238" s="122"/>
      <c r="J238" s="123"/>
      <c r="K238" s="23"/>
      <c r="L238" s="24"/>
      <c r="M238" s="24"/>
      <c r="N238" s="510"/>
      <c r="O238" s="510"/>
      <c r="R238" s="42"/>
      <c r="S238" s="32"/>
      <c r="T238" s="109"/>
      <c r="U238" s="2"/>
      <c r="V238" s="2"/>
      <c r="W238" s="2"/>
      <c r="X238" s="2"/>
      <c r="Y238" s="2"/>
      <c r="Z238" s="2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0"/>
      <c r="AO238" s="120"/>
      <c r="AP238" s="120"/>
      <c r="AQ238" s="120"/>
      <c r="AR238" s="120"/>
      <c r="AS238" s="120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1"/>
    </row>
    <row r="239" spans="1:58" s="41" customFormat="1" ht="15.75" x14ac:dyDescent="0.2">
      <c r="A239" s="109"/>
      <c r="B239" s="110"/>
      <c r="C239" s="111"/>
      <c r="D239" s="144"/>
      <c r="E239" s="2"/>
      <c r="F239" s="2"/>
      <c r="G239" s="120"/>
      <c r="H239" s="121"/>
      <c r="I239" s="122"/>
      <c r="J239" s="123"/>
      <c r="K239" s="23"/>
      <c r="L239" s="24"/>
      <c r="M239" s="24"/>
      <c r="N239" s="510"/>
      <c r="O239" s="510"/>
      <c r="R239" s="42"/>
      <c r="S239" s="32"/>
      <c r="T239" s="109"/>
      <c r="U239" s="2"/>
      <c r="V239" s="2"/>
      <c r="W239" s="2"/>
      <c r="X239" s="2"/>
      <c r="Y239" s="2"/>
      <c r="Z239" s="2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  <c r="AL239" s="120"/>
      <c r="AM239" s="120"/>
      <c r="AN239" s="120"/>
      <c r="AO239" s="120"/>
      <c r="AP239" s="120"/>
      <c r="AQ239" s="120"/>
      <c r="AR239" s="120"/>
      <c r="AS239" s="120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1"/>
    </row>
    <row r="240" spans="1:58" s="41" customFormat="1" ht="15.75" x14ac:dyDescent="0.2">
      <c r="A240" s="109"/>
      <c r="B240" s="110"/>
      <c r="C240" s="111"/>
      <c r="D240" s="144"/>
      <c r="E240" s="2"/>
      <c r="F240" s="2"/>
      <c r="G240" s="120"/>
      <c r="H240" s="121"/>
      <c r="I240" s="122"/>
      <c r="J240" s="123"/>
      <c r="K240" s="23"/>
      <c r="L240" s="24"/>
      <c r="M240" s="24"/>
      <c r="N240" s="510"/>
      <c r="O240" s="510"/>
      <c r="R240" s="42"/>
      <c r="S240" s="32"/>
      <c r="T240" s="109"/>
      <c r="U240" s="2"/>
      <c r="V240" s="2"/>
      <c r="W240" s="2"/>
      <c r="X240" s="2"/>
      <c r="Y240" s="2"/>
      <c r="Z240" s="2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0"/>
      <c r="AO240" s="120"/>
      <c r="AP240" s="120"/>
      <c r="AQ240" s="120"/>
      <c r="AR240" s="120"/>
      <c r="AS240" s="120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1"/>
    </row>
    <row r="241" spans="1:58" s="41" customFormat="1" ht="15.75" x14ac:dyDescent="0.2">
      <c r="A241" s="109"/>
      <c r="B241" s="110"/>
      <c r="C241" s="111"/>
      <c r="D241" s="144"/>
      <c r="E241" s="2"/>
      <c r="F241" s="2"/>
      <c r="G241" s="120"/>
      <c r="H241" s="121"/>
      <c r="I241" s="122"/>
      <c r="J241" s="123"/>
      <c r="K241" s="23"/>
      <c r="L241" s="24"/>
      <c r="M241" s="24"/>
      <c r="N241" s="510"/>
      <c r="O241" s="510"/>
      <c r="R241" s="42"/>
      <c r="S241" s="32"/>
      <c r="T241" s="109"/>
      <c r="U241" s="2"/>
      <c r="V241" s="2"/>
      <c r="W241" s="2"/>
      <c r="X241" s="2"/>
      <c r="Y241" s="2"/>
      <c r="Z241" s="2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  <c r="AL241" s="120"/>
      <c r="AM241" s="120"/>
      <c r="AN241" s="120"/>
      <c r="AO241" s="120"/>
      <c r="AP241" s="120"/>
      <c r="AQ241" s="120"/>
      <c r="AR241" s="120"/>
      <c r="AS241" s="120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1"/>
    </row>
    <row r="242" spans="1:58" s="41" customFormat="1" ht="15.75" x14ac:dyDescent="0.2">
      <c r="A242" s="109"/>
      <c r="B242" s="110"/>
      <c r="C242" s="111"/>
      <c r="D242" s="144"/>
      <c r="E242" s="2"/>
      <c r="F242" s="2"/>
      <c r="G242" s="120"/>
      <c r="H242" s="121"/>
      <c r="I242" s="122"/>
      <c r="J242" s="123"/>
      <c r="K242" s="23"/>
      <c r="L242" s="24"/>
      <c r="M242" s="24"/>
      <c r="N242" s="510"/>
      <c r="O242" s="510"/>
      <c r="R242" s="42"/>
      <c r="S242" s="32"/>
      <c r="T242" s="109"/>
      <c r="U242" s="2"/>
      <c r="V242" s="2"/>
      <c r="W242" s="2"/>
      <c r="X242" s="2"/>
      <c r="Y242" s="2"/>
      <c r="Z242" s="2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  <c r="AP242" s="120"/>
      <c r="AQ242" s="120"/>
      <c r="AR242" s="120"/>
      <c r="AS242" s="120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1"/>
    </row>
    <row r="243" spans="1:58" s="41" customFormat="1" ht="15.75" x14ac:dyDescent="0.2">
      <c r="A243" s="109"/>
      <c r="B243" s="110"/>
      <c r="C243" s="111"/>
      <c r="D243" s="144"/>
      <c r="E243" s="2"/>
      <c r="F243" s="2"/>
      <c r="G243" s="120"/>
      <c r="H243" s="121"/>
      <c r="I243" s="122"/>
      <c r="J243" s="123"/>
      <c r="K243" s="23"/>
      <c r="L243" s="24"/>
      <c r="M243" s="24"/>
      <c r="N243" s="510"/>
      <c r="O243" s="510"/>
      <c r="R243" s="42"/>
      <c r="S243" s="32"/>
      <c r="T243" s="109"/>
      <c r="U243" s="2"/>
      <c r="V243" s="2"/>
      <c r="W243" s="2"/>
      <c r="X243" s="2"/>
      <c r="Y243" s="2"/>
      <c r="Z243" s="2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0"/>
      <c r="AO243" s="120"/>
      <c r="AP243" s="120"/>
      <c r="AQ243" s="120"/>
      <c r="AR243" s="120"/>
      <c r="AS243" s="120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1"/>
    </row>
    <row r="244" spans="1:58" s="41" customFormat="1" ht="15.75" x14ac:dyDescent="0.2">
      <c r="A244" s="109"/>
      <c r="B244" s="110"/>
      <c r="C244" s="111"/>
      <c r="D244" s="144"/>
      <c r="E244" s="2"/>
      <c r="F244" s="2"/>
      <c r="G244" s="120"/>
      <c r="H244" s="121"/>
      <c r="I244" s="122"/>
      <c r="J244" s="123"/>
      <c r="K244" s="23"/>
      <c r="L244" s="24"/>
      <c r="M244" s="24"/>
      <c r="N244" s="510"/>
      <c r="O244" s="510"/>
      <c r="R244" s="42"/>
      <c r="S244" s="32"/>
      <c r="T244" s="109"/>
      <c r="U244" s="2"/>
      <c r="V244" s="2"/>
      <c r="W244" s="2"/>
      <c r="X244" s="2"/>
      <c r="Y244" s="2"/>
      <c r="Z244" s="2"/>
      <c r="AA244" s="120"/>
      <c r="AB244" s="120"/>
      <c r="AC244" s="120"/>
      <c r="AD244" s="120"/>
      <c r="AE244" s="120"/>
      <c r="AF244" s="120"/>
      <c r="AG244" s="120"/>
      <c r="AH244" s="120"/>
      <c r="AI244" s="120"/>
      <c r="AJ244" s="120"/>
      <c r="AK244" s="120"/>
      <c r="AL244" s="120"/>
      <c r="AM244" s="120"/>
      <c r="AN244" s="120"/>
      <c r="AO244" s="120"/>
      <c r="AP244" s="120"/>
      <c r="AQ244" s="120"/>
      <c r="AR244" s="120"/>
      <c r="AS244" s="120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1"/>
    </row>
    <row r="245" spans="1:58" s="41" customFormat="1" ht="15.75" x14ac:dyDescent="0.2">
      <c r="A245" s="109"/>
      <c r="B245" s="110"/>
      <c r="C245" s="111"/>
      <c r="D245" s="144"/>
      <c r="E245" s="2"/>
      <c r="F245" s="2"/>
      <c r="G245" s="120"/>
      <c r="H245" s="121"/>
      <c r="I245" s="122"/>
      <c r="J245" s="123"/>
      <c r="K245" s="23"/>
      <c r="L245" s="24"/>
      <c r="M245" s="24"/>
      <c r="N245" s="510"/>
      <c r="O245" s="510"/>
      <c r="R245" s="42"/>
      <c r="S245" s="32"/>
      <c r="T245" s="109"/>
      <c r="U245" s="2"/>
      <c r="V245" s="2"/>
      <c r="W245" s="2"/>
      <c r="X245" s="2"/>
      <c r="Y245" s="2"/>
      <c r="Z245" s="2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0"/>
      <c r="AO245" s="120"/>
      <c r="AP245" s="120"/>
      <c r="AQ245" s="120"/>
      <c r="AR245" s="120"/>
      <c r="AS245" s="120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1"/>
    </row>
    <row r="246" spans="1:58" s="41" customFormat="1" ht="15.75" x14ac:dyDescent="0.2">
      <c r="A246" s="109"/>
      <c r="B246" s="110"/>
      <c r="C246" s="111"/>
      <c r="D246" s="144"/>
      <c r="E246" s="2"/>
      <c r="F246" s="2"/>
      <c r="G246" s="120"/>
      <c r="H246" s="121"/>
      <c r="I246" s="122"/>
      <c r="J246" s="123"/>
      <c r="K246" s="23"/>
      <c r="L246" s="24"/>
      <c r="M246" s="24"/>
      <c r="N246" s="510"/>
      <c r="O246" s="510"/>
      <c r="R246" s="42"/>
      <c r="S246" s="32"/>
      <c r="T246" s="109"/>
      <c r="U246" s="2"/>
      <c r="V246" s="2"/>
      <c r="W246" s="2"/>
      <c r="X246" s="2"/>
      <c r="Y246" s="2"/>
      <c r="Z246" s="2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20"/>
      <c r="AO246" s="120"/>
      <c r="AP246" s="120"/>
      <c r="AQ246" s="120"/>
      <c r="AR246" s="120"/>
      <c r="AS246" s="120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1"/>
    </row>
    <row r="247" spans="1:58" s="41" customFormat="1" ht="15.75" x14ac:dyDescent="0.2">
      <c r="A247" s="109"/>
      <c r="B247" s="110"/>
      <c r="C247" s="111"/>
      <c r="D247" s="144"/>
      <c r="E247" s="2"/>
      <c r="F247" s="2"/>
      <c r="G247" s="120"/>
      <c r="H247" s="121"/>
      <c r="I247" s="122"/>
      <c r="J247" s="123"/>
      <c r="K247" s="23"/>
      <c r="L247" s="24"/>
      <c r="M247" s="24"/>
      <c r="N247" s="510"/>
      <c r="O247" s="510"/>
      <c r="R247" s="42"/>
      <c r="S247" s="32"/>
      <c r="T247" s="109"/>
      <c r="U247" s="2"/>
      <c r="V247" s="2"/>
      <c r="W247" s="2"/>
      <c r="X247" s="2"/>
      <c r="Y247" s="2"/>
      <c r="Z247" s="2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120"/>
      <c r="AM247" s="120"/>
      <c r="AN247" s="120"/>
      <c r="AO247" s="120"/>
      <c r="AP247" s="120"/>
      <c r="AQ247" s="120"/>
      <c r="AR247" s="120"/>
      <c r="AS247" s="120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1"/>
    </row>
    <row r="248" spans="1:58" s="41" customFormat="1" ht="15.75" x14ac:dyDescent="0.2">
      <c r="A248" s="109"/>
      <c r="B248" s="110"/>
      <c r="C248" s="111"/>
      <c r="D248" s="144"/>
      <c r="E248" s="2"/>
      <c r="F248" s="2"/>
      <c r="G248" s="120"/>
      <c r="H248" s="121"/>
      <c r="I248" s="122"/>
      <c r="J248" s="123"/>
      <c r="K248" s="23"/>
      <c r="L248" s="24"/>
      <c r="M248" s="24"/>
      <c r="N248" s="510"/>
      <c r="O248" s="510"/>
      <c r="R248" s="42"/>
      <c r="S248" s="32"/>
      <c r="T248" s="109"/>
      <c r="U248" s="2"/>
      <c r="V248" s="2"/>
      <c r="W248" s="2"/>
      <c r="X248" s="2"/>
      <c r="Y248" s="2"/>
      <c r="Z248" s="2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0"/>
      <c r="AO248" s="120"/>
      <c r="AP248" s="120"/>
      <c r="AQ248" s="120"/>
      <c r="AR248" s="120"/>
      <c r="AS248" s="120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1"/>
    </row>
    <row r="249" spans="1:58" s="41" customFormat="1" ht="15.75" x14ac:dyDescent="0.2">
      <c r="A249" s="109"/>
      <c r="B249" s="110"/>
      <c r="C249" s="111"/>
      <c r="D249" s="144"/>
      <c r="E249" s="2"/>
      <c r="F249" s="2"/>
      <c r="G249" s="120"/>
      <c r="H249" s="121"/>
      <c r="I249" s="122"/>
      <c r="J249" s="123"/>
      <c r="K249" s="23"/>
      <c r="L249" s="24"/>
      <c r="M249" s="24"/>
      <c r="N249" s="510"/>
      <c r="O249" s="510"/>
      <c r="R249" s="42"/>
      <c r="S249" s="32"/>
      <c r="T249" s="109"/>
      <c r="U249" s="2"/>
      <c r="V249" s="2"/>
      <c r="W249" s="2"/>
      <c r="X249" s="2"/>
      <c r="Y249" s="2"/>
      <c r="Z249" s="2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0"/>
      <c r="AO249" s="120"/>
      <c r="AP249" s="120"/>
      <c r="AQ249" s="120"/>
      <c r="AR249" s="120"/>
      <c r="AS249" s="120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1"/>
    </row>
    <row r="250" spans="1:58" s="41" customFormat="1" ht="15.75" x14ac:dyDescent="0.2">
      <c r="A250" s="109"/>
      <c r="B250" s="110"/>
      <c r="C250" s="111"/>
      <c r="D250" s="144"/>
      <c r="E250" s="2"/>
      <c r="F250" s="2"/>
      <c r="G250" s="120"/>
      <c r="H250" s="121"/>
      <c r="I250" s="122"/>
      <c r="J250" s="123"/>
      <c r="K250" s="23"/>
      <c r="L250" s="24"/>
      <c r="M250" s="24"/>
      <c r="N250" s="510"/>
      <c r="O250" s="510"/>
      <c r="R250" s="42"/>
      <c r="S250" s="32"/>
      <c r="T250" s="109"/>
      <c r="U250" s="2"/>
      <c r="V250" s="2"/>
      <c r="W250" s="2"/>
      <c r="X250" s="2"/>
      <c r="Y250" s="2"/>
      <c r="Z250" s="2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  <c r="AL250" s="120"/>
      <c r="AM250" s="120"/>
      <c r="AN250" s="120"/>
      <c r="AO250" s="120"/>
      <c r="AP250" s="120"/>
      <c r="AQ250" s="120"/>
      <c r="AR250" s="120"/>
      <c r="AS250" s="120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1"/>
    </row>
    <row r="251" spans="1:58" s="41" customFormat="1" ht="15.75" x14ac:dyDescent="0.2">
      <c r="A251" s="109"/>
      <c r="B251" s="110"/>
      <c r="C251" s="111"/>
      <c r="D251" s="144"/>
      <c r="E251" s="2"/>
      <c r="F251" s="2"/>
      <c r="G251" s="120"/>
      <c r="H251" s="121"/>
      <c r="I251" s="122"/>
      <c r="J251" s="123"/>
      <c r="K251" s="23"/>
      <c r="L251" s="24"/>
      <c r="M251" s="24"/>
      <c r="N251" s="510"/>
      <c r="O251" s="510"/>
      <c r="R251" s="42"/>
      <c r="S251" s="32"/>
      <c r="T251" s="109"/>
      <c r="U251" s="2"/>
      <c r="V251" s="2"/>
      <c r="W251" s="2"/>
      <c r="X251" s="2"/>
      <c r="Y251" s="2"/>
      <c r="Z251" s="2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  <c r="AL251" s="120"/>
      <c r="AM251" s="120"/>
      <c r="AN251" s="120"/>
      <c r="AO251" s="120"/>
      <c r="AP251" s="120"/>
      <c r="AQ251" s="120"/>
      <c r="AR251" s="120"/>
      <c r="AS251" s="120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1"/>
    </row>
    <row r="252" spans="1:58" s="41" customFormat="1" ht="15.75" x14ac:dyDescent="0.2">
      <c r="A252" s="109"/>
      <c r="B252" s="110"/>
      <c r="C252" s="111"/>
      <c r="D252" s="144"/>
      <c r="E252" s="2"/>
      <c r="F252" s="2"/>
      <c r="G252" s="120"/>
      <c r="H252" s="121"/>
      <c r="I252" s="122"/>
      <c r="J252" s="123"/>
      <c r="K252" s="23"/>
      <c r="L252" s="24"/>
      <c r="M252" s="24"/>
      <c r="N252" s="510"/>
      <c r="O252" s="510"/>
      <c r="R252" s="42"/>
      <c r="S252" s="32"/>
      <c r="T252" s="109"/>
      <c r="U252" s="2"/>
      <c r="V252" s="2"/>
      <c r="W252" s="2"/>
      <c r="X252" s="2"/>
      <c r="Y252" s="2"/>
      <c r="Z252" s="2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  <c r="AP252" s="120"/>
      <c r="AQ252" s="120"/>
      <c r="AR252" s="120"/>
      <c r="AS252" s="120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1"/>
    </row>
    <row r="253" spans="1:58" s="41" customFormat="1" ht="15.75" x14ac:dyDescent="0.2">
      <c r="A253" s="109"/>
      <c r="B253" s="110"/>
      <c r="C253" s="111"/>
      <c r="D253" s="144"/>
      <c r="E253" s="2"/>
      <c r="F253" s="2"/>
      <c r="G253" s="120"/>
      <c r="H253" s="121"/>
      <c r="I253" s="122"/>
      <c r="J253" s="123"/>
      <c r="K253" s="23"/>
      <c r="L253" s="24"/>
      <c r="M253" s="24"/>
      <c r="N253" s="510"/>
      <c r="O253" s="510"/>
      <c r="R253" s="42"/>
      <c r="S253" s="32"/>
      <c r="T253" s="109"/>
      <c r="U253" s="2"/>
      <c r="V253" s="2"/>
      <c r="W253" s="2"/>
      <c r="X253" s="2"/>
      <c r="Y253" s="2"/>
      <c r="Z253" s="2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  <c r="AL253" s="120"/>
      <c r="AM253" s="120"/>
      <c r="AN253" s="120"/>
      <c r="AO253" s="120"/>
      <c r="AP253" s="120"/>
      <c r="AQ253" s="120"/>
      <c r="AR253" s="120"/>
      <c r="AS253" s="120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1"/>
    </row>
    <row r="254" spans="1:58" s="41" customFormat="1" ht="15.75" x14ac:dyDescent="0.2">
      <c r="A254" s="109"/>
      <c r="B254" s="110"/>
      <c r="C254" s="111"/>
      <c r="D254" s="144"/>
      <c r="E254" s="2"/>
      <c r="F254" s="2"/>
      <c r="G254" s="120"/>
      <c r="H254" s="121"/>
      <c r="I254" s="122"/>
      <c r="J254" s="123"/>
      <c r="K254" s="23"/>
      <c r="L254" s="24"/>
      <c r="M254" s="24"/>
      <c r="N254" s="510"/>
      <c r="O254" s="510"/>
      <c r="R254" s="42"/>
      <c r="S254" s="32"/>
      <c r="T254" s="109"/>
      <c r="U254" s="2"/>
      <c r="V254" s="2"/>
      <c r="W254" s="2"/>
      <c r="X254" s="2"/>
      <c r="Y254" s="2"/>
      <c r="Z254" s="2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  <c r="AL254" s="120"/>
      <c r="AM254" s="120"/>
      <c r="AN254" s="120"/>
      <c r="AO254" s="120"/>
      <c r="AP254" s="120"/>
      <c r="AQ254" s="120"/>
      <c r="AR254" s="120"/>
      <c r="AS254" s="120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1"/>
    </row>
    <row r="255" spans="1:58" s="41" customFormat="1" x14ac:dyDescent="0.2">
      <c r="A255" s="109"/>
      <c r="B255" s="110"/>
      <c r="C255" s="111"/>
      <c r="D255" s="144"/>
      <c r="E255" s="2"/>
      <c r="F255" s="2"/>
      <c r="G255" s="120"/>
      <c r="H255" s="121"/>
      <c r="I255" s="122"/>
      <c r="J255" s="123"/>
      <c r="K255" s="23"/>
      <c r="L255" s="510"/>
      <c r="M255" s="510"/>
      <c r="N255" s="510"/>
      <c r="O255" s="510"/>
      <c r="R255" s="42"/>
      <c r="S255" s="32"/>
      <c r="T255" s="109"/>
      <c r="U255" s="2"/>
      <c r="V255" s="2"/>
      <c r="W255" s="2"/>
      <c r="X255" s="2"/>
      <c r="Y255" s="2"/>
      <c r="Z255" s="2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  <c r="AP255" s="120"/>
      <c r="AQ255" s="120"/>
      <c r="AR255" s="120"/>
      <c r="AS255" s="120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1"/>
    </row>
    <row r="256" spans="1:58" s="41" customFormat="1" x14ac:dyDescent="0.2">
      <c r="A256" s="109"/>
      <c r="B256" s="110"/>
      <c r="C256" s="111"/>
      <c r="D256" s="144"/>
      <c r="E256" s="2"/>
      <c r="F256" s="2"/>
      <c r="G256" s="120"/>
      <c r="H256" s="121"/>
      <c r="I256" s="122"/>
      <c r="J256" s="123"/>
      <c r="K256" s="23"/>
      <c r="L256" s="510"/>
      <c r="M256" s="510"/>
      <c r="N256" s="510"/>
      <c r="O256" s="510"/>
      <c r="R256" s="42"/>
      <c r="S256" s="32"/>
      <c r="T256" s="109"/>
      <c r="U256" s="2"/>
      <c r="V256" s="2"/>
      <c r="W256" s="2"/>
      <c r="X256" s="2"/>
      <c r="Y256" s="2"/>
      <c r="Z256" s="2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  <c r="AL256" s="120"/>
      <c r="AM256" s="120"/>
      <c r="AN256" s="120"/>
      <c r="AO256" s="120"/>
      <c r="AP256" s="120"/>
      <c r="AQ256" s="120"/>
      <c r="AR256" s="120"/>
      <c r="AS256" s="120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1"/>
    </row>
    <row r="257" spans="1:58" s="41" customFormat="1" x14ac:dyDescent="0.2">
      <c r="A257" s="109"/>
      <c r="B257" s="110"/>
      <c r="C257" s="111"/>
      <c r="D257" s="144"/>
      <c r="E257" s="2"/>
      <c r="F257" s="2"/>
      <c r="G257" s="120"/>
      <c r="H257" s="121"/>
      <c r="I257" s="122"/>
      <c r="J257" s="123"/>
      <c r="K257" s="23"/>
      <c r="L257" s="510"/>
      <c r="M257" s="510"/>
      <c r="N257" s="510"/>
      <c r="O257" s="510"/>
      <c r="R257" s="42"/>
      <c r="S257" s="32"/>
      <c r="T257" s="109"/>
      <c r="U257" s="2"/>
      <c r="V257" s="2"/>
      <c r="W257" s="2"/>
      <c r="X257" s="2"/>
      <c r="Y257" s="2"/>
      <c r="Z257" s="2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  <c r="AQ257" s="120"/>
      <c r="AR257" s="120"/>
      <c r="AS257" s="120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1"/>
    </row>
    <row r="258" spans="1:58" s="41" customFormat="1" x14ac:dyDescent="0.2">
      <c r="A258" s="109"/>
      <c r="B258" s="110"/>
      <c r="C258" s="111"/>
      <c r="D258" s="144"/>
      <c r="E258" s="2"/>
      <c r="F258" s="2"/>
      <c r="G258" s="120"/>
      <c r="H258" s="121"/>
      <c r="I258" s="122"/>
      <c r="J258" s="123"/>
      <c r="K258" s="23"/>
      <c r="L258" s="510"/>
      <c r="M258" s="510"/>
      <c r="N258" s="510"/>
      <c r="O258" s="510"/>
      <c r="R258" s="42"/>
      <c r="S258" s="32"/>
      <c r="T258" s="109"/>
      <c r="U258" s="2"/>
      <c r="V258" s="2"/>
      <c r="W258" s="2"/>
      <c r="X258" s="2"/>
      <c r="Y258" s="2"/>
      <c r="Z258" s="2"/>
      <c r="AA258" s="120"/>
      <c r="AB258" s="120"/>
      <c r="AC258" s="120"/>
      <c r="AD258" s="120"/>
      <c r="AE258" s="120"/>
      <c r="AF258" s="120"/>
      <c r="AG258" s="120"/>
      <c r="AH258" s="120"/>
      <c r="AI258" s="120"/>
      <c r="AJ258" s="120"/>
      <c r="AK258" s="120"/>
      <c r="AL258" s="120"/>
      <c r="AM258" s="120"/>
      <c r="AN258" s="120"/>
      <c r="AO258" s="120"/>
      <c r="AP258" s="120"/>
      <c r="AQ258" s="120"/>
      <c r="AR258" s="120"/>
      <c r="AS258" s="120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1"/>
    </row>
    <row r="259" spans="1:58" s="41" customFormat="1" x14ac:dyDescent="0.2">
      <c r="A259" s="109"/>
      <c r="B259" s="110"/>
      <c r="C259" s="111"/>
      <c r="D259" s="144"/>
      <c r="E259" s="2"/>
      <c r="F259" s="2"/>
      <c r="G259" s="120"/>
      <c r="H259" s="121"/>
      <c r="I259" s="122"/>
      <c r="J259" s="123"/>
      <c r="K259" s="23"/>
      <c r="L259" s="510"/>
      <c r="M259" s="510"/>
      <c r="N259" s="510"/>
      <c r="O259" s="510"/>
      <c r="R259" s="42"/>
      <c r="S259" s="32"/>
      <c r="T259" s="109"/>
      <c r="U259" s="2"/>
      <c r="V259" s="2"/>
      <c r="W259" s="2"/>
      <c r="X259" s="2"/>
      <c r="Y259" s="2"/>
      <c r="Z259" s="2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  <c r="AL259" s="120"/>
      <c r="AM259" s="120"/>
      <c r="AN259" s="120"/>
      <c r="AO259" s="120"/>
      <c r="AP259" s="120"/>
      <c r="AQ259" s="120"/>
      <c r="AR259" s="120"/>
      <c r="AS259" s="120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1"/>
    </row>
    <row r="260" spans="1:58" s="41" customFormat="1" x14ac:dyDescent="0.2">
      <c r="A260" s="109"/>
      <c r="B260" s="110"/>
      <c r="C260" s="111"/>
      <c r="D260" s="144"/>
      <c r="E260" s="2"/>
      <c r="F260" s="2"/>
      <c r="G260" s="120"/>
      <c r="H260" s="121"/>
      <c r="I260" s="122"/>
      <c r="J260" s="123"/>
      <c r="K260" s="23"/>
      <c r="L260" s="510"/>
      <c r="M260" s="510"/>
      <c r="N260" s="510"/>
      <c r="O260" s="510"/>
      <c r="R260" s="42"/>
      <c r="S260" s="32"/>
      <c r="T260" s="109"/>
      <c r="U260" s="2"/>
      <c r="V260" s="2"/>
      <c r="W260" s="2"/>
      <c r="X260" s="2"/>
      <c r="Y260" s="2"/>
      <c r="Z260" s="2"/>
      <c r="AA260" s="120"/>
      <c r="AB260" s="120"/>
      <c r="AC260" s="120"/>
      <c r="AD260" s="120"/>
      <c r="AE260" s="120"/>
      <c r="AF260" s="120"/>
      <c r="AG260" s="120"/>
      <c r="AH260" s="120"/>
      <c r="AI260" s="120"/>
      <c r="AJ260" s="120"/>
      <c r="AK260" s="120"/>
      <c r="AL260" s="120"/>
      <c r="AM260" s="120"/>
      <c r="AN260" s="120"/>
      <c r="AO260" s="120"/>
      <c r="AP260" s="120"/>
      <c r="AQ260" s="120"/>
      <c r="AR260" s="120"/>
      <c r="AS260" s="120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1"/>
    </row>
    <row r="261" spans="1:58" s="41" customFormat="1" x14ac:dyDescent="0.2">
      <c r="A261" s="109"/>
      <c r="B261" s="110"/>
      <c r="C261" s="111"/>
      <c r="D261" s="144"/>
      <c r="E261" s="2"/>
      <c r="F261" s="2"/>
      <c r="G261" s="120"/>
      <c r="H261" s="121"/>
      <c r="I261" s="122"/>
      <c r="J261" s="123"/>
      <c r="K261" s="23"/>
      <c r="L261" s="510"/>
      <c r="M261" s="510"/>
      <c r="N261" s="510"/>
      <c r="O261" s="510"/>
      <c r="R261" s="42"/>
      <c r="S261" s="32"/>
      <c r="T261" s="109"/>
      <c r="U261" s="2"/>
      <c r="V261" s="2"/>
      <c r="W261" s="2"/>
      <c r="X261" s="2"/>
      <c r="Y261" s="2"/>
      <c r="Z261" s="2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  <c r="AL261" s="120"/>
      <c r="AM261" s="120"/>
      <c r="AN261" s="120"/>
      <c r="AO261" s="120"/>
      <c r="AP261" s="120"/>
      <c r="AQ261" s="120"/>
      <c r="AR261" s="120"/>
      <c r="AS261" s="120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1"/>
    </row>
    <row r="262" spans="1:58" s="41" customFormat="1" x14ac:dyDescent="0.2">
      <c r="A262" s="109"/>
      <c r="B262" s="110"/>
      <c r="C262" s="111"/>
      <c r="D262" s="144"/>
      <c r="E262" s="2"/>
      <c r="F262" s="2"/>
      <c r="G262" s="120"/>
      <c r="H262" s="121"/>
      <c r="I262" s="122"/>
      <c r="J262" s="123"/>
      <c r="K262" s="23"/>
      <c r="L262" s="510"/>
      <c r="M262" s="510"/>
      <c r="N262" s="510"/>
      <c r="O262" s="510"/>
      <c r="R262" s="42"/>
      <c r="S262" s="32"/>
      <c r="T262" s="109"/>
      <c r="U262" s="2"/>
      <c r="V262" s="2"/>
      <c r="W262" s="2"/>
      <c r="X262" s="2"/>
      <c r="Y262" s="2"/>
      <c r="Z262" s="2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  <c r="AL262" s="120"/>
      <c r="AM262" s="120"/>
      <c r="AN262" s="120"/>
      <c r="AO262" s="120"/>
      <c r="AP262" s="120"/>
      <c r="AQ262" s="120"/>
      <c r="AR262" s="120"/>
      <c r="AS262" s="120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1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517"/>
      <c r="B5" s="517"/>
      <c r="C5" s="517"/>
      <c r="D5" s="145"/>
      <c r="E5" s="517"/>
      <c r="F5" s="517"/>
      <c r="G5" s="517"/>
      <c r="H5" s="517"/>
      <c r="I5" s="517"/>
      <c r="J5" s="517"/>
      <c r="K5" s="517"/>
      <c r="L5" s="517"/>
      <c r="M5" s="517"/>
      <c r="N5" s="517"/>
      <c r="O5" s="517"/>
      <c r="P5" s="55"/>
      <c r="Q5" s="55"/>
      <c r="R5" s="56"/>
      <c r="S5" s="43"/>
      <c r="T5" s="518"/>
      <c r="U5" s="518"/>
      <c r="V5" s="518"/>
      <c r="W5" s="518"/>
      <c r="X5" s="518"/>
      <c r="Y5" s="518"/>
      <c r="Z5" s="518"/>
      <c r="AA5" s="518"/>
      <c r="AB5" s="518"/>
      <c r="AC5" s="518"/>
      <c r="AD5" s="518"/>
      <c r="AE5" s="518"/>
      <c r="AF5" s="518"/>
      <c r="AG5" s="518"/>
      <c r="AH5" s="518"/>
      <c r="AI5" s="518"/>
      <c r="AJ5" s="518"/>
      <c r="AK5" s="518"/>
      <c r="AL5" s="518"/>
      <c r="AM5" s="518"/>
      <c r="AN5" s="518"/>
      <c r="AO5" s="518"/>
      <c r="AP5" s="518"/>
      <c r="AQ5" s="518"/>
      <c r="AR5" s="518"/>
      <c r="AS5" s="518"/>
      <c r="AT5" s="518"/>
      <c r="AU5" s="518"/>
      <c r="AV5" s="518"/>
      <c r="AW5" s="518"/>
      <c r="AX5" s="518"/>
      <c r="AY5" s="518"/>
      <c r="AZ5" s="518"/>
      <c r="BA5" s="518"/>
      <c r="BB5" s="518"/>
      <c r="BC5" s="518"/>
      <c r="BD5" s="518"/>
      <c r="BE5" s="518"/>
    </row>
    <row r="6" spans="1:57" s="31" customFormat="1" ht="12" customHeight="1" x14ac:dyDescent="0.2">
      <c r="A6" s="1435" t="s">
        <v>287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288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518"/>
      <c r="B7" s="518"/>
      <c r="C7" s="518"/>
      <c r="D7" s="516"/>
      <c r="E7" s="518"/>
      <c r="F7" s="518"/>
      <c r="G7" s="518"/>
      <c r="H7" s="518"/>
      <c r="I7" s="518"/>
      <c r="J7" s="518"/>
      <c r="K7" s="518"/>
      <c r="L7" s="518"/>
      <c r="M7" s="518"/>
      <c r="N7" s="518"/>
      <c r="O7" s="518"/>
      <c r="P7" s="513"/>
      <c r="Q7" s="513"/>
      <c r="R7" s="52"/>
      <c r="S7" s="43"/>
      <c r="T7" s="518"/>
      <c r="U7" s="518"/>
      <c r="V7" s="518"/>
      <c r="W7" s="518"/>
      <c r="X7" s="518"/>
      <c r="Y7" s="518"/>
      <c r="Z7" s="518"/>
      <c r="AA7" s="518"/>
      <c r="AB7" s="518"/>
      <c r="AC7" s="518"/>
      <c r="AD7" s="518"/>
      <c r="AE7" s="518"/>
      <c r="AF7" s="518"/>
      <c r="AG7" s="518"/>
      <c r="AH7" s="518"/>
      <c r="AI7" s="518"/>
      <c r="AJ7" s="518"/>
      <c r="AK7" s="518"/>
      <c r="AL7" s="518"/>
      <c r="AM7" s="518"/>
      <c r="AN7" s="518"/>
      <c r="AO7" s="518"/>
      <c r="AP7" s="518"/>
      <c r="AQ7" s="518"/>
      <c r="AR7" s="518"/>
      <c r="AS7" s="518"/>
      <c r="AT7" s="518"/>
      <c r="AU7" s="518"/>
      <c r="AV7" s="518"/>
      <c r="AW7" s="518"/>
      <c r="AX7" s="518"/>
      <c r="AY7" s="518"/>
      <c r="AZ7" s="518"/>
      <c r="BA7" s="518"/>
      <c r="BB7" s="518"/>
      <c r="BC7" s="518"/>
      <c r="BD7" s="518"/>
      <c r="BE7" s="518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520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17" si="0">G14*100/F14</f>
        <v>100</v>
      </c>
      <c r="I14" s="224">
        <v>2</v>
      </c>
      <c r="J14" s="225">
        <f t="shared" ref="J14:J17" si="1"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519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v>100</v>
      </c>
      <c r="Z14" s="224">
        <v>2</v>
      </c>
      <c r="AA14" s="225"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/>
      <c r="AW14" s="174"/>
      <c r="AX14" s="174">
        <v>1</v>
      </c>
      <c r="AY14" s="174"/>
      <c r="AZ14" s="174">
        <v>1</v>
      </c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/>
      <c r="D15" s="1420"/>
      <c r="E15" s="67" t="s">
        <v>50</v>
      </c>
      <c r="F15" s="223">
        <v>12</v>
      </c>
      <c r="G15" s="223">
        <v>12</v>
      </c>
      <c r="H15" s="224">
        <f t="shared" si="0"/>
        <v>100</v>
      </c>
      <c r="I15" s="224">
        <v>1</v>
      </c>
      <c r="J15" s="226">
        <f t="shared" si="1"/>
        <v>12</v>
      </c>
      <c r="K15" s="183">
        <f t="shared" ref="K15:K26" si="2">J15*B15</f>
        <v>48</v>
      </c>
      <c r="L15" s="183">
        <f t="shared" ref="L15:L78" si="3">B15*7960</f>
        <v>31840</v>
      </c>
      <c r="M15" s="183">
        <f t="shared" ref="M15:M26" si="4">L15*J15</f>
        <v>382080</v>
      </c>
      <c r="N15" s="183">
        <f>C15+J15</f>
        <v>12</v>
      </c>
      <c r="O15" s="183">
        <f t="shared" ref="O15:O17" si="5">N15*7960</f>
        <v>95520</v>
      </c>
      <c r="P15" s="114">
        <f t="shared" ref="P15:P26" si="6">K15+N15</f>
        <v>60</v>
      </c>
      <c r="Q15" s="114">
        <f t="shared" ref="Q15:Q26" si="7">M15+P15</f>
        <v>382140</v>
      </c>
      <c r="R15" s="49"/>
      <c r="S15" s="519"/>
      <c r="T15" s="85">
        <v>4</v>
      </c>
      <c r="U15" s="1584"/>
      <c r="V15" s="83" t="s">
        <v>50</v>
      </c>
      <c r="W15" s="223">
        <v>12</v>
      </c>
      <c r="X15" s="223">
        <v>12</v>
      </c>
      <c r="Y15" s="224">
        <v>100</v>
      </c>
      <c r="Z15" s="224">
        <v>1</v>
      </c>
      <c r="AA15" s="226">
        <v>12</v>
      </c>
      <c r="AB15" s="91"/>
      <c r="AC15" s="93">
        <f t="shared" ref="AC15:AD26" si="8">AF15+AH15+AJ15+AL15+AN15+AP15+AR15+AT15+AV15+AX15+AZ15+BB15</f>
        <v>12</v>
      </c>
      <c r="AD15" s="94">
        <f t="shared" si="8"/>
        <v>0</v>
      </c>
      <c r="AE15" s="95">
        <f t="shared" ref="AE15:AE33" si="9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>
        <v>3</v>
      </c>
      <c r="AU15" s="174"/>
      <c r="AV15" s="174">
        <v>3</v>
      </c>
      <c r="AW15" s="174"/>
      <c r="AX15" s="174">
        <v>3</v>
      </c>
      <c r="AY15" s="174"/>
      <c r="AZ15" s="174">
        <v>3</v>
      </c>
      <c r="BA15" s="174"/>
      <c r="BB15" s="91"/>
      <c r="BC15" s="91"/>
      <c r="BD15" s="93">
        <f t="shared" ref="BD15:BD26" si="10">AF15+AH15+AJ15+AL15+AN15+AP15+AR15+AT15+AV15+AX15+AZ15</f>
        <v>12</v>
      </c>
      <c r="BE15" s="93">
        <f t="shared" ref="BE15:BE26" si="11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/>
      <c r="D16" s="1420" t="s">
        <v>51</v>
      </c>
      <c r="E16" s="67" t="s">
        <v>49</v>
      </c>
      <c r="F16" s="223">
        <v>4</v>
      </c>
      <c r="G16" s="223">
        <v>1</v>
      </c>
      <c r="H16" s="224">
        <f t="shared" si="0"/>
        <v>25</v>
      </c>
      <c r="I16" s="224">
        <v>4</v>
      </c>
      <c r="J16" s="226">
        <f t="shared" si="1"/>
        <v>4</v>
      </c>
      <c r="K16" s="183">
        <f t="shared" si="2"/>
        <v>32</v>
      </c>
      <c r="L16" s="183">
        <f t="shared" si="3"/>
        <v>63680</v>
      </c>
      <c r="M16" s="183">
        <f t="shared" si="4"/>
        <v>254720</v>
      </c>
      <c r="N16" s="183">
        <f>C16+J16</f>
        <v>4</v>
      </c>
      <c r="O16" s="183">
        <f t="shared" si="5"/>
        <v>31840</v>
      </c>
      <c r="P16" s="114">
        <f t="shared" si="6"/>
        <v>36</v>
      </c>
      <c r="Q16" s="114">
        <f t="shared" si="7"/>
        <v>254756</v>
      </c>
      <c r="R16" s="50"/>
      <c r="S16" s="519"/>
      <c r="T16" s="85">
        <v>5</v>
      </c>
      <c r="U16" s="1583" t="s">
        <v>51</v>
      </c>
      <c r="V16" s="83" t="s">
        <v>49</v>
      </c>
      <c r="W16" s="223">
        <v>4</v>
      </c>
      <c r="X16" s="223">
        <v>1</v>
      </c>
      <c r="Y16" s="224">
        <v>25</v>
      </c>
      <c r="Z16" s="224">
        <v>4</v>
      </c>
      <c r="AA16" s="226">
        <v>4</v>
      </c>
      <c r="AB16" s="91"/>
      <c r="AC16" s="93">
        <f t="shared" si="8"/>
        <v>4</v>
      </c>
      <c r="AD16" s="94">
        <f t="shared" si="8"/>
        <v>0</v>
      </c>
      <c r="AE16" s="95">
        <f t="shared" si="9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0"/>
        <v>4</v>
      </c>
      <c r="BE16" s="93">
        <f t="shared" si="11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4</v>
      </c>
      <c r="G17" s="223">
        <v>4</v>
      </c>
      <c r="H17" s="224">
        <f t="shared" si="0"/>
        <v>100</v>
      </c>
      <c r="I17" s="224">
        <v>1</v>
      </c>
      <c r="J17" s="225">
        <f t="shared" si="1"/>
        <v>4</v>
      </c>
      <c r="K17" s="183">
        <f t="shared" si="2"/>
        <v>16</v>
      </c>
      <c r="L17" s="183">
        <f t="shared" si="3"/>
        <v>31840</v>
      </c>
      <c r="M17" s="183">
        <f t="shared" si="4"/>
        <v>127360</v>
      </c>
      <c r="N17" s="183">
        <f t="shared" ref="N17" si="12">C17*J17</f>
        <v>0</v>
      </c>
      <c r="O17" s="183">
        <f t="shared" si="5"/>
        <v>0</v>
      </c>
      <c r="P17" s="114">
        <f t="shared" si="6"/>
        <v>16</v>
      </c>
      <c r="Q17" s="114">
        <f t="shared" si="7"/>
        <v>127376</v>
      </c>
      <c r="R17" s="50"/>
      <c r="S17" s="519"/>
      <c r="T17" s="85">
        <v>6</v>
      </c>
      <c r="U17" s="1583"/>
      <c r="V17" s="83" t="s">
        <v>50</v>
      </c>
      <c r="W17" s="223">
        <v>4</v>
      </c>
      <c r="X17" s="223">
        <v>4</v>
      </c>
      <c r="Y17" s="224">
        <v>100</v>
      </c>
      <c r="Z17" s="224">
        <v>1</v>
      </c>
      <c r="AA17" s="225">
        <v>4</v>
      </c>
      <c r="AB17" s="91"/>
      <c r="AC17" s="93">
        <f t="shared" si="8"/>
        <v>4</v>
      </c>
      <c r="AD17" s="94">
        <f t="shared" si="8"/>
        <v>0</v>
      </c>
      <c r="AE17" s="95">
        <f t="shared" si="9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0"/>
        <v>4</v>
      </c>
      <c r="BE17" s="93">
        <f t="shared" si="11"/>
        <v>0</v>
      </c>
    </row>
    <row r="18" spans="1:57" ht="34.5" customHeight="1" x14ac:dyDescent="0.2">
      <c r="A18" s="135">
        <v>7</v>
      </c>
      <c r="B18" s="215">
        <v>0.6</v>
      </c>
      <c r="C18" s="71"/>
      <c r="D18" s="51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519"/>
      <c r="T18" s="85">
        <v>7</v>
      </c>
      <c r="U18" s="523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51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519"/>
      <c r="T19" s="85">
        <v>8</v>
      </c>
      <c r="U19" s="523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51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519"/>
      <c r="T20" s="85">
        <v>9</v>
      </c>
      <c r="U20" s="523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51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519"/>
      <c r="T21" s="85">
        <v>10</v>
      </c>
      <c r="U21" s="523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/>
      <c r="G22" s="227"/>
      <c r="H22" s="228"/>
      <c r="I22" s="228"/>
      <c r="J22" s="229"/>
      <c r="K22" s="183"/>
      <c r="L22" s="183"/>
      <c r="M22" s="183"/>
      <c r="N22" s="183"/>
      <c r="O22" s="183"/>
      <c r="P22" s="114"/>
      <c r="Q22" s="114"/>
      <c r="R22" s="50"/>
      <c r="S22" s="519"/>
      <c r="T22" s="85">
        <v>11</v>
      </c>
      <c r="U22" s="1584" t="s">
        <v>56</v>
      </c>
      <c r="V22" s="83" t="s">
        <v>57</v>
      </c>
      <c r="W22" s="227"/>
      <c r="X22" s="227"/>
      <c r="Y22" s="228"/>
      <c r="Z22" s="228"/>
      <c r="AA22" s="229"/>
      <c r="AB22" s="91"/>
      <c r="AC22" s="93"/>
      <c r="AD22" s="94"/>
      <c r="AE22" s="95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/>
      <c r="AU22" s="174"/>
      <c r="AV22" s="174"/>
      <c r="AW22" s="174"/>
      <c r="AX22" s="174"/>
      <c r="AY22" s="174"/>
      <c r="AZ22" s="174"/>
      <c r="BA22" s="174"/>
      <c r="BB22" s="91"/>
      <c r="BC22" s="91"/>
      <c r="BD22" s="93"/>
      <c r="BE22" s="93"/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/>
      <c r="G23" s="227"/>
      <c r="H23" s="228"/>
      <c r="I23" s="228"/>
      <c r="J23" s="229"/>
      <c r="K23" s="183"/>
      <c r="L23" s="183"/>
      <c r="M23" s="183"/>
      <c r="N23" s="183"/>
      <c r="O23" s="183"/>
      <c r="P23" s="114"/>
      <c r="Q23" s="114"/>
      <c r="R23" s="50"/>
      <c r="S23" s="519"/>
      <c r="T23" s="85">
        <v>12</v>
      </c>
      <c r="U23" s="1584"/>
      <c r="V23" s="83" t="s">
        <v>50</v>
      </c>
      <c r="W23" s="227"/>
      <c r="X23" s="227"/>
      <c r="Y23" s="228"/>
      <c r="Z23" s="228"/>
      <c r="AA23" s="229"/>
      <c r="AB23" s="91"/>
      <c r="AC23" s="93"/>
      <c r="AD23" s="94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/>
      <c r="AU23" s="174"/>
      <c r="AV23" s="174"/>
      <c r="AW23" s="174"/>
      <c r="AX23" s="174"/>
      <c r="AY23" s="174"/>
      <c r="AZ23" s="174"/>
      <c r="BA23" s="174"/>
      <c r="BB23" s="91"/>
      <c r="BC23" s="91"/>
      <c r="BD23" s="93"/>
      <c r="BE23" s="93"/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2</v>
      </c>
      <c r="J24" s="225">
        <f>I24*G24</f>
        <v>2</v>
      </c>
      <c r="K24" s="183">
        <f t="shared" si="2"/>
        <v>8</v>
      </c>
      <c r="L24" s="183">
        <f t="shared" si="3"/>
        <v>31840</v>
      </c>
      <c r="M24" s="183">
        <f t="shared" si="4"/>
        <v>63680</v>
      </c>
      <c r="N24" s="183"/>
      <c r="O24" s="183"/>
      <c r="P24" s="114">
        <f t="shared" si="6"/>
        <v>8</v>
      </c>
      <c r="Q24" s="114">
        <f t="shared" si="7"/>
        <v>63688</v>
      </c>
      <c r="R24" s="50"/>
      <c r="S24" s="519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v>100</v>
      </c>
      <c r="Z24" s="224">
        <v>2</v>
      </c>
      <c r="AA24" s="225">
        <v>2</v>
      </c>
      <c r="AB24" s="91"/>
      <c r="AC24" s="93">
        <f t="shared" si="8"/>
        <v>2</v>
      </c>
      <c r="AD24" s="94">
        <f t="shared" si="8"/>
        <v>0</v>
      </c>
      <c r="AE24" s="95">
        <f t="shared" si="9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/>
      <c r="AU24" s="174"/>
      <c r="AV24" s="174">
        <v>1</v>
      </c>
      <c r="AW24" s="174"/>
      <c r="AX24" s="174">
        <v>1</v>
      </c>
      <c r="AY24" s="174"/>
      <c r="AZ24" s="174"/>
      <c r="BA24" s="174"/>
      <c r="BB24" s="91"/>
      <c r="BC24" s="91"/>
      <c r="BD24" s="93">
        <f t="shared" si="10"/>
        <v>2</v>
      </c>
      <c r="BE24" s="93">
        <f t="shared" si="11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2</v>
      </c>
      <c r="G25" s="223">
        <v>2</v>
      </c>
      <c r="H25" s="224">
        <f>G25*100/F25</f>
        <v>100</v>
      </c>
      <c r="I25" s="224">
        <v>1</v>
      </c>
      <c r="J25" s="225">
        <f>I25*G25</f>
        <v>2</v>
      </c>
      <c r="K25" s="183">
        <f t="shared" si="2"/>
        <v>8</v>
      </c>
      <c r="L25" s="183">
        <f t="shared" si="3"/>
        <v>31840</v>
      </c>
      <c r="M25" s="183">
        <f t="shared" si="4"/>
        <v>63680</v>
      </c>
      <c r="N25" s="183"/>
      <c r="O25" s="183"/>
      <c r="P25" s="114">
        <f t="shared" si="6"/>
        <v>8</v>
      </c>
      <c r="Q25" s="114">
        <f t="shared" si="7"/>
        <v>63688</v>
      </c>
      <c r="R25" s="50"/>
      <c r="S25" s="519"/>
      <c r="T25" s="85">
        <v>14</v>
      </c>
      <c r="U25" s="1590"/>
      <c r="V25" s="83" t="s">
        <v>50</v>
      </c>
      <c r="W25" s="223">
        <v>2</v>
      </c>
      <c r="X25" s="223">
        <v>2</v>
      </c>
      <c r="Y25" s="224">
        <v>100</v>
      </c>
      <c r="Z25" s="224">
        <v>1</v>
      </c>
      <c r="AA25" s="225">
        <v>2</v>
      </c>
      <c r="AB25" s="91"/>
      <c r="AC25" s="93">
        <f t="shared" si="8"/>
        <v>2</v>
      </c>
      <c r="AD25" s="94">
        <f t="shared" si="8"/>
        <v>0</v>
      </c>
      <c r="AE25" s="95">
        <f t="shared" si="9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/>
      <c r="AU25" s="174"/>
      <c r="AV25" s="174">
        <v>1</v>
      </c>
      <c r="AW25" s="174"/>
      <c r="AX25" s="174">
        <v>1</v>
      </c>
      <c r="AY25" s="174"/>
      <c r="AZ25" s="174"/>
      <c r="BA25" s="174"/>
      <c r="BB25" s="91"/>
      <c r="BC25" s="91"/>
      <c r="BD25" s="93">
        <f t="shared" si="10"/>
        <v>2</v>
      </c>
      <c r="BE25" s="93">
        <f t="shared" si="11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>
        <v>1</v>
      </c>
      <c r="G26" s="223">
        <v>1</v>
      </c>
      <c r="H26" s="224">
        <f>G26*100/F26</f>
        <v>100</v>
      </c>
      <c r="I26" s="224">
        <v>2</v>
      </c>
      <c r="J26" s="225">
        <f>I26*G26</f>
        <v>2</v>
      </c>
      <c r="K26" s="183">
        <f t="shared" si="2"/>
        <v>2</v>
      </c>
      <c r="L26" s="183">
        <f t="shared" si="3"/>
        <v>7960</v>
      </c>
      <c r="M26" s="183">
        <f t="shared" si="4"/>
        <v>15920</v>
      </c>
      <c r="N26" s="183"/>
      <c r="O26" s="183"/>
      <c r="P26" s="114">
        <f t="shared" si="6"/>
        <v>2</v>
      </c>
      <c r="Q26" s="114">
        <f t="shared" si="7"/>
        <v>15922</v>
      </c>
      <c r="R26" s="50"/>
      <c r="S26" s="519"/>
      <c r="T26" s="85">
        <v>15</v>
      </c>
      <c r="U26" s="1584" t="s">
        <v>59</v>
      </c>
      <c r="V26" s="83" t="s">
        <v>49</v>
      </c>
      <c r="W26" s="223">
        <v>1</v>
      </c>
      <c r="X26" s="223">
        <v>1</v>
      </c>
      <c r="Y26" s="224">
        <v>100</v>
      </c>
      <c r="Z26" s="224">
        <v>2</v>
      </c>
      <c r="AA26" s="225">
        <v>2</v>
      </c>
      <c r="AB26" s="91"/>
      <c r="AC26" s="93">
        <f t="shared" si="8"/>
        <v>2</v>
      </c>
      <c r="AD26" s="94">
        <f t="shared" si="8"/>
        <v>0</v>
      </c>
      <c r="AE26" s="95">
        <f t="shared" si="9"/>
        <v>0</v>
      </c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>
        <v>1</v>
      </c>
      <c r="AY26" s="174"/>
      <c r="AZ26" s="174">
        <v>1</v>
      </c>
      <c r="BA26" s="174"/>
      <c r="BB26" s="91"/>
      <c r="BC26" s="91"/>
      <c r="BD26" s="93">
        <f t="shared" si="10"/>
        <v>2</v>
      </c>
      <c r="BE26" s="93">
        <f t="shared" si="11"/>
        <v>0</v>
      </c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519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519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519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/>
      <c r="G30" s="227"/>
      <c r="H30" s="228"/>
      <c r="I30" s="228"/>
      <c r="J30" s="229"/>
      <c r="K30" s="183"/>
      <c r="L30" s="183"/>
      <c r="M30" s="183"/>
      <c r="N30" s="183"/>
      <c r="O30" s="183"/>
      <c r="P30" s="114"/>
      <c r="Q30" s="114"/>
      <c r="R30" s="50"/>
      <c r="S30" s="519"/>
      <c r="T30" s="85">
        <v>19</v>
      </c>
      <c r="U30" s="1584" t="s">
        <v>61</v>
      </c>
      <c r="V30" s="83" t="s">
        <v>49</v>
      </c>
      <c r="W30" s="227"/>
      <c r="X30" s="227"/>
      <c r="Y30" s="228"/>
      <c r="Z30" s="228"/>
      <c r="AA30" s="229"/>
      <c r="AB30" s="91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3">
        <v>10</v>
      </c>
      <c r="G31" s="223">
        <v>10</v>
      </c>
      <c r="H31" s="224">
        <f>G31*100/F31</f>
        <v>100</v>
      </c>
      <c r="I31" s="224">
        <v>1</v>
      </c>
      <c r="J31" s="225">
        <f>I31*G31</f>
        <v>10</v>
      </c>
      <c r="K31" s="183">
        <f t="shared" ref="K31:K33" si="13">J31*B31</f>
        <v>10</v>
      </c>
      <c r="L31" s="183">
        <f t="shared" ref="L31:L33" si="14">B31*7960</f>
        <v>7960</v>
      </c>
      <c r="M31" s="183">
        <f t="shared" ref="M31:M33" si="15">L31*J31</f>
        <v>79600</v>
      </c>
      <c r="N31" s="183"/>
      <c r="O31" s="183"/>
      <c r="P31" s="114">
        <f t="shared" ref="P31:P33" si="16">K31+N31</f>
        <v>10</v>
      </c>
      <c r="Q31" s="114">
        <f t="shared" ref="Q31:Q33" si="17">M31+P31</f>
        <v>79610</v>
      </c>
      <c r="R31" s="50"/>
      <c r="S31" s="519"/>
      <c r="T31" s="85">
        <v>20</v>
      </c>
      <c r="U31" s="1584"/>
      <c r="V31" s="83" t="s">
        <v>50</v>
      </c>
      <c r="W31" s="227">
        <v>10</v>
      </c>
      <c r="X31" s="227">
        <v>10</v>
      </c>
      <c r="Y31" s="228">
        <v>100</v>
      </c>
      <c r="Z31" s="228">
        <v>1</v>
      </c>
      <c r="AA31" s="229">
        <v>10</v>
      </c>
      <c r="AB31" s="91"/>
      <c r="AC31" s="93">
        <f t="shared" ref="AC31:AD33" si="18">AF31+AH31+AJ31+AL31+AN31+AP31+AR31+AT31+AV31+AX31+AZ31+BB31</f>
        <v>10</v>
      </c>
      <c r="AD31" s="94">
        <f t="shared" si="18"/>
        <v>0</v>
      </c>
      <c r="AE31" s="95">
        <f t="shared" si="9"/>
        <v>0</v>
      </c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>
        <v>5</v>
      </c>
      <c r="AU31" s="174"/>
      <c r="AV31" s="174">
        <v>5</v>
      </c>
      <c r="AW31" s="174"/>
      <c r="AX31" s="174"/>
      <c r="AY31" s="174"/>
      <c r="AZ31" s="174"/>
      <c r="BA31" s="174"/>
      <c r="BB31" s="79"/>
      <c r="BC31" s="79"/>
      <c r="BD31" s="93">
        <f t="shared" ref="BD31:BD33" si="19">AF31+AH31+AJ31+AL31+AN31+AP31+AR31+AT31+AV31+AX31+AZ31</f>
        <v>10</v>
      </c>
      <c r="BE31" s="93">
        <f t="shared" ref="BE31:BE33" si="20">AG31+AI31+AK31+AM31+AO31+AQ31+AS31+AU31+AW31+AY31+BA31+BC31</f>
        <v>0</v>
      </c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223">
        <v>1</v>
      </c>
      <c r="G32" s="223">
        <v>1</v>
      </c>
      <c r="H32" s="224">
        <f t="shared" ref="H32:H33" si="21">G32*100/F32</f>
        <v>100</v>
      </c>
      <c r="I32" s="224">
        <v>2</v>
      </c>
      <c r="J32" s="225">
        <f t="shared" ref="J32:J33" si="22">I32*G32</f>
        <v>2</v>
      </c>
      <c r="K32" s="183">
        <f t="shared" si="13"/>
        <v>2</v>
      </c>
      <c r="L32" s="183">
        <f t="shared" si="14"/>
        <v>7960</v>
      </c>
      <c r="M32" s="183">
        <f t="shared" si="15"/>
        <v>15920</v>
      </c>
      <c r="N32" s="183"/>
      <c r="O32" s="183"/>
      <c r="P32" s="114">
        <f t="shared" si="16"/>
        <v>2</v>
      </c>
      <c r="Q32" s="114">
        <f t="shared" si="17"/>
        <v>15922</v>
      </c>
      <c r="R32" s="50"/>
      <c r="S32" s="519"/>
      <c r="T32" s="85">
        <v>21</v>
      </c>
      <c r="U32" s="1584" t="s">
        <v>62</v>
      </c>
      <c r="V32" s="83" t="s">
        <v>49</v>
      </c>
      <c r="W32" s="173">
        <v>1</v>
      </c>
      <c r="X32" s="173">
        <v>1</v>
      </c>
      <c r="Y32" s="174">
        <v>100</v>
      </c>
      <c r="Z32" s="174">
        <v>2</v>
      </c>
      <c r="AA32" s="176">
        <v>2</v>
      </c>
      <c r="AB32" s="79"/>
      <c r="AC32" s="93">
        <f t="shared" si="18"/>
        <v>2</v>
      </c>
      <c r="AD32" s="94">
        <f t="shared" si="18"/>
        <v>0</v>
      </c>
      <c r="AE32" s="95">
        <f t="shared" si="9"/>
        <v>0</v>
      </c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>
        <v>1</v>
      </c>
      <c r="AY32" s="174"/>
      <c r="AZ32" s="174">
        <v>1</v>
      </c>
      <c r="BA32" s="174"/>
      <c r="BB32" s="79"/>
      <c r="BC32" s="79"/>
      <c r="BD32" s="93">
        <f t="shared" si="19"/>
        <v>2</v>
      </c>
      <c r="BE32" s="93">
        <f t="shared" si="20"/>
        <v>0</v>
      </c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223">
        <v>1</v>
      </c>
      <c r="G33" s="223">
        <v>1</v>
      </c>
      <c r="H33" s="224">
        <f t="shared" si="21"/>
        <v>100</v>
      </c>
      <c r="I33" s="224">
        <v>2</v>
      </c>
      <c r="J33" s="225">
        <f t="shared" si="22"/>
        <v>2</v>
      </c>
      <c r="K33" s="183">
        <f t="shared" si="13"/>
        <v>2</v>
      </c>
      <c r="L33" s="183">
        <f t="shared" si="14"/>
        <v>7960</v>
      </c>
      <c r="M33" s="183">
        <f t="shared" si="15"/>
        <v>15920</v>
      </c>
      <c r="N33" s="183"/>
      <c r="O33" s="183"/>
      <c r="P33" s="114">
        <f t="shared" si="16"/>
        <v>2</v>
      </c>
      <c r="Q33" s="114">
        <f t="shared" si="17"/>
        <v>15922</v>
      </c>
      <c r="R33" s="50"/>
      <c r="S33" s="519"/>
      <c r="T33" s="85">
        <v>22</v>
      </c>
      <c r="U33" s="1585"/>
      <c r="V33" s="83" t="s">
        <v>50</v>
      </c>
      <c r="W33" s="173">
        <v>1</v>
      </c>
      <c r="X33" s="173">
        <v>1</v>
      </c>
      <c r="Y33" s="174">
        <v>100</v>
      </c>
      <c r="Z33" s="174">
        <v>2</v>
      </c>
      <c r="AA33" s="176">
        <v>2</v>
      </c>
      <c r="AB33" s="79"/>
      <c r="AC33" s="93">
        <f t="shared" si="18"/>
        <v>2</v>
      </c>
      <c r="AD33" s="94">
        <f t="shared" si="18"/>
        <v>0</v>
      </c>
      <c r="AE33" s="95">
        <f t="shared" si="9"/>
        <v>0</v>
      </c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>
        <v>1</v>
      </c>
      <c r="AY33" s="174"/>
      <c r="AZ33" s="174">
        <v>1</v>
      </c>
      <c r="BA33" s="174"/>
      <c r="BB33" s="79"/>
      <c r="BC33" s="79"/>
      <c r="BD33" s="93">
        <f t="shared" si="19"/>
        <v>2</v>
      </c>
      <c r="BE33" s="93">
        <f t="shared" si="20"/>
        <v>0</v>
      </c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50</v>
      </c>
      <c r="G35" s="173">
        <v>50</v>
      </c>
      <c r="H35" s="174">
        <f>G35*100/F35</f>
        <v>100</v>
      </c>
      <c r="I35" s="174">
        <v>1</v>
      </c>
      <c r="J35" s="176">
        <f>I35*G35</f>
        <v>50</v>
      </c>
      <c r="K35" s="183">
        <f t="shared" ref="K35:K48" si="23">J35*B35</f>
        <v>33</v>
      </c>
      <c r="L35" s="183">
        <f t="shared" si="3"/>
        <v>5253.6</v>
      </c>
      <c r="M35" s="183">
        <f t="shared" ref="M35:M48" si="24">L35*J35</f>
        <v>262680</v>
      </c>
      <c r="N35" s="183"/>
      <c r="O35" s="183"/>
      <c r="P35" s="114">
        <f t="shared" ref="P35:P48" si="25">K35+N35</f>
        <v>33</v>
      </c>
      <c r="Q35" s="114">
        <f t="shared" ref="Q35:Q48" si="26">M35+P35</f>
        <v>262713</v>
      </c>
      <c r="R35" s="61"/>
      <c r="S35" s="62"/>
      <c r="T35" s="85">
        <v>24</v>
      </c>
      <c r="U35" s="1588" t="s">
        <v>64</v>
      </c>
      <c r="V35" s="84"/>
      <c r="W35" s="173">
        <v>50</v>
      </c>
      <c r="X35" s="173">
        <v>50</v>
      </c>
      <c r="Y35" s="174">
        <v>100</v>
      </c>
      <c r="Z35" s="174">
        <v>1</v>
      </c>
      <c r="AA35" s="176">
        <v>50</v>
      </c>
      <c r="AB35" s="81"/>
      <c r="AC35" s="93">
        <f t="shared" ref="AC35:AD48" si="27">AF35+AH35+AJ35+AL35+AN35+AP35+AR35+AT35+AV35+AX35+AZ35+BB35</f>
        <v>50</v>
      </c>
      <c r="AD35" s="94">
        <f t="shared" si="27"/>
        <v>0</v>
      </c>
      <c r="AE35" s="95">
        <f t="shared" ref="AE35:AE48" si="28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50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8" si="29">AF35+AH35+AJ35+AL35+AN35+AP35+AR35+AT35+AV35+AX35+AZ35</f>
        <v>50</v>
      </c>
      <c r="BE35" s="93">
        <f t="shared" ref="BE35:BE48" si="30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10</v>
      </c>
      <c r="G36" s="173">
        <v>10</v>
      </c>
      <c r="H36" s="174">
        <f>G36*100/F36</f>
        <v>100</v>
      </c>
      <c r="I36" s="174">
        <v>1</v>
      </c>
      <c r="J36" s="176">
        <f>I36*G36</f>
        <v>10</v>
      </c>
      <c r="K36" s="183">
        <f t="shared" si="23"/>
        <v>6.6000000000000005</v>
      </c>
      <c r="L36" s="183">
        <f t="shared" si="3"/>
        <v>5253.6</v>
      </c>
      <c r="M36" s="183">
        <f t="shared" si="24"/>
        <v>52536</v>
      </c>
      <c r="N36" s="183"/>
      <c r="O36" s="183"/>
      <c r="P36" s="114">
        <f t="shared" si="25"/>
        <v>6.6000000000000005</v>
      </c>
      <c r="Q36" s="114">
        <f t="shared" si="26"/>
        <v>52542.6</v>
      </c>
      <c r="R36" s="61"/>
      <c r="S36" s="62"/>
      <c r="T36" s="85">
        <v>25</v>
      </c>
      <c r="U36" s="1589"/>
      <c r="V36" s="84"/>
      <c r="W36" s="173">
        <v>10</v>
      </c>
      <c r="X36" s="173">
        <v>10</v>
      </c>
      <c r="Y36" s="174">
        <v>100</v>
      </c>
      <c r="Z36" s="174">
        <v>1</v>
      </c>
      <c r="AA36" s="176">
        <v>10</v>
      </c>
      <c r="AB36" s="81"/>
      <c r="AC36" s="93">
        <f t="shared" si="27"/>
        <v>10</v>
      </c>
      <c r="AD36" s="94">
        <f t="shared" si="27"/>
        <v>0</v>
      </c>
      <c r="AE36" s="95">
        <f t="shared" si="2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10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29"/>
        <v>10</v>
      </c>
      <c r="BE36" s="93">
        <f t="shared" si="30"/>
        <v>0</v>
      </c>
    </row>
    <row r="37" spans="1:57" ht="21" customHeight="1" x14ac:dyDescent="0.2">
      <c r="A37" s="135">
        <v>26</v>
      </c>
      <c r="B37" s="215">
        <v>0.3</v>
      </c>
      <c r="C37" s="69"/>
      <c r="D37" s="51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519"/>
      <c r="T37" s="85">
        <v>26</v>
      </c>
      <c r="U37" s="522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51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519"/>
      <c r="T38" s="85">
        <v>27</v>
      </c>
      <c r="U38" s="522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519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519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519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519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519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519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/>
      <c r="G45" s="173"/>
      <c r="H45" s="174"/>
      <c r="I45" s="174"/>
      <c r="J45" s="176"/>
      <c r="K45" s="183"/>
      <c r="L45" s="183"/>
      <c r="M45" s="183"/>
      <c r="N45" s="183"/>
      <c r="O45" s="183"/>
      <c r="P45" s="114"/>
      <c r="Q45" s="114"/>
      <c r="R45" s="50"/>
      <c r="S45" s="519"/>
      <c r="T45" s="85">
        <v>34</v>
      </c>
      <c r="U45" s="1585" t="s">
        <v>71</v>
      </c>
      <c r="V45" s="83" t="s">
        <v>49</v>
      </c>
      <c r="W45" s="173"/>
      <c r="X45" s="173"/>
      <c r="Y45" s="174"/>
      <c r="Z45" s="174"/>
      <c r="AA45" s="176"/>
      <c r="AB45" s="91"/>
      <c r="AC45" s="93"/>
      <c r="AD45" s="94"/>
      <c r="AE45" s="95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/>
      <c r="AU45" s="174"/>
      <c r="AV45" s="174"/>
      <c r="AW45" s="174"/>
      <c r="AX45" s="174"/>
      <c r="AY45" s="174"/>
      <c r="AZ45" s="174"/>
      <c r="BA45" s="174"/>
      <c r="BB45" s="92"/>
      <c r="BC45" s="91"/>
      <c r="BD45" s="93"/>
      <c r="BE45" s="93"/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519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2</v>
      </c>
      <c r="C47" s="69"/>
      <c r="D47" s="1421" t="s">
        <v>72</v>
      </c>
      <c r="E47" s="67" t="s">
        <v>49</v>
      </c>
      <c r="F47" s="173">
        <v>4</v>
      </c>
      <c r="G47" s="173">
        <v>4</v>
      </c>
      <c r="H47" s="174">
        <f>G47*100/F47</f>
        <v>100</v>
      </c>
      <c r="I47" s="174">
        <v>16</v>
      </c>
      <c r="J47" s="175">
        <f>I47*G47</f>
        <v>64</v>
      </c>
      <c r="K47" s="183">
        <f t="shared" si="23"/>
        <v>128</v>
      </c>
      <c r="L47" s="183">
        <f t="shared" si="3"/>
        <v>15920</v>
      </c>
      <c r="M47" s="183">
        <f t="shared" si="24"/>
        <v>1018880</v>
      </c>
      <c r="N47" s="183"/>
      <c r="O47" s="183"/>
      <c r="P47" s="114">
        <f t="shared" si="25"/>
        <v>128</v>
      </c>
      <c r="Q47" s="114">
        <f t="shared" si="26"/>
        <v>1019008</v>
      </c>
      <c r="R47" s="50"/>
      <c r="S47" s="519"/>
      <c r="T47" s="85">
        <v>36</v>
      </c>
      <c r="U47" s="1585" t="s">
        <v>72</v>
      </c>
      <c r="V47" s="83" t="s">
        <v>49</v>
      </c>
      <c r="W47" s="173">
        <v>4</v>
      </c>
      <c r="X47" s="173">
        <v>4</v>
      </c>
      <c r="Y47" s="174">
        <v>100</v>
      </c>
      <c r="Z47" s="174">
        <v>16</v>
      </c>
      <c r="AA47" s="175">
        <v>64</v>
      </c>
      <c r="AB47" s="91"/>
      <c r="AC47" s="93">
        <f t="shared" ref="AC47:AC48" si="31">AF47+AH47+AJ47+AL47+AN47+AP47+AR47+AT47+AV47+AX47+AZ47+BB47</f>
        <v>64</v>
      </c>
      <c r="AD47" s="94">
        <f t="shared" si="27"/>
        <v>0</v>
      </c>
      <c r="AE47" s="95">
        <f t="shared" si="28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16</v>
      </c>
      <c r="AU47" s="174"/>
      <c r="AV47" s="174">
        <v>16</v>
      </c>
      <c r="AW47" s="174"/>
      <c r="AX47" s="174">
        <v>16</v>
      </c>
      <c r="AY47" s="174"/>
      <c r="AZ47" s="174">
        <v>16</v>
      </c>
      <c r="BA47" s="174"/>
      <c r="BB47" s="92"/>
      <c r="BC47" s="91"/>
      <c r="BD47" s="93">
        <f t="shared" si="29"/>
        <v>64</v>
      </c>
      <c r="BE47" s="93">
        <f t="shared" si="30"/>
        <v>0</v>
      </c>
    </row>
    <row r="48" spans="1:57" ht="11.25" customHeight="1" x14ac:dyDescent="0.2">
      <c r="A48" s="135">
        <v>37</v>
      </c>
      <c r="B48" s="215">
        <v>2</v>
      </c>
      <c r="C48" s="69"/>
      <c r="D48" s="1421"/>
      <c r="E48" s="67" t="s">
        <v>50</v>
      </c>
      <c r="F48" s="173">
        <v>4</v>
      </c>
      <c r="G48" s="173">
        <v>4</v>
      </c>
      <c r="H48" s="174">
        <f>G48*100/F48</f>
        <v>100</v>
      </c>
      <c r="I48" s="174">
        <v>4</v>
      </c>
      <c r="J48" s="175">
        <f>I48*G48</f>
        <v>16</v>
      </c>
      <c r="K48" s="183">
        <f t="shared" si="23"/>
        <v>32</v>
      </c>
      <c r="L48" s="183">
        <f t="shared" si="3"/>
        <v>15920</v>
      </c>
      <c r="M48" s="183">
        <f t="shared" si="24"/>
        <v>254720</v>
      </c>
      <c r="N48" s="183"/>
      <c r="O48" s="183"/>
      <c r="P48" s="114">
        <f t="shared" si="25"/>
        <v>32</v>
      </c>
      <c r="Q48" s="114">
        <f t="shared" si="26"/>
        <v>254752</v>
      </c>
      <c r="R48" s="50"/>
      <c r="S48" s="519"/>
      <c r="T48" s="85">
        <v>37</v>
      </c>
      <c r="U48" s="1585"/>
      <c r="V48" s="83" t="s">
        <v>50</v>
      </c>
      <c r="W48" s="173">
        <v>4</v>
      </c>
      <c r="X48" s="173">
        <v>4</v>
      </c>
      <c r="Y48" s="174">
        <v>100</v>
      </c>
      <c r="Z48" s="174">
        <v>4</v>
      </c>
      <c r="AA48" s="175">
        <v>16</v>
      </c>
      <c r="AB48" s="91"/>
      <c r="AC48" s="93">
        <f t="shared" si="31"/>
        <v>16</v>
      </c>
      <c r="AD48" s="94">
        <f t="shared" si="27"/>
        <v>0</v>
      </c>
      <c r="AE48" s="95">
        <f t="shared" si="28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4</v>
      </c>
      <c r="AU48" s="174"/>
      <c r="AV48" s="174">
        <v>4</v>
      </c>
      <c r="AW48" s="174"/>
      <c r="AX48" s="174">
        <v>4</v>
      </c>
      <c r="AY48" s="174"/>
      <c r="AZ48" s="174">
        <v>4</v>
      </c>
      <c r="BA48" s="174"/>
      <c r="BB48" s="91"/>
      <c r="BC48" s="91"/>
      <c r="BD48" s="93">
        <f t="shared" si="29"/>
        <v>16</v>
      </c>
      <c r="BE48" s="93">
        <f t="shared" si="30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519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519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519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519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519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519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519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519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51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519"/>
      <c r="T57" s="85">
        <v>46</v>
      </c>
      <c r="U57" s="522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519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519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519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519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519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519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519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519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519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519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519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519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519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519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519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519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20</v>
      </c>
      <c r="G76" s="173">
        <v>20</v>
      </c>
      <c r="H76" s="174">
        <f t="shared" ref="H76:H79" si="32">G76*100/F76</f>
        <v>100</v>
      </c>
      <c r="I76" s="174">
        <v>1</v>
      </c>
      <c r="J76" s="176">
        <f t="shared" ref="J76:J79" si="33">I76*G76</f>
        <v>20</v>
      </c>
      <c r="K76" s="183">
        <f t="shared" ref="K76:K79" si="34">J76*B76</f>
        <v>10</v>
      </c>
      <c r="L76" s="183">
        <f t="shared" ref="L76:L77" si="35">B76*7960</f>
        <v>3980</v>
      </c>
      <c r="M76" s="183">
        <f t="shared" ref="M76:M79" si="36">L76*J76</f>
        <v>79600</v>
      </c>
      <c r="N76" s="183"/>
      <c r="O76" s="183"/>
      <c r="P76" s="114">
        <f t="shared" ref="P76:P79" si="37">K76+N76</f>
        <v>10</v>
      </c>
      <c r="Q76" s="114">
        <f t="shared" ref="Q76:Q79" si="38">M76+P76</f>
        <v>79610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20</v>
      </c>
      <c r="X76" s="173">
        <v>20</v>
      </c>
      <c r="Y76" s="174">
        <v>100</v>
      </c>
      <c r="Z76" s="174">
        <v>1</v>
      </c>
      <c r="AA76" s="176">
        <v>20</v>
      </c>
      <c r="AB76" s="91"/>
      <c r="AC76" s="93">
        <f t="shared" ref="AC76:AD79" si="39">AF76+AH76+AJ76+AL76+AN76+AP76+AR76+AT76+AV76+AX76+AZ76+BB76</f>
        <v>20</v>
      </c>
      <c r="AD76" s="94">
        <f t="shared" si="39"/>
        <v>0</v>
      </c>
      <c r="AE76" s="95">
        <f t="shared" ref="AE76:AE79" si="40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>
        <v>20</v>
      </c>
      <c r="AU76" s="184"/>
      <c r="AV76" s="184"/>
      <c r="AW76" s="184"/>
      <c r="AX76" s="184"/>
      <c r="AY76" s="184"/>
      <c r="AZ76" s="184"/>
      <c r="BA76" s="184"/>
      <c r="BB76" s="91"/>
      <c r="BC76" s="91"/>
      <c r="BD76" s="93">
        <f t="shared" ref="BD76:BD99" si="41">AF76+AH76+AJ76+AL76+AN76+AP76+AR76+AT76+AV76+AX76+AZ76</f>
        <v>20</v>
      </c>
      <c r="BE76" s="93">
        <f t="shared" ref="BE76:BE99" si="42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10</v>
      </c>
      <c r="G77" s="173">
        <v>10</v>
      </c>
      <c r="H77" s="174">
        <f t="shared" si="32"/>
        <v>100</v>
      </c>
      <c r="I77" s="174">
        <v>1</v>
      </c>
      <c r="J77" s="176">
        <f t="shared" si="33"/>
        <v>10</v>
      </c>
      <c r="K77" s="183">
        <f t="shared" si="34"/>
        <v>5</v>
      </c>
      <c r="L77" s="183">
        <f t="shared" si="35"/>
        <v>3980</v>
      </c>
      <c r="M77" s="183">
        <f t="shared" si="36"/>
        <v>39800</v>
      </c>
      <c r="N77" s="183"/>
      <c r="O77" s="183"/>
      <c r="P77" s="114">
        <f t="shared" si="37"/>
        <v>5</v>
      </c>
      <c r="Q77" s="114">
        <f t="shared" si="38"/>
        <v>39805</v>
      </c>
      <c r="R77" s="61"/>
      <c r="S77" s="62"/>
      <c r="T77" s="85">
        <v>66</v>
      </c>
      <c r="U77" s="1587"/>
      <c r="V77" s="83" t="s">
        <v>50</v>
      </c>
      <c r="W77" s="173">
        <v>10</v>
      </c>
      <c r="X77" s="173">
        <v>10</v>
      </c>
      <c r="Y77" s="174">
        <v>100</v>
      </c>
      <c r="Z77" s="174">
        <v>1</v>
      </c>
      <c r="AA77" s="176">
        <v>10</v>
      </c>
      <c r="AB77" s="91"/>
      <c r="AC77" s="93">
        <f t="shared" si="39"/>
        <v>10</v>
      </c>
      <c r="AD77" s="94">
        <f t="shared" si="39"/>
        <v>0</v>
      </c>
      <c r="AE77" s="95">
        <f t="shared" si="40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>
        <v>10</v>
      </c>
      <c r="AU77" s="184"/>
      <c r="AV77" s="184"/>
      <c r="AW77" s="184"/>
      <c r="AX77" s="184"/>
      <c r="AY77" s="184"/>
      <c r="AZ77" s="184"/>
      <c r="BA77" s="184"/>
      <c r="BB77" s="91"/>
      <c r="BC77" s="91"/>
      <c r="BD77" s="93">
        <f t="shared" si="41"/>
        <v>10</v>
      </c>
      <c r="BE77" s="93">
        <f t="shared" si="42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3</v>
      </c>
      <c r="G78" s="173">
        <v>3</v>
      </c>
      <c r="H78" s="174">
        <f t="shared" si="32"/>
        <v>100</v>
      </c>
      <c r="I78" s="174">
        <v>2</v>
      </c>
      <c r="J78" s="176">
        <f t="shared" si="33"/>
        <v>6</v>
      </c>
      <c r="K78" s="183">
        <f t="shared" si="34"/>
        <v>6</v>
      </c>
      <c r="L78" s="183">
        <f t="shared" si="3"/>
        <v>7960</v>
      </c>
      <c r="M78" s="183">
        <f t="shared" si="36"/>
        <v>47760</v>
      </c>
      <c r="N78" s="183"/>
      <c r="O78" s="183"/>
      <c r="P78" s="114">
        <f t="shared" si="37"/>
        <v>6</v>
      </c>
      <c r="Q78" s="114">
        <f t="shared" si="38"/>
        <v>47766</v>
      </c>
      <c r="R78" s="50"/>
      <c r="S78" s="519"/>
      <c r="T78" s="85">
        <v>67</v>
      </c>
      <c r="U78" s="1583" t="s">
        <v>90</v>
      </c>
      <c r="V78" s="83" t="s">
        <v>49</v>
      </c>
      <c r="W78" s="173">
        <v>3</v>
      </c>
      <c r="X78" s="173">
        <v>3</v>
      </c>
      <c r="Y78" s="174">
        <v>100</v>
      </c>
      <c r="Z78" s="174">
        <v>2</v>
      </c>
      <c r="AA78" s="176">
        <v>6</v>
      </c>
      <c r="AB78" s="91"/>
      <c r="AC78" s="93">
        <f t="shared" si="39"/>
        <v>6</v>
      </c>
      <c r="AD78" s="94">
        <f t="shared" si="39"/>
        <v>0</v>
      </c>
      <c r="AE78" s="95">
        <f t="shared" si="40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3</v>
      </c>
      <c r="AU78" s="184"/>
      <c r="AV78" s="174">
        <v>3</v>
      </c>
      <c r="AW78" s="184"/>
      <c r="AX78" s="184"/>
      <c r="AY78" s="184"/>
      <c r="AZ78" s="184"/>
      <c r="BA78" s="184"/>
      <c r="BB78" s="91"/>
      <c r="BC78" s="91"/>
      <c r="BD78" s="93">
        <f t="shared" si="41"/>
        <v>6</v>
      </c>
      <c r="BE78" s="93">
        <f t="shared" si="42"/>
        <v>0</v>
      </c>
    </row>
    <row r="79" spans="1:57" ht="13.5" customHeight="1" x14ac:dyDescent="0.2">
      <c r="A79" s="135">
        <v>68</v>
      </c>
      <c r="B79" s="215">
        <v>1</v>
      </c>
      <c r="C79" s="208">
        <v>104</v>
      </c>
      <c r="D79" s="1419"/>
      <c r="E79" s="67" t="s">
        <v>50</v>
      </c>
      <c r="F79" s="173">
        <v>20</v>
      </c>
      <c r="G79" s="173">
        <v>20</v>
      </c>
      <c r="H79" s="174">
        <f t="shared" si="32"/>
        <v>100</v>
      </c>
      <c r="I79" s="174">
        <v>2</v>
      </c>
      <c r="J79" s="176">
        <f t="shared" si="33"/>
        <v>40</v>
      </c>
      <c r="K79" s="183">
        <f t="shared" si="34"/>
        <v>40</v>
      </c>
      <c r="L79" s="183">
        <f t="shared" ref="L79:L107" si="43">B79*7960</f>
        <v>7960</v>
      </c>
      <c r="M79" s="183">
        <f t="shared" si="36"/>
        <v>318400</v>
      </c>
      <c r="N79" s="183">
        <f>C79+J79</f>
        <v>144</v>
      </c>
      <c r="O79" s="183">
        <f t="shared" ref="O79" si="44">N79*7960</f>
        <v>1146240</v>
      </c>
      <c r="P79" s="114">
        <f t="shared" si="37"/>
        <v>184</v>
      </c>
      <c r="Q79" s="114">
        <f t="shared" si="38"/>
        <v>318584</v>
      </c>
      <c r="R79" s="50"/>
      <c r="S79" s="519"/>
      <c r="T79" s="85">
        <v>68</v>
      </c>
      <c r="U79" s="1583"/>
      <c r="V79" s="83" t="s">
        <v>50</v>
      </c>
      <c r="W79" s="173">
        <v>20</v>
      </c>
      <c r="X79" s="173">
        <v>20</v>
      </c>
      <c r="Y79" s="174">
        <v>100</v>
      </c>
      <c r="Z79" s="174">
        <v>2</v>
      </c>
      <c r="AA79" s="176">
        <v>40</v>
      </c>
      <c r="AB79" s="91"/>
      <c r="AC79" s="93">
        <f t="shared" si="39"/>
        <v>40</v>
      </c>
      <c r="AD79" s="94">
        <f t="shared" si="39"/>
        <v>0</v>
      </c>
      <c r="AE79" s="95">
        <f t="shared" si="40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20</v>
      </c>
      <c r="AU79" s="174"/>
      <c r="AV79" s="174">
        <v>20</v>
      </c>
      <c r="AW79" s="174"/>
      <c r="AX79" s="174"/>
      <c r="AY79" s="174"/>
      <c r="AZ79" s="174"/>
      <c r="BA79" s="174"/>
      <c r="BB79" s="91"/>
      <c r="BC79" s="91"/>
      <c r="BD79" s="93">
        <f t="shared" si="41"/>
        <v>40</v>
      </c>
      <c r="BE79" s="93">
        <f t="shared" si="42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519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519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519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519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2</v>
      </c>
      <c r="G84" s="173">
        <v>2</v>
      </c>
      <c r="H84" s="174">
        <f t="shared" ref="H84" si="45">G84*100/F84</f>
        <v>100</v>
      </c>
      <c r="I84" s="174">
        <v>2</v>
      </c>
      <c r="J84" s="176">
        <f t="shared" ref="J84" si="46">I84*G84</f>
        <v>4</v>
      </c>
      <c r="K84" s="183">
        <f t="shared" ref="K84" si="47">J84*B84</f>
        <v>4</v>
      </c>
      <c r="L84" s="183">
        <f t="shared" ref="L84" si="48">B84*7960</f>
        <v>7960</v>
      </c>
      <c r="M84" s="183">
        <f t="shared" ref="M84" si="49">L84*J84</f>
        <v>31840</v>
      </c>
      <c r="N84" s="183"/>
      <c r="O84" s="183"/>
      <c r="P84" s="114">
        <f t="shared" ref="P84" si="50">K84+N84</f>
        <v>4</v>
      </c>
      <c r="Q84" s="114">
        <f t="shared" ref="Q84" si="51">M84+P84</f>
        <v>31844</v>
      </c>
      <c r="R84" s="50"/>
      <c r="S84" s="519"/>
      <c r="T84" s="85">
        <v>73</v>
      </c>
      <c r="U84" s="1584" t="s">
        <v>93</v>
      </c>
      <c r="V84" s="83" t="s">
        <v>49</v>
      </c>
      <c r="W84" s="173">
        <v>2</v>
      </c>
      <c r="X84" s="173">
        <v>2</v>
      </c>
      <c r="Y84" s="174">
        <v>100</v>
      </c>
      <c r="Z84" s="174">
        <v>2</v>
      </c>
      <c r="AA84" s="176">
        <v>4</v>
      </c>
      <c r="AB84" s="91"/>
      <c r="AC84" s="93">
        <f t="shared" ref="AC84:AD84" si="52">AF84+AH84+AJ84+AL84+AN84+AP84+AR84+AT84+AV84+AX84+AZ84+BB84</f>
        <v>4</v>
      </c>
      <c r="AD84" s="94">
        <f t="shared" si="52"/>
        <v>0</v>
      </c>
      <c r="AE84" s="95">
        <f t="shared" ref="AE84" si="53">AD84*100/AC84</f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>
        <v>2</v>
      </c>
      <c r="AW84" s="174"/>
      <c r="AX84" s="174">
        <v>2</v>
      </c>
      <c r="AY84" s="174"/>
      <c r="AZ84" s="174"/>
      <c r="BA84" s="174"/>
      <c r="BB84" s="91"/>
      <c r="BC84" s="91"/>
      <c r="BD84" s="93">
        <f t="shared" si="41"/>
        <v>4</v>
      </c>
      <c r="BE84" s="93">
        <f t="shared" si="42"/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519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519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519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519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519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519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519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51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519"/>
      <c r="T92" s="85">
        <v>81</v>
      </c>
      <c r="U92" s="523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51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519"/>
      <c r="T93" s="85">
        <v>82</v>
      </c>
      <c r="U93" s="522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519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519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519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519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512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54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519"/>
      <c r="T99" s="85">
        <v>88</v>
      </c>
      <c r="U99" s="522" t="s">
        <v>102</v>
      </c>
      <c r="V99" s="83" t="s">
        <v>49</v>
      </c>
      <c r="W99" s="173">
        <v>1</v>
      </c>
      <c r="X99" s="173">
        <v>1</v>
      </c>
      <c r="Y99" s="174">
        <v>100</v>
      </c>
      <c r="Z99" s="174">
        <v>1</v>
      </c>
      <c r="AA99" s="176">
        <v>1</v>
      </c>
      <c r="AB99" s="91"/>
      <c r="AC99" s="93">
        <f t="shared" ref="AC99:AD101" si="55">AF99+AH99+AJ99+AL99+AN99+AP99+AR99+AT99+AV99+AX99+AZ99+BB99</f>
        <v>1</v>
      </c>
      <c r="AD99" s="94">
        <f t="shared" si="55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>
        <v>1</v>
      </c>
      <c r="AW99" s="174"/>
      <c r="AX99" s="174"/>
      <c r="AY99" s="174"/>
      <c r="AZ99" s="174"/>
      <c r="BA99" s="184"/>
      <c r="BB99" s="91"/>
      <c r="BC99" s="79"/>
      <c r="BD99" s="93">
        <f t="shared" si="41"/>
        <v>1</v>
      </c>
      <c r="BE99" s="93">
        <f t="shared" si="42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20</v>
      </c>
      <c r="J100" s="176">
        <v>20</v>
      </c>
      <c r="K100" s="183">
        <f>J100*B100</f>
        <v>20</v>
      </c>
      <c r="L100" s="183">
        <f t="shared" si="54"/>
        <v>7960</v>
      </c>
      <c r="M100" s="183">
        <f>L100*J100</f>
        <v>159200</v>
      </c>
      <c r="N100" s="183"/>
      <c r="O100" s="183"/>
      <c r="P100" s="114">
        <f>K100+N100</f>
        <v>20</v>
      </c>
      <c r="Q100" s="114">
        <f>M100+P100</f>
        <v>159220</v>
      </c>
      <c r="R100" s="50"/>
      <c r="S100" s="519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v>100</v>
      </c>
      <c r="Z100" s="174">
        <v>20</v>
      </c>
      <c r="AA100" s="176">
        <v>20</v>
      </c>
      <c r="AB100" s="91"/>
      <c r="AC100" s="93">
        <f t="shared" si="55"/>
        <v>20</v>
      </c>
      <c r="AD100" s="94">
        <f t="shared" si="55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15</v>
      </c>
      <c r="AU100" s="174"/>
      <c r="AV100" s="174">
        <v>2</v>
      </c>
      <c r="AW100" s="174"/>
      <c r="AX100" s="174">
        <v>2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20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5</v>
      </c>
      <c r="J101" s="176">
        <v>5</v>
      </c>
      <c r="K101" s="183">
        <f>J101*B101</f>
        <v>7.5</v>
      </c>
      <c r="L101" s="183">
        <f t="shared" si="54"/>
        <v>11940</v>
      </c>
      <c r="M101" s="183">
        <f>L101*J101</f>
        <v>59700</v>
      </c>
      <c r="N101" s="183"/>
      <c r="O101" s="183"/>
      <c r="P101" s="114">
        <f>K101+N101</f>
        <v>7.5</v>
      </c>
      <c r="Q101" s="114">
        <f>M101+P101</f>
        <v>59707.5</v>
      </c>
      <c r="R101" s="50"/>
      <c r="S101" s="519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v>100</v>
      </c>
      <c r="Z101" s="174">
        <v>5</v>
      </c>
      <c r="AA101" s="176">
        <v>5</v>
      </c>
      <c r="AB101" s="91"/>
      <c r="AC101" s="93">
        <f t="shared" si="55"/>
        <v>5</v>
      </c>
      <c r="AD101" s="94">
        <f t="shared" si="55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2</v>
      </c>
      <c r="AU101" s="174"/>
      <c r="AV101" s="174">
        <v>1</v>
      </c>
      <c r="AW101" s="174"/>
      <c r="AX101" s="174">
        <v>1</v>
      </c>
      <c r="AY101" s="174"/>
      <c r="AZ101" s="174">
        <v>1</v>
      </c>
      <c r="BA101" s="174"/>
      <c r="BB101" s="91"/>
      <c r="BC101" s="79"/>
      <c r="BD101" s="93">
        <f>AF101+AH101+AJ101+AL101+AN101+AP101+AR101+AT101+AV101+AX101+AZ101</f>
        <v>5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512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v>5</v>
      </c>
      <c r="K103" s="183">
        <f>J103*B103</f>
        <v>40</v>
      </c>
      <c r="L103" s="183">
        <f t="shared" si="43"/>
        <v>63680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519"/>
      <c r="T103" s="85">
        <v>92</v>
      </c>
      <c r="U103" s="523" t="s">
        <v>105</v>
      </c>
      <c r="V103" s="83" t="s">
        <v>106</v>
      </c>
      <c r="W103" s="182">
        <v>1</v>
      </c>
      <c r="X103" s="182">
        <v>1</v>
      </c>
      <c r="Y103" s="174">
        <v>100</v>
      </c>
      <c r="Z103" s="174">
        <v>5</v>
      </c>
      <c r="AA103" s="176">
        <v>5</v>
      </c>
      <c r="AB103" s="91"/>
      <c r="AC103" s="93">
        <f t="shared" ref="AC103:AD107" si="56">AF103+AH103+AJ103+AL103+AN103+AP103+AR103+AT103+AV103+AX103+AZ103+BB103</f>
        <v>5</v>
      </c>
      <c r="AD103" s="94">
        <f t="shared" si="56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57">AF103+AH103+AJ103+AL103+AN103+AP103+AR103+AT103+AV103+AX103+AZ103</f>
        <v>5</v>
      </c>
      <c r="BE103" s="93">
        <f t="shared" ref="BE103" si="58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512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10</v>
      </c>
      <c r="J104" s="176">
        <v>10</v>
      </c>
      <c r="K104" s="183">
        <f>J104*B104</f>
        <v>40</v>
      </c>
      <c r="L104" s="183">
        <f t="shared" si="43"/>
        <v>31840</v>
      </c>
      <c r="M104" s="183">
        <f>L104*J104</f>
        <v>318400</v>
      </c>
      <c r="N104" s="183"/>
      <c r="O104" s="183"/>
      <c r="P104" s="114">
        <f>K104+N104</f>
        <v>40</v>
      </c>
      <c r="Q104" s="114">
        <f>M104+P104</f>
        <v>318440</v>
      </c>
      <c r="R104" s="50"/>
      <c r="S104" s="519"/>
      <c r="T104" s="85">
        <v>93</v>
      </c>
      <c r="U104" s="522" t="s">
        <v>107</v>
      </c>
      <c r="V104" s="83" t="s">
        <v>106</v>
      </c>
      <c r="W104" s="182">
        <v>1</v>
      </c>
      <c r="X104" s="182">
        <v>1</v>
      </c>
      <c r="Y104" s="174">
        <v>100</v>
      </c>
      <c r="Z104" s="174">
        <v>10</v>
      </c>
      <c r="AA104" s="176">
        <v>10</v>
      </c>
      <c r="AB104" s="91"/>
      <c r="AC104" s="93">
        <f t="shared" si="56"/>
        <v>10</v>
      </c>
      <c r="AD104" s="94">
        <f t="shared" si="56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4</v>
      </c>
      <c r="AU104" s="174"/>
      <c r="AV104" s="174">
        <v>2</v>
      </c>
      <c r="AW104" s="174"/>
      <c r="AX104" s="174">
        <v>2</v>
      </c>
      <c r="AY104" s="174"/>
      <c r="AZ104" s="174">
        <v>2</v>
      </c>
      <c r="BA104" s="174"/>
      <c r="BB104" s="91"/>
      <c r="BC104" s="79"/>
      <c r="BD104" s="93">
        <f>AF104+AH104+AJ104+AL104+AN104+AP104+AR104+AT104+AV104+AX104+AZ104</f>
        <v>10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512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20</v>
      </c>
      <c r="J105" s="176">
        <f t="shared" ref="J105:J107" si="59">I105*G105</f>
        <v>20</v>
      </c>
      <c r="K105" s="183">
        <f>J105*B105</f>
        <v>160</v>
      </c>
      <c r="L105" s="183">
        <f t="shared" si="43"/>
        <v>63680</v>
      </c>
      <c r="M105" s="183">
        <f>L105*J105</f>
        <v>1273600</v>
      </c>
      <c r="N105" s="183"/>
      <c r="O105" s="183"/>
      <c r="P105" s="114">
        <f>K105+N105</f>
        <v>160</v>
      </c>
      <c r="Q105" s="114">
        <f>M105+P105</f>
        <v>1273760</v>
      </c>
      <c r="R105" s="50"/>
      <c r="S105" s="519"/>
      <c r="T105" s="85">
        <v>94</v>
      </c>
      <c r="U105" s="523" t="s">
        <v>108</v>
      </c>
      <c r="V105" s="83" t="s">
        <v>106</v>
      </c>
      <c r="W105" s="182">
        <v>1</v>
      </c>
      <c r="X105" s="182">
        <v>1</v>
      </c>
      <c r="Y105" s="174">
        <v>100</v>
      </c>
      <c r="Z105" s="174">
        <v>20</v>
      </c>
      <c r="AA105" s="176">
        <v>20</v>
      </c>
      <c r="AB105" s="91"/>
      <c r="AC105" s="93">
        <f t="shared" si="56"/>
        <v>20</v>
      </c>
      <c r="AD105" s="94">
        <f t="shared" si="56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4</v>
      </c>
      <c r="AS105" s="191"/>
      <c r="AT105" s="174">
        <v>4</v>
      </c>
      <c r="AU105" s="174"/>
      <c r="AV105" s="174">
        <v>4</v>
      </c>
      <c r="AW105" s="174"/>
      <c r="AX105" s="174">
        <v>4</v>
      </c>
      <c r="AY105" s="174"/>
      <c r="AZ105" s="174">
        <v>4</v>
      </c>
      <c r="BA105" s="174"/>
      <c r="BB105" s="91"/>
      <c r="BC105" s="79"/>
      <c r="BD105" s="93">
        <f>AF105+AH105+AJ105+AL105+AN105+AP105+AR105+AT105+AV105+AX105+AZ105</f>
        <v>20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51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176">
        <f t="shared" si="59"/>
        <v>5</v>
      </c>
      <c r="K106" s="183">
        <f>J106*B106</f>
        <v>40</v>
      </c>
      <c r="L106" s="183">
        <f t="shared" si="43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519"/>
      <c r="T106" s="85">
        <v>95</v>
      </c>
      <c r="U106" s="522" t="s">
        <v>109</v>
      </c>
      <c r="V106" s="83" t="s">
        <v>106</v>
      </c>
      <c r="W106" s="182">
        <v>1</v>
      </c>
      <c r="X106" s="182">
        <v>1</v>
      </c>
      <c r="Y106" s="174">
        <v>100</v>
      </c>
      <c r="Z106" s="174">
        <v>5</v>
      </c>
      <c r="AA106" s="176">
        <v>5</v>
      </c>
      <c r="AB106" s="91"/>
      <c r="AC106" s="93">
        <f t="shared" si="56"/>
        <v>5</v>
      </c>
      <c r="AD106" s="94">
        <f t="shared" si="56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51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5</v>
      </c>
      <c r="J107" s="176">
        <f t="shared" si="59"/>
        <v>5</v>
      </c>
      <c r="K107" s="183">
        <f>J107*B107</f>
        <v>20</v>
      </c>
      <c r="L107" s="183">
        <f t="shared" si="43"/>
        <v>31840</v>
      </c>
      <c r="M107" s="183">
        <f>L107*J107</f>
        <v>159200</v>
      </c>
      <c r="N107" s="183"/>
      <c r="O107" s="183"/>
      <c r="P107" s="114">
        <f>K107+N107</f>
        <v>20</v>
      </c>
      <c r="Q107" s="114">
        <f>M107+P107</f>
        <v>159220</v>
      </c>
      <c r="R107" s="50"/>
      <c r="S107" s="519"/>
      <c r="T107" s="85">
        <v>96</v>
      </c>
      <c r="U107" s="522" t="s">
        <v>110</v>
      </c>
      <c r="V107" s="83" t="s">
        <v>106</v>
      </c>
      <c r="W107" s="182">
        <v>1</v>
      </c>
      <c r="X107" s="182">
        <v>1</v>
      </c>
      <c r="Y107" s="174">
        <v>100</v>
      </c>
      <c r="Z107" s="174">
        <v>5</v>
      </c>
      <c r="AA107" s="176">
        <v>5</v>
      </c>
      <c r="AB107" s="91"/>
      <c r="AC107" s="93">
        <f t="shared" si="56"/>
        <v>5</v>
      </c>
      <c r="AD107" s="94">
        <f t="shared" si="56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>
        <v>1</v>
      </c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5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519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519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519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519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519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519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519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519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519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519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519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519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519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519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519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519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519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519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104</v>
      </c>
      <c r="D129" s="150" t="s">
        <v>122</v>
      </c>
      <c r="E129" s="76"/>
      <c r="F129" s="213">
        <f>SUM(F13:F128)</f>
        <v>168</v>
      </c>
      <c r="G129" s="213">
        <f>SUM(G13:G128)</f>
        <v>165</v>
      </c>
      <c r="H129" s="214">
        <f>AVERAGE(H13:H128)</f>
        <v>97.222222222222229</v>
      </c>
      <c r="I129" s="214">
        <f>SUM(I13:I128)</f>
        <v>119</v>
      </c>
      <c r="J129" s="206">
        <f>SUM(J13:J128)</f>
        <v>333</v>
      </c>
      <c r="K129" s="189">
        <f>SUM(K14:K128)</f>
        <v>776.1</v>
      </c>
      <c r="L129" s="189">
        <f t="shared" ref="L129:Q129" si="60">SUM(L14:L128)</f>
        <v>953767.2</v>
      </c>
      <c r="M129" s="211">
        <f t="shared" si="60"/>
        <v>6177756</v>
      </c>
      <c r="N129" s="211">
        <f t="shared" si="60"/>
        <v>160</v>
      </c>
      <c r="O129" s="189">
        <f t="shared" si="60"/>
        <v>1273600</v>
      </c>
      <c r="P129" s="212">
        <f t="shared" si="60"/>
        <v>936.1</v>
      </c>
      <c r="Q129" s="212">
        <f t="shared" si="60"/>
        <v>6178692.0999999996</v>
      </c>
      <c r="R129" s="4"/>
      <c r="S129" s="519"/>
      <c r="T129" s="85">
        <v>118</v>
      </c>
      <c r="U129" s="199" t="s">
        <v>122</v>
      </c>
      <c r="V129" s="200"/>
      <c r="W129" s="213">
        <v>168</v>
      </c>
      <c r="X129" s="213">
        <v>165</v>
      </c>
      <c r="Y129" s="214">
        <v>97.222222222222229</v>
      </c>
      <c r="Z129" s="214">
        <v>119</v>
      </c>
      <c r="AA129" s="206">
        <v>333</v>
      </c>
      <c r="AB129" s="201"/>
      <c r="AC129" s="201">
        <f>SUM(AC14:AC128)</f>
        <v>333</v>
      </c>
      <c r="AD129" s="202">
        <f>SUM(AD14:AD128)</f>
        <v>0</v>
      </c>
      <c r="AE129" s="203"/>
      <c r="AF129" s="204">
        <f t="shared" ref="AF129:AQ129" si="61">SUM(AF14:AF128)</f>
        <v>0</v>
      </c>
      <c r="AG129" s="204">
        <f t="shared" si="61"/>
        <v>0</v>
      </c>
      <c r="AH129" s="204">
        <f t="shared" si="61"/>
        <v>0</v>
      </c>
      <c r="AI129" s="204">
        <f t="shared" si="61"/>
        <v>0</v>
      </c>
      <c r="AJ129" s="204">
        <f t="shared" si="61"/>
        <v>0</v>
      </c>
      <c r="AK129" s="204">
        <f t="shared" si="61"/>
        <v>0</v>
      </c>
      <c r="AL129" s="204">
        <f t="shared" si="61"/>
        <v>0</v>
      </c>
      <c r="AM129" s="204">
        <f t="shared" si="61"/>
        <v>0</v>
      </c>
      <c r="AN129" s="204">
        <f t="shared" si="61"/>
        <v>0</v>
      </c>
      <c r="AO129" s="204">
        <f t="shared" si="61"/>
        <v>0</v>
      </c>
      <c r="AP129" s="204">
        <f t="shared" si="61"/>
        <v>0</v>
      </c>
      <c r="AQ129" s="205">
        <f t="shared" si="61"/>
        <v>0</v>
      </c>
      <c r="AR129" s="206">
        <f>SUM(AR13:AR128)</f>
        <v>7</v>
      </c>
      <c r="AS129" s="206">
        <v>0</v>
      </c>
      <c r="AT129" s="206">
        <f>SUM(AT15:AT128)</f>
        <v>171</v>
      </c>
      <c r="AU129" s="206">
        <v>0</v>
      </c>
      <c r="AV129" s="206">
        <f>SUM(AV14:AV128)</f>
        <v>70</v>
      </c>
      <c r="AW129" s="206">
        <v>0</v>
      </c>
      <c r="AX129" s="206">
        <f>SUM(AX12:AX128)</f>
        <v>45</v>
      </c>
      <c r="AY129" s="206">
        <v>0</v>
      </c>
      <c r="AZ129" s="207">
        <f>SUM(AZ12:AZ128)</f>
        <v>40</v>
      </c>
      <c r="BA129" s="207">
        <f t="shared" ref="BA129:BE129" si="62">SUM(BA14:BA128)</f>
        <v>0</v>
      </c>
      <c r="BB129" s="207">
        <f t="shared" si="62"/>
        <v>0</v>
      </c>
      <c r="BC129" s="207">
        <f t="shared" si="62"/>
        <v>0</v>
      </c>
      <c r="BD129" s="207">
        <f>SUM(BD14:BD128)</f>
        <v>333</v>
      </c>
      <c r="BE129" s="207">
        <f t="shared" si="62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519"/>
      <c r="T130" s="521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519"/>
      <c r="T131" s="521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K129*7960-796</f>
        <v>6176960</v>
      </c>
      <c r="F132" s="1418"/>
      <c r="G132" s="1418"/>
      <c r="H132" s="18"/>
      <c r="I132" s="18"/>
      <c r="J132" s="18"/>
      <c r="K132" s="1411" t="s">
        <v>125</v>
      </c>
      <c r="L132" s="1411"/>
      <c r="M132" s="515" t="s">
        <v>126</v>
      </c>
      <c r="N132" s="48"/>
      <c r="O132" s="48"/>
      <c r="P132" s="39"/>
      <c r="Q132" s="39"/>
      <c r="R132" s="50"/>
      <c r="S132" s="519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827840</v>
      </c>
      <c r="F133" s="1418"/>
      <c r="G133" s="1418"/>
      <c r="H133" s="18"/>
      <c r="I133" s="18"/>
      <c r="J133" s="18"/>
      <c r="K133" s="1411" t="s">
        <v>125</v>
      </c>
      <c r="L133" s="1411"/>
      <c r="M133" s="515" t="s">
        <v>129</v>
      </c>
      <c r="N133" s="103"/>
      <c r="O133" s="103"/>
      <c r="P133" s="36"/>
      <c r="Q133" s="36"/>
      <c r="R133" s="50"/>
      <c r="S133" s="519"/>
      <c r="T133" s="521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515" t="s">
        <v>131</v>
      </c>
      <c r="N134" s="104"/>
      <c r="O134" s="104"/>
      <c r="P134" s="36"/>
      <c r="Q134" s="36"/>
      <c r="R134" s="50"/>
      <c r="S134" s="519"/>
      <c r="T134" s="521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519"/>
      <c r="T135" s="521"/>
      <c r="U135" s="521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519"/>
      <c r="T136" s="521"/>
      <c r="U136" s="521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519"/>
      <c r="T137" s="521"/>
      <c r="U137" s="521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519"/>
      <c r="T138" s="521"/>
      <c r="U138" s="521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519"/>
      <c r="T139" s="521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513"/>
      <c r="I140" s="40"/>
      <c r="J140" s="513"/>
      <c r="K140" s="1411" t="s">
        <v>125</v>
      </c>
      <c r="L140" s="1411"/>
      <c r="M140" s="514" t="s">
        <v>142</v>
      </c>
      <c r="N140" s="245"/>
      <c r="O140" s="245"/>
      <c r="R140" s="44"/>
      <c r="S140" s="520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520"/>
      <c r="O141" s="520"/>
      <c r="R141" s="44"/>
      <c r="S141" s="520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520"/>
      <c r="O142" s="520"/>
      <c r="R142" s="44"/>
      <c r="S142" s="520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510"/>
      <c r="O143" s="510"/>
      <c r="R143" s="44"/>
      <c r="S143" s="520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s="109" customFormat="1" ht="15.75" x14ac:dyDescent="0.2">
      <c r="D144" s="1407"/>
      <c r="E144" s="1407"/>
      <c r="F144" s="1407"/>
      <c r="K144" s="510"/>
      <c r="L144" s="24"/>
      <c r="M144" s="25"/>
      <c r="N144" s="510"/>
      <c r="O144" s="510"/>
      <c r="P144" s="41"/>
      <c r="Q144" s="41"/>
      <c r="R144" s="42"/>
      <c r="S144" s="41"/>
      <c r="U144" s="2"/>
      <c r="V144" s="2"/>
      <c r="W144" s="2"/>
      <c r="X144" s="2"/>
      <c r="Y144" s="2"/>
      <c r="Z144" s="2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S144" s="120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1"/>
    </row>
    <row r="145" spans="2:58" s="109" customFormat="1" ht="20.100000000000001" customHeight="1" x14ac:dyDescent="0.2">
      <c r="D145" s="1407"/>
      <c r="E145" s="1407"/>
      <c r="F145" s="1407"/>
      <c r="K145" s="26"/>
      <c r="L145" s="24"/>
      <c r="M145" s="53"/>
      <c r="N145" s="510"/>
      <c r="O145" s="244"/>
      <c r="P145" s="520"/>
      <c r="Q145" s="520"/>
      <c r="R145" s="44"/>
      <c r="S145" s="33"/>
      <c r="U145" s="2"/>
      <c r="V145" s="2"/>
      <c r="W145" s="2"/>
      <c r="X145" s="2"/>
      <c r="Y145" s="2"/>
      <c r="Z145" s="2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  <c r="AQ145" s="120"/>
      <c r="AR145" s="120"/>
      <c r="AS145" s="120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1"/>
    </row>
    <row r="146" spans="2:58" s="109" customFormat="1" ht="20.100000000000001" customHeight="1" x14ac:dyDescent="0.2">
      <c r="D146" s="1407"/>
      <c r="E146" s="1407"/>
      <c r="F146" s="1407"/>
      <c r="K146" s="54"/>
      <c r="L146" s="24"/>
      <c r="M146" s="53"/>
      <c r="N146" s="27"/>
      <c r="O146" s="27"/>
      <c r="P146" s="519"/>
      <c r="Q146" s="519"/>
      <c r="R146" s="45"/>
      <c r="S146" s="1579"/>
      <c r="U146" s="2"/>
      <c r="V146" s="2"/>
      <c r="W146" s="2"/>
      <c r="X146" s="2"/>
      <c r="Y146" s="2"/>
      <c r="Z146" s="2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  <c r="AP146" s="120"/>
      <c r="AQ146" s="120"/>
      <c r="AR146" s="120"/>
      <c r="AS146" s="120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1"/>
    </row>
    <row r="147" spans="2:58" s="109" customFormat="1" ht="20.100000000000001" customHeight="1" x14ac:dyDescent="0.2">
      <c r="D147" s="1407"/>
      <c r="E147" s="1407"/>
      <c r="F147" s="1407"/>
      <c r="K147" s="54"/>
      <c r="L147" s="24"/>
      <c r="M147" s="53"/>
      <c r="N147" s="27"/>
      <c r="O147" s="27"/>
      <c r="P147" s="519"/>
      <c r="Q147" s="519"/>
      <c r="R147" s="45"/>
      <c r="S147" s="1580"/>
      <c r="U147" s="2"/>
      <c r="V147" s="2"/>
      <c r="W147" s="2"/>
      <c r="X147" s="2"/>
      <c r="Y147" s="2"/>
      <c r="Z147" s="2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0"/>
      <c r="AO147" s="120"/>
      <c r="AP147" s="120"/>
      <c r="AQ147" s="120"/>
      <c r="AR147" s="120"/>
      <c r="AS147" s="120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1"/>
    </row>
    <row r="148" spans="2:58" s="109" customFormat="1" ht="20.100000000000001" customHeight="1" x14ac:dyDescent="0.2">
      <c r="D148" s="1407"/>
      <c r="E148" s="1407"/>
      <c r="F148" s="1407"/>
      <c r="K148" s="54"/>
      <c r="L148" s="24"/>
      <c r="M148" s="53"/>
      <c r="N148" s="27"/>
      <c r="O148" s="27"/>
      <c r="P148" s="519"/>
      <c r="Q148" s="519"/>
      <c r="R148" s="45"/>
      <c r="S148" s="1579"/>
      <c r="U148" s="2"/>
      <c r="V148" s="2"/>
      <c r="W148" s="2"/>
      <c r="X148" s="2"/>
      <c r="Y148" s="2"/>
      <c r="Z148" s="2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  <c r="AP148" s="120"/>
      <c r="AQ148" s="120"/>
      <c r="AR148" s="120"/>
      <c r="AS148" s="120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1"/>
    </row>
    <row r="149" spans="2:58" s="109" customFormat="1" ht="20.100000000000001" customHeight="1" x14ac:dyDescent="0.2">
      <c r="D149" s="1407"/>
      <c r="E149" s="1407"/>
      <c r="F149" s="1407"/>
      <c r="K149" s="54"/>
      <c r="L149" s="24"/>
      <c r="M149" s="53"/>
      <c r="N149" s="27"/>
      <c r="O149" s="27"/>
      <c r="P149" s="519"/>
      <c r="Q149" s="519"/>
      <c r="R149" s="45"/>
      <c r="S149" s="1580"/>
      <c r="U149" s="2"/>
      <c r="V149" s="2"/>
      <c r="W149" s="2"/>
      <c r="X149" s="2"/>
      <c r="Y149" s="2"/>
      <c r="Z149" s="2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1"/>
    </row>
    <row r="150" spans="2:58" s="109" customFormat="1" ht="20.100000000000001" customHeight="1" x14ac:dyDescent="0.2">
      <c r="D150" s="144"/>
      <c r="K150" s="54"/>
      <c r="L150" s="24"/>
      <c r="M150" s="53"/>
      <c r="N150" s="27"/>
      <c r="O150" s="27"/>
      <c r="P150" s="519"/>
      <c r="Q150" s="519"/>
      <c r="R150" s="45"/>
      <c r="S150" s="1580"/>
      <c r="U150" s="2"/>
      <c r="V150" s="2"/>
      <c r="W150" s="2"/>
      <c r="X150" s="2"/>
      <c r="Y150" s="2"/>
      <c r="Z150" s="2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1"/>
    </row>
    <row r="151" spans="2:58" s="109" customFormat="1" ht="20.100000000000001" customHeight="1" x14ac:dyDescent="0.2">
      <c r="D151" s="144"/>
      <c r="K151" s="54"/>
      <c r="L151" s="24"/>
      <c r="M151" s="77"/>
      <c r="N151" s="3"/>
      <c r="O151" s="3"/>
      <c r="P151" s="519"/>
      <c r="Q151" s="519"/>
      <c r="R151" s="45"/>
      <c r="S151" s="1580"/>
      <c r="U151" s="2"/>
      <c r="V151" s="2"/>
      <c r="W151" s="2"/>
      <c r="X151" s="2"/>
      <c r="Y151" s="2"/>
      <c r="Z151" s="2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  <c r="AP151" s="120"/>
      <c r="AQ151" s="120"/>
      <c r="AR151" s="120"/>
      <c r="AS151" s="120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1"/>
    </row>
    <row r="152" spans="2:58" s="109" customFormat="1" ht="20.100000000000001" customHeight="1" x14ac:dyDescent="0.2">
      <c r="D152" s="144"/>
      <c r="K152" s="54"/>
      <c r="L152" s="24"/>
      <c r="M152" s="77"/>
      <c r="N152" s="3"/>
      <c r="O152" s="3"/>
      <c r="P152" s="519"/>
      <c r="Q152" s="519"/>
      <c r="R152" s="45"/>
      <c r="S152" s="519"/>
      <c r="U152" s="2"/>
      <c r="V152" s="2"/>
      <c r="W152" s="2"/>
      <c r="X152" s="2"/>
      <c r="Y152" s="2"/>
      <c r="Z152" s="2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1"/>
    </row>
    <row r="153" spans="2:58" s="109" customFormat="1" ht="15.75" x14ac:dyDescent="0.2">
      <c r="B153" s="110"/>
      <c r="C153" s="111"/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520"/>
      <c r="Q153" s="520"/>
      <c r="R153" s="44"/>
      <c r="S153" s="520"/>
      <c r="U153" s="2"/>
      <c r="V153" s="2"/>
      <c r="W153" s="2"/>
      <c r="X153" s="2"/>
      <c r="Y153" s="2"/>
      <c r="Z153" s="2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20"/>
      <c r="AR153" s="120"/>
      <c r="AS153" s="120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1"/>
    </row>
    <row r="154" spans="2:58" s="109" customFormat="1" ht="15.75" x14ac:dyDescent="0.2">
      <c r="B154" s="110"/>
      <c r="C154" s="111"/>
      <c r="D154" s="54"/>
      <c r="E154" s="112"/>
      <c r="F154" s="112"/>
      <c r="G154" s="116"/>
      <c r="H154" s="117"/>
      <c r="I154" s="118"/>
      <c r="J154" s="119"/>
      <c r="K154" s="510"/>
      <c r="L154" s="24"/>
      <c r="M154" s="24"/>
      <c r="N154" s="510"/>
      <c r="O154" s="510"/>
      <c r="P154" s="41"/>
      <c r="Q154" s="41"/>
      <c r="R154" s="42"/>
      <c r="S154" s="41"/>
      <c r="U154" s="2"/>
      <c r="V154" s="2"/>
      <c r="W154" s="2"/>
      <c r="X154" s="2"/>
      <c r="Y154" s="2"/>
      <c r="Z154" s="2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S154" s="120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1"/>
    </row>
    <row r="155" spans="2:58" s="109" customFormat="1" ht="15.75" x14ac:dyDescent="0.2">
      <c r="B155" s="110"/>
      <c r="C155" s="111"/>
      <c r="D155" s="54"/>
      <c r="E155" s="112"/>
      <c r="F155" s="112"/>
      <c r="G155" s="116"/>
      <c r="H155" s="117"/>
      <c r="I155" s="118"/>
      <c r="J155" s="119"/>
      <c r="K155" s="510"/>
      <c r="L155" s="24"/>
      <c r="M155" s="24"/>
      <c r="N155" s="510"/>
      <c r="O155" s="510"/>
      <c r="P155" s="41"/>
      <c r="Q155" s="41"/>
      <c r="R155" s="42"/>
      <c r="S155" s="41"/>
      <c r="U155" s="2"/>
      <c r="V155" s="2"/>
      <c r="W155" s="2"/>
      <c r="X155" s="2"/>
      <c r="Y155" s="2"/>
      <c r="Z155" s="2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  <c r="AP155" s="120"/>
      <c r="AQ155" s="120"/>
      <c r="AR155" s="120"/>
      <c r="AS155" s="120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1"/>
    </row>
    <row r="156" spans="2:58" s="109" customFormat="1" ht="15.75" x14ac:dyDescent="0.2">
      <c r="B156" s="110"/>
      <c r="C156" s="111"/>
      <c r="D156" s="54"/>
      <c r="E156" s="112"/>
      <c r="F156" s="112"/>
      <c r="G156" s="116"/>
      <c r="H156" s="117"/>
      <c r="I156" s="118"/>
      <c r="J156" s="119"/>
      <c r="K156" s="510"/>
      <c r="L156" s="24"/>
      <c r="M156" s="24"/>
      <c r="N156" s="510"/>
      <c r="O156" s="510"/>
      <c r="P156" s="41"/>
      <c r="Q156" s="41"/>
      <c r="R156" s="42"/>
      <c r="S156" s="41"/>
      <c r="U156" s="2"/>
      <c r="V156" s="2"/>
      <c r="W156" s="2"/>
      <c r="X156" s="2"/>
      <c r="Y156" s="2"/>
      <c r="Z156" s="2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  <c r="AQ156" s="120"/>
      <c r="AR156" s="120"/>
      <c r="AS156" s="120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1"/>
    </row>
    <row r="157" spans="2:58" s="109" customFormat="1" ht="15.75" x14ac:dyDescent="0.2">
      <c r="B157" s="110"/>
      <c r="C157" s="111"/>
      <c r="D157" s="54"/>
      <c r="E157" s="112"/>
      <c r="F157" s="112"/>
      <c r="G157" s="116"/>
      <c r="H157" s="117"/>
      <c r="I157" s="118"/>
      <c r="J157" s="119"/>
      <c r="K157" s="510"/>
      <c r="L157" s="24"/>
      <c r="M157" s="24"/>
      <c r="N157" s="510"/>
      <c r="O157" s="510"/>
      <c r="P157" s="41"/>
      <c r="Q157" s="41"/>
      <c r="R157" s="42"/>
      <c r="S157" s="41"/>
      <c r="U157" s="2"/>
      <c r="V157" s="2"/>
      <c r="W157" s="2"/>
      <c r="X157" s="2"/>
      <c r="Y157" s="2"/>
      <c r="Z157" s="2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  <c r="AQ157" s="120"/>
      <c r="AR157" s="120"/>
      <c r="AS157" s="120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1"/>
    </row>
    <row r="158" spans="2:58" s="109" customFormat="1" ht="15.75" x14ac:dyDescent="0.2">
      <c r="B158" s="110"/>
      <c r="C158" s="111"/>
      <c r="D158" s="54"/>
      <c r="E158" s="112"/>
      <c r="F158" s="112"/>
      <c r="G158" s="116"/>
      <c r="H158" s="117"/>
      <c r="I158" s="118"/>
      <c r="J158" s="119"/>
      <c r="K158" s="510"/>
      <c r="L158" s="24"/>
      <c r="M158" s="24"/>
      <c r="N158" s="510"/>
      <c r="O158" s="510"/>
      <c r="P158" s="41"/>
      <c r="Q158" s="41"/>
      <c r="R158" s="42"/>
      <c r="S158" s="41"/>
      <c r="U158" s="2"/>
      <c r="V158" s="2"/>
      <c r="W158" s="2"/>
      <c r="X158" s="2"/>
      <c r="Y158" s="2"/>
      <c r="Z158" s="2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  <c r="AS158" s="120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1"/>
    </row>
    <row r="159" spans="2:58" s="109" customFormat="1" ht="15.75" x14ac:dyDescent="0.2">
      <c r="B159" s="110"/>
      <c r="C159" s="111"/>
      <c r="D159" s="54"/>
      <c r="E159" s="112"/>
      <c r="F159" s="112"/>
      <c r="G159" s="116"/>
      <c r="H159" s="117"/>
      <c r="I159" s="118"/>
      <c r="J159" s="119"/>
      <c r="K159" s="510"/>
      <c r="L159" s="24"/>
      <c r="M159" s="24"/>
      <c r="N159" s="510"/>
      <c r="O159" s="510"/>
      <c r="P159" s="41"/>
      <c r="Q159" s="41"/>
      <c r="R159" s="42"/>
      <c r="S159" s="41"/>
      <c r="U159" s="2"/>
      <c r="V159" s="2"/>
      <c r="W159" s="2"/>
      <c r="X159" s="2"/>
      <c r="Y159" s="2"/>
      <c r="Z159" s="2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S159" s="120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1"/>
    </row>
    <row r="160" spans="2:58" s="109" customFormat="1" ht="15.75" x14ac:dyDescent="0.2">
      <c r="B160" s="110"/>
      <c r="C160" s="111"/>
      <c r="D160" s="144"/>
      <c r="E160" s="2"/>
      <c r="F160" s="2"/>
      <c r="G160" s="120"/>
      <c r="H160" s="121"/>
      <c r="I160" s="122"/>
      <c r="J160" s="123"/>
      <c r="K160" s="23"/>
      <c r="L160" s="24"/>
      <c r="M160" s="24"/>
      <c r="N160" s="510"/>
      <c r="O160" s="510"/>
      <c r="P160" s="41"/>
      <c r="Q160" s="41"/>
      <c r="R160" s="42"/>
      <c r="S160" s="41"/>
      <c r="U160" s="2"/>
      <c r="V160" s="2"/>
      <c r="W160" s="2"/>
      <c r="X160" s="2"/>
      <c r="Y160" s="2"/>
      <c r="Z160" s="2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0"/>
      <c r="AO160" s="120"/>
      <c r="AP160" s="120"/>
      <c r="AQ160" s="120"/>
      <c r="AR160" s="120"/>
      <c r="AS160" s="120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1"/>
    </row>
    <row r="161" spans="2:58" s="109" customFormat="1" ht="15.75" x14ac:dyDescent="0.2">
      <c r="B161" s="110"/>
      <c r="C161" s="111"/>
      <c r="D161" s="144"/>
      <c r="E161" s="2"/>
      <c r="F161" s="2"/>
      <c r="G161" s="120"/>
      <c r="H161" s="121"/>
      <c r="I161" s="122"/>
      <c r="J161" s="123"/>
      <c r="K161" s="23"/>
      <c r="L161" s="24"/>
      <c r="M161" s="24"/>
      <c r="N161" s="510"/>
      <c r="O161" s="510"/>
      <c r="P161" s="41"/>
      <c r="Q161" s="41"/>
      <c r="R161" s="42"/>
      <c r="S161" s="41"/>
      <c r="U161" s="2"/>
      <c r="V161" s="2"/>
      <c r="W161" s="2"/>
      <c r="X161" s="2"/>
      <c r="Y161" s="2"/>
      <c r="Z161" s="2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0"/>
      <c r="AO161" s="120"/>
      <c r="AP161" s="120"/>
      <c r="AQ161" s="120"/>
      <c r="AR161" s="120"/>
      <c r="AS161" s="120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1"/>
    </row>
    <row r="162" spans="2:58" s="109" customFormat="1" ht="15.75" x14ac:dyDescent="0.2">
      <c r="B162" s="110"/>
      <c r="C162" s="111"/>
      <c r="D162" s="144"/>
      <c r="E162" s="2"/>
      <c r="F162" s="2"/>
      <c r="G162" s="120"/>
      <c r="H162" s="121"/>
      <c r="I162" s="122"/>
      <c r="J162" s="123"/>
      <c r="K162" s="23"/>
      <c r="L162" s="24"/>
      <c r="M162" s="24"/>
      <c r="N162" s="510"/>
      <c r="O162" s="510"/>
      <c r="P162" s="41"/>
      <c r="Q162" s="41"/>
      <c r="R162" s="42"/>
      <c r="S162" s="41"/>
      <c r="U162" s="2"/>
      <c r="V162" s="2"/>
      <c r="W162" s="2"/>
      <c r="X162" s="2"/>
      <c r="Y162" s="2"/>
      <c r="Z162" s="2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  <c r="AP162" s="120"/>
      <c r="AQ162" s="120"/>
      <c r="AR162" s="120"/>
      <c r="AS162" s="120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1"/>
    </row>
    <row r="163" spans="2:58" s="109" customFormat="1" ht="15.75" x14ac:dyDescent="0.2">
      <c r="B163" s="110"/>
      <c r="C163" s="111"/>
      <c r="D163" s="144"/>
      <c r="E163" s="2"/>
      <c r="F163" s="2"/>
      <c r="G163" s="120"/>
      <c r="H163" s="121"/>
      <c r="I163" s="122"/>
      <c r="J163" s="123"/>
      <c r="K163" s="23"/>
      <c r="L163" s="24"/>
      <c r="M163" s="24"/>
      <c r="N163" s="510"/>
      <c r="O163" s="510"/>
      <c r="P163" s="41"/>
      <c r="Q163" s="41"/>
      <c r="R163" s="42"/>
      <c r="S163" s="41"/>
      <c r="U163" s="2"/>
      <c r="V163" s="2"/>
      <c r="W163" s="2"/>
      <c r="X163" s="2"/>
      <c r="Y163" s="2"/>
      <c r="Z163" s="2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  <c r="AK163" s="120"/>
      <c r="AL163" s="120"/>
      <c r="AM163" s="120"/>
      <c r="AN163" s="120"/>
      <c r="AO163" s="120"/>
      <c r="AP163" s="120"/>
      <c r="AQ163" s="120"/>
      <c r="AR163" s="120"/>
      <c r="AS163" s="120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1"/>
    </row>
    <row r="164" spans="2:58" s="109" customFormat="1" ht="15.75" x14ac:dyDescent="0.2">
      <c r="B164" s="110"/>
      <c r="C164" s="111"/>
      <c r="D164" s="144"/>
      <c r="E164" s="2"/>
      <c r="F164" s="2"/>
      <c r="G164" s="120"/>
      <c r="H164" s="121"/>
      <c r="I164" s="122"/>
      <c r="J164" s="123"/>
      <c r="K164" s="23"/>
      <c r="L164" s="24"/>
      <c r="M164" s="30"/>
      <c r="N164" s="510"/>
      <c r="O164" s="510"/>
      <c r="P164" s="41"/>
      <c r="Q164" s="41"/>
      <c r="R164" s="42"/>
      <c r="S164" s="41"/>
      <c r="U164" s="2"/>
      <c r="V164" s="2"/>
      <c r="W164" s="2"/>
      <c r="X164" s="2"/>
      <c r="Y164" s="2"/>
      <c r="Z164" s="2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120"/>
      <c r="AO164" s="120"/>
      <c r="AP164" s="120"/>
      <c r="AQ164" s="120"/>
      <c r="AR164" s="120"/>
      <c r="AS164" s="120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1"/>
    </row>
    <row r="165" spans="2:58" s="109" customFormat="1" ht="15.75" x14ac:dyDescent="0.2">
      <c r="B165" s="110"/>
      <c r="C165" s="111"/>
      <c r="D165" s="144"/>
      <c r="E165" s="2"/>
      <c r="F165" s="2"/>
      <c r="G165" s="120"/>
      <c r="H165" s="121"/>
      <c r="I165" s="122"/>
      <c r="J165" s="123"/>
      <c r="K165" s="23"/>
      <c r="L165" s="24"/>
      <c r="M165" s="24"/>
      <c r="N165" s="510"/>
      <c r="O165" s="510"/>
      <c r="P165" s="41"/>
      <c r="Q165" s="41"/>
      <c r="R165" s="42"/>
      <c r="S165" s="41"/>
      <c r="U165" s="2"/>
      <c r="V165" s="2"/>
      <c r="W165" s="2"/>
      <c r="X165" s="2"/>
      <c r="Y165" s="2"/>
      <c r="Z165" s="2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0"/>
      <c r="AO165" s="120"/>
      <c r="AP165" s="120"/>
      <c r="AQ165" s="120"/>
      <c r="AR165" s="120"/>
      <c r="AS165" s="120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1"/>
    </row>
    <row r="166" spans="2:58" s="109" customFormat="1" ht="15.75" x14ac:dyDescent="0.2">
      <c r="B166" s="110"/>
      <c r="C166" s="111"/>
      <c r="D166" s="144"/>
      <c r="E166" s="2"/>
      <c r="F166" s="2"/>
      <c r="G166" s="120"/>
      <c r="H166" s="121"/>
      <c r="I166" s="122"/>
      <c r="J166" s="123"/>
      <c r="K166" s="23"/>
      <c r="L166" s="30"/>
      <c r="M166" s="30"/>
      <c r="N166" s="510"/>
      <c r="O166" s="510"/>
      <c r="P166" s="41"/>
      <c r="Q166" s="41"/>
      <c r="R166" s="42"/>
      <c r="S166" s="41"/>
      <c r="U166" s="2"/>
      <c r="V166" s="2"/>
      <c r="W166" s="2"/>
      <c r="X166" s="2"/>
      <c r="Y166" s="2"/>
      <c r="Z166" s="2"/>
      <c r="AA166" s="120"/>
      <c r="AB166" s="120"/>
      <c r="AC166" s="120"/>
      <c r="AD166" s="120"/>
      <c r="AE166" s="120"/>
      <c r="AF166" s="120"/>
      <c r="AG166" s="120"/>
      <c r="AH166" s="120"/>
      <c r="AI166" s="120"/>
      <c r="AJ166" s="120"/>
      <c r="AK166" s="120"/>
      <c r="AL166" s="120"/>
      <c r="AM166" s="120"/>
      <c r="AN166" s="120"/>
      <c r="AO166" s="120"/>
      <c r="AP166" s="120"/>
      <c r="AQ166" s="120"/>
      <c r="AR166" s="120"/>
      <c r="AS166" s="120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1"/>
    </row>
    <row r="167" spans="2:58" s="109" customFormat="1" ht="15.75" x14ac:dyDescent="0.2">
      <c r="B167" s="110"/>
      <c r="C167" s="111"/>
      <c r="D167" s="144"/>
      <c r="E167" s="2"/>
      <c r="F167" s="2"/>
      <c r="G167" s="120"/>
      <c r="H167" s="121"/>
      <c r="I167" s="122"/>
      <c r="J167" s="123"/>
      <c r="K167" s="23"/>
      <c r="L167" s="24"/>
      <c r="M167" s="24"/>
      <c r="N167" s="510"/>
      <c r="O167" s="510"/>
      <c r="P167" s="41"/>
      <c r="Q167" s="41"/>
      <c r="R167" s="42"/>
      <c r="S167" s="41"/>
      <c r="U167" s="2"/>
      <c r="V167" s="2"/>
      <c r="W167" s="2"/>
      <c r="X167" s="2"/>
      <c r="Y167" s="2"/>
      <c r="Z167" s="2"/>
      <c r="AA167" s="120"/>
      <c r="AB167" s="120"/>
      <c r="AC167" s="120"/>
      <c r="AD167" s="120"/>
      <c r="AE167" s="120"/>
      <c r="AF167" s="120"/>
      <c r="AG167" s="120"/>
      <c r="AH167" s="120"/>
      <c r="AI167" s="120"/>
      <c r="AJ167" s="120"/>
      <c r="AK167" s="120"/>
      <c r="AL167" s="120"/>
      <c r="AM167" s="120"/>
      <c r="AN167" s="120"/>
      <c r="AO167" s="120"/>
      <c r="AP167" s="120"/>
      <c r="AQ167" s="120"/>
      <c r="AR167" s="120"/>
      <c r="AS167" s="120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1"/>
    </row>
    <row r="168" spans="2:58" s="109" customFormat="1" ht="15.75" x14ac:dyDescent="0.2">
      <c r="B168" s="110"/>
      <c r="C168" s="111"/>
      <c r="D168" s="144"/>
      <c r="E168" s="2"/>
      <c r="F168" s="2"/>
      <c r="G168" s="120"/>
      <c r="H168" s="121"/>
      <c r="I168" s="122"/>
      <c r="J168" s="123"/>
      <c r="K168" s="23"/>
      <c r="L168" s="24"/>
      <c r="M168" s="24"/>
      <c r="N168" s="510"/>
      <c r="O168" s="510"/>
      <c r="P168" s="41"/>
      <c r="Q168" s="41"/>
      <c r="R168" s="42"/>
      <c r="S168" s="41"/>
      <c r="U168" s="2"/>
      <c r="V168" s="2"/>
      <c r="W168" s="2"/>
      <c r="X168" s="2"/>
      <c r="Y168" s="2"/>
      <c r="Z168" s="2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120"/>
      <c r="AO168" s="120"/>
      <c r="AP168" s="120"/>
      <c r="AQ168" s="120"/>
      <c r="AR168" s="120"/>
      <c r="AS168" s="120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1"/>
    </row>
    <row r="169" spans="2:58" s="109" customFormat="1" ht="15.75" x14ac:dyDescent="0.2">
      <c r="B169" s="110"/>
      <c r="C169" s="111"/>
      <c r="D169" s="144"/>
      <c r="E169" s="2"/>
      <c r="F169" s="2"/>
      <c r="G169" s="120"/>
      <c r="H169" s="121"/>
      <c r="I169" s="122"/>
      <c r="J169" s="123"/>
      <c r="K169" s="23"/>
      <c r="L169" s="24"/>
      <c r="M169" s="24"/>
      <c r="N169" s="510"/>
      <c r="O169" s="510"/>
      <c r="P169" s="41"/>
      <c r="Q169" s="41"/>
      <c r="R169" s="42"/>
      <c r="S169" s="41"/>
      <c r="U169" s="2"/>
      <c r="V169" s="2"/>
      <c r="W169" s="2"/>
      <c r="X169" s="2"/>
      <c r="Y169" s="2"/>
      <c r="Z169" s="2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  <c r="AP169" s="120"/>
      <c r="AQ169" s="120"/>
      <c r="AR169" s="120"/>
      <c r="AS169" s="120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1"/>
    </row>
    <row r="170" spans="2:58" s="109" customFormat="1" ht="15.75" x14ac:dyDescent="0.2">
      <c r="B170" s="110"/>
      <c r="C170" s="111"/>
      <c r="D170" s="144"/>
      <c r="E170" s="2"/>
      <c r="F170" s="2"/>
      <c r="G170" s="120"/>
      <c r="H170" s="121"/>
      <c r="I170" s="122"/>
      <c r="J170" s="123"/>
      <c r="K170" s="23"/>
      <c r="L170" s="24"/>
      <c r="M170" s="24"/>
      <c r="N170" s="510"/>
      <c r="O170" s="510"/>
      <c r="P170" s="41"/>
      <c r="Q170" s="41"/>
      <c r="R170" s="42"/>
      <c r="S170" s="41"/>
      <c r="U170" s="2"/>
      <c r="V170" s="2"/>
      <c r="W170" s="2"/>
      <c r="X170" s="2"/>
      <c r="Y170" s="2"/>
      <c r="Z170" s="2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0"/>
      <c r="AO170" s="120"/>
      <c r="AP170" s="120"/>
      <c r="AQ170" s="120"/>
      <c r="AR170" s="120"/>
      <c r="AS170" s="120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1"/>
    </row>
    <row r="171" spans="2:58" s="109" customFormat="1" ht="15.75" x14ac:dyDescent="0.2">
      <c r="B171" s="110"/>
      <c r="C171" s="111"/>
      <c r="D171" s="144"/>
      <c r="E171" s="2"/>
      <c r="F171" s="2"/>
      <c r="G171" s="120"/>
      <c r="H171" s="121"/>
      <c r="I171" s="122"/>
      <c r="J171" s="123"/>
      <c r="K171" s="23"/>
      <c r="L171" s="24"/>
      <c r="M171" s="24"/>
      <c r="N171" s="510"/>
      <c r="O171" s="510"/>
      <c r="P171" s="41"/>
      <c r="Q171" s="41"/>
      <c r="R171" s="42"/>
      <c r="S171" s="41"/>
      <c r="U171" s="2"/>
      <c r="V171" s="2"/>
      <c r="W171" s="2"/>
      <c r="X171" s="2"/>
      <c r="Y171" s="2"/>
      <c r="Z171" s="2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0"/>
      <c r="AS171" s="120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1"/>
    </row>
    <row r="172" spans="2:58" s="109" customFormat="1" ht="15.75" x14ac:dyDescent="0.2">
      <c r="B172" s="110"/>
      <c r="C172" s="111"/>
      <c r="D172" s="144"/>
      <c r="E172" s="2"/>
      <c r="F172" s="2"/>
      <c r="G172" s="120"/>
      <c r="H172" s="121"/>
      <c r="I172" s="122"/>
      <c r="J172" s="123"/>
      <c r="K172" s="23"/>
      <c r="L172" s="24"/>
      <c r="M172" s="24"/>
      <c r="N172" s="510"/>
      <c r="O172" s="510"/>
      <c r="P172" s="41"/>
      <c r="Q172" s="41"/>
      <c r="R172" s="42"/>
      <c r="S172" s="41"/>
      <c r="U172" s="2"/>
      <c r="V172" s="2"/>
      <c r="W172" s="2"/>
      <c r="X172" s="2"/>
      <c r="Y172" s="2"/>
      <c r="Z172" s="2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0"/>
      <c r="AO172" s="120"/>
      <c r="AP172" s="120"/>
      <c r="AQ172" s="120"/>
      <c r="AR172" s="120"/>
      <c r="AS172" s="120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1"/>
    </row>
    <row r="173" spans="2:58" s="109" customFormat="1" ht="15.75" x14ac:dyDescent="0.2">
      <c r="B173" s="110"/>
      <c r="C173" s="111"/>
      <c r="D173" s="144"/>
      <c r="E173" s="2"/>
      <c r="F173" s="2"/>
      <c r="G173" s="120"/>
      <c r="H173" s="121"/>
      <c r="I173" s="122"/>
      <c r="J173" s="123"/>
      <c r="K173" s="23"/>
      <c r="L173" s="24"/>
      <c r="M173" s="24"/>
      <c r="N173" s="510"/>
      <c r="O173" s="510"/>
      <c r="P173" s="41"/>
      <c r="Q173" s="41"/>
      <c r="R173" s="42"/>
      <c r="S173" s="41"/>
      <c r="U173" s="2"/>
      <c r="V173" s="2"/>
      <c r="W173" s="2"/>
      <c r="X173" s="2"/>
      <c r="Y173" s="2"/>
      <c r="Z173" s="2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S173" s="120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1"/>
    </row>
    <row r="174" spans="2:58" s="109" customFormat="1" ht="15.75" x14ac:dyDescent="0.2">
      <c r="B174" s="110"/>
      <c r="C174" s="111"/>
      <c r="D174" s="144"/>
      <c r="E174" s="2"/>
      <c r="F174" s="2"/>
      <c r="G174" s="120"/>
      <c r="H174" s="121"/>
      <c r="I174" s="122"/>
      <c r="J174" s="123"/>
      <c r="K174" s="23"/>
      <c r="L174" s="24"/>
      <c r="M174" s="24"/>
      <c r="N174" s="510"/>
      <c r="O174" s="510"/>
      <c r="P174" s="41"/>
      <c r="Q174" s="41"/>
      <c r="R174" s="42"/>
      <c r="S174" s="41"/>
      <c r="U174" s="2"/>
      <c r="V174" s="2"/>
      <c r="W174" s="2"/>
      <c r="X174" s="2"/>
      <c r="Y174" s="2"/>
      <c r="Z174" s="2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  <c r="AP174" s="120"/>
      <c r="AQ174" s="120"/>
      <c r="AR174" s="120"/>
      <c r="AS174" s="120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1"/>
    </row>
    <row r="175" spans="2:58" s="109" customFormat="1" ht="15.75" x14ac:dyDescent="0.2">
      <c r="B175" s="110"/>
      <c r="C175" s="111"/>
      <c r="D175" s="144"/>
      <c r="E175" s="2"/>
      <c r="F175" s="2"/>
      <c r="G175" s="120"/>
      <c r="H175" s="121"/>
      <c r="I175" s="122"/>
      <c r="J175" s="123"/>
      <c r="K175" s="23"/>
      <c r="L175" s="24"/>
      <c r="M175" s="24"/>
      <c r="N175" s="510"/>
      <c r="O175" s="510"/>
      <c r="P175" s="41"/>
      <c r="Q175" s="41"/>
      <c r="R175" s="42"/>
      <c r="S175" s="41"/>
      <c r="U175" s="2"/>
      <c r="V175" s="2"/>
      <c r="W175" s="2"/>
      <c r="X175" s="2"/>
      <c r="Y175" s="2"/>
      <c r="Z175" s="2"/>
      <c r="AA175" s="120"/>
      <c r="AB175" s="120"/>
      <c r="AC175" s="120"/>
      <c r="AD175" s="120"/>
      <c r="AE175" s="120"/>
      <c r="AF175" s="120"/>
      <c r="AG175" s="120"/>
      <c r="AH175" s="120"/>
      <c r="AI175" s="120"/>
      <c r="AJ175" s="120"/>
      <c r="AK175" s="120"/>
      <c r="AL175" s="120"/>
      <c r="AM175" s="120"/>
      <c r="AN175" s="120"/>
      <c r="AO175" s="120"/>
      <c r="AP175" s="120"/>
      <c r="AQ175" s="120"/>
      <c r="AR175" s="120"/>
      <c r="AS175" s="120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1"/>
    </row>
    <row r="176" spans="2:58" s="109" customFormat="1" ht="15.75" x14ac:dyDescent="0.2">
      <c r="B176" s="110"/>
      <c r="C176" s="111"/>
      <c r="D176" s="144"/>
      <c r="E176" s="2"/>
      <c r="F176" s="2"/>
      <c r="G176" s="120"/>
      <c r="H176" s="121"/>
      <c r="I176" s="122"/>
      <c r="J176" s="123"/>
      <c r="K176" s="23"/>
      <c r="L176" s="24"/>
      <c r="M176" s="24"/>
      <c r="N176" s="510"/>
      <c r="O176" s="510"/>
      <c r="P176" s="41"/>
      <c r="Q176" s="41"/>
      <c r="R176" s="42"/>
      <c r="S176" s="41"/>
      <c r="U176" s="2"/>
      <c r="V176" s="2"/>
      <c r="W176" s="2"/>
      <c r="X176" s="2"/>
      <c r="Y176" s="2"/>
      <c r="Z176" s="2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0"/>
      <c r="AO176" s="120"/>
      <c r="AP176" s="120"/>
      <c r="AQ176" s="120"/>
      <c r="AR176" s="120"/>
      <c r="AS176" s="120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1"/>
    </row>
    <row r="177" spans="2:58" s="109" customFormat="1" ht="15.75" x14ac:dyDescent="0.2">
      <c r="B177" s="110"/>
      <c r="C177" s="111"/>
      <c r="D177" s="144"/>
      <c r="E177" s="2"/>
      <c r="F177" s="2"/>
      <c r="G177" s="120"/>
      <c r="H177" s="121"/>
      <c r="I177" s="122"/>
      <c r="J177" s="123"/>
      <c r="K177" s="23"/>
      <c r="L177" s="24"/>
      <c r="M177" s="24"/>
      <c r="N177" s="510"/>
      <c r="O177" s="510"/>
      <c r="P177" s="41"/>
      <c r="Q177" s="41"/>
      <c r="R177" s="42"/>
      <c r="S177" s="41"/>
      <c r="U177" s="2"/>
      <c r="V177" s="2"/>
      <c r="W177" s="2"/>
      <c r="X177" s="2"/>
      <c r="Y177" s="2"/>
      <c r="Z177" s="2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  <c r="AP177" s="120"/>
      <c r="AQ177" s="120"/>
      <c r="AR177" s="120"/>
      <c r="AS177" s="120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1"/>
    </row>
    <row r="178" spans="2:58" s="109" customFormat="1" ht="15.75" x14ac:dyDescent="0.2">
      <c r="B178" s="110"/>
      <c r="C178" s="111"/>
      <c r="D178" s="144"/>
      <c r="E178" s="2"/>
      <c r="F178" s="2"/>
      <c r="G178" s="120"/>
      <c r="H178" s="121"/>
      <c r="I178" s="122"/>
      <c r="J178" s="123"/>
      <c r="K178" s="23"/>
      <c r="L178" s="24"/>
      <c r="M178" s="24"/>
      <c r="N178" s="510"/>
      <c r="O178" s="510"/>
      <c r="P178" s="41"/>
      <c r="Q178" s="41"/>
      <c r="R178" s="42"/>
      <c r="S178" s="41"/>
      <c r="U178" s="2"/>
      <c r="V178" s="2"/>
      <c r="W178" s="2"/>
      <c r="X178" s="2"/>
      <c r="Y178" s="2"/>
      <c r="Z178" s="2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  <c r="AP178" s="120"/>
      <c r="AQ178" s="120"/>
      <c r="AR178" s="120"/>
      <c r="AS178" s="120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1"/>
    </row>
    <row r="179" spans="2:58" s="109" customFormat="1" ht="15.75" x14ac:dyDescent="0.2">
      <c r="B179" s="110"/>
      <c r="C179" s="111"/>
      <c r="D179" s="144"/>
      <c r="E179" s="2"/>
      <c r="F179" s="2"/>
      <c r="G179" s="120"/>
      <c r="H179" s="121"/>
      <c r="I179" s="122"/>
      <c r="J179" s="123"/>
      <c r="K179" s="23"/>
      <c r="L179" s="24"/>
      <c r="M179" s="24"/>
      <c r="N179" s="510"/>
      <c r="O179" s="510"/>
      <c r="P179" s="41"/>
      <c r="Q179" s="41"/>
      <c r="R179" s="42"/>
      <c r="S179" s="41"/>
      <c r="U179" s="2"/>
      <c r="V179" s="2"/>
      <c r="W179" s="2"/>
      <c r="X179" s="2"/>
      <c r="Y179" s="2"/>
      <c r="Z179" s="2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  <c r="AP179" s="120"/>
      <c r="AQ179" s="120"/>
      <c r="AR179" s="120"/>
      <c r="AS179" s="120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1"/>
    </row>
    <row r="180" spans="2:58" s="109" customFormat="1" ht="15.75" x14ac:dyDescent="0.2">
      <c r="B180" s="110"/>
      <c r="C180" s="111"/>
      <c r="D180" s="144"/>
      <c r="E180" s="2"/>
      <c r="F180" s="2"/>
      <c r="G180" s="120"/>
      <c r="H180" s="121"/>
      <c r="I180" s="122"/>
      <c r="J180" s="123"/>
      <c r="K180" s="23"/>
      <c r="L180" s="24"/>
      <c r="M180" s="24"/>
      <c r="N180" s="510"/>
      <c r="O180" s="510"/>
      <c r="P180" s="41"/>
      <c r="Q180" s="41"/>
      <c r="R180" s="42"/>
      <c r="S180" s="41"/>
      <c r="U180" s="2"/>
      <c r="V180" s="2"/>
      <c r="W180" s="2"/>
      <c r="X180" s="2"/>
      <c r="Y180" s="2"/>
      <c r="Z180" s="2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  <c r="AL180" s="120"/>
      <c r="AM180" s="120"/>
      <c r="AN180" s="120"/>
      <c r="AO180" s="120"/>
      <c r="AP180" s="120"/>
      <c r="AQ180" s="120"/>
      <c r="AR180" s="120"/>
      <c r="AS180" s="120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1"/>
    </row>
    <row r="181" spans="2:58" s="109" customFormat="1" ht="15.75" x14ac:dyDescent="0.2">
      <c r="B181" s="110"/>
      <c r="C181" s="111"/>
      <c r="D181" s="144"/>
      <c r="E181" s="2"/>
      <c r="F181" s="2"/>
      <c r="G181" s="120"/>
      <c r="H181" s="121"/>
      <c r="I181" s="122"/>
      <c r="J181" s="123"/>
      <c r="K181" s="23"/>
      <c r="L181" s="24"/>
      <c r="M181" s="24"/>
      <c r="N181" s="510"/>
      <c r="O181" s="510"/>
      <c r="P181" s="41"/>
      <c r="Q181" s="41"/>
      <c r="R181" s="42"/>
      <c r="S181" s="41"/>
      <c r="U181" s="2"/>
      <c r="V181" s="2"/>
      <c r="W181" s="2"/>
      <c r="X181" s="2"/>
      <c r="Y181" s="2"/>
      <c r="Z181" s="2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0"/>
      <c r="AO181" s="120"/>
      <c r="AP181" s="120"/>
      <c r="AQ181" s="120"/>
      <c r="AR181" s="120"/>
      <c r="AS181" s="120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1"/>
    </row>
    <row r="182" spans="2:58" s="109" customFormat="1" ht="15.75" x14ac:dyDescent="0.2">
      <c r="B182" s="110"/>
      <c r="C182" s="111"/>
      <c r="D182" s="144"/>
      <c r="E182" s="2"/>
      <c r="F182" s="2"/>
      <c r="G182" s="120"/>
      <c r="H182" s="121"/>
      <c r="I182" s="122"/>
      <c r="J182" s="123"/>
      <c r="K182" s="23"/>
      <c r="L182" s="24"/>
      <c r="M182" s="24"/>
      <c r="N182" s="510"/>
      <c r="O182" s="510"/>
      <c r="P182" s="41"/>
      <c r="Q182" s="41"/>
      <c r="R182" s="42"/>
      <c r="S182" s="41"/>
      <c r="U182" s="2"/>
      <c r="V182" s="2"/>
      <c r="W182" s="2"/>
      <c r="X182" s="2"/>
      <c r="Y182" s="2"/>
      <c r="Z182" s="2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  <c r="AL182" s="120"/>
      <c r="AM182" s="120"/>
      <c r="AN182" s="120"/>
      <c r="AO182" s="120"/>
      <c r="AP182" s="120"/>
      <c r="AQ182" s="120"/>
      <c r="AR182" s="120"/>
      <c r="AS182" s="120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1"/>
    </row>
    <row r="183" spans="2:58" s="109" customFormat="1" ht="15.75" x14ac:dyDescent="0.2">
      <c r="B183" s="110"/>
      <c r="C183" s="111"/>
      <c r="D183" s="144"/>
      <c r="E183" s="2"/>
      <c r="F183" s="2"/>
      <c r="G183" s="120"/>
      <c r="H183" s="121"/>
      <c r="I183" s="122"/>
      <c r="J183" s="123"/>
      <c r="K183" s="23"/>
      <c r="L183" s="24"/>
      <c r="M183" s="24"/>
      <c r="N183" s="510"/>
      <c r="O183" s="510"/>
      <c r="P183" s="41"/>
      <c r="Q183" s="41"/>
      <c r="R183" s="42"/>
      <c r="S183" s="41"/>
      <c r="U183" s="2"/>
      <c r="V183" s="2"/>
      <c r="W183" s="2"/>
      <c r="X183" s="2"/>
      <c r="Y183" s="2"/>
      <c r="Z183" s="2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20"/>
      <c r="AO183" s="120"/>
      <c r="AP183" s="120"/>
      <c r="AQ183" s="120"/>
      <c r="AR183" s="120"/>
      <c r="AS183" s="120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1"/>
    </row>
    <row r="184" spans="2:58" s="109" customFormat="1" ht="15.75" x14ac:dyDescent="0.2">
      <c r="B184" s="110"/>
      <c r="C184" s="111"/>
      <c r="D184" s="144"/>
      <c r="E184" s="2"/>
      <c r="F184" s="2"/>
      <c r="G184" s="120"/>
      <c r="H184" s="121"/>
      <c r="I184" s="122"/>
      <c r="J184" s="123"/>
      <c r="K184" s="23"/>
      <c r="L184" s="24"/>
      <c r="M184" s="24"/>
      <c r="N184" s="510"/>
      <c r="O184" s="510"/>
      <c r="P184" s="41"/>
      <c r="Q184" s="41"/>
      <c r="R184" s="42"/>
      <c r="S184" s="41"/>
      <c r="U184" s="2"/>
      <c r="V184" s="2"/>
      <c r="W184" s="2"/>
      <c r="X184" s="2"/>
      <c r="Y184" s="2"/>
      <c r="Z184" s="2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20"/>
      <c r="AR184" s="120"/>
      <c r="AS184" s="120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1"/>
    </row>
    <row r="185" spans="2:58" s="109" customFormat="1" ht="15.75" x14ac:dyDescent="0.2">
      <c r="B185" s="110"/>
      <c r="C185" s="111"/>
      <c r="D185" s="144"/>
      <c r="E185" s="2"/>
      <c r="F185" s="2"/>
      <c r="G185" s="120"/>
      <c r="H185" s="121"/>
      <c r="I185" s="122"/>
      <c r="J185" s="123"/>
      <c r="K185" s="23"/>
      <c r="L185" s="24"/>
      <c r="M185" s="24"/>
      <c r="N185" s="510"/>
      <c r="O185" s="510"/>
      <c r="P185" s="41"/>
      <c r="Q185" s="41"/>
      <c r="R185" s="42"/>
      <c r="S185" s="41"/>
      <c r="U185" s="2"/>
      <c r="V185" s="2"/>
      <c r="W185" s="2"/>
      <c r="X185" s="2"/>
      <c r="Y185" s="2"/>
      <c r="Z185" s="2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  <c r="AL185" s="120"/>
      <c r="AM185" s="120"/>
      <c r="AN185" s="120"/>
      <c r="AO185" s="120"/>
      <c r="AP185" s="120"/>
      <c r="AQ185" s="120"/>
      <c r="AR185" s="120"/>
      <c r="AS185" s="120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1"/>
    </row>
    <row r="186" spans="2:58" s="109" customFormat="1" ht="15.75" x14ac:dyDescent="0.2">
      <c r="B186" s="110"/>
      <c r="C186" s="111"/>
      <c r="D186" s="144"/>
      <c r="E186" s="2"/>
      <c r="F186" s="2"/>
      <c r="G186" s="120"/>
      <c r="H186" s="121"/>
      <c r="I186" s="122"/>
      <c r="J186" s="123"/>
      <c r="K186" s="23"/>
      <c r="L186" s="24"/>
      <c r="M186" s="24"/>
      <c r="N186" s="510"/>
      <c r="O186" s="510"/>
      <c r="P186" s="41"/>
      <c r="Q186" s="41"/>
      <c r="R186" s="42"/>
      <c r="S186" s="41"/>
      <c r="U186" s="2"/>
      <c r="V186" s="2"/>
      <c r="W186" s="2"/>
      <c r="X186" s="2"/>
      <c r="Y186" s="2"/>
      <c r="Z186" s="2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20"/>
      <c r="AO186" s="120"/>
      <c r="AP186" s="120"/>
      <c r="AQ186" s="120"/>
      <c r="AR186" s="120"/>
      <c r="AS186" s="120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1"/>
    </row>
    <row r="187" spans="2:58" s="109" customFormat="1" ht="15.75" x14ac:dyDescent="0.2">
      <c r="B187" s="110"/>
      <c r="C187" s="111"/>
      <c r="D187" s="144"/>
      <c r="E187" s="2"/>
      <c r="F187" s="2"/>
      <c r="G187" s="120"/>
      <c r="H187" s="121"/>
      <c r="I187" s="122"/>
      <c r="J187" s="123"/>
      <c r="K187" s="23"/>
      <c r="L187" s="24"/>
      <c r="M187" s="24"/>
      <c r="N187" s="510"/>
      <c r="O187" s="510"/>
      <c r="P187" s="41"/>
      <c r="Q187" s="41"/>
      <c r="R187" s="42"/>
      <c r="S187" s="41"/>
      <c r="U187" s="2"/>
      <c r="V187" s="2"/>
      <c r="W187" s="2"/>
      <c r="X187" s="2"/>
      <c r="Y187" s="2"/>
      <c r="Z187" s="2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  <c r="AK187" s="120"/>
      <c r="AL187" s="120"/>
      <c r="AM187" s="120"/>
      <c r="AN187" s="120"/>
      <c r="AO187" s="120"/>
      <c r="AP187" s="120"/>
      <c r="AQ187" s="120"/>
      <c r="AR187" s="120"/>
      <c r="AS187" s="120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1"/>
    </row>
    <row r="188" spans="2:58" s="109" customFormat="1" ht="15.75" x14ac:dyDescent="0.2">
      <c r="B188" s="110"/>
      <c r="C188" s="111"/>
      <c r="D188" s="144"/>
      <c r="E188" s="2"/>
      <c r="F188" s="2"/>
      <c r="G188" s="120"/>
      <c r="H188" s="121"/>
      <c r="I188" s="122"/>
      <c r="J188" s="123"/>
      <c r="K188" s="23"/>
      <c r="L188" s="24"/>
      <c r="M188" s="24"/>
      <c r="N188" s="510"/>
      <c r="O188" s="510"/>
      <c r="P188" s="41"/>
      <c r="Q188" s="41"/>
      <c r="R188" s="42"/>
      <c r="S188" s="41"/>
      <c r="U188" s="2"/>
      <c r="V188" s="2"/>
      <c r="W188" s="2"/>
      <c r="X188" s="2"/>
      <c r="Y188" s="2"/>
      <c r="Z188" s="2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0"/>
      <c r="AO188" s="120"/>
      <c r="AP188" s="120"/>
      <c r="AQ188" s="120"/>
      <c r="AR188" s="120"/>
      <c r="AS188" s="120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1"/>
    </row>
    <row r="189" spans="2:58" s="109" customFormat="1" ht="15.75" x14ac:dyDescent="0.2">
      <c r="B189" s="110"/>
      <c r="C189" s="111"/>
      <c r="D189" s="144"/>
      <c r="E189" s="2"/>
      <c r="F189" s="2"/>
      <c r="G189" s="120"/>
      <c r="H189" s="121"/>
      <c r="I189" s="122"/>
      <c r="J189" s="123"/>
      <c r="K189" s="23"/>
      <c r="L189" s="24"/>
      <c r="M189" s="24"/>
      <c r="N189" s="510"/>
      <c r="O189" s="510"/>
      <c r="P189" s="41"/>
      <c r="Q189" s="41"/>
      <c r="R189" s="42"/>
      <c r="S189" s="41"/>
      <c r="U189" s="2"/>
      <c r="V189" s="2"/>
      <c r="W189" s="2"/>
      <c r="X189" s="2"/>
      <c r="Y189" s="2"/>
      <c r="Z189" s="2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0"/>
      <c r="AO189" s="120"/>
      <c r="AP189" s="120"/>
      <c r="AQ189" s="120"/>
      <c r="AR189" s="120"/>
      <c r="AS189" s="120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1"/>
    </row>
    <row r="190" spans="2:58" s="109" customFormat="1" ht="15.75" x14ac:dyDescent="0.2">
      <c r="B190" s="110"/>
      <c r="C190" s="111"/>
      <c r="D190" s="144"/>
      <c r="E190" s="2"/>
      <c r="F190" s="2"/>
      <c r="G190" s="120"/>
      <c r="H190" s="121"/>
      <c r="I190" s="122"/>
      <c r="J190" s="123"/>
      <c r="K190" s="23"/>
      <c r="L190" s="24"/>
      <c r="M190" s="24"/>
      <c r="N190" s="510"/>
      <c r="O190" s="510"/>
      <c r="P190" s="41"/>
      <c r="Q190" s="41"/>
      <c r="R190" s="42"/>
      <c r="S190" s="41"/>
      <c r="U190" s="2"/>
      <c r="V190" s="2"/>
      <c r="W190" s="2"/>
      <c r="X190" s="2"/>
      <c r="Y190" s="2"/>
      <c r="Z190" s="2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0"/>
      <c r="AO190" s="120"/>
      <c r="AP190" s="120"/>
      <c r="AQ190" s="120"/>
      <c r="AR190" s="120"/>
      <c r="AS190" s="120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1"/>
    </row>
    <row r="191" spans="2:58" s="109" customFormat="1" ht="15.75" x14ac:dyDescent="0.2">
      <c r="B191" s="110"/>
      <c r="C191" s="111"/>
      <c r="D191" s="144"/>
      <c r="E191" s="2"/>
      <c r="F191" s="2"/>
      <c r="G191" s="120"/>
      <c r="H191" s="121"/>
      <c r="I191" s="122"/>
      <c r="J191" s="123"/>
      <c r="K191" s="23"/>
      <c r="L191" s="24"/>
      <c r="M191" s="24"/>
      <c r="N191" s="510"/>
      <c r="O191" s="510"/>
      <c r="P191" s="41"/>
      <c r="Q191" s="41"/>
      <c r="R191" s="42"/>
      <c r="S191" s="41"/>
      <c r="U191" s="2"/>
      <c r="V191" s="2"/>
      <c r="W191" s="2"/>
      <c r="X191" s="2"/>
      <c r="Y191" s="2"/>
      <c r="Z191" s="2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0"/>
      <c r="AO191" s="120"/>
      <c r="AP191" s="120"/>
      <c r="AQ191" s="120"/>
      <c r="AR191" s="120"/>
      <c r="AS191" s="120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1"/>
    </row>
    <row r="192" spans="2:58" s="109" customFormat="1" ht="15.75" x14ac:dyDescent="0.2">
      <c r="B192" s="110"/>
      <c r="C192" s="111"/>
      <c r="D192" s="144"/>
      <c r="E192" s="2"/>
      <c r="F192" s="2"/>
      <c r="G192" s="120"/>
      <c r="H192" s="121"/>
      <c r="I192" s="122"/>
      <c r="J192" s="123"/>
      <c r="K192" s="23"/>
      <c r="L192" s="24"/>
      <c r="M192" s="24"/>
      <c r="N192" s="510"/>
      <c r="O192" s="510"/>
      <c r="P192" s="41"/>
      <c r="Q192" s="41"/>
      <c r="R192" s="42"/>
      <c r="S192" s="41"/>
      <c r="U192" s="2"/>
      <c r="V192" s="2"/>
      <c r="W192" s="2"/>
      <c r="X192" s="2"/>
      <c r="Y192" s="2"/>
      <c r="Z192" s="2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  <c r="AK192" s="120"/>
      <c r="AL192" s="120"/>
      <c r="AM192" s="120"/>
      <c r="AN192" s="120"/>
      <c r="AO192" s="120"/>
      <c r="AP192" s="120"/>
      <c r="AQ192" s="120"/>
      <c r="AR192" s="120"/>
      <c r="AS192" s="120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1"/>
    </row>
    <row r="193" spans="1:58" s="109" customFormat="1" ht="15.75" x14ac:dyDescent="0.2">
      <c r="B193" s="110"/>
      <c r="C193" s="111"/>
      <c r="D193" s="144"/>
      <c r="E193" s="2"/>
      <c r="F193" s="2"/>
      <c r="G193" s="120"/>
      <c r="H193" s="121"/>
      <c r="I193" s="122"/>
      <c r="J193" s="123"/>
      <c r="K193" s="23"/>
      <c r="L193" s="24"/>
      <c r="M193" s="24"/>
      <c r="N193" s="510"/>
      <c r="O193" s="510"/>
      <c r="P193" s="41"/>
      <c r="Q193" s="41"/>
      <c r="R193" s="42"/>
      <c r="S193" s="41"/>
      <c r="U193" s="2"/>
      <c r="V193" s="2"/>
      <c r="W193" s="2"/>
      <c r="X193" s="2"/>
      <c r="Y193" s="2"/>
      <c r="Z193" s="2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  <c r="AL193" s="120"/>
      <c r="AM193" s="120"/>
      <c r="AN193" s="120"/>
      <c r="AO193" s="120"/>
      <c r="AP193" s="120"/>
      <c r="AQ193" s="120"/>
      <c r="AR193" s="120"/>
      <c r="AS193" s="120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1"/>
    </row>
    <row r="194" spans="1:58" s="109" customFormat="1" ht="15.75" x14ac:dyDescent="0.2">
      <c r="B194" s="110"/>
      <c r="C194" s="111"/>
      <c r="D194" s="144"/>
      <c r="E194" s="2"/>
      <c r="F194" s="2"/>
      <c r="G194" s="120"/>
      <c r="H194" s="121"/>
      <c r="I194" s="122"/>
      <c r="J194" s="123"/>
      <c r="K194" s="23"/>
      <c r="L194" s="24"/>
      <c r="M194" s="24"/>
      <c r="N194" s="510"/>
      <c r="O194" s="510"/>
      <c r="P194" s="41"/>
      <c r="Q194" s="41"/>
      <c r="R194" s="42"/>
      <c r="S194" s="41"/>
      <c r="U194" s="2"/>
      <c r="V194" s="2"/>
      <c r="W194" s="2"/>
      <c r="X194" s="2"/>
      <c r="Y194" s="2"/>
      <c r="Z194" s="2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0"/>
      <c r="AO194" s="120"/>
      <c r="AP194" s="120"/>
      <c r="AQ194" s="120"/>
      <c r="AR194" s="120"/>
      <c r="AS194" s="120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1"/>
    </row>
    <row r="195" spans="1:58" s="109" customFormat="1" ht="15.75" x14ac:dyDescent="0.2">
      <c r="B195" s="110"/>
      <c r="C195" s="111"/>
      <c r="D195" s="144"/>
      <c r="E195" s="2"/>
      <c r="F195" s="2"/>
      <c r="G195" s="120"/>
      <c r="H195" s="121"/>
      <c r="I195" s="122"/>
      <c r="J195" s="123"/>
      <c r="K195" s="23"/>
      <c r="L195" s="24"/>
      <c r="M195" s="24"/>
      <c r="N195" s="510"/>
      <c r="O195" s="510"/>
      <c r="P195" s="41"/>
      <c r="Q195" s="41"/>
      <c r="R195" s="42"/>
      <c r="S195" s="41"/>
      <c r="U195" s="2"/>
      <c r="V195" s="2"/>
      <c r="W195" s="2"/>
      <c r="X195" s="2"/>
      <c r="Y195" s="2"/>
      <c r="Z195" s="2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0"/>
      <c r="AO195" s="120"/>
      <c r="AP195" s="120"/>
      <c r="AQ195" s="120"/>
      <c r="AR195" s="120"/>
      <c r="AS195" s="120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1"/>
    </row>
    <row r="196" spans="1:58" s="109" customFormat="1" ht="15.75" x14ac:dyDescent="0.2">
      <c r="B196" s="110"/>
      <c r="C196" s="111"/>
      <c r="D196" s="144"/>
      <c r="E196" s="2"/>
      <c r="F196" s="2"/>
      <c r="G196" s="120"/>
      <c r="H196" s="121"/>
      <c r="I196" s="122"/>
      <c r="J196" s="123"/>
      <c r="K196" s="23"/>
      <c r="L196" s="24"/>
      <c r="M196" s="24"/>
      <c r="N196" s="510"/>
      <c r="O196" s="510"/>
      <c r="P196" s="41"/>
      <c r="Q196" s="41"/>
      <c r="R196" s="42"/>
      <c r="S196" s="41"/>
      <c r="U196" s="2"/>
      <c r="V196" s="2"/>
      <c r="W196" s="2"/>
      <c r="X196" s="2"/>
      <c r="Y196" s="2"/>
      <c r="Z196" s="2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0"/>
      <c r="AO196" s="120"/>
      <c r="AP196" s="120"/>
      <c r="AQ196" s="120"/>
      <c r="AR196" s="120"/>
      <c r="AS196" s="120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1"/>
    </row>
    <row r="197" spans="1:58" s="109" customFormat="1" ht="15.75" x14ac:dyDescent="0.2">
      <c r="B197" s="110"/>
      <c r="C197" s="111"/>
      <c r="D197" s="144"/>
      <c r="E197" s="2"/>
      <c r="F197" s="2"/>
      <c r="G197" s="120"/>
      <c r="H197" s="121"/>
      <c r="I197" s="122"/>
      <c r="J197" s="123"/>
      <c r="K197" s="23"/>
      <c r="L197" s="24"/>
      <c r="M197" s="24"/>
      <c r="N197" s="510"/>
      <c r="O197" s="510"/>
      <c r="P197" s="41"/>
      <c r="Q197" s="41"/>
      <c r="R197" s="42"/>
      <c r="S197" s="41"/>
      <c r="U197" s="2"/>
      <c r="V197" s="2"/>
      <c r="W197" s="2"/>
      <c r="X197" s="2"/>
      <c r="Y197" s="2"/>
      <c r="Z197" s="2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0"/>
      <c r="AO197" s="120"/>
      <c r="AP197" s="120"/>
      <c r="AQ197" s="120"/>
      <c r="AR197" s="120"/>
      <c r="AS197" s="120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1"/>
    </row>
    <row r="198" spans="1:58" s="109" customFormat="1" ht="15.75" x14ac:dyDescent="0.2">
      <c r="B198" s="110"/>
      <c r="C198" s="111"/>
      <c r="D198" s="144"/>
      <c r="E198" s="2"/>
      <c r="F198" s="2"/>
      <c r="G198" s="120"/>
      <c r="H198" s="121"/>
      <c r="I198" s="122"/>
      <c r="J198" s="123"/>
      <c r="K198" s="23"/>
      <c r="L198" s="24"/>
      <c r="M198" s="24"/>
      <c r="N198" s="510"/>
      <c r="O198" s="510"/>
      <c r="P198" s="41"/>
      <c r="Q198" s="41"/>
      <c r="R198" s="42"/>
      <c r="S198" s="41"/>
      <c r="U198" s="2"/>
      <c r="V198" s="2"/>
      <c r="W198" s="2"/>
      <c r="X198" s="2"/>
      <c r="Y198" s="2"/>
      <c r="Z198" s="2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0"/>
      <c r="AO198" s="120"/>
      <c r="AP198" s="120"/>
      <c r="AQ198" s="120"/>
      <c r="AR198" s="120"/>
      <c r="AS198" s="120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1"/>
    </row>
    <row r="199" spans="1:58" s="109" customFormat="1" ht="15.75" x14ac:dyDescent="0.2">
      <c r="B199" s="110"/>
      <c r="C199" s="111"/>
      <c r="D199" s="144"/>
      <c r="E199" s="2"/>
      <c r="F199" s="2"/>
      <c r="G199" s="120"/>
      <c r="H199" s="121"/>
      <c r="I199" s="122"/>
      <c r="J199" s="123"/>
      <c r="K199" s="23"/>
      <c r="L199" s="24"/>
      <c r="M199" s="24"/>
      <c r="N199" s="510"/>
      <c r="O199" s="510"/>
      <c r="P199" s="41"/>
      <c r="Q199" s="41"/>
      <c r="R199" s="42"/>
      <c r="S199" s="41"/>
      <c r="U199" s="2"/>
      <c r="V199" s="2"/>
      <c r="W199" s="2"/>
      <c r="X199" s="2"/>
      <c r="Y199" s="2"/>
      <c r="Z199" s="2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  <c r="AP199" s="120"/>
      <c r="AQ199" s="120"/>
      <c r="AR199" s="120"/>
      <c r="AS199" s="120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1"/>
    </row>
    <row r="200" spans="1:58" s="109" customFormat="1" ht="15.75" x14ac:dyDescent="0.2">
      <c r="B200" s="110"/>
      <c r="C200" s="111"/>
      <c r="D200" s="144"/>
      <c r="E200" s="2"/>
      <c r="F200" s="2"/>
      <c r="G200" s="120"/>
      <c r="H200" s="121"/>
      <c r="I200" s="122"/>
      <c r="J200" s="123"/>
      <c r="K200" s="23"/>
      <c r="L200" s="24"/>
      <c r="M200" s="24"/>
      <c r="N200" s="510"/>
      <c r="O200" s="510"/>
      <c r="P200" s="41"/>
      <c r="Q200" s="41"/>
      <c r="R200" s="42"/>
      <c r="S200" s="41"/>
      <c r="U200" s="2"/>
      <c r="V200" s="2"/>
      <c r="W200" s="2"/>
      <c r="X200" s="2"/>
      <c r="Y200" s="2"/>
      <c r="Z200" s="2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  <c r="AP200" s="120"/>
      <c r="AQ200" s="120"/>
      <c r="AR200" s="120"/>
      <c r="AS200" s="120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1"/>
    </row>
    <row r="201" spans="1:58" s="109" customFormat="1" ht="15.75" x14ac:dyDescent="0.2">
      <c r="B201" s="110"/>
      <c r="C201" s="111"/>
      <c r="D201" s="144"/>
      <c r="E201" s="2"/>
      <c r="F201" s="2"/>
      <c r="G201" s="120"/>
      <c r="H201" s="121"/>
      <c r="I201" s="122"/>
      <c r="J201" s="123"/>
      <c r="K201" s="23"/>
      <c r="L201" s="24"/>
      <c r="M201" s="24"/>
      <c r="N201" s="510"/>
      <c r="O201" s="510"/>
      <c r="P201" s="41"/>
      <c r="Q201" s="41"/>
      <c r="R201" s="42"/>
      <c r="S201" s="41"/>
      <c r="U201" s="2"/>
      <c r="V201" s="2"/>
      <c r="W201" s="2"/>
      <c r="X201" s="2"/>
      <c r="Y201" s="2"/>
      <c r="Z201" s="2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1"/>
    </row>
    <row r="202" spans="1:58" s="109" customFormat="1" ht="15.75" x14ac:dyDescent="0.2">
      <c r="B202" s="110"/>
      <c r="C202" s="111"/>
      <c r="D202" s="144"/>
      <c r="E202" s="2"/>
      <c r="F202" s="2"/>
      <c r="G202" s="120"/>
      <c r="H202" s="121"/>
      <c r="I202" s="122"/>
      <c r="J202" s="123"/>
      <c r="K202" s="23"/>
      <c r="L202" s="24"/>
      <c r="M202" s="24"/>
      <c r="N202" s="510"/>
      <c r="O202" s="510"/>
      <c r="P202" s="41"/>
      <c r="Q202" s="41"/>
      <c r="R202" s="42"/>
      <c r="S202" s="41"/>
      <c r="U202" s="2"/>
      <c r="V202" s="2"/>
      <c r="W202" s="2"/>
      <c r="X202" s="2"/>
      <c r="Y202" s="2"/>
      <c r="Z202" s="2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1"/>
    </row>
    <row r="203" spans="1:58" s="109" customFormat="1" ht="15.75" x14ac:dyDescent="0.2">
      <c r="B203" s="110"/>
      <c r="C203" s="111"/>
      <c r="D203" s="144"/>
      <c r="E203" s="2"/>
      <c r="F203" s="2"/>
      <c r="G203" s="120"/>
      <c r="H203" s="121"/>
      <c r="I203" s="122"/>
      <c r="J203" s="123"/>
      <c r="K203" s="23"/>
      <c r="L203" s="24"/>
      <c r="M203" s="24"/>
      <c r="N203" s="510"/>
      <c r="O203" s="510"/>
      <c r="P203" s="41"/>
      <c r="Q203" s="41"/>
      <c r="R203" s="42"/>
      <c r="S203" s="41"/>
      <c r="U203" s="2"/>
      <c r="V203" s="2"/>
      <c r="W203" s="2"/>
      <c r="X203" s="2"/>
      <c r="Y203" s="2"/>
      <c r="Z203" s="2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0"/>
      <c r="AO203" s="120"/>
      <c r="AP203" s="120"/>
      <c r="AQ203" s="120"/>
      <c r="AR203" s="120"/>
      <c r="AS203" s="120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1"/>
    </row>
    <row r="204" spans="1:58" s="109" customFormat="1" ht="15.75" x14ac:dyDescent="0.2">
      <c r="B204" s="110"/>
      <c r="C204" s="111"/>
      <c r="D204" s="144"/>
      <c r="E204" s="2"/>
      <c r="F204" s="2"/>
      <c r="G204" s="120"/>
      <c r="H204" s="121"/>
      <c r="I204" s="122"/>
      <c r="J204" s="123"/>
      <c r="K204" s="23"/>
      <c r="L204" s="24"/>
      <c r="M204" s="24"/>
      <c r="N204" s="510"/>
      <c r="O204" s="510"/>
      <c r="P204" s="41"/>
      <c r="Q204" s="41"/>
      <c r="R204" s="42"/>
      <c r="S204" s="41"/>
      <c r="U204" s="2"/>
      <c r="V204" s="2"/>
      <c r="W204" s="2"/>
      <c r="X204" s="2"/>
      <c r="Y204" s="2"/>
      <c r="Z204" s="2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  <c r="AL204" s="120"/>
      <c r="AM204" s="120"/>
      <c r="AN204" s="120"/>
      <c r="AO204" s="120"/>
      <c r="AP204" s="120"/>
      <c r="AQ204" s="120"/>
      <c r="AR204" s="120"/>
      <c r="AS204" s="120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1"/>
    </row>
    <row r="205" spans="1:58" s="109" customFormat="1" ht="15.75" x14ac:dyDescent="0.2">
      <c r="B205" s="110"/>
      <c r="C205" s="111"/>
      <c r="D205" s="144"/>
      <c r="E205" s="2"/>
      <c r="F205" s="2"/>
      <c r="G205" s="120"/>
      <c r="H205" s="121"/>
      <c r="I205" s="122"/>
      <c r="J205" s="123"/>
      <c r="K205" s="23"/>
      <c r="L205" s="24"/>
      <c r="M205" s="24"/>
      <c r="N205" s="510"/>
      <c r="O205" s="510"/>
      <c r="P205" s="41"/>
      <c r="Q205" s="41"/>
      <c r="R205" s="42"/>
      <c r="S205" s="41"/>
      <c r="U205" s="2"/>
      <c r="V205" s="2"/>
      <c r="W205" s="2"/>
      <c r="X205" s="2"/>
      <c r="Y205" s="2"/>
      <c r="Z205" s="2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  <c r="AP205" s="120"/>
      <c r="AQ205" s="120"/>
      <c r="AR205" s="120"/>
      <c r="AS205" s="120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1"/>
    </row>
    <row r="206" spans="1:58" s="109" customFormat="1" ht="15.75" x14ac:dyDescent="0.2">
      <c r="B206" s="110"/>
      <c r="C206" s="111"/>
      <c r="D206" s="144"/>
      <c r="E206" s="2"/>
      <c r="F206" s="2"/>
      <c r="G206" s="120"/>
      <c r="H206" s="121"/>
      <c r="I206" s="122"/>
      <c r="J206" s="123"/>
      <c r="K206" s="23"/>
      <c r="L206" s="24"/>
      <c r="M206" s="24"/>
      <c r="N206" s="510"/>
      <c r="O206" s="510"/>
      <c r="P206" s="41"/>
      <c r="Q206" s="41"/>
      <c r="R206" s="42"/>
      <c r="S206" s="41"/>
      <c r="U206" s="2"/>
      <c r="V206" s="2"/>
      <c r="W206" s="2"/>
      <c r="X206" s="2"/>
      <c r="Y206" s="2"/>
      <c r="Z206" s="2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  <c r="AK206" s="120"/>
      <c r="AL206" s="120"/>
      <c r="AM206" s="120"/>
      <c r="AN206" s="120"/>
      <c r="AO206" s="120"/>
      <c r="AP206" s="120"/>
      <c r="AQ206" s="120"/>
      <c r="AR206" s="120"/>
      <c r="AS206" s="120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1"/>
    </row>
    <row r="207" spans="1:58" s="109" customFormat="1" ht="15.75" x14ac:dyDescent="0.2">
      <c r="B207" s="110"/>
      <c r="C207" s="111"/>
      <c r="D207" s="144"/>
      <c r="E207" s="2"/>
      <c r="F207" s="2"/>
      <c r="G207" s="120"/>
      <c r="H207" s="121"/>
      <c r="I207" s="122"/>
      <c r="J207" s="123"/>
      <c r="K207" s="23"/>
      <c r="L207" s="24"/>
      <c r="M207" s="24"/>
      <c r="N207" s="510"/>
      <c r="O207" s="510"/>
      <c r="P207" s="41"/>
      <c r="Q207" s="41"/>
      <c r="R207" s="42"/>
      <c r="S207" s="32"/>
      <c r="U207" s="2"/>
      <c r="V207" s="2"/>
      <c r="W207" s="2"/>
      <c r="X207" s="2"/>
      <c r="Y207" s="2"/>
      <c r="Z207" s="2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0"/>
      <c r="AO207" s="120"/>
      <c r="AP207" s="120"/>
      <c r="AQ207" s="120"/>
      <c r="AR207" s="120"/>
      <c r="AS207" s="120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1"/>
    </row>
    <row r="208" spans="1:58" s="41" customFormat="1" ht="15.75" x14ac:dyDescent="0.2">
      <c r="A208" s="109"/>
      <c r="B208" s="110"/>
      <c r="C208" s="111"/>
      <c r="D208" s="144"/>
      <c r="E208" s="2"/>
      <c r="F208" s="2"/>
      <c r="G208" s="120"/>
      <c r="H208" s="121"/>
      <c r="I208" s="122"/>
      <c r="J208" s="123"/>
      <c r="K208" s="23"/>
      <c r="L208" s="24"/>
      <c r="M208" s="24"/>
      <c r="N208" s="510"/>
      <c r="O208" s="510"/>
      <c r="R208" s="42"/>
      <c r="S208" s="32"/>
      <c r="T208" s="109"/>
      <c r="U208" s="2"/>
      <c r="V208" s="2"/>
      <c r="W208" s="2"/>
      <c r="X208" s="2"/>
      <c r="Y208" s="2"/>
      <c r="Z208" s="2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0"/>
      <c r="AO208" s="120"/>
      <c r="AP208" s="120"/>
      <c r="AQ208" s="120"/>
      <c r="AR208" s="120"/>
      <c r="AS208" s="120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1"/>
    </row>
    <row r="209" spans="1:58" s="41" customFormat="1" ht="15.75" x14ac:dyDescent="0.2">
      <c r="A209" s="109"/>
      <c r="B209" s="110"/>
      <c r="C209" s="111"/>
      <c r="D209" s="144"/>
      <c r="E209" s="2"/>
      <c r="F209" s="2"/>
      <c r="G209" s="120"/>
      <c r="H209" s="121"/>
      <c r="I209" s="122"/>
      <c r="J209" s="123"/>
      <c r="K209" s="23"/>
      <c r="L209" s="24"/>
      <c r="M209" s="24"/>
      <c r="N209" s="510"/>
      <c r="O209" s="510"/>
      <c r="R209" s="42"/>
      <c r="S209" s="32"/>
      <c r="T209" s="109"/>
      <c r="U209" s="2"/>
      <c r="V209" s="2"/>
      <c r="W209" s="2"/>
      <c r="X209" s="2"/>
      <c r="Y209" s="2"/>
      <c r="Z209" s="2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0"/>
      <c r="AO209" s="120"/>
      <c r="AP209" s="120"/>
      <c r="AQ209" s="120"/>
      <c r="AR209" s="120"/>
      <c r="AS209" s="120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1"/>
    </row>
    <row r="210" spans="1:58" s="41" customFormat="1" ht="15.75" x14ac:dyDescent="0.2">
      <c r="A210" s="109"/>
      <c r="B210" s="110"/>
      <c r="C210" s="111"/>
      <c r="D210" s="144"/>
      <c r="E210" s="2"/>
      <c r="F210" s="2"/>
      <c r="G210" s="120"/>
      <c r="H210" s="121"/>
      <c r="I210" s="122"/>
      <c r="J210" s="123"/>
      <c r="K210" s="23"/>
      <c r="L210" s="24"/>
      <c r="M210" s="24"/>
      <c r="N210" s="510"/>
      <c r="O210" s="510"/>
      <c r="R210" s="42"/>
      <c r="S210" s="32"/>
      <c r="T210" s="109"/>
      <c r="U210" s="2"/>
      <c r="V210" s="2"/>
      <c r="W210" s="2"/>
      <c r="X210" s="2"/>
      <c r="Y210" s="2"/>
      <c r="Z210" s="2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0"/>
      <c r="AO210" s="120"/>
      <c r="AP210" s="120"/>
      <c r="AQ210" s="120"/>
      <c r="AR210" s="120"/>
      <c r="AS210" s="120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1"/>
    </row>
    <row r="211" spans="1:58" s="41" customFormat="1" ht="15.75" x14ac:dyDescent="0.2">
      <c r="A211" s="109"/>
      <c r="B211" s="110"/>
      <c r="C211" s="111"/>
      <c r="D211" s="144"/>
      <c r="E211" s="2"/>
      <c r="F211" s="2"/>
      <c r="G211" s="120"/>
      <c r="H211" s="121"/>
      <c r="I211" s="122"/>
      <c r="J211" s="123"/>
      <c r="K211" s="23"/>
      <c r="L211" s="24"/>
      <c r="M211" s="24"/>
      <c r="N211" s="510"/>
      <c r="O211" s="510"/>
      <c r="R211" s="42"/>
      <c r="S211" s="32"/>
      <c r="T211" s="109"/>
      <c r="U211" s="2"/>
      <c r="V211" s="2"/>
      <c r="W211" s="2"/>
      <c r="X211" s="2"/>
      <c r="Y211" s="2"/>
      <c r="Z211" s="2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0"/>
      <c r="AO211" s="120"/>
      <c r="AP211" s="120"/>
      <c r="AQ211" s="120"/>
      <c r="AR211" s="120"/>
      <c r="AS211" s="120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1"/>
    </row>
    <row r="212" spans="1:58" s="41" customFormat="1" ht="15.75" x14ac:dyDescent="0.2">
      <c r="A212" s="109"/>
      <c r="B212" s="110"/>
      <c r="C212" s="111"/>
      <c r="D212" s="144"/>
      <c r="E212" s="2"/>
      <c r="F212" s="2"/>
      <c r="G212" s="120"/>
      <c r="H212" s="121"/>
      <c r="I212" s="122"/>
      <c r="J212" s="123"/>
      <c r="K212" s="23"/>
      <c r="L212" s="24"/>
      <c r="M212" s="24"/>
      <c r="N212" s="510"/>
      <c r="O212" s="510"/>
      <c r="R212" s="42"/>
      <c r="S212" s="32"/>
      <c r="T212" s="109"/>
      <c r="U212" s="2"/>
      <c r="V212" s="2"/>
      <c r="W212" s="2"/>
      <c r="X212" s="2"/>
      <c r="Y212" s="2"/>
      <c r="Z212" s="2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  <c r="AP212" s="120"/>
      <c r="AQ212" s="120"/>
      <c r="AR212" s="120"/>
      <c r="AS212" s="120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1"/>
    </row>
    <row r="213" spans="1:58" s="41" customFormat="1" ht="15.75" x14ac:dyDescent="0.2">
      <c r="A213" s="109"/>
      <c r="B213" s="110"/>
      <c r="C213" s="111"/>
      <c r="D213" s="144"/>
      <c r="E213" s="2"/>
      <c r="F213" s="2"/>
      <c r="G213" s="120"/>
      <c r="H213" s="121"/>
      <c r="I213" s="122"/>
      <c r="J213" s="123"/>
      <c r="K213" s="23"/>
      <c r="L213" s="24"/>
      <c r="M213" s="24"/>
      <c r="N213" s="510"/>
      <c r="O213" s="510"/>
      <c r="R213" s="42"/>
      <c r="S213" s="32"/>
      <c r="T213" s="109"/>
      <c r="U213" s="2"/>
      <c r="V213" s="2"/>
      <c r="W213" s="2"/>
      <c r="X213" s="2"/>
      <c r="Y213" s="2"/>
      <c r="Z213" s="2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1"/>
    </row>
    <row r="214" spans="1:58" s="41" customFormat="1" ht="15.75" x14ac:dyDescent="0.2">
      <c r="A214" s="109"/>
      <c r="B214" s="110"/>
      <c r="C214" s="111"/>
      <c r="D214" s="144"/>
      <c r="E214" s="2"/>
      <c r="F214" s="2"/>
      <c r="G214" s="120"/>
      <c r="H214" s="121"/>
      <c r="I214" s="122"/>
      <c r="J214" s="123"/>
      <c r="K214" s="23"/>
      <c r="L214" s="24"/>
      <c r="M214" s="24"/>
      <c r="N214" s="510"/>
      <c r="O214" s="510"/>
      <c r="R214" s="42"/>
      <c r="S214" s="32"/>
      <c r="T214" s="109"/>
      <c r="U214" s="2"/>
      <c r="V214" s="2"/>
      <c r="W214" s="2"/>
      <c r="X214" s="2"/>
      <c r="Y214" s="2"/>
      <c r="Z214" s="2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  <c r="AK214" s="120"/>
      <c r="AL214" s="120"/>
      <c r="AM214" s="120"/>
      <c r="AN214" s="120"/>
      <c r="AO214" s="120"/>
      <c r="AP214" s="120"/>
      <c r="AQ214" s="120"/>
      <c r="AR214" s="120"/>
      <c r="AS214" s="120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1"/>
    </row>
    <row r="215" spans="1:58" s="41" customFormat="1" ht="15.75" x14ac:dyDescent="0.2">
      <c r="A215" s="109"/>
      <c r="B215" s="110"/>
      <c r="C215" s="111"/>
      <c r="D215" s="144"/>
      <c r="E215" s="2"/>
      <c r="F215" s="2"/>
      <c r="G215" s="120"/>
      <c r="H215" s="121"/>
      <c r="I215" s="122"/>
      <c r="J215" s="123"/>
      <c r="K215" s="23"/>
      <c r="L215" s="24"/>
      <c r="M215" s="24"/>
      <c r="N215" s="510"/>
      <c r="O215" s="510"/>
      <c r="R215" s="42"/>
      <c r="S215" s="32"/>
      <c r="T215" s="109"/>
      <c r="U215" s="2"/>
      <c r="V215" s="2"/>
      <c r="W215" s="2"/>
      <c r="X215" s="2"/>
      <c r="Y215" s="2"/>
      <c r="Z215" s="2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  <c r="AL215" s="120"/>
      <c r="AM215" s="120"/>
      <c r="AN215" s="120"/>
      <c r="AO215" s="120"/>
      <c r="AP215" s="120"/>
      <c r="AQ215" s="120"/>
      <c r="AR215" s="120"/>
      <c r="AS215" s="120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1"/>
    </row>
    <row r="216" spans="1:58" s="41" customFormat="1" ht="15.75" x14ac:dyDescent="0.2">
      <c r="A216" s="109"/>
      <c r="B216" s="110"/>
      <c r="C216" s="111"/>
      <c r="D216" s="144"/>
      <c r="E216" s="2"/>
      <c r="F216" s="2"/>
      <c r="G216" s="120"/>
      <c r="H216" s="121"/>
      <c r="I216" s="122"/>
      <c r="J216" s="123"/>
      <c r="K216" s="23"/>
      <c r="L216" s="24"/>
      <c r="M216" s="24"/>
      <c r="N216" s="510"/>
      <c r="O216" s="510"/>
      <c r="R216" s="42"/>
      <c r="S216" s="32"/>
      <c r="T216" s="109"/>
      <c r="U216" s="2"/>
      <c r="V216" s="2"/>
      <c r="W216" s="2"/>
      <c r="X216" s="2"/>
      <c r="Y216" s="2"/>
      <c r="Z216" s="2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  <c r="AQ216" s="120"/>
      <c r="AR216" s="120"/>
      <c r="AS216" s="120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1"/>
    </row>
    <row r="217" spans="1:58" s="41" customFormat="1" ht="15.75" x14ac:dyDescent="0.2">
      <c r="A217" s="109"/>
      <c r="B217" s="110"/>
      <c r="C217" s="111"/>
      <c r="D217" s="144"/>
      <c r="E217" s="2"/>
      <c r="F217" s="2"/>
      <c r="G217" s="120"/>
      <c r="H217" s="121"/>
      <c r="I217" s="122"/>
      <c r="J217" s="123"/>
      <c r="K217" s="23"/>
      <c r="L217" s="24"/>
      <c r="M217" s="24"/>
      <c r="N217" s="510"/>
      <c r="O217" s="510"/>
      <c r="R217" s="42"/>
      <c r="S217" s="32"/>
      <c r="T217" s="109"/>
      <c r="U217" s="2"/>
      <c r="V217" s="2"/>
      <c r="W217" s="2"/>
      <c r="X217" s="2"/>
      <c r="Y217" s="2"/>
      <c r="Z217" s="2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  <c r="AL217" s="120"/>
      <c r="AM217" s="120"/>
      <c r="AN217" s="120"/>
      <c r="AO217" s="120"/>
      <c r="AP217" s="120"/>
      <c r="AQ217" s="120"/>
      <c r="AR217" s="120"/>
      <c r="AS217" s="120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1"/>
    </row>
    <row r="218" spans="1:58" s="41" customFormat="1" ht="15.75" x14ac:dyDescent="0.2">
      <c r="A218" s="109"/>
      <c r="B218" s="110"/>
      <c r="C218" s="111"/>
      <c r="D218" s="144"/>
      <c r="E218" s="2"/>
      <c r="F218" s="2"/>
      <c r="G218" s="120"/>
      <c r="H218" s="121"/>
      <c r="I218" s="122"/>
      <c r="J218" s="123"/>
      <c r="K218" s="23"/>
      <c r="L218" s="24"/>
      <c r="M218" s="24"/>
      <c r="N218" s="510"/>
      <c r="O218" s="510"/>
      <c r="R218" s="42"/>
      <c r="S218" s="32"/>
      <c r="T218" s="109"/>
      <c r="U218" s="2"/>
      <c r="V218" s="2"/>
      <c r="W218" s="2"/>
      <c r="X218" s="2"/>
      <c r="Y218" s="2"/>
      <c r="Z218" s="2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  <c r="AP218" s="120"/>
      <c r="AQ218" s="120"/>
      <c r="AR218" s="120"/>
      <c r="AS218" s="120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1"/>
    </row>
    <row r="219" spans="1:58" s="41" customFormat="1" ht="15.75" x14ac:dyDescent="0.2">
      <c r="A219" s="109"/>
      <c r="B219" s="110"/>
      <c r="C219" s="111"/>
      <c r="D219" s="144"/>
      <c r="E219" s="2"/>
      <c r="F219" s="2"/>
      <c r="G219" s="120"/>
      <c r="H219" s="121"/>
      <c r="I219" s="122"/>
      <c r="J219" s="123"/>
      <c r="K219" s="23"/>
      <c r="L219" s="24"/>
      <c r="M219" s="24"/>
      <c r="N219" s="510"/>
      <c r="O219" s="510"/>
      <c r="R219" s="42"/>
      <c r="S219" s="32"/>
      <c r="T219" s="109"/>
      <c r="U219" s="2"/>
      <c r="V219" s="2"/>
      <c r="W219" s="2"/>
      <c r="X219" s="2"/>
      <c r="Y219" s="2"/>
      <c r="Z219" s="2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  <c r="AP219" s="120"/>
      <c r="AQ219" s="120"/>
      <c r="AR219" s="120"/>
      <c r="AS219" s="120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1"/>
    </row>
    <row r="220" spans="1:58" s="41" customFormat="1" ht="15.75" x14ac:dyDescent="0.2">
      <c r="A220" s="109"/>
      <c r="B220" s="110"/>
      <c r="C220" s="111"/>
      <c r="D220" s="144"/>
      <c r="E220" s="2"/>
      <c r="F220" s="2"/>
      <c r="G220" s="120"/>
      <c r="H220" s="121"/>
      <c r="I220" s="122"/>
      <c r="J220" s="123"/>
      <c r="K220" s="23"/>
      <c r="L220" s="24"/>
      <c r="M220" s="24"/>
      <c r="N220" s="510"/>
      <c r="O220" s="510"/>
      <c r="R220" s="42"/>
      <c r="S220" s="32"/>
      <c r="T220" s="109"/>
      <c r="U220" s="2"/>
      <c r="V220" s="2"/>
      <c r="W220" s="2"/>
      <c r="X220" s="2"/>
      <c r="Y220" s="2"/>
      <c r="Z220" s="2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  <c r="AP220" s="120"/>
      <c r="AQ220" s="120"/>
      <c r="AR220" s="120"/>
      <c r="AS220" s="120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1"/>
    </row>
    <row r="221" spans="1:58" s="41" customFormat="1" ht="15.75" x14ac:dyDescent="0.2">
      <c r="A221" s="109"/>
      <c r="B221" s="110"/>
      <c r="C221" s="111"/>
      <c r="D221" s="144"/>
      <c r="E221" s="2"/>
      <c r="F221" s="2"/>
      <c r="G221" s="120"/>
      <c r="H221" s="121"/>
      <c r="I221" s="122"/>
      <c r="J221" s="123"/>
      <c r="K221" s="23"/>
      <c r="L221" s="24"/>
      <c r="M221" s="24"/>
      <c r="N221" s="510"/>
      <c r="O221" s="510"/>
      <c r="R221" s="42"/>
      <c r="S221" s="32"/>
      <c r="T221" s="109"/>
      <c r="U221" s="2"/>
      <c r="V221" s="2"/>
      <c r="W221" s="2"/>
      <c r="X221" s="2"/>
      <c r="Y221" s="2"/>
      <c r="Z221" s="2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1"/>
    </row>
    <row r="222" spans="1:58" s="41" customFormat="1" ht="15.75" x14ac:dyDescent="0.2">
      <c r="A222" s="109"/>
      <c r="B222" s="110"/>
      <c r="C222" s="111"/>
      <c r="D222" s="144"/>
      <c r="E222" s="2"/>
      <c r="F222" s="2"/>
      <c r="G222" s="120"/>
      <c r="H222" s="121"/>
      <c r="I222" s="122"/>
      <c r="J222" s="123"/>
      <c r="K222" s="23"/>
      <c r="L222" s="24"/>
      <c r="M222" s="24"/>
      <c r="N222" s="510"/>
      <c r="O222" s="510"/>
      <c r="R222" s="42"/>
      <c r="S222" s="32"/>
      <c r="T222" s="109"/>
      <c r="U222" s="2"/>
      <c r="V222" s="2"/>
      <c r="W222" s="2"/>
      <c r="X222" s="2"/>
      <c r="Y222" s="2"/>
      <c r="Z222" s="2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0"/>
      <c r="AO222" s="120"/>
      <c r="AP222" s="120"/>
      <c r="AQ222" s="120"/>
      <c r="AR222" s="120"/>
      <c r="AS222" s="120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1"/>
    </row>
    <row r="223" spans="1:58" s="41" customFormat="1" ht="15.75" x14ac:dyDescent="0.2">
      <c r="A223" s="109"/>
      <c r="B223" s="110"/>
      <c r="C223" s="111"/>
      <c r="D223" s="144"/>
      <c r="E223" s="2"/>
      <c r="F223" s="2"/>
      <c r="G223" s="120"/>
      <c r="H223" s="121"/>
      <c r="I223" s="122"/>
      <c r="J223" s="123"/>
      <c r="K223" s="23"/>
      <c r="L223" s="24"/>
      <c r="M223" s="24"/>
      <c r="N223" s="510"/>
      <c r="O223" s="510"/>
      <c r="R223" s="42"/>
      <c r="S223" s="32"/>
      <c r="T223" s="109"/>
      <c r="U223" s="2"/>
      <c r="V223" s="2"/>
      <c r="W223" s="2"/>
      <c r="X223" s="2"/>
      <c r="Y223" s="2"/>
      <c r="Z223" s="2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  <c r="AP223" s="120"/>
      <c r="AQ223" s="120"/>
      <c r="AR223" s="120"/>
      <c r="AS223" s="120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1"/>
    </row>
    <row r="224" spans="1:58" s="41" customFormat="1" ht="15.75" x14ac:dyDescent="0.2">
      <c r="A224" s="109"/>
      <c r="B224" s="110"/>
      <c r="C224" s="111"/>
      <c r="D224" s="144"/>
      <c r="E224" s="2"/>
      <c r="F224" s="2"/>
      <c r="G224" s="120"/>
      <c r="H224" s="121"/>
      <c r="I224" s="122"/>
      <c r="J224" s="123"/>
      <c r="K224" s="23"/>
      <c r="L224" s="24"/>
      <c r="M224" s="24"/>
      <c r="N224" s="510"/>
      <c r="O224" s="510"/>
      <c r="R224" s="42"/>
      <c r="S224" s="32"/>
      <c r="T224" s="109"/>
      <c r="U224" s="2"/>
      <c r="V224" s="2"/>
      <c r="W224" s="2"/>
      <c r="X224" s="2"/>
      <c r="Y224" s="2"/>
      <c r="Z224" s="2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  <c r="AQ224" s="120"/>
      <c r="AR224" s="120"/>
      <c r="AS224" s="120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1"/>
    </row>
    <row r="225" spans="1:58" s="41" customFormat="1" ht="15.75" x14ac:dyDescent="0.2">
      <c r="A225" s="109"/>
      <c r="B225" s="110"/>
      <c r="C225" s="111"/>
      <c r="D225" s="144"/>
      <c r="E225" s="2"/>
      <c r="F225" s="2"/>
      <c r="G225" s="120"/>
      <c r="H225" s="121"/>
      <c r="I225" s="122"/>
      <c r="J225" s="123"/>
      <c r="K225" s="23"/>
      <c r="L225" s="24"/>
      <c r="M225" s="24"/>
      <c r="N225" s="510"/>
      <c r="O225" s="510"/>
      <c r="R225" s="42"/>
      <c r="S225" s="32"/>
      <c r="T225" s="109"/>
      <c r="U225" s="2"/>
      <c r="V225" s="2"/>
      <c r="W225" s="2"/>
      <c r="X225" s="2"/>
      <c r="Y225" s="2"/>
      <c r="Z225" s="2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0"/>
      <c r="AO225" s="120"/>
      <c r="AP225" s="120"/>
      <c r="AQ225" s="120"/>
      <c r="AR225" s="120"/>
      <c r="AS225" s="120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1"/>
    </row>
    <row r="226" spans="1:58" s="41" customFormat="1" ht="15.75" x14ac:dyDescent="0.2">
      <c r="A226" s="109"/>
      <c r="B226" s="110"/>
      <c r="C226" s="111"/>
      <c r="D226" s="144"/>
      <c r="E226" s="2"/>
      <c r="F226" s="2"/>
      <c r="G226" s="120"/>
      <c r="H226" s="121"/>
      <c r="I226" s="122"/>
      <c r="J226" s="123"/>
      <c r="K226" s="23"/>
      <c r="L226" s="24"/>
      <c r="M226" s="24"/>
      <c r="N226" s="510"/>
      <c r="O226" s="510"/>
      <c r="R226" s="42"/>
      <c r="S226" s="32"/>
      <c r="T226" s="109"/>
      <c r="U226" s="2"/>
      <c r="V226" s="2"/>
      <c r="W226" s="2"/>
      <c r="X226" s="2"/>
      <c r="Y226" s="2"/>
      <c r="Z226" s="2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  <c r="AQ226" s="120"/>
      <c r="AR226" s="120"/>
      <c r="AS226" s="120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1"/>
    </row>
    <row r="227" spans="1:58" s="41" customFormat="1" ht="15.75" x14ac:dyDescent="0.2">
      <c r="A227" s="109"/>
      <c r="B227" s="110"/>
      <c r="C227" s="111"/>
      <c r="D227" s="144"/>
      <c r="E227" s="2"/>
      <c r="F227" s="2"/>
      <c r="G227" s="120"/>
      <c r="H227" s="121"/>
      <c r="I227" s="122"/>
      <c r="J227" s="123"/>
      <c r="K227" s="23"/>
      <c r="L227" s="24"/>
      <c r="M227" s="24"/>
      <c r="N227" s="510"/>
      <c r="O227" s="510"/>
      <c r="R227" s="42"/>
      <c r="S227" s="32"/>
      <c r="T227" s="109"/>
      <c r="U227" s="2"/>
      <c r="V227" s="2"/>
      <c r="W227" s="2"/>
      <c r="X227" s="2"/>
      <c r="Y227" s="2"/>
      <c r="Z227" s="2"/>
      <c r="AA227" s="120"/>
      <c r="AB227" s="120"/>
      <c r="AC227" s="120"/>
      <c r="AD227" s="120"/>
      <c r="AE227" s="120"/>
      <c r="AF227" s="120"/>
      <c r="AG227" s="120"/>
      <c r="AH227" s="120"/>
      <c r="AI227" s="120"/>
      <c r="AJ227" s="120"/>
      <c r="AK227" s="120"/>
      <c r="AL227" s="120"/>
      <c r="AM227" s="120"/>
      <c r="AN227" s="120"/>
      <c r="AO227" s="120"/>
      <c r="AP227" s="120"/>
      <c r="AQ227" s="120"/>
      <c r="AR227" s="120"/>
      <c r="AS227" s="120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1"/>
    </row>
    <row r="228" spans="1:58" s="41" customFormat="1" ht="15.75" x14ac:dyDescent="0.2">
      <c r="A228" s="109"/>
      <c r="B228" s="110"/>
      <c r="C228" s="111"/>
      <c r="D228" s="144"/>
      <c r="E228" s="2"/>
      <c r="F228" s="2"/>
      <c r="G228" s="120"/>
      <c r="H228" s="121"/>
      <c r="I228" s="122"/>
      <c r="J228" s="123"/>
      <c r="K228" s="23"/>
      <c r="L228" s="24"/>
      <c r="M228" s="24"/>
      <c r="N228" s="510"/>
      <c r="O228" s="510"/>
      <c r="R228" s="42"/>
      <c r="S228" s="32"/>
      <c r="T228" s="109"/>
      <c r="U228" s="2"/>
      <c r="V228" s="2"/>
      <c r="W228" s="2"/>
      <c r="X228" s="2"/>
      <c r="Y228" s="2"/>
      <c r="Z228" s="2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  <c r="AL228" s="120"/>
      <c r="AM228" s="120"/>
      <c r="AN228" s="120"/>
      <c r="AO228" s="120"/>
      <c r="AP228" s="120"/>
      <c r="AQ228" s="120"/>
      <c r="AR228" s="120"/>
      <c r="AS228" s="120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1"/>
    </row>
    <row r="229" spans="1:58" s="41" customFormat="1" ht="15.75" x14ac:dyDescent="0.2">
      <c r="A229" s="109"/>
      <c r="B229" s="110"/>
      <c r="C229" s="111"/>
      <c r="D229" s="144"/>
      <c r="E229" s="2"/>
      <c r="F229" s="2"/>
      <c r="G229" s="120"/>
      <c r="H229" s="121"/>
      <c r="I229" s="122"/>
      <c r="J229" s="123"/>
      <c r="K229" s="23"/>
      <c r="L229" s="24"/>
      <c r="M229" s="24"/>
      <c r="N229" s="510"/>
      <c r="O229" s="510"/>
      <c r="R229" s="42"/>
      <c r="S229" s="32"/>
      <c r="T229" s="109"/>
      <c r="U229" s="2"/>
      <c r="V229" s="2"/>
      <c r="W229" s="2"/>
      <c r="X229" s="2"/>
      <c r="Y229" s="2"/>
      <c r="Z229" s="2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0"/>
      <c r="AO229" s="120"/>
      <c r="AP229" s="120"/>
      <c r="AQ229" s="120"/>
      <c r="AR229" s="120"/>
      <c r="AS229" s="120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1"/>
    </row>
    <row r="230" spans="1:58" s="41" customFormat="1" ht="15.75" x14ac:dyDescent="0.2">
      <c r="A230" s="109"/>
      <c r="B230" s="110"/>
      <c r="C230" s="111"/>
      <c r="D230" s="144"/>
      <c r="E230" s="2"/>
      <c r="F230" s="2"/>
      <c r="G230" s="120"/>
      <c r="H230" s="121"/>
      <c r="I230" s="122"/>
      <c r="J230" s="123"/>
      <c r="K230" s="23"/>
      <c r="L230" s="24"/>
      <c r="M230" s="24"/>
      <c r="N230" s="510"/>
      <c r="O230" s="510"/>
      <c r="R230" s="42"/>
      <c r="S230" s="32"/>
      <c r="T230" s="109"/>
      <c r="U230" s="2"/>
      <c r="V230" s="2"/>
      <c r="W230" s="2"/>
      <c r="X230" s="2"/>
      <c r="Y230" s="2"/>
      <c r="Z230" s="2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0"/>
      <c r="AL230" s="120"/>
      <c r="AM230" s="120"/>
      <c r="AN230" s="120"/>
      <c r="AO230" s="120"/>
      <c r="AP230" s="120"/>
      <c r="AQ230" s="120"/>
      <c r="AR230" s="120"/>
      <c r="AS230" s="120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1"/>
    </row>
    <row r="231" spans="1:58" s="41" customFormat="1" ht="15.75" x14ac:dyDescent="0.2">
      <c r="A231" s="109"/>
      <c r="B231" s="110"/>
      <c r="C231" s="111"/>
      <c r="D231" s="144"/>
      <c r="E231" s="2"/>
      <c r="F231" s="2"/>
      <c r="G231" s="120"/>
      <c r="H231" s="121"/>
      <c r="I231" s="122"/>
      <c r="J231" s="123"/>
      <c r="K231" s="23"/>
      <c r="L231" s="24"/>
      <c r="M231" s="24"/>
      <c r="N231" s="510"/>
      <c r="O231" s="510"/>
      <c r="R231" s="42"/>
      <c r="S231" s="32"/>
      <c r="T231" s="109"/>
      <c r="U231" s="2"/>
      <c r="V231" s="2"/>
      <c r="W231" s="2"/>
      <c r="X231" s="2"/>
      <c r="Y231" s="2"/>
      <c r="Z231" s="2"/>
      <c r="AA231" s="120"/>
      <c r="AB231" s="120"/>
      <c r="AC231" s="120"/>
      <c r="AD231" s="120"/>
      <c r="AE231" s="120"/>
      <c r="AF231" s="120"/>
      <c r="AG231" s="120"/>
      <c r="AH231" s="120"/>
      <c r="AI231" s="120"/>
      <c r="AJ231" s="120"/>
      <c r="AK231" s="120"/>
      <c r="AL231" s="120"/>
      <c r="AM231" s="120"/>
      <c r="AN231" s="120"/>
      <c r="AO231" s="120"/>
      <c r="AP231" s="120"/>
      <c r="AQ231" s="120"/>
      <c r="AR231" s="120"/>
      <c r="AS231" s="120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1"/>
    </row>
    <row r="232" spans="1:58" s="41" customFormat="1" ht="15.75" x14ac:dyDescent="0.2">
      <c r="A232" s="109"/>
      <c r="B232" s="110"/>
      <c r="C232" s="111"/>
      <c r="D232" s="144"/>
      <c r="E232" s="2"/>
      <c r="F232" s="2"/>
      <c r="G232" s="120"/>
      <c r="H232" s="121"/>
      <c r="I232" s="122"/>
      <c r="J232" s="123"/>
      <c r="K232" s="23"/>
      <c r="L232" s="24"/>
      <c r="M232" s="24"/>
      <c r="N232" s="510"/>
      <c r="O232" s="510"/>
      <c r="R232" s="42"/>
      <c r="S232" s="32"/>
      <c r="T232" s="109"/>
      <c r="U232" s="2"/>
      <c r="V232" s="2"/>
      <c r="W232" s="2"/>
      <c r="X232" s="2"/>
      <c r="Y232" s="2"/>
      <c r="Z232" s="2"/>
      <c r="AA232" s="120"/>
      <c r="AB232" s="120"/>
      <c r="AC232" s="120"/>
      <c r="AD232" s="120"/>
      <c r="AE232" s="120"/>
      <c r="AF232" s="120"/>
      <c r="AG232" s="120"/>
      <c r="AH232" s="120"/>
      <c r="AI232" s="120"/>
      <c r="AJ232" s="120"/>
      <c r="AK232" s="120"/>
      <c r="AL232" s="120"/>
      <c r="AM232" s="120"/>
      <c r="AN232" s="120"/>
      <c r="AO232" s="120"/>
      <c r="AP232" s="120"/>
      <c r="AQ232" s="120"/>
      <c r="AR232" s="120"/>
      <c r="AS232" s="120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1"/>
    </row>
    <row r="233" spans="1:58" s="41" customFormat="1" ht="15.75" x14ac:dyDescent="0.2">
      <c r="A233" s="109"/>
      <c r="B233" s="110"/>
      <c r="C233" s="111"/>
      <c r="D233" s="144"/>
      <c r="E233" s="2"/>
      <c r="F233" s="2"/>
      <c r="G233" s="120"/>
      <c r="H233" s="121"/>
      <c r="I233" s="122"/>
      <c r="J233" s="123"/>
      <c r="K233" s="23"/>
      <c r="L233" s="24"/>
      <c r="M233" s="24"/>
      <c r="N233" s="510"/>
      <c r="O233" s="510"/>
      <c r="R233" s="42"/>
      <c r="S233" s="32"/>
      <c r="T233" s="109"/>
      <c r="U233" s="2"/>
      <c r="V233" s="2"/>
      <c r="W233" s="2"/>
      <c r="X233" s="2"/>
      <c r="Y233" s="2"/>
      <c r="Z233" s="2"/>
      <c r="AA233" s="120"/>
      <c r="AB233" s="120"/>
      <c r="AC233" s="120"/>
      <c r="AD233" s="120"/>
      <c r="AE233" s="120"/>
      <c r="AF233" s="120"/>
      <c r="AG233" s="120"/>
      <c r="AH233" s="120"/>
      <c r="AI233" s="120"/>
      <c r="AJ233" s="120"/>
      <c r="AK233" s="120"/>
      <c r="AL233" s="120"/>
      <c r="AM233" s="120"/>
      <c r="AN233" s="120"/>
      <c r="AO233" s="120"/>
      <c r="AP233" s="120"/>
      <c r="AQ233" s="120"/>
      <c r="AR233" s="120"/>
      <c r="AS233" s="120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1"/>
    </row>
    <row r="234" spans="1:58" s="41" customFormat="1" ht="15.75" x14ac:dyDescent="0.2">
      <c r="A234" s="109"/>
      <c r="B234" s="110"/>
      <c r="C234" s="111"/>
      <c r="D234" s="144"/>
      <c r="E234" s="2"/>
      <c r="F234" s="2"/>
      <c r="G234" s="120"/>
      <c r="H234" s="121"/>
      <c r="I234" s="122"/>
      <c r="J234" s="123"/>
      <c r="K234" s="23"/>
      <c r="L234" s="24"/>
      <c r="M234" s="24"/>
      <c r="N234" s="510"/>
      <c r="O234" s="510"/>
      <c r="R234" s="42"/>
      <c r="S234" s="32"/>
      <c r="T234" s="109"/>
      <c r="U234" s="2"/>
      <c r="V234" s="2"/>
      <c r="W234" s="2"/>
      <c r="X234" s="2"/>
      <c r="Y234" s="2"/>
      <c r="Z234" s="2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0"/>
      <c r="AQ234" s="120"/>
      <c r="AR234" s="120"/>
      <c r="AS234" s="120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1"/>
    </row>
    <row r="235" spans="1:58" s="41" customFormat="1" ht="15.75" x14ac:dyDescent="0.2">
      <c r="A235" s="109"/>
      <c r="B235" s="110"/>
      <c r="C235" s="111"/>
      <c r="D235" s="144"/>
      <c r="E235" s="2"/>
      <c r="F235" s="2"/>
      <c r="G235" s="120"/>
      <c r="H235" s="121"/>
      <c r="I235" s="122"/>
      <c r="J235" s="123"/>
      <c r="K235" s="23"/>
      <c r="L235" s="24"/>
      <c r="M235" s="24"/>
      <c r="N235" s="510"/>
      <c r="O235" s="510"/>
      <c r="R235" s="42"/>
      <c r="S235" s="32"/>
      <c r="T235" s="109"/>
      <c r="U235" s="2"/>
      <c r="V235" s="2"/>
      <c r="W235" s="2"/>
      <c r="X235" s="2"/>
      <c r="Y235" s="2"/>
      <c r="Z235" s="2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0"/>
      <c r="AO235" s="120"/>
      <c r="AP235" s="120"/>
      <c r="AQ235" s="120"/>
      <c r="AR235" s="120"/>
      <c r="AS235" s="120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1"/>
    </row>
    <row r="236" spans="1:58" s="41" customFormat="1" ht="15.75" x14ac:dyDescent="0.2">
      <c r="A236" s="109"/>
      <c r="B236" s="110"/>
      <c r="C236" s="111"/>
      <c r="D236" s="144"/>
      <c r="E236" s="2"/>
      <c r="F236" s="2"/>
      <c r="G236" s="120"/>
      <c r="H236" s="121"/>
      <c r="I236" s="122"/>
      <c r="J236" s="123"/>
      <c r="K236" s="23"/>
      <c r="L236" s="24"/>
      <c r="M236" s="24"/>
      <c r="N236" s="510"/>
      <c r="O236" s="510"/>
      <c r="R236" s="42"/>
      <c r="S236" s="32"/>
      <c r="T236" s="109"/>
      <c r="U236" s="2"/>
      <c r="V236" s="2"/>
      <c r="W236" s="2"/>
      <c r="X236" s="2"/>
      <c r="Y236" s="2"/>
      <c r="Z236" s="2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  <c r="AP236" s="120"/>
      <c r="AQ236" s="120"/>
      <c r="AR236" s="120"/>
      <c r="AS236" s="120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1"/>
    </row>
    <row r="237" spans="1:58" s="41" customFormat="1" ht="15.75" x14ac:dyDescent="0.2">
      <c r="A237" s="109"/>
      <c r="B237" s="110"/>
      <c r="C237" s="111"/>
      <c r="D237" s="144"/>
      <c r="E237" s="2"/>
      <c r="F237" s="2"/>
      <c r="G237" s="120"/>
      <c r="H237" s="121"/>
      <c r="I237" s="122"/>
      <c r="J237" s="123"/>
      <c r="K237" s="23"/>
      <c r="L237" s="24"/>
      <c r="M237" s="24"/>
      <c r="N237" s="510"/>
      <c r="O237" s="510"/>
      <c r="R237" s="42"/>
      <c r="S237" s="32"/>
      <c r="T237" s="109"/>
      <c r="U237" s="2"/>
      <c r="V237" s="2"/>
      <c r="W237" s="2"/>
      <c r="X237" s="2"/>
      <c r="Y237" s="2"/>
      <c r="Z237" s="2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0"/>
      <c r="AO237" s="120"/>
      <c r="AP237" s="120"/>
      <c r="AQ237" s="120"/>
      <c r="AR237" s="120"/>
      <c r="AS237" s="120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1"/>
    </row>
    <row r="238" spans="1:58" s="41" customFormat="1" ht="15.75" x14ac:dyDescent="0.2">
      <c r="A238" s="109"/>
      <c r="B238" s="110"/>
      <c r="C238" s="111"/>
      <c r="D238" s="144"/>
      <c r="E238" s="2"/>
      <c r="F238" s="2"/>
      <c r="G238" s="120"/>
      <c r="H238" s="121"/>
      <c r="I238" s="122"/>
      <c r="J238" s="123"/>
      <c r="K238" s="23"/>
      <c r="L238" s="24"/>
      <c r="M238" s="24"/>
      <c r="N238" s="510"/>
      <c r="O238" s="510"/>
      <c r="R238" s="42"/>
      <c r="S238" s="32"/>
      <c r="T238" s="109"/>
      <c r="U238" s="2"/>
      <c r="V238" s="2"/>
      <c r="W238" s="2"/>
      <c r="X238" s="2"/>
      <c r="Y238" s="2"/>
      <c r="Z238" s="2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0"/>
      <c r="AO238" s="120"/>
      <c r="AP238" s="120"/>
      <c r="AQ238" s="120"/>
      <c r="AR238" s="120"/>
      <c r="AS238" s="120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1"/>
    </row>
    <row r="239" spans="1:58" s="41" customFormat="1" ht="15.75" x14ac:dyDescent="0.2">
      <c r="A239" s="109"/>
      <c r="B239" s="110"/>
      <c r="C239" s="111"/>
      <c r="D239" s="144"/>
      <c r="E239" s="2"/>
      <c r="F239" s="2"/>
      <c r="G239" s="120"/>
      <c r="H239" s="121"/>
      <c r="I239" s="122"/>
      <c r="J239" s="123"/>
      <c r="K239" s="23"/>
      <c r="L239" s="24"/>
      <c r="M239" s="24"/>
      <c r="N239" s="510"/>
      <c r="O239" s="510"/>
      <c r="R239" s="42"/>
      <c r="S239" s="32"/>
      <c r="T239" s="109"/>
      <c r="U239" s="2"/>
      <c r="V239" s="2"/>
      <c r="W239" s="2"/>
      <c r="X239" s="2"/>
      <c r="Y239" s="2"/>
      <c r="Z239" s="2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  <c r="AL239" s="120"/>
      <c r="AM239" s="120"/>
      <c r="AN239" s="120"/>
      <c r="AO239" s="120"/>
      <c r="AP239" s="120"/>
      <c r="AQ239" s="120"/>
      <c r="AR239" s="120"/>
      <c r="AS239" s="120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1"/>
    </row>
    <row r="240" spans="1:58" s="41" customFormat="1" ht="15.75" x14ac:dyDescent="0.2">
      <c r="A240" s="109"/>
      <c r="B240" s="110"/>
      <c r="C240" s="111"/>
      <c r="D240" s="144"/>
      <c r="E240" s="2"/>
      <c r="F240" s="2"/>
      <c r="G240" s="120"/>
      <c r="H240" s="121"/>
      <c r="I240" s="122"/>
      <c r="J240" s="123"/>
      <c r="K240" s="23"/>
      <c r="L240" s="24"/>
      <c r="M240" s="24"/>
      <c r="N240" s="510"/>
      <c r="O240" s="510"/>
      <c r="R240" s="42"/>
      <c r="S240" s="32"/>
      <c r="T240" s="109"/>
      <c r="U240" s="2"/>
      <c r="V240" s="2"/>
      <c r="W240" s="2"/>
      <c r="X240" s="2"/>
      <c r="Y240" s="2"/>
      <c r="Z240" s="2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0"/>
      <c r="AO240" s="120"/>
      <c r="AP240" s="120"/>
      <c r="AQ240" s="120"/>
      <c r="AR240" s="120"/>
      <c r="AS240" s="120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1"/>
    </row>
    <row r="241" spans="1:58" s="41" customFormat="1" ht="15.75" x14ac:dyDescent="0.2">
      <c r="A241" s="109"/>
      <c r="B241" s="110"/>
      <c r="C241" s="111"/>
      <c r="D241" s="144"/>
      <c r="E241" s="2"/>
      <c r="F241" s="2"/>
      <c r="G241" s="120"/>
      <c r="H241" s="121"/>
      <c r="I241" s="122"/>
      <c r="J241" s="123"/>
      <c r="K241" s="23"/>
      <c r="L241" s="24"/>
      <c r="M241" s="24"/>
      <c r="N241" s="510"/>
      <c r="O241" s="510"/>
      <c r="R241" s="42"/>
      <c r="S241" s="32"/>
      <c r="T241" s="109"/>
      <c r="U241" s="2"/>
      <c r="V241" s="2"/>
      <c r="W241" s="2"/>
      <c r="X241" s="2"/>
      <c r="Y241" s="2"/>
      <c r="Z241" s="2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  <c r="AL241" s="120"/>
      <c r="AM241" s="120"/>
      <c r="AN241" s="120"/>
      <c r="AO241" s="120"/>
      <c r="AP241" s="120"/>
      <c r="AQ241" s="120"/>
      <c r="AR241" s="120"/>
      <c r="AS241" s="120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1"/>
    </row>
    <row r="242" spans="1:58" s="41" customFormat="1" ht="15.75" x14ac:dyDescent="0.2">
      <c r="A242" s="109"/>
      <c r="B242" s="110"/>
      <c r="C242" s="111"/>
      <c r="D242" s="144"/>
      <c r="E242" s="2"/>
      <c r="F242" s="2"/>
      <c r="G242" s="120"/>
      <c r="H242" s="121"/>
      <c r="I242" s="122"/>
      <c r="J242" s="123"/>
      <c r="K242" s="23"/>
      <c r="L242" s="24"/>
      <c r="M242" s="24"/>
      <c r="N242" s="510"/>
      <c r="O242" s="510"/>
      <c r="R242" s="42"/>
      <c r="S242" s="32"/>
      <c r="T242" s="109"/>
      <c r="U242" s="2"/>
      <c r="V242" s="2"/>
      <c r="W242" s="2"/>
      <c r="X242" s="2"/>
      <c r="Y242" s="2"/>
      <c r="Z242" s="2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  <c r="AP242" s="120"/>
      <c r="AQ242" s="120"/>
      <c r="AR242" s="120"/>
      <c r="AS242" s="120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1"/>
    </row>
    <row r="243" spans="1:58" s="41" customFormat="1" ht="15.75" x14ac:dyDescent="0.2">
      <c r="A243" s="109"/>
      <c r="B243" s="110"/>
      <c r="C243" s="111"/>
      <c r="D243" s="144"/>
      <c r="E243" s="2"/>
      <c r="F243" s="2"/>
      <c r="G243" s="120"/>
      <c r="H243" s="121"/>
      <c r="I243" s="122"/>
      <c r="J243" s="123"/>
      <c r="K243" s="23"/>
      <c r="L243" s="24"/>
      <c r="M243" s="24"/>
      <c r="N243" s="510"/>
      <c r="O243" s="510"/>
      <c r="R243" s="42"/>
      <c r="S243" s="32"/>
      <c r="T243" s="109"/>
      <c r="U243" s="2"/>
      <c r="V243" s="2"/>
      <c r="W243" s="2"/>
      <c r="X243" s="2"/>
      <c r="Y243" s="2"/>
      <c r="Z243" s="2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0"/>
      <c r="AO243" s="120"/>
      <c r="AP243" s="120"/>
      <c r="AQ243" s="120"/>
      <c r="AR243" s="120"/>
      <c r="AS243" s="120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1"/>
    </row>
    <row r="244" spans="1:58" s="41" customFormat="1" ht="15.75" x14ac:dyDescent="0.2">
      <c r="A244" s="109"/>
      <c r="B244" s="110"/>
      <c r="C244" s="111"/>
      <c r="D244" s="144"/>
      <c r="E244" s="2"/>
      <c r="F244" s="2"/>
      <c r="G244" s="120"/>
      <c r="H244" s="121"/>
      <c r="I244" s="122"/>
      <c r="J244" s="123"/>
      <c r="K244" s="23"/>
      <c r="L244" s="24"/>
      <c r="M244" s="24"/>
      <c r="N244" s="510"/>
      <c r="O244" s="510"/>
      <c r="R244" s="42"/>
      <c r="S244" s="32"/>
      <c r="T244" s="109"/>
      <c r="U244" s="2"/>
      <c r="V244" s="2"/>
      <c r="W244" s="2"/>
      <c r="X244" s="2"/>
      <c r="Y244" s="2"/>
      <c r="Z244" s="2"/>
      <c r="AA244" s="120"/>
      <c r="AB244" s="120"/>
      <c r="AC244" s="120"/>
      <c r="AD244" s="120"/>
      <c r="AE244" s="120"/>
      <c r="AF244" s="120"/>
      <c r="AG244" s="120"/>
      <c r="AH244" s="120"/>
      <c r="AI244" s="120"/>
      <c r="AJ244" s="120"/>
      <c r="AK244" s="120"/>
      <c r="AL244" s="120"/>
      <c r="AM244" s="120"/>
      <c r="AN244" s="120"/>
      <c r="AO244" s="120"/>
      <c r="AP244" s="120"/>
      <c r="AQ244" s="120"/>
      <c r="AR244" s="120"/>
      <c r="AS244" s="120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1"/>
    </row>
    <row r="245" spans="1:58" s="41" customFormat="1" ht="15.75" x14ac:dyDescent="0.2">
      <c r="A245" s="109"/>
      <c r="B245" s="110"/>
      <c r="C245" s="111"/>
      <c r="D245" s="144"/>
      <c r="E245" s="2"/>
      <c r="F245" s="2"/>
      <c r="G245" s="120"/>
      <c r="H245" s="121"/>
      <c r="I245" s="122"/>
      <c r="J245" s="123"/>
      <c r="K245" s="23"/>
      <c r="L245" s="24"/>
      <c r="M245" s="24"/>
      <c r="N245" s="510"/>
      <c r="O245" s="510"/>
      <c r="R245" s="42"/>
      <c r="S245" s="32"/>
      <c r="T245" s="109"/>
      <c r="U245" s="2"/>
      <c r="V245" s="2"/>
      <c r="W245" s="2"/>
      <c r="X245" s="2"/>
      <c r="Y245" s="2"/>
      <c r="Z245" s="2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0"/>
      <c r="AO245" s="120"/>
      <c r="AP245" s="120"/>
      <c r="AQ245" s="120"/>
      <c r="AR245" s="120"/>
      <c r="AS245" s="120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1"/>
    </row>
    <row r="246" spans="1:58" s="41" customFormat="1" ht="15.75" x14ac:dyDescent="0.2">
      <c r="A246" s="109"/>
      <c r="B246" s="110"/>
      <c r="C246" s="111"/>
      <c r="D246" s="144"/>
      <c r="E246" s="2"/>
      <c r="F246" s="2"/>
      <c r="G246" s="120"/>
      <c r="H246" s="121"/>
      <c r="I246" s="122"/>
      <c r="J246" s="123"/>
      <c r="K246" s="23"/>
      <c r="L246" s="24"/>
      <c r="M246" s="24"/>
      <c r="N246" s="510"/>
      <c r="O246" s="510"/>
      <c r="R246" s="42"/>
      <c r="S246" s="32"/>
      <c r="T246" s="109"/>
      <c r="U246" s="2"/>
      <c r="V246" s="2"/>
      <c r="W246" s="2"/>
      <c r="X246" s="2"/>
      <c r="Y246" s="2"/>
      <c r="Z246" s="2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20"/>
      <c r="AO246" s="120"/>
      <c r="AP246" s="120"/>
      <c r="AQ246" s="120"/>
      <c r="AR246" s="120"/>
      <c r="AS246" s="120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1"/>
    </row>
    <row r="247" spans="1:58" s="41" customFormat="1" ht="15.75" x14ac:dyDescent="0.2">
      <c r="A247" s="109"/>
      <c r="B247" s="110"/>
      <c r="C247" s="111"/>
      <c r="D247" s="144"/>
      <c r="E247" s="2"/>
      <c r="F247" s="2"/>
      <c r="G247" s="120"/>
      <c r="H247" s="121"/>
      <c r="I247" s="122"/>
      <c r="J247" s="123"/>
      <c r="K247" s="23"/>
      <c r="L247" s="24"/>
      <c r="M247" s="24"/>
      <c r="N247" s="510"/>
      <c r="O247" s="510"/>
      <c r="R247" s="42"/>
      <c r="S247" s="32"/>
      <c r="T247" s="109"/>
      <c r="U247" s="2"/>
      <c r="V247" s="2"/>
      <c r="W247" s="2"/>
      <c r="X247" s="2"/>
      <c r="Y247" s="2"/>
      <c r="Z247" s="2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120"/>
      <c r="AM247" s="120"/>
      <c r="AN247" s="120"/>
      <c r="AO247" s="120"/>
      <c r="AP247" s="120"/>
      <c r="AQ247" s="120"/>
      <c r="AR247" s="120"/>
      <c r="AS247" s="120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1"/>
    </row>
    <row r="248" spans="1:58" s="41" customFormat="1" ht="15.75" x14ac:dyDescent="0.2">
      <c r="A248" s="109"/>
      <c r="B248" s="110"/>
      <c r="C248" s="111"/>
      <c r="D248" s="144"/>
      <c r="E248" s="2"/>
      <c r="F248" s="2"/>
      <c r="G248" s="120"/>
      <c r="H248" s="121"/>
      <c r="I248" s="122"/>
      <c r="J248" s="123"/>
      <c r="K248" s="23"/>
      <c r="L248" s="24"/>
      <c r="M248" s="24"/>
      <c r="N248" s="510"/>
      <c r="O248" s="510"/>
      <c r="R248" s="42"/>
      <c r="S248" s="32"/>
      <c r="T248" s="109"/>
      <c r="U248" s="2"/>
      <c r="V248" s="2"/>
      <c r="W248" s="2"/>
      <c r="X248" s="2"/>
      <c r="Y248" s="2"/>
      <c r="Z248" s="2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0"/>
      <c r="AO248" s="120"/>
      <c r="AP248" s="120"/>
      <c r="AQ248" s="120"/>
      <c r="AR248" s="120"/>
      <c r="AS248" s="120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1"/>
    </row>
    <row r="249" spans="1:58" s="41" customFormat="1" ht="15.75" x14ac:dyDescent="0.2">
      <c r="A249" s="109"/>
      <c r="B249" s="110"/>
      <c r="C249" s="111"/>
      <c r="D249" s="144"/>
      <c r="E249" s="2"/>
      <c r="F249" s="2"/>
      <c r="G249" s="120"/>
      <c r="H249" s="121"/>
      <c r="I249" s="122"/>
      <c r="J249" s="123"/>
      <c r="K249" s="23"/>
      <c r="L249" s="24"/>
      <c r="M249" s="24"/>
      <c r="N249" s="510"/>
      <c r="O249" s="510"/>
      <c r="R249" s="42"/>
      <c r="S249" s="32"/>
      <c r="T249" s="109"/>
      <c r="U249" s="2"/>
      <c r="V249" s="2"/>
      <c r="W249" s="2"/>
      <c r="X249" s="2"/>
      <c r="Y249" s="2"/>
      <c r="Z249" s="2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0"/>
      <c r="AO249" s="120"/>
      <c r="AP249" s="120"/>
      <c r="AQ249" s="120"/>
      <c r="AR249" s="120"/>
      <c r="AS249" s="120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1"/>
    </row>
    <row r="250" spans="1:58" s="41" customFormat="1" ht="15.75" x14ac:dyDescent="0.2">
      <c r="A250" s="109"/>
      <c r="B250" s="110"/>
      <c r="C250" s="111"/>
      <c r="D250" s="144"/>
      <c r="E250" s="2"/>
      <c r="F250" s="2"/>
      <c r="G250" s="120"/>
      <c r="H250" s="121"/>
      <c r="I250" s="122"/>
      <c r="J250" s="123"/>
      <c r="K250" s="23"/>
      <c r="L250" s="24"/>
      <c r="M250" s="24"/>
      <c r="N250" s="510"/>
      <c r="O250" s="510"/>
      <c r="R250" s="42"/>
      <c r="S250" s="32"/>
      <c r="T250" s="109"/>
      <c r="U250" s="2"/>
      <c r="V250" s="2"/>
      <c r="W250" s="2"/>
      <c r="X250" s="2"/>
      <c r="Y250" s="2"/>
      <c r="Z250" s="2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  <c r="AL250" s="120"/>
      <c r="AM250" s="120"/>
      <c r="AN250" s="120"/>
      <c r="AO250" s="120"/>
      <c r="AP250" s="120"/>
      <c r="AQ250" s="120"/>
      <c r="AR250" s="120"/>
      <c r="AS250" s="120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1"/>
    </row>
    <row r="251" spans="1:58" s="41" customFormat="1" ht="15.75" x14ac:dyDescent="0.2">
      <c r="A251" s="109"/>
      <c r="B251" s="110"/>
      <c r="C251" s="111"/>
      <c r="D251" s="144"/>
      <c r="E251" s="2"/>
      <c r="F251" s="2"/>
      <c r="G251" s="120"/>
      <c r="H251" s="121"/>
      <c r="I251" s="122"/>
      <c r="J251" s="123"/>
      <c r="K251" s="23"/>
      <c r="L251" s="24"/>
      <c r="M251" s="24"/>
      <c r="N251" s="510"/>
      <c r="O251" s="510"/>
      <c r="R251" s="42"/>
      <c r="S251" s="32"/>
      <c r="T251" s="109"/>
      <c r="U251" s="2"/>
      <c r="V251" s="2"/>
      <c r="W251" s="2"/>
      <c r="X251" s="2"/>
      <c r="Y251" s="2"/>
      <c r="Z251" s="2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  <c r="AL251" s="120"/>
      <c r="AM251" s="120"/>
      <c r="AN251" s="120"/>
      <c r="AO251" s="120"/>
      <c r="AP251" s="120"/>
      <c r="AQ251" s="120"/>
      <c r="AR251" s="120"/>
      <c r="AS251" s="120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1"/>
    </row>
    <row r="252" spans="1:58" s="41" customFormat="1" ht="15.75" x14ac:dyDescent="0.2">
      <c r="A252" s="109"/>
      <c r="B252" s="110"/>
      <c r="C252" s="111"/>
      <c r="D252" s="144"/>
      <c r="E252" s="2"/>
      <c r="F252" s="2"/>
      <c r="G252" s="120"/>
      <c r="H252" s="121"/>
      <c r="I252" s="122"/>
      <c r="J252" s="123"/>
      <c r="K252" s="23"/>
      <c r="L252" s="24"/>
      <c r="M252" s="24"/>
      <c r="N252" s="510"/>
      <c r="O252" s="510"/>
      <c r="R252" s="42"/>
      <c r="S252" s="32"/>
      <c r="T252" s="109"/>
      <c r="U252" s="2"/>
      <c r="V252" s="2"/>
      <c r="W252" s="2"/>
      <c r="X252" s="2"/>
      <c r="Y252" s="2"/>
      <c r="Z252" s="2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  <c r="AP252" s="120"/>
      <c r="AQ252" s="120"/>
      <c r="AR252" s="120"/>
      <c r="AS252" s="120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1"/>
    </row>
    <row r="253" spans="1:58" s="41" customFormat="1" ht="15.75" x14ac:dyDescent="0.2">
      <c r="A253" s="109"/>
      <c r="B253" s="110"/>
      <c r="C253" s="111"/>
      <c r="D253" s="144"/>
      <c r="E253" s="2"/>
      <c r="F253" s="2"/>
      <c r="G253" s="120"/>
      <c r="H253" s="121"/>
      <c r="I253" s="122"/>
      <c r="J253" s="123"/>
      <c r="K253" s="23"/>
      <c r="L253" s="24"/>
      <c r="M253" s="24"/>
      <c r="N253" s="510"/>
      <c r="O253" s="510"/>
      <c r="R253" s="42"/>
      <c r="S253" s="32"/>
      <c r="T253" s="109"/>
      <c r="U253" s="2"/>
      <c r="V253" s="2"/>
      <c r="W253" s="2"/>
      <c r="X253" s="2"/>
      <c r="Y253" s="2"/>
      <c r="Z253" s="2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  <c r="AL253" s="120"/>
      <c r="AM253" s="120"/>
      <c r="AN253" s="120"/>
      <c r="AO253" s="120"/>
      <c r="AP253" s="120"/>
      <c r="AQ253" s="120"/>
      <c r="AR253" s="120"/>
      <c r="AS253" s="120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1"/>
    </row>
    <row r="254" spans="1:58" s="41" customFormat="1" ht="15.75" x14ac:dyDescent="0.2">
      <c r="A254" s="109"/>
      <c r="B254" s="110"/>
      <c r="C254" s="111"/>
      <c r="D254" s="144"/>
      <c r="E254" s="2"/>
      <c r="F254" s="2"/>
      <c r="G254" s="120"/>
      <c r="H254" s="121"/>
      <c r="I254" s="122"/>
      <c r="J254" s="123"/>
      <c r="K254" s="23"/>
      <c r="L254" s="24"/>
      <c r="M254" s="24"/>
      <c r="N254" s="510"/>
      <c r="O254" s="510"/>
      <c r="R254" s="42"/>
      <c r="S254" s="32"/>
      <c r="T254" s="109"/>
      <c r="U254" s="2"/>
      <c r="V254" s="2"/>
      <c r="W254" s="2"/>
      <c r="X254" s="2"/>
      <c r="Y254" s="2"/>
      <c r="Z254" s="2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  <c r="AL254" s="120"/>
      <c r="AM254" s="120"/>
      <c r="AN254" s="120"/>
      <c r="AO254" s="120"/>
      <c r="AP254" s="120"/>
      <c r="AQ254" s="120"/>
      <c r="AR254" s="120"/>
      <c r="AS254" s="120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1"/>
    </row>
    <row r="255" spans="1:58" s="41" customFormat="1" x14ac:dyDescent="0.2">
      <c r="A255" s="109"/>
      <c r="B255" s="110"/>
      <c r="C255" s="111"/>
      <c r="D255" s="144"/>
      <c r="E255" s="2"/>
      <c r="F255" s="2"/>
      <c r="G255" s="120"/>
      <c r="H255" s="121"/>
      <c r="I255" s="122"/>
      <c r="J255" s="123"/>
      <c r="K255" s="23"/>
      <c r="L255" s="510"/>
      <c r="M255" s="510"/>
      <c r="N255" s="510"/>
      <c r="O255" s="510"/>
      <c r="R255" s="42"/>
      <c r="S255" s="32"/>
      <c r="T255" s="109"/>
      <c r="U255" s="2"/>
      <c r="V255" s="2"/>
      <c r="W255" s="2"/>
      <c r="X255" s="2"/>
      <c r="Y255" s="2"/>
      <c r="Z255" s="2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  <c r="AP255" s="120"/>
      <c r="AQ255" s="120"/>
      <c r="AR255" s="120"/>
      <c r="AS255" s="120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1"/>
    </row>
    <row r="256" spans="1:58" s="41" customFormat="1" x14ac:dyDescent="0.2">
      <c r="A256" s="109"/>
      <c r="B256" s="110"/>
      <c r="C256" s="111"/>
      <c r="D256" s="144"/>
      <c r="E256" s="2"/>
      <c r="F256" s="2"/>
      <c r="G256" s="120"/>
      <c r="H256" s="121"/>
      <c r="I256" s="122"/>
      <c r="J256" s="123"/>
      <c r="K256" s="23"/>
      <c r="L256" s="510"/>
      <c r="M256" s="510"/>
      <c r="N256" s="510"/>
      <c r="O256" s="510"/>
      <c r="R256" s="42"/>
      <c r="S256" s="32"/>
      <c r="T256" s="109"/>
      <c r="U256" s="2"/>
      <c r="V256" s="2"/>
      <c r="W256" s="2"/>
      <c r="X256" s="2"/>
      <c r="Y256" s="2"/>
      <c r="Z256" s="2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  <c r="AL256" s="120"/>
      <c r="AM256" s="120"/>
      <c r="AN256" s="120"/>
      <c r="AO256" s="120"/>
      <c r="AP256" s="120"/>
      <c r="AQ256" s="120"/>
      <c r="AR256" s="120"/>
      <c r="AS256" s="120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1"/>
    </row>
    <row r="257" spans="1:58" s="41" customFormat="1" x14ac:dyDescent="0.2">
      <c r="A257" s="109"/>
      <c r="B257" s="110"/>
      <c r="C257" s="111"/>
      <c r="D257" s="144"/>
      <c r="E257" s="2"/>
      <c r="F257" s="2"/>
      <c r="G257" s="120"/>
      <c r="H257" s="121"/>
      <c r="I257" s="122"/>
      <c r="J257" s="123"/>
      <c r="K257" s="23"/>
      <c r="L257" s="510"/>
      <c r="M257" s="510"/>
      <c r="N257" s="510"/>
      <c r="O257" s="510"/>
      <c r="R257" s="42"/>
      <c r="S257" s="32"/>
      <c r="T257" s="109"/>
      <c r="U257" s="2"/>
      <c r="V257" s="2"/>
      <c r="W257" s="2"/>
      <c r="X257" s="2"/>
      <c r="Y257" s="2"/>
      <c r="Z257" s="2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  <c r="AQ257" s="120"/>
      <c r="AR257" s="120"/>
      <c r="AS257" s="120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1"/>
    </row>
    <row r="258" spans="1:58" s="41" customFormat="1" x14ac:dyDescent="0.2">
      <c r="A258" s="109"/>
      <c r="B258" s="110"/>
      <c r="C258" s="111"/>
      <c r="D258" s="144"/>
      <c r="E258" s="2"/>
      <c r="F258" s="2"/>
      <c r="G258" s="120"/>
      <c r="H258" s="121"/>
      <c r="I258" s="122"/>
      <c r="J258" s="123"/>
      <c r="K258" s="23"/>
      <c r="L258" s="510"/>
      <c r="M258" s="510"/>
      <c r="N258" s="510"/>
      <c r="O258" s="510"/>
      <c r="R258" s="42"/>
      <c r="S258" s="32"/>
      <c r="T258" s="109"/>
      <c r="U258" s="2"/>
      <c r="V258" s="2"/>
      <c r="W258" s="2"/>
      <c r="X258" s="2"/>
      <c r="Y258" s="2"/>
      <c r="Z258" s="2"/>
      <c r="AA258" s="120"/>
      <c r="AB258" s="120"/>
      <c r="AC258" s="120"/>
      <c r="AD258" s="120"/>
      <c r="AE258" s="120"/>
      <c r="AF258" s="120"/>
      <c r="AG258" s="120"/>
      <c r="AH258" s="120"/>
      <c r="AI258" s="120"/>
      <c r="AJ258" s="120"/>
      <c r="AK258" s="120"/>
      <c r="AL258" s="120"/>
      <c r="AM258" s="120"/>
      <c r="AN258" s="120"/>
      <c r="AO258" s="120"/>
      <c r="AP258" s="120"/>
      <c r="AQ258" s="120"/>
      <c r="AR258" s="120"/>
      <c r="AS258" s="120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1"/>
    </row>
    <row r="259" spans="1:58" s="41" customFormat="1" x14ac:dyDescent="0.2">
      <c r="A259" s="109"/>
      <c r="B259" s="110"/>
      <c r="C259" s="111"/>
      <c r="D259" s="144"/>
      <c r="E259" s="2"/>
      <c r="F259" s="2"/>
      <c r="G259" s="120"/>
      <c r="H259" s="121"/>
      <c r="I259" s="122"/>
      <c r="J259" s="123"/>
      <c r="K259" s="23"/>
      <c r="L259" s="510"/>
      <c r="M259" s="510"/>
      <c r="N259" s="510"/>
      <c r="O259" s="510"/>
      <c r="R259" s="42"/>
      <c r="S259" s="32"/>
      <c r="T259" s="109"/>
      <c r="U259" s="2"/>
      <c r="V259" s="2"/>
      <c r="W259" s="2"/>
      <c r="X259" s="2"/>
      <c r="Y259" s="2"/>
      <c r="Z259" s="2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  <c r="AL259" s="120"/>
      <c r="AM259" s="120"/>
      <c r="AN259" s="120"/>
      <c r="AO259" s="120"/>
      <c r="AP259" s="120"/>
      <c r="AQ259" s="120"/>
      <c r="AR259" s="120"/>
      <c r="AS259" s="120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1"/>
    </row>
    <row r="260" spans="1:58" s="41" customFormat="1" x14ac:dyDescent="0.2">
      <c r="A260" s="109"/>
      <c r="B260" s="110"/>
      <c r="C260" s="111"/>
      <c r="D260" s="144"/>
      <c r="E260" s="2"/>
      <c r="F260" s="2"/>
      <c r="G260" s="120"/>
      <c r="H260" s="121"/>
      <c r="I260" s="122"/>
      <c r="J260" s="123"/>
      <c r="K260" s="23"/>
      <c r="L260" s="510"/>
      <c r="M260" s="510"/>
      <c r="N260" s="510"/>
      <c r="O260" s="510"/>
      <c r="R260" s="42"/>
      <c r="S260" s="32"/>
      <c r="T260" s="109"/>
      <c r="U260" s="2"/>
      <c r="V260" s="2"/>
      <c r="W260" s="2"/>
      <c r="X260" s="2"/>
      <c r="Y260" s="2"/>
      <c r="Z260" s="2"/>
      <c r="AA260" s="120"/>
      <c r="AB260" s="120"/>
      <c r="AC260" s="120"/>
      <c r="AD260" s="120"/>
      <c r="AE260" s="120"/>
      <c r="AF260" s="120"/>
      <c r="AG260" s="120"/>
      <c r="AH260" s="120"/>
      <c r="AI260" s="120"/>
      <c r="AJ260" s="120"/>
      <c r="AK260" s="120"/>
      <c r="AL260" s="120"/>
      <c r="AM260" s="120"/>
      <c r="AN260" s="120"/>
      <c r="AO260" s="120"/>
      <c r="AP260" s="120"/>
      <c r="AQ260" s="120"/>
      <c r="AR260" s="120"/>
      <c r="AS260" s="120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1"/>
    </row>
    <row r="261" spans="1:58" s="41" customFormat="1" x14ac:dyDescent="0.2">
      <c r="A261" s="109"/>
      <c r="B261" s="110"/>
      <c r="C261" s="111"/>
      <c r="D261" s="144"/>
      <c r="E261" s="2"/>
      <c r="F261" s="2"/>
      <c r="G261" s="120"/>
      <c r="H261" s="121"/>
      <c r="I261" s="122"/>
      <c r="J261" s="123"/>
      <c r="K261" s="23"/>
      <c r="L261" s="510"/>
      <c r="M261" s="510"/>
      <c r="N261" s="510"/>
      <c r="O261" s="510"/>
      <c r="R261" s="42"/>
      <c r="S261" s="32"/>
      <c r="T261" s="109"/>
      <c r="U261" s="2"/>
      <c r="V261" s="2"/>
      <c r="W261" s="2"/>
      <c r="X261" s="2"/>
      <c r="Y261" s="2"/>
      <c r="Z261" s="2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  <c r="AL261" s="120"/>
      <c r="AM261" s="120"/>
      <c r="AN261" s="120"/>
      <c r="AO261" s="120"/>
      <c r="AP261" s="120"/>
      <c r="AQ261" s="120"/>
      <c r="AR261" s="120"/>
      <c r="AS261" s="120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1"/>
    </row>
    <row r="262" spans="1:58" s="41" customFormat="1" x14ac:dyDescent="0.2">
      <c r="A262" s="109"/>
      <c r="B262" s="110"/>
      <c r="C262" s="111"/>
      <c r="D262" s="144"/>
      <c r="E262" s="2"/>
      <c r="F262" s="2"/>
      <c r="G262" s="120"/>
      <c r="H262" s="121"/>
      <c r="I262" s="122"/>
      <c r="J262" s="123"/>
      <c r="K262" s="23"/>
      <c r="L262" s="510"/>
      <c r="M262" s="510"/>
      <c r="N262" s="510"/>
      <c r="O262" s="510"/>
      <c r="R262" s="42"/>
      <c r="S262" s="32"/>
      <c r="T262" s="109"/>
      <c r="U262" s="2"/>
      <c r="V262" s="2"/>
      <c r="W262" s="2"/>
      <c r="X262" s="2"/>
      <c r="Y262" s="2"/>
      <c r="Z262" s="2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  <c r="AL262" s="120"/>
      <c r="AM262" s="120"/>
      <c r="AN262" s="120"/>
      <c r="AO262" s="120"/>
      <c r="AP262" s="120"/>
      <c r="AQ262" s="120"/>
      <c r="AR262" s="120"/>
      <c r="AS262" s="120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1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3"/>
      <c r="B5" s="243"/>
      <c r="C5" s="243"/>
      <c r="D5" s="145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55"/>
      <c r="Q5" s="55"/>
      <c r="R5" s="56"/>
      <c r="S5" s="43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</row>
    <row r="6" spans="1:57" s="31" customFormat="1" ht="12" customHeight="1" x14ac:dyDescent="0.2">
      <c r="A6" s="1435" t="s">
        <v>146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147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2"/>
      <c r="B7" s="242"/>
      <c r="C7" s="242"/>
      <c r="D7" s="241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35"/>
      <c r="Q7" s="235"/>
      <c r="R7" s="52"/>
      <c r="S7" s="43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  <c r="AX7" s="242"/>
      <c r="AY7" s="242"/>
      <c r="AZ7" s="242"/>
      <c r="BA7" s="242"/>
      <c r="BB7" s="242"/>
      <c r="BC7" s="242"/>
      <c r="BD7" s="242"/>
      <c r="BE7" s="242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34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17" si="0">G14*100/F14</f>
        <v>100</v>
      </c>
      <c r="I14" s="224">
        <v>2</v>
      </c>
      <c r="J14" s="225">
        <f t="shared" ref="J14:J17" si="1"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233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f t="shared" ref="Y14:Y17" si="2">X14*100/W14</f>
        <v>100</v>
      </c>
      <c r="Z14" s="224">
        <v>2</v>
      </c>
      <c r="AA14" s="225">
        <f t="shared" ref="AA14:AA17" si="3">Z14*X14</f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>
        <v>1</v>
      </c>
      <c r="AY14" s="174"/>
      <c r="AZ14" s="174"/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2</v>
      </c>
      <c r="D15" s="1420"/>
      <c r="E15" s="67" t="s">
        <v>50</v>
      </c>
      <c r="F15" s="223">
        <v>3</v>
      </c>
      <c r="G15" s="223">
        <v>3</v>
      </c>
      <c r="H15" s="224">
        <f t="shared" si="0"/>
        <v>100</v>
      </c>
      <c r="I15" s="224">
        <v>1</v>
      </c>
      <c r="J15" s="226">
        <f t="shared" si="1"/>
        <v>3</v>
      </c>
      <c r="K15" s="183">
        <f t="shared" ref="K15:K25" si="4">J15*B15</f>
        <v>12</v>
      </c>
      <c r="L15" s="183">
        <f t="shared" ref="L15:L78" si="5">B15*7960</f>
        <v>31840</v>
      </c>
      <c r="M15" s="183">
        <f t="shared" ref="M15:M25" si="6">L15*J15</f>
        <v>95520</v>
      </c>
      <c r="N15" s="183">
        <f>C15+J15</f>
        <v>5</v>
      </c>
      <c r="O15" s="183">
        <f t="shared" ref="O15:O17" si="7">N15*7960</f>
        <v>39800</v>
      </c>
      <c r="P15" s="114">
        <f t="shared" ref="P15:P25" si="8">K15+N15</f>
        <v>17</v>
      </c>
      <c r="Q15" s="114">
        <f t="shared" ref="Q15:Q25" si="9">M15+P15</f>
        <v>95537</v>
      </c>
      <c r="R15" s="49"/>
      <c r="S15" s="233"/>
      <c r="T15" s="85">
        <v>4</v>
      </c>
      <c r="U15" s="1584"/>
      <c r="V15" s="83" t="s">
        <v>50</v>
      </c>
      <c r="W15" s="223">
        <v>3</v>
      </c>
      <c r="X15" s="223">
        <v>3</v>
      </c>
      <c r="Y15" s="224">
        <f t="shared" si="2"/>
        <v>100</v>
      </c>
      <c r="Z15" s="224">
        <v>1</v>
      </c>
      <c r="AA15" s="226">
        <f t="shared" si="3"/>
        <v>3</v>
      </c>
      <c r="AB15" s="91"/>
      <c r="AC15" s="93">
        <f t="shared" ref="AC15:AD25" si="10">AF15+AH15+AJ15+AL15+AN15+AP15+AR15+AT15+AV15+AX15+AZ15+BB15</f>
        <v>3</v>
      </c>
      <c r="AD15" s="94">
        <f t="shared" si="10"/>
        <v>0</v>
      </c>
      <c r="AE15" s="95">
        <f t="shared" ref="AE15:AE25" si="11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/>
      <c r="AU15" s="174"/>
      <c r="AV15" s="174">
        <v>1</v>
      </c>
      <c r="AW15" s="174"/>
      <c r="AX15" s="174">
        <v>1</v>
      </c>
      <c r="AY15" s="174"/>
      <c r="AZ15" s="174">
        <v>1</v>
      </c>
      <c r="BA15" s="174"/>
      <c r="BB15" s="91"/>
      <c r="BC15" s="91"/>
      <c r="BD15" s="93">
        <f t="shared" ref="BD15:BD25" si="12">AF15+AH15+AJ15+AL15+AN15+AP15+AR15+AT15+AV15+AX15+AZ15</f>
        <v>3</v>
      </c>
      <c r="BE15" s="93">
        <f t="shared" ref="BE15:BE25" si="13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/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4</v>
      </c>
      <c r="J16" s="226">
        <f t="shared" si="1"/>
        <v>4</v>
      </c>
      <c r="K16" s="183">
        <f t="shared" si="4"/>
        <v>32</v>
      </c>
      <c r="L16" s="183">
        <f t="shared" si="5"/>
        <v>63680</v>
      </c>
      <c r="M16" s="183">
        <f t="shared" si="6"/>
        <v>254720</v>
      </c>
      <c r="N16" s="183">
        <f>C16+J16</f>
        <v>4</v>
      </c>
      <c r="O16" s="183">
        <f t="shared" si="7"/>
        <v>31840</v>
      </c>
      <c r="P16" s="114">
        <f t="shared" si="8"/>
        <v>36</v>
      </c>
      <c r="Q16" s="114">
        <f t="shared" si="9"/>
        <v>254756</v>
      </c>
      <c r="R16" s="50"/>
      <c r="S16" s="233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f t="shared" si="2"/>
        <v>100</v>
      </c>
      <c r="Z16" s="224">
        <v>4</v>
      </c>
      <c r="AA16" s="226">
        <f t="shared" si="3"/>
        <v>4</v>
      </c>
      <c r="AB16" s="91"/>
      <c r="AC16" s="93">
        <f t="shared" si="10"/>
        <v>4</v>
      </c>
      <c r="AD16" s="94">
        <f t="shared" si="10"/>
        <v>0</v>
      </c>
      <c r="AE16" s="95">
        <f t="shared" si="11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2"/>
        <v>4</v>
      </c>
      <c r="BE16" s="93">
        <f t="shared" si="13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1</v>
      </c>
      <c r="G17" s="223">
        <v>1</v>
      </c>
      <c r="H17" s="224">
        <f t="shared" si="0"/>
        <v>100</v>
      </c>
      <c r="I17" s="224">
        <v>4</v>
      </c>
      <c r="J17" s="225">
        <f t="shared" si="1"/>
        <v>4</v>
      </c>
      <c r="K17" s="183">
        <f t="shared" si="4"/>
        <v>16</v>
      </c>
      <c r="L17" s="183">
        <f t="shared" si="5"/>
        <v>31840</v>
      </c>
      <c r="M17" s="183">
        <f t="shared" si="6"/>
        <v>127360</v>
      </c>
      <c r="N17" s="183">
        <f t="shared" ref="N17" si="14">C17*J17</f>
        <v>0</v>
      </c>
      <c r="O17" s="183">
        <f t="shared" si="7"/>
        <v>0</v>
      </c>
      <c r="P17" s="114">
        <f t="shared" si="8"/>
        <v>16</v>
      </c>
      <c r="Q17" s="114">
        <f t="shared" si="9"/>
        <v>127376</v>
      </c>
      <c r="R17" s="50"/>
      <c r="S17" s="233"/>
      <c r="T17" s="85">
        <v>6</v>
      </c>
      <c r="U17" s="1583"/>
      <c r="V17" s="83" t="s">
        <v>50</v>
      </c>
      <c r="W17" s="223">
        <v>1</v>
      </c>
      <c r="X17" s="223">
        <v>1</v>
      </c>
      <c r="Y17" s="224">
        <f t="shared" si="2"/>
        <v>100</v>
      </c>
      <c r="Z17" s="224">
        <v>4</v>
      </c>
      <c r="AA17" s="225">
        <f t="shared" si="3"/>
        <v>4</v>
      </c>
      <c r="AB17" s="91"/>
      <c r="AC17" s="93">
        <f t="shared" si="10"/>
        <v>4</v>
      </c>
      <c r="AD17" s="94">
        <f t="shared" si="10"/>
        <v>0</v>
      </c>
      <c r="AE17" s="95">
        <f t="shared" si="11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2"/>
        <v>4</v>
      </c>
      <c r="BE17" s="93">
        <f t="shared" si="13"/>
        <v>0</v>
      </c>
    </row>
    <row r="18" spans="1:57" ht="34.5" customHeight="1" x14ac:dyDescent="0.2">
      <c r="A18" s="135">
        <v>7</v>
      </c>
      <c r="B18" s="215">
        <v>0.6</v>
      </c>
      <c r="C18" s="71"/>
      <c r="D18" s="23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33"/>
      <c r="T18" s="85">
        <v>7</v>
      </c>
      <c r="U18" s="239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3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33"/>
      <c r="T19" s="85">
        <v>8</v>
      </c>
      <c r="U19" s="239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3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33"/>
      <c r="T20" s="85">
        <v>9</v>
      </c>
      <c r="U20" s="239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3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33"/>
      <c r="T21" s="85">
        <v>10</v>
      </c>
      <c r="U21" s="239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/>
      <c r="G22" s="227"/>
      <c r="H22" s="228"/>
      <c r="I22" s="228"/>
      <c r="J22" s="229"/>
      <c r="K22" s="183"/>
      <c r="L22" s="183"/>
      <c r="M22" s="183"/>
      <c r="N22" s="183"/>
      <c r="O22" s="183"/>
      <c r="P22" s="114"/>
      <c r="Q22" s="114"/>
      <c r="R22" s="50"/>
      <c r="S22" s="233"/>
      <c r="T22" s="85">
        <v>11</v>
      </c>
      <c r="U22" s="1584" t="s">
        <v>56</v>
      </c>
      <c r="V22" s="83" t="s">
        <v>57</v>
      </c>
      <c r="W22" s="227"/>
      <c r="X22" s="227"/>
      <c r="Y22" s="228"/>
      <c r="Z22" s="228"/>
      <c r="AA22" s="229"/>
      <c r="AB22" s="91"/>
      <c r="AC22" s="93"/>
      <c r="AD22" s="94"/>
      <c r="AE22" s="95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/>
      <c r="AU22" s="174"/>
      <c r="AV22" s="174"/>
      <c r="AW22" s="174"/>
      <c r="AX22" s="174"/>
      <c r="AY22" s="174"/>
      <c r="AZ22" s="174"/>
      <c r="BA22" s="174"/>
      <c r="BB22" s="91"/>
      <c r="BC22" s="91"/>
      <c r="BD22" s="93"/>
      <c r="BE22" s="93"/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/>
      <c r="G23" s="227"/>
      <c r="H23" s="228"/>
      <c r="I23" s="228"/>
      <c r="J23" s="229"/>
      <c r="K23" s="183"/>
      <c r="L23" s="183"/>
      <c r="M23" s="183"/>
      <c r="N23" s="183"/>
      <c r="O23" s="183"/>
      <c r="P23" s="114"/>
      <c r="Q23" s="114"/>
      <c r="R23" s="50"/>
      <c r="S23" s="233"/>
      <c r="T23" s="85">
        <v>12</v>
      </c>
      <c r="U23" s="1584"/>
      <c r="V23" s="83" t="s">
        <v>50</v>
      </c>
      <c r="W23" s="227"/>
      <c r="X23" s="227"/>
      <c r="Y23" s="228"/>
      <c r="Z23" s="228"/>
      <c r="AA23" s="229"/>
      <c r="AB23" s="91"/>
      <c r="AC23" s="93"/>
      <c r="AD23" s="94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/>
      <c r="AU23" s="174"/>
      <c r="AV23" s="174"/>
      <c r="AW23" s="174"/>
      <c r="AX23" s="174"/>
      <c r="AY23" s="174"/>
      <c r="AZ23" s="174"/>
      <c r="BA23" s="174"/>
      <c r="BB23" s="91"/>
      <c r="BC23" s="91"/>
      <c r="BD23" s="93"/>
      <c r="BE23" s="93"/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4</v>
      </c>
      <c r="J24" s="225">
        <f>I24*G24</f>
        <v>4</v>
      </c>
      <c r="K24" s="183">
        <f t="shared" si="4"/>
        <v>16</v>
      </c>
      <c r="L24" s="183">
        <f t="shared" si="5"/>
        <v>31840</v>
      </c>
      <c r="M24" s="183">
        <f t="shared" si="6"/>
        <v>127360</v>
      </c>
      <c r="N24" s="183"/>
      <c r="O24" s="183"/>
      <c r="P24" s="114">
        <f t="shared" si="8"/>
        <v>16</v>
      </c>
      <c r="Q24" s="114">
        <f t="shared" si="9"/>
        <v>127376</v>
      </c>
      <c r="R24" s="50"/>
      <c r="S24" s="233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f>X24*100/W24</f>
        <v>100</v>
      </c>
      <c r="Z24" s="224">
        <v>4</v>
      </c>
      <c r="AA24" s="225">
        <f>Z24*X24</f>
        <v>4</v>
      </c>
      <c r="AB24" s="91"/>
      <c r="AC24" s="93">
        <f t="shared" si="10"/>
        <v>4</v>
      </c>
      <c r="AD24" s="94">
        <f t="shared" si="10"/>
        <v>0</v>
      </c>
      <c r="AE24" s="95">
        <f t="shared" si="11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>
        <v>1</v>
      </c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2"/>
        <v>4</v>
      </c>
      <c r="BE24" s="93">
        <f t="shared" si="13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3</v>
      </c>
      <c r="G25" s="223">
        <v>3</v>
      </c>
      <c r="H25" s="224">
        <f>G25*100/F25</f>
        <v>100</v>
      </c>
      <c r="I25" s="224">
        <v>1</v>
      </c>
      <c r="J25" s="225">
        <f>I25*G25</f>
        <v>3</v>
      </c>
      <c r="K25" s="183">
        <f t="shared" si="4"/>
        <v>12</v>
      </c>
      <c r="L25" s="183">
        <f t="shared" si="5"/>
        <v>31840</v>
      </c>
      <c r="M25" s="183">
        <f t="shared" si="6"/>
        <v>95520</v>
      </c>
      <c r="N25" s="183"/>
      <c r="O25" s="183"/>
      <c r="P25" s="114">
        <f t="shared" si="8"/>
        <v>12</v>
      </c>
      <c r="Q25" s="114">
        <f t="shared" si="9"/>
        <v>95532</v>
      </c>
      <c r="R25" s="50"/>
      <c r="S25" s="233"/>
      <c r="T25" s="85">
        <v>14</v>
      </c>
      <c r="U25" s="1590"/>
      <c r="V25" s="83" t="s">
        <v>50</v>
      </c>
      <c r="W25" s="223">
        <v>3</v>
      </c>
      <c r="X25" s="223">
        <v>3</v>
      </c>
      <c r="Y25" s="224">
        <f>X25*100/W25</f>
        <v>100</v>
      </c>
      <c r="Z25" s="224">
        <v>1</v>
      </c>
      <c r="AA25" s="225">
        <f>Z25*X25</f>
        <v>3</v>
      </c>
      <c r="AB25" s="91"/>
      <c r="AC25" s="93">
        <f t="shared" si="10"/>
        <v>3</v>
      </c>
      <c r="AD25" s="94">
        <f t="shared" si="10"/>
        <v>0</v>
      </c>
      <c r="AE25" s="95">
        <f t="shared" si="11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/>
      <c r="AU25" s="174"/>
      <c r="AV25" s="174">
        <v>1</v>
      </c>
      <c r="AW25" s="174"/>
      <c r="AX25" s="174">
        <v>1</v>
      </c>
      <c r="AY25" s="174"/>
      <c r="AZ25" s="174">
        <v>1</v>
      </c>
      <c r="BA25" s="174"/>
      <c r="BB25" s="91"/>
      <c r="BC25" s="91"/>
      <c r="BD25" s="93">
        <f t="shared" si="12"/>
        <v>3</v>
      </c>
      <c r="BE25" s="93">
        <f t="shared" si="13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33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33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233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233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/>
      <c r="G30" s="227"/>
      <c r="H30" s="228"/>
      <c r="I30" s="228"/>
      <c r="J30" s="229"/>
      <c r="K30" s="183"/>
      <c r="L30" s="183"/>
      <c r="M30" s="183"/>
      <c r="N30" s="183"/>
      <c r="O30" s="183"/>
      <c r="P30" s="114"/>
      <c r="Q30" s="114"/>
      <c r="R30" s="50"/>
      <c r="S30" s="233"/>
      <c r="T30" s="85">
        <v>19</v>
      </c>
      <c r="U30" s="1584" t="s">
        <v>61</v>
      </c>
      <c r="V30" s="83" t="s">
        <v>49</v>
      </c>
      <c r="W30" s="227"/>
      <c r="X30" s="227"/>
      <c r="Y30" s="228"/>
      <c r="Z30" s="228"/>
      <c r="AA30" s="229"/>
      <c r="AB30" s="91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7"/>
      <c r="G31" s="227"/>
      <c r="H31" s="228"/>
      <c r="I31" s="228"/>
      <c r="J31" s="229"/>
      <c r="K31" s="183"/>
      <c r="L31" s="183"/>
      <c r="M31" s="183"/>
      <c r="N31" s="183"/>
      <c r="O31" s="183"/>
      <c r="P31" s="114"/>
      <c r="Q31" s="114"/>
      <c r="R31" s="50"/>
      <c r="S31" s="233"/>
      <c r="T31" s="85">
        <v>20</v>
      </c>
      <c r="U31" s="1584"/>
      <c r="V31" s="83" t="s">
        <v>50</v>
      </c>
      <c r="W31" s="227"/>
      <c r="X31" s="227"/>
      <c r="Y31" s="228"/>
      <c r="Z31" s="228"/>
      <c r="AA31" s="229"/>
      <c r="AB31" s="91"/>
      <c r="AC31" s="93"/>
      <c r="AD31" s="94"/>
      <c r="AE31" s="95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/>
      <c r="AU31" s="174"/>
      <c r="AV31" s="174"/>
      <c r="AW31" s="174"/>
      <c r="AX31" s="174"/>
      <c r="AY31" s="174"/>
      <c r="AZ31" s="174"/>
      <c r="BA31" s="174"/>
      <c r="BB31" s="79"/>
      <c r="BC31" s="79"/>
      <c r="BD31" s="93"/>
      <c r="BE31" s="93"/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33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33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50</v>
      </c>
      <c r="G35" s="173">
        <v>50</v>
      </c>
      <c r="H35" s="174">
        <f>G35*100/F35</f>
        <v>100</v>
      </c>
      <c r="I35" s="174">
        <v>1</v>
      </c>
      <c r="J35" s="176">
        <f>I35*G35</f>
        <v>50</v>
      </c>
      <c r="K35" s="183">
        <f t="shared" ref="K35:K47" si="15">J35*B35</f>
        <v>33</v>
      </c>
      <c r="L35" s="183">
        <f t="shared" si="5"/>
        <v>5253.6</v>
      </c>
      <c r="M35" s="183">
        <f t="shared" ref="M35:M47" si="16">L35*J35</f>
        <v>262680</v>
      </c>
      <c r="N35" s="183"/>
      <c r="O35" s="183"/>
      <c r="P35" s="114">
        <f t="shared" ref="P35:P47" si="17">K35+N35</f>
        <v>33</v>
      </c>
      <c r="Q35" s="114">
        <f t="shared" ref="Q35:Q47" si="18">M35+P35</f>
        <v>262713</v>
      </c>
      <c r="R35" s="61"/>
      <c r="S35" s="62"/>
      <c r="T35" s="85">
        <v>24</v>
      </c>
      <c r="U35" s="1588" t="s">
        <v>64</v>
      </c>
      <c r="V35" s="84"/>
      <c r="W35" s="173">
        <v>50</v>
      </c>
      <c r="X35" s="173">
        <v>50</v>
      </c>
      <c r="Y35" s="174">
        <f>X35*100/W35</f>
        <v>100</v>
      </c>
      <c r="Z35" s="174">
        <v>1</v>
      </c>
      <c r="AA35" s="176">
        <f>Z35*X35</f>
        <v>50</v>
      </c>
      <c r="AB35" s="81"/>
      <c r="AC35" s="93">
        <f t="shared" ref="AC35:AD47" si="19">AF35+AH35+AJ35+AL35+AN35+AP35+AR35+AT35+AV35+AX35+AZ35+BB35</f>
        <v>50</v>
      </c>
      <c r="AD35" s="94">
        <f t="shared" si="19"/>
        <v>0</v>
      </c>
      <c r="AE35" s="95">
        <f t="shared" ref="AE35:AE47" si="20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50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7" si="21">AF35+AH35+AJ35+AL35+AN35+AP35+AR35+AT35+AV35+AX35+AZ35</f>
        <v>50</v>
      </c>
      <c r="BE35" s="93">
        <f t="shared" ref="BE35:BE47" si="22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10</v>
      </c>
      <c r="G36" s="173">
        <v>10</v>
      </c>
      <c r="H36" s="174">
        <f>G36*100/F36</f>
        <v>100</v>
      </c>
      <c r="I36" s="174">
        <v>1</v>
      </c>
      <c r="J36" s="176">
        <f>I36*G36</f>
        <v>10</v>
      </c>
      <c r="K36" s="183">
        <f t="shared" si="15"/>
        <v>6.6000000000000005</v>
      </c>
      <c r="L36" s="183">
        <f t="shared" si="5"/>
        <v>5253.6</v>
      </c>
      <c r="M36" s="183">
        <f t="shared" si="16"/>
        <v>52536</v>
      </c>
      <c r="N36" s="183"/>
      <c r="O36" s="183"/>
      <c r="P36" s="114">
        <f t="shared" si="17"/>
        <v>6.6000000000000005</v>
      </c>
      <c r="Q36" s="114">
        <f t="shared" si="18"/>
        <v>52542.6</v>
      </c>
      <c r="R36" s="61"/>
      <c r="S36" s="62"/>
      <c r="T36" s="85">
        <v>25</v>
      </c>
      <c r="U36" s="1589"/>
      <c r="V36" s="84"/>
      <c r="W36" s="173">
        <v>10</v>
      </c>
      <c r="X36" s="173">
        <v>10</v>
      </c>
      <c r="Y36" s="174">
        <f>X36*100/W36</f>
        <v>100</v>
      </c>
      <c r="Z36" s="174">
        <v>1</v>
      </c>
      <c r="AA36" s="176">
        <f>Z36*X36</f>
        <v>10</v>
      </c>
      <c r="AB36" s="81"/>
      <c r="AC36" s="93">
        <f t="shared" si="19"/>
        <v>10</v>
      </c>
      <c r="AD36" s="94">
        <f t="shared" si="19"/>
        <v>0</v>
      </c>
      <c r="AE36" s="95">
        <f t="shared" si="20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10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21"/>
        <v>10</v>
      </c>
      <c r="BE36" s="93">
        <f t="shared" si="22"/>
        <v>0</v>
      </c>
    </row>
    <row r="37" spans="1:57" ht="21" customHeight="1" x14ac:dyDescent="0.2">
      <c r="A37" s="135">
        <v>26</v>
      </c>
      <c r="B37" s="215">
        <v>0.3</v>
      </c>
      <c r="C37" s="69"/>
      <c r="D37" s="23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33"/>
      <c r="T37" s="85">
        <v>26</v>
      </c>
      <c r="U37" s="24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3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33"/>
      <c r="T38" s="85">
        <v>27</v>
      </c>
      <c r="U38" s="24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33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33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33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33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33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33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5</v>
      </c>
      <c r="G45" s="173">
        <v>5</v>
      </c>
      <c r="H45" s="174">
        <f>G45*100/F45</f>
        <v>100</v>
      </c>
      <c r="I45" s="174">
        <v>2</v>
      </c>
      <c r="J45" s="176">
        <f>I45*G45</f>
        <v>10</v>
      </c>
      <c r="K45" s="183">
        <f t="shared" si="15"/>
        <v>3.3000000000000003</v>
      </c>
      <c r="L45" s="183">
        <f t="shared" si="5"/>
        <v>2626.8</v>
      </c>
      <c r="M45" s="183">
        <f t="shared" si="16"/>
        <v>26268</v>
      </c>
      <c r="N45" s="183"/>
      <c r="O45" s="183"/>
      <c r="P45" s="114">
        <f t="shared" si="17"/>
        <v>3.3000000000000003</v>
      </c>
      <c r="Q45" s="114">
        <f t="shared" si="18"/>
        <v>26271.3</v>
      </c>
      <c r="R45" s="50"/>
      <c r="S45" s="233"/>
      <c r="T45" s="85">
        <v>34</v>
      </c>
      <c r="U45" s="1585" t="s">
        <v>71</v>
      </c>
      <c r="V45" s="83" t="s">
        <v>49</v>
      </c>
      <c r="W45" s="173">
        <v>5</v>
      </c>
      <c r="X45" s="173">
        <v>5</v>
      </c>
      <c r="Y45" s="174">
        <f>X45*100/W45</f>
        <v>100</v>
      </c>
      <c r="Z45" s="174">
        <v>2</v>
      </c>
      <c r="AA45" s="176">
        <f>Z45*X45</f>
        <v>10</v>
      </c>
      <c r="AB45" s="91"/>
      <c r="AC45" s="93">
        <f t="shared" ref="AC45:AC47" si="23">AF45+AH45+AJ45+AL45+AN45+AP45+AR45+AT45+AV45+AX45+AZ45+BB45</f>
        <v>10</v>
      </c>
      <c r="AD45" s="94">
        <f t="shared" si="19"/>
        <v>0</v>
      </c>
      <c r="AE45" s="95">
        <f t="shared" si="20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/>
      <c r="AU45" s="174"/>
      <c r="AV45" s="174">
        <v>5</v>
      </c>
      <c r="AW45" s="174"/>
      <c r="AX45" s="174">
        <v>5</v>
      </c>
      <c r="AY45" s="174"/>
      <c r="AZ45" s="174"/>
      <c r="BA45" s="174"/>
      <c r="BB45" s="92"/>
      <c r="BC45" s="91"/>
      <c r="BD45" s="93">
        <f t="shared" si="21"/>
        <v>10</v>
      </c>
      <c r="BE45" s="93">
        <f t="shared" si="22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33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73">
        <v>10</v>
      </c>
      <c r="G47" s="173">
        <v>10</v>
      </c>
      <c r="H47" s="174">
        <f>G47*100/F47</f>
        <v>100</v>
      </c>
      <c r="I47" s="174">
        <v>8</v>
      </c>
      <c r="J47" s="175">
        <f>I47*G47</f>
        <v>80</v>
      </c>
      <c r="K47" s="183">
        <f t="shared" si="15"/>
        <v>320</v>
      </c>
      <c r="L47" s="183">
        <f t="shared" si="5"/>
        <v>31840</v>
      </c>
      <c r="M47" s="183">
        <f t="shared" si="16"/>
        <v>2547200</v>
      </c>
      <c r="N47" s="183"/>
      <c r="O47" s="183"/>
      <c r="P47" s="114">
        <f t="shared" si="17"/>
        <v>320</v>
      </c>
      <c r="Q47" s="114">
        <f t="shared" si="18"/>
        <v>2547520</v>
      </c>
      <c r="R47" s="50"/>
      <c r="S47" s="233"/>
      <c r="T47" s="85">
        <v>36</v>
      </c>
      <c r="U47" s="1585" t="s">
        <v>72</v>
      </c>
      <c r="V47" s="83" t="s">
        <v>49</v>
      </c>
      <c r="W47" s="173">
        <v>10</v>
      </c>
      <c r="X47" s="173">
        <v>10</v>
      </c>
      <c r="Y47" s="174">
        <f>X47*100/W47</f>
        <v>100</v>
      </c>
      <c r="Z47" s="174">
        <v>8</v>
      </c>
      <c r="AA47" s="175">
        <f>Z47*X47</f>
        <v>80</v>
      </c>
      <c r="AB47" s="91"/>
      <c r="AC47" s="93">
        <f t="shared" si="23"/>
        <v>80</v>
      </c>
      <c r="AD47" s="94">
        <f t="shared" si="19"/>
        <v>0</v>
      </c>
      <c r="AE47" s="95">
        <f t="shared" si="20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20</v>
      </c>
      <c r="AU47" s="174"/>
      <c r="AV47" s="174">
        <v>20</v>
      </c>
      <c r="AW47" s="174"/>
      <c r="AX47" s="174">
        <v>20</v>
      </c>
      <c r="AY47" s="174"/>
      <c r="AZ47" s="174">
        <v>20</v>
      </c>
      <c r="BA47" s="174"/>
      <c r="BB47" s="92"/>
      <c r="BC47" s="91"/>
      <c r="BD47" s="93">
        <f t="shared" si="21"/>
        <v>80</v>
      </c>
      <c r="BE47" s="93">
        <f t="shared" si="22"/>
        <v>0</v>
      </c>
    </row>
    <row r="48" spans="1:57" ht="11.25" customHeight="1" x14ac:dyDescent="0.2">
      <c r="A48" s="135">
        <v>37</v>
      </c>
      <c r="B48" s="215">
        <v>4</v>
      </c>
      <c r="C48" s="69"/>
      <c r="D48" s="1421"/>
      <c r="E48" s="67" t="s">
        <v>50</v>
      </c>
      <c r="F48" s="173"/>
      <c r="G48" s="173"/>
      <c r="H48" s="174"/>
      <c r="I48" s="174"/>
      <c r="J48" s="175"/>
      <c r="K48" s="183"/>
      <c r="L48" s="183"/>
      <c r="M48" s="183"/>
      <c r="N48" s="183"/>
      <c r="O48" s="183"/>
      <c r="P48" s="114"/>
      <c r="Q48" s="114"/>
      <c r="R48" s="50"/>
      <c r="S48" s="233"/>
      <c r="T48" s="85">
        <v>37</v>
      </c>
      <c r="U48" s="1585"/>
      <c r="V48" s="83" t="s">
        <v>50</v>
      </c>
      <c r="W48" s="173"/>
      <c r="X48" s="173"/>
      <c r="Y48" s="174"/>
      <c r="Z48" s="174"/>
      <c r="AA48" s="175"/>
      <c r="AB48" s="91"/>
      <c r="AC48" s="93"/>
      <c r="AD48" s="94"/>
      <c r="AE48" s="95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/>
      <c r="AU48" s="174"/>
      <c r="AV48" s="174"/>
      <c r="AW48" s="174"/>
      <c r="AX48" s="174"/>
      <c r="AY48" s="174"/>
      <c r="AZ48" s="174"/>
      <c r="BA48" s="174"/>
      <c r="BB48" s="91"/>
      <c r="BC48" s="91"/>
      <c r="BD48" s="93"/>
      <c r="BE48" s="93"/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33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33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33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33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33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33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33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33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3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33"/>
      <c r="T57" s="85">
        <v>46</v>
      </c>
      <c r="U57" s="24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33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33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33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33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33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33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33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33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33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33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33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33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33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33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33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33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10</v>
      </c>
      <c r="G76" s="173">
        <v>10</v>
      </c>
      <c r="H76" s="174">
        <f t="shared" ref="H76:H79" si="24">G76*100/F76</f>
        <v>100</v>
      </c>
      <c r="I76" s="174">
        <v>1</v>
      </c>
      <c r="J76" s="176">
        <f t="shared" ref="J76:J79" si="25">I76*G76</f>
        <v>10</v>
      </c>
      <c r="K76" s="183">
        <f t="shared" ref="K76:K79" si="26">J76*B76</f>
        <v>5</v>
      </c>
      <c r="L76" s="183">
        <f t="shared" ref="L76:L77" si="27">B76*7960</f>
        <v>3980</v>
      </c>
      <c r="M76" s="183">
        <f t="shared" ref="M76:M79" si="28">L76*J76</f>
        <v>39800</v>
      </c>
      <c r="N76" s="183"/>
      <c r="O76" s="183"/>
      <c r="P76" s="114">
        <f t="shared" ref="P76:P79" si="29">K76+N76</f>
        <v>5</v>
      </c>
      <c r="Q76" s="114">
        <f t="shared" ref="Q76:Q79" si="30">M76+P76</f>
        <v>39805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10</v>
      </c>
      <c r="X76" s="173">
        <v>10</v>
      </c>
      <c r="Y76" s="174">
        <f t="shared" ref="Y76:Y79" si="31">X76*100/W76</f>
        <v>100</v>
      </c>
      <c r="Z76" s="174">
        <v>1</v>
      </c>
      <c r="AA76" s="176">
        <f t="shared" ref="AA76:AA79" si="32">Z76*X76</f>
        <v>10</v>
      </c>
      <c r="AB76" s="91"/>
      <c r="AC76" s="93">
        <f t="shared" ref="AC76:AD79" si="33">AF76+AH76+AJ76+AL76+AN76+AP76+AR76+AT76+AV76+AX76+AZ76+BB76</f>
        <v>10</v>
      </c>
      <c r="AD76" s="94">
        <f t="shared" si="33"/>
        <v>0</v>
      </c>
      <c r="AE76" s="95">
        <f t="shared" ref="AE76:AE79" si="34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10</v>
      </c>
      <c r="AW76" s="184"/>
      <c r="AX76" s="184"/>
      <c r="AY76" s="184"/>
      <c r="AZ76" s="184"/>
      <c r="BA76" s="184"/>
      <c r="BB76" s="91"/>
      <c r="BC76" s="91"/>
      <c r="BD76" s="93">
        <f t="shared" ref="BD76:BD99" si="35">AF76+AH76+AJ76+AL76+AN76+AP76+AR76+AT76+AV76+AX76+AZ76</f>
        <v>10</v>
      </c>
      <c r="BE76" s="93">
        <f t="shared" ref="BE76:BE99" si="36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5</v>
      </c>
      <c r="G77" s="173">
        <v>5</v>
      </c>
      <c r="H77" s="174">
        <f t="shared" si="24"/>
        <v>100</v>
      </c>
      <c r="I77" s="174">
        <v>1</v>
      </c>
      <c r="J77" s="176">
        <f t="shared" si="25"/>
        <v>5</v>
      </c>
      <c r="K77" s="183">
        <f t="shared" si="26"/>
        <v>2.5</v>
      </c>
      <c r="L77" s="183">
        <f t="shared" si="27"/>
        <v>3980</v>
      </c>
      <c r="M77" s="183">
        <f t="shared" si="28"/>
        <v>19900</v>
      </c>
      <c r="N77" s="183"/>
      <c r="O77" s="183"/>
      <c r="P77" s="114">
        <f t="shared" si="29"/>
        <v>2.5</v>
      </c>
      <c r="Q77" s="114">
        <f t="shared" si="30"/>
        <v>19902.5</v>
      </c>
      <c r="R77" s="61"/>
      <c r="S77" s="62"/>
      <c r="T77" s="85">
        <v>66</v>
      </c>
      <c r="U77" s="1587"/>
      <c r="V77" s="83" t="s">
        <v>50</v>
      </c>
      <c r="W77" s="173">
        <v>5</v>
      </c>
      <c r="X77" s="173">
        <v>5</v>
      </c>
      <c r="Y77" s="174">
        <f t="shared" si="31"/>
        <v>100</v>
      </c>
      <c r="Z77" s="174">
        <v>1</v>
      </c>
      <c r="AA77" s="176">
        <f t="shared" si="32"/>
        <v>5</v>
      </c>
      <c r="AB77" s="91"/>
      <c r="AC77" s="93">
        <f t="shared" si="33"/>
        <v>5</v>
      </c>
      <c r="AD77" s="94">
        <f t="shared" si="33"/>
        <v>0</v>
      </c>
      <c r="AE77" s="95">
        <f t="shared" si="34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5</v>
      </c>
      <c r="AW77" s="184"/>
      <c r="AX77" s="184"/>
      <c r="AY77" s="184"/>
      <c r="AZ77" s="184"/>
      <c r="BA77" s="184"/>
      <c r="BB77" s="91"/>
      <c r="BC77" s="91"/>
      <c r="BD77" s="93">
        <f t="shared" si="35"/>
        <v>5</v>
      </c>
      <c r="BE77" s="93">
        <f t="shared" si="36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3</v>
      </c>
      <c r="G78" s="173">
        <v>3</v>
      </c>
      <c r="H78" s="174">
        <f t="shared" si="24"/>
        <v>100</v>
      </c>
      <c r="I78" s="174">
        <v>2</v>
      </c>
      <c r="J78" s="176">
        <f t="shared" si="25"/>
        <v>6</v>
      </c>
      <c r="K78" s="183">
        <f t="shared" si="26"/>
        <v>6</v>
      </c>
      <c r="L78" s="183">
        <f t="shared" si="5"/>
        <v>7960</v>
      </c>
      <c r="M78" s="183">
        <f t="shared" si="28"/>
        <v>47760</v>
      </c>
      <c r="N78" s="183"/>
      <c r="O78" s="183"/>
      <c r="P78" s="114">
        <f t="shared" si="29"/>
        <v>6</v>
      </c>
      <c r="Q78" s="114">
        <f t="shared" si="30"/>
        <v>47766</v>
      </c>
      <c r="R78" s="50"/>
      <c r="S78" s="233"/>
      <c r="T78" s="85">
        <v>67</v>
      </c>
      <c r="U78" s="1583" t="s">
        <v>90</v>
      </c>
      <c r="V78" s="83" t="s">
        <v>49</v>
      </c>
      <c r="W78" s="173">
        <v>3</v>
      </c>
      <c r="X78" s="173">
        <v>3</v>
      </c>
      <c r="Y78" s="174">
        <f t="shared" si="31"/>
        <v>100</v>
      </c>
      <c r="Z78" s="174">
        <v>2</v>
      </c>
      <c r="AA78" s="176">
        <f t="shared" si="32"/>
        <v>6</v>
      </c>
      <c r="AB78" s="91"/>
      <c r="AC78" s="93">
        <f t="shared" si="33"/>
        <v>6</v>
      </c>
      <c r="AD78" s="94">
        <f t="shared" si="33"/>
        <v>0</v>
      </c>
      <c r="AE78" s="95">
        <f t="shared" si="34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3</v>
      </c>
      <c r="AU78" s="184"/>
      <c r="AV78" s="174">
        <v>3</v>
      </c>
      <c r="AW78" s="184"/>
      <c r="AX78" s="184"/>
      <c r="AY78" s="184"/>
      <c r="AZ78" s="184"/>
      <c r="BA78" s="184"/>
      <c r="BB78" s="91"/>
      <c r="BC78" s="91"/>
      <c r="BD78" s="93">
        <f t="shared" si="35"/>
        <v>6</v>
      </c>
      <c r="BE78" s="93">
        <f t="shared" si="36"/>
        <v>0</v>
      </c>
    </row>
    <row r="79" spans="1:57" ht="13.5" customHeight="1" x14ac:dyDescent="0.2">
      <c r="A79" s="135">
        <v>68</v>
      </c>
      <c r="B79" s="215">
        <v>1</v>
      </c>
      <c r="C79" s="208">
        <v>78</v>
      </c>
      <c r="D79" s="1419"/>
      <c r="E79" s="67" t="s">
        <v>50</v>
      </c>
      <c r="F79" s="173">
        <v>6</v>
      </c>
      <c r="G79" s="173">
        <v>6</v>
      </c>
      <c r="H79" s="174">
        <f t="shared" si="24"/>
        <v>100</v>
      </c>
      <c r="I79" s="174">
        <v>2</v>
      </c>
      <c r="J79" s="176">
        <f t="shared" si="25"/>
        <v>12</v>
      </c>
      <c r="K79" s="183">
        <f t="shared" si="26"/>
        <v>12</v>
      </c>
      <c r="L79" s="183">
        <f t="shared" ref="L79:L107" si="37">B79*7960</f>
        <v>7960</v>
      </c>
      <c r="M79" s="183">
        <f t="shared" si="28"/>
        <v>95520</v>
      </c>
      <c r="N79" s="183">
        <f>C79+J79</f>
        <v>90</v>
      </c>
      <c r="O79" s="183">
        <f t="shared" ref="O79" si="38">N79*7960</f>
        <v>716400</v>
      </c>
      <c r="P79" s="114">
        <f t="shared" si="29"/>
        <v>102</v>
      </c>
      <c r="Q79" s="114">
        <f t="shared" si="30"/>
        <v>95622</v>
      </c>
      <c r="R79" s="50"/>
      <c r="S79" s="233"/>
      <c r="T79" s="85">
        <v>68</v>
      </c>
      <c r="U79" s="1583"/>
      <c r="V79" s="83" t="s">
        <v>50</v>
      </c>
      <c r="W79" s="173">
        <v>6</v>
      </c>
      <c r="X79" s="173">
        <v>6</v>
      </c>
      <c r="Y79" s="174">
        <f t="shared" si="31"/>
        <v>100</v>
      </c>
      <c r="Z79" s="174">
        <v>2</v>
      </c>
      <c r="AA79" s="176">
        <f t="shared" si="32"/>
        <v>12</v>
      </c>
      <c r="AB79" s="91"/>
      <c r="AC79" s="93">
        <f t="shared" si="33"/>
        <v>12</v>
      </c>
      <c r="AD79" s="94">
        <f t="shared" si="33"/>
        <v>0</v>
      </c>
      <c r="AE79" s="95">
        <f t="shared" si="34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6</v>
      </c>
      <c r="AU79" s="174"/>
      <c r="AV79" s="174">
        <v>6</v>
      </c>
      <c r="AW79" s="174"/>
      <c r="AX79" s="174"/>
      <c r="AY79" s="174"/>
      <c r="AZ79" s="174"/>
      <c r="BA79" s="174"/>
      <c r="BB79" s="91"/>
      <c r="BC79" s="91"/>
      <c r="BD79" s="93">
        <f t="shared" si="35"/>
        <v>12</v>
      </c>
      <c r="BE79" s="93">
        <f t="shared" si="36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33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33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33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33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/>
      <c r="G84" s="173"/>
      <c r="H84" s="174"/>
      <c r="I84" s="174"/>
      <c r="J84" s="176"/>
      <c r="K84" s="183"/>
      <c r="L84" s="183"/>
      <c r="M84" s="183"/>
      <c r="N84" s="183"/>
      <c r="O84" s="183"/>
      <c r="P84" s="114"/>
      <c r="Q84" s="114"/>
      <c r="R84" s="50"/>
      <c r="S84" s="233"/>
      <c r="T84" s="85">
        <v>73</v>
      </c>
      <c r="U84" s="1584" t="s">
        <v>93</v>
      </c>
      <c r="V84" s="83" t="s">
        <v>49</v>
      </c>
      <c r="W84" s="173"/>
      <c r="X84" s="173"/>
      <c r="Y84" s="174"/>
      <c r="Z84" s="174"/>
      <c r="AA84" s="176"/>
      <c r="AB84" s="91"/>
      <c r="AC84" s="93"/>
      <c r="AD84" s="94"/>
      <c r="AE84" s="95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/>
      <c r="AW84" s="174"/>
      <c r="AX84" s="174"/>
      <c r="AY84" s="174"/>
      <c r="AZ84" s="174"/>
      <c r="BA84" s="174"/>
      <c r="BB84" s="91"/>
      <c r="BC84" s="91"/>
      <c r="BD84" s="93"/>
      <c r="BE84" s="93"/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33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33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33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>
        <v>1</v>
      </c>
      <c r="G88" s="173">
        <v>1</v>
      </c>
      <c r="H88" s="174">
        <f t="shared" ref="H88" si="39">G88*100/F88</f>
        <v>100</v>
      </c>
      <c r="I88" s="174">
        <v>4</v>
      </c>
      <c r="J88" s="176">
        <f t="shared" ref="J88" si="40">I88*G88</f>
        <v>4</v>
      </c>
      <c r="K88" s="183">
        <f t="shared" ref="K88" si="41">J88*B88</f>
        <v>2</v>
      </c>
      <c r="L88" s="183">
        <f t="shared" ref="L88" si="42">B88*7960</f>
        <v>3980</v>
      </c>
      <c r="M88" s="183">
        <f t="shared" ref="M88" si="43">L88*J88</f>
        <v>15920</v>
      </c>
      <c r="N88" s="183"/>
      <c r="O88" s="183"/>
      <c r="P88" s="114">
        <f t="shared" ref="P88" si="44">K88+N88</f>
        <v>2</v>
      </c>
      <c r="Q88" s="114">
        <f t="shared" ref="Q88" si="45">M88+P88</f>
        <v>15922</v>
      </c>
      <c r="R88" s="50"/>
      <c r="S88" s="233"/>
      <c r="T88" s="85">
        <v>77</v>
      </c>
      <c r="U88" s="1583" t="s">
        <v>95</v>
      </c>
      <c r="V88" s="83" t="s">
        <v>49</v>
      </c>
      <c r="W88" s="173">
        <v>1</v>
      </c>
      <c r="X88" s="173">
        <v>1</v>
      </c>
      <c r="Y88" s="174">
        <f t="shared" ref="Y88" si="46">X88*100/W88</f>
        <v>100</v>
      </c>
      <c r="Z88" s="174">
        <v>4</v>
      </c>
      <c r="AA88" s="176">
        <f t="shared" ref="AA88" si="47">Z88*X88</f>
        <v>4</v>
      </c>
      <c r="AB88" s="91"/>
      <c r="AC88" s="93">
        <f t="shared" ref="AC88:AD88" si="48">AF88+AH88+AJ88+AL88+AN88+AP88+AR88+AT88+AV88+AX88+AZ88+BB88</f>
        <v>4</v>
      </c>
      <c r="AD88" s="94">
        <f t="shared" si="48"/>
        <v>0</v>
      </c>
      <c r="AE88" s="95">
        <f t="shared" ref="AE88" si="49">AD88*100/AC88</f>
        <v>0</v>
      </c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>
        <v>1</v>
      </c>
      <c r="AU88" s="174"/>
      <c r="AV88" s="174">
        <v>1</v>
      </c>
      <c r="AW88" s="174"/>
      <c r="AX88" s="174">
        <v>1</v>
      </c>
      <c r="AY88" s="174"/>
      <c r="AZ88" s="174">
        <v>1</v>
      </c>
      <c r="BA88" s="174"/>
      <c r="BB88" s="91"/>
      <c r="BC88" s="91"/>
      <c r="BD88" s="93">
        <f t="shared" ref="BD88" si="50">AF88+AH88+AJ88+AL88+AN88+AP88+AR88+AT88+AV88+AX88+AZ88</f>
        <v>4</v>
      </c>
      <c r="BE88" s="93">
        <f t="shared" ref="BE88" si="51">AG88+AI88+AK88+AM88+AO88+AQ88+AS88+AU88+AW88+AY88+BA88+BC88</f>
        <v>0</v>
      </c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33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33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33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3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33"/>
      <c r="T92" s="85">
        <v>81</v>
      </c>
      <c r="U92" s="239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3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33"/>
      <c r="T93" s="85">
        <v>82</v>
      </c>
      <c r="U93" s="24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33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33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33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33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32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52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33"/>
      <c r="T99" s="85">
        <v>88</v>
      </c>
      <c r="U99" s="240" t="s">
        <v>102</v>
      </c>
      <c r="V99" s="83" t="s">
        <v>49</v>
      </c>
      <c r="W99" s="173">
        <v>1</v>
      </c>
      <c r="X99" s="173">
        <v>1</v>
      </c>
      <c r="Y99" s="174">
        <f>X99*100/W99</f>
        <v>100</v>
      </c>
      <c r="Z99" s="174">
        <v>1</v>
      </c>
      <c r="AA99" s="176">
        <f>Z99*X99</f>
        <v>1</v>
      </c>
      <c r="AB99" s="91"/>
      <c r="AC99" s="93">
        <f t="shared" ref="AC99:AD101" si="53">AF99+AH99+AJ99+AL99+AN99+AP99+AR99+AT99+AV99+AX99+AZ99+BB99</f>
        <v>1</v>
      </c>
      <c r="AD99" s="94">
        <f t="shared" si="53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>
        <v>1</v>
      </c>
      <c r="AU99" s="174"/>
      <c r="AV99" s="174"/>
      <c r="AW99" s="174"/>
      <c r="AX99" s="174"/>
      <c r="AY99" s="174"/>
      <c r="AZ99" s="174"/>
      <c r="BA99" s="184"/>
      <c r="BB99" s="91"/>
      <c r="BC99" s="79"/>
      <c r="BD99" s="93">
        <f t="shared" si="35"/>
        <v>1</v>
      </c>
      <c r="BE99" s="93">
        <f t="shared" si="36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15</v>
      </c>
      <c r="J100" s="176">
        <f>I100*G100</f>
        <v>15</v>
      </c>
      <c r="K100" s="183">
        <f>J100*B100</f>
        <v>15</v>
      </c>
      <c r="L100" s="183">
        <f t="shared" si="52"/>
        <v>7960</v>
      </c>
      <c r="M100" s="183">
        <f>L100*J100</f>
        <v>119400</v>
      </c>
      <c r="N100" s="183"/>
      <c r="O100" s="183"/>
      <c r="P100" s="114">
        <f>K100+N100</f>
        <v>15</v>
      </c>
      <c r="Q100" s="114">
        <f>M100+P100</f>
        <v>119415</v>
      </c>
      <c r="R100" s="50"/>
      <c r="S100" s="233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f>X100*100/W100</f>
        <v>100</v>
      </c>
      <c r="Z100" s="174">
        <v>15</v>
      </c>
      <c r="AA100" s="176">
        <f>Z100*X100</f>
        <v>15</v>
      </c>
      <c r="AB100" s="91"/>
      <c r="AC100" s="93">
        <f t="shared" si="53"/>
        <v>15</v>
      </c>
      <c r="AD100" s="94">
        <f t="shared" si="53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10</v>
      </c>
      <c r="AU100" s="174"/>
      <c r="AV100" s="174">
        <v>2</v>
      </c>
      <c r="AW100" s="174"/>
      <c r="AX100" s="174">
        <v>2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15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10</v>
      </c>
      <c r="J101" s="176">
        <f>I101*G101</f>
        <v>10</v>
      </c>
      <c r="K101" s="183">
        <f>J101*B101</f>
        <v>15</v>
      </c>
      <c r="L101" s="183">
        <f t="shared" si="52"/>
        <v>11940</v>
      </c>
      <c r="M101" s="183">
        <f>L101*J101</f>
        <v>119400</v>
      </c>
      <c r="N101" s="183"/>
      <c r="O101" s="183"/>
      <c r="P101" s="114">
        <f>K101+N101</f>
        <v>15</v>
      </c>
      <c r="Q101" s="114">
        <f>M101+P101</f>
        <v>119415</v>
      </c>
      <c r="R101" s="50"/>
      <c r="S101" s="233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f>X101*100/W101</f>
        <v>100</v>
      </c>
      <c r="Z101" s="174">
        <v>10</v>
      </c>
      <c r="AA101" s="176">
        <f>Z101*X101</f>
        <v>10</v>
      </c>
      <c r="AB101" s="91"/>
      <c r="AC101" s="93">
        <f t="shared" si="53"/>
        <v>10</v>
      </c>
      <c r="AD101" s="94">
        <f t="shared" si="53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5</v>
      </c>
      <c r="AU101" s="174"/>
      <c r="AV101" s="174">
        <v>2</v>
      </c>
      <c r="AW101" s="174"/>
      <c r="AX101" s="174">
        <v>2</v>
      </c>
      <c r="AY101" s="174"/>
      <c r="AZ101" s="174">
        <v>1</v>
      </c>
      <c r="BA101" s="174"/>
      <c r="BB101" s="91"/>
      <c r="BC101" s="79"/>
      <c r="BD101" s="93">
        <f>AF101+AH101+AJ101+AL101+AN101+AP101+AR101+AT101+AV101+AX101+AZ101</f>
        <v>10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32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f t="shared" ref="J103:J107" si="54">I103*G103</f>
        <v>5</v>
      </c>
      <c r="K103" s="183">
        <f>J103*B103</f>
        <v>40</v>
      </c>
      <c r="L103" s="183">
        <f t="shared" si="37"/>
        <v>63680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233"/>
      <c r="T103" s="85">
        <v>92</v>
      </c>
      <c r="U103" s="239" t="s">
        <v>105</v>
      </c>
      <c r="V103" s="83" t="s">
        <v>106</v>
      </c>
      <c r="W103" s="182">
        <v>1</v>
      </c>
      <c r="X103" s="182">
        <v>1</v>
      </c>
      <c r="Y103" s="174">
        <f>X103*100/W103</f>
        <v>100</v>
      </c>
      <c r="Z103" s="174">
        <v>5</v>
      </c>
      <c r="AA103" s="176">
        <f t="shared" ref="AA103:AA107" si="55">Z103*X103</f>
        <v>5</v>
      </c>
      <c r="AB103" s="91"/>
      <c r="AC103" s="93">
        <f t="shared" ref="AC103:AD107" si="56">AF103+AH103+AJ103+AL103+AN103+AP103+AR103+AT103+AV103+AX103+AZ103+BB103</f>
        <v>5</v>
      </c>
      <c r="AD103" s="94">
        <f t="shared" si="56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57">AF103+AH103+AJ103+AL103+AN103+AP103+AR103+AT103+AV103+AX103+AZ103</f>
        <v>5</v>
      </c>
      <c r="BE103" s="93">
        <f t="shared" ref="BE103" si="58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32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f t="shared" si="54"/>
        <v>5</v>
      </c>
      <c r="K104" s="183">
        <f>J104*B104</f>
        <v>20</v>
      </c>
      <c r="L104" s="183">
        <f t="shared" si="37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233"/>
      <c r="T104" s="85">
        <v>93</v>
      </c>
      <c r="U104" s="240" t="s">
        <v>107</v>
      </c>
      <c r="V104" s="83" t="s">
        <v>106</v>
      </c>
      <c r="W104" s="182">
        <v>1</v>
      </c>
      <c r="X104" s="182">
        <v>1</v>
      </c>
      <c r="Y104" s="174">
        <f>X104*100/W104</f>
        <v>100</v>
      </c>
      <c r="Z104" s="174">
        <v>5</v>
      </c>
      <c r="AA104" s="176">
        <f t="shared" si="55"/>
        <v>5</v>
      </c>
      <c r="AB104" s="91"/>
      <c r="AC104" s="93">
        <f t="shared" si="56"/>
        <v>5</v>
      </c>
      <c r="AD104" s="94">
        <f t="shared" si="56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32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16</v>
      </c>
      <c r="J105" s="176">
        <f t="shared" si="54"/>
        <v>16</v>
      </c>
      <c r="K105" s="183">
        <f>J105*B105</f>
        <v>128</v>
      </c>
      <c r="L105" s="183">
        <f t="shared" si="37"/>
        <v>63680</v>
      </c>
      <c r="M105" s="183">
        <f>L105*J105</f>
        <v>1018880</v>
      </c>
      <c r="N105" s="183"/>
      <c r="O105" s="183"/>
      <c r="P105" s="114">
        <f>K105+N105</f>
        <v>128</v>
      </c>
      <c r="Q105" s="114">
        <f>M105+P105</f>
        <v>1019008</v>
      </c>
      <c r="R105" s="50"/>
      <c r="S105" s="233"/>
      <c r="T105" s="85">
        <v>94</v>
      </c>
      <c r="U105" s="239" t="s">
        <v>108</v>
      </c>
      <c r="V105" s="83" t="s">
        <v>106</v>
      </c>
      <c r="W105" s="182">
        <v>1</v>
      </c>
      <c r="X105" s="182">
        <v>1</v>
      </c>
      <c r="Y105" s="174">
        <f>X105*100/W105</f>
        <v>100</v>
      </c>
      <c r="Z105" s="174">
        <v>16</v>
      </c>
      <c r="AA105" s="176">
        <f t="shared" si="55"/>
        <v>16</v>
      </c>
      <c r="AB105" s="91"/>
      <c r="AC105" s="93">
        <f t="shared" si="56"/>
        <v>16</v>
      </c>
      <c r="AD105" s="94">
        <f t="shared" si="56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/>
      <c r="AS105" s="191"/>
      <c r="AT105" s="174">
        <v>4</v>
      </c>
      <c r="AU105" s="174"/>
      <c r="AV105" s="174">
        <v>4</v>
      </c>
      <c r="AW105" s="174"/>
      <c r="AX105" s="174">
        <v>4</v>
      </c>
      <c r="AY105" s="174"/>
      <c r="AZ105" s="174">
        <v>4</v>
      </c>
      <c r="BA105" s="174"/>
      <c r="BB105" s="91"/>
      <c r="BC105" s="79"/>
      <c r="BD105" s="93">
        <f>AF105+AH105+AJ105+AL105+AN105+AP105+AR105+AT105+AV105+AX105+AZ105</f>
        <v>16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3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4</v>
      </c>
      <c r="J106" s="176">
        <f t="shared" si="54"/>
        <v>4</v>
      </c>
      <c r="K106" s="183">
        <f>J106*B106</f>
        <v>32</v>
      </c>
      <c r="L106" s="183">
        <f t="shared" si="37"/>
        <v>63680</v>
      </c>
      <c r="M106" s="183">
        <f>L106*J106</f>
        <v>254720</v>
      </c>
      <c r="N106" s="183"/>
      <c r="O106" s="183"/>
      <c r="P106" s="114">
        <f>K106+N106</f>
        <v>32</v>
      </c>
      <c r="Q106" s="114">
        <f>M106+P106</f>
        <v>254752</v>
      </c>
      <c r="R106" s="50"/>
      <c r="S106" s="233"/>
      <c r="T106" s="85">
        <v>95</v>
      </c>
      <c r="U106" s="240" t="s">
        <v>109</v>
      </c>
      <c r="V106" s="83" t="s">
        <v>106</v>
      </c>
      <c r="W106" s="182">
        <v>1</v>
      </c>
      <c r="X106" s="182">
        <v>1</v>
      </c>
      <c r="Y106" s="174">
        <f>X106*100/W106</f>
        <v>100</v>
      </c>
      <c r="Z106" s="174">
        <v>4</v>
      </c>
      <c r="AA106" s="176">
        <f t="shared" si="55"/>
        <v>4</v>
      </c>
      <c r="AB106" s="91"/>
      <c r="AC106" s="93">
        <f t="shared" si="56"/>
        <v>4</v>
      </c>
      <c r="AD106" s="94">
        <f t="shared" si="56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/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4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3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4</v>
      </c>
      <c r="J107" s="176">
        <f t="shared" si="54"/>
        <v>4</v>
      </c>
      <c r="K107" s="183">
        <f>J107*B107</f>
        <v>16</v>
      </c>
      <c r="L107" s="183">
        <f t="shared" si="37"/>
        <v>31840</v>
      </c>
      <c r="M107" s="183">
        <f>L107*J107</f>
        <v>127360</v>
      </c>
      <c r="N107" s="183"/>
      <c r="O107" s="183"/>
      <c r="P107" s="114">
        <f>K107+N107</f>
        <v>16</v>
      </c>
      <c r="Q107" s="114">
        <f>M107+P107</f>
        <v>127376</v>
      </c>
      <c r="R107" s="50"/>
      <c r="S107" s="233"/>
      <c r="T107" s="85">
        <v>96</v>
      </c>
      <c r="U107" s="240" t="s">
        <v>110</v>
      </c>
      <c r="V107" s="83" t="s">
        <v>106</v>
      </c>
      <c r="W107" s="182">
        <v>1</v>
      </c>
      <c r="X107" s="182">
        <v>1</v>
      </c>
      <c r="Y107" s="174">
        <f>X107*100/W107</f>
        <v>100</v>
      </c>
      <c r="Z107" s="174">
        <v>4</v>
      </c>
      <c r="AA107" s="176">
        <f t="shared" si="55"/>
        <v>4</v>
      </c>
      <c r="AB107" s="91"/>
      <c r="AC107" s="93">
        <f t="shared" si="56"/>
        <v>4</v>
      </c>
      <c r="AD107" s="94">
        <f t="shared" si="56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/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4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33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33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33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33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33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33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33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33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33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33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33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33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33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33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33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33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33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33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80</v>
      </c>
      <c r="D129" s="150" t="s">
        <v>122</v>
      </c>
      <c r="E129" s="76"/>
      <c r="F129" s="213">
        <f>SUM(F13:F128)</f>
        <v>118</v>
      </c>
      <c r="G129" s="213">
        <f>SUM(G13:G128)</f>
        <v>118</v>
      </c>
      <c r="H129" s="214">
        <f>AVERAGE(H13:H128)</f>
        <v>100</v>
      </c>
      <c r="I129" s="214">
        <f>SUM(I13:I128)</f>
        <v>98</v>
      </c>
      <c r="J129" s="206">
        <f>SUM(J13:J128)</f>
        <v>267</v>
      </c>
      <c r="K129" s="189">
        <f>SUM(K14:K128)</f>
        <v>800.4</v>
      </c>
      <c r="L129" s="189">
        <f t="shared" ref="L129:Q129" si="59">SUM(L14:L128)</f>
        <v>920574</v>
      </c>
      <c r="M129" s="211">
        <f t="shared" si="59"/>
        <v>6371184</v>
      </c>
      <c r="N129" s="211">
        <f t="shared" si="59"/>
        <v>99</v>
      </c>
      <c r="O129" s="189">
        <f t="shared" si="59"/>
        <v>788040</v>
      </c>
      <c r="P129" s="212">
        <f t="shared" si="59"/>
        <v>899.4</v>
      </c>
      <c r="Q129" s="212">
        <f t="shared" si="59"/>
        <v>6372083.4000000004</v>
      </c>
      <c r="R129" s="4"/>
      <c r="S129" s="233"/>
      <c r="T129" s="85">
        <v>118</v>
      </c>
      <c r="U129" s="199" t="s">
        <v>122</v>
      </c>
      <c r="V129" s="200"/>
      <c r="W129" s="213">
        <f>SUM(W13:W128)</f>
        <v>118</v>
      </c>
      <c r="X129" s="213">
        <f>SUM(X13:X128)</f>
        <v>118</v>
      </c>
      <c r="Y129" s="214">
        <f>AVERAGE(Y13:Y128)</f>
        <v>100</v>
      </c>
      <c r="Z129" s="214">
        <f>SUM(Z13:Z128)</f>
        <v>98</v>
      </c>
      <c r="AA129" s="206">
        <f>SUM(AA13:AA128)</f>
        <v>267</v>
      </c>
      <c r="AB129" s="201"/>
      <c r="AC129" s="201">
        <f>SUM(AC14:AC128)</f>
        <v>267</v>
      </c>
      <c r="AD129" s="202">
        <f>SUM(AD14:AD128)</f>
        <v>0</v>
      </c>
      <c r="AE129" s="203"/>
      <c r="AF129" s="204">
        <f t="shared" ref="AF129:AQ129" si="60">SUM(AF14:AF128)</f>
        <v>0</v>
      </c>
      <c r="AG129" s="204">
        <f t="shared" si="60"/>
        <v>0</v>
      </c>
      <c r="AH129" s="204">
        <f t="shared" si="60"/>
        <v>0</v>
      </c>
      <c r="AI129" s="204">
        <f t="shared" si="60"/>
        <v>0</v>
      </c>
      <c r="AJ129" s="204">
        <f t="shared" si="60"/>
        <v>0</v>
      </c>
      <c r="AK129" s="204">
        <f t="shared" si="60"/>
        <v>0</v>
      </c>
      <c r="AL129" s="204">
        <f t="shared" si="60"/>
        <v>0</v>
      </c>
      <c r="AM129" s="204">
        <f t="shared" si="60"/>
        <v>0</v>
      </c>
      <c r="AN129" s="204">
        <f t="shared" si="60"/>
        <v>0</v>
      </c>
      <c r="AO129" s="204">
        <f t="shared" si="60"/>
        <v>0</v>
      </c>
      <c r="AP129" s="204">
        <f t="shared" si="60"/>
        <v>0</v>
      </c>
      <c r="AQ129" s="205">
        <f t="shared" si="60"/>
        <v>0</v>
      </c>
      <c r="AR129" s="206">
        <f>SUM(AR13:AR128)</f>
        <v>1</v>
      </c>
      <c r="AS129" s="206">
        <v>0</v>
      </c>
      <c r="AT129" s="206">
        <f>SUM(AT15:AT128)</f>
        <v>118</v>
      </c>
      <c r="AU129" s="206">
        <v>0</v>
      </c>
      <c r="AV129" s="206">
        <f>SUM(AV14:AV128)</f>
        <v>68</v>
      </c>
      <c r="AW129" s="206">
        <v>0</v>
      </c>
      <c r="AX129" s="206">
        <f>SUM(AX12:AX128)</f>
        <v>44</v>
      </c>
      <c r="AY129" s="206">
        <v>0</v>
      </c>
      <c r="AZ129" s="207">
        <f>SUM(AZ12:AZ128)</f>
        <v>36</v>
      </c>
      <c r="BA129" s="207">
        <f t="shared" ref="BA129:BE129" si="61">SUM(BA14:BA128)</f>
        <v>0</v>
      </c>
      <c r="BB129" s="207">
        <f t="shared" si="61"/>
        <v>0</v>
      </c>
      <c r="BC129" s="207">
        <f t="shared" si="61"/>
        <v>0</v>
      </c>
      <c r="BD129" s="207">
        <f>SUM(BD14:BD128)</f>
        <v>267</v>
      </c>
      <c r="BE129" s="207">
        <f t="shared" si="61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33"/>
      <c r="T130" s="238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33"/>
      <c r="T131" s="238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K129*7960-3184</f>
        <v>6368000</v>
      </c>
      <c r="F132" s="1418"/>
      <c r="G132" s="1418"/>
      <c r="H132" s="18"/>
      <c r="I132" s="18"/>
      <c r="J132" s="18"/>
      <c r="K132" s="1411" t="s">
        <v>125</v>
      </c>
      <c r="L132" s="1411"/>
      <c r="M132" s="237" t="s">
        <v>126</v>
      </c>
      <c r="N132" s="48"/>
      <c r="O132" s="48"/>
      <c r="P132" s="39"/>
      <c r="Q132" s="39"/>
      <c r="R132" s="50"/>
      <c r="S132" s="233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636800</v>
      </c>
      <c r="F133" s="1418"/>
      <c r="G133" s="1418"/>
      <c r="H133" s="18"/>
      <c r="I133" s="18"/>
      <c r="J133" s="18"/>
      <c r="K133" s="1411" t="s">
        <v>125</v>
      </c>
      <c r="L133" s="1411"/>
      <c r="M133" s="237" t="s">
        <v>129</v>
      </c>
      <c r="N133" s="103"/>
      <c r="O133" s="103"/>
      <c r="P133" s="36"/>
      <c r="Q133" s="36"/>
      <c r="R133" s="50"/>
      <c r="S133" s="233"/>
      <c r="T133" s="238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37" t="s">
        <v>131</v>
      </c>
      <c r="N134" s="104"/>
      <c r="O134" s="104"/>
      <c r="P134" s="36"/>
      <c r="Q134" s="36"/>
      <c r="R134" s="50"/>
      <c r="S134" s="233"/>
      <c r="T134" s="238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33"/>
      <c r="T135" s="238"/>
      <c r="U135" s="238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33"/>
      <c r="T136" s="238"/>
      <c r="U136" s="238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33"/>
      <c r="T137" s="238"/>
      <c r="U137" s="238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33"/>
      <c r="T138" s="238"/>
      <c r="U138" s="238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33"/>
      <c r="T139" s="238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35"/>
      <c r="I140" s="40"/>
      <c r="J140" s="235"/>
      <c r="K140" s="1411" t="s">
        <v>125</v>
      </c>
      <c r="L140" s="1411"/>
      <c r="M140" s="236" t="s">
        <v>142</v>
      </c>
      <c r="N140" s="245"/>
      <c r="O140" s="245"/>
      <c r="R140" s="44"/>
      <c r="S140" s="234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34"/>
      <c r="O141" s="234"/>
      <c r="R141" s="44"/>
      <c r="S141" s="234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234"/>
      <c r="O142" s="234"/>
      <c r="R142" s="44"/>
      <c r="S142" s="234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30"/>
      <c r="O143" s="230"/>
      <c r="R143" s="44"/>
      <c r="S143" s="234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30"/>
      <c r="L144" s="24"/>
      <c r="M144" s="25"/>
      <c r="N144" s="230"/>
      <c r="O144" s="230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30"/>
      <c r="O145" s="244"/>
      <c r="P145" s="234"/>
      <c r="Q145" s="234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33"/>
      <c r="Q146" s="233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33"/>
      <c r="Q147" s="233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33"/>
      <c r="Q148" s="233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33"/>
      <c r="Q149" s="233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33"/>
      <c r="Q150" s="233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33"/>
      <c r="Q151" s="233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33"/>
      <c r="Q152" s="233"/>
      <c r="R152" s="45"/>
      <c r="S152" s="233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34"/>
      <c r="Q153" s="234"/>
      <c r="R153" s="44"/>
      <c r="S153" s="234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30"/>
      <c r="L154" s="24"/>
      <c r="M154" s="24"/>
      <c r="N154" s="230"/>
      <c r="O154" s="230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30"/>
      <c r="L155" s="24"/>
      <c r="M155" s="24"/>
      <c r="N155" s="230"/>
      <c r="O155" s="230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30"/>
      <c r="L156" s="24"/>
      <c r="M156" s="24"/>
      <c r="N156" s="230"/>
      <c r="O156" s="230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30"/>
      <c r="L157" s="24"/>
      <c r="M157" s="24"/>
      <c r="N157" s="230"/>
      <c r="O157" s="230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30"/>
      <c r="L158" s="24"/>
      <c r="M158" s="24"/>
      <c r="N158" s="230"/>
      <c r="O158" s="230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30"/>
      <c r="L159" s="24"/>
      <c r="M159" s="24"/>
      <c r="N159" s="230"/>
      <c r="O159" s="230"/>
      <c r="S159" s="41"/>
    </row>
    <row r="160" spans="2:19" ht="15.75" x14ac:dyDescent="0.2">
      <c r="L160" s="24"/>
      <c r="M160" s="24"/>
      <c r="N160" s="230"/>
      <c r="O160" s="230"/>
      <c r="S160" s="41"/>
    </row>
    <row r="161" spans="12:19" ht="15.75" x14ac:dyDescent="0.2">
      <c r="L161" s="24"/>
      <c r="M161" s="24"/>
      <c r="N161" s="230"/>
      <c r="O161" s="230"/>
      <c r="S161" s="41"/>
    </row>
    <row r="162" spans="12:19" ht="15.75" x14ac:dyDescent="0.2">
      <c r="L162" s="24"/>
      <c r="M162" s="24"/>
      <c r="N162" s="230"/>
      <c r="O162" s="230"/>
      <c r="S162" s="41"/>
    </row>
    <row r="163" spans="12:19" ht="15.75" x14ac:dyDescent="0.2">
      <c r="L163" s="24"/>
      <c r="M163" s="24"/>
      <c r="N163" s="230"/>
      <c r="O163" s="230"/>
      <c r="S163" s="41"/>
    </row>
    <row r="164" spans="12:19" ht="15.75" x14ac:dyDescent="0.2">
      <c r="L164" s="24"/>
      <c r="M164" s="30"/>
      <c r="N164" s="230"/>
      <c r="O164" s="230"/>
      <c r="S164" s="41"/>
    </row>
    <row r="165" spans="12:19" ht="15.75" x14ac:dyDescent="0.2">
      <c r="L165" s="24"/>
      <c r="M165" s="24"/>
      <c r="N165" s="230"/>
      <c r="O165" s="230"/>
      <c r="S165" s="41"/>
    </row>
    <row r="166" spans="12:19" ht="15.75" x14ac:dyDescent="0.2">
      <c r="L166" s="30"/>
      <c r="M166" s="30"/>
      <c r="N166" s="230"/>
      <c r="O166" s="230"/>
      <c r="S166" s="41"/>
    </row>
    <row r="167" spans="12:19" ht="15.75" x14ac:dyDescent="0.2">
      <c r="L167" s="24"/>
      <c r="M167" s="24"/>
      <c r="N167" s="230"/>
      <c r="O167" s="230"/>
      <c r="S167" s="41"/>
    </row>
    <row r="168" spans="12:19" ht="15.75" x14ac:dyDescent="0.2">
      <c r="L168" s="24"/>
      <c r="M168" s="24"/>
      <c r="N168" s="230"/>
      <c r="O168" s="230"/>
      <c r="S168" s="41"/>
    </row>
    <row r="169" spans="12:19" ht="15.75" x14ac:dyDescent="0.2">
      <c r="L169" s="24"/>
      <c r="M169" s="24"/>
      <c r="N169" s="230"/>
      <c r="O169" s="230"/>
      <c r="S169" s="41"/>
    </row>
    <row r="170" spans="12:19" ht="15.75" x14ac:dyDescent="0.2">
      <c r="L170" s="24"/>
      <c r="M170" s="24"/>
      <c r="N170" s="230"/>
      <c r="O170" s="230"/>
      <c r="S170" s="41"/>
    </row>
    <row r="171" spans="12:19" ht="15.75" x14ac:dyDescent="0.2">
      <c r="L171" s="24"/>
      <c r="M171" s="24"/>
      <c r="N171" s="230"/>
      <c r="O171" s="230"/>
      <c r="S171" s="41"/>
    </row>
    <row r="172" spans="12:19" ht="15.75" x14ac:dyDescent="0.2">
      <c r="L172" s="24"/>
      <c r="M172" s="24"/>
      <c r="N172" s="230"/>
      <c r="O172" s="230"/>
      <c r="S172" s="41"/>
    </row>
    <row r="173" spans="12:19" ht="15.75" x14ac:dyDescent="0.2">
      <c r="L173" s="24"/>
      <c r="M173" s="24"/>
      <c r="N173" s="230"/>
      <c r="O173" s="230"/>
      <c r="S173" s="41"/>
    </row>
    <row r="174" spans="12:19" ht="15.75" x14ac:dyDescent="0.2">
      <c r="L174" s="24"/>
      <c r="M174" s="24"/>
      <c r="N174" s="230"/>
      <c r="O174" s="230"/>
      <c r="S174" s="41"/>
    </row>
    <row r="175" spans="12:19" ht="15.75" x14ac:dyDescent="0.2">
      <c r="L175" s="24"/>
      <c r="M175" s="24"/>
      <c r="N175" s="230"/>
      <c r="O175" s="230"/>
      <c r="S175" s="41"/>
    </row>
    <row r="176" spans="12:19" ht="15.75" x14ac:dyDescent="0.2">
      <c r="L176" s="24"/>
      <c r="M176" s="24"/>
      <c r="N176" s="230"/>
      <c r="O176" s="230"/>
      <c r="S176" s="41"/>
    </row>
    <row r="177" spans="12:19" ht="15.75" x14ac:dyDescent="0.2">
      <c r="L177" s="24"/>
      <c r="M177" s="24"/>
      <c r="N177" s="230"/>
      <c r="O177" s="230"/>
      <c r="S177" s="41"/>
    </row>
    <row r="178" spans="12:19" ht="15.75" x14ac:dyDescent="0.2">
      <c r="L178" s="24"/>
      <c r="M178" s="24"/>
      <c r="N178" s="230"/>
      <c r="O178" s="230"/>
      <c r="S178" s="41"/>
    </row>
    <row r="179" spans="12:19" ht="15.75" x14ac:dyDescent="0.2">
      <c r="L179" s="24"/>
      <c r="M179" s="24"/>
      <c r="N179" s="230"/>
      <c r="O179" s="230"/>
      <c r="S179" s="41"/>
    </row>
    <row r="180" spans="12:19" ht="15.75" x14ac:dyDescent="0.2">
      <c r="L180" s="24"/>
      <c r="M180" s="24"/>
      <c r="N180" s="230"/>
      <c r="O180" s="230"/>
      <c r="S180" s="41"/>
    </row>
    <row r="181" spans="12:19" ht="15.75" x14ac:dyDescent="0.2">
      <c r="L181" s="24"/>
      <c r="M181" s="24"/>
      <c r="N181" s="230"/>
      <c r="O181" s="230"/>
      <c r="S181" s="41"/>
    </row>
    <row r="182" spans="12:19" ht="15.75" x14ac:dyDescent="0.2">
      <c r="L182" s="24"/>
      <c r="M182" s="24"/>
      <c r="N182" s="230"/>
      <c r="O182" s="230"/>
      <c r="S182" s="41"/>
    </row>
    <row r="183" spans="12:19" ht="15.75" x14ac:dyDescent="0.2">
      <c r="L183" s="24"/>
      <c r="M183" s="24"/>
      <c r="N183" s="230"/>
      <c r="O183" s="230"/>
      <c r="S183" s="41"/>
    </row>
    <row r="184" spans="12:19" ht="15.75" x14ac:dyDescent="0.2">
      <c r="L184" s="24"/>
      <c r="M184" s="24"/>
      <c r="N184" s="230"/>
      <c r="O184" s="230"/>
      <c r="S184" s="41"/>
    </row>
    <row r="185" spans="12:19" ht="15.75" x14ac:dyDescent="0.2">
      <c r="L185" s="24"/>
      <c r="M185" s="24"/>
      <c r="N185" s="230"/>
      <c r="O185" s="230"/>
      <c r="S185" s="41"/>
    </row>
    <row r="186" spans="12:19" ht="15.75" x14ac:dyDescent="0.2">
      <c r="L186" s="24"/>
      <c r="M186" s="24"/>
      <c r="N186" s="230"/>
      <c r="O186" s="230"/>
      <c r="S186" s="41"/>
    </row>
    <row r="187" spans="12:19" ht="15.75" x14ac:dyDescent="0.2">
      <c r="L187" s="24"/>
      <c r="M187" s="24"/>
      <c r="N187" s="230"/>
      <c r="O187" s="230"/>
      <c r="S187" s="41"/>
    </row>
    <row r="188" spans="12:19" ht="15.75" x14ac:dyDescent="0.2">
      <c r="L188" s="24"/>
      <c r="M188" s="24"/>
      <c r="N188" s="230"/>
      <c r="O188" s="230"/>
      <c r="S188" s="41"/>
    </row>
    <row r="189" spans="12:19" ht="15.75" x14ac:dyDescent="0.2">
      <c r="L189" s="24"/>
      <c r="M189" s="24"/>
      <c r="N189" s="230"/>
      <c r="O189" s="230"/>
      <c r="S189" s="41"/>
    </row>
    <row r="190" spans="12:19" ht="15.75" x14ac:dyDescent="0.2">
      <c r="L190" s="24"/>
      <c r="M190" s="24"/>
      <c r="N190" s="230"/>
      <c r="O190" s="230"/>
      <c r="S190" s="41"/>
    </row>
    <row r="191" spans="12:19" ht="15.75" x14ac:dyDescent="0.2">
      <c r="L191" s="24"/>
      <c r="M191" s="24"/>
      <c r="N191" s="230"/>
      <c r="O191" s="230"/>
      <c r="S191" s="41"/>
    </row>
    <row r="192" spans="12:19" ht="15.75" x14ac:dyDescent="0.2">
      <c r="L192" s="24"/>
      <c r="M192" s="24"/>
      <c r="N192" s="230"/>
      <c r="O192" s="230"/>
      <c r="S192" s="41"/>
    </row>
    <row r="193" spans="12:19" ht="15.75" x14ac:dyDescent="0.2">
      <c r="L193" s="24"/>
      <c r="M193" s="24"/>
      <c r="N193" s="230"/>
      <c r="O193" s="230"/>
      <c r="S193" s="41"/>
    </row>
    <row r="194" spans="12:19" ht="15.75" x14ac:dyDescent="0.2">
      <c r="L194" s="24"/>
      <c r="M194" s="24"/>
      <c r="N194" s="230"/>
      <c r="O194" s="230"/>
      <c r="S194" s="41"/>
    </row>
    <row r="195" spans="12:19" ht="15.75" x14ac:dyDescent="0.2">
      <c r="L195" s="24"/>
      <c r="M195" s="24"/>
      <c r="N195" s="230"/>
      <c r="O195" s="230"/>
      <c r="S195" s="41"/>
    </row>
    <row r="196" spans="12:19" ht="15.75" x14ac:dyDescent="0.2">
      <c r="L196" s="24"/>
      <c r="M196" s="24"/>
      <c r="N196" s="230"/>
      <c r="O196" s="230"/>
      <c r="S196" s="41"/>
    </row>
    <row r="197" spans="12:19" ht="15.75" x14ac:dyDescent="0.2">
      <c r="L197" s="24"/>
      <c r="M197" s="24"/>
      <c r="N197" s="230"/>
      <c r="O197" s="230"/>
      <c r="S197" s="41"/>
    </row>
    <row r="198" spans="12:19" ht="15.75" x14ac:dyDescent="0.2">
      <c r="L198" s="24"/>
      <c r="M198" s="24"/>
      <c r="N198" s="230"/>
      <c r="O198" s="230"/>
      <c r="S198" s="41"/>
    </row>
    <row r="199" spans="12:19" ht="15.75" x14ac:dyDescent="0.2">
      <c r="L199" s="24"/>
      <c r="M199" s="24"/>
      <c r="N199" s="230"/>
      <c r="O199" s="230"/>
      <c r="S199" s="41"/>
    </row>
    <row r="200" spans="12:19" ht="15.75" x14ac:dyDescent="0.2">
      <c r="L200" s="24"/>
      <c r="M200" s="24"/>
      <c r="N200" s="230"/>
      <c r="O200" s="230"/>
      <c r="S200" s="41"/>
    </row>
    <row r="201" spans="12:19" ht="15.75" x14ac:dyDescent="0.2">
      <c r="L201" s="24"/>
      <c r="M201" s="24"/>
      <c r="N201" s="230"/>
      <c r="O201" s="230"/>
      <c r="S201" s="41"/>
    </row>
    <row r="202" spans="12:19" ht="15.75" x14ac:dyDescent="0.2">
      <c r="L202" s="24"/>
      <c r="M202" s="24"/>
      <c r="N202" s="230"/>
      <c r="O202" s="230"/>
      <c r="S202" s="41"/>
    </row>
    <row r="203" spans="12:19" ht="15.75" x14ac:dyDescent="0.2">
      <c r="L203" s="24"/>
      <c r="M203" s="24"/>
      <c r="N203" s="230"/>
      <c r="O203" s="230"/>
      <c r="S203" s="41"/>
    </row>
    <row r="204" spans="12:19" ht="15.75" x14ac:dyDescent="0.2">
      <c r="L204" s="24"/>
      <c r="M204" s="24"/>
      <c r="N204" s="230"/>
      <c r="O204" s="230"/>
      <c r="S204" s="41"/>
    </row>
    <row r="205" spans="12:19" ht="15.75" x14ac:dyDescent="0.2">
      <c r="L205" s="24"/>
      <c r="M205" s="24"/>
      <c r="N205" s="230"/>
      <c r="O205" s="230"/>
      <c r="S205" s="41"/>
    </row>
    <row r="206" spans="12:19" ht="15.75" x14ac:dyDescent="0.2">
      <c r="L206" s="24"/>
      <c r="M206" s="24"/>
      <c r="N206" s="230"/>
      <c r="O206" s="230"/>
      <c r="S206" s="41"/>
    </row>
    <row r="207" spans="12:19" ht="15.75" x14ac:dyDescent="0.2">
      <c r="L207" s="24"/>
      <c r="M207" s="24"/>
      <c r="N207" s="230"/>
      <c r="O207" s="230"/>
    </row>
    <row r="208" spans="12:19" ht="15.75" x14ac:dyDescent="0.2">
      <c r="L208" s="24"/>
      <c r="M208" s="24"/>
      <c r="N208" s="230"/>
      <c r="O208" s="230"/>
    </row>
    <row r="209" spans="12:15" ht="15.75" x14ac:dyDescent="0.2">
      <c r="L209" s="24"/>
      <c r="M209" s="24"/>
      <c r="N209" s="230"/>
      <c r="O209" s="230"/>
    </row>
    <row r="210" spans="12:15" ht="15.75" x14ac:dyDescent="0.2">
      <c r="L210" s="24"/>
      <c r="M210" s="24"/>
      <c r="N210" s="230"/>
      <c r="O210" s="230"/>
    </row>
    <row r="211" spans="12:15" ht="15.75" x14ac:dyDescent="0.2">
      <c r="L211" s="24"/>
      <c r="M211" s="24"/>
      <c r="N211" s="230"/>
      <c r="O211" s="230"/>
    </row>
    <row r="212" spans="12:15" ht="15.75" x14ac:dyDescent="0.2">
      <c r="L212" s="24"/>
      <c r="M212" s="24"/>
      <c r="N212" s="230"/>
      <c r="O212" s="230"/>
    </row>
    <row r="213" spans="12:15" ht="15.75" x14ac:dyDescent="0.2">
      <c r="L213" s="24"/>
      <c r="M213" s="24"/>
      <c r="N213" s="230"/>
      <c r="O213" s="230"/>
    </row>
    <row r="214" spans="12:15" ht="15.75" x14ac:dyDescent="0.2">
      <c r="L214" s="24"/>
      <c r="M214" s="24"/>
      <c r="N214" s="230"/>
      <c r="O214" s="230"/>
    </row>
    <row r="215" spans="12:15" ht="15.75" x14ac:dyDescent="0.2">
      <c r="L215" s="24"/>
      <c r="M215" s="24"/>
      <c r="N215" s="230"/>
      <c r="O215" s="230"/>
    </row>
    <row r="216" spans="12:15" ht="15.75" x14ac:dyDescent="0.2">
      <c r="L216" s="24"/>
      <c r="M216" s="24"/>
      <c r="N216" s="230"/>
      <c r="O216" s="230"/>
    </row>
    <row r="217" spans="12:15" ht="15.75" x14ac:dyDescent="0.2">
      <c r="L217" s="24"/>
      <c r="M217" s="24"/>
      <c r="N217" s="230"/>
      <c r="O217" s="230"/>
    </row>
    <row r="218" spans="12:15" ht="15.75" x14ac:dyDescent="0.2">
      <c r="L218" s="24"/>
      <c r="M218" s="24"/>
      <c r="N218" s="230"/>
      <c r="O218" s="230"/>
    </row>
    <row r="219" spans="12:15" ht="15.75" x14ac:dyDescent="0.2">
      <c r="L219" s="24"/>
      <c r="M219" s="24"/>
      <c r="N219" s="230"/>
      <c r="O219" s="230"/>
    </row>
    <row r="220" spans="12:15" ht="15.75" x14ac:dyDescent="0.2">
      <c r="L220" s="24"/>
      <c r="M220" s="24"/>
      <c r="N220" s="230"/>
      <c r="O220" s="230"/>
    </row>
    <row r="221" spans="12:15" ht="15.75" x14ac:dyDescent="0.2">
      <c r="L221" s="24"/>
      <c r="M221" s="24"/>
      <c r="N221" s="230"/>
      <c r="O221" s="230"/>
    </row>
    <row r="222" spans="12:15" ht="15.75" x14ac:dyDescent="0.2">
      <c r="L222" s="24"/>
      <c r="M222" s="24"/>
      <c r="N222" s="230"/>
      <c r="O222" s="230"/>
    </row>
    <row r="223" spans="12:15" ht="15.75" x14ac:dyDescent="0.2">
      <c r="L223" s="24"/>
      <c r="M223" s="24"/>
      <c r="N223" s="230"/>
      <c r="O223" s="230"/>
    </row>
    <row r="224" spans="12:15" ht="15.75" x14ac:dyDescent="0.2">
      <c r="L224" s="24"/>
      <c r="M224" s="24"/>
      <c r="N224" s="230"/>
      <c r="O224" s="230"/>
    </row>
    <row r="225" spans="12:15" ht="15.75" x14ac:dyDescent="0.2">
      <c r="L225" s="24"/>
      <c r="M225" s="24"/>
      <c r="N225" s="230"/>
      <c r="O225" s="230"/>
    </row>
    <row r="226" spans="12:15" ht="15.75" x14ac:dyDescent="0.2">
      <c r="L226" s="24"/>
      <c r="M226" s="24"/>
      <c r="N226" s="230"/>
      <c r="O226" s="230"/>
    </row>
    <row r="227" spans="12:15" ht="15.75" x14ac:dyDescent="0.2">
      <c r="L227" s="24"/>
      <c r="M227" s="24"/>
      <c r="N227" s="230"/>
      <c r="O227" s="230"/>
    </row>
    <row r="228" spans="12:15" ht="15.75" x14ac:dyDescent="0.2">
      <c r="L228" s="24"/>
      <c r="M228" s="24"/>
      <c r="N228" s="230"/>
      <c r="O228" s="230"/>
    </row>
    <row r="229" spans="12:15" ht="15.75" x14ac:dyDescent="0.2">
      <c r="L229" s="24"/>
      <c r="M229" s="24"/>
      <c r="N229" s="230"/>
      <c r="O229" s="230"/>
    </row>
    <row r="230" spans="12:15" ht="15.75" x14ac:dyDescent="0.2">
      <c r="L230" s="24"/>
      <c r="M230" s="24"/>
      <c r="N230" s="230"/>
      <c r="O230" s="230"/>
    </row>
    <row r="231" spans="12:15" ht="15.75" x14ac:dyDescent="0.2">
      <c r="L231" s="24"/>
      <c r="M231" s="24"/>
      <c r="N231" s="230"/>
      <c r="O231" s="230"/>
    </row>
    <row r="232" spans="12:15" ht="15.75" x14ac:dyDescent="0.2">
      <c r="L232" s="24"/>
      <c r="M232" s="24"/>
      <c r="N232" s="230"/>
      <c r="O232" s="230"/>
    </row>
    <row r="233" spans="12:15" ht="15.75" x14ac:dyDescent="0.2">
      <c r="L233" s="24"/>
      <c r="M233" s="24"/>
      <c r="N233" s="230"/>
      <c r="O233" s="230"/>
    </row>
    <row r="234" spans="12:15" ht="15.75" x14ac:dyDescent="0.2">
      <c r="L234" s="24"/>
      <c r="M234" s="24"/>
      <c r="N234" s="230"/>
      <c r="O234" s="230"/>
    </row>
    <row r="235" spans="12:15" ht="15.75" x14ac:dyDescent="0.2">
      <c r="L235" s="24"/>
      <c r="M235" s="24"/>
      <c r="N235" s="230"/>
      <c r="O235" s="230"/>
    </row>
    <row r="236" spans="12:15" ht="15.75" x14ac:dyDescent="0.2">
      <c r="L236" s="24"/>
      <c r="M236" s="24"/>
      <c r="N236" s="230"/>
      <c r="O236" s="230"/>
    </row>
    <row r="237" spans="12:15" ht="15.75" x14ac:dyDescent="0.2">
      <c r="L237" s="24"/>
      <c r="M237" s="24"/>
      <c r="N237" s="230"/>
      <c r="O237" s="230"/>
    </row>
    <row r="238" spans="12:15" ht="15.75" x14ac:dyDescent="0.2">
      <c r="L238" s="24"/>
      <c r="M238" s="24"/>
      <c r="N238" s="230"/>
      <c r="O238" s="230"/>
    </row>
    <row r="239" spans="12:15" ht="15.75" x14ac:dyDescent="0.2">
      <c r="L239" s="24"/>
      <c r="M239" s="24"/>
      <c r="N239" s="230"/>
      <c r="O239" s="230"/>
    </row>
    <row r="240" spans="12:15" ht="15.75" x14ac:dyDescent="0.2">
      <c r="L240" s="24"/>
      <c r="M240" s="24"/>
      <c r="N240" s="230"/>
      <c r="O240" s="230"/>
    </row>
    <row r="241" spans="12:15" ht="15.75" x14ac:dyDescent="0.2">
      <c r="L241" s="24"/>
      <c r="M241" s="24"/>
      <c r="N241" s="230"/>
      <c r="O241" s="230"/>
    </row>
    <row r="242" spans="12:15" ht="15.75" x14ac:dyDescent="0.2">
      <c r="L242" s="24"/>
      <c r="M242" s="24"/>
      <c r="N242" s="230"/>
      <c r="O242" s="230"/>
    </row>
    <row r="243" spans="12:15" ht="15.75" x14ac:dyDescent="0.2">
      <c r="L243" s="24"/>
      <c r="M243" s="24"/>
      <c r="N243" s="230"/>
      <c r="O243" s="230"/>
    </row>
    <row r="244" spans="12:15" ht="15.75" x14ac:dyDescent="0.2">
      <c r="L244" s="24"/>
      <c r="M244" s="24"/>
      <c r="N244" s="230"/>
      <c r="O244" s="230"/>
    </row>
    <row r="245" spans="12:15" ht="15.75" x14ac:dyDescent="0.2">
      <c r="L245" s="24"/>
      <c r="M245" s="24"/>
      <c r="N245" s="230"/>
      <c r="O245" s="230"/>
    </row>
    <row r="246" spans="12:15" ht="15.75" x14ac:dyDescent="0.2">
      <c r="L246" s="24"/>
      <c r="M246" s="24"/>
      <c r="N246" s="230"/>
      <c r="O246" s="230"/>
    </row>
    <row r="247" spans="12:15" ht="15.75" x14ac:dyDescent="0.2">
      <c r="L247" s="24"/>
      <c r="M247" s="24"/>
      <c r="N247" s="230"/>
      <c r="O247" s="230"/>
    </row>
    <row r="248" spans="12:15" ht="15.75" x14ac:dyDescent="0.2">
      <c r="L248" s="24"/>
      <c r="M248" s="24"/>
      <c r="N248" s="230"/>
      <c r="O248" s="230"/>
    </row>
    <row r="249" spans="12:15" ht="15.75" x14ac:dyDescent="0.2">
      <c r="L249" s="24"/>
      <c r="M249" s="24"/>
      <c r="N249" s="230"/>
      <c r="O249" s="230"/>
    </row>
    <row r="250" spans="12:15" ht="15.75" x14ac:dyDescent="0.2">
      <c r="L250" s="24"/>
      <c r="M250" s="24"/>
      <c r="N250" s="230"/>
      <c r="O250" s="230"/>
    </row>
    <row r="251" spans="12:15" ht="15.75" x14ac:dyDescent="0.2">
      <c r="L251" s="24"/>
      <c r="M251" s="24"/>
      <c r="N251" s="230"/>
      <c r="O251" s="230"/>
    </row>
    <row r="252" spans="12:15" ht="15.75" x14ac:dyDescent="0.2">
      <c r="L252" s="24"/>
      <c r="M252" s="24"/>
      <c r="N252" s="230"/>
      <c r="O252" s="230"/>
    </row>
    <row r="253" spans="12:15" ht="15.75" x14ac:dyDescent="0.2">
      <c r="L253" s="24"/>
      <c r="M253" s="24"/>
      <c r="N253" s="230"/>
      <c r="O253" s="230"/>
    </row>
    <row r="254" spans="12:15" ht="15.75" x14ac:dyDescent="0.2">
      <c r="L254" s="24"/>
      <c r="M254" s="24"/>
      <c r="N254" s="230"/>
      <c r="O254" s="230"/>
    </row>
    <row r="255" spans="12:15" x14ac:dyDescent="0.2">
      <c r="L255" s="230"/>
      <c r="M255" s="230"/>
      <c r="N255" s="230"/>
      <c r="O255" s="230"/>
    </row>
    <row r="256" spans="12:15" x14ac:dyDescent="0.2">
      <c r="L256" s="230"/>
      <c r="M256" s="230"/>
      <c r="N256" s="230"/>
      <c r="O256" s="230"/>
    </row>
    <row r="257" spans="12:15" x14ac:dyDescent="0.2">
      <c r="L257" s="230"/>
      <c r="M257" s="230"/>
      <c r="N257" s="230"/>
      <c r="O257" s="230"/>
    </row>
    <row r="258" spans="12:15" x14ac:dyDescent="0.2">
      <c r="L258" s="230"/>
      <c r="M258" s="230"/>
      <c r="N258" s="230"/>
      <c r="O258" s="230"/>
    </row>
    <row r="259" spans="12:15" x14ac:dyDescent="0.2">
      <c r="L259" s="230"/>
      <c r="M259" s="230"/>
      <c r="N259" s="230"/>
      <c r="O259" s="230"/>
    </row>
    <row r="260" spans="12:15" x14ac:dyDescent="0.2">
      <c r="L260" s="230"/>
      <c r="M260" s="230"/>
      <c r="N260" s="230"/>
      <c r="O260" s="230"/>
    </row>
    <row r="261" spans="12:15" x14ac:dyDescent="0.2">
      <c r="L261" s="230"/>
      <c r="M261" s="230"/>
      <c r="N261" s="230"/>
      <c r="O261" s="230"/>
    </row>
    <row r="262" spans="12:15" x14ac:dyDescent="0.2">
      <c r="L262" s="230"/>
      <c r="M262" s="230"/>
      <c r="N262" s="230"/>
      <c r="O262" s="230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workbookViewId="0">
      <selection activeCell="I142" sqref="I142"/>
    </sheetView>
  </sheetViews>
  <sheetFormatPr baseColWidth="10" defaultColWidth="11.42578125" defaultRowHeight="12.75" x14ac:dyDescent="0.2"/>
  <cols>
    <col min="1" max="1" width="3.85546875" style="804" customWidth="1"/>
    <col min="2" max="2" width="5.28515625" style="805" customWidth="1"/>
    <col min="3" max="3" width="6" style="806" customWidth="1"/>
    <col min="4" max="4" width="42.42578125" style="804" customWidth="1"/>
    <col min="5" max="5" width="9.42578125" style="804" customWidth="1"/>
    <col min="6" max="6" width="6" style="804" customWidth="1"/>
    <col min="7" max="7" width="4.28515625" style="807" customWidth="1"/>
    <col min="8" max="8" width="8.28515625" style="1012" customWidth="1"/>
    <col min="9" max="9" width="4.85546875" style="1013" customWidth="1"/>
    <col min="10" max="10" width="6.5703125" style="1014" customWidth="1"/>
    <col min="11" max="11" width="7" style="804" customWidth="1"/>
    <col min="12" max="12" width="9" style="804" customWidth="1"/>
    <col min="13" max="13" width="10.140625" style="804" customWidth="1"/>
    <col min="14" max="14" width="6.85546875" style="804" customWidth="1"/>
    <col min="15" max="15" width="10.42578125" style="804" customWidth="1"/>
    <col min="16" max="16" width="7" style="804" customWidth="1"/>
    <col min="17" max="17" width="11" style="804" customWidth="1"/>
    <col min="18" max="18" width="7" style="1003" customWidth="1"/>
    <col min="19" max="19" width="7" style="810" customWidth="1"/>
    <col min="20" max="20" width="3.28515625" style="804" customWidth="1"/>
    <col min="21" max="21" width="32.7109375" style="804" customWidth="1"/>
    <col min="22" max="24" width="4" style="804" customWidth="1"/>
    <col min="25" max="25" width="8.28515625" style="804" customWidth="1"/>
    <col min="26" max="26" width="6.42578125" style="804" customWidth="1"/>
    <col min="27" max="27" width="10.5703125" style="1015" customWidth="1"/>
    <col min="28" max="28" width="6" style="1015" customWidth="1"/>
    <col min="29" max="29" width="6.140625" style="1015" customWidth="1"/>
    <col min="30" max="30" width="5.5703125" style="1015" customWidth="1"/>
    <col min="31" max="31" width="7.5703125" style="1015" customWidth="1"/>
    <col min="32" max="43" width="2.140625" style="1015" hidden="1" customWidth="1"/>
    <col min="44" max="45" width="4.85546875" style="1015" hidden="1" customWidth="1"/>
    <col min="46" max="57" width="4.85546875" style="804" customWidth="1"/>
    <col min="58" max="77" width="2.42578125" style="810" customWidth="1"/>
    <col min="78" max="16384" width="11.42578125" style="810"/>
  </cols>
  <sheetData>
    <row r="1" spans="1:57" x14ac:dyDescent="0.2">
      <c r="H1" s="808"/>
      <c r="I1" s="808"/>
      <c r="J1" s="809"/>
      <c r="R1" s="804"/>
      <c r="AA1" s="804"/>
      <c r="AB1" s="804"/>
      <c r="AC1" s="804"/>
      <c r="AD1" s="804"/>
      <c r="AE1" s="804"/>
      <c r="AF1" s="804"/>
      <c r="AG1" s="804"/>
      <c r="AH1" s="804"/>
      <c r="AI1" s="804"/>
      <c r="AJ1" s="804"/>
      <c r="AK1" s="804"/>
      <c r="AL1" s="804"/>
      <c r="AM1" s="804"/>
      <c r="AN1" s="804"/>
      <c r="AO1" s="804"/>
      <c r="AP1" s="804"/>
      <c r="AQ1" s="804"/>
      <c r="AR1" s="804"/>
      <c r="AS1" s="804"/>
    </row>
    <row r="2" spans="1:57" ht="13.5" customHeight="1" x14ac:dyDescent="0.2">
      <c r="A2" s="1492" t="s">
        <v>0</v>
      </c>
      <c r="B2" s="1492"/>
      <c r="C2" s="1492"/>
      <c r="D2" s="1492"/>
      <c r="E2" s="1492"/>
      <c r="F2" s="1492"/>
      <c r="G2" s="1492"/>
      <c r="H2" s="1492"/>
      <c r="I2" s="1492"/>
      <c r="J2" s="1492"/>
      <c r="K2" s="1492"/>
      <c r="L2" s="1492"/>
      <c r="M2" s="1492"/>
      <c r="N2" s="1492"/>
      <c r="O2" s="1492"/>
      <c r="P2" s="814"/>
      <c r="Q2" s="814"/>
      <c r="R2" s="812"/>
      <c r="S2" s="813"/>
      <c r="T2" s="1446" t="s">
        <v>0</v>
      </c>
      <c r="U2" s="1446"/>
      <c r="V2" s="1446"/>
      <c r="W2" s="1446"/>
      <c r="X2" s="1446"/>
      <c r="Y2" s="1446"/>
      <c r="Z2" s="1446"/>
      <c r="AA2" s="1446"/>
      <c r="AB2" s="1446"/>
      <c r="AC2" s="1446"/>
      <c r="AD2" s="1446"/>
      <c r="AE2" s="1446"/>
      <c r="AF2" s="1446"/>
      <c r="AG2" s="1446"/>
      <c r="AH2" s="1446"/>
      <c r="AI2" s="1446"/>
      <c r="AJ2" s="1446"/>
      <c r="AK2" s="1446"/>
      <c r="AL2" s="1446"/>
      <c r="AM2" s="1446"/>
      <c r="AN2" s="1446"/>
      <c r="AO2" s="1446"/>
      <c r="AP2" s="1446"/>
      <c r="AQ2" s="1446"/>
      <c r="AR2" s="1446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  <c r="BD2" s="1446"/>
      <c r="BE2" s="1446"/>
    </row>
    <row r="3" spans="1:57" ht="12" customHeight="1" x14ac:dyDescent="0.2">
      <c r="A3" s="1493" t="s">
        <v>1</v>
      </c>
      <c r="B3" s="1493"/>
      <c r="C3" s="1493"/>
      <c r="D3" s="1493"/>
      <c r="E3" s="1493"/>
      <c r="F3" s="1493"/>
      <c r="G3" s="1493"/>
      <c r="H3" s="1493"/>
      <c r="I3" s="1493"/>
      <c r="J3" s="1493"/>
      <c r="K3" s="1493"/>
      <c r="L3" s="1493"/>
      <c r="M3" s="1493"/>
      <c r="N3" s="1493"/>
      <c r="O3" s="1493"/>
      <c r="P3" s="814"/>
      <c r="Q3" s="814"/>
      <c r="R3" s="812"/>
      <c r="S3" s="813"/>
      <c r="T3" s="1446" t="s">
        <v>1</v>
      </c>
      <c r="U3" s="1446"/>
      <c r="V3" s="1446"/>
      <c r="W3" s="1446"/>
      <c r="X3" s="1446"/>
      <c r="Y3" s="1446"/>
      <c r="Z3" s="1446"/>
      <c r="AA3" s="1446"/>
      <c r="AB3" s="1446"/>
      <c r="AC3" s="1446"/>
      <c r="AD3" s="1446"/>
      <c r="AE3" s="1446"/>
      <c r="AF3" s="1446"/>
      <c r="AG3" s="1446"/>
      <c r="AH3" s="1446"/>
      <c r="AI3" s="1446"/>
      <c r="AJ3" s="1446"/>
      <c r="AK3" s="1446"/>
      <c r="AL3" s="1446"/>
      <c r="AM3" s="1446"/>
      <c r="AN3" s="1446"/>
      <c r="AO3" s="1446"/>
      <c r="AP3" s="1446"/>
      <c r="AQ3" s="1446"/>
      <c r="AR3" s="1446"/>
      <c r="AS3" s="1446"/>
      <c r="AT3" s="1446"/>
      <c r="AU3" s="1446"/>
      <c r="AV3" s="1446"/>
      <c r="AW3" s="1446"/>
      <c r="AX3" s="1446"/>
      <c r="AY3" s="1446"/>
      <c r="AZ3" s="1446"/>
      <c r="BA3" s="1446"/>
      <c r="BB3" s="1446"/>
      <c r="BC3" s="1446"/>
      <c r="BD3" s="1446"/>
      <c r="BE3" s="1446"/>
    </row>
    <row r="4" spans="1:57" ht="12" customHeight="1" x14ac:dyDescent="0.2">
      <c r="A4" s="1493" t="s">
        <v>2</v>
      </c>
      <c r="B4" s="1493"/>
      <c r="C4" s="1493"/>
      <c r="D4" s="1493"/>
      <c r="E4" s="1493"/>
      <c r="F4" s="1493"/>
      <c r="G4" s="1493"/>
      <c r="H4" s="1493"/>
      <c r="I4" s="1493"/>
      <c r="J4" s="1493"/>
      <c r="K4" s="1493"/>
      <c r="L4" s="1493"/>
      <c r="M4" s="1493"/>
      <c r="N4" s="1493"/>
      <c r="O4" s="1493"/>
      <c r="P4" s="814"/>
      <c r="Q4" s="814"/>
      <c r="R4" s="812"/>
      <c r="S4" s="813"/>
      <c r="T4" s="1446" t="s">
        <v>3</v>
      </c>
      <c r="U4" s="1446"/>
      <c r="V4" s="1446"/>
      <c r="W4" s="1446"/>
      <c r="X4" s="1446"/>
      <c r="Y4" s="1446"/>
      <c r="Z4" s="1446"/>
      <c r="AA4" s="1446"/>
      <c r="AB4" s="1446"/>
      <c r="AC4" s="1446"/>
      <c r="AD4" s="1446"/>
      <c r="AE4" s="1446"/>
      <c r="AF4" s="1446"/>
      <c r="AG4" s="1446"/>
      <c r="AH4" s="1446"/>
      <c r="AI4" s="1446"/>
      <c r="AJ4" s="1446"/>
      <c r="AK4" s="1446"/>
      <c r="AL4" s="1446"/>
      <c r="AM4" s="1446"/>
      <c r="AN4" s="1446"/>
      <c r="AO4" s="1446"/>
      <c r="AP4" s="1446"/>
      <c r="AQ4" s="1446"/>
      <c r="AR4" s="1446"/>
      <c r="AS4" s="1446"/>
      <c r="AT4" s="1446"/>
      <c r="AU4" s="1446"/>
      <c r="AV4" s="1446"/>
      <c r="AW4" s="1446"/>
      <c r="AX4" s="1446"/>
      <c r="AY4" s="1446"/>
      <c r="AZ4" s="1446"/>
      <c r="BA4" s="1446"/>
      <c r="BB4" s="1446"/>
      <c r="BC4" s="1446"/>
      <c r="BD4" s="1446"/>
      <c r="BE4" s="1446"/>
    </row>
    <row r="5" spans="1:57" ht="9" customHeight="1" x14ac:dyDescent="0.2">
      <c r="A5" s="814"/>
      <c r="B5" s="815"/>
      <c r="C5" s="816"/>
      <c r="D5" s="814"/>
      <c r="E5" s="814"/>
      <c r="F5" s="814"/>
      <c r="G5" s="817"/>
      <c r="H5" s="814"/>
      <c r="I5" s="814"/>
      <c r="J5" s="814"/>
      <c r="K5" s="814"/>
      <c r="L5" s="814"/>
      <c r="M5" s="814"/>
      <c r="N5" s="814"/>
      <c r="O5" s="814"/>
      <c r="P5" s="814"/>
      <c r="Q5" s="814"/>
      <c r="R5" s="812"/>
      <c r="S5" s="813"/>
      <c r="T5" s="818"/>
      <c r="U5" s="818"/>
      <c r="V5" s="818"/>
      <c r="W5" s="818"/>
      <c r="X5" s="818"/>
      <c r="Y5" s="818"/>
      <c r="Z5" s="818"/>
      <c r="AA5" s="818"/>
      <c r="AB5" s="818"/>
      <c r="AC5" s="818"/>
      <c r="AD5" s="818"/>
      <c r="AE5" s="818"/>
      <c r="AF5" s="818"/>
      <c r="AG5" s="818"/>
      <c r="AH5" s="818"/>
      <c r="AI5" s="818"/>
      <c r="AJ5" s="818"/>
      <c r="AK5" s="818"/>
      <c r="AL5" s="818"/>
      <c r="AM5" s="818"/>
      <c r="AN5" s="818"/>
      <c r="AO5" s="818"/>
      <c r="AP5" s="818"/>
      <c r="AQ5" s="818"/>
      <c r="AR5" s="818"/>
      <c r="AS5" s="818"/>
      <c r="AT5" s="818"/>
      <c r="AU5" s="818"/>
      <c r="AV5" s="818"/>
      <c r="AW5" s="818"/>
      <c r="AX5" s="818"/>
      <c r="AY5" s="818"/>
      <c r="AZ5" s="818"/>
      <c r="BA5" s="818"/>
      <c r="BB5" s="818"/>
      <c r="BC5" s="818"/>
      <c r="BD5" s="818"/>
      <c r="BE5" s="818"/>
    </row>
    <row r="6" spans="1:57" ht="12" customHeight="1" x14ac:dyDescent="0.2">
      <c r="A6" s="1446" t="s">
        <v>319</v>
      </c>
      <c r="B6" s="1446"/>
      <c r="C6" s="1446"/>
      <c r="D6" s="1446"/>
      <c r="E6" s="1446"/>
      <c r="F6" s="1446"/>
      <c r="G6" s="1446"/>
      <c r="H6" s="1446"/>
      <c r="I6" s="1446"/>
      <c r="J6" s="1446"/>
      <c r="K6" s="1446"/>
      <c r="L6" s="1446"/>
      <c r="M6" s="1446"/>
      <c r="N6" s="1446"/>
      <c r="O6" s="1446"/>
      <c r="P6" s="1446"/>
      <c r="Q6" s="1446"/>
      <c r="R6" s="819"/>
      <c r="S6" s="813"/>
      <c r="T6" s="1446"/>
      <c r="U6" s="1446"/>
      <c r="V6" s="1446"/>
      <c r="W6" s="1446"/>
      <c r="X6" s="1446"/>
      <c r="Y6" s="1446"/>
      <c r="Z6" s="1446"/>
      <c r="AA6" s="1446"/>
      <c r="AB6" s="1446"/>
      <c r="AC6" s="1446"/>
      <c r="AD6" s="1446"/>
      <c r="AE6" s="1446"/>
      <c r="AF6" s="1446"/>
      <c r="AG6" s="1446"/>
      <c r="AH6" s="1446"/>
      <c r="AI6" s="1446"/>
      <c r="AJ6" s="1446"/>
      <c r="AK6" s="1446"/>
      <c r="AL6" s="1446"/>
      <c r="AM6" s="1446"/>
      <c r="AN6" s="1446"/>
      <c r="AO6" s="1446"/>
      <c r="AP6" s="1446"/>
      <c r="AQ6" s="1446"/>
      <c r="AR6" s="1446"/>
      <c r="AS6" s="1446"/>
      <c r="AT6" s="1446"/>
      <c r="AU6" s="1446"/>
      <c r="AV6" s="1446"/>
      <c r="AW6" s="1446"/>
      <c r="AX6" s="1446"/>
      <c r="AY6" s="1446"/>
      <c r="AZ6" s="1446"/>
      <c r="BA6" s="1446"/>
      <c r="BB6" s="1446"/>
      <c r="BC6" s="1446"/>
      <c r="BD6" s="1446"/>
      <c r="BE6" s="1446"/>
    </row>
    <row r="7" spans="1:57" ht="12" customHeight="1" x14ac:dyDescent="0.2">
      <c r="A7" s="818"/>
      <c r="B7" s="820"/>
      <c r="C7" s="821"/>
      <c r="D7" s="818"/>
      <c r="E7" s="818"/>
      <c r="F7" s="818"/>
      <c r="G7" s="822"/>
      <c r="H7" s="818"/>
      <c r="I7" s="818"/>
      <c r="J7" s="818"/>
      <c r="K7" s="818"/>
      <c r="L7" s="818"/>
      <c r="M7" s="818"/>
      <c r="N7" s="818"/>
      <c r="O7" s="818"/>
      <c r="P7" s="818"/>
      <c r="Q7" s="818"/>
      <c r="R7" s="819"/>
      <c r="S7" s="813"/>
      <c r="T7" s="818"/>
      <c r="U7" s="818"/>
      <c r="V7" s="818"/>
      <c r="W7" s="818"/>
      <c r="X7" s="818"/>
      <c r="Y7" s="818"/>
      <c r="Z7" s="818"/>
      <c r="AA7" s="818"/>
      <c r="AB7" s="818"/>
      <c r="AC7" s="818"/>
      <c r="AD7" s="818"/>
      <c r="AE7" s="818"/>
      <c r="AF7" s="818"/>
      <c r="AG7" s="818"/>
      <c r="AH7" s="818"/>
      <c r="AI7" s="818"/>
      <c r="AJ7" s="818"/>
      <c r="AK7" s="818"/>
      <c r="AL7" s="818"/>
      <c r="AM7" s="818"/>
      <c r="AN7" s="818"/>
      <c r="AO7" s="818"/>
      <c r="AP7" s="818"/>
      <c r="AQ7" s="818"/>
      <c r="AR7" s="818"/>
      <c r="AS7" s="818"/>
      <c r="AT7" s="818"/>
      <c r="AU7" s="818"/>
      <c r="AV7" s="818"/>
      <c r="AW7" s="818"/>
      <c r="AX7" s="818"/>
      <c r="AY7" s="818"/>
      <c r="AZ7" s="818"/>
      <c r="BA7" s="818"/>
      <c r="BB7" s="818"/>
      <c r="BC7" s="818"/>
      <c r="BD7" s="818"/>
      <c r="BE7" s="818"/>
    </row>
    <row r="8" spans="1:57" s="804" customFormat="1" x14ac:dyDescent="0.2">
      <c r="A8" s="823">
        <v>1</v>
      </c>
      <c r="B8" s="824">
        <v>2</v>
      </c>
      <c r="C8" s="825">
        <v>3</v>
      </c>
      <c r="D8" s="823">
        <v>4</v>
      </c>
      <c r="E8" s="823">
        <v>5</v>
      </c>
      <c r="F8" s="823">
        <v>6</v>
      </c>
      <c r="G8" s="826">
        <v>7</v>
      </c>
      <c r="H8" s="827">
        <v>8</v>
      </c>
      <c r="I8" s="827">
        <v>9</v>
      </c>
      <c r="J8" s="823">
        <v>10</v>
      </c>
      <c r="K8" s="823">
        <v>11</v>
      </c>
      <c r="L8" s="823">
        <v>12</v>
      </c>
      <c r="M8" s="823">
        <v>13</v>
      </c>
      <c r="N8" s="823">
        <v>14</v>
      </c>
      <c r="O8" s="823">
        <v>15</v>
      </c>
      <c r="P8" s="828">
        <v>16</v>
      </c>
      <c r="Q8" s="828">
        <v>17</v>
      </c>
      <c r="R8" s="829"/>
      <c r="S8" s="992"/>
      <c r="T8" s="831">
        <v>1</v>
      </c>
      <c r="U8" s="831">
        <v>2</v>
      </c>
      <c r="V8" s="832">
        <v>3</v>
      </c>
      <c r="W8" s="831">
        <v>4</v>
      </c>
      <c r="X8" s="831">
        <v>5</v>
      </c>
      <c r="Y8" s="831">
        <v>6</v>
      </c>
      <c r="Z8" s="831">
        <v>7</v>
      </c>
      <c r="AA8" s="832">
        <v>8</v>
      </c>
      <c r="AB8" s="832">
        <v>9</v>
      </c>
      <c r="AC8" s="831">
        <v>10</v>
      </c>
      <c r="AD8" s="831">
        <v>11</v>
      </c>
      <c r="AE8" s="831">
        <v>12</v>
      </c>
      <c r="AF8" s="831">
        <v>13</v>
      </c>
      <c r="AG8" s="831">
        <v>14</v>
      </c>
      <c r="AH8" s="831">
        <v>15</v>
      </c>
      <c r="AI8" s="831">
        <v>16</v>
      </c>
      <c r="AJ8" s="831">
        <v>17</v>
      </c>
      <c r="AK8" s="831">
        <v>18</v>
      </c>
      <c r="AL8" s="831">
        <v>19</v>
      </c>
      <c r="AM8" s="831">
        <v>20</v>
      </c>
      <c r="AN8" s="831">
        <v>21</v>
      </c>
      <c r="AO8" s="831">
        <v>22</v>
      </c>
      <c r="AP8" s="831">
        <v>23</v>
      </c>
      <c r="AQ8" s="831">
        <v>24</v>
      </c>
      <c r="AR8" s="831">
        <v>25</v>
      </c>
      <c r="AS8" s="831">
        <v>26</v>
      </c>
      <c r="AT8" s="831">
        <v>27</v>
      </c>
      <c r="AU8" s="831">
        <v>28</v>
      </c>
      <c r="AV8" s="831">
        <v>29</v>
      </c>
      <c r="AW8" s="831">
        <v>30</v>
      </c>
      <c r="AX8" s="831">
        <v>31</v>
      </c>
      <c r="AY8" s="831">
        <v>32</v>
      </c>
      <c r="AZ8" s="831">
        <v>33</v>
      </c>
      <c r="BA8" s="831">
        <v>34</v>
      </c>
      <c r="BB8" s="831">
        <v>35</v>
      </c>
      <c r="BC8" s="831">
        <v>36</v>
      </c>
      <c r="BD8" s="831">
        <v>37</v>
      </c>
      <c r="BE8" s="831">
        <v>38</v>
      </c>
    </row>
    <row r="9" spans="1:57" s="835" customFormat="1" ht="26.25" customHeight="1" x14ac:dyDescent="0.2">
      <c r="A9" s="1485" t="s">
        <v>4</v>
      </c>
      <c r="B9" s="1487" t="s">
        <v>5</v>
      </c>
      <c r="C9" s="1488" t="s">
        <v>6</v>
      </c>
      <c r="D9" s="1489" t="s">
        <v>7</v>
      </c>
      <c r="E9" s="1490" t="s">
        <v>8</v>
      </c>
      <c r="F9" s="1485" t="s">
        <v>9</v>
      </c>
      <c r="G9" s="1491" t="s">
        <v>10</v>
      </c>
      <c r="H9" s="1484" t="s">
        <v>11</v>
      </c>
      <c r="I9" s="1484" t="s">
        <v>12</v>
      </c>
      <c r="J9" s="1484" t="s">
        <v>13</v>
      </c>
      <c r="K9" s="1485" t="s">
        <v>14</v>
      </c>
      <c r="L9" s="1485" t="s">
        <v>15</v>
      </c>
      <c r="M9" s="1485" t="s">
        <v>16</v>
      </c>
      <c r="N9" s="1486" t="s">
        <v>17</v>
      </c>
      <c r="O9" s="1486"/>
      <c r="P9" s="1477" t="s">
        <v>18</v>
      </c>
      <c r="Q9" s="1477"/>
      <c r="R9" s="833"/>
      <c r="S9" s="834"/>
      <c r="T9" s="1478" t="s">
        <v>4</v>
      </c>
      <c r="U9" s="1480" t="s">
        <v>7</v>
      </c>
      <c r="V9" s="1482" t="s">
        <v>8</v>
      </c>
      <c r="W9" s="1472" t="s">
        <v>19</v>
      </c>
      <c r="X9" s="1472" t="s">
        <v>20</v>
      </c>
      <c r="Y9" s="1472" t="s">
        <v>11</v>
      </c>
      <c r="Z9" s="1472" t="s">
        <v>21</v>
      </c>
      <c r="AA9" s="1472" t="s">
        <v>22</v>
      </c>
      <c r="AB9" s="1474" t="s">
        <v>23</v>
      </c>
      <c r="AC9" s="1475"/>
      <c r="AD9" s="1475"/>
      <c r="AE9" s="1476"/>
      <c r="AF9" s="1469" t="s">
        <v>24</v>
      </c>
      <c r="AG9" s="1469"/>
      <c r="AH9" s="1469" t="s">
        <v>25</v>
      </c>
      <c r="AI9" s="1469"/>
      <c r="AJ9" s="1469" t="s">
        <v>26</v>
      </c>
      <c r="AK9" s="1469"/>
      <c r="AL9" s="1469" t="s">
        <v>27</v>
      </c>
      <c r="AM9" s="1469"/>
      <c r="AN9" s="1469" t="s">
        <v>28</v>
      </c>
      <c r="AO9" s="1469"/>
      <c r="AP9" s="1469" t="s">
        <v>29</v>
      </c>
      <c r="AQ9" s="1469"/>
      <c r="AR9" s="1470" t="s">
        <v>30</v>
      </c>
      <c r="AS9" s="1471"/>
      <c r="AT9" s="1465" t="s">
        <v>31</v>
      </c>
      <c r="AU9" s="1465"/>
      <c r="AV9" s="1465" t="s">
        <v>32</v>
      </c>
      <c r="AW9" s="1465"/>
      <c r="AX9" s="1465" t="s">
        <v>33</v>
      </c>
      <c r="AY9" s="1465"/>
      <c r="AZ9" s="1465" t="s">
        <v>34</v>
      </c>
      <c r="BA9" s="1465"/>
      <c r="BB9" s="1465" t="s">
        <v>35</v>
      </c>
      <c r="BC9" s="1465"/>
      <c r="BD9" s="1465" t="s">
        <v>36</v>
      </c>
      <c r="BE9" s="1465"/>
    </row>
    <row r="10" spans="1:57" s="835" customFormat="1" ht="33" customHeight="1" x14ac:dyDescent="0.2">
      <c r="A10" s="1485"/>
      <c r="B10" s="1487"/>
      <c r="C10" s="1488"/>
      <c r="D10" s="1489"/>
      <c r="E10" s="1490"/>
      <c r="F10" s="1485"/>
      <c r="G10" s="1491"/>
      <c r="H10" s="1484"/>
      <c r="I10" s="1484"/>
      <c r="J10" s="1484"/>
      <c r="K10" s="1485"/>
      <c r="L10" s="1485"/>
      <c r="M10" s="1485"/>
      <c r="N10" s="1466" t="s">
        <v>37</v>
      </c>
      <c r="O10" s="1466" t="s">
        <v>38</v>
      </c>
      <c r="P10" s="1467" t="s">
        <v>39</v>
      </c>
      <c r="Q10" s="1467" t="s">
        <v>40</v>
      </c>
      <c r="R10" s="836"/>
      <c r="S10" s="834"/>
      <c r="T10" s="1479"/>
      <c r="U10" s="1480"/>
      <c r="V10" s="1483"/>
      <c r="W10" s="1473"/>
      <c r="X10" s="1473"/>
      <c r="Y10" s="1473"/>
      <c r="Z10" s="1473"/>
      <c r="AA10" s="1473"/>
      <c r="AB10" s="837" t="s">
        <v>41</v>
      </c>
      <c r="AC10" s="1468" t="s">
        <v>42</v>
      </c>
      <c r="AD10" s="1468"/>
      <c r="AE10" s="1468"/>
      <c r="AF10" s="1463" t="s">
        <v>43</v>
      </c>
      <c r="AG10" s="1463" t="s">
        <v>44</v>
      </c>
      <c r="AH10" s="1463" t="s">
        <v>43</v>
      </c>
      <c r="AI10" s="1463" t="s">
        <v>44</v>
      </c>
      <c r="AJ10" s="1463" t="s">
        <v>43</v>
      </c>
      <c r="AK10" s="1463" t="s">
        <v>44</v>
      </c>
      <c r="AL10" s="1463" t="s">
        <v>43</v>
      </c>
      <c r="AM10" s="1463" t="s">
        <v>44</v>
      </c>
      <c r="AN10" s="1463" t="s">
        <v>43</v>
      </c>
      <c r="AO10" s="1463" t="s">
        <v>44</v>
      </c>
      <c r="AP10" s="1463" t="s">
        <v>43</v>
      </c>
      <c r="AQ10" s="1463" t="s">
        <v>44</v>
      </c>
      <c r="AR10" s="1461" t="s">
        <v>43</v>
      </c>
      <c r="AS10" s="1461" t="s">
        <v>44</v>
      </c>
      <c r="AT10" s="1461" t="s">
        <v>43</v>
      </c>
      <c r="AU10" s="1461" t="s">
        <v>44</v>
      </c>
      <c r="AV10" s="1461" t="s">
        <v>43</v>
      </c>
      <c r="AW10" s="1461" t="s">
        <v>44</v>
      </c>
      <c r="AX10" s="1461" t="s">
        <v>43</v>
      </c>
      <c r="AY10" s="1461" t="s">
        <v>44</v>
      </c>
      <c r="AZ10" s="1461" t="s">
        <v>43</v>
      </c>
      <c r="BA10" s="1461" t="s">
        <v>44</v>
      </c>
      <c r="BB10" s="1461" t="s">
        <v>43</v>
      </c>
      <c r="BC10" s="1461" t="s">
        <v>44</v>
      </c>
      <c r="BD10" s="1461" t="s">
        <v>43</v>
      </c>
      <c r="BE10" s="1461" t="s">
        <v>44</v>
      </c>
    </row>
    <row r="11" spans="1:57" s="835" customFormat="1" ht="94.5" customHeight="1" x14ac:dyDescent="0.2">
      <c r="A11" s="1485"/>
      <c r="B11" s="1487"/>
      <c r="C11" s="1488"/>
      <c r="D11" s="1489"/>
      <c r="E11" s="1490"/>
      <c r="F11" s="1485"/>
      <c r="G11" s="1491"/>
      <c r="H11" s="1484"/>
      <c r="I11" s="1484"/>
      <c r="J11" s="1484"/>
      <c r="K11" s="1485"/>
      <c r="L11" s="1485"/>
      <c r="M11" s="1485"/>
      <c r="N11" s="1466"/>
      <c r="O11" s="1466"/>
      <c r="P11" s="1467"/>
      <c r="Q11" s="1467"/>
      <c r="R11" s="836"/>
      <c r="S11" s="834"/>
      <c r="T11" s="1479"/>
      <c r="U11" s="1481"/>
      <c r="V11" s="1483"/>
      <c r="W11" s="1473"/>
      <c r="X11" s="1473"/>
      <c r="Y11" s="1473"/>
      <c r="Z11" s="1473"/>
      <c r="AA11" s="1473"/>
      <c r="AB11" s="838" t="s">
        <v>45</v>
      </c>
      <c r="AC11" s="839" t="s">
        <v>43</v>
      </c>
      <c r="AD11" s="839" t="s">
        <v>44</v>
      </c>
      <c r="AE11" s="838" t="s">
        <v>45</v>
      </c>
      <c r="AF11" s="1464"/>
      <c r="AG11" s="1464"/>
      <c r="AH11" s="1464"/>
      <c r="AI11" s="1464"/>
      <c r="AJ11" s="1464"/>
      <c r="AK11" s="1464"/>
      <c r="AL11" s="1464"/>
      <c r="AM11" s="1464"/>
      <c r="AN11" s="1464"/>
      <c r="AO11" s="1464"/>
      <c r="AP11" s="1464"/>
      <c r="AQ11" s="1464"/>
      <c r="AR11" s="1462"/>
      <c r="AS11" s="1462"/>
      <c r="AT11" s="1462"/>
      <c r="AU11" s="1462"/>
      <c r="AV11" s="1462"/>
      <c r="AW11" s="1462"/>
      <c r="AX11" s="1462"/>
      <c r="AY11" s="1462"/>
      <c r="AZ11" s="1462"/>
      <c r="BA11" s="1462"/>
      <c r="BB11" s="1462"/>
      <c r="BC11" s="1462"/>
      <c r="BD11" s="1462"/>
      <c r="BE11" s="1462"/>
    </row>
    <row r="12" spans="1:57" s="860" customFormat="1" ht="17.25" customHeight="1" x14ac:dyDescent="0.2">
      <c r="A12" s="840">
        <v>1</v>
      </c>
      <c r="B12" s="841"/>
      <c r="C12" s="842"/>
      <c r="D12" s="843" t="s">
        <v>46</v>
      </c>
      <c r="E12" s="844"/>
      <c r="F12" s="845"/>
      <c r="G12" s="846"/>
      <c r="H12" s="847"/>
      <c r="I12" s="847"/>
      <c r="J12" s="848"/>
      <c r="K12" s="848"/>
      <c r="L12" s="849"/>
      <c r="M12" s="849"/>
      <c r="N12" s="849"/>
      <c r="O12" s="849"/>
      <c r="P12" s="850"/>
      <c r="Q12" s="850"/>
      <c r="R12" s="851"/>
      <c r="S12" s="852"/>
      <c r="T12" s="853">
        <v>1</v>
      </c>
      <c r="U12" s="854" t="s">
        <v>46</v>
      </c>
      <c r="V12" s="855"/>
      <c r="W12" s="856"/>
      <c r="X12" s="856"/>
      <c r="Y12" s="856"/>
      <c r="Z12" s="856"/>
      <c r="AA12" s="856"/>
      <c r="AB12" s="857"/>
      <c r="AC12" s="858"/>
      <c r="AD12" s="858"/>
      <c r="AE12" s="857"/>
      <c r="AF12" s="859"/>
      <c r="AG12" s="859"/>
      <c r="AH12" s="859"/>
      <c r="AI12" s="859"/>
      <c r="AJ12" s="859"/>
      <c r="AK12" s="859"/>
      <c r="AL12" s="859"/>
      <c r="AM12" s="859"/>
      <c r="AN12" s="859"/>
      <c r="AO12" s="859"/>
      <c r="AP12" s="859"/>
      <c r="AQ12" s="859"/>
      <c r="AR12" s="859"/>
      <c r="AS12" s="859"/>
      <c r="AT12" s="859"/>
      <c r="AU12" s="859"/>
      <c r="AV12" s="859"/>
      <c r="AW12" s="859"/>
      <c r="AX12" s="859"/>
      <c r="AY12" s="859"/>
      <c r="AZ12" s="859"/>
      <c r="BA12" s="859"/>
      <c r="BB12" s="859"/>
      <c r="BC12" s="859"/>
      <c r="BD12" s="859"/>
      <c r="BE12" s="859"/>
    </row>
    <row r="13" spans="1:57" s="877" customFormat="1" ht="25.5" customHeight="1" x14ac:dyDescent="0.2">
      <c r="A13" s="861">
        <v>2</v>
      </c>
      <c r="B13" s="862"/>
      <c r="C13" s="863"/>
      <c r="D13" s="864" t="s">
        <v>47</v>
      </c>
      <c r="E13" s="865"/>
      <c r="F13" s="866"/>
      <c r="G13" s="867"/>
      <c r="H13" s="868"/>
      <c r="I13" s="868"/>
      <c r="J13" s="869"/>
      <c r="K13" s="869"/>
      <c r="L13" s="869"/>
      <c r="M13" s="869"/>
      <c r="N13" s="869"/>
      <c r="O13" s="869"/>
      <c r="P13" s="870"/>
      <c r="Q13" s="870"/>
      <c r="R13" s="871"/>
      <c r="S13" s="872"/>
      <c r="T13" s="873">
        <f>+A13</f>
        <v>2</v>
      </c>
      <c r="U13" s="874" t="str">
        <f>+D13</f>
        <v>I  VIGILANCIA DE LA CALIDAD DEL AGUA PARA CONSUMO HUMANO  Y DISPOSICIÓN DE RESIDUOS</v>
      </c>
      <c r="V13" s="865"/>
      <c r="W13" s="868"/>
      <c r="X13" s="868"/>
      <c r="Y13" s="868"/>
      <c r="Z13" s="868"/>
      <c r="AA13" s="868"/>
      <c r="AB13" s="875"/>
      <c r="AC13" s="876"/>
      <c r="AD13" s="876"/>
      <c r="AE13" s="875"/>
      <c r="AF13" s="873"/>
      <c r="AG13" s="873"/>
      <c r="AH13" s="873"/>
      <c r="AI13" s="873"/>
      <c r="AJ13" s="873"/>
      <c r="AK13" s="873"/>
      <c r="AL13" s="873"/>
      <c r="AM13" s="873"/>
      <c r="AN13" s="873"/>
      <c r="AO13" s="873"/>
      <c r="AP13" s="873"/>
      <c r="AQ13" s="873"/>
      <c r="AR13" s="873"/>
      <c r="AS13" s="873"/>
      <c r="AT13" s="873"/>
      <c r="AU13" s="873"/>
      <c r="AV13" s="873"/>
      <c r="AW13" s="873"/>
      <c r="AX13" s="873"/>
      <c r="AY13" s="873"/>
      <c r="AZ13" s="873"/>
      <c r="BA13" s="873"/>
      <c r="BB13" s="873"/>
      <c r="BC13" s="873"/>
      <c r="BD13" s="873"/>
      <c r="BE13" s="873"/>
    </row>
    <row r="14" spans="1:57" ht="18.75" customHeight="1" x14ac:dyDescent="0.2">
      <c r="A14" s="840">
        <v>3</v>
      </c>
      <c r="B14" s="878">
        <v>8</v>
      </c>
      <c r="C14" s="879"/>
      <c r="D14" s="1453" t="s">
        <v>48</v>
      </c>
      <c r="E14" s="880" t="s">
        <v>278</v>
      </c>
      <c r="F14" s="1315">
        <v>1</v>
      </c>
      <c r="G14" s="1316">
        <v>1</v>
      </c>
      <c r="H14" s="883">
        <f t="shared" ref="H14:H33" si="0">G14*100/F14</f>
        <v>100</v>
      </c>
      <c r="I14" s="884">
        <v>2</v>
      </c>
      <c r="J14" s="885">
        <f>I14*G14</f>
        <v>2</v>
      </c>
      <c r="K14" s="886">
        <f t="shared" ref="K14:K33" si="1">J14*B14</f>
        <v>16</v>
      </c>
      <c r="L14" s="887">
        <f t="shared" ref="L14:L33" si="2">B14*7960</f>
        <v>63680</v>
      </c>
      <c r="M14" s="887">
        <f t="shared" ref="M14:M33" si="3">L14*J14</f>
        <v>127360</v>
      </c>
      <c r="N14" s="887">
        <f t="shared" ref="N14:N33" si="4">C14*J14</f>
        <v>0</v>
      </c>
      <c r="O14" s="887">
        <f>N14*7960</f>
        <v>0</v>
      </c>
      <c r="P14" s="888">
        <f>K14+N14</f>
        <v>16</v>
      </c>
      <c r="Q14" s="888">
        <f>M14+O14</f>
        <v>127360</v>
      </c>
      <c r="R14" s="889"/>
      <c r="S14" s="1005"/>
      <c r="T14" s="891">
        <v>3</v>
      </c>
      <c r="U14" s="1450" t="str">
        <f>+D14</f>
        <v>Inspecciones sanitarias a sistemas de abastecimiento de agua, con acta debidamente diligenciada.</v>
      </c>
      <c r="V14" s="892" t="s">
        <v>49</v>
      </c>
      <c r="W14" s="893">
        <f t="shared" ref="W14:X33" si="5">F14</f>
        <v>1</v>
      </c>
      <c r="X14" s="893">
        <f t="shared" si="5"/>
        <v>1</v>
      </c>
      <c r="Y14" s="894">
        <f>X14*100/W14</f>
        <v>100</v>
      </c>
      <c r="Z14" s="894">
        <f t="shared" ref="Z14:AA33" si="6">I14</f>
        <v>2</v>
      </c>
      <c r="AA14" s="895">
        <f t="shared" si="6"/>
        <v>2</v>
      </c>
      <c r="AB14" s="895"/>
      <c r="AC14" s="895">
        <f t="shared" ref="AC14:AD33" si="7">AF14+AH14+AJ14+AL14+AN14+AP14+AR14+AT14+AV14+AX14+AZ14+BB14</f>
        <v>2</v>
      </c>
      <c r="AD14" s="895">
        <f t="shared" si="7"/>
        <v>0</v>
      </c>
      <c r="AE14" s="896">
        <f>AD14*100/AC14</f>
        <v>0</v>
      </c>
      <c r="AF14" s="896"/>
      <c r="AG14" s="896"/>
      <c r="AH14" s="896"/>
      <c r="AI14" s="896"/>
      <c r="AJ14" s="896"/>
      <c r="AK14" s="896"/>
      <c r="AL14" s="896"/>
      <c r="AM14" s="896"/>
      <c r="AN14" s="896"/>
      <c r="AO14" s="896"/>
      <c r="AP14" s="896"/>
      <c r="AQ14" s="896"/>
      <c r="AR14" s="896"/>
      <c r="AS14" s="896"/>
      <c r="AT14" s="895"/>
      <c r="AU14" s="895"/>
      <c r="AV14" s="895">
        <v>1</v>
      </c>
      <c r="AW14" s="895"/>
      <c r="AX14" s="895"/>
      <c r="AY14" s="895"/>
      <c r="AZ14" s="895">
        <v>1</v>
      </c>
      <c r="BA14" s="895"/>
      <c r="BB14" s="895"/>
      <c r="BC14" s="895"/>
      <c r="BD14" s="895">
        <f>AF14+AH14+AJ14+AL14+AN14+AP14+AR14+AT14+AV14+AX14+AZ14+BB14</f>
        <v>2</v>
      </c>
      <c r="BE14" s="895">
        <f>AG14+AI14+AK14+AM14+AO14+AQ14+AS14+AU14+AW14+AY14+BA14+BC14</f>
        <v>0</v>
      </c>
    </row>
    <row r="15" spans="1:57" ht="20.25" customHeight="1" x14ac:dyDescent="0.2">
      <c r="A15" s="840">
        <v>4</v>
      </c>
      <c r="B15" s="878">
        <v>4</v>
      </c>
      <c r="C15" s="879">
        <v>1.5</v>
      </c>
      <c r="D15" s="1453"/>
      <c r="E15" s="880" t="s">
        <v>279</v>
      </c>
      <c r="F15" s="1317">
        <v>30</v>
      </c>
      <c r="G15" s="1318">
        <v>2</v>
      </c>
      <c r="H15" s="883">
        <f t="shared" si="0"/>
        <v>6.666666666666667</v>
      </c>
      <c r="I15" s="899">
        <v>1</v>
      </c>
      <c r="J15" s="885">
        <f>I15*G15</f>
        <v>2</v>
      </c>
      <c r="K15" s="886">
        <f t="shared" si="1"/>
        <v>8</v>
      </c>
      <c r="L15" s="887">
        <f t="shared" si="2"/>
        <v>31840</v>
      </c>
      <c r="M15" s="887">
        <f t="shared" si="3"/>
        <v>63680</v>
      </c>
      <c r="N15" s="887">
        <f t="shared" si="4"/>
        <v>3</v>
      </c>
      <c r="O15" s="887">
        <f t="shared" ref="O15:O33" si="8">N15*7960</f>
        <v>23880</v>
      </c>
      <c r="P15" s="888">
        <f t="shared" ref="P15:P33" si="9">K15+N15</f>
        <v>11</v>
      </c>
      <c r="Q15" s="888">
        <f t="shared" ref="Q15:Q73" si="10">M15+O15</f>
        <v>87560</v>
      </c>
      <c r="R15" s="889"/>
      <c r="S15" s="1005"/>
      <c r="T15" s="831">
        <v>4</v>
      </c>
      <c r="U15" s="1450"/>
      <c r="V15" s="900" t="s">
        <v>50</v>
      </c>
      <c r="W15" s="893">
        <f t="shared" si="5"/>
        <v>30</v>
      </c>
      <c r="X15" s="893">
        <f t="shared" si="5"/>
        <v>2</v>
      </c>
      <c r="Y15" s="894">
        <f t="shared" ref="Y15:Y33" si="11">X15*100/W15</f>
        <v>6.666666666666667</v>
      </c>
      <c r="Z15" s="894">
        <f t="shared" si="6"/>
        <v>1</v>
      </c>
      <c r="AA15" s="895">
        <f t="shared" si="6"/>
        <v>2</v>
      </c>
      <c r="AB15" s="901"/>
      <c r="AC15" s="895">
        <f t="shared" si="7"/>
        <v>2</v>
      </c>
      <c r="AD15" s="895">
        <f t="shared" si="7"/>
        <v>0</v>
      </c>
      <c r="AE15" s="896">
        <f t="shared" ref="AE15:AE33" si="12">AD15*100/AC15</f>
        <v>0</v>
      </c>
      <c r="AF15" s="902"/>
      <c r="AG15" s="902"/>
      <c r="AH15" s="902"/>
      <c r="AI15" s="902"/>
      <c r="AJ15" s="902"/>
      <c r="AK15" s="902"/>
      <c r="AL15" s="902"/>
      <c r="AM15" s="902"/>
      <c r="AN15" s="902"/>
      <c r="AO15" s="902"/>
      <c r="AP15" s="902"/>
      <c r="AQ15" s="902"/>
      <c r="AR15" s="902"/>
      <c r="AS15" s="902"/>
      <c r="AT15" s="901"/>
      <c r="AU15" s="901"/>
      <c r="AV15" s="901">
        <v>1</v>
      </c>
      <c r="AW15" s="901"/>
      <c r="AX15" s="901"/>
      <c r="AY15" s="901"/>
      <c r="AZ15" s="901">
        <v>1</v>
      </c>
      <c r="BA15" s="901"/>
      <c r="BB15" s="901"/>
      <c r="BC15" s="901"/>
      <c r="BD15" s="895">
        <f t="shared" ref="BD15:BE33" si="13">AF15+AH15+AJ15+AL15+AN15+AP15+AR15+AT15+AV15+AX15+AZ15+BB15</f>
        <v>2</v>
      </c>
      <c r="BE15" s="895">
        <f t="shared" si="13"/>
        <v>0</v>
      </c>
    </row>
    <row r="16" spans="1:57" ht="11.25" customHeight="1" x14ac:dyDescent="0.2">
      <c r="A16" s="840">
        <v>5</v>
      </c>
      <c r="B16" s="878">
        <v>8</v>
      </c>
      <c r="C16" s="879"/>
      <c r="D16" s="1453" t="s">
        <v>51</v>
      </c>
      <c r="E16" s="903" t="s">
        <v>278</v>
      </c>
      <c r="F16" s="904">
        <v>1</v>
      </c>
      <c r="G16" s="905">
        <v>1</v>
      </c>
      <c r="H16" s="883">
        <f t="shared" si="0"/>
        <v>100</v>
      </c>
      <c r="I16" s="899">
        <v>4</v>
      </c>
      <c r="J16" s="885">
        <f>I16*G16</f>
        <v>4</v>
      </c>
      <c r="K16" s="886">
        <f t="shared" si="1"/>
        <v>32</v>
      </c>
      <c r="L16" s="887">
        <f t="shared" si="2"/>
        <v>63680</v>
      </c>
      <c r="M16" s="887">
        <f t="shared" si="3"/>
        <v>254720</v>
      </c>
      <c r="N16" s="887">
        <f t="shared" si="4"/>
        <v>0</v>
      </c>
      <c r="O16" s="887">
        <f t="shared" si="8"/>
        <v>0</v>
      </c>
      <c r="P16" s="888">
        <f t="shared" si="9"/>
        <v>32</v>
      </c>
      <c r="Q16" s="888">
        <f t="shared" si="10"/>
        <v>254720</v>
      </c>
      <c r="R16" s="906"/>
      <c r="S16" s="1005"/>
      <c r="T16" s="831">
        <v>5</v>
      </c>
      <c r="U16" s="1450" t="s">
        <v>51</v>
      </c>
      <c r="V16" s="900" t="s">
        <v>49</v>
      </c>
      <c r="W16" s="893">
        <f t="shared" si="5"/>
        <v>1</v>
      </c>
      <c r="X16" s="893">
        <f t="shared" si="5"/>
        <v>1</v>
      </c>
      <c r="Y16" s="894">
        <f t="shared" si="11"/>
        <v>100</v>
      </c>
      <c r="Z16" s="894">
        <f t="shared" si="6"/>
        <v>4</v>
      </c>
      <c r="AA16" s="895">
        <f t="shared" si="6"/>
        <v>4</v>
      </c>
      <c r="AB16" s="901"/>
      <c r="AC16" s="895">
        <f t="shared" si="7"/>
        <v>4</v>
      </c>
      <c r="AD16" s="895">
        <f t="shared" si="7"/>
        <v>0</v>
      </c>
      <c r="AE16" s="896">
        <f t="shared" si="12"/>
        <v>0</v>
      </c>
      <c r="AF16" s="902"/>
      <c r="AG16" s="902"/>
      <c r="AH16" s="902"/>
      <c r="AI16" s="902"/>
      <c r="AJ16" s="902"/>
      <c r="AK16" s="902"/>
      <c r="AL16" s="902"/>
      <c r="AM16" s="902"/>
      <c r="AN16" s="902"/>
      <c r="AO16" s="902"/>
      <c r="AP16" s="902"/>
      <c r="AQ16" s="902"/>
      <c r="AR16" s="902"/>
      <c r="AS16" s="902"/>
      <c r="AT16" s="901"/>
      <c r="AU16" s="901"/>
      <c r="AV16" s="901">
        <v>1</v>
      </c>
      <c r="AW16" s="901"/>
      <c r="AX16" s="901">
        <v>1</v>
      </c>
      <c r="AY16" s="901"/>
      <c r="AZ16" s="901">
        <v>1</v>
      </c>
      <c r="BA16" s="901"/>
      <c r="BB16" s="901">
        <v>1</v>
      </c>
      <c r="BC16" s="901"/>
      <c r="BD16" s="895">
        <f t="shared" si="13"/>
        <v>4</v>
      </c>
      <c r="BE16" s="895">
        <f t="shared" si="13"/>
        <v>0</v>
      </c>
    </row>
    <row r="17" spans="1:57" ht="15.75" customHeight="1" x14ac:dyDescent="0.2">
      <c r="A17" s="840">
        <v>6</v>
      </c>
      <c r="B17" s="878">
        <v>2</v>
      </c>
      <c r="C17" s="879">
        <v>1.5</v>
      </c>
      <c r="D17" s="1453"/>
      <c r="E17" s="903" t="s">
        <v>279</v>
      </c>
      <c r="F17" s="904"/>
      <c r="G17" s="905">
        <v>2</v>
      </c>
      <c r="H17" s="883" t="e">
        <f t="shared" si="0"/>
        <v>#DIV/0!</v>
      </c>
      <c r="I17" s="899">
        <v>1</v>
      </c>
      <c r="J17" s="885">
        <f>I17*G17</f>
        <v>2</v>
      </c>
      <c r="K17" s="886">
        <f t="shared" si="1"/>
        <v>4</v>
      </c>
      <c r="L17" s="887">
        <f t="shared" si="2"/>
        <v>15920</v>
      </c>
      <c r="M17" s="887">
        <f t="shared" si="3"/>
        <v>31840</v>
      </c>
      <c r="N17" s="887">
        <f t="shared" si="4"/>
        <v>3</v>
      </c>
      <c r="O17" s="887">
        <f t="shared" si="8"/>
        <v>23880</v>
      </c>
      <c r="P17" s="888">
        <f t="shared" si="9"/>
        <v>7</v>
      </c>
      <c r="Q17" s="888">
        <f t="shared" si="10"/>
        <v>55720</v>
      </c>
      <c r="R17" s="906"/>
      <c r="S17" s="1005"/>
      <c r="T17" s="831">
        <v>6</v>
      </c>
      <c r="U17" s="1450"/>
      <c r="V17" s="900" t="s">
        <v>50</v>
      </c>
      <c r="W17" s="893">
        <f t="shared" si="5"/>
        <v>0</v>
      </c>
      <c r="X17" s="893">
        <f t="shared" si="5"/>
        <v>2</v>
      </c>
      <c r="Y17" s="894" t="e">
        <f t="shared" si="11"/>
        <v>#DIV/0!</v>
      </c>
      <c r="Z17" s="894">
        <f t="shared" si="6"/>
        <v>1</v>
      </c>
      <c r="AA17" s="895">
        <f t="shared" si="6"/>
        <v>2</v>
      </c>
      <c r="AB17" s="901"/>
      <c r="AC17" s="895">
        <f t="shared" si="7"/>
        <v>2</v>
      </c>
      <c r="AD17" s="895">
        <f t="shared" si="7"/>
        <v>0</v>
      </c>
      <c r="AE17" s="896">
        <f t="shared" si="12"/>
        <v>0</v>
      </c>
      <c r="AF17" s="902"/>
      <c r="AG17" s="902"/>
      <c r="AH17" s="902"/>
      <c r="AI17" s="902"/>
      <c r="AJ17" s="902"/>
      <c r="AK17" s="902"/>
      <c r="AL17" s="902"/>
      <c r="AM17" s="902"/>
      <c r="AN17" s="902"/>
      <c r="AO17" s="902"/>
      <c r="AP17" s="902"/>
      <c r="AQ17" s="902"/>
      <c r="AR17" s="902"/>
      <c r="AS17" s="902"/>
      <c r="AT17" s="901"/>
      <c r="AU17" s="901"/>
      <c r="AV17" s="901"/>
      <c r="AW17" s="901"/>
      <c r="AX17" s="901">
        <v>1</v>
      </c>
      <c r="AY17" s="901"/>
      <c r="AZ17" s="901"/>
      <c r="BA17" s="901"/>
      <c r="BB17" s="901">
        <v>1</v>
      </c>
      <c r="BC17" s="901"/>
      <c r="BD17" s="895">
        <f t="shared" si="13"/>
        <v>2</v>
      </c>
      <c r="BE17" s="895">
        <f t="shared" si="13"/>
        <v>0</v>
      </c>
    </row>
    <row r="18" spans="1:57" ht="26.25" customHeight="1" x14ac:dyDescent="0.2">
      <c r="A18" s="840">
        <v>7</v>
      </c>
      <c r="B18" s="878">
        <v>0.6</v>
      </c>
      <c r="C18" s="879"/>
      <c r="D18" s="907" t="s">
        <v>52</v>
      </c>
      <c r="E18" s="903" t="s">
        <v>278</v>
      </c>
      <c r="F18" s="1317"/>
      <c r="G18" s="1318">
        <v>1</v>
      </c>
      <c r="H18" s="883" t="e">
        <f t="shared" si="0"/>
        <v>#DIV/0!</v>
      </c>
      <c r="I18" s="1319"/>
      <c r="J18" s="1320"/>
      <c r="K18" s="886">
        <f t="shared" si="1"/>
        <v>0</v>
      </c>
      <c r="L18" s="887">
        <f t="shared" si="2"/>
        <v>4776</v>
      </c>
      <c r="M18" s="887">
        <f t="shared" si="3"/>
        <v>0</v>
      </c>
      <c r="N18" s="887">
        <f t="shared" si="4"/>
        <v>0</v>
      </c>
      <c r="O18" s="887">
        <f t="shared" si="8"/>
        <v>0</v>
      </c>
      <c r="P18" s="888">
        <f t="shared" si="9"/>
        <v>0</v>
      </c>
      <c r="Q18" s="888">
        <f t="shared" si="10"/>
        <v>0</v>
      </c>
      <c r="R18" s="906"/>
      <c r="S18" s="1005"/>
      <c r="T18" s="831">
        <v>7</v>
      </c>
      <c r="U18" s="908" t="s">
        <v>52</v>
      </c>
      <c r="V18" s="900" t="s">
        <v>49</v>
      </c>
      <c r="W18" s="893">
        <f t="shared" si="5"/>
        <v>0</v>
      </c>
      <c r="X18" s="893">
        <f t="shared" si="5"/>
        <v>1</v>
      </c>
      <c r="Y18" s="894" t="e">
        <f t="shared" si="11"/>
        <v>#DIV/0!</v>
      </c>
      <c r="Z18" s="894">
        <f t="shared" si="6"/>
        <v>0</v>
      </c>
      <c r="AA18" s="895">
        <f t="shared" si="6"/>
        <v>0</v>
      </c>
      <c r="AB18" s="901"/>
      <c r="AC18" s="895">
        <f t="shared" si="7"/>
        <v>0</v>
      </c>
      <c r="AD18" s="895">
        <f t="shared" si="7"/>
        <v>0</v>
      </c>
      <c r="AE18" s="896" t="e">
        <f t="shared" si="12"/>
        <v>#DIV/0!</v>
      </c>
      <c r="AF18" s="902"/>
      <c r="AG18" s="902"/>
      <c r="AH18" s="902"/>
      <c r="AI18" s="902"/>
      <c r="AJ18" s="902"/>
      <c r="AK18" s="902"/>
      <c r="AL18" s="902"/>
      <c r="AM18" s="902"/>
      <c r="AN18" s="902"/>
      <c r="AO18" s="902"/>
      <c r="AP18" s="902"/>
      <c r="AQ18" s="902"/>
      <c r="AR18" s="902"/>
      <c r="AS18" s="902"/>
      <c r="AT18" s="901"/>
      <c r="AU18" s="901"/>
      <c r="AV18" s="901"/>
      <c r="AW18" s="901"/>
      <c r="AX18" s="901"/>
      <c r="AY18" s="901"/>
      <c r="AZ18" s="901"/>
      <c r="BA18" s="901"/>
      <c r="BB18" s="901"/>
      <c r="BC18" s="901"/>
      <c r="BD18" s="895">
        <f t="shared" si="13"/>
        <v>0</v>
      </c>
      <c r="BE18" s="895">
        <f t="shared" si="13"/>
        <v>0</v>
      </c>
    </row>
    <row r="19" spans="1:57" ht="26.25" customHeight="1" x14ac:dyDescent="0.2">
      <c r="A19" s="840">
        <v>8</v>
      </c>
      <c r="B19" s="878">
        <v>0.84</v>
      </c>
      <c r="C19" s="879"/>
      <c r="D19" s="907" t="s">
        <v>53</v>
      </c>
      <c r="E19" s="903" t="s">
        <v>279</v>
      </c>
      <c r="F19" s="1315"/>
      <c r="G19" s="1316"/>
      <c r="H19" s="883" t="e">
        <f t="shared" si="0"/>
        <v>#DIV/0!</v>
      </c>
      <c r="I19" s="899"/>
      <c r="J19" s="885">
        <f t="shared" ref="J19:J33" si="14">I19*G19</f>
        <v>0</v>
      </c>
      <c r="K19" s="886">
        <f t="shared" si="1"/>
        <v>0</v>
      </c>
      <c r="L19" s="887">
        <f t="shared" si="2"/>
        <v>6686.4</v>
      </c>
      <c r="M19" s="887">
        <f t="shared" si="3"/>
        <v>0</v>
      </c>
      <c r="N19" s="887">
        <f t="shared" si="4"/>
        <v>0</v>
      </c>
      <c r="O19" s="887">
        <f t="shared" si="8"/>
        <v>0</v>
      </c>
      <c r="P19" s="888">
        <f t="shared" si="9"/>
        <v>0</v>
      </c>
      <c r="Q19" s="888">
        <f t="shared" si="10"/>
        <v>0</v>
      </c>
      <c r="R19" s="906"/>
      <c r="S19" s="1005"/>
      <c r="T19" s="831">
        <v>8</v>
      </c>
      <c r="U19" s="908" t="s">
        <v>53</v>
      </c>
      <c r="V19" s="900" t="s">
        <v>49</v>
      </c>
      <c r="W19" s="893">
        <f t="shared" si="5"/>
        <v>0</v>
      </c>
      <c r="X19" s="893">
        <f t="shared" si="5"/>
        <v>0</v>
      </c>
      <c r="Y19" s="894" t="e">
        <f t="shared" si="11"/>
        <v>#DIV/0!</v>
      </c>
      <c r="Z19" s="894">
        <f t="shared" si="6"/>
        <v>0</v>
      </c>
      <c r="AA19" s="895">
        <f t="shared" si="6"/>
        <v>0</v>
      </c>
      <c r="AB19" s="901"/>
      <c r="AC19" s="895">
        <f t="shared" si="7"/>
        <v>0</v>
      </c>
      <c r="AD19" s="895">
        <f t="shared" si="7"/>
        <v>0</v>
      </c>
      <c r="AE19" s="896" t="e">
        <f t="shared" si="12"/>
        <v>#DIV/0!</v>
      </c>
      <c r="AF19" s="902"/>
      <c r="AG19" s="902"/>
      <c r="AH19" s="902"/>
      <c r="AI19" s="902"/>
      <c r="AJ19" s="902"/>
      <c r="AK19" s="902"/>
      <c r="AL19" s="902"/>
      <c r="AM19" s="902"/>
      <c r="AN19" s="902"/>
      <c r="AO19" s="902"/>
      <c r="AP19" s="902"/>
      <c r="AQ19" s="902"/>
      <c r="AR19" s="902"/>
      <c r="AS19" s="902"/>
      <c r="AT19" s="901"/>
      <c r="AU19" s="901"/>
      <c r="AV19" s="901"/>
      <c r="AW19" s="901"/>
      <c r="AX19" s="901"/>
      <c r="AY19" s="901"/>
      <c r="AZ19" s="901"/>
      <c r="BA19" s="901"/>
      <c r="BB19" s="901"/>
      <c r="BC19" s="901"/>
      <c r="BD19" s="895">
        <f t="shared" si="13"/>
        <v>0</v>
      </c>
      <c r="BE19" s="895">
        <f t="shared" si="13"/>
        <v>0</v>
      </c>
    </row>
    <row r="20" spans="1:57" ht="40.5" customHeight="1" x14ac:dyDescent="0.2">
      <c r="A20" s="840">
        <v>9</v>
      </c>
      <c r="B20" s="878">
        <v>1.5</v>
      </c>
      <c r="C20" s="909"/>
      <c r="D20" s="907" t="s">
        <v>54</v>
      </c>
      <c r="E20" s="903" t="s">
        <v>278</v>
      </c>
      <c r="F20" s="1315"/>
      <c r="G20" s="1316"/>
      <c r="H20" s="883" t="e">
        <f t="shared" si="0"/>
        <v>#DIV/0!</v>
      </c>
      <c r="I20" s="899"/>
      <c r="J20" s="885">
        <f t="shared" si="14"/>
        <v>0</v>
      </c>
      <c r="K20" s="886">
        <f t="shared" si="1"/>
        <v>0</v>
      </c>
      <c r="L20" s="887">
        <f t="shared" si="2"/>
        <v>11940</v>
      </c>
      <c r="M20" s="887">
        <f t="shared" si="3"/>
        <v>0</v>
      </c>
      <c r="N20" s="887">
        <f t="shared" si="4"/>
        <v>0</v>
      </c>
      <c r="O20" s="887">
        <f t="shared" si="8"/>
        <v>0</v>
      </c>
      <c r="P20" s="888">
        <f t="shared" si="9"/>
        <v>0</v>
      </c>
      <c r="Q20" s="888">
        <f t="shared" si="10"/>
        <v>0</v>
      </c>
      <c r="R20" s="906"/>
      <c r="S20" s="1005"/>
      <c r="T20" s="831">
        <v>9</v>
      </c>
      <c r="U20" s="908" t="s">
        <v>54</v>
      </c>
      <c r="V20" s="900" t="s">
        <v>50</v>
      </c>
      <c r="W20" s="893">
        <f t="shared" si="5"/>
        <v>0</v>
      </c>
      <c r="X20" s="893">
        <f t="shared" si="5"/>
        <v>0</v>
      </c>
      <c r="Y20" s="894" t="e">
        <f t="shared" si="11"/>
        <v>#DIV/0!</v>
      </c>
      <c r="Z20" s="894">
        <f t="shared" si="6"/>
        <v>0</v>
      </c>
      <c r="AA20" s="895">
        <f t="shared" si="6"/>
        <v>0</v>
      </c>
      <c r="AB20" s="901"/>
      <c r="AC20" s="895">
        <f t="shared" si="7"/>
        <v>0</v>
      </c>
      <c r="AD20" s="895">
        <f t="shared" si="7"/>
        <v>0</v>
      </c>
      <c r="AE20" s="896" t="e">
        <f t="shared" si="12"/>
        <v>#DIV/0!</v>
      </c>
      <c r="AF20" s="902"/>
      <c r="AG20" s="902"/>
      <c r="AH20" s="902"/>
      <c r="AI20" s="902"/>
      <c r="AJ20" s="902"/>
      <c r="AK20" s="902"/>
      <c r="AL20" s="902"/>
      <c r="AM20" s="902"/>
      <c r="AN20" s="902"/>
      <c r="AO20" s="902"/>
      <c r="AP20" s="902"/>
      <c r="AQ20" s="902"/>
      <c r="AR20" s="902"/>
      <c r="AS20" s="902"/>
      <c r="AT20" s="901"/>
      <c r="AU20" s="901"/>
      <c r="AV20" s="901"/>
      <c r="AW20" s="901"/>
      <c r="AX20" s="901"/>
      <c r="AY20" s="901"/>
      <c r="AZ20" s="901"/>
      <c r="BA20" s="901"/>
      <c r="BB20" s="901"/>
      <c r="BC20" s="901"/>
      <c r="BD20" s="895">
        <f t="shared" si="13"/>
        <v>0</v>
      </c>
      <c r="BE20" s="895">
        <f t="shared" si="13"/>
        <v>0</v>
      </c>
    </row>
    <row r="21" spans="1:57" ht="39" customHeight="1" x14ac:dyDescent="0.2">
      <c r="A21" s="840">
        <v>10</v>
      </c>
      <c r="B21" s="878">
        <v>1</v>
      </c>
      <c r="C21" s="909"/>
      <c r="D21" s="907" t="s">
        <v>55</v>
      </c>
      <c r="E21" s="903" t="s">
        <v>279</v>
      </c>
      <c r="F21" s="1315"/>
      <c r="G21" s="1316"/>
      <c r="H21" s="883" t="e">
        <f t="shared" si="0"/>
        <v>#DIV/0!</v>
      </c>
      <c r="I21" s="899"/>
      <c r="J21" s="885">
        <f t="shared" si="14"/>
        <v>0</v>
      </c>
      <c r="K21" s="886">
        <f t="shared" si="1"/>
        <v>0</v>
      </c>
      <c r="L21" s="887">
        <f t="shared" si="2"/>
        <v>7960</v>
      </c>
      <c r="M21" s="887">
        <f t="shared" si="3"/>
        <v>0</v>
      </c>
      <c r="N21" s="887">
        <f t="shared" si="4"/>
        <v>0</v>
      </c>
      <c r="O21" s="887">
        <f t="shared" si="8"/>
        <v>0</v>
      </c>
      <c r="P21" s="888">
        <f t="shared" si="9"/>
        <v>0</v>
      </c>
      <c r="Q21" s="888">
        <f t="shared" si="10"/>
        <v>0</v>
      </c>
      <c r="R21" s="906"/>
      <c r="S21" s="1005"/>
      <c r="T21" s="831">
        <v>10</v>
      </c>
      <c r="U21" s="908" t="s">
        <v>55</v>
      </c>
      <c r="V21" s="900" t="s">
        <v>50</v>
      </c>
      <c r="W21" s="893">
        <f t="shared" si="5"/>
        <v>0</v>
      </c>
      <c r="X21" s="893">
        <f t="shared" si="5"/>
        <v>0</v>
      </c>
      <c r="Y21" s="894" t="e">
        <f t="shared" si="11"/>
        <v>#DIV/0!</v>
      </c>
      <c r="Z21" s="894">
        <f t="shared" si="6"/>
        <v>0</v>
      </c>
      <c r="AA21" s="895">
        <f t="shared" si="6"/>
        <v>0</v>
      </c>
      <c r="AB21" s="901"/>
      <c r="AC21" s="895">
        <f t="shared" si="7"/>
        <v>0</v>
      </c>
      <c r="AD21" s="895">
        <f t="shared" si="7"/>
        <v>0</v>
      </c>
      <c r="AE21" s="896" t="e">
        <f t="shared" si="12"/>
        <v>#DIV/0!</v>
      </c>
      <c r="AF21" s="902"/>
      <c r="AG21" s="902"/>
      <c r="AH21" s="902"/>
      <c r="AI21" s="902"/>
      <c r="AJ21" s="902"/>
      <c r="AK21" s="902"/>
      <c r="AL21" s="902"/>
      <c r="AM21" s="902"/>
      <c r="AN21" s="902"/>
      <c r="AO21" s="902"/>
      <c r="AP21" s="902"/>
      <c r="AQ21" s="902"/>
      <c r="AR21" s="902"/>
      <c r="AS21" s="902"/>
      <c r="AT21" s="901"/>
      <c r="AU21" s="901"/>
      <c r="AV21" s="901"/>
      <c r="AW21" s="901"/>
      <c r="AX21" s="901"/>
      <c r="AY21" s="901"/>
      <c r="AZ21" s="901"/>
      <c r="BA21" s="901"/>
      <c r="BB21" s="901"/>
      <c r="BC21" s="901"/>
      <c r="BD21" s="895">
        <f t="shared" si="13"/>
        <v>0</v>
      </c>
      <c r="BE21" s="895">
        <f t="shared" si="13"/>
        <v>0</v>
      </c>
    </row>
    <row r="22" spans="1:57" ht="11.25" customHeight="1" x14ac:dyDescent="0.2">
      <c r="A22" s="840">
        <v>11</v>
      </c>
      <c r="B22" s="878">
        <v>4</v>
      </c>
      <c r="C22" s="879"/>
      <c r="D22" s="1453" t="s">
        <v>280</v>
      </c>
      <c r="E22" s="903" t="s">
        <v>278</v>
      </c>
      <c r="F22" s="1315">
        <v>1</v>
      </c>
      <c r="G22" s="1316">
        <v>1</v>
      </c>
      <c r="H22" s="883">
        <f t="shared" si="0"/>
        <v>100</v>
      </c>
      <c r="I22" s="899">
        <v>1</v>
      </c>
      <c r="J22" s="885">
        <f t="shared" si="14"/>
        <v>1</v>
      </c>
      <c r="K22" s="886">
        <f t="shared" si="1"/>
        <v>4</v>
      </c>
      <c r="L22" s="887">
        <f t="shared" si="2"/>
        <v>31840</v>
      </c>
      <c r="M22" s="887">
        <f t="shared" si="3"/>
        <v>31840</v>
      </c>
      <c r="N22" s="887">
        <f t="shared" si="4"/>
        <v>0</v>
      </c>
      <c r="O22" s="887">
        <f t="shared" si="8"/>
        <v>0</v>
      </c>
      <c r="P22" s="888">
        <f t="shared" si="9"/>
        <v>4</v>
      </c>
      <c r="Q22" s="888">
        <f t="shared" si="10"/>
        <v>31840</v>
      </c>
      <c r="R22" s="906"/>
      <c r="S22" s="1005"/>
      <c r="T22" s="831">
        <v>11</v>
      </c>
      <c r="U22" s="1450" t="s">
        <v>56</v>
      </c>
      <c r="V22" s="900" t="s">
        <v>57</v>
      </c>
      <c r="W22" s="893">
        <f t="shared" si="5"/>
        <v>1</v>
      </c>
      <c r="X22" s="893">
        <f t="shared" si="5"/>
        <v>1</v>
      </c>
      <c r="Y22" s="894">
        <f t="shared" si="11"/>
        <v>100</v>
      </c>
      <c r="Z22" s="894">
        <f t="shared" si="6"/>
        <v>1</v>
      </c>
      <c r="AA22" s="895">
        <f t="shared" si="6"/>
        <v>1</v>
      </c>
      <c r="AB22" s="901"/>
      <c r="AC22" s="895">
        <f t="shared" si="7"/>
        <v>1</v>
      </c>
      <c r="AD22" s="895">
        <f t="shared" si="7"/>
        <v>0</v>
      </c>
      <c r="AE22" s="896">
        <f t="shared" si="12"/>
        <v>0</v>
      </c>
      <c r="AF22" s="902"/>
      <c r="AG22" s="902"/>
      <c r="AH22" s="902"/>
      <c r="AI22" s="902"/>
      <c r="AJ22" s="902"/>
      <c r="AK22" s="902"/>
      <c r="AL22" s="902"/>
      <c r="AM22" s="902"/>
      <c r="AN22" s="902"/>
      <c r="AO22" s="902"/>
      <c r="AP22" s="902"/>
      <c r="AQ22" s="902"/>
      <c r="AR22" s="902"/>
      <c r="AS22" s="902"/>
      <c r="AT22" s="901"/>
      <c r="AU22" s="901"/>
      <c r="AV22" s="901"/>
      <c r="AW22" s="901"/>
      <c r="AX22" s="901">
        <v>1</v>
      </c>
      <c r="AY22" s="901"/>
      <c r="AZ22" s="901"/>
      <c r="BA22" s="901"/>
      <c r="BB22" s="901"/>
      <c r="BC22" s="901"/>
      <c r="BD22" s="895">
        <f t="shared" si="13"/>
        <v>1</v>
      </c>
      <c r="BE22" s="895">
        <f t="shared" si="13"/>
        <v>0</v>
      </c>
    </row>
    <row r="23" spans="1:57" ht="13.5" customHeight="1" x14ac:dyDescent="0.2">
      <c r="A23" s="840">
        <v>12</v>
      </c>
      <c r="B23" s="878">
        <v>4</v>
      </c>
      <c r="C23" s="879"/>
      <c r="D23" s="1453"/>
      <c r="E23" s="903" t="s">
        <v>279</v>
      </c>
      <c r="F23" s="1317">
        <v>30</v>
      </c>
      <c r="G23" s="1318">
        <v>2</v>
      </c>
      <c r="H23" s="883">
        <f t="shared" si="0"/>
        <v>6.666666666666667</v>
      </c>
      <c r="I23" s="899"/>
      <c r="J23" s="885">
        <f t="shared" si="14"/>
        <v>0</v>
      </c>
      <c r="K23" s="886">
        <f t="shared" si="1"/>
        <v>0</v>
      </c>
      <c r="L23" s="887">
        <f t="shared" si="2"/>
        <v>31840</v>
      </c>
      <c r="M23" s="887">
        <f t="shared" si="3"/>
        <v>0</v>
      </c>
      <c r="N23" s="887">
        <f t="shared" si="4"/>
        <v>0</v>
      </c>
      <c r="O23" s="887">
        <f t="shared" si="8"/>
        <v>0</v>
      </c>
      <c r="P23" s="888">
        <f t="shared" si="9"/>
        <v>0</v>
      </c>
      <c r="Q23" s="888">
        <f t="shared" si="10"/>
        <v>0</v>
      </c>
      <c r="R23" s="906"/>
      <c r="S23" s="1005"/>
      <c r="T23" s="831">
        <v>12</v>
      </c>
      <c r="U23" s="1450"/>
      <c r="V23" s="900" t="s">
        <v>50</v>
      </c>
      <c r="W23" s="893">
        <f t="shared" si="5"/>
        <v>30</v>
      </c>
      <c r="X23" s="893">
        <f t="shared" si="5"/>
        <v>2</v>
      </c>
      <c r="Y23" s="894">
        <f t="shared" si="11"/>
        <v>6.666666666666667</v>
      </c>
      <c r="Z23" s="894">
        <f t="shared" si="6"/>
        <v>0</v>
      </c>
      <c r="AA23" s="895">
        <f t="shared" si="6"/>
        <v>0</v>
      </c>
      <c r="AB23" s="901"/>
      <c r="AC23" s="895">
        <f t="shared" si="7"/>
        <v>0</v>
      </c>
      <c r="AD23" s="895">
        <f t="shared" si="7"/>
        <v>0</v>
      </c>
      <c r="AE23" s="896" t="e">
        <f t="shared" si="12"/>
        <v>#DIV/0!</v>
      </c>
      <c r="AF23" s="902"/>
      <c r="AG23" s="902"/>
      <c r="AH23" s="902"/>
      <c r="AI23" s="902"/>
      <c r="AJ23" s="902"/>
      <c r="AK23" s="902"/>
      <c r="AL23" s="902"/>
      <c r="AM23" s="902"/>
      <c r="AN23" s="902"/>
      <c r="AO23" s="902"/>
      <c r="AP23" s="902"/>
      <c r="AQ23" s="902"/>
      <c r="AR23" s="902"/>
      <c r="AS23" s="902"/>
      <c r="AT23" s="901"/>
      <c r="AU23" s="901"/>
      <c r="AV23" s="901"/>
      <c r="AW23" s="901"/>
      <c r="AX23" s="901"/>
      <c r="AY23" s="901"/>
      <c r="AZ23" s="901"/>
      <c r="BA23" s="901"/>
      <c r="BB23" s="901"/>
      <c r="BC23" s="901"/>
      <c r="BD23" s="895">
        <f t="shared" si="13"/>
        <v>0</v>
      </c>
      <c r="BE23" s="895">
        <f t="shared" si="13"/>
        <v>0</v>
      </c>
    </row>
    <row r="24" spans="1:57" ht="19.5" customHeight="1" x14ac:dyDescent="0.2">
      <c r="A24" s="840">
        <v>13</v>
      </c>
      <c r="B24" s="878">
        <v>1</v>
      </c>
      <c r="C24" s="909"/>
      <c r="D24" s="1453" t="s">
        <v>58</v>
      </c>
      <c r="E24" s="903" t="s">
        <v>278</v>
      </c>
      <c r="F24" s="1315">
        <v>1</v>
      </c>
      <c r="G24" s="1316">
        <v>1</v>
      </c>
      <c r="H24" s="883">
        <f t="shared" si="0"/>
        <v>100</v>
      </c>
      <c r="I24" s="899">
        <v>4</v>
      </c>
      <c r="J24" s="885">
        <f t="shared" si="14"/>
        <v>4</v>
      </c>
      <c r="K24" s="886">
        <f t="shared" si="1"/>
        <v>4</v>
      </c>
      <c r="L24" s="887">
        <f t="shared" si="2"/>
        <v>7960</v>
      </c>
      <c r="M24" s="887">
        <f t="shared" si="3"/>
        <v>31840</v>
      </c>
      <c r="N24" s="887">
        <f t="shared" si="4"/>
        <v>0</v>
      </c>
      <c r="O24" s="887">
        <f t="shared" si="8"/>
        <v>0</v>
      </c>
      <c r="P24" s="888">
        <f t="shared" si="9"/>
        <v>4</v>
      </c>
      <c r="Q24" s="888">
        <f t="shared" si="10"/>
        <v>31840</v>
      </c>
      <c r="R24" s="906"/>
      <c r="S24" s="1005"/>
      <c r="T24" s="831">
        <v>13</v>
      </c>
      <c r="U24" s="1460" t="s">
        <v>58</v>
      </c>
      <c r="V24" s="900" t="s">
        <v>49</v>
      </c>
      <c r="W24" s="893">
        <f t="shared" si="5"/>
        <v>1</v>
      </c>
      <c r="X24" s="893">
        <f t="shared" si="5"/>
        <v>1</v>
      </c>
      <c r="Y24" s="894">
        <f t="shared" si="11"/>
        <v>100</v>
      </c>
      <c r="Z24" s="894">
        <f t="shared" si="6"/>
        <v>4</v>
      </c>
      <c r="AA24" s="895">
        <f t="shared" si="6"/>
        <v>4</v>
      </c>
      <c r="AB24" s="901"/>
      <c r="AC24" s="895">
        <f t="shared" si="7"/>
        <v>4</v>
      </c>
      <c r="AD24" s="895">
        <f t="shared" si="7"/>
        <v>0</v>
      </c>
      <c r="AE24" s="896">
        <f t="shared" si="12"/>
        <v>0</v>
      </c>
      <c r="AF24" s="902"/>
      <c r="AG24" s="902"/>
      <c r="AH24" s="902"/>
      <c r="AI24" s="902"/>
      <c r="AJ24" s="902"/>
      <c r="AK24" s="902"/>
      <c r="AL24" s="902"/>
      <c r="AM24" s="902"/>
      <c r="AN24" s="902"/>
      <c r="AO24" s="902"/>
      <c r="AP24" s="902"/>
      <c r="AQ24" s="902"/>
      <c r="AR24" s="902"/>
      <c r="AS24" s="902"/>
      <c r="AT24" s="901"/>
      <c r="AU24" s="901"/>
      <c r="AV24" s="901">
        <v>1</v>
      </c>
      <c r="AW24" s="901"/>
      <c r="AX24" s="901">
        <v>1</v>
      </c>
      <c r="AY24" s="901"/>
      <c r="AZ24" s="901">
        <v>1</v>
      </c>
      <c r="BA24" s="901"/>
      <c r="BB24" s="901">
        <v>1</v>
      </c>
      <c r="BC24" s="901"/>
      <c r="BD24" s="895">
        <f t="shared" si="13"/>
        <v>4</v>
      </c>
      <c r="BE24" s="895">
        <f t="shared" si="13"/>
        <v>0</v>
      </c>
    </row>
    <row r="25" spans="1:57" ht="21" customHeight="1" x14ac:dyDescent="0.2">
      <c r="A25" s="840">
        <v>14</v>
      </c>
      <c r="B25" s="878">
        <v>2</v>
      </c>
      <c r="C25" s="879">
        <v>2</v>
      </c>
      <c r="D25" s="1453"/>
      <c r="E25" s="903" t="s">
        <v>279</v>
      </c>
      <c r="F25" s="1317">
        <v>30</v>
      </c>
      <c r="G25" s="1318">
        <v>2</v>
      </c>
      <c r="H25" s="883">
        <f t="shared" si="0"/>
        <v>6.666666666666667</v>
      </c>
      <c r="I25" s="899">
        <v>1</v>
      </c>
      <c r="J25" s="885">
        <f t="shared" si="14"/>
        <v>2</v>
      </c>
      <c r="K25" s="886">
        <f t="shared" si="1"/>
        <v>4</v>
      </c>
      <c r="L25" s="887">
        <f t="shared" si="2"/>
        <v>15920</v>
      </c>
      <c r="M25" s="887">
        <f t="shared" si="3"/>
        <v>31840</v>
      </c>
      <c r="N25" s="887">
        <f t="shared" si="4"/>
        <v>4</v>
      </c>
      <c r="O25" s="887">
        <f t="shared" si="8"/>
        <v>31840</v>
      </c>
      <c r="P25" s="888">
        <f t="shared" si="9"/>
        <v>8</v>
      </c>
      <c r="Q25" s="888">
        <f t="shared" si="10"/>
        <v>63680</v>
      </c>
      <c r="R25" s="906"/>
      <c r="S25" s="1005"/>
      <c r="T25" s="831">
        <v>14</v>
      </c>
      <c r="U25" s="1460"/>
      <c r="V25" s="900" t="s">
        <v>50</v>
      </c>
      <c r="W25" s="893">
        <f t="shared" si="5"/>
        <v>30</v>
      </c>
      <c r="X25" s="893">
        <f t="shared" si="5"/>
        <v>2</v>
      </c>
      <c r="Y25" s="894">
        <f t="shared" si="11"/>
        <v>6.666666666666667</v>
      </c>
      <c r="Z25" s="894">
        <f t="shared" si="6"/>
        <v>1</v>
      </c>
      <c r="AA25" s="895">
        <f t="shared" si="6"/>
        <v>2</v>
      </c>
      <c r="AB25" s="901"/>
      <c r="AC25" s="895">
        <f t="shared" si="7"/>
        <v>2</v>
      </c>
      <c r="AD25" s="895">
        <f t="shared" si="7"/>
        <v>0</v>
      </c>
      <c r="AE25" s="896">
        <f t="shared" si="12"/>
        <v>0</v>
      </c>
      <c r="AF25" s="902"/>
      <c r="AG25" s="902"/>
      <c r="AH25" s="902"/>
      <c r="AI25" s="902"/>
      <c r="AJ25" s="902"/>
      <c r="AK25" s="902"/>
      <c r="AL25" s="902"/>
      <c r="AM25" s="902"/>
      <c r="AN25" s="902"/>
      <c r="AO25" s="902"/>
      <c r="AP25" s="902"/>
      <c r="AQ25" s="902"/>
      <c r="AR25" s="902"/>
      <c r="AS25" s="902"/>
      <c r="AT25" s="901"/>
      <c r="AU25" s="901"/>
      <c r="AV25" s="901"/>
      <c r="AW25" s="901"/>
      <c r="AX25" s="901">
        <v>1</v>
      </c>
      <c r="AY25" s="901"/>
      <c r="AZ25" s="901"/>
      <c r="BA25" s="901"/>
      <c r="BB25" s="901">
        <v>1</v>
      </c>
      <c r="BC25" s="901"/>
      <c r="BD25" s="895">
        <f t="shared" si="13"/>
        <v>2</v>
      </c>
      <c r="BE25" s="895">
        <f t="shared" si="13"/>
        <v>0</v>
      </c>
    </row>
    <row r="26" spans="1:57" ht="12" customHeight="1" x14ac:dyDescent="0.2">
      <c r="A26" s="840">
        <v>15</v>
      </c>
      <c r="B26" s="878">
        <v>1</v>
      </c>
      <c r="C26" s="879"/>
      <c r="D26" s="1449" t="s">
        <v>59</v>
      </c>
      <c r="E26" s="903" t="s">
        <v>278</v>
      </c>
      <c r="F26" s="1315"/>
      <c r="G26" s="1316"/>
      <c r="H26" s="883" t="e">
        <f t="shared" si="0"/>
        <v>#DIV/0!</v>
      </c>
      <c r="I26" s="899"/>
      <c r="J26" s="885">
        <f t="shared" si="14"/>
        <v>0</v>
      </c>
      <c r="K26" s="886">
        <f t="shared" si="1"/>
        <v>0</v>
      </c>
      <c r="L26" s="887">
        <f t="shared" si="2"/>
        <v>7960</v>
      </c>
      <c r="M26" s="887">
        <f t="shared" si="3"/>
        <v>0</v>
      </c>
      <c r="N26" s="887">
        <f t="shared" si="4"/>
        <v>0</v>
      </c>
      <c r="O26" s="887">
        <f t="shared" si="8"/>
        <v>0</v>
      </c>
      <c r="P26" s="888">
        <f t="shared" si="9"/>
        <v>0</v>
      </c>
      <c r="Q26" s="888">
        <f t="shared" si="10"/>
        <v>0</v>
      </c>
      <c r="R26" s="906"/>
      <c r="S26" s="1005"/>
      <c r="T26" s="831">
        <v>15</v>
      </c>
      <c r="U26" s="1450" t="s">
        <v>59</v>
      </c>
      <c r="V26" s="900" t="s">
        <v>49</v>
      </c>
      <c r="W26" s="893">
        <f t="shared" si="5"/>
        <v>0</v>
      </c>
      <c r="X26" s="893">
        <f t="shared" si="5"/>
        <v>0</v>
      </c>
      <c r="Y26" s="894" t="e">
        <f t="shared" si="11"/>
        <v>#DIV/0!</v>
      </c>
      <c r="Z26" s="894">
        <f t="shared" si="6"/>
        <v>0</v>
      </c>
      <c r="AA26" s="895">
        <f t="shared" si="6"/>
        <v>0</v>
      </c>
      <c r="AB26" s="901"/>
      <c r="AC26" s="895">
        <f t="shared" si="7"/>
        <v>0</v>
      </c>
      <c r="AD26" s="895">
        <f t="shared" si="7"/>
        <v>0</v>
      </c>
      <c r="AE26" s="896" t="e">
        <f t="shared" si="12"/>
        <v>#DIV/0!</v>
      </c>
      <c r="AF26" s="902"/>
      <c r="AG26" s="902"/>
      <c r="AH26" s="902"/>
      <c r="AI26" s="902"/>
      <c r="AJ26" s="902"/>
      <c r="AK26" s="902"/>
      <c r="AL26" s="902"/>
      <c r="AM26" s="902"/>
      <c r="AN26" s="902"/>
      <c r="AO26" s="902"/>
      <c r="AP26" s="902"/>
      <c r="AQ26" s="902"/>
      <c r="AR26" s="902"/>
      <c r="AS26" s="902"/>
      <c r="AT26" s="901"/>
      <c r="AU26" s="901"/>
      <c r="AV26" s="901"/>
      <c r="AW26" s="901"/>
      <c r="AX26" s="901"/>
      <c r="AY26" s="901"/>
      <c r="AZ26" s="901"/>
      <c r="BA26" s="901"/>
      <c r="BB26" s="901"/>
      <c r="BC26" s="901"/>
      <c r="BD26" s="895">
        <f t="shared" si="13"/>
        <v>0</v>
      </c>
      <c r="BE26" s="895">
        <f t="shared" si="13"/>
        <v>0</v>
      </c>
    </row>
    <row r="27" spans="1:57" ht="12" customHeight="1" x14ac:dyDescent="0.2">
      <c r="A27" s="840">
        <v>16</v>
      </c>
      <c r="B27" s="878">
        <v>1</v>
      </c>
      <c r="C27" s="879"/>
      <c r="D27" s="1449"/>
      <c r="E27" s="903" t="s">
        <v>279</v>
      </c>
      <c r="F27" s="1315"/>
      <c r="G27" s="1316"/>
      <c r="H27" s="883" t="e">
        <f t="shared" si="0"/>
        <v>#DIV/0!</v>
      </c>
      <c r="I27" s="899"/>
      <c r="J27" s="885">
        <f t="shared" si="14"/>
        <v>0</v>
      </c>
      <c r="K27" s="886">
        <f t="shared" si="1"/>
        <v>0</v>
      </c>
      <c r="L27" s="887">
        <f t="shared" si="2"/>
        <v>7960</v>
      </c>
      <c r="M27" s="887">
        <f t="shared" si="3"/>
        <v>0</v>
      </c>
      <c r="N27" s="887">
        <f t="shared" si="4"/>
        <v>0</v>
      </c>
      <c r="O27" s="887">
        <f t="shared" si="8"/>
        <v>0</v>
      </c>
      <c r="P27" s="888">
        <f t="shared" si="9"/>
        <v>0</v>
      </c>
      <c r="Q27" s="888">
        <f t="shared" si="10"/>
        <v>0</v>
      </c>
      <c r="R27" s="906"/>
      <c r="S27" s="1005"/>
      <c r="T27" s="831">
        <v>16</v>
      </c>
      <c r="U27" s="1450"/>
      <c r="V27" s="900" t="s">
        <v>50</v>
      </c>
      <c r="W27" s="893">
        <f t="shared" si="5"/>
        <v>0</v>
      </c>
      <c r="X27" s="893">
        <f t="shared" si="5"/>
        <v>0</v>
      </c>
      <c r="Y27" s="894" t="e">
        <f t="shared" si="11"/>
        <v>#DIV/0!</v>
      </c>
      <c r="Z27" s="894">
        <f t="shared" si="6"/>
        <v>0</v>
      </c>
      <c r="AA27" s="895">
        <f t="shared" si="6"/>
        <v>0</v>
      </c>
      <c r="AB27" s="901"/>
      <c r="AC27" s="895">
        <f t="shared" si="7"/>
        <v>0</v>
      </c>
      <c r="AD27" s="895">
        <f t="shared" si="7"/>
        <v>0</v>
      </c>
      <c r="AE27" s="896" t="e">
        <f t="shared" si="12"/>
        <v>#DIV/0!</v>
      </c>
      <c r="AF27" s="902"/>
      <c r="AG27" s="902"/>
      <c r="AH27" s="902"/>
      <c r="AI27" s="902"/>
      <c r="AJ27" s="902"/>
      <c r="AK27" s="902"/>
      <c r="AL27" s="902"/>
      <c r="AM27" s="902"/>
      <c r="AN27" s="902"/>
      <c r="AO27" s="902"/>
      <c r="AP27" s="902"/>
      <c r="AQ27" s="902"/>
      <c r="AR27" s="902"/>
      <c r="AS27" s="902"/>
      <c r="AT27" s="901"/>
      <c r="AU27" s="901"/>
      <c r="AV27" s="901"/>
      <c r="AW27" s="901"/>
      <c r="AX27" s="901"/>
      <c r="AY27" s="901"/>
      <c r="AZ27" s="901"/>
      <c r="BA27" s="901"/>
      <c r="BB27" s="901"/>
      <c r="BC27" s="901"/>
      <c r="BD27" s="895">
        <f t="shared" si="13"/>
        <v>0</v>
      </c>
      <c r="BE27" s="895">
        <f t="shared" si="13"/>
        <v>0</v>
      </c>
    </row>
    <row r="28" spans="1:57" ht="10.5" customHeight="1" x14ac:dyDescent="0.2">
      <c r="A28" s="840">
        <v>17</v>
      </c>
      <c r="B28" s="878">
        <v>1</v>
      </c>
      <c r="C28" s="879"/>
      <c r="D28" s="1453" t="s">
        <v>60</v>
      </c>
      <c r="E28" s="903" t="s">
        <v>278</v>
      </c>
      <c r="F28" s="1315"/>
      <c r="G28" s="1316"/>
      <c r="H28" s="883" t="e">
        <f t="shared" si="0"/>
        <v>#DIV/0!</v>
      </c>
      <c r="I28" s="899">
        <v>1</v>
      </c>
      <c r="J28" s="885">
        <f t="shared" si="14"/>
        <v>0</v>
      </c>
      <c r="K28" s="886">
        <f t="shared" si="1"/>
        <v>0</v>
      </c>
      <c r="L28" s="887">
        <f t="shared" si="2"/>
        <v>7960</v>
      </c>
      <c r="M28" s="887">
        <f t="shared" si="3"/>
        <v>0</v>
      </c>
      <c r="N28" s="887">
        <f t="shared" si="4"/>
        <v>0</v>
      </c>
      <c r="O28" s="887">
        <f t="shared" si="8"/>
        <v>0</v>
      </c>
      <c r="P28" s="888">
        <f t="shared" si="9"/>
        <v>0</v>
      </c>
      <c r="Q28" s="888">
        <f t="shared" si="10"/>
        <v>0</v>
      </c>
      <c r="R28" s="906"/>
      <c r="S28" s="1005"/>
      <c r="T28" s="831">
        <v>17</v>
      </c>
      <c r="U28" s="1450" t="s">
        <v>60</v>
      </c>
      <c r="V28" s="900" t="s">
        <v>49</v>
      </c>
      <c r="W28" s="893">
        <f t="shared" si="5"/>
        <v>0</v>
      </c>
      <c r="X28" s="893">
        <f t="shared" si="5"/>
        <v>0</v>
      </c>
      <c r="Y28" s="894" t="e">
        <f t="shared" si="11"/>
        <v>#DIV/0!</v>
      </c>
      <c r="Z28" s="894">
        <f t="shared" si="6"/>
        <v>1</v>
      </c>
      <c r="AA28" s="895">
        <f t="shared" si="6"/>
        <v>0</v>
      </c>
      <c r="AB28" s="901"/>
      <c r="AC28" s="895">
        <f t="shared" si="7"/>
        <v>0</v>
      </c>
      <c r="AD28" s="895">
        <f t="shared" si="7"/>
        <v>0</v>
      </c>
      <c r="AE28" s="896" t="e">
        <f t="shared" si="12"/>
        <v>#DIV/0!</v>
      </c>
      <c r="AF28" s="902"/>
      <c r="AG28" s="902"/>
      <c r="AH28" s="902"/>
      <c r="AI28" s="902"/>
      <c r="AJ28" s="902"/>
      <c r="AK28" s="902"/>
      <c r="AL28" s="902"/>
      <c r="AM28" s="902"/>
      <c r="AN28" s="902"/>
      <c r="AO28" s="902"/>
      <c r="AP28" s="902"/>
      <c r="AQ28" s="902"/>
      <c r="AR28" s="902"/>
      <c r="AS28" s="902"/>
      <c r="AT28" s="901"/>
      <c r="AU28" s="901"/>
      <c r="AV28" s="901"/>
      <c r="AW28" s="901"/>
      <c r="AX28" s="901"/>
      <c r="AY28" s="901"/>
      <c r="AZ28" s="901"/>
      <c r="BA28" s="901"/>
      <c r="BB28" s="901"/>
      <c r="BC28" s="901"/>
      <c r="BD28" s="895">
        <f t="shared" si="13"/>
        <v>0</v>
      </c>
      <c r="BE28" s="895">
        <f t="shared" si="13"/>
        <v>0</v>
      </c>
    </row>
    <row r="29" spans="1:57" ht="17.25" customHeight="1" x14ac:dyDescent="0.2">
      <c r="A29" s="840">
        <v>18</v>
      </c>
      <c r="B29" s="878">
        <v>1</v>
      </c>
      <c r="C29" s="879"/>
      <c r="D29" s="1453"/>
      <c r="E29" s="903" t="s">
        <v>279</v>
      </c>
      <c r="F29" s="1315"/>
      <c r="G29" s="1316"/>
      <c r="H29" s="883" t="e">
        <f t="shared" si="0"/>
        <v>#DIV/0!</v>
      </c>
      <c r="I29" s="899"/>
      <c r="J29" s="885">
        <f t="shared" si="14"/>
        <v>0</v>
      </c>
      <c r="K29" s="886">
        <f t="shared" si="1"/>
        <v>0</v>
      </c>
      <c r="L29" s="887">
        <f t="shared" si="2"/>
        <v>7960</v>
      </c>
      <c r="M29" s="887">
        <f t="shared" si="3"/>
        <v>0</v>
      </c>
      <c r="N29" s="887">
        <f t="shared" si="4"/>
        <v>0</v>
      </c>
      <c r="O29" s="887">
        <f t="shared" si="8"/>
        <v>0</v>
      </c>
      <c r="P29" s="888">
        <f t="shared" si="9"/>
        <v>0</v>
      </c>
      <c r="Q29" s="888">
        <f t="shared" si="10"/>
        <v>0</v>
      </c>
      <c r="R29" s="906"/>
      <c r="S29" s="1005"/>
      <c r="T29" s="831">
        <v>18</v>
      </c>
      <c r="U29" s="1450"/>
      <c r="V29" s="900" t="s">
        <v>50</v>
      </c>
      <c r="W29" s="893">
        <f t="shared" si="5"/>
        <v>0</v>
      </c>
      <c r="X29" s="893">
        <f t="shared" si="5"/>
        <v>0</v>
      </c>
      <c r="Y29" s="894" t="e">
        <f t="shared" si="11"/>
        <v>#DIV/0!</v>
      </c>
      <c r="Z29" s="894">
        <f t="shared" si="6"/>
        <v>0</v>
      </c>
      <c r="AA29" s="895">
        <f t="shared" si="6"/>
        <v>0</v>
      </c>
      <c r="AB29" s="901"/>
      <c r="AC29" s="895">
        <f t="shared" si="7"/>
        <v>0</v>
      </c>
      <c r="AD29" s="895">
        <f t="shared" si="7"/>
        <v>0</v>
      </c>
      <c r="AE29" s="896" t="e">
        <f t="shared" si="12"/>
        <v>#DIV/0!</v>
      </c>
      <c r="AF29" s="902"/>
      <c r="AG29" s="902"/>
      <c r="AH29" s="902"/>
      <c r="AI29" s="902"/>
      <c r="AJ29" s="902"/>
      <c r="AK29" s="902"/>
      <c r="AL29" s="902"/>
      <c r="AM29" s="902"/>
      <c r="AN29" s="902"/>
      <c r="AO29" s="902"/>
      <c r="AP29" s="902"/>
      <c r="AQ29" s="902"/>
      <c r="AR29" s="902"/>
      <c r="AS29" s="902"/>
      <c r="AT29" s="901"/>
      <c r="AU29" s="901"/>
      <c r="AV29" s="901"/>
      <c r="AW29" s="901"/>
      <c r="AX29" s="901"/>
      <c r="AY29" s="901"/>
      <c r="AZ29" s="901"/>
      <c r="BA29" s="901"/>
      <c r="BB29" s="901"/>
      <c r="BC29" s="901"/>
      <c r="BD29" s="895">
        <f t="shared" si="13"/>
        <v>0</v>
      </c>
      <c r="BE29" s="895">
        <f t="shared" si="13"/>
        <v>0</v>
      </c>
    </row>
    <row r="30" spans="1:57" ht="14.25" customHeight="1" x14ac:dyDescent="0.2">
      <c r="A30" s="840">
        <v>19</v>
      </c>
      <c r="B30" s="878">
        <v>1</v>
      </c>
      <c r="C30" s="879"/>
      <c r="D30" s="1453" t="s">
        <v>61</v>
      </c>
      <c r="E30" s="903" t="s">
        <v>278</v>
      </c>
      <c r="F30" s="1315">
        <v>1</v>
      </c>
      <c r="G30" s="1316">
        <v>1</v>
      </c>
      <c r="H30" s="883">
        <f t="shared" si="0"/>
        <v>100</v>
      </c>
      <c r="I30" s="910">
        <v>5</v>
      </c>
      <c r="J30" s="885">
        <f t="shared" si="14"/>
        <v>5</v>
      </c>
      <c r="K30" s="886">
        <f t="shared" si="1"/>
        <v>5</v>
      </c>
      <c r="L30" s="887">
        <f t="shared" si="2"/>
        <v>7960</v>
      </c>
      <c r="M30" s="887">
        <f t="shared" si="3"/>
        <v>39800</v>
      </c>
      <c r="N30" s="887">
        <f t="shared" si="4"/>
        <v>0</v>
      </c>
      <c r="O30" s="887">
        <f t="shared" si="8"/>
        <v>0</v>
      </c>
      <c r="P30" s="888">
        <f t="shared" si="9"/>
        <v>5</v>
      </c>
      <c r="Q30" s="888">
        <f t="shared" si="10"/>
        <v>39800</v>
      </c>
      <c r="R30" s="906"/>
      <c r="S30" s="1005"/>
      <c r="T30" s="831">
        <v>19</v>
      </c>
      <c r="U30" s="1450" t="s">
        <v>61</v>
      </c>
      <c r="V30" s="900" t="s">
        <v>49</v>
      </c>
      <c r="W30" s="893">
        <f t="shared" si="5"/>
        <v>1</v>
      </c>
      <c r="X30" s="893">
        <f t="shared" si="5"/>
        <v>1</v>
      </c>
      <c r="Y30" s="894">
        <f t="shared" si="11"/>
        <v>100</v>
      </c>
      <c r="Z30" s="894">
        <f t="shared" si="6"/>
        <v>5</v>
      </c>
      <c r="AA30" s="895">
        <f t="shared" si="6"/>
        <v>5</v>
      </c>
      <c r="AB30" s="911"/>
      <c r="AC30" s="895">
        <f t="shared" si="7"/>
        <v>5</v>
      </c>
      <c r="AD30" s="895">
        <f t="shared" si="7"/>
        <v>0</v>
      </c>
      <c r="AE30" s="896">
        <f t="shared" si="12"/>
        <v>0</v>
      </c>
      <c r="AF30" s="912"/>
      <c r="AG30" s="912"/>
      <c r="AH30" s="912"/>
      <c r="AI30" s="912"/>
      <c r="AJ30" s="912"/>
      <c r="AK30" s="912"/>
      <c r="AL30" s="912"/>
      <c r="AM30" s="912"/>
      <c r="AN30" s="912"/>
      <c r="AO30" s="912"/>
      <c r="AP30" s="912"/>
      <c r="AQ30" s="912"/>
      <c r="AR30" s="912"/>
      <c r="AS30" s="912"/>
      <c r="AT30" s="911">
        <v>1</v>
      </c>
      <c r="AU30" s="911"/>
      <c r="AV30" s="911">
        <v>1</v>
      </c>
      <c r="AW30" s="911"/>
      <c r="AX30" s="911">
        <v>1</v>
      </c>
      <c r="AY30" s="911"/>
      <c r="AZ30" s="911">
        <v>1</v>
      </c>
      <c r="BA30" s="911"/>
      <c r="BB30" s="911">
        <v>1</v>
      </c>
      <c r="BC30" s="911"/>
      <c r="BD30" s="895">
        <f t="shared" si="13"/>
        <v>5</v>
      </c>
      <c r="BE30" s="895">
        <f t="shared" si="13"/>
        <v>0</v>
      </c>
    </row>
    <row r="31" spans="1:57" ht="14.25" customHeight="1" x14ac:dyDescent="0.2">
      <c r="A31" s="840">
        <v>20</v>
      </c>
      <c r="B31" s="878">
        <v>1</v>
      </c>
      <c r="C31" s="909">
        <v>1.54</v>
      </c>
      <c r="D31" s="1453"/>
      <c r="E31" s="903" t="s">
        <v>279</v>
      </c>
      <c r="F31" s="1315">
        <v>30</v>
      </c>
      <c r="G31" s="1316">
        <v>2</v>
      </c>
      <c r="H31" s="883">
        <f t="shared" si="0"/>
        <v>6.666666666666667</v>
      </c>
      <c r="I31" s="910">
        <v>1</v>
      </c>
      <c r="J31" s="885">
        <f t="shared" si="14"/>
        <v>2</v>
      </c>
      <c r="K31" s="886">
        <f t="shared" si="1"/>
        <v>2</v>
      </c>
      <c r="L31" s="887">
        <f t="shared" si="2"/>
        <v>7960</v>
      </c>
      <c r="M31" s="887">
        <f t="shared" si="3"/>
        <v>15920</v>
      </c>
      <c r="N31" s="887">
        <f t="shared" si="4"/>
        <v>3.08</v>
      </c>
      <c r="O31" s="887">
        <f t="shared" si="8"/>
        <v>24516.799999999999</v>
      </c>
      <c r="P31" s="888">
        <f t="shared" si="9"/>
        <v>5.08</v>
      </c>
      <c r="Q31" s="888">
        <f t="shared" si="10"/>
        <v>40436.800000000003</v>
      </c>
      <c r="R31" s="906"/>
      <c r="S31" s="1005"/>
      <c r="T31" s="831">
        <v>20</v>
      </c>
      <c r="U31" s="1450"/>
      <c r="V31" s="900" t="s">
        <v>50</v>
      </c>
      <c r="W31" s="893">
        <f t="shared" si="5"/>
        <v>30</v>
      </c>
      <c r="X31" s="893">
        <f t="shared" si="5"/>
        <v>2</v>
      </c>
      <c r="Y31" s="894">
        <f t="shared" si="11"/>
        <v>6.666666666666667</v>
      </c>
      <c r="Z31" s="894">
        <f t="shared" si="6"/>
        <v>1</v>
      </c>
      <c r="AA31" s="895">
        <f t="shared" si="6"/>
        <v>2</v>
      </c>
      <c r="AB31" s="911"/>
      <c r="AC31" s="895">
        <f t="shared" si="7"/>
        <v>2</v>
      </c>
      <c r="AD31" s="895">
        <f t="shared" si="7"/>
        <v>0</v>
      </c>
      <c r="AE31" s="896">
        <f t="shared" si="12"/>
        <v>0</v>
      </c>
      <c r="AF31" s="912"/>
      <c r="AG31" s="912"/>
      <c r="AH31" s="912"/>
      <c r="AI31" s="912"/>
      <c r="AJ31" s="912"/>
      <c r="AK31" s="912"/>
      <c r="AL31" s="912"/>
      <c r="AM31" s="912"/>
      <c r="AN31" s="912"/>
      <c r="AO31" s="912"/>
      <c r="AP31" s="912"/>
      <c r="AQ31" s="912"/>
      <c r="AR31" s="912"/>
      <c r="AS31" s="912"/>
      <c r="AT31" s="911"/>
      <c r="AU31" s="911"/>
      <c r="AV31" s="911"/>
      <c r="AW31" s="911"/>
      <c r="AX31" s="911"/>
      <c r="AY31" s="911"/>
      <c r="AZ31" s="911">
        <v>1</v>
      </c>
      <c r="BA31" s="911"/>
      <c r="BB31" s="911">
        <v>1</v>
      </c>
      <c r="BC31" s="911"/>
      <c r="BD31" s="895">
        <f t="shared" si="13"/>
        <v>2</v>
      </c>
      <c r="BE31" s="895">
        <f t="shared" si="13"/>
        <v>0</v>
      </c>
    </row>
    <row r="32" spans="1:57" ht="10.5" customHeight="1" x14ac:dyDescent="0.2">
      <c r="A32" s="840">
        <v>21</v>
      </c>
      <c r="B32" s="878">
        <v>1</v>
      </c>
      <c r="C32" s="879"/>
      <c r="D32" s="1453" t="s">
        <v>62</v>
      </c>
      <c r="E32" s="903" t="s">
        <v>278</v>
      </c>
      <c r="F32" s="1315"/>
      <c r="G32" s="1316"/>
      <c r="H32" s="883" t="e">
        <f t="shared" si="0"/>
        <v>#DIV/0!</v>
      </c>
      <c r="I32" s="910"/>
      <c r="J32" s="885">
        <f t="shared" si="14"/>
        <v>0</v>
      </c>
      <c r="K32" s="886">
        <f t="shared" si="1"/>
        <v>0</v>
      </c>
      <c r="L32" s="887">
        <f t="shared" si="2"/>
        <v>7960</v>
      </c>
      <c r="M32" s="887">
        <f t="shared" si="3"/>
        <v>0</v>
      </c>
      <c r="N32" s="887">
        <f t="shared" si="4"/>
        <v>0</v>
      </c>
      <c r="O32" s="887">
        <f t="shared" si="8"/>
        <v>0</v>
      </c>
      <c r="P32" s="888">
        <f t="shared" si="9"/>
        <v>0</v>
      </c>
      <c r="Q32" s="888">
        <f t="shared" si="10"/>
        <v>0</v>
      </c>
      <c r="R32" s="906"/>
      <c r="S32" s="1005"/>
      <c r="T32" s="831">
        <v>21</v>
      </c>
      <c r="U32" s="1450" t="s">
        <v>62</v>
      </c>
      <c r="V32" s="900" t="s">
        <v>49</v>
      </c>
      <c r="W32" s="893">
        <f t="shared" si="5"/>
        <v>0</v>
      </c>
      <c r="X32" s="893">
        <f t="shared" si="5"/>
        <v>0</v>
      </c>
      <c r="Y32" s="894" t="e">
        <f t="shared" si="11"/>
        <v>#DIV/0!</v>
      </c>
      <c r="Z32" s="894">
        <f t="shared" si="6"/>
        <v>0</v>
      </c>
      <c r="AA32" s="895">
        <f t="shared" si="6"/>
        <v>0</v>
      </c>
      <c r="AB32" s="911"/>
      <c r="AC32" s="895">
        <f t="shared" si="7"/>
        <v>0</v>
      </c>
      <c r="AD32" s="895">
        <f t="shared" si="7"/>
        <v>0</v>
      </c>
      <c r="AE32" s="896" t="e">
        <f t="shared" si="12"/>
        <v>#DIV/0!</v>
      </c>
      <c r="AF32" s="912"/>
      <c r="AG32" s="912"/>
      <c r="AH32" s="912"/>
      <c r="AI32" s="912"/>
      <c r="AJ32" s="912"/>
      <c r="AK32" s="912"/>
      <c r="AL32" s="912"/>
      <c r="AM32" s="912"/>
      <c r="AN32" s="912"/>
      <c r="AO32" s="912"/>
      <c r="AP32" s="912"/>
      <c r="AQ32" s="912"/>
      <c r="AR32" s="912"/>
      <c r="AS32" s="912"/>
      <c r="AT32" s="911"/>
      <c r="AU32" s="911"/>
      <c r="AV32" s="911"/>
      <c r="AW32" s="911"/>
      <c r="AX32" s="911"/>
      <c r="AY32" s="911"/>
      <c r="AZ32" s="911"/>
      <c r="BA32" s="911"/>
      <c r="BB32" s="911"/>
      <c r="BC32" s="911"/>
      <c r="BD32" s="895">
        <f t="shared" si="13"/>
        <v>0</v>
      </c>
      <c r="BE32" s="895">
        <f t="shared" si="13"/>
        <v>0</v>
      </c>
    </row>
    <row r="33" spans="1:57" ht="14.25" customHeight="1" x14ac:dyDescent="0.2">
      <c r="A33" s="840">
        <v>22</v>
      </c>
      <c r="B33" s="878">
        <v>1</v>
      </c>
      <c r="C33" s="879"/>
      <c r="D33" s="1454"/>
      <c r="E33" s="903" t="s">
        <v>279</v>
      </c>
      <c r="F33" s="1315"/>
      <c r="G33" s="1316"/>
      <c r="H33" s="883" t="e">
        <f t="shared" si="0"/>
        <v>#DIV/0!</v>
      </c>
      <c r="I33" s="910"/>
      <c r="J33" s="885">
        <f t="shared" si="14"/>
        <v>0</v>
      </c>
      <c r="K33" s="886">
        <f t="shared" si="1"/>
        <v>0</v>
      </c>
      <c r="L33" s="887">
        <f t="shared" si="2"/>
        <v>7960</v>
      </c>
      <c r="M33" s="887">
        <f t="shared" si="3"/>
        <v>0</v>
      </c>
      <c r="N33" s="887">
        <f t="shared" si="4"/>
        <v>0</v>
      </c>
      <c r="O33" s="887">
        <f t="shared" si="8"/>
        <v>0</v>
      </c>
      <c r="P33" s="888">
        <f t="shared" si="9"/>
        <v>0</v>
      </c>
      <c r="Q33" s="888">
        <f t="shared" si="10"/>
        <v>0</v>
      </c>
      <c r="R33" s="906"/>
      <c r="S33" s="1005"/>
      <c r="T33" s="831">
        <v>22</v>
      </c>
      <c r="U33" s="1452"/>
      <c r="V33" s="900" t="s">
        <v>50</v>
      </c>
      <c r="W33" s="893">
        <f t="shared" si="5"/>
        <v>0</v>
      </c>
      <c r="X33" s="893">
        <f t="shared" si="5"/>
        <v>0</v>
      </c>
      <c r="Y33" s="894" t="e">
        <f t="shared" si="11"/>
        <v>#DIV/0!</v>
      </c>
      <c r="Z33" s="894">
        <f t="shared" si="6"/>
        <v>0</v>
      </c>
      <c r="AA33" s="895">
        <f t="shared" si="6"/>
        <v>0</v>
      </c>
      <c r="AB33" s="911"/>
      <c r="AC33" s="895">
        <f t="shared" si="7"/>
        <v>0</v>
      </c>
      <c r="AD33" s="895">
        <f t="shared" si="7"/>
        <v>0</v>
      </c>
      <c r="AE33" s="896" t="e">
        <f t="shared" si="12"/>
        <v>#DIV/0!</v>
      </c>
      <c r="AF33" s="912"/>
      <c r="AG33" s="912"/>
      <c r="AH33" s="912"/>
      <c r="AI33" s="912"/>
      <c r="AJ33" s="912"/>
      <c r="AK33" s="912"/>
      <c r="AL33" s="912"/>
      <c r="AM33" s="912"/>
      <c r="AN33" s="912"/>
      <c r="AO33" s="912"/>
      <c r="AP33" s="912"/>
      <c r="AQ33" s="912"/>
      <c r="AR33" s="912"/>
      <c r="AS33" s="912"/>
      <c r="AT33" s="911"/>
      <c r="AU33" s="911"/>
      <c r="AV33" s="911"/>
      <c r="AW33" s="911"/>
      <c r="AX33" s="911"/>
      <c r="AY33" s="911"/>
      <c r="AZ33" s="911"/>
      <c r="BA33" s="911"/>
      <c r="BB33" s="911"/>
      <c r="BC33" s="911"/>
      <c r="BD33" s="895">
        <f t="shared" si="13"/>
        <v>0</v>
      </c>
      <c r="BE33" s="895">
        <f t="shared" si="13"/>
        <v>0</v>
      </c>
    </row>
    <row r="34" spans="1:57" s="929" customFormat="1" ht="18.75" customHeight="1" x14ac:dyDescent="0.2">
      <c r="A34" s="840">
        <v>23</v>
      </c>
      <c r="B34" s="913"/>
      <c r="C34" s="914"/>
      <c r="D34" s="864" t="s">
        <v>63</v>
      </c>
      <c r="E34" s="915"/>
      <c r="F34" s="915"/>
      <c r="G34" s="916"/>
      <c r="H34" s="913"/>
      <c r="I34" s="917"/>
      <c r="J34" s="918"/>
      <c r="K34" s="919"/>
      <c r="L34" s="920"/>
      <c r="M34" s="920"/>
      <c r="N34" s="921"/>
      <c r="O34" s="920"/>
      <c r="P34" s="922"/>
      <c r="Q34" s="922"/>
      <c r="R34" s="923"/>
      <c r="S34" s="924"/>
      <c r="T34" s="831">
        <v>23</v>
      </c>
      <c r="U34" s="925" t="s">
        <v>63</v>
      </c>
      <c r="V34" s="926"/>
      <c r="W34" s="926"/>
      <c r="X34" s="926"/>
      <c r="Y34" s="927"/>
      <c r="Z34" s="832"/>
      <c r="AA34" s="832"/>
      <c r="AB34" s="832"/>
      <c r="AC34" s="832"/>
      <c r="AD34" s="832"/>
      <c r="AE34" s="928"/>
      <c r="AF34" s="928"/>
      <c r="AG34" s="928"/>
      <c r="AH34" s="928"/>
      <c r="AI34" s="928"/>
      <c r="AJ34" s="928"/>
      <c r="AK34" s="928"/>
      <c r="AL34" s="928"/>
      <c r="AM34" s="928"/>
      <c r="AN34" s="928"/>
      <c r="AO34" s="928"/>
      <c r="AP34" s="928"/>
      <c r="AQ34" s="928"/>
      <c r="AR34" s="928"/>
      <c r="AS34" s="928"/>
      <c r="AT34" s="832"/>
      <c r="AU34" s="832"/>
      <c r="AV34" s="832"/>
      <c r="AW34" s="832"/>
      <c r="AX34" s="832"/>
      <c r="AY34" s="832"/>
      <c r="AZ34" s="832"/>
      <c r="BA34" s="832"/>
      <c r="BB34" s="832"/>
      <c r="BC34" s="832"/>
      <c r="BD34" s="832"/>
      <c r="BE34" s="832"/>
    </row>
    <row r="35" spans="1:57" s="860" customFormat="1" ht="12.75" customHeight="1" x14ac:dyDescent="0.2">
      <c r="A35" s="840">
        <v>24</v>
      </c>
      <c r="B35" s="930">
        <v>0.66</v>
      </c>
      <c r="C35" s="931"/>
      <c r="D35" s="1453" t="s">
        <v>64</v>
      </c>
      <c r="E35" s="903" t="s">
        <v>278</v>
      </c>
      <c r="F35" s="932"/>
      <c r="G35" s="933">
        <v>145</v>
      </c>
      <c r="H35" s="883" t="e">
        <f t="shared" ref="H35:H67" si="15">G35*100/F35</f>
        <v>#DIV/0!</v>
      </c>
      <c r="I35" s="934">
        <v>1</v>
      </c>
      <c r="J35" s="885">
        <f t="shared" ref="J35:J67" si="16">I35*G35</f>
        <v>145</v>
      </c>
      <c r="K35" s="886">
        <f t="shared" ref="K35:K67" si="17">J35*B35</f>
        <v>95.7</v>
      </c>
      <c r="L35" s="887">
        <f t="shared" ref="L35:L67" si="18">B35*7960</f>
        <v>5253.6</v>
      </c>
      <c r="M35" s="887">
        <f t="shared" ref="M35:M67" si="19">L35*J35</f>
        <v>761772</v>
      </c>
      <c r="N35" s="887">
        <f t="shared" ref="N35:N67" si="20">C35*J35</f>
        <v>0</v>
      </c>
      <c r="O35" s="887">
        <f t="shared" ref="O35:O67" si="21">N35*7960</f>
        <v>0</v>
      </c>
      <c r="P35" s="888">
        <f t="shared" ref="P35:P67" si="22">K35+N35</f>
        <v>95.7</v>
      </c>
      <c r="Q35" s="888">
        <f t="shared" si="10"/>
        <v>761772</v>
      </c>
      <c r="R35" s="935"/>
      <c r="S35" s="936"/>
      <c r="T35" s="831">
        <v>24</v>
      </c>
      <c r="U35" s="1458" t="s">
        <v>64</v>
      </c>
      <c r="V35" s="937"/>
      <c r="W35" s="893">
        <f t="shared" ref="W35:X67" si="23">F35</f>
        <v>0</v>
      </c>
      <c r="X35" s="893">
        <f t="shared" si="23"/>
        <v>145</v>
      </c>
      <c r="Y35" s="894" t="e">
        <f t="shared" ref="Y35:Y67" si="24">X35*100/W35</f>
        <v>#DIV/0!</v>
      </c>
      <c r="Z35" s="894">
        <f t="shared" ref="Z35:AA67" si="25">I35</f>
        <v>1</v>
      </c>
      <c r="AA35" s="895">
        <f t="shared" si="25"/>
        <v>145</v>
      </c>
      <c r="AB35" s="938"/>
      <c r="AC35" s="895">
        <f t="shared" ref="AC35:AD67" si="26">AF35+AH35+AJ35+AL35+AN35+AP35+AR35+AT35+AV35+AX35+AZ35+BB35</f>
        <v>145</v>
      </c>
      <c r="AD35" s="895">
        <f t="shared" si="26"/>
        <v>0</v>
      </c>
      <c r="AE35" s="896">
        <f t="shared" ref="AE35:AE67" si="27">AD35*100/AC35</f>
        <v>0</v>
      </c>
      <c r="AF35" s="939"/>
      <c r="AG35" s="939"/>
      <c r="AH35" s="939"/>
      <c r="AI35" s="939"/>
      <c r="AJ35" s="939"/>
      <c r="AK35" s="939"/>
      <c r="AL35" s="939"/>
      <c r="AM35" s="939"/>
      <c r="AN35" s="939"/>
      <c r="AO35" s="939"/>
      <c r="AP35" s="939"/>
      <c r="AQ35" s="939"/>
      <c r="AR35" s="939"/>
      <c r="AS35" s="939"/>
      <c r="AT35" s="938">
        <v>40</v>
      </c>
      <c r="AU35" s="938"/>
      <c r="AV35" s="938">
        <v>70</v>
      </c>
      <c r="AW35" s="938"/>
      <c r="AX35" s="938">
        <v>35</v>
      </c>
      <c r="AY35" s="938"/>
      <c r="AZ35" s="938"/>
      <c r="BA35" s="938"/>
      <c r="BB35" s="938"/>
      <c r="BC35" s="938"/>
      <c r="BD35" s="895">
        <f t="shared" ref="BD35:BE67" si="28">AF35+AH35+AJ35+AL35+AN35+AP35+AR35+AT35+AV35+AX35+AZ35+BB35</f>
        <v>145</v>
      </c>
      <c r="BE35" s="895">
        <f t="shared" si="28"/>
        <v>0</v>
      </c>
    </row>
    <row r="36" spans="1:57" s="860" customFormat="1" ht="24.75" customHeight="1" x14ac:dyDescent="0.2">
      <c r="A36" s="840">
        <v>25</v>
      </c>
      <c r="B36" s="930">
        <v>0.66</v>
      </c>
      <c r="C36" s="931">
        <v>1</v>
      </c>
      <c r="D36" s="1453"/>
      <c r="E36" s="903" t="s">
        <v>279</v>
      </c>
      <c r="F36" s="932"/>
      <c r="G36" s="933">
        <v>10</v>
      </c>
      <c r="H36" s="883" t="e">
        <f t="shared" si="15"/>
        <v>#DIV/0!</v>
      </c>
      <c r="I36" s="934">
        <v>1</v>
      </c>
      <c r="J36" s="885">
        <f t="shared" si="16"/>
        <v>10</v>
      </c>
      <c r="K36" s="886">
        <f t="shared" si="17"/>
        <v>6.6000000000000005</v>
      </c>
      <c r="L36" s="887">
        <f t="shared" si="18"/>
        <v>5253.6</v>
      </c>
      <c r="M36" s="887">
        <f t="shared" si="19"/>
        <v>52536</v>
      </c>
      <c r="N36" s="887">
        <f t="shared" si="20"/>
        <v>10</v>
      </c>
      <c r="O36" s="887">
        <f t="shared" si="21"/>
        <v>79600</v>
      </c>
      <c r="P36" s="888">
        <f t="shared" si="22"/>
        <v>16.600000000000001</v>
      </c>
      <c r="Q36" s="888">
        <f t="shared" si="10"/>
        <v>132136</v>
      </c>
      <c r="R36" s="935"/>
      <c r="S36" s="936"/>
      <c r="T36" s="831">
        <v>25</v>
      </c>
      <c r="U36" s="1459"/>
      <c r="V36" s="937"/>
      <c r="W36" s="893">
        <f t="shared" si="23"/>
        <v>0</v>
      </c>
      <c r="X36" s="893">
        <f t="shared" si="23"/>
        <v>10</v>
      </c>
      <c r="Y36" s="894" t="e">
        <f t="shared" si="24"/>
        <v>#DIV/0!</v>
      </c>
      <c r="Z36" s="894">
        <f t="shared" si="25"/>
        <v>1</v>
      </c>
      <c r="AA36" s="895">
        <f t="shared" si="25"/>
        <v>10</v>
      </c>
      <c r="AB36" s="938"/>
      <c r="AC36" s="895">
        <f t="shared" si="26"/>
        <v>10</v>
      </c>
      <c r="AD36" s="895">
        <f t="shared" si="26"/>
        <v>0</v>
      </c>
      <c r="AE36" s="896">
        <f t="shared" si="27"/>
        <v>0</v>
      </c>
      <c r="AF36" s="939"/>
      <c r="AG36" s="939"/>
      <c r="AH36" s="939"/>
      <c r="AI36" s="939"/>
      <c r="AJ36" s="939"/>
      <c r="AK36" s="939"/>
      <c r="AL36" s="939"/>
      <c r="AM36" s="939"/>
      <c r="AN36" s="939"/>
      <c r="AO36" s="939"/>
      <c r="AP36" s="939"/>
      <c r="AQ36" s="939"/>
      <c r="AR36" s="939"/>
      <c r="AS36" s="939"/>
      <c r="AT36" s="938"/>
      <c r="AU36" s="938"/>
      <c r="AV36" s="938">
        <v>5</v>
      </c>
      <c r="AW36" s="938"/>
      <c r="AX36" s="938">
        <v>5</v>
      </c>
      <c r="AY36" s="938"/>
      <c r="AZ36" s="938"/>
      <c r="BA36" s="938"/>
      <c r="BB36" s="938"/>
      <c r="BC36" s="938"/>
      <c r="BD36" s="895">
        <f t="shared" si="28"/>
        <v>10</v>
      </c>
      <c r="BE36" s="895">
        <f t="shared" si="28"/>
        <v>0</v>
      </c>
    </row>
    <row r="37" spans="1:57" ht="25.5" customHeight="1" x14ac:dyDescent="0.2">
      <c r="A37" s="840">
        <v>26</v>
      </c>
      <c r="B37" s="878">
        <v>0.3</v>
      </c>
      <c r="C37" s="879"/>
      <c r="D37" s="907" t="s">
        <v>65</v>
      </c>
      <c r="E37" s="880" t="s">
        <v>66</v>
      </c>
      <c r="F37" s="905"/>
      <c r="G37" s="904"/>
      <c r="H37" s="883" t="e">
        <f t="shared" si="15"/>
        <v>#DIV/0!</v>
      </c>
      <c r="I37" s="910"/>
      <c r="J37" s="885">
        <f t="shared" si="16"/>
        <v>0</v>
      </c>
      <c r="K37" s="886">
        <f t="shared" si="17"/>
        <v>0</v>
      </c>
      <c r="L37" s="887">
        <f t="shared" si="18"/>
        <v>2388</v>
      </c>
      <c r="M37" s="887">
        <f t="shared" si="19"/>
        <v>0</v>
      </c>
      <c r="N37" s="887">
        <f t="shared" si="20"/>
        <v>0</v>
      </c>
      <c r="O37" s="887">
        <f t="shared" si="21"/>
        <v>0</v>
      </c>
      <c r="P37" s="888">
        <f t="shared" si="22"/>
        <v>0</v>
      </c>
      <c r="Q37" s="888">
        <f t="shared" si="10"/>
        <v>0</v>
      </c>
      <c r="R37" s="906"/>
      <c r="S37" s="1005"/>
      <c r="T37" s="831">
        <v>26</v>
      </c>
      <c r="U37" s="908" t="s">
        <v>65</v>
      </c>
      <c r="V37" s="900" t="s">
        <v>66</v>
      </c>
      <c r="W37" s="893">
        <f t="shared" si="23"/>
        <v>0</v>
      </c>
      <c r="X37" s="893">
        <f t="shared" si="23"/>
        <v>0</v>
      </c>
      <c r="Y37" s="894" t="e">
        <f t="shared" si="24"/>
        <v>#DIV/0!</v>
      </c>
      <c r="Z37" s="894">
        <f t="shared" si="25"/>
        <v>0</v>
      </c>
      <c r="AA37" s="895">
        <f t="shared" si="25"/>
        <v>0</v>
      </c>
      <c r="AB37" s="901"/>
      <c r="AC37" s="895">
        <f t="shared" si="26"/>
        <v>0</v>
      </c>
      <c r="AD37" s="895">
        <f t="shared" si="26"/>
        <v>0</v>
      </c>
      <c r="AE37" s="896" t="e">
        <f t="shared" si="27"/>
        <v>#DIV/0!</v>
      </c>
      <c r="AF37" s="902"/>
      <c r="AG37" s="902"/>
      <c r="AH37" s="902"/>
      <c r="AI37" s="902"/>
      <c r="AJ37" s="902"/>
      <c r="AK37" s="902"/>
      <c r="AL37" s="902"/>
      <c r="AM37" s="902"/>
      <c r="AN37" s="902"/>
      <c r="AO37" s="902"/>
      <c r="AP37" s="902"/>
      <c r="AQ37" s="902"/>
      <c r="AR37" s="902"/>
      <c r="AS37" s="902"/>
      <c r="AT37" s="901"/>
      <c r="AU37" s="901"/>
      <c r="AV37" s="901"/>
      <c r="AW37" s="901"/>
      <c r="AX37" s="901"/>
      <c r="AY37" s="901"/>
      <c r="AZ37" s="901"/>
      <c r="BA37" s="901"/>
      <c r="BB37" s="901"/>
      <c r="BC37" s="901"/>
      <c r="BD37" s="895">
        <f t="shared" si="28"/>
        <v>0</v>
      </c>
      <c r="BE37" s="895">
        <f t="shared" si="28"/>
        <v>0</v>
      </c>
    </row>
    <row r="38" spans="1:57" ht="21" customHeight="1" x14ac:dyDescent="0.2">
      <c r="A38" s="840">
        <v>27</v>
      </c>
      <c r="B38" s="878">
        <v>0.25</v>
      </c>
      <c r="C38" s="879"/>
      <c r="D38" s="907" t="s">
        <v>67</v>
      </c>
      <c r="E38" s="880" t="s">
        <v>66</v>
      </c>
      <c r="F38" s="905"/>
      <c r="G38" s="904"/>
      <c r="H38" s="883" t="e">
        <f t="shared" si="15"/>
        <v>#DIV/0!</v>
      </c>
      <c r="I38" s="910"/>
      <c r="J38" s="885">
        <f t="shared" si="16"/>
        <v>0</v>
      </c>
      <c r="K38" s="886">
        <f t="shared" si="17"/>
        <v>0</v>
      </c>
      <c r="L38" s="887">
        <f t="shared" si="18"/>
        <v>1990</v>
      </c>
      <c r="M38" s="887">
        <f t="shared" si="19"/>
        <v>0</v>
      </c>
      <c r="N38" s="887">
        <f t="shared" si="20"/>
        <v>0</v>
      </c>
      <c r="O38" s="887">
        <f t="shared" si="21"/>
        <v>0</v>
      </c>
      <c r="P38" s="888">
        <f t="shared" si="22"/>
        <v>0</v>
      </c>
      <c r="Q38" s="888">
        <f t="shared" si="10"/>
        <v>0</v>
      </c>
      <c r="R38" s="906"/>
      <c r="S38" s="1005"/>
      <c r="T38" s="831">
        <v>27</v>
      </c>
      <c r="U38" s="908" t="s">
        <v>67</v>
      </c>
      <c r="V38" s="900" t="s">
        <v>66</v>
      </c>
      <c r="W38" s="893">
        <f t="shared" si="23"/>
        <v>0</v>
      </c>
      <c r="X38" s="893">
        <f t="shared" si="23"/>
        <v>0</v>
      </c>
      <c r="Y38" s="894" t="e">
        <f t="shared" si="24"/>
        <v>#DIV/0!</v>
      </c>
      <c r="Z38" s="894">
        <f t="shared" si="25"/>
        <v>0</v>
      </c>
      <c r="AA38" s="895">
        <f t="shared" si="25"/>
        <v>0</v>
      </c>
      <c r="AB38" s="901"/>
      <c r="AC38" s="895">
        <f t="shared" si="26"/>
        <v>0</v>
      </c>
      <c r="AD38" s="895">
        <f t="shared" si="26"/>
        <v>0</v>
      </c>
      <c r="AE38" s="896" t="e">
        <f t="shared" si="27"/>
        <v>#DIV/0!</v>
      </c>
      <c r="AF38" s="902"/>
      <c r="AG38" s="902"/>
      <c r="AH38" s="902"/>
      <c r="AI38" s="902"/>
      <c r="AJ38" s="902"/>
      <c r="AK38" s="902"/>
      <c r="AL38" s="902"/>
      <c r="AM38" s="902"/>
      <c r="AN38" s="902"/>
      <c r="AO38" s="902"/>
      <c r="AP38" s="902"/>
      <c r="AQ38" s="902"/>
      <c r="AR38" s="902"/>
      <c r="AS38" s="902"/>
      <c r="AT38" s="901"/>
      <c r="AU38" s="901"/>
      <c r="AV38" s="901"/>
      <c r="AW38" s="901"/>
      <c r="AX38" s="901"/>
      <c r="AY38" s="901"/>
      <c r="AZ38" s="901"/>
      <c r="BA38" s="901"/>
      <c r="BB38" s="901"/>
      <c r="BC38" s="901"/>
      <c r="BD38" s="895">
        <f t="shared" si="28"/>
        <v>0</v>
      </c>
      <c r="BE38" s="895">
        <f t="shared" si="28"/>
        <v>0</v>
      </c>
    </row>
    <row r="39" spans="1:57" ht="10.5" customHeight="1" x14ac:dyDescent="0.2">
      <c r="A39" s="840">
        <v>28</v>
      </c>
      <c r="B39" s="878">
        <v>2</v>
      </c>
      <c r="C39" s="931"/>
      <c r="D39" s="1453" t="s">
        <v>68</v>
      </c>
      <c r="E39" s="903" t="s">
        <v>278</v>
      </c>
      <c r="F39" s="905"/>
      <c r="G39" s="904"/>
      <c r="H39" s="883" t="e">
        <f t="shared" si="15"/>
        <v>#DIV/0!</v>
      </c>
      <c r="I39" s="910"/>
      <c r="J39" s="885">
        <f t="shared" si="16"/>
        <v>0</v>
      </c>
      <c r="K39" s="886">
        <f t="shared" si="17"/>
        <v>0</v>
      </c>
      <c r="L39" s="887">
        <f t="shared" si="18"/>
        <v>15920</v>
      </c>
      <c r="M39" s="887">
        <f t="shared" si="19"/>
        <v>0</v>
      </c>
      <c r="N39" s="887">
        <f t="shared" si="20"/>
        <v>0</v>
      </c>
      <c r="O39" s="887">
        <f t="shared" si="21"/>
        <v>0</v>
      </c>
      <c r="P39" s="888">
        <f t="shared" si="22"/>
        <v>0</v>
      </c>
      <c r="Q39" s="888">
        <f t="shared" si="10"/>
        <v>0</v>
      </c>
      <c r="R39" s="906"/>
      <c r="S39" s="1005"/>
      <c r="T39" s="831">
        <v>28</v>
      </c>
      <c r="U39" s="1450" t="s">
        <v>68</v>
      </c>
      <c r="V39" s="900" t="s">
        <v>49</v>
      </c>
      <c r="W39" s="893">
        <f t="shared" si="23"/>
        <v>0</v>
      </c>
      <c r="X39" s="893">
        <f t="shared" si="23"/>
        <v>0</v>
      </c>
      <c r="Y39" s="894" t="e">
        <f t="shared" si="24"/>
        <v>#DIV/0!</v>
      </c>
      <c r="Z39" s="894">
        <f t="shared" si="25"/>
        <v>0</v>
      </c>
      <c r="AA39" s="895">
        <f t="shared" si="25"/>
        <v>0</v>
      </c>
      <c r="AB39" s="901"/>
      <c r="AC39" s="895">
        <f t="shared" si="26"/>
        <v>0</v>
      </c>
      <c r="AD39" s="895">
        <f t="shared" si="26"/>
        <v>0</v>
      </c>
      <c r="AE39" s="896" t="e">
        <f t="shared" si="27"/>
        <v>#DIV/0!</v>
      </c>
      <c r="AF39" s="902"/>
      <c r="AG39" s="902"/>
      <c r="AH39" s="902"/>
      <c r="AI39" s="902"/>
      <c r="AJ39" s="902"/>
      <c r="AK39" s="902"/>
      <c r="AL39" s="902"/>
      <c r="AM39" s="902"/>
      <c r="AN39" s="902"/>
      <c r="AO39" s="902"/>
      <c r="AP39" s="902"/>
      <c r="AQ39" s="902"/>
      <c r="AR39" s="902"/>
      <c r="AS39" s="902"/>
      <c r="AT39" s="901"/>
      <c r="AU39" s="901"/>
      <c r="AV39" s="901"/>
      <c r="AW39" s="901"/>
      <c r="AX39" s="901"/>
      <c r="AY39" s="901"/>
      <c r="AZ39" s="901"/>
      <c r="BA39" s="901"/>
      <c r="BB39" s="901"/>
      <c r="BC39" s="901"/>
      <c r="BD39" s="895">
        <f t="shared" si="28"/>
        <v>0</v>
      </c>
      <c r="BE39" s="895">
        <f t="shared" si="28"/>
        <v>0</v>
      </c>
    </row>
    <row r="40" spans="1:57" ht="10.5" customHeight="1" x14ac:dyDescent="0.2">
      <c r="A40" s="840">
        <v>29</v>
      </c>
      <c r="B40" s="878">
        <v>2</v>
      </c>
      <c r="C40" s="879"/>
      <c r="D40" s="1453"/>
      <c r="E40" s="903" t="s">
        <v>279</v>
      </c>
      <c r="F40" s="905"/>
      <c r="G40" s="904"/>
      <c r="H40" s="883" t="e">
        <f t="shared" si="15"/>
        <v>#DIV/0!</v>
      </c>
      <c r="I40" s="910"/>
      <c r="J40" s="885">
        <f t="shared" si="16"/>
        <v>0</v>
      </c>
      <c r="K40" s="886">
        <f t="shared" si="17"/>
        <v>0</v>
      </c>
      <c r="L40" s="887">
        <f t="shared" si="18"/>
        <v>15920</v>
      </c>
      <c r="M40" s="887">
        <f t="shared" si="19"/>
        <v>0</v>
      </c>
      <c r="N40" s="887">
        <f t="shared" si="20"/>
        <v>0</v>
      </c>
      <c r="O40" s="887">
        <f t="shared" si="21"/>
        <v>0</v>
      </c>
      <c r="P40" s="888">
        <f t="shared" si="22"/>
        <v>0</v>
      </c>
      <c r="Q40" s="888">
        <f t="shared" si="10"/>
        <v>0</v>
      </c>
      <c r="R40" s="906"/>
      <c r="S40" s="1005"/>
      <c r="T40" s="831">
        <v>29</v>
      </c>
      <c r="U40" s="1450"/>
      <c r="V40" s="900" t="s">
        <v>50</v>
      </c>
      <c r="W40" s="893">
        <f t="shared" si="23"/>
        <v>0</v>
      </c>
      <c r="X40" s="893">
        <f t="shared" si="23"/>
        <v>0</v>
      </c>
      <c r="Y40" s="894" t="e">
        <f t="shared" si="24"/>
        <v>#DIV/0!</v>
      </c>
      <c r="Z40" s="894">
        <f t="shared" si="25"/>
        <v>0</v>
      </c>
      <c r="AA40" s="895">
        <f t="shared" si="25"/>
        <v>0</v>
      </c>
      <c r="AB40" s="901"/>
      <c r="AC40" s="895">
        <f t="shared" si="26"/>
        <v>0</v>
      </c>
      <c r="AD40" s="895">
        <f t="shared" si="26"/>
        <v>0</v>
      </c>
      <c r="AE40" s="896" t="e">
        <f t="shared" si="27"/>
        <v>#DIV/0!</v>
      </c>
      <c r="AF40" s="902"/>
      <c r="AG40" s="902"/>
      <c r="AH40" s="902"/>
      <c r="AI40" s="902"/>
      <c r="AJ40" s="902"/>
      <c r="AK40" s="902"/>
      <c r="AL40" s="902"/>
      <c r="AM40" s="902"/>
      <c r="AN40" s="902"/>
      <c r="AO40" s="902"/>
      <c r="AP40" s="902"/>
      <c r="AQ40" s="902"/>
      <c r="AR40" s="902"/>
      <c r="AS40" s="902"/>
      <c r="AT40" s="901"/>
      <c r="AU40" s="901"/>
      <c r="AV40" s="901"/>
      <c r="AW40" s="901"/>
      <c r="AX40" s="901"/>
      <c r="AY40" s="901"/>
      <c r="AZ40" s="901"/>
      <c r="BA40" s="901"/>
      <c r="BB40" s="901"/>
      <c r="BC40" s="901"/>
      <c r="BD40" s="895">
        <f t="shared" si="28"/>
        <v>0</v>
      </c>
      <c r="BE40" s="895">
        <f t="shared" si="28"/>
        <v>0</v>
      </c>
    </row>
    <row r="41" spans="1:57" ht="10.5" customHeight="1" x14ac:dyDescent="0.2">
      <c r="A41" s="840">
        <v>30</v>
      </c>
      <c r="B41" s="878">
        <v>2</v>
      </c>
      <c r="C41" s="879"/>
      <c r="D41" s="1449" t="s">
        <v>69</v>
      </c>
      <c r="E41" s="903" t="s">
        <v>278</v>
      </c>
      <c r="F41" s="905"/>
      <c r="G41" s="904"/>
      <c r="H41" s="883" t="e">
        <f t="shared" si="15"/>
        <v>#DIV/0!</v>
      </c>
      <c r="I41" s="910"/>
      <c r="J41" s="885">
        <f t="shared" si="16"/>
        <v>0</v>
      </c>
      <c r="K41" s="886">
        <f t="shared" si="17"/>
        <v>0</v>
      </c>
      <c r="L41" s="887">
        <f t="shared" si="18"/>
        <v>15920</v>
      </c>
      <c r="M41" s="887">
        <f t="shared" si="19"/>
        <v>0</v>
      </c>
      <c r="N41" s="887">
        <f t="shared" si="20"/>
        <v>0</v>
      </c>
      <c r="O41" s="887">
        <f t="shared" si="21"/>
        <v>0</v>
      </c>
      <c r="P41" s="888">
        <f t="shared" si="22"/>
        <v>0</v>
      </c>
      <c r="Q41" s="888">
        <f t="shared" si="10"/>
        <v>0</v>
      </c>
      <c r="R41" s="906"/>
      <c r="S41" s="1005"/>
      <c r="T41" s="831">
        <v>30</v>
      </c>
      <c r="U41" s="1450" t="s">
        <v>69</v>
      </c>
      <c r="V41" s="900" t="s">
        <v>49</v>
      </c>
      <c r="W41" s="893">
        <f t="shared" si="23"/>
        <v>0</v>
      </c>
      <c r="X41" s="893">
        <f t="shared" si="23"/>
        <v>0</v>
      </c>
      <c r="Y41" s="894" t="e">
        <f t="shared" si="24"/>
        <v>#DIV/0!</v>
      </c>
      <c r="Z41" s="894">
        <f t="shared" si="25"/>
        <v>0</v>
      </c>
      <c r="AA41" s="895">
        <f t="shared" si="25"/>
        <v>0</v>
      </c>
      <c r="AB41" s="901"/>
      <c r="AC41" s="895">
        <f t="shared" si="26"/>
        <v>0</v>
      </c>
      <c r="AD41" s="895">
        <f t="shared" si="26"/>
        <v>0</v>
      </c>
      <c r="AE41" s="896" t="e">
        <f t="shared" si="27"/>
        <v>#DIV/0!</v>
      </c>
      <c r="AF41" s="902"/>
      <c r="AG41" s="902"/>
      <c r="AH41" s="902"/>
      <c r="AI41" s="902"/>
      <c r="AJ41" s="902"/>
      <c r="AK41" s="902"/>
      <c r="AL41" s="902"/>
      <c r="AM41" s="902"/>
      <c r="AN41" s="902"/>
      <c r="AO41" s="902"/>
      <c r="AP41" s="902"/>
      <c r="AQ41" s="902"/>
      <c r="AR41" s="902"/>
      <c r="AS41" s="902"/>
      <c r="AT41" s="901"/>
      <c r="AU41" s="901"/>
      <c r="AV41" s="901"/>
      <c r="AW41" s="901"/>
      <c r="AX41" s="901"/>
      <c r="AY41" s="901"/>
      <c r="AZ41" s="901"/>
      <c r="BA41" s="901"/>
      <c r="BB41" s="901"/>
      <c r="BC41" s="901"/>
      <c r="BD41" s="895">
        <f t="shared" si="28"/>
        <v>0</v>
      </c>
      <c r="BE41" s="895">
        <f t="shared" si="28"/>
        <v>0</v>
      </c>
    </row>
    <row r="42" spans="1:57" ht="10.5" customHeight="1" x14ac:dyDescent="0.2">
      <c r="A42" s="840">
        <v>31</v>
      </c>
      <c r="B42" s="878">
        <v>2</v>
      </c>
      <c r="C42" s="879"/>
      <c r="D42" s="1449"/>
      <c r="E42" s="903" t="s">
        <v>279</v>
      </c>
      <c r="F42" s="905"/>
      <c r="G42" s="904"/>
      <c r="H42" s="883" t="e">
        <f t="shared" si="15"/>
        <v>#DIV/0!</v>
      </c>
      <c r="I42" s="910"/>
      <c r="J42" s="885">
        <f t="shared" si="16"/>
        <v>0</v>
      </c>
      <c r="K42" s="886">
        <f t="shared" si="17"/>
        <v>0</v>
      </c>
      <c r="L42" s="887">
        <f t="shared" si="18"/>
        <v>15920</v>
      </c>
      <c r="M42" s="887">
        <f t="shared" si="19"/>
        <v>0</v>
      </c>
      <c r="N42" s="887">
        <f t="shared" si="20"/>
        <v>0</v>
      </c>
      <c r="O42" s="887">
        <f t="shared" si="21"/>
        <v>0</v>
      </c>
      <c r="P42" s="888">
        <f t="shared" si="22"/>
        <v>0</v>
      </c>
      <c r="Q42" s="888">
        <f t="shared" si="10"/>
        <v>0</v>
      </c>
      <c r="R42" s="906"/>
      <c r="S42" s="1005"/>
      <c r="T42" s="831">
        <v>31</v>
      </c>
      <c r="U42" s="1450"/>
      <c r="V42" s="900" t="s">
        <v>50</v>
      </c>
      <c r="W42" s="893">
        <f t="shared" si="23"/>
        <v>0</v>
      </c>
      <c r="X42" s="893">
        <f t="shared" si="23"/>
        <v>0</v>
      </c>
      <c r="Y42" s="894" t="e">
        <f t="shared" si="24"/>
        <v>#DIV/0!</v>
      </c>
      <c r="Z42" s="894">
        <f t="shared" si="25"/>
        <v>0</v>
      </c>
      <c r="AA42" s="895">
        <f t="shared" si="25"/>
        <v>0</v>
      </c>
      <c r="AB42" s="901"/>
      <c r="AC42" s="895">
        <f t="shared" si="26"/>
        <v>0</v>
      </c>
      <c r="AD42" s="895">
        <f t="shared" si="26"/>
        <v>0</v>
      </c>
      <c r="AE42" s="896" t="e">
        <f t="shared" si="27"/>
        <v>#DIV/0!</v>
      </c>
      <c r="AF42" s="902"/>
      <c r="AG42" s="902"/>
      <c r="AH42" s="902"/>
      <c r="AI42" s="902"/>
      <c r="AJ42" s="902"/>
      <c r="AK42" s="902"/>
      <c r="AL42" s="902"/>
      <c r="AM42" s="902"/>
      <c r="AN42" s="902"/>
      <c r="AO42" s="902"/>
      <c r="AP42" s="902"/>
      <c r="AQ42" s="902"/>
      <c r="AR42" s="902"/>
      <c r="AS42" s="902"/>
      <c r="AT42" s="901"/>
      <c r="AU42" s="901"/>
      <c r="AV42" s="901"/>
      <c r="AW42" s="901"/>
      <c r="AX42" s="901"/>
      <c r="AY42" s="901"/>
      <c r="AZ42" s="901"/>
      <c r="BA42" s="901"/>
      <c r="BB42" s="901"/>
      <c r="BC42" s="901"/>
      <c r="BD42" s="895">
        <f t="shared" si="28"/>
        <v>0</v>
      </c>
      <c r="BE42" s="895">
        <f t="shared" si="28"/>
        <v>0</v>
      </c>
    </row>
    <row r="43" spans="1:57" ht="15" customHeight="1" x14ac:dyDescent="0.2">
      <c r="A43" s="840">
        <v>32</v>
      </c>
      <c r="B43" s="878">
        <v>1</v>
      </c>
      <c r="C43" s="879"/>
      <c r="D43" s="1454" t="s">
        <v>70</v>
      </c>
      <c r="E43" s="903" t="s">
        <v>278</v>
      </c>
      <c r="F43" s="905"/>
      <c r="G43" s="904"/>
      <c r="H43" s="883" t="e">
        <f t="shared" si="15"/>
        <v>#DIV/0!</v>
      </c>
      <c r="I43" s="910"/>
      <c r="J43" s="885">
        <f t="shared" si="16"/>
        <v>0</v>
      </c>
      <c r="K43" s="886">
        <f t="shared" si="17"/>
        <v>0</v>
      </c>
      <c r="L43" s="887">
        <f t="shared" si="18"/>
        <v>7960</v>
      </c>
      <c r="M43" s="887">
        <f t="shared" si="19"/>
        <v>0</v>
      </c>
      <c r="N43" s="887">
        <f t="shared" si="20"/>
        <v>0</v>
      </c>
      <c r="O43" s="887">
        <f t="shared" si="21"/>
        <v>0</v>
      </c>
      <c r="P43" s="888">
        <f t="shared" si="22"/>
        <v>0</v>
      </c>
      <c r="Q43" s="888">
        <f t="shared" si="10"/>
        <v>0</v>
      </c>
      <c r="R43" s="906"/>
      <c r="S43" s="1005"/>
      <c r="T43" s="831">
        <v>32</v>
      </c>
      <c r="U43" s="1452" t="s">
        <v>70</v>
      </c>
      <c r="V43" s="900" t="s">
        <v>49</v>
      </c>
      <c r="W43" s="893">
        <f t="shared" si="23"/>
        <v>0</v>
      </c>
      <c r="X43" s="893">
        <f t="shared" si="23"/>
        <v>0</v>
      </c>
      <c r="Y43" s="894" t="e">
        <f t="shared" si="24"/>
        <v>#DIV/0!</v>
      </c>
      <c r="Z43" s="894">
        <f t="shared" si="25"/>
        <v>0</v>
      </c>
      <c r="AA43" s="895">
        <f t="shared" si="25"/>
        <v>0</v>
      </c>
      <c r="AB43" s="901"/>
      <c r="AC43" s="895">
        <f t="shared" si="26"/>
        <v>0</v>
      </c>
      <c r="AD43" s="895">
        <f t="shared" si="26"/>
        <v>0</v>
      </c>
      <c r="AE43" s="896" t="e">
        <f t="shared" si="27"/>
        <v>#DIV/0!</v>
      </c>
      <c r="AF43" s="902"/>
      <c r="AG43" s="902"/>
      <c r="AH43" s="902"/>
      <c r="AI43" s="902"/>
      <c r="AJ43" s="902"/>
      <c r="AK43" s="902"/>
      <c r="AL43" s="902"/>
      <c r="AM43" s="902"/>
      <c r="AN43" s="902"/>
      <c r="AO43" s="902"/>
      <c r="AP43" s="902"/>
      <c r="AQ43" s="902"/>
      <c r="AR43" s="902"/>
      <c r="AS43" s="902"/>
      <c r="AT43" s="901"/>
      <c r="AU43" s="901"/>
      <c r="AV43" s="901"/>
      <c r="AW43" s="901"/>
      <c r="AX43" s="901"/>
      <c r="AY43" s="901"/>
      <c r="AZ43" s="901"/>
      <c r="BA43" s="901"/>
      <c r="BB43" s="901"/>
      <c r="BC43" s="901"/>
      <c r="BD43" s="895">
        <f t="shared" si="28"/>
        <v>0</v>
      </c>
      <c r="BE43" s="895">
        <f t="shared" si="28"/>
        <v>0</v>
      </c>
    </row>
    <row r="44" spans="1:57" ht="13.5" customHeight="1" x14ac:dyDescent="0.2">
      <c r="A44" s="840">
        <v>33</v>
      </c>
      <c r="B44" s="878">
        <v>1</v>
      </c>
      <c r="C44" s="879"/>
      <c r="D44" s="1454"/>
      <c r="E44" s="903" t="s">
        <v>279</v>
      </c>
      <c r="F44" s="905"/>
      <c r="G44" s="904"/>
      <c r="H44" s="883" t="e">
        <f t="shared" si="15"/>
        <v>#DIV/0!</v>
      </c>
      <c r="I44" s="910"/>
      <c r="J44" s="885">
        <f t="shared" si="16"/>
        <v>0</v>
      </c>
      <c r="K44" s="886">
        <f t="shared" si="17"/>
        <v>0</v>
      </c>
      <c r="L44" s="887">
        <f t="shared" si="18"/>
        <v>7960</v>
      </c>
      <c r="M44" s="887">
        <f t="shared" si="19"/>
        <v>0</v>
      </c>
      <c r="N44" s="887">
        <f t="shared" si="20"/>
        <v>0</v>
      </c>
      <c r="O44" s="887">
        <f t="shared" si="21"/>
        <v>0</v>
      </c>
      <c r="P44" s="888">
        <f t="shared" si="22"/>
        <v>0</v>
      </c>
      <c r="Q44" s="888">
        <f t="shared" si="10"/>
        <v>0</v>
      </c>
      <c r="R44" s="906"/>
      <c r="S44" s="1005"/>
      <c r="T44" s="831">
        <v>33</v>
      </c>
      <c r="U44" s="1452"/>
      <c r="V44" s="900" t="s">
        <v>50</v>
      </c>
      <c r="W44" s="893">
        <f t="shared" si="23"/>
        <v>0</v>
      </c>
      <c r="X44" s="893">
        <f t="shared" si="23"/>
        <v>0</v>
      </c>
      <c r="Y44" s="894" t="e">
        <f t="shared" si="24"/>
        <v>#DIV/0!</v>
      </c>
      <c r="Z44" s="894">
        <f t="shared" si="25"/>
        <v>0</v>
      </c>
      <c r="AA44" s="895">
        <f t="shared" si="25"/>
        <v>0</v>
      </c>
      <c r="AB44" s="901"/>
      <c r="AC44" s="895">
        <f t="shared" si="26"/>
        <v>0</v>
      </c>
      <c r="AD44" s="895">
        <f t="shared" si="26"/>
        <v>0</v>
      </c>
      <c r="AE44" s="896" t="e">
        <f t="shared" si="27"/>
        <v>#DIV/0!</v>
      </c>
      <c r="AF44" s="902"/>
      <c r="AG44" s="902"/>
      <c r="AH44" s="902"/>
      <c r="AI44" s="902"/>
      <c r="AJ44" s="902"/>
      <c r="AK44" s="902"/>
      <c r="AL44" s="902"/>
      <c r="AM44" s="902"/>
      <c r="AN44" s="902"/>
      <c r="AO44" s="902"/>
      <c r="AP44" s="902"/>
      <c r="AQ44" s="902"/>
      <c r="AR44" s="902"/>
      <c r="AS44" s="902"/>
      <c r="AT44" s="901"/>
      <c r="AU44" s="901"/>
      <c r="AV44" s="901"/>
      <c r="AW44" s="901"/>
      <c r="AX44" s="901"/>
      <c r="AY44" s="901"/>
      <c r="AZ44" s="901"/>
      <c r="BA44" s="901"/>
      <c r="BB44" s="901"/>
      <c r="BC44" s="901"/>
      <c r="BD44" s="895">
        <f t="shared" si="28"/>
        <v>0</v>
      </c>
      <c r="BE44" s="895">
        <f t="shared" si="28"/>
        <v>0</v>
      </c>
    </row>
    <row r="45" spans="1:57" ht="10.5" customHeight="1" x14ac:dyDescent="0.2">
      <c r="A45" s="840">
        <v>34</v>
      </c>
      <c r="B45" s="878">
        <v>0.33</v>
      </c>
      <c r="C45" s="879"/>
      <c r="D45" s="1454" t="s">
        <v>71</v>
      </c>
      <c r="E45" s="903" t="s">
        <v>278</v>
      </c>
      <c r="F45" s="905"/>
      <c r="G45" s="904"/>
      <c r="H45" s="883" t="e">
        <f t="shared" si="15"/>
        <v>#DIV/0!</v>
      </c>
      <c r="I45" s="910"/>
      <c r="J45" s="885">
        <f t="shared" si="16"/>
        <v>0</v>
      </c>
      <c r="K45" s="886">
        <f t="shared" si="17"/>
        <v>0</v>
      </c>
      <c r="L45" s="887">
        <f t="shared" si="18"/>
        <v>2626.8</v>
      </c>
      <c r="M45" s="887">
        <f t="shared" si="19"/>
        <v>0</v>
      </c>
      <c r="N45" s="887">
        <f t="shared" si="20"/>
        <v>0</v>
      </c>
      <c r="O45" s="887">
        <f t="shared" si="21"/>
        <v>0</v>
      </c>
      <c r="P45" s="888">
        <f t="shared" si="22"/>
        <v>0</v>
      </c>
      <c r="Q45" s="888">
        <f t="shared" si="10"/>
        <v>0</v>
      </c>
      <c r="R45" s="906"/>
      <c r="S45" s="1005"/>
      <c r="T45" s="831">
        <v>34</v>
      </c>
      <c r="U45" s="1452" t="s">
        <v>71</v>
      </c>
      <c r="V45" s="900" t="s">
        <v>49</v>
      </c>
      <c r="W45" s="893">
        <f t="shared" si="23"/>
        <v>0</v>
      </c>
      <c r="X45" s="893">
        <f t="shared" si="23"/>
        <v>0</v>
      </c>
      <c r="Y45" s="894" t="e">
        <f t="shared" si="24"/>
        <v>#DIV/0!</v>
      </c>
      <c r="Z45" s="894">
        <f t="shared" si="25"/>
        <v>0</v>
      </c>
      <c r="AA45" s="895">
        <f t="shared" si="25"/>
        <v>0</v>
      </c>
      <c r="AB45" s="901"/>
      <c r="AC45" s="895">
        <f t="shared" si="26"/>
        <v>0</v>
      </c>
      <c r="AD45" s="895">
        <f t="shared" si="26"/>
        <v>0</v>
      </c>
      <c r="AE45" s="896" t="e">
        <f t="shared" si="27"/>
        <v>#DIV/0!</v>
      </c>
      <c r="AF45" s="902"/>
      <c r="AG45" s="902"/>
      <c r="AH45" s="902"/>
      <c r="AI45" s="902"/>
      <c r="AJ45" s="902"/>
      <c r="AK45" s="902"/>
      <c r="AL45" s="902"/>
      <c r="AM45" s="902"/>
      <c r="AN45" s="902"/>
      <c r="AO45" s="902"/>
      <c r="AP45" s="902"/>
      <c r="AQ45" s="902"/>
      <c r="AR45" s="902"/>
      <c r="AS45" s="902"/>
      <c r="AT45" s="902"/>
      <c r="AU45" s="901"/>
      <c r="AV45" s="902"/>
      <c r="AW45" s="901"/>
      <c r="AX45" s="902"/>
      <c r="AY45" s="901"/>
      <c r="AZ45" s="902"/>
      <c r="BA45" s="901"/>
      <c r="BB45" s="902"/>
      <c r="BC45" s="901"/>
      <c r="BD45" s="895">
        <f t="shared" si="28"/>
        <v>0</v>
      </c>
      <c r="BE45" s="895">
        <f t="shared" si="28"/>
        <v>0</v>
      </c>
    </row>
    <row r="46" spans="1:57" ht="10.5" customHeight="1" x14ac:dyDescent="0.2">
      <c r="A46" s="840">
        <v>35</v>
      </c>
      <c r="B46" s="878">
        <v>0.33</v>
      </c>
      <c r="C46" s="879"/>
      <c r="D46" s="1454"/>
      <c r="E46" s="903" t="s">
        <v>279</v>
      </c>
      <c r="F46" s="905"/>
      <c r="G46" s="904"/>
      <c r="H46" s="883" t="e">
        <f t="shared" si="15"/>
        <v>#DIV/0!</v>
      </c>
      <c r="I46" s="910"/>
      <c r="J46" s="885">
        <f t="shared" si="16"/>
        <v>0</v>
      </c>
      <c r="K46" s="886">
        <f t="shared" si="17"/>
        <v>0</v>
      </c>
      <c r="L46" s="887">
        <f t="shared" si="18"/>
        <v>2626.8</v>
      </c>
      <c r="M46" s="887">
        <f t="shared" si="19"/>
        <v>0</v>
      </c>
      <c r="N46" s="887">
        <f t="shared" si="20"/>
        <v>0</v>
      </c>
      <c r="O46" s="887">
        <f t="shared" si="21"/>
        <v>0</v>
      </c>
      <c r="P46" s="888">
        <f t="shared" si="22"/>
        <v>0</v>
      </c>
      <c r="Q46" s="888">
        <f t="shared" si="10"/>
        <v>0</v>
      </c>
      <c r="R46" s="906"/>
      <c r="S46" s="1005"/>
      <c r="T46" s="831">
        <v>35</v>
      </c>
      <c r="U46" s="1452"/>
      <c r="V46" s="900" t="s">
        <v>50</v>
      </c>
      <c r="W46" s="893">
        <f t="shared" si="23"/>
        <v>0</v>
      </c>
      <c r="X46" s="893">
        <f t="shared" si="23"/>
        <v>0</v>
      </c>
      <c r="Y46" s="894" t="e">
        <f t="shared" si="24"/>
        <v>#DIV/0!</v>
      </c>
      <c r="Z46" s="894">
        <f t="shared" si="25"/>
        <v>0</v>
      </c>
      <c r="AA46" s="895">
        <f t="shared" si="25"/>
        <v>0</v>
      </c>
      <c r="AB46" s="901"/>
      <c r="AC46" s="895">
        <f t="shared" si="26"/>
        <v>0</v>
      </c>
      <c r="AD46" s="895">
        <f t="shared" si="26"/>
        <v>0</v>
      </c>
      <c r="AE46" s="896" t="e">
        <f t="shared" si="27"/>
        <v>#DIV/0!</v>
      </c>
      <c r="AF46" s="902"/>
      <c r="AG46" s="902"/>
      <c r="AH46" s="902"/>
      <c r="AI46" s="902"/>
      <c r="AJ46" s="902"/>
      <c r="AK46" s="902"/>
      <c r="AL46" s="902"/>
      <c r="AM46" s="902"/>
      <c r="AN46" s="902"/>
      <c r="AO46" s="902"/>
      <c r="AP46" s="902"/>
      <c r="AQ46" s="902"/>
      <c r="AR46" s="902"/>
      <c r="AS46" s="902"/>
      <c r="AT46" s="901"/>
      <c r="AU46" s="901"/>
      <c r="AV46" s="901"/>
      <c r="AW46" s="901"/>
      <c r="AX46" s="901"/>
      <c r="AY46" s="901"/>
      <c r="AZ46" s="901"/>
      <c r="BA46" s="901"/>
      <c r="BB46" s="901"/>
      <c r="BC46" s="901"/>
      <c r="BD46" s="895">
        <f t="shared" si="28"/>
        <v>0</v>
      </c>
      <c r="BE46" s="895">
        <f t="shared" si="28"/>
        <v>0</v>
      </c>
    </row>
    <row r="47" spans="1:57" ht="14.25" customHeight="1" x14ac:dyDescent="0.2">
      <c r="A47" s="840">
        <v>36</v>
      </c>
      <c r="B47" s="878">
        <v>0.46</v>
      </c>
      <c r="C47" s="879"/>
      <c r="D47" s="1454" t="s">
        <v>281</v>
      </c>
      <c r="E47" s="903" t="s">
        <v>278</v>
      </c>
      <c r="F47" s="940">
        <v>9</v>
      </c>
      <c r="G47" s="941">
        <v>9</v>
      </c>
      <c r="H47" s="883">
        <f t="shared" si="15"/>
        <v>100</v>
      </c>
      <c r="I47" s="910">
        <v>28</v>
      </c>
      <c r="J47" s="885">
        <f t="shared" si="16"/>
        <v>252</v>
      </c>
      <c r="K47" s="886">
        <f t="shared" si="17"/>
        <v>115.92</v>
      </c>
      <c r="L47" s="887">
        <f t="shared" si="18"/>
        <v>3661.6000000000004</v>
      </c>
      <c r="M47" s="887">
        <f t="shared" si="19"/>
        <v>922723.20000000007</v>
      </c>
      <c r="N47" s="887">
        <f t="shared" si="20"/>
        <v>0</v>
      </c>
      <c r="O47" s="887">
        <f t="shared" si="21"/>
        <v>0</v>
      </c>
      <c r="P47" s="888">
        <f t="shared" si="22"/>
        <v>115.92</v>
      </c>
      <c r="Q47" s="888">
        <f t="shared" si="10"/>
        <v>922723.20000000007</v>
      </c>
      <c r="R47" s="906"/>
      <c r="S47" s="1005"/>
      <c r="T47" s="831">
        <v>36</v>
      </c>
      <c r="U47" s="1452" t="s">
        <v>72</v>
      </c>
      <c r="V47" s="900" t="s">
        <v>49</v>
      </c>
      <c r="W47" s="893">
        <f t="shared" si="23"/>
        <v>9</v>
      </c>
      <c r="X47" s="893">
        <f t="shared" si="23"/>
        <v>9</v>
      </c>
      <c r="Y47" s="894">
        <f t="shared" si="24"/>
        <v>100</v>
      </c>
      <c r="Z47" s="894">
        <f t="shared" si="25"/>
        <v>28</v>
      </c>
      <c r="AA47" s="895">
        <f t="shared" si="25"/>
        <v>252</v>
      </c>
      <c r="AB47" s="901"/>
      <c r="AC47" s="895">
        <f t="shared" si="26"/>
        <v>252</v>
      </c>
      <c r="AD47" s="895">
        <f t="shared" si="26"/>
        <v>0</v>
      </c>
      <c r="AE47" s="896">
        <f t="shared" si="27"/>
        <v>0</v>
      </c>
      <c r="AF47" s="902"/>
      <c r="AG47" s="902"/>
      <c r="AH47" s="902"/>
      <c r="AI47" s="902"/>
      <c r="AJ47" s="902"/>
      <c r="AK47" s="902"/>
      <c r="AL47" s="902"/>
      <c r="AM47" s="902"/>
      <c r="AN47" s="902"/>
      <c r="AO47" s="902"/>
      <c r="AP47" s="902"/>
      <c r="AQ47" s="902"/>
      <c r="AR47" s="902"/>
      <c r="AS47" s="902"/>
      <c r="AT47" s="902"/>
      <c r="AU47" s="901"/>
      <c r="AV47" s="902">
        <v>63</v>
      </c>
      <c r="AW47" s="901"/>
      <c r="AX47" s="902">
        <v>63</v>
      </c>
      <c r="AY47" s="901"/>
      <c r="AZ47" s="902">
        <v>63</v>
      </c>
      <c r="BA47" s="901"/>
      <c r="BB47" s="902">
        <v>63</v>
      </c>
      <c r="BC47" s="901"/>
      <c r="BD47" s="895">
        <f t="shared" si="28"/>
        <v>252</v>
      </c>
      <c r="BE47" s="895">
        <f t="shared" si="28"/>
        <v>0</v>
      </c>
    </row>
    <row r="48" spans="1:57" ht="15" customHeight="1" x14ac:dyDescent="0.2">
      <c r="A48" s="840">
        <v>37</v>
      </c>
      <c r="B48" s="878">
        <v>0.46</v>
      </c>
      <c r="C48" s="879">
        <v>1</v>
      </c>
      <c r="D48" s="1454"/>
      <c r="E48" s="903" t="s">
        <v>279</v>
      </c>
      <c r="F48" s="940">
        <v>3</v>
      </c>
      <c r="G48" s="941">
        <v>3</v>
      </c>
      <c r="H48" s="883">
        <f t="shared" si="15"/>
        <v>100</v>
      </c>
      <c r="I48" s="910">
        <v>5</v>
      </c>
      <c r="J48" s="885">
        <f t="shared" si="16"/>
        <v>15</v>
      </c>
      <c r="K48" s="886">
        <f t="shared" si="17"/>
        <v>6.9</v>
      </c>
      <c r="L48" s="887">
        <f t="shared" si="18"/>
        <v>3661.6000000000004</v>
      </c>
      <c r="M48" s="887">
        <f t="shared" si="19"/>
        <v>54924.000000000007</v>
      </c>
      <c r="N48" s="887">
        <f t="shared" si="20"/>
        <v>15</v>
      </c>
      <c r="O48" s="887">
        <f t="shared" si="21"/>
        <v>119400</v>
      </c>
      <c r="P48" s="888">
        <f t="shared" si="22"/>
        <v>21.9</v>
      </c>
      <c r="Q48" s="888">
        <f t="shared" si="10"/>
        <v>174324</v>
      </c>
      <c r="R48" s="1005"/>
      <c r="S48" s="1005"/>
      <c r="T48" s="831">
        <v>37</v>
      </c>
      <c r="U48" s="1452"/>
      <c r="V48" s="900" t="s">
        <v>50</v>
      </c>
      <c r="W48" s="893">
        <f t="shared" si="23"/>
        <v>3</v>
      </c>
      <c r="X48" s="893">
        <f t="shared" si="23"/>
        <v>3</v>
      </c>
      <c r="Y48" s="894">
        <f t="shared" si="24"/>
        <v>100</v>
      </c>
      <c r="Z48" s="894">
        <f t="shared" si="25"/>
        <v>5</v>
      </c>
      <c r="AA48" s="895">
        <f t="shared" si="25"/>
        <v>15</v>
      </c>
      <c r="AB48" s="901"/>
      <c r="AC48" s="895">
        <f t="shared" si="26"/>
        <v>15</v>
      </c>
      <c r="AD48" s="895">
        <f t="shared" si="26"/>
        <v>0</v>
      </c>
      <c r="AE48" s="896">
        <f t="shared" si="27"/>
        <v>0</v>
      </c>
      <c r="AF48" s="902"/>
      <c r="AG48" s="902"/>
      <c r="AH48" s="902"/>
      <c r="AI48" s="902"/>
      <c r="AJ48" s="902"/>
      <c r="AK48" s="902"/>
      <c r="AL48" s="902"/>
      <c r="AM48" s="902"/>
      <c r="AN48" s="902"/>
      <c r="AO48" s="902"/>
      <c r="AP48" s="902"/>
      <c r="AQ48" s="902"/>
      <c r="AR48" s="902"/>
      <c r="AS48" s="902"/>
      <c r="AT48" s="901">
        <v>3</v>
      </c>
      <c r="AU48" s="901"/>
      <c r="AV48" s="901">
        <v>3</v>
      </c>
      <c r="AW48" s="901"/>
      <c r="AX48" s="901">
        <v>3</v>
      </c>
      <c r="AY48" s="901"/>
      <c r="AZ48" s="901">
        <v>3</v>
      </c>
      <c r="BA48" s="901"/>
      <c r="BB48" s="901">
        <v>3</v>
      </c>
      <c r="BC48" s="901"/>
      <c r="BD48" s="895">
        <f t="shared" si="28"/>
        <v>15</v>
      </c>
      <c r="BE48" s="895">
        <f t="shared" si="28"/>
        <v>0</v>
      </c>
    </row>
    <row r="49" spans="1:57" ht="11.25" customHeight="1" x14ac:dyDescent="0.2">
      <c r="A49" s="840">
        <v>38</v>
      </c>
      <c r="B49" s="878">
        <v>4</v>
      </c>
      <c r="C49" s="879"/>
      <c r="D49" s="1454" t="s">
        <v>73</v>
      </c>
      <c r="E49" s="903" t="s">
        <v>278</v>
      </c>
      <c r="F49" s="905"/>
      <c r="G49" s="904"/>
      <c r="H49" s="883" t="e">
        <f t="shared" si="15"/>
        <v>#DIV/0!</v>
      </c>
      <c r="I49" s="910"/>
      <c r="J49" s="885">
        <f t="shared" si="16"/>
        <v>0</v>
      </c>
      <c r="K49" s="886">
        <f t="shared" si="17"/>
        <v>0</v>
      </c>
      <c r="L49" s="887">
        <f t="shared" si="18"/>
        <v>31840</v>
      </c>
      <c r="M49" s="887">
        <f t="shared" si="19"/>
        <v>0</v>
      </c>
      <c r="N49" s="887">
        <f t="shared" si="20"/>
        <v>0</v>
      </c>
      <c r="O49" s="887">
        <f t="shared" si="21"/>
        <v>0</v>
      </c>
      <c r="P49" s="888">
        <f t="shared" si="22"/>
        <v>0</v>
      </c>
      <c r="Q49" s="888">
        <f t="shared" si="10"/>
        <v>0</v>
      </c>
      <c r="R49" s="906"/>
      <c r="S49" s="1005"/>
      <c r="T49" s="831">
        <v>38</v>
      </c>
      <c r="U49" s="1452" t="s">
        <v>73</v>
      </c>
      <c r="V49" s="900" t="s">
        <v>49</v>
      </c>
      <c r="W49" s="893">
        <f t="shared" si="23"/>
        <v>0</v>
      </c>
      <c r="X49" s="893">
        <f t="shared" si="23"/>
        <v>0</v>
      </c>
      <c r="Y49" s="894" t="e">
        <f t="shared" si="24"/>
        <v>#DIV/0!</v>
      </c>
      <c r="Z49" s="894">
        <f t="shared" si="25"/>
        <v>0</v>
      </c>
      <c r="AA49" s="895">
        <f t="shared" si="25"/>
        <v>0</v>
      </c>
      <c r="AB49" s="901"/>
      <c r="AC49" s="895">
        <f t="shared" si="26"/>
        <v>0</v>
      </c>
      <c r="AD49" s="895">
        <f t="shared" si="26"/>
        <v>0</v>
      </c>
      <c r="AE49" s="896" t="e">
        <f t="shared" si="27"/>
        <v>#DIV/0!</v>
      </c>
      <c r="AF49" s="902"/>
      <c r="AG49" s="902"/>
      <c r="AH49" s="902"/>
      <c r="AI49" s="902"/>
      <c r="AJ49" s="902"/>
      <c r="AK49" s="902"/>
      <c r="AL49" s="902"/>
      <c r="AM49" s="902"/>
      <c r="AN49" s="902"/>
      <c r="AO49" s="902"/>
      <c r="AP49" s="902"/>
      <c r="AQ49" s="902"/>
      <c r="AR49" s="902"/>
      <c r="AS49" s="902"/>
      <c r="AT49" s="902"/>
      <c r="AU49" s="901"/>
      <c r="AV49" s="902"/>
      <c r="AW49" s="901"/>
      <c r="AX49" s="902"/>
      <c r="AY49" s="901"/>
      <c r="AZ49" s="902"/>
      <c r="BA49" s="901"/>
      <c r="BB49" s="902"/>
      <c r="BC49" s="901"/>
      <c r="BD49" s="895">
        <f t="shared" si="28"/>
        <v>0</v>
      </c>
      <c r="BE49" s="895">
        <f t="shared" si="28"/>
        <v>0</v>
      </c>
    </row>
    <row r="50" spans="1:57" ht="12.75" customHeight="1" x14ac:dyDescent="0.2">
      <c r="A50" s="840">
        <v>39</v>
      </c>
      <c r="B50" s="878">
        <v>4</v>
      </c>
      <c r="C50" s="879"/>
      <c r="D50" s="1454"/>
      <c r="E50" s="903" t="s">
        <v>279</v>
      </c>
      <c r="F50" s="905"/>
      <c r="G50" s="904"/>
      <c r="H50" s="883" t="e">
        <f t="shared" si="15"/>
        <v>#DIV/0!</v>
      </c>
      <c r="I50" s="910"/>
      <c r="J50" s="885">
        <f t="shared" si="16"/>
        <v>0</v>
      </c>
      <c r="K50" s="886">
        <f t="shared" si="17"/>
        <v>0</v>
      </c>
      <c r="L50" s="887">
        <f t="shared" si="18"/>
        <v>31840</v>
      </c>
      <c r="M50" s="887">
        <f t="shared" si="19"/>
        <v>0</v>
      </c>
      <c r="N50" s="887">
        <f t="shared" si="20"/>
        <v>0</v>
      </c>
      <c r="O50" s="887">
        <f t="shared" si="21"/>
        <v>0</v>
      </c>
      <c r="P50" s="888">
        <f t="shared" si="22"/>
        <v>0</v>
      </c>
      <c r="Q50" s="888">
        <f t="shared" si="10"/>
        <v>0</v>
      </c>
      <c r="R50" s="906"/>
      <c r="S50" s="1005"/>
      <c r="T50" s="831">
        <v>39</v>
      </c>
      <c r="U50" s="1452"/>
      <c r="V50" s="900" t="s">
        <v>50</v>
      </c>
      <c r="W50" s="893">
        <f t="shared" si="23"/>
        <v>0</v>
      </c>
      <c r="X50" s="893">
        <f t="shared" si="23"/>
        <v>0</v>
      </c>
      <c r="Y50" s="894" t="e">
        <f t="shared" si="24"/>
        <v>#DIV/0!</v>
      </c>
      <c r="Z50" s="894">
        <f t="shared" si="25"/>
        <v>0</v>
      </c>
      <c r="AA50" s="895">
        <f t="shared" si="25"/>
        <v>0</v>
      </c>
      <c r="AB50" s="901"/>
      <c r="AC50" s="895">
        <f t="shared" si="26"/>
        <v>0</v>
      </c>
      <c r="AD50" s="895">
        <f t="shared" si="26"/>
        <v>0</v>
      </c>
      <c r="AE50" s="896" t="e">
        <f t="shared" si="27"/>
        <v>#DIV/0!</v>
      </c>
      <c r="AF50" s="902"/>
      <c r="AG50" s="902"/>
      <c r="AH50" s="902"/>
      <c r="AI50" s="902"/>
      <c r="AJ50" s="902"/>
      <c r="AK50" s="902"/>
      <c r="AL50" s="902"/>
      <c r="AM50" s="902"/>
      <c r="AN50" s="902"/>
      <c r="AO50" s="902"/>
      <c r="AP50" s="902"/>
      <c r="AQ50" s="902"/>
      <c r="AR50" s="902"/>
      <c r="AS50" s="902"/>
      <c r="AT50" s="901"/>
      <c r="AU50" s="901"/>
      <c r="AV50" s="901"/>
      <c r="AW50" s="901"/>
      <c r="AX50" s="901"/>
      <c r="AY50" s="901"/>
      <c r="AZ50" s="901"/>
      <c r="BA50" s="901"/>
      <c r="BB50" s="901"/>
      <c r="BC50" s="901"/>
      <c r="BD50" s="895">
        <f t="shared" si="28"/>
        <v>0</v>
      </c>
      <c r="BE50" s="895">
        <f t="shared" si="28"/>
        <v>0</v>
      </c>
    </row>
    <row r="51" spans="1:57" ht="12" customHeight="1" x14ac:dyDescent="0.2">
      <c r="A51" s="840">
        <v>40</v>
      </c>
      <c r="B51" s="878">
        <v>0.46</v>
      </c>
      <c r="C51" s="879"/>
      <c r="D51" s="1449" t="s">
        <v>282</v>
      </c>
      <c r="E51" s="903" t="s">
        <v>278</v>
      </c>
      <c r="F51" s="940">
        <v>10</v>
      </c>
      <c r="G51" s="941">
        <v>10</v>
      </c>
      <c r="H51" s="883">
        <f t="shared" si="15"/>
        <v>100</v>
      </c>
      <c r="I51" s="910">
        <v>28</v>
      </c>
      <c r="J51" s="885">
        <f t="shared" si="16"/>
        <v>280</v>
      </c>
      <c r="K51" s="886">
        <f t="shared" si="17"/>
        <v>128.80000000000001</v>
      </c>
      <c r="L51" s="887">
        <f t="shared" si="18"/>
        <v>3661.6000000000004</v>
      </c>
      <c r="M51" s="887">
        <f t="shared" si="19"/>
        <v>1025248.0000000001</v>
      </c>
      <c r="N51" s="887">
        <f t="shared" si="20"/>
        <v>0</v>
      </c>
      <c r="O51" s="887">
        <f t="shared" si="21"/>
        <v>0</v>
      </c>
      <c r="P51" s="888">
        <f t="shared" si="22"/>
        <v>128.80000000000001</v>
      </c>
      <c r="Q51" s="888">
        <f t="shared" si="10"/>
        <v>1025248.0000000001</v>
      </c>
      <c r="R51" s="906"/>
      <c r="S51" s="1005"/>
      <c r="T51" s="831">
        <v>40</v>
      </c>
      <c r="U51" s="1450" t="s">
        <v>74</v>
      </c>
      <c r="V51" s="900" t="s">
        <v>49</v>
      </c>
      <c r="W51" s="893">
        <f t="shared" si="23"/>
        <v>10</v>
      </c>
      <c r="X51" s="893">
        <f t="shared" si="23"/>
        <v>10</v>
      </c>
      <c r="Y51" s="894">
        <f t="shared" si="24"/>
        <v>100</v>
      </c>
      <c r="Z51" s="894">
        <f t="shared" si="25"/>
        <v>28</v>
      </c>
      <c r="AA51" s="895">
        <f t="shared" si="25"/>
        <v>280</v>
      </c>
      <c r="AB51" s="901"/>
      <c r="AC51" s="895">
        <f t="shared" si="26"/>
        <v>280</v>
      </c>
      <c r="AD51" s="895">
        <f t="shared" si="26"/>
        <v>0</v>
      </c>
      <c r="AE51" s="896">
        <f t="shared" si="27"/>
        <v>0</v>
      </c>
      <c r="AF51" s="902"/>
      <c r="AG51" s="902"/>
      <c r="AH51" s="902"/>
      <c r="AI51" s="902"/>
      <c r="AJ51" s="902"/>
      <c r="AK51" s="902"/>
      <c r="AL51" s="902"/>
      <c r="AM51" s="902"/>
      <c r="AN51" s="902"/>
      <c r="AO51" s="902"/>
      <c r="AP51" s="902"/>
      <c r="AQ51" s="902"/>
      <c r="AR51" s="902"/>
      <c r="AS51" s="902"/>
      <c r="AT51" s="902"/>
      <c r="AU51" s="901"/>
      <c r="AV51" s="902">
        <v>70</v>
      </c>
      <c r="AW51" s="901"/>
      <c r="AX51" s="902">
        <v>70</v>
      </c>
      <c r="AY51" s="901"/>
      <c r="AZ51" s="902">
        <v>70</v>
      </c>
      <c r="BA51" s="902"/>
      <c r="BB51" s="902">
        <v>70</v>
      </c>
      <c r="BC51" s="902"/>
      <c r="BD51" s="895">
        <f t="shared" si="28"/>
        <v>280</v>
      </c>
      <c r="BE51" s="895">
        <f t="shared" si="28"/>
        <v>0</v>
      </c>
    </row>
    <row r="52" spans="1:57" ht="12" customHeight="1" x14ac:dyDescent="0.2">
      <c r="A52" s="840">
        <v>41</v>
      </c>
      <c r="B52" s="878">
        <v>0.46</v>
      </c>
      <c r="C52" s="879">
        <v>1</v>
      </c>
      <c r="D52" s="1449"/>
      <c r="E52" s="903" t="s">
        <v>279</v>
      </c>
      <c r="F52" s="940"/>
      <c r="G52" s="941"/>
      <c r="H52" s="883" t="e">
        <f t="shared" si="15"/>
        <v>#DIV/0!</v>
      </c>
      <c r="I52" s="910"/>
      <c r="J52" s="885">
        <f t="shared" si="16"/>
        <v>0</v>
      </c>
      <c r="K52" s="886">
        <f t="shared" si="17"/>
        <v>0</v>
      </c>
      <c r="L52" s="887">
        <f t="shared" si="18"/>
        <v>3661.6000000000004</v>
      </c>
      <c r="M52" s="887">
        <f t="shared" si="19"/>
        <v>0</v>
      </c>
      <c r="N52" s="887">
        <f t="shared" si="20"/>
        <v>0</v>
      </c>
      <c r="O52" s="887">
        <f t="shared" si="21"/>
        <v>0</v>
      </c>
      <c r="P52" s="888">
        <f t="shared" si="22"/>
        <v>0</v>
      </c>
      <c r="Q52" s="888">
        <f t="shared" si="10"/>
        <v>0</v>
      </c>
      <c r="R52" s="906"/>
      <c r="S52" s="1005"/>
      <c r="T52" s="831">
        <v>41</v>
      </c>
      <c r="U52" s="1450"/>
      <c r="V52" s="900" t="s">
        <v>50</v>
      </c>
      <c r="W52" s="893">
        <f t="shared" si="23"/>
        <v>0</v>
      </c>
      <c r="X52" s="893">
        <f t="shared" si="23"/>
        <v>0</v>
      </c>
      <c r="Y52" s="894" t="e">
        <f t="shared" si="24"/>
        <v>#DIV/0!</v>
      </c>
      <c r="Z52" s="894">
        <f t="shared" si="25"/>
        <v>0</v>
      </c>
      <c r="AA52" s="895">
        <f t="shared" si="25"/>
        <v>0</v>
      </c>
      <c r="AB52" s="901"/>
      <c r="AC52" s="895">
        <f t="shared" si="26"/>
        <v>0</v>
      </c>
      <c r="AD52" s="895">
        <f t="shared" si="26"/>
        <v>0</v>
      </c>
      <c r="AE52" s="896" t="e">
        <f t="shared" si="27"/>
        <v>#DIV/0!</v>
      </c>
      <c r="AF52" s="902"/>
      <c r="AG52" s="902"/>
      <c r="AH52" s="902"/>
      <c r="AI52" s="902"/>
      <c r="AJ52" s="902"/>
      <c r="AK52" s="902"/>
      <c r="AL52" s="902"/>
      <c r="AM52" s="902"/>
      <c r="AN52" s="902"/>
      <c r="AO52" s="902"/>
      <c r="AP52" s="902"/>
      <c r="AQ52" s="902"/>
      <c r="AR52" s="902"/>
      <c r="AS52" s="902"/>
      <c r="AT52" s="901"/>
      <c r="AU52" s="901"/>
      <c r="AV52" s="901"/>
      <c r="AW52" s="901"/>
      <c r="AX52" s="901"/>
      <c r="AY52" s="901"/>
      <c r="AZ52" s="901"/>
      <c r="BA52" s="901"/>
      <c r="BB52" s="901"/>
      <c r="BC52" s="901"/>
      <c r="BD52" s="895">
        <f t="shared" si="28"/>
        <v>0</v>
      </c>
      <c r="BE52" s="895">
        <f t="shared" si="28"/>
        <v>0</v>
      </c>
    </row>
    <row r="53" spans="1:57" ht="12" customHeight="1" x14ac:dyDescent="0.2">
      <c r="A53" s="840">
        <v>42</v>
      </c>
      <c r="B53" s="878">
        <v>0.5</v>
      </c>
      <c r="C53" s="879"/>
      <c r="D53" s="1454" t="s">
        <v>75</v>
      </c>
      <c r="E53" s="903" t="s">
        <v>278</v>
      </c>
      <c r="F53" s="905"/>
      <c r="G53" s="904"/>
      <c r="H53" s="883" t="e">
        <f t="shared" si="15"/>
        <v>#DIV/0!</v>
      </c>
      <c r="I53" s="910"/>
      <c r="J53" s="885">
        <f t="shared" si="16"/>
        <v>0</v>
      </c>
      <c r="K53" s="886">
        <f t="shared" si="17"/>
        <v>0</v>
      </c>
      <c r="L53" s="887">
        <f t="shared" si="18"/>
        <v>3980</v>
      </c>
      <c r="M53" s="887">
        <f t="shared" si="19"/>
        <v>0</v>
      </c>
      <c r="N53" s="887">
        <f t="shared" si="20"/>
        <v>0</v>
      </c>
      <c r="O53" s="887">
        <f t="shared" si="21"/>
        <v>0</v>
      </c>
      <c r="P53" s="888">
        <f t="shared" si="22"/>
        <v>0</v>
      </c>
      <c r="Q53" s="888">
        <f t="shared" si="10"/>
        <v>0</v>
      </c>
      <c r="R53" s="906"/>
      <c r="S53" s="1005"/>
      <c r="T53" s="831">
        <v>42</v>
      </c>
      <c r="U53" s="1452" t="s">
        <v>75</v>
      </c>
      <c r="V53" s="900" t="s">
        <v>49</v>
      </c>
      <c r="W53" s="893">
        <f t="shared" si="23"/>
        <v>0</v>
      </c>
      <c r="X53" s="893">
        <f t="shared" si="23"/>
        <v>0</v>
      </c>
      <c r="Y53" s="894" t="e">
        <f t="shared" si="24"/>
        <v>#DIV/0!</v>
      </c>
      <c r="Z53" s="894">
        <f t="shared" si="25"/>
        <v>0</v>
      </c>
      <c r="AA53" s="895">
        <f t="shared" si="25"/>
        <v>0</v>
      </c>
      <c r="AB53" s="901"/>
      <c r="AC53" s="895">
        <f t="shared" si="26"/>
        <v>0</v>
      </c>
      <c r="AD53" s="895">
        <f t="shared" si="26"/>
        <v>0</v>
      </c>
      <c r="AE53" s="896" t="e">
        <f t="shared" si="27"/>
        <v>#DIV/0!</v>
      </c>
      <c r="AF53" s="902"/>
      <c r="AG53" s="902"/>
      <c r="AH53" s="902"/>
      <c r="AI53" s="902"/>
      <c r="AJ53" s="902"/>
      <c r="AK53" s="902"/>
      <c r="AL53" s="902"/>
      <c r="AM53" s="902"/>
      <c r="AN53" s="902"/>
      <c r="AO53" s="902"/>
      <c r="AP53" s="902"/>
      <c r="AQ53" s="902"/>
      <c r="AR53" s="902"/>
      <c r="AS53" s="902"/>
      <c r="AT53" s="901"/>
      <c r="AU53" s="901"/>
      <c r="AV53" s="901"/>
      <c r="AW53" s="901"/>
      <c r="AX53" s="901"/>
      <c r="AY53" s="901"/>
      <c r="AZ53" s="901"/>
      <c r="BA53" s="901"/>
      <c r="BB53" s="901"/>
      <c r="BC53" s="901"/>
      <c r="BD53" s="895">
        <f t="shared" si="28"/>
        <v>0</v>
      </c>
      <c r="BE53" s="895">
        <f t="shared" si="28"/>
        <v>0</v>
      </c>
    </row>
    <row r="54" spans="1:57" ht="12" customHeight="1" x14ac:dyDescent="0.2">
      <c r="A54" s="840">
        <v>43</v>
      </c>
      <c r="B54" s="878">
        <v>0.5</v>
      </c>
      <c r="C54" s="879"/>
      <c r="D54" s="1454"/>
      <c r="E54" s="903" t="s">
        <v>279</v>
      </c>
      <c r="F54" s="905"/>
      <c r="G54" s="904"/>
      <c r="H54" s="883" t="e">
        <f t="shared" si="15"/>
        <v>#DIV/0!</v>
      </c>
      <c r="I54" s="910"/>
      <c r="J54" s="885">
        <f t="shared" si="16"/>
        <v>0</v>
      </c>
      <c r="K54" s="886">
        <f t="shared" si="17"/>
        <v>0</v>
      </c>
      <c r="L54" s="887">
        <f t="shared" si="18"/>
        <v>3980</v>
      </c>
      <c r="M54" s="887">
        <f t="shared" si="19"/>
        <v>0</v>
      </c>
      <c r="N54" s="887">
        <f t="shared" si="20"/>
        <v>0</v>
      </c>
      <c r="O54" s="887">
        <f t="shared" si="21"/>
        <v>0</v>
      </c>
      <c r="P54" s="888">
        <f t="shared" si="22"/>
        <v>0</v>
      </c>
      <c r="Q54" s="888">
        <f t="shared" si="10"/>
        <v>0</v>
      </c>
      <c r="R54" s="906"/>
      <c r="S54" s="1005"/>
      <c r="T54" s="831">
        <v>43</v>
      </c>
      <c r="U54" s="1452"/>
      <c r="V54" s="900" t="s">
        <v>50</v>
      </c>
      <c r="W54" s="893">
        <f t="shared" si="23"/>
        <v>0</v>
      </c>
      <c r="X54" s="893">
        <f t="shared" si="23"/>
        <v>0</v>
      </c>
      <c r="Y54" s="894" t="e">
        <f t="shared" si="24"/>
        <v>#DIV/0!</v>
      </c>
      <c r="Z54" s="894">
        <f t="shared" si="25"/>
        <v>0</v>
      </c>
      <c r="AA54" s="895">
        <f t="shared" si="25"/>
        <v>0</v>
      </c>
      <c r="AB54" s="901"/>
      <c r="AC54" s="895">
        <f t="shared" si="26"/>
        <v>0</v>
      </c>
      <c r="AD54" s="895">
        <f t="shared" si="26"/>
        <v>0</v>
      </c>
      <c r="AE54" s="896" t="e">
        <f t="shared" si="27"/>
        <v>#DIV/0!</v>
      </c>
      <c r="AF54" s="902"/>
      <c r="AG54" s="902"/>
      <c r="AH54" s="902"/>
      <c r="AI54" s="902"/>
      <c r="AJ54" s="902"/>
      <c r="AK54" s="902"/>
      <c r="AL54" s="902"/>
      <c r="AM54" s="902"/>
      <c r="AN54" s="902"/>
      <c r="AO54" s="902"/>
      <c r="AP54" s="902"/>
      <c r="AQ54" s="902"/>
      <c r="AR54" s="902"/>
      <c r="AS54" s="902"/>
      <c r="AT54" s="901"/>
      <c r="AU54" s="901"/>
      <c r="AV54" s="901"/>
      <c r="AW54" s="901"/>
      <c r="AX54" s="901"/>
      <c r="AY54" s="901"/>
      <c r="AZ54" s="901"/>
      <c r="BA54" s="901"/>
      <c r="BB54" s="901"/>
      <c r="BC54" s="901"/>
      <c r="BD54" s="895">
        <f t="shared" si="28"/>
        <v>0</v>
      </c>
      <c r="BE54" s="895">
        <f t="shared" si="28"/>
        <v>0</v>
      </c>
    </row>
    <row r="55" spans="1:57" ht="12" customHeight="1" x14ac:dyDescent="0.2">
      <c r="A55" s="840">
        <v>44</v>
      </c>
      <c r="B55" s="878">
        <v>1</v>
      </c>
      <c r="C55" s="909"/>
      <c r="D55" s="1449" t="s">
        <v>76</v>
      </c>
      <c r="E55" s="903" t="s">
        <v>278</v>
      </c>
      <c r="F55" s="942"/>
      <c r="G55" s="943"/>
      <c r="H55" s="883" t="e">
        <f t="shared" si="15"/>
        <v>#DIV/0!</v>
      </c>
      <c r="I55" s="899"/>
      <c r="J55" s="885">
        <f t="shared" si="16"/>
        <v>0</v>
      </c>
      <c r="K55" s="886">
        <f t="shared" si="17"/>
        <v>0</v>
      </c>
      <c r="L55" s="887">
        <f t="shared" si="18"/>
        <v>7960</v>
      </c>
      <c r="M55" s="887">
        <f t="shared" si="19"/>
        <v>0</v>
      </c>
      <c r="N55" s="887">
        <f t="shared" si="20"/>
        <v>0</v>
      </c>
      <c r="O55" s="887">
        <f t="shared" si="21"/>
        <v>0</v>
      </c>
      <c r="P55" s="888">
        <f t="shared" si="22"/>
        <v>0</v>
      </c>
      <c r="Q55" s="888">
        <f t="shared" si="10"/>
        <v>0</v>
      </c>
      <c r="R55" s="906"/>
      <c r="S55" s="1005"/>
      <c r="T55" s="831">
        <v>44</v>
      </c>
      <c r="U55" s="1450" t="s">
        <v>76</v>
      </c>
      <c r="V55" s="900" t="s">
        <v>49</v>
      </c>
      <c r="W55" s="893">
        <f t="shared" si="23"/>
        <v>0</v>
      </c>
      <c r="X55" s="893">
        <f t="shared" si="23"/>
        <v>0</v>
      </c>
      <c r="Y55" s="894" t="e">
        <f t="shared" si="24"/>
        <v>#DIV/0!</v>
      </c>
      <c r="Z55" s="894">
        <f t="shared" si="25"/>
        <v>0</v>
      </c>
      <c r="AA55" s="895">
        <f t="shared" si="25"/>
        <v>0</v>
      </c>
      <c r="AB55" s="901"/>
      <c r="AC55" s="895">
        <f t="shared" si="26"/>
        <v>0</v>
      </c>
      <c r="AD55" s="895">
        <f t="shared" si="26"/>
        <v>0</v>
      </c>
      <c r="AE55" s="896" t="e">
        <f t="shared" si="27"/>
        <v>#DIV/0!</v>
      </c>
      <c r="AF55" s="902"/>
      <c r="AG55" s="902"/>
      <c r="AH55" s="902"/>
      <c r="AI55" s="902"/>
      <c r="AJ55" s="902"/>
      <c r="AK55" s="902"/>
      <c r="AL55" s="902"/>
      <c r="AM55" s="902"/>
      <c r="AN55" s="902"/>
      <c r="AO55" s="902"/>
      <c r="AP55" s="902"/>
      <c r="AQ55" s="902"/>
      <c r="AR55" s="902"/>
      <c r="AS55" s="902"/>
      <c r="AT55" s="901"/>
      <c r="AU55" s="901"/>
      <c r="AV55" s="901"/>
      <c r="AW55" s="901"/>
      <c r="AX55" s="901"/>
      <c r="AY55" s="901"/>
      <c r="AZ55" s="901"/>
      <c r="BA55" s="901"/>
      <c r="BB55" s="901"/>
      <c r="BC55" s="901"/>
      <c r="BD55" s="895">
        <f t="shared" si="28"/>
        <v>0</v>
      </c>
      <c r="BE55" s="895">
        <f t="shared" si="28"/>
        <v>0</v>
      </c>
    </row>
    <row r="56" spans="1:57" ht="12" customHeight="1" x14ac:dyDescent="0.2">
      <c r="A56" s="840">
        <v>45</v>
      </c>
      <c r="B56" s="878">
        <v>1</v>
      </c>
      <c r="C56" s="909"/>
      <c r="D56" s="1449"/>
      <c r="E56" s="903" t="s">
        <v>279</v>
      </c>
      <c r="F56" s="942"/>
      <c r="G56" s="943"/>
      <c r="H56" s="883" t="e">
        <f t="shared" si="15"/>
        <v>#DIV/0!</v>
      </c>
      <c r="I56" s="899"/>
      <c r="J56" s="885">
        <f t="shared" si="16"/>
        <v>0</v>
      </c>
      <c r="K56" s="886">
        <f t="shared" si="17"/>
        <v>0</v>
      </c>
      <c r="L56" s="887">
        <f t="shared" si="18"/>
        <v>7960</v>
      </c>
      <c r="M56" s="887">
        <f t="shared" si="19"/>
        <v>0</v>
      </c>
      <c r="N56" s="887">
        <f t="shared" si="20"/>
        <v>0</v>
      </c>
      <c r="O56" s="887">
        <f t="shared" si="21"/>
        <v>0</v>
      </c>
      <c r="P56" s="888">
        <f t="shared" si="22"/>
        <v>0</v>
      </c>
      <c r="Q56" s="888">
        <f t="shared" si="10"/>
        <v>0</v>
      </c>
      <c r="R56" s="906"/>
      <c r="S56" s="1005"/>
      <c r="T56" s="831">
        <v>45</v>
      </c>
      <c r="U56" s="1450"/>
      <c r="V56" s="900" t="s">
        <v>50</v>
      </c>
      <c r="W56" s="893">
        <f t="shared" si="23"/>
        <v>0</v>
      </c>
      <c r="X56" s="893">
        <f t="shared" si="23"/>
        <v>0</v>
      </c>
      <c r="Y56" s="894" t="e">
        <f t="shared" si="24"/>
        <v>#DIV/0!</v>
      </c>
      <c r="Z56" s="894">
        <f t="shared" si="25"/>
        <v>0</v>
      </c>
      <c r="AA56" s="895">
        <f t="shared" si="25"/>
        <v>0</v>
      </c>
      <c r="AB56" s="901"/>
      <c r="AC56" s="895">
        <f t="shared" si="26"/>
        <v>0</v>
      </c>
      <c r="AD56" s="895">
        <f t="shared" si="26"/>
        <v>0</v>
      </c>
      <c r="AE56" s="896" t="e">
        <f t="shared" si="27"/>
        <v>#DIV/0!</v>
      </c>
      <c r="AF56" s="902"/>
      <c r="AG56" s="902"/>
      <c r="AH56" s="902"/>
      <c r="AI56" s="902"/>
      <c r="AJ56" s="902"/>
      <c r="AK56" s="902"/>
      <c r="AL56" s="902"/>
      <c r="AM56" s="902"/>
      <c r="AN56" s="902"/>
      <c r="AO56" s="902"/>
      <c r="AP56" s="902"/>
      <c r="AQ56" s="902"/>
      <c r="AR56" s="902"/>
      <c r="AS56" s="902"/>
      <c r="AT56" s="901"/>
      <c r="AU56" s="901"/>
      <c r="AV56" s="901"/>
      <c r="AW56" s="901"/>
      <c r="AX56" s="901"/>
      <c r="AY56" s="901"/>
      <c r="AZ56" s="901"/>
      <c r="BA56" s="901"/>
      <c r="BB56" s="901"/>
      <c r="BC56" s="901"/>
      <c r="BD56" s="895">
        <f t="shared" si="28"/>
        <v>0</v>
      </c>
      <c r="BE56" s="895">
        <f t="shared" si="28"/>
        <v>0</v>
      </c>
    </row>
    <row r="57" spans="1:57" ht="13.5" customHeight="1" x14ac:dyDescent="0.2">
      <c r="A57" s="840">
        <v>46</v>
      </c>
      <c r="B57" s="878">
        <v>1</v>
      </c>
      <c r="C57" s="879"/>
      <c r="D57" s="907" t="s">
        <v>77</v>
      </c>
      <c r="E57" s="880" t="s">
        <v>78</v>
      </c>
      <c r="F57" s="942"/>
      <c r="G57" s="943"/>
      <c r="H57" s="883" t="e">
        <f t="shared" si="15"/>
        <v>#DIV/0!</v>
      </c>
      <c r="I57" s="899"/>
      <c r="J57" s="885">
        <f t="shared" si="16"/>
        <v>0</v>
      </c>
      <c r="K57" s="886">
        <f t="shared" si="17"/>
        <v>0</v>
      </c>
      <c r="L57" s="887">
        <f t="shared" si="18"/>
        <v>7960</v>
      </c>
      <c r="M57" s="887">
        <f t="shared" si="19"/>
        <v>0</v>
      </c>
      <c r="N57" s="887">
        <f t="shared" si="20"/>
        <v>0</v>
      </c>
      <c r="O57" s="887">
        <f t="shared" si="21"/>
        <v>0</v>
      </c>
      <c r="P57" s="888">
        <f t="shared" si="22"/>
        <v>0</v>
      </c>
      <c r="Q57" s="888">
        <f t="shared" si="10"/>
        <v>0</v>
      </c>
      <c r="R57" s="906"/>
      <c r="S57" s="1005"/>
      <c r="T57" s="831">
        <v>46</v>
      </c>
      <c r="U57" s="908" t="s">
        <v>77</v>
      </c>
      <c r="V57" s="900" t="s">
        <v>78</v>
      </c>
      <c r="W57" s="893">
        <f t="shared" si="23"/>
        <v>0</v>
      </c>
      <c r="X57" s="893">
        <f t="shared" si="23"/>
        <v>0</v>
      </c>
      <c r="Y57" s="894" t="e">
        <f t="shared" si="24"/>
        <v>#DIV/0!</v>
      </c>
      <c r="Z57" s="894">
        <f t="shared" si="25"/>
        <v>0</v>
      </c>
      <c r="AA57" s="895">
        <f t="shared" si="25"/>
        <v>0</v>
      </c>
      <c r="AB57" s="901"/>
      <c r="AC57" s="895">
        <f t="shared" si="26"/>
        <v>0</v>
      </c>
      <c r="AD57" s="895">
        <f t="shared" si="26"/>
        <v>0</v>
      </c>
      <c r="AE57" s="896" t="e">
        <f t="shared" si="27"/>
        <v>#DIV/0!</v>
      </c>
      <c r="AF57" s="902"/>
      <c r="AG57" s="902"/>
      <c r="AH57" s="902"/>
      <c r="AI57" s="902"/>
      <c r="AJ57" s="902"/>
      <c r="AK57" s="902"/>
      <c r="AL57" s="902"/>
      <c r="AM57" s="902"/>
      <c r="AN57" s="902"/>
      <c r="AO57" s="902"/>
      <c r="AP57" s="902"/>
      <c r="AQ57" s="902"/>
      <c r="AR57" s="902"/>
      <c r="AS57" s="902"/>
      <c r="AT57" s="901"/>
      <c r="AU57" s="901"/>
      <c r="AV57" s="901"/>
      <c r="AW57" s="901"/>
      <c r="AX57" s="901"/>
      <c r="AY57" s="901"/>
      <c r="AZ57" s="901"/>
      <c r="BA57" s="901"/>
      <c r="BB57" s="901"/>
      <c r="BC57" s="901"/>
      <c r="BD57" s="895">
        <f t="shared" si="28"/>
        <v>0</v>
      </c>
      <c r="BE57" s="895">
        <f t="shared" si="28"/>
        <v>0</v>
      </c>
    </row>
    <row r="58" spans="1:57" ht="12" customHeight="1" x14ac:dyDescent="0.2">
      <c r="A58" s="840">
        <v>47</v>
      </c>
      <c r="B58" s="878">
        <v>2</v>
      </c>
      <c r="C58" s="879"/>
      <c r="D58" s="1454" t="s">
        <v>79</v>
      </c>
      <c r="E58" s="903" t="s">
        <v>278</v>
      </c>
      <c r="F58" s="942"/>
      <c r="G58" s="943"/>
      <c r="H58" s="883" t="e">
        <f t="shared" si="15"/>
        <v>#DIV/0!</v>
      </c>
      <c r="I58" s="899"/>
      <c r="J58" s="885">
        <f t="shared" si="16"/>
        <v>0</v>
      </c>
      <c r="K58" s="886">
        <f t="shared" si="17"/>
        <v>0</v>
      </c>
      <c r="L58" s="887">
        <f t="shared" si="18"/>
        <v>15920</v>
      </c>
      <c r="M58" s="887">
        <f t="shared" si="19"/>
        <v>0</v>
      </c>
      <c r="N58" s="887">
        <f t="shared" si="20"/>
        <v>0</v>
      </c>
      <c r="O58" s="887">
        <f t="shared" si="21"/>
        <v>0</v>
      </c>
      <c r="P58" s="888">
        <f t="shared" si="22"/>
        <v>0</v>
      </c>
      <c r="Q58" s="888">
        <f t="shared" si="10"/>
        <v>0</v>
      </c>
      <c r="R58" s="906"/>
      <c r="S58" s="1005"/>
      <c r="T58" s="831">
        <v>47</v>
      </c>
      <c r="U58" s="1452" t="s">
        <v>79</v>
      </c>
      <c r="V58" s="900" t="s">
        <v>49</v>
      </c>
      <c r="W58" s="893">
        <f t="shared" si="23"/>
        <v>0</v>
      </c>
      <c r="X58" s="893">
        <f t="shared" si="23"/>
        <v>0</v>
      </c>
      <c r="Y58" s="894" t="e">
        <f t="shared" si="24"/>
        <v>#DIV/0!</v>
      </c>
      <c r="Z58" s="894">
        <f t="shared" si="25"/>
        <v>0</v>
      </c>
      <c r="AA58" s="895">
        <f t="shared" si="25"/>
        <v>0</v>
      </c>
      <c r="AB58" s="901"/>
      <c r="AC58" s="895">
        <f t="shared" si="26"/>
        <v>0</v>
      </c>
      <c r="AD58" s="895">
        <f t="shared" si="26"/>
        <v>0</v>
      </c>
      <c r="AE58" s="896" t="e">
        <f t="shared" si="27"/>
        <v>#DIV/0!</v>
      </c>
      <c r="AF58" s="902"/>
      <c r="AG58" s="902"/>
      <c r="AH58" s="902"/>
      <c r="AI58" s="902"/>
      <c r="AJ58" s="902"/>
      <c r="AK58" s="902"/>
      <c r="AL58" s="902"/>
      <c r="AM58" s="902"/>
      <c r="AN58" s="902"/>
      <c r="AO58" s="902"/>
      <c r="AP58" s="902"/>
      <c r="AQ58" s="902"/>
      <c r="AR58" s="902"/>
      <c r="AS58" s="902"/>
      <c r="AT58" s="902"/>
      <c r="AU58" s="901"/>
      <c r="AV58" s="902"/>
      <c r="AW58" s="901"/>
      <c r="AX58" s="902"/>
      <c r="AY58" s="901"/>
      <c r="AZ58" s="902"/>
      <c r="BA58" s="901"/>
      <c r="BB58" s="902"/>
      <c r="BC58" s="901"/>
      <c r="BD58" s="895">
        <f t="shared" si="28"/>
        <v>0</v>
      </c>
      <c r="BE58" s="895">
        <f t="shared" si="28"/>
        <v>0</v>
      </c>
    </row>
    <row r="59" spans="1:57" ht="12" customHeight="1" x14ac:dyDescent="0.2">
      <c r="A59" s="840">
        <v>48</v>
      </c>
      <c r="B59" s="878">
        <v>2</v>
      </c>
      <c r="C59" s="879"/>
      <c r="D59" s="1454"/>
      <c r="E59" s="903" t="s">
        <v>279</v>
      </c>
      <c r="F59" s="942"/>
      <c r="G59" s="943"/>
      <c r="H59" s="883" t="e">
        <f t="shared" si="15"/>
        <v>#DIV/0!</v>
      </c>
      <c r="I59" s="899"/>
      <c r="J59" s="885">
        <f t="shared" si="16"/>
        <v>0</v>
      </c>
      <c r="K59" s="886">
        <f t="shared" si="17"/>
        <v>0</v>
      </c>
      <c r="L59" s="887">
        <f t="shared" si="18"/>
        <v>15920</v>
      </c>
      <c r="M59" s="887">
        <f t="shared" si="19"/>
        <v>0</v>
      </c>
      <c r="N59" s="887">
        <f t="shared" si="20"/>
        <v>0</v>
      </c>
      <c r="O59" s="887">
        <f t="shared" si="21"/>
        <v>0</v>
      </c>
      <c r="P59" s="888">
        <f t="shared" si="22"/>
        <v>0</v>
      </c>
      <c r="Q59" s="888">
        <f t="shared" si="10"/>
        <v>0</v>
      </c>
      <c r="R59" s="906"/>
      <c r="S59" s="1005"/>
      <c r="T59" s="831">
        <v>48</v>
      </c>
      <c r="U59" s="1452"/>
      <c r="V59" s="900" t="s">
        <v>50</v>
      </c>
      <c r="W59" s="893">
        <f t="shared" si="23"/>
        <v>0</v>
      </c>
      <c r="X59" s="893">
        <f t="shared" si="23"/>
        <v>0</v>
      </c>
      <c r="Y59" s="894" t="e">
        <f t="shared" si="24"/>
        <v>#DIV/0!</v>
      </c>
      <c r="Z59" s="894">
        <f t="shared" si="25"/>
        <v>0</v>
      </c>
      <c r="AA59" s="895">
        <f t="shared" si="25"/>
        <v>0</v>
      </c>
      <c r="AB59" s="901"/>
      <c r="AC59" s="895">
        <f t="shared" si="26"/>
        <v>0</v>
      </c>
      <c r="AD59" s="895">
        <f t="shared" si="26"/>
        <v>0</v>
      </c>
      <c r="AE59" s="896" t="e">
        <f t="shared" si="27"/>
        <v>#DIV/0!</v>
      </c>
      <c r="AF59" s="902"/>
      <c r="AG59" s="902"/>
      <c r="AH59" s="902"/>
      <c r="AI59" s="902"/>
      <c r="AJ59" s="902"/>
      <c r="AK59" s="902"/>
      <c r="AL59" s="902"/>
      <c r="AM59" s="902"/>
      <c r="AN59" s="902"/>
      <c r="AO59" s="902"/>
      <c r="AP59" s="902"/>
      <c r="AQ59" s="902"/>
      <c r="AR59" s="902"/>
      <c r="AS59" s="902"/>
      <c r="AT59" s="901"/>
      <c r="AU59" s="901"/>
      <c r="AV59" s="901"/>
      <c r="AW59" s="901"/>
      <c r="AX59" s="901"/>
      <c r="AY59" s="901"/>
      <c r="AZ59" s="901"/>
      <c r="BA59" s="901"/>
      <c r="BB59" s="901"/>
      <c r="BC59" s="901"/>
      <c r="BD59" s="895">
        <f t="shared" si="28"/>
        <v>0</v>
      </c>
      <c r="BE59" s="895">
        <f t="shared" si="28"/>
        <v>0</v>
      </c>
    </row>
    <row r="60" spans="1:57" ht="12" customHeight="1" x14ac:dyDescent="0.2">
      <c r="A60" s="840">
        <v>49</v>
      </c>
      <c r="B60" s="878">
        <v>2</v>
      </c>
      <c r="C60" s="879"/>
      <c r="D60" s="1449" t="s">
        <v>80</v>
      </c>
      <c r="E60" s="903" t="s">
        <v>278</v>
      </c>
      <c r="F60" s="942"/>
      <c r="G60" s="943"/>
      <c r="H60" s="883" t="e">
        <f t="shared" si="15"/>
        <v>#DIV/0!</v>
      </c>
      <c r="I60" s="899"/>
      <c r="J60" s="885">
        <f t="shared" si="16"/>
        <v>0</v>
      </c>
      <c r="K60" s="886">
        <f t="shared" si="17"/>
        <v>0</v>
      </c>
      <c r="L60" s="887">
        <f t="shared" si="18"/>
        <v>15920</v>
      </c>
      <c r="M60" s="887">
        <f t="shared" si="19"/>
        <v>0</v>
      </c>
      <c r="N60" s="887">
        <f t="shared" si="20"/>
        <v>0</v>
      </c>
      <c r="O60" s="887">
        <f t="shared" si="21"/>
        <v>0</v>
      </c>
      <c r="P60" s="888">
        <f t="shared" si="22"/>
        <v>0</v>
      </c>
      <c r="Q60" s="888">
        <f t="shared" si="10"/>
        <v>0</v>
      </c>
      <c r="R60" s="906"/>
      <c r="S60" s="1005"/>
      <c r="T60" s="831">
        <v>49</v>
      </c>
      <c r="U60" s="1450" t="s">
        <v>80</v>
      </c>
      <c r="V60" s="900" t="s">
        <v>49</v>
      </c>
      <c r="W60" s="893">
        <f t="shared" si="23"/>
        <v>0</v>
      </c>
      <c r="X60" s="893">
        <f t="shared" si="23"/>
        <v>0</v>
      </c>
      <c r="Y60" s="894" t="e">
        <f t="shared" si="24"/>
        <v>#DIV/0!</v>
      </c>
      <c r="Z60" s="894">
        <f t="shared" si="25"/>
        <v>0</v>
      </c>
      <c r="AA60" s="895">
        <f t="shared" si="25"/>
        <v>0</v>
      </c>
      <c r="AB60" s="901"/>
      <c r="AC60" s="895">
        <f t="shared" si="26"/>
        <v>0</v>
      </c>
      <c r="AD60" s="895">
        <f t="shared" si="26"/>
        <v>0</v>
      </c>
      <c r="AE60" s="896" t="e">
        <f t="shared" si="27"/>
        <v>#DIV/0!</v>
      </c>
      <c r="AF60" s="902"/>
      <c r="AG60" s="902"/>
      <c r="AH60" s="902"/>
      <c r="AI60" s="902"/>
      <c r="AJ60" s="902"/>
      <c r="AK60" s="902"/>
      <c r="AL60" s="902"/>
      <c r="AM60" s="902"/>
      <c r="AN60" s="902"/>
      <c r="AO60" s="902"/>
      <c r="AP60" s="902"/>
      <c r="AQ60" s="902"/>
      <c r="AR60" s="902"/>
      <c r="AS60" s="902"/>
      <c r="AT60" s="901"/>
      <c r="AU60" s="901"/>
      <c r="AV60" s="901"/>
      <c r="AW60" s="901"/>
      <c r="AX60" s="901"/>
      <c r="AY60" s="901"/>
      <c r="AZ60" s="901"/>
      <c r="BA60" s="901"/>
      <c r="BB60" s="901"/>
      <c r="BC60" s="901"/>
      <c r="BD60" s="895">
        <f t="shared" si="28"/>
        <v>0</v>
      </c>
      <c r="BE60" s="895">
        <f t="shared" si="28"/>
        <v>0</v>
      </c>
    </row>
    <row r="61" spans="1:57" ht="12" customHeight="1" x14ac:dyDescent="0.2">
      <c r="A61" s="840">
        <v>50</v>
      </c>
      <c r="B61" s="878">
        <v>1</v>
      </c>
      <c r="C61" s="879"/>
      <c r="D61" s="1449"/>
      <c r="E61" s="903" t="s">
        <v>279</v>
      </c>
      <c r="F61" s="942"/>
      <c r="G61" s="943"/>
      <c r="H61" s="883" t="e">
        <f t="shared" si="15"/>
        <v>#DIV/0!</v>
      </c>
      <c r="I61" s="899"/>
      <c r="J61" s="885">
        <f t="shared" si="16"/>
        <v>0</v>
      </c>
      <c r="K61" s="886">
        <f t="shared" si="17"/>
        <v>0</v>
      </c>
      <c r="L61" s="887">
        <f t="shared" si="18"/>
        <v>7960</v>
      </c>
      <c r="M61" s="887">
        <f t="shared" si="19"/>
        <v>0</v>
      </c>
      <c r="N61" s="887">
        <f t="shared" si="20"/>
        <v>0</v>
      </c>
      <c r="O61" s="887">
        <f t="shared" si="21"/>
        <v>0</v>
      </c>
      <c r="P61" s="888">
        <f t="shared" si="22"/>
        <v>0</v>
      </c>
      <c r="Q61" s="888">
        <f t="shared" si="10"/>
        <v>0</v>
      </c>
      <c r="R61" s="906"/>
      <c r="S61" s="1005"/>
      <c r="T61" s="831">
        <v>50</v>
      </c>
      <c r="U61" s="1450"/>
      <c r="V61" s="900" t="s">
        <v>50</v>
      </c>
      <c r="W61" s="893">
        <f t="shared" si="23"/>
        <v>0</v>
      </c>
      <c r="X61" s="893">
        <f t="shared" si="23"/>
        <v>0</v>
      </c>
      <c r="Y61" s="894" t="e">
        <f t="shared" si="24"/>
        <v>#DIV/0!</v>
      </c>
      <c r="Z61" s="894">
        <f t="shared" si="25"/>
        <v>0</v>
      </c>
      <c r="AA61" s="895">
        <f t="shared" si="25"/>
        <v>0</v>
      </c>
      <c r="AB61" s="901"/>
      <c r="AC61" s="895">
        <f t="shared" si="26"/>
        <v>0</v>
      </c>
      <c r="AD61" s="895">
        <f t="shared" si="26"/>
        <v>0</v>
      </c>
      <c r="AE61" s="896" t="e">
        <f t="shared" si="27"/>
        <v>#DIV/0!</v>
      </c>
      <c r="AF61" s="902"/>
      <c r="AG61" s="902"/>
      <c r="AH61" s="902"/>
      <c r="AI61" s="902"/>
      <c r="AJ61" s="902"/>
      <c r="AK61" s="902"/>
      <c r="AL61" s="902"/>
      <c r="AM61" s="902"/>
      <c r="AN61" s="902"/>
      <c r="AO61" s="902"/>
      <c r="AP61" s="902"/>
      <c r="AQ61" s="902"/>
      <c r="AR61" s="902"/>
      <c r="AS61" s="902"/>
      <c r="AT61" s="901"/>
      <c r="AU61" s="901"/>
      <c r="AV61" s="901"/>
      <c r="AW61" s="901"/>
      <c r="AX61" s="901"/>
      <c r="AY61" s="901"/>
      <c r="AZ61" s="901"/>
      <c r="BA61" s="901"/>
      <c r="BB61" s="901"/>
      <c r="BC61" s="901"/>
      <c r="BD61" s="895">
        <f t="shared" si="28"/>
        <v>0</v>
      </c>
      <c r="BE61" s="895">
        <f t="shared" si="28"/>
        <v>0</v>
      </c>
    </row>
    <row r="62" spans="1:57" ht="12" customHeight="1" x14ac:dyDescent="0.2">
      <c r="A62" s="840">
        <v>51</v>
      </c>
      <c r="B62" s="878">
        <v>0.33</v>
      </c>
      <c r="C62" s="879"/>
      <c r="D62" s="1449" t="s">
        <v>81</v>
      </c>
      <c r="E62" s="903" t="s">
        <v>278</v>
      </c>
      <c r="F62" s="942"/>
      <c r="G62" s="943"/>
      <c r="H62" s="883" t="e">
        <f t="shared" si="15"/>
        <v>#DIV/0!</v>
      </c>
      <c r="I62" s="899"/>
      <c r="J62" s="885">
        <f t="shared" si="16"/>
        <v>0</v>
      </c>
      <c r="K62" s="886">
        <f t="shared" si="17"/>
        <v>0</v>
      </c>
      <c r="L62" s="887">
        <f t="shared" si="18"/>
        <v>2626.8</v>
      </c>
      <c r="M62" s="887">
        <f t="shared" si="19"/>
        <v>0</v>
      </c>
      <c r="N62" s="887">
        <f t="shared" si="20"/>
        <v>0</v>
      </c>
      <c r="O62" s="887">
        <f t="shared" si="21"/>
        <v>0</v>
      </c>
      <c r="P62" s="888">
        <f t="shared" si="22"/>
        <v>0</v>
      </c>
      <c r="Q62" s="888">
        <f t="shared" si="10"/>
        <v>0</v>
      </c>
      <c r="R62" s="906"/>
      <c r="S62" s="1005"/>
      <c r="T62" s="831">
        <v>51</v>
      </c>
      <c r="U62" s="1450" t="s">
        <v>81</v>
      </c>
      <c r="V62" s="900" t="s">
        <v>49</v>
      </c>
      <c r="W62" s="893">
        <f t="shared" si="23"/>
        <v>0</v>
      </c>
      <c r="X62" s="893">
        <f t="shared" si="23"/>
        <v>0</v>
      </c>
      <c r="Y62" s="894" t="e">
        <f t="shared" si="24"/>
        <v>#DIV/0!</v>
      </c>
      <c r="Z62" s="894">
        <f t="shared" si="25"/>
        <v>0</v>
      </c>
      <c r="AA62" s="895">
        <f t="shared" si="25"/>
        <v>0</v>
      </c>
      <c r="AB62" s="901"/>
      <c r="AC62" s="895">
        <f t="shared" si="26"/>
        <v>0</v>
      </c>
      <c r="AD62" s="895">
        <f t="shared" si="26"/>
        <v>0</v>
      </c>
      <c r="AE62" s="896" t="e">
        <f t="shared" si="27"/>
        <v>#DIV/0!</v>
      </c>
      <c r="AF62" s="902"/>
      <c r="AG62" s="902"/>
      <c r="AH62" s="902"/>
      <c r="AI62" s="902"/>
      <c r="AJ62" s="902"/>
      <c r="AK62" s="902"/>
      <c r="AL62" s="902"/>
      <c r="AM62" s="902"/>
      <c r="AN62" s="902"/>
      <c r="AO62" s="902"/>
      <c r="AP62" s="902"/>
      <c r="AQ62" s="902"/>
      <c r="AR62" s="902"/>
      <c r="AS62" s="902"/>
      <c r="AT62" s="902"/>
      <c r="AU62" s="901"/>
      <c r="AV62" s="902"/>
      <c r="AW62" s="901"/>
      <c r="AX62" s="902"/>
      <c r="AY62" s="901"/>
      <c r="AZ62" s="902"/>
      <c r="BA62" s="901"/>
      <c r="BB62" s="902"/>
      <c r="BC62" s="901"/>
      <c r="BD62" s="895">
        <f t="shared" si="28"/>
        <v>0</v>
      </c>
      <c r="BE62" s="895">
        <f t="shared" si="28"/>
        <v>0</v>
      </c>
    </row>
    <row r="63" spans="1:57" ht="12" customHeight="1" x14ac:dyDescent="0.2">
      <c r="A63" s="840">
        <v>52</v>
      </c>
      <c r="B63" s="878">
        <v>0.33</v>
      </c>
      <c r="C63" s="879"/>
      <c r="D63" s="1449"/>
      <c r="E63" s="903" t="s">
        <v>279</v>
      </c>
      <c r="F63" s="942"/>
      <c r="G63" s="943"/>
      <c r="H63" s="883" t="e">
        <f t="shared" si="15"/>
        <v>#DIV/0!</v>
      </c>
      <c r="I63" s="899"/>
      <c r="J63" s="885">
        <f t="shared" si="16"/>
        <v>0</v>
      </c>
      <c r="K63" s="886">
        <f t="shared" si="17"/>
        <v>0</v>
      </c>
      <c r="L63" s="887">
        <f t="shared" si="18"/>
        <v>2626.8</v>
      </c>
      <c r="M63" s="887">
        <f t="shared" si="19"/>
        <v>0</v>
      </c>
      <c r="N63" s="887">
        <f t="shared" si="20"/>
        <v>0</v>
      </c>
      <c r="O63" s="887">
        <f t="shared" si="21"/>
        <v>0</v>
      </c>
      <c r="P63" s="888">
        <f t="shared" si="22"/>
        <v>0</v>
      </c>
      <c r="Q63" s="888">
        <f t="shared" si="10"/>
        <v>0</v>
      </c>
      <c r="R63" s="906"/>
      <c r="S63" s="1005"/>
      <c r="T63" s="831">
        <v>52</v>
      </c>
      <c r="U63" s="1450"/>
      <c r="V63" s="900" t="s">
        <v>50</v>
      </c>
      <c r="W63" s="893">
        <f t="shared" si="23"/>
        <v>0</v>
      </c>
      <c r="X63" s="893">
        <f t="shared" si="23"/>
        <v>0</v>
      </c>
      <c r="Y63" s="894" t="e">
        <f t="shared" si="24"/>
        <v>#DIV/0!</v>
      </c>
      <c r="Z63" s="894">
        <f t="shared" si="25"/>
        <v>0</v>
      </c>
      <c r="AA63" s="895">
        <f t="shared" si="25"/>
        <v>0</v>
      </c>
      <c r="AB63" s="901"/>
      <c r="AC63" s="895">
        <f t="shared" si="26"/>
        <v>0</v>
      </c>
      <c r="AD63" s="895">
        <f t="shared" si="26"/>
        <v>0</v>
      </c>
      <c r="AE63" s="896" t="e">
        <f t="shared" si="27"/>
        <v>#DIV/0!</v>
      </c>
      <c r="AF63" s="902"/>
      <c r="AG63" s="902"/>
      <c r="AH63" s="902"/>
      <c r="AI63" s="902"/>
      <c r="AJ63" s="902"/>
      <c r="AK63" s="902"/>
      <c r="AL63" s="902"/>
      <c r="AM63" s="902"/>
      <c r="AN63" s="902"/>
      <c r="AO63" s="902"/>
      <c r="AP63" s="902"/>
      <c r="AQ63" s="902"/>
      <c r="AR63" s="902"/>
      <c r="AS63" s="902"/>
      <c r="AT63" s="901"/>
      <c r="AU63" s="901"/>
      <c r="AV63" s="901"/>
      <c r="AW63" s="901"/>
      <c r="AX63" s="901"/>
      <c r="AY63" s="901"/>
      <c r="AZ63" s="901"/>
      <c r="BA63" s="901"/>
      <c r="BB63" s="901"/>
      <c r="BC63" s="901"/>
      <c r="BD63" s="895">
        <f t="shared" si="28"/>
        <v>0</v>
      </c>
      <c r="BE63" s="895">
        <f t="shared" si="28"/>
        <v>0</v>
      </c>
    </row>
    <row r="64" spans="1:57" ht="15" customHeight="1" x14ac:dyDescent="0.2">
      <c r="A64" s="840">
        <v>53</v>
      </c>
      <c r="B64" s="878">
        <v>0.33</v>
      </c>
      <c r="C64" s="879"/>
      <c r="D64" s="1453" t="s">
        <v>82</v>
      </c>
      <c r="E64" s="903" t="s">
        <v>278</v>
      </c>
      <c r="F64" s="940"/>
      <c r="G64" s="941"/>
      <c r="H64" s="883" t="e">
        <f t="shared" si="15"/>
        <v>#DIV/0!</v>
      </c>
      <c r="I64" s="899"/>
      <c r="J64" s="885">
        <f t="shared" si="16"/>
        <v>0</v>
      </c>
      <c r="K64" s="886">
        <f t="shared" si="17"/>
        <v>0</v>
      </c>
      <c r="L64" s="887">
        <f t="shared" si="18"/>
        <v>2626.8</v>
      </c>
      <c r="M64" s="887">
        <f t="shared" si="19"/>
        <v>0</v>
      </c>
      <c r="N64" s="887">
        <f t="shared" si="20"/>
        <v>0</v>
      </c>
      <c r="O64" s="887">
        <f t="shared" si="21"/>
        <v>0</v>
      </c>
      <c r="P64" s="888">
        <f t="shared" si="22"/>
        <v>0</v>
      </c>
      <c r="Q64" s="888">
        <f t="shared" si="10"/>
        <v>0</v>
      </c>
      <c r="R64" s="906"/>
      <c r="S64" s="1005"/>
      <c r="T64" s="831">
        <v>53</v>
      </c>
      <c r="U64" s="1450" t="s">
        <v>82</v>
      </c>
      <c r="V64" s="900" t="s">
        <v>49</v>
      </c>
      <c r="W64" s="893">
        <f t="shared" si="23"/>
        <v>0</v>
      </c>
      <c r="X64" s="893">
        <f t="shared" si="23"/>
        <v>0</v>
      </c>
      <c r="Y64" s="894" t="e">
        <f t="shared" si="24"/>
        <v>#DIV/0!</v>
      </c>
      <c r="Z64" s="894">
        <f t="shared" si="25"/>
        <v>0</v>
      </c>
      <c r="AA64" s="895">
        <f t="shared" si="25"/>
        <v>0</v>
      </c>
      <c r="AB64" s="901"/>
      <c r="AC64" s="895">
        <f t="shared" si="26"/>
        <v>0</v>
      </c>
      <c r="AD64" s="895">
        <f t="shared" si="26"/>
        <v>0</v>
      </c>
      <c r="AE64" s="896" t="e">
        <f t="shared" si="27"/>
        <v>#DIV/0!</v>
      </c>
      <c r="AF64" s="902"/>
      <c r="AG64" s="902"/>
      <c r="AH64" s="902"/>
      <c r="AI64" s="902"/>
      <c r="AJ64" s="902"/>
      <c r="AK64" s="902"/>
      <c r="AL64" s="902"/>
      <c r="AM64" s="902"/>
      <c r="AN64" s="902"/>
      <c r="AO64" s="902"/>
      <c r="AP64" s="902"/>
      <c r="AQ64" s="902"/>
      <c r="AR64" s="902"/>
      <c r="AS64" s="902"/>
      <c r="AT64" s="901"/>
      <c r="AU64" s="901"/>
      <c r="AV64" s="901"/>
      <c r="AW64" s="901"/>
      <c r="AX64" s="901"/>
      <c r="AY64" s="901"/>
      <c r="AZ64" s="901"/>
      <c r="BA64" s="901"/>
      <c r="BB64" s="901"/>
      <c r="BC64" s="901"/>
      <c r="BD64" s="895">
        <f t="shared" si="28"/>
        <v>0</v>
      </c>
      <c r="BE64" s="895">
        <f t="shared" si="28"/>
        <v>0</v>
      </c>
    </row>
    <row r="65" spans="1:57" ht="14.25" customHeight="1" x14ac:dyDescent="0.2">
      <c r="A65" s="840">
        <v>54</v>
      </c>
      <c r="B65" s="878">
        <v>0.33</v>
      </c>
      <c r="C65" s="879"/>
      <c r="D65" s="1453"/>
      <c r="E65" s="903" t="s">
        <v>279</v>
      </c>
      <c r="F65" s="940"/>
      <c r="G65" s="941"/>
      <c r="H65" s="883" t="e">
        <f t="shared" si="15"/>
        <v>#DIV/0!</v>
      </c>
      <c r="I65" s="899"/>
      <c r="J65" s="885">
        <f t="shared" si="16"/>
        <v>0</v>
      </c>
      <c r="K65" s="886">
        <f t="shared" si="17"/>
        <v>0</v>
      </c>
      <c r="L65" s="887">
        <f t="shared" si="18"/>
        <v>2626.8</v>
      </c>
      <c r="M65" s="887">
        <f t="shared" si="19"/>
        <v>0</v>
      </c>
      <c r="N65" s="887">
        <f t="shared" si="20"/>
        <v>0</v>
      </c>
      <c r="O65" s="887">
        <f t="shared" si="21"/>
        <v>0</v>
      </c>
      <c r="P65" s="888">
        <f t="shared" si="22"/>
        <v>0</v>
      </c>
      <c r="Q65" s="888">
        <f t="shared" si="10"/>
        <v>0</v>
      </c>
      <c r="R65" s="906"/>
      <c r="S65" s="1005"/>
      <c r="T65" s="831">
        <v>54</v>
      </c>
      <c r="U65" s="1450"/>
      <c r="V65" s="900" t="s">
        <v>50</v>
      </c>
      <c r="W65" s="893">
        <f t="shared" si="23"/>
        <v>0</v>
      </c>
      <c r="X65" s="893">
        <f t="shared" si="23"/>
        <v>0</v>
      </c>
      <c r="Y65" s="894" t="e">
        <f t="shared" si="24"/>
        <v>#DIV/0!</v>
      </c>
      <c r="Z65" s="894">
        <f t="shared" si="25"/>
        <v>0</v>
      </c>
      <c r="AA65" s="895">
        <f t="shared" si="25"/>
        <v>0</v>
      </c>
      <c r="AB65" s="901"/>
      <c r="AC65" s="895">
        <f t="shared" si="26"/>
        <v>0</v>
      </c>
      <c r="AD65" s="895">
        <f t="shared" si="26"/>
        <v>0</v>
      </c>
      <c r="AE65" s="896" t="e">
        <f t="shared" si="27"/>
        <v>#DIV/0!</v>
      </c>
      <c r="AF65" s="902"/>
      <c r="AG65" s="902"/>
      <c r="AH65" s="902"/>
      <c r="AI65" s="902"/>
      <c r="AJ65" s="902"/>
      <c r="AK65" s="902"/>
      <c r="AL65" s="902"/>
      <c r="AM65" s="902"/>
      <c r="AN65" s="902"/>
      <c r="AO65" s="902"/>
      <c r="AP65" s="902"/>
      <c r="AQ65" s="902"/>
      <c r="AR65" s="902"/>
      <c r="AS65" s="902"/>
      <c r="AT65" s="901"/>
      <c r="AU65" s="901"/>
      <c r="AV65" s="901"/>
      <c r="AW65" s="901"/>
      <c r="AX65" s="901"/>
      <c r="AY65" s="901"/>
      <c r="AZ65" s="901"/>
      <c r="BA65" s="901"/>
      <c r="BB65" s="901"/>
      <c r="BC65" s="901"/>
      <c r="BD65" s="895">
        <f t="shared" si="28"/>
        <v>0</v>
      </c>
      <c r="BE65" s="895">
        <f t="shared" si="28"/>
        <v>0</v>
      </c>
    </row>
    <row r="66" spans="1:57" ht="12" customHeight="1" x14ac:dyDescent="0.2">
      <c r="A66" s="840">
        <v>55</v>
      </c>
      <c r="B66" s="878">
        <v>0.33</v>
      </c>
      <c r="C66" s="879"/>
      <c r="D66" s="1453" t="s">
        <v>83</v>
      </c>
      <c r="E66" s="903" t="s">
        <v>278</v>
      </c>
      <c r="F66" s="942"/>
      <c r="G66" s="943"/>
      <c r="H66" s="883" t="e">
        <f t="shared" si="15"/>
        <v>#DIV/0!</v>
      </c>
      <c r="I66" s="899"/>
      <c r="J66" s="885">
        <f t="shared" si="16"/>
        <v>0</v>
      </c>
      <c r="K66" s="886">
        <f t="shared" si="17"/>
        <v>0</v>
      </c>
      <c r="L66" s="887">
        <f t="shared" si="18"/>
        <v>2626.8</v>
      </c>
      <c r="M66" s="887">
        <f t="shared" si="19"/>
        <v>0</v>
      </c>
      <c r="N66" s="887">
        <f t="shared" si="20"/>
        <v>0</v>
      </c>
      <c r="O66" s="887">
        <f t="shared" si="21"/>
        <v>0</v>
      </c>
      <c r="P66" s="888">
        <f t="shared" si="22"/>
        <v>0</v>
      </c>
      <c r="Q66" s="888">
        <f t="shared" si="10"/>
        <v>0</v>
      </c>
      <c r="R66" s="906"/>
      <c r="S66" s="1005"/>
      <c r="T66" s="831">
        <v>55</v>
      </c>
      <c r="U66" s="1450" t="s">
        <v>83</v>
      </c>
      <c r="V66" s="900" t="s">
        <v>49</v>
      </c>
      <c r="W66" s="893">
        <f t="shared" si="23"/>
        <v>0</v>
      </c>
      <c r="X66" s="893">
        <f t="shared" si="23"/>
        <v>0</v>
      </c>
      <c r="Y66" s="894" t="e">
        <f t="shared" si="24"/>
        <v>#DIV/0!</v>
      </c>
      <c r="Z66" s="894">
        <f t="shared" si="25"/>
        <v>0</v>
      </c>
      <c r="AA66" s="895">
        <f t="shared" si="25"/>
        <v>0</v>
      </c>
      <c r="AB66" s="901"/>
      <c r="AC66" s="895">
        <f t="shared" si="26"/>
        <v>0</v>
      </c>
      <c r="AD66" s="895">
        <f t="shared" si="26"/>
        <v>0</v>
      </c>
      <c r="AE66" s="896" t="e">
        <f t="shared" si="27"/>
        <v>#DIV/0!</v>
      </c>
      <c r="AF66" s="902"/>
      <c r="AG66" s="902"/>
      <c r="AH66" s="902"/>
      <c r="AI66" s="902"/>
      <c r="AJ66" s="902"/>
      <c r="AK66" s="902"/>
      <c r="AL66" s="902"/>
      <c r="AM66" s="902"/>
      <c r="AN66" s="902"/>
      <c r="AO66" s="902"/>
      <c r="AP66" s="902"/>
      <c r="AQ66" s="902"/>
      <c r="AR66" s="902"/>
      <c r="AS66" s="902"/>
      <c r="AT66" s="901"/>
      <c r="AU66" s="901"/>
      <c r="AV66" s="901"/>
      <c r="AW66" s="901"/>
      <c r="AX66" s="901"/>
      <c r="AY66" s="901"/>
      <c r="AZ66" s="901"/>
      <c r="BA66" s="901"/>
      <c r="BB66" s="901"/>
      <c r="BC66" s="901"/>
      <c r="BD66" s="895">
        <f t="shared" si="28"/>
        <v>0</v>
      </c>
      <c r="BE66" s="895">
        <f t="shared" si="28"/>
        <v>0</v>
      </c>
    </row>
    <row r="67" spans="1:57" ht="12" customHeight="1" x14ac:dyDescent="0.2">
      <c r="A67" s="840">
        <v>56</v>
      </c>
      <c r="B67" s="878">
        <v>0.33</v>
      </c>
      <c r="C67" s="879"/>
      <c r="D67" s="1453"/>
      <c r="E67" s="903" t="s">
        <v>279</v>
      </c>
      <c r="F67" s="942"/>
      <c r="G67" s="943"/>
      <c r="H67" s="883" t="e">
        <f t="shared" si="15"/>
        <v>#DIV/0!</v>
      </c>
      <c r="I67" s="899"/>
      <c r="J67" s="885">
        <f t="shared" si="16"/>
        <v>0</v>
      </c>
      <c r="K67" s="886">
        <f t="shared" si="17"/>
        <v>0</v>
      </c>
      <c r="L67" s="887">
        <f t="shared" si="18"/>
        <v>2626.8</v>
      </c>
      <c r="M67" s="887">
        <f t="shared" si="19"/>
        <v>0</v>
      </c>
      <c r="N67" s="887">
        <f t="shared" si="20"/>
        <v>0</v>
      </c>
      <c r="O67" s="887">
        <f t="shared" si="21"/>
        <v>0</v>
      </c>
      <c r="P67" s="888">
        <f t="shared" si="22"/>
        <v>0</v>
      </c>
      <c r="Q67" s="888">
        <f t="shared" si="10"/>
        <v>0</v>
      </c>
      <c r="R67" s="906"/>
      <c r="S67" s="1005"/>
      <c r="T67" s="831">
        <v>56</v>
      </c>
      <c r="U67" s="1450"/>
      <c r="V67" s="900" t="s">
        <v>50</v>
      </c>
      <c r="W67" s="893">
        <f t="shared" si="23"/>
        <v>0</v>
      </c>
      <c r="X67" s="893">
        <f t="shared" si="23"/>
        <v>0</v>
      </c>
      <c r="Y67" s="894" t="e">
        <f t="shared" si="24"/>
        <v>#DIV/0!</v>
      </c>
      <c r="Z67" s="894">
        <f t="shared" si="25"/>
        <v>0</v>
      </c>
      <c r="AA67" s="895">
        <f t="shared" si="25"/>
        <v>0</v>
      </c>
      <c r="AB67" s="901"/>
      <c r="AC67" s="895">
        <f t="shared" si="26"/>
        <v>0</v>
      </c>
      <c r="AD67" s="895">
        <f t="shared" si="26"/>
        <v>0</v>
      </c>
      <c r="AE67" s="896" t="e">
        <f t="shared" si="27"/>
        <v>#DIV/0!</v>
      </c>
      <c r="AF67" s="902"/>
      <c r="AG67" s="902"/>
      <c r="AH67" s="902"/>
      <c r="AI67" s="902"/>
      <c r="AJ67" s="902"/>
      <c r="AK67" s="902"/>
      <c r="AL67" s="902"/>
      <c r="AM67" s="902"/>
      <c r="AN67" s="902"/>
      <c r="AO67" s="902"/>
      <c r="AP67" s="902"/>
      <c r="AQ67" s="902"/>
      <c r="AR67" s="902"/>
      <c r="AS67" s="902"/>
      <c r="AT67" s="901"/>
      <c r="AU67" s="901"/>
      <c r="AV67" s="901"/>
      <c r="AW67" s="901"/>
      <c r="AX67" s="901"/>
      <c r="AY67" s="901"/>
      <c r="AZ67" s="901"/>
      <c r="BA67" s="901"/>
      <c r="BB67" s="901"/>
      <c r="BC67" s="901"/>
      <c r="BD67" s="895">
        <f t="shared" si="28"/>
        <v>0</v>
      </c>
      <c r="BE67" s="895">
        <f t="shared" si="28"/>
        <v>0</v>
      </c>
    </row>
    <row r="68" spans="1:57" s="929" customFormat="1" ht="20.25" customHeight="1" x14ac:dyDescent="0.2">
      <c r="A68" s="840">
        <v>57</v>
      </c>
      <c r="B68" s="913"/>
      <c r="C68" s="914"/>
      <c r="D68" s="864" t="s">
        <v>84</v>
      </c>
      <c r="E68" s="915"/>
      <c r="F68" s="840"/>
      <c r="G68" s="945"/>
      <c r="H68" s="913"/>
      <c r="I68" s="917"/>
      <c r="J68" s="918"/>
      <c r="K68" s="919"/>
      <c r="L68" s="920"/>
      <c r="M68" s="920"/>
      <c r="N68" s="921"/>
      <c r="O68" s="920"/>
      <c r="P68" s="921"/>
      <c r="Q68" s="921"/>
      <c r="R68" s="923"/>
      <c r="S68" s="924"/>
      <c r="T68" s="831">
        <v>57</v>
      </c>
      <c r="U68" s="925" t="s">
        <v>84</v>
      </c>
      <c r="V68" s="926"/>
      <c r="W68" s="831"/>
      <c r="X68" s="831"/>
      <c r="Y68" s="927"/>
      <c r="Z68" s="832"/>
      <c r="AA68" s="832"/>
      <c r="AB68" s="832"/>
      <c r="AC68" s="832"/>
      <c r="AD68" s="832"/>
      <c r="AE68" s="928"/>
      <c r="AF68" s="928"/>
      <c r="AG68" s="928"/>
      <c r="AH68" s="928"/>
      <c r="AI68" s="928"/>
      <c r="AJ68" s="928"/>
      <c r="AK68" s="928"/>
      <c r="AL68" s="928"/>
      <c r="AM68" s="928"/>
      <c r="AN68" s="928"/>
      <c r="AO68" s="928"/>
      <c r="AP68" s="928"/>
      <c r="AQ68" s="928"/>
      <c r="AR68" s="928"/>
      <c r="AS68" s="928"/>
      <c r="AT68" s="832"/>
      <c r="AU68" s="832"/>
      <c r="AV68" s="832"/>
      <c r="AW68" s="832"/>
      <c r="AX68" s="832"/>
      <c r="AY68" s="832"/>
      <c r="AZ68" s="832"/>
      <c r="BA68" s="832"/>
      <c r="BB68" s="832"/>
      <c r="BC68" s="832"/>
      <c r="BD68" s="832"/>
      <c r="BE68" s="832"/>
    </row>
    <row r="69" spans="1:57" ht="13.5" customHeight="1" x14ac:dyDescent="0.2">
      <c r="A69" s="840">
        <v>58</v>
      </c>
      <c r="B69" s="878">
        <v>2</v>
      </c>
      <c r="C69" s="879"/>
      <c r="D69" s="1454" t="s">
        <v>85</v>
      </c>
      <c r="E69" s="903" t="s">
        <v>278</v>
      </c>
      <c r="F69" s="942"/>
      <c r="G69" s="943"/>
      <c r="H69" s="883" t="e">
        <f t="shared" ref="H69:H74" si="29">G69*100/F69</f>
        <v>#DIV/0!</v>
      </c>
      <c r="I69" s="899"/>
      <c r="J69" s="885">
        <f t="shared" ref="J69:J74" si="30">I69*G69</f>
        <v>0</v>
      </c>
      <c r="K69" s="886">
        <f t="shared" ref="K69:K74" si="31">J69*B69</f>
        <v>0</v>
      </c>
      <c r="L69" s="887">
        <f t="shared" ref="L69:L74" si="32">B69*7960</f>
        <v>15920</v>
      </c>
      <c r="M69" s="887">
        <f t="shared" ref="M69:M74" si="33">L69*J69</f>
        <v>0</v>
      </c>
      <c r="N69" s="887">
        <f t="shared" ref="N69:N74" si="34">C69*J69</f>
        <v>0</v>
      </c>
      <c r="O69" s="887">
        <f t="shared" ref="O69:O74" si="35">N69*7960</f>
        <v>0</v>
      </c>
      <c r="P69" s="888">
        <f t="shared" ref="P69:P74" si="36">K69+N69</f>
        <v>0</v>
      </c>
      <c r="Q69" s="888">
        <f t="shared" si="10"/>
        <v>0</v>
      </c>
      <c r="R69" s="906"/>
      <c r="S69" s="1005"/>
      <c r="T69" s="831">
        <v>58</v>
      </c>
      <c r="U69" s="1452" t="s">
        <v>85</v>
      </c>
      <c r="V69" s="900" t="s">
        <v>49</v>
      </c>
      <c r="W69" s="893">
        <f t="shared" ref="W69:X74" si="37">F69</f>
        <v>0</v>
      </c>
      <c r="X69" s="893">
        <f t="shared" si="37"/>
        <v>0</v>
      </c>
      <c r="Y69" s="894" t="e">
        <f t="shared" ref="Y69:Y74" si="38">X69*100/W69</f>
        <v>#DIV/0!</v>
      </c>
      <c r="Z69" s="894">
        <f t="shared" ref="Z69:AA74" si="39">I69</f>
        <v>0</v>
      </c>
      <c r="AA69" s="895">
        <f t="shared" si="39"/>
        <v>0</v>
      </c>
      <c r="AB69" s="901"/>
      <c r="AC69" s="895">
        <f t="shared" ref="AC69:AD74" si="40">AF69+AH69+AJ69+AL69+AN69+AP69+AR69+AT69+AV69+AX69+AZ69+BB69</f>
        <v>0</v>
      </c>
      <c r="AD69" s="895">
        <f t="shared" si="40"/>
        <v>0</v>
      </c>
      <c r="AE69" s="896" t="e">
        <f t="shared" ref="AE69:AE74" si="41">AD69*100/AC69</f>
        <v>#DIV/0!</v>
      </c>
      <c r="AF69" s="902"/>
      <c r="AG69" s="902"/>
      <c r="AH69" s="902"/>
      <c r="AI69" s="902"/>
      <c r="AJ69" s="902"/>
      <c r="AK69" s="902"/>
      <c r="AL69" s="902"/>
      <c r="AM69" s="902"/>
      <c r="AN69" s="902"/>
      <c r="AO69" s="902"/>
      <c r="AP69" s="902"/>
      <c r="AQ69" s="902"/>
      <c r="AR69" s="902"/>
      <c r="AS69" s="902"/>
      <c r="AT69" s="901"/>
      <c r="AU69" s="901"/>
      <c r="AV69" s="901"/>
      <c r="AW69" s="901"/>
      <c r="AX69" s="901"/>
      <c r="AY69" s="901"/>
      <c r="AZ69" s="901"/>
      <c r="BA69" s="901"/>
      <c r="BB69" s="901"/>
      <c r="BC69" s="901"/>
      <c r="BD69" s="895">
        <f t="shared" ref="BD69:BE74" si="42">AF69+AH69+AJ69+AL69+AN69+AP69+AR69+AT69+AV69+AX69+AZ69+BB69</f>
        <v>0</v>
      </c>
      <c r="BE69" s="895">
        <f t="shared" si="42"/>
        <v>0</v>
      </c>
    </row>
    <row r="70" spans="1:57" ht="13.5" customHeight="1" x14ac:dyDescent="0.2">
      <c r="A70" s="840">
        <v>59</v>
      </c>
      <c r="B70" s="878">
        <v>2</v>
      </c>
      <c r="C70" s="879"/>
      <c r="D70" s="1454"/>
      <c r="E70" s="903" t="s">
        <v>279</v>
      </c>
      <c r="F70" s="942"/>
      <c r="G70" s="943"/>
      <c r="H70" s="883" t="e">
        <f t="shared" si="29"/>
        <v>#DIV/0!</v>
      </c>
      <c r="I70" s="899"/>
      <c r="J70" s="885">
        <f t="shared" si="30"/>
        <v>0</v>
      </c>
      <c r="K70" s="886">
        <f t="shared" si="31"/>
        <v>0</v>
      </c>
      <c r="L70" s="887">
        <f t="shared" si="32"/>
        <v>15920</v>
      </c>
      <c r="M70" s="887">
        <f t="shared" si="33"/>
        <v>0</v>
      </c>
      <c r="N70" s="887">
        <f t="shared" si="34"/>
        <v>0</v>
      </c>
      <c r="O70" s="887">
        <f t="shared" si="35"/>
        <v>0</v>
      </c>
      <c r="P70" s="888">
        <f t="shared" si="36"/>
        <v>0</v>
      </c>
      <c r="Q70" s="888">
        <f t="shared" si="10"/>
        <v>0</v>
      </c>
      <c r="R70" s="906"/>
      <c r="S70" s="1005"/>
      <c r="T70" s="831">
        <v>59</v>
      </c>
      <c r="U70" s="1452"/>
      <c r="V70" s="900" t="s">
        <v>50</v>
      </c>
      <c r="W70" s="893">
        <f t="shared" si="37"/>
        <v>0</v>
      </c>
      <c r="X70" s="893">
        <f t="shared" si="37"/>
        <v>0</v>
      </c>
      <c r="Y70" s="894" t="e">
        <f t="shared" si="38"/>
        <v>#DIV/0!</v>
      </c>
      <c r="Z70" s="894">
        <f t="shared" si="39"/>
        <v>0</v>
      </c>
      <c r="AA70" s="895">
        <f t="shared" si="39"/>
        <v>0</v>
      </c>
      <c r="AB70" s="901"/>
      <c r="AC70" s="895">
        <f t="shared" si="40"/>
        <v>0</v>
      </c>
      <c r="AD70" s="895">
        <f t="shared" si="40"/>
        <v>0</v>
      </c>
      <c r="AE70" s="896" t="e">
        <f t="shared" si="41"/>
        <v>#DIV/0!</v>
      </c>
      <c r="AF70" s="902"/>
      <c r="AG70" s="902"/>
      <c r="AH70" s="902"/>
      <c r="AI70" s="902"/>
      <c r="AJ70" s="902"/>
      <c r="AK70" s="902"/>
      <c r="AL70" s="902"/>
      <c r="AM70" s="902"/>
      <c r="AN70" s="902"/>
      <c r="AO70" s="902"/>
      <c r="AP70" s="902"/>
      <c r="AQ70" s="902"/>
      <c r="AR70" s="902"/>
      <c r="AS70" s="902"/>
      <c r="AT70" s="901"/>
      <c r="AU70" s="901"/>
      <c r="AV70" s="901"/>
      <c r="AW70" s="901"/>
      <c r="AX70" s="901"/>
      <c r="AY70" s="901"/>
      <c r="AZ70" s="901"/>
      <c r="BA70" s="901"/>
      <c r="BB70" s="901"/>
      <c r="BC70" s="901"/>
      <c r="BD70" s="895">
        <f t="shared" si="42"/>
        <v>0</v>
      </c>
      <c r="BE70" s="895">
        <f t="shared" si="42"/>
        <v>0</v>
      </c>
    </row>
    <row r="71" spans="1:57" ht="12" customHeight="1" x14ac:dyDescent="0.2">
      <c r="A71" s="840">
        <v>60</v>
      </c>
      <c r="B71" s="878">
        <v>2</v>
      </c>
      <c r="C71" s="879"/>
      <c r="D71" s="1454" t="s">
        <v>86</v>
      </c>
      <c r="E71" s="903" t="s">
        <v>278</v>
      </c>
      <c r="F71" s="942"/>
      <c r="G71" s="943"/>
      <c r="H71" s="883" t="e">
        <f t="shared" si="29"/>
        <v>#DIV/0!</v>
      </c>
      <c r="I71" s="899"/>
      <c r="J71" s="885">
        <f t="shared" si="30"/>
        <v>0</v>
      </c>
      <c r="K71" s="886">
        <f t="shared" si="31"/>
        <v>0</v>
      </c>
      <c r="L71" s="887">
        <f t="shared" si="32"/>
        <v>15920</v>
      </c>
      <c r="M71" s="887">
        <f t="shared" si="33"/>
        <v>0</v>
      </c>
      <c r="N71" s="887">
        <f t="shared" si="34"/>
        <v>0</v>
      </c>
      <c r="O71" s="887">
        <f t="shared" si="35"/>
        <v>0</v>
      </c>
      <c r="P71" s="888">
        <f t="shared" si="36"/>
        <v>0</v>
      </c>
      <c r="Q71" s="888">
        <f t="shared" si="10"/>
        <v>0</v>
      </c>
      <c r="R71" s="906"/>
      <c r="S71" s="1005"/>
      <c r="T71" s="831">
        <v>60</v>
      </c>
      <c r="U71" s="1452" t="s">
        <v>86</v>
      </c>
      <c r="V71" s="900" t="s">
        <v>49</v>
      </c>
      <c r="W71" s="893">
        <f t="shared" si="37"/>
        <v>0</v>
      </c>
      <c r="X71" s="893">
        <f t="shared" si="37"/>
        <v>0</v>
      </c>
      <c r="Y71" s="894" t="e">
        <f t="shared" si="38"/>
        <v>#DIV/0!</v>
      </c>
      <c r="Z71" s="894">
        <f t="shared" si="39"/>
        <v>0</v>
      </c>
      <c r="AA71" s="895">
        <f t="shared" si="39"/>
        <v>0</v>
      </c>
      <c r="AB71" s="901"/>
      <c r="AC71" s="895">
        <f t="shared" si="40"/>
        <v>0</v>
      </c>
      <c r="AD71" s="895">
        <f t="shared" si="40"/>
        <v>0</v>
      </c>
      <c r="AE71" s="896" t="e">
        <f t="shared" si="41"/>
        <v>#DIV/0!</v>
      </c>
      <c r="AF71" s="902"/>
      <c r="AG71" s="902"/>
      <c r="AH71" s="902"/>
      <c r="AI71" s="902"/>
      <c r="AJ71" s="902"/>
      <c r="AK71" s="902"/>
      <c r="AL71" s="902"/>
      <c r="AM71" s="902"/>
      <c r="AN71" s="902"/>
      <c r="AO71" s="902"/>
      <c r="AP71" s="902"/>
      <c r="AQ71" s="902"/>
      <c r="AR71" s="902"/>
      <c r="AS71" s="902"/>
      <c r="AT71" s="901"/>
      <c r="AU71" s="901"/>
      <c r="AV71" s="901"/>
      <c r="AW71" s="901"/>
      <c r="AX71" s="901"/>
      <c r="AY71" s="901"/>
      <c r="AZ71" s="901"/>
      <c r="BA71" s="901"/>
      <c r="BB71" s="901"/>
      <c r="BC71" s="901"/>
      <c r="BD71" s="895">
        <f t="shared" si="42"/>
        <v>0</v>
      </c>
      <c r="BE71" s="895">
        <f t="shared" si="42"/>
        <v>0</v>
      </c>
    </row>
    <row r="72" spans="1:57" ht="12" customHeight="1" x14ac:dyDescent="0.2">
      <c r="A72" s="840">
        <v>61</v>
      </c>
      <c r="B72" s="878">
        <v>2</v>
      </c>
      <c r="C72" s="879"/>
      <c r="D72" s="1454"/>
      <c r="E72" s="903" t="s">
        <v>279</v>
      </c>
      <c r="F72" s="942"/>
      <c r="G72" s="943"/>
      <c r="H72" s="883" t="e">
        <f t="shared" si="29"/>
        <v>#DIV/0!</v>
      </c>
      <c r="I72" s="899"/>
      <c r="J72" s="885">
        <f t="shared" si="30"/>
        <v>0</v>
      </c>
      <c r="K72" s="886">
        <f t="shared" si="31"/>
        <v>0</v>
      </c>
      <c r="L72" s="887">
        <f t="shared" si="32"/>
        <v>15920</v>
      </c>
      <c r="M72" s="887">
        <f t="shared" si="33"/>
        <v>0</v>
      </c>
      <c r="N72" s="887">
        <f t="shared" si="34"/>
        <v>0</v>
      </c>
      <c r="O72" s="887">
        <f t="shared" si="35"/>
        <v>0</v>
      </c>
      <c r="P72" s="888">
        <f t="shared" si="36"/>
        <v>0</v>
      </c>
      <c r="Q72" s="888">
        <f t="shared" si="10"/>
        <v>0</v>
      </c>
      <c r="R72" s="906"/>
      <c r="S72" s="1005"/>
      <c r="T72" s="831">
        <v>61</v>
      </c>
      <c r="U72" s="1452"/>
      <c r="V72" s="900" t="s">
        <v>50</v>
      </c>
      <c r="W72" s="893">
        <f t="shared" si="37"/>
        <v>0</v>
      </c>
      <c r="X72" s="893">
        <f t="shared" si="37"/>
        <v>0</v>
      </c>
      <c r="Y72" s="894" t="e">
        <f t="shared" si="38"/>
        <v>#DIV/0!</v>
      </c>
      <c r="Z72" s="894">
        <f t="shared" si="39"/>
        <v>0</v>
      </c>
      <c r="AA72" s="895">
        <f t="shared" si="39"/>
        <v>0</v>
      </c>
      <c r="AB72" s="901"/>
      <c r="AC72" s="895">
        <f t="shared" si="40"/>
        <v>0</v>
      </c>
      <c r="AD72" s="895">
        <f t="shared" si="40"/>
        <v>0</v>
      </c>
      <c r="AE72" s="896" t="e">
        <f t="shared" si="41"/>
        <v>#DIV/0!</v>
      </c>
      <c r="AF72" s="902"/>
      <c r="AG72" s="902"/>
      <c r="AH72" s="902"/>
      <c r="AI72" s="902"/>
      <c r="AJ72" s="902"/>
      <c r="AK72" s="902"/>
      <c r="AL72" s="902"/>
      <c r="AM72" s="902"/>
      <c r="AN72" s="902"/>
      <c r="AO72" s="902"/>
      <c r="AP72" s="902"/>
      <c r="AQ72" s="902"/>
      <c r="AR72" s="902"/>
      <c r="AS72" s="902"/>
      <c r="AT72" s="901"/>
      <c r="AU72" s="901"/>
      <c r="AV72" s="901"/>
      <c r="AW72" s="901"/>
      <c r="AX72" s="901"/>
      <c r="AY72" s="901"/>
      <c r="AZ72" s="901"/>
      <c r="BA72" s="901"/>
      <c r="BB72" s="901"/>
      <c r="BC72" s="901"/>
      <c r="BD72" s="895">
        <f t="shared" si="42"/>
        <v>0</v>
      </c>
      <c r="BE72" s="895">
        <f t="shared" si="42"/>
        <v>0</v>
      </c>
    </row>
    <row r="73" spans="1:57" ht="12" customHeight="1" x14ac:dyDescent="0.2">
      <c r="A73" s="840">
        <v>62</v>
      </c>
      <c r="B73" s="878">
        <v>1</v>
      </c>
      <c r="C73" s="879"/>
      <c r="D73" s="1454" t="s">
        <v>144</v>
      </c>
      <c r="E73" s="903" t="s">
        <v>278</v>
      </c>
      <c r="F73" s="940"/>
      <c r="G73" s="941"/>
      <c r="H73" s="883" t="e">
        <f t="shared" si="29"/>
        <v>#DIV/0!</v>
      </c>
      <c r="I73" s="899"/>
      <c r="J73" s="885">
        <f t="shared" si="30"/>
        <v>0</v>
      </c>
      <c r="K73" s="886">
        <f t="shared" si="31"/>
        <v>0</v>
      </c>
      <c r="L73" s="887">
        <f t="shared" si="32"/>
        <v>7960</v>
      </c>
      <c r="M73" s="887">
        <f t="shared" si="33"/>
        <v>0</v>
      </c>
      <c r="N73" s="887">
        <f t="shared" si="34"/>
        <v>0</v>
      </c>
      <c r="O73" s="887">
        <f t="shared" si="35"/>
        <v>0</v>
      </c>
      <c r="P73" s="888">
        <f t="shared" si="36"/>
        <v>0</v>
      </c>
      <c r="Q73" s="888">
        <f t="shared" si="10"/>
        <v>0</v>
      </c>
      <c r="R73" s="906"/>
      <c r="S73" s="1005"/>
      <c r="T73" s="831">
        <v>62</v>
      </c>
      <c r="U73" s="1452" t="s">
        <v>87</v>
      </c>
      <c r="V73" s="900" t="s">
        <v>49</v>
      </c>
      <c r="W73" s="893">
        <f t="shared" si="37"/>
        <v>0</v>
      </c>
      <c r="X73" s="893">
        <f t="shared" si="37"/>
        <v>0</v>
      </c>
      <c r="Y73" s="894" t="e">
        <f t="shared" si="38"/>
        <v>#DIV/0!</v>
      </c>
      <c r="Z73" s="894">
        <f t="shared" si="39"/>
        <v>0</v>
      </c>
      <c r="AA73" s="895">
        <f t="shared" si="39"/>
        <v>0</v>
      </c>
      <c r="AB73" s="901"/>
      <c r="AC73" s="895">
        <f t="shared" si="40"/>
        <v>0</v>
      </c>
      <c r="AD73" s="895">
        <f t="shared" si="40"/>
        <v>0</v>
      </c>
      <c r="AE73" s="896" t="e">
        <f t="shared" si="41"/>
        <v>#DIV/0!</v>
      </c>
      <c r="AF73" s="902"/>
      <c r="AG73" s="902"/>
      <c r="AH73" s="902"/>
      <c r="AI73" s="902"/>
      <c r="AJ73" s="902"/>
      <c r="AK73" s="902"/>
      <c r="AL73" s="902"/>
      <c r="AM73" s="902"/>
      <c r="AN73" s="902"/>
      <c r="AO73" s="902"/>
      <c r="AP73" s="902"/>
      <c r="AQ73" s="902"/>
      <c r="AR73" s="902"/>
      <c r="AS73" s="902"/>
      <c r="AT73" s="901"/>
      <c r="AU73" s="901"/>
      <c r="AV73" s="901"/>
      <c r="AW73" s="901"/>
      <c r="AX73" s="901"/>
      <c r="AY73" s="901"/>
      <c r="AZ73" s="901"/>
      <c r="BA73" s="901"/>
      <c r="BB73" s="901"/>
      <c r="BC73" s="901"/>
      <c r="BD73" s="895">
        <f t="shared" si="42"/>
        <v>0</v>
      </c>
      <c r="BE73" s="895">
        <f t="shared" si="42"/>
        <v>0</v>
      </c>
    </row>
    <row r="74" spans="1:57" ht="12" customHeight="1" x14ac:dyDescent="0.2">
      <c r="A74" s="840">
        <v>63</v>
      </c>
      <c r="B74" s="878">
        <v>1</v>
      </c>
      <c r="C74" s="879"/>
      <c r="D74" s="1454"/>
      <c r="E74" s="903" t="s">
        <v>279</v>
      </c>
      <c r="F74" s="940"/>
      <c r="G74" s="941"/>
      <c r="H74" s="883" t="e">
        <f t="shared" si="29"/>
        <v>#DIV/0!</v>
      </c>
      <c r="I74" s="899"/>
      <c r="J74" s="885">
        <f t="shared" si="30"/>
        <v>0</v>
      </c>
      <c r="K74" s="886">
        <f t="shared" si="31"/>
        <v>0</v>
      </c>
      <c r="L74" s="887">
        <f t="shared" si="32"/>
        <v>7960</v>
      </c>
      <c r="M74" s="887">
        <f t="shared" si="33"/>
        <v>0</v>
      </c>
      <c r="N74" s="887">
        <f t="shared" si="34"/>
        <v>0</v>
      </c>
      <c r="O74" s="887">
        <f t="shared" si="35"/>
        <v>0</v>
      </c>
      <c r="P74" s="888">
        <f t="shared" si="36"/>
        <v>0</v>
      </c>
      <c r="Q74" s="888">
        <f>M74+O74</f>
        <v>0</v>
      </c>
      <c r="R74" s="906"/>
      <c r="S74" s="1005"/>
      <c r="T74" s="831">
        <v>63</v>
      </c>
      <c r="U74" s="1452"/>
      <c r="V74" s="900" t="s">
        <v>50</v>
      </c>
      <c r="W74" s="893">
        <f t="shared" si="37"/>
        <v>0</v>
      </c>
      <c r="X74" s="893">
        <f t="shared" si="37"/>
        <v>0</v>
      </c>
      <c r="Y74" s="894" t="e">
        <f t="shared" si="38"/>
        <v>#DIV/0!</v>
      </c>
      <c r="Z74" s="894">
        <f t="shared" si="39"/>
        <v>0</v>
      </c>
      <c r="AA74" s="895">
        <f t="shared" si="39"/>
        <v>0</v>
      </c>
      <c r="AB74" s="901"/>
      <c r="AC74" s="895">
        <f t="shared" si="40"/>
        <v>0</v>
      </c>
      <c r="AD74" s="895">
        <f t="shared" si="40"/>
        <v>0</v>
      </c>
      <c r="AE74" s="896" t="e">
        <f t="shared" si="41"/>
        <v>#DIV/0!</v>
      </c>
      <c r="AF74" s="902"/>
      <c r="AG74" s="902"/>
      <c r="AH74" s="902"/>
      <c r="AI74" s="902"/>
      <c r="AJ74" s="902"/>
      <c r="AK74" s="902"/>
      <c r="AL74" s="902"/>
      <c r="AM74" s="902"/>
      <c r="AN74" s="902"/>
      <c r="AO74" s="902"/>
      <c r="AP74" s="902"/>
      <c r="AQ74" s="902"/>
      <c r="AR74" s="902"/>
      <c r="AS74" s="902"/>
      <c r="AT74" s="901"/>
      <c r="AU74" s="901"/>
      <c r="AV74" s="901"/>
      <c r="AW74" s="901"/>
      <c r="AX74" s="901"/>
      <c r="AY74" s="901"/>
      <c r="AZ74" s="901"/>
      <c r="BA74" s="901"/>
      <c r="BB74" s="901"/>
      <c r="BC74" s="901"/>
      <c r="BD74" s="895">
        <f t="shared" si="42"/>
        <v>0</v>
      </c>
      <c r="BE74" s="895">
        <f t="shared" si="42"/>
        <v>0</v>
      </c>
    </row>
    <row r="75" spans="1:57" s="947" customFormat="1" ht="21.75" customHeight="1" x14ac:dyDescent="0.2">
      <c r="A75" s="840">
        <v>64</v>
      </c>
      <c r="B75" s="913"/>
      <c r="C75" s="914"/>
      <c r="D75" s="946" t="s">
        <v>88</v>
      </c>
      <c r="E75" s="915"/>
      <c r="F75" s="840"/>
      <c r="G75" s="945"/>
      <c r="H75" s="913"/>
      <c r="I75" s="917"/>
      <c r="J75" s="918"/>
      <c r="K75" s="919"/>
      <c r="L75" s="920"/>
      <c r="M75" s="920"/>
      <c r="N75" s="921"/>
      <c r="O75" s="920"/>
      <c r="P75" s="921"/>
      <c r="Q75" s="921"/>
      <c r="R75" s="923"/>
      <c r="S75" s="924"/>
      <c r="T75" s="831">
        <v>64</v>
      </c>
      <c r="U75" s="925" t="s">
        <v>88</v>
      </c>
      <c r="V75" s="926"/>
      <c r="W75" s="831"/>
      <c r="X75" s="831"/>
      <c r="Y75" s="927"/>
      <c r="Z75" s="832"/>
      <c r="AA75" s="832"/>
      <c r="AB75" s="832"/>
      <c r="AC75" s="832"/>
      <c r="AD75" s="832"/>
      <c r="AE75" s="928"/>
      <c r="AF75" s="928"/>
      <c r="AG75" s="928"/>
      <c r="AH75" s="928"/>
      <c r="AI75" s="928"/>
      <c r="AJ75" s="928"/>
      <c r="AK75" s="928"/>
      <c r="AL75" s="928"/>
      <c r="AM75" s="928"/>
      <c r="AN75" s="928"/>
      <c r="AO75" s="928"/>
      <c r="AP75" s="928"/>
      <c r="AQ75" s="928"/>
      <c r="AR75" s="928"/>
      <c r="AS75" s="928"/>
      <c r="AT75" s="832"/>
      <c r="AU75" s="832"/>
      <c r="AV75" s="832"/>
      <c r="AW75" s="832"/>
      <c r="AX75" s="832"/>
      <c r="AY75" s="832"/>
      <c r="AZ75" s="832"/>
      <c r="BA75" s="832"/>
      <c r="BB75" s="832"/>
      <c r="BC75" s="832"/>
      <c r="BD75" s="832"/>
      <c r="BE75" s="832"/>
    </row>
    <row r="76" spans="1:57" s="860" customFormat="1" ht="11.25" customHeight="1" x14ac:dyDescent="0.2">
      <c r="A76" s="840">
        <v>65</v>
      </c>
      <c r="B76" s="930">
        <v>0.5</v>
      </c>
      <c r="C76" s="931"/>
      <c r="D76" s="1455" t="s">
        <v>89</v>
      </c>
      <c r="E76" s="903" t="s">
        <v>278</v>
      </c>
      <c r="F76" s="948"/>
      <c r="G76" s="949">
        <v>40</v>
      </c>
      <c r="H76" s="883" t="e">
        <f t="shared" ref="H76:H97" si="43">G76*100/F76</f>
        <v>#DIV/0!</v>
      </c>
      <c r="I76" s="934">
        <v>1</v>
      </c>
      <c r="J76" s="885">
        <f t="shared" ref="J76:J97" si="44">I76*G76</f>
        <v>40</v>
      </c>
      <c r="K76" s="886">
        <f t="shared" ref="K76:K97" si="45">J76*B76</f>
        <v>20</v>
      </c>
      <c r="L76" s="887">
        <f t="shared" ref="L76:L97" si="46">B76*7960</f>
        <v>3980</v>
      </c>
      <c r="M76" s="887">
        <f t="shared" ref="M76:M97" si="47">L76*J76</f>
        <v>159200</v>
      </c>
      <c r="N76" s="887">
        <f t="shared" ref="N76:N97" si="48">C76*J76</f>
        <v>0</v>
      </c>
      <c r="O76" s="887">
        <f t="shared" ref="O76:O97" si="49">N76*7960</f>
        <v>0</v>
      </c>
      <c r="P76" s="888">
        <f t="shared" ref="P76:P97" si="50">K76+N76</f>
        <v>20</v>
      </c>
      <c r="Q76" s="888">
        <f>M76+O76</f>
        <v>159200</v>
      </c>
      <c r="R76" s="935"/>
      <c r="S76" s="936"/>
      <c r="T76" s="831">
        <v>65</v>
      </c>
      <c r="U76" s="1456" t="s">
        <v>89</v>
      </c>
      <c r="V76" s="900" t="s">
        <v>49</v>
      </c>
      <c r="W76" s="893">
        <f t="shared" ref="W76:X97" si="51">F76</f>
        <v>0</v>
      </c>
      <c r="X76" s="893">
        <f t="shared" si="51"/>
        <v>40</v>
      </c>
      <c r="Y76" s="894" t="e">
        <f t="shared" ref="Y76:Y97" si="52">X76*100/W76</f>
        <v>#DIV/0!</v>
      </c>
      <c r="Z76" s="894">
        <f t="shared" ref="Z76:AA97" si="53">I76</f>
        <v>1</v>
      </c>
      <c r="AA76" s="895">
        <f t="shared" si="53"/>
        <v>40</v>
      </c>
      <c r="AB76" s="901"/>
      <c r="AC76" s="895">
        <f t="shared" ref="AC76:AD97" si="54">AF76+AH76+AJ76+AL76+AN76+AP76+AR76+AT76+AV76+AX76+AZ76+BB76</f>
        <v>40</v>
      </c>
      <c r="AD76" s="895">
        <f t="shared" si="54"/>
        <v>0</v>
      </c>
      <c r="AE76" s="896">
        <f t="shared" ref="AE76:AE97" si="55">AD76*100/AC76</f>
        <v>0</v>
      </c>
      <c r="AF76" s="902"/>
      <c r="AG76" s="902"/>
      <c r="AH76" s="902"/>
      <c r="AI76" s="902"/>
      <c r="AJ76" s="902"/>
      <c r="AK76" s="902"/>
      <c r="AL76" s="902"/>
      <c r="AM76" s="902"/>
      <c r="AN76" s="902"/>
      <c r="AO76" s="902"/>
      <c r="AP76" s="902"/>
      <c r="AQ76" s="902"/>
      <c r="AR76" s="902"/>
      <c r="AS76" s="902"/>
      <c r="AT76" s="901">
        <v>10</v>
      </c>
      <c r="AU76" s="901"/>
      <c r="AV76" s="901">
        <v>15</v>
      </c>
      <c r="AW76" s="901"/>
      <c r="AX76" s="901">
        <v>15</v>
      </c>
      <c r="AY76" s="901"/>
      <c r="AZ76" s="901"/>
      <c r="BA76" s="901"/>
      <c r="BB76" s="901"/>
      <c r="BC76" s="901"/>
      <c r="BD76" s="895">
        <f t="shared" ref="BD76:BE97" si="56">AF76+AH76+AJ76+AL76+AN76+AP76+AR76+AT76+AV76+AX76+AZ76+BB76</f>
        <v>40</v>
      </c>
      <c r="BE76" s="895">
        <f t="shared" si="56"/>
        <v>0</v>
      </c>
    </row>
    <row r="77" spans="1:57" s="860" customFormat="1" ht="15" customHeight="1" x14ac:dyDescent="0.2">
      <c r="A77" s="840">
        <v>66</v>
      </c>
      <c r="B77" s="930">
        <v>0.5</v>
      </c>
      <c r="C77" s="931">
        <v>1</v>
      </c>
      <c r="D77" s="1455"/>
      <c r="E77" s="903" t="s">
        <v>279</v>
      </c>
      <c r="F77" s="948">
        <v>1</v>
      </c>
      <c r="G77" s="949">
        <v>10</v>
      </c>
      <c r="H77" s="883">
        <f t="shared" si="43"/>
        <v>1000</v>
      </c>
      <c r="I77" s="934">
        <v>1</v>
      </c>
      <c r="J77" s="885">
        <f t="shared" si="44"/>
        <v>10</v>
      </c>
      <c r="K77" s="886">
        <f t="shared" si="45"/>
        <v>5</v>
      </c>
      <c r="L77" s="887">
        <f t="shared" si="46"/>
        <v>3980</v>
      </c>
      <c r="M77" s="887">
        <f t="shared" si="47"/>
        <v>39800</v>
      </c>
      <c r="N77" s="887">
        <f t="shared" si="48"/>
        <v>10</v>
      </c>
      <c r="O77" s="887">
        <f t="shared" si="49"/>
        <v>79600</v>
      </c>
      <c r="P77" s="888">
        <f t="shared" si="50"/>
        <v>15</v>
      </c>
      <c r="Q77" s="888">
        <f t="shared" ref="Q77:Q97" si="57">M77+O77</f>
        <v>119400</v>
      </c>
      <c r="R77" s="935"/>
      <c r="S77" s="936"/>
      <c r="T77" s="831">
        <v>66</v>
      </c>
      <c r="U77" s="1457"/>
      <c r="V77" s="900" t="s">
        <v>50</v>
      </c>
      <c r="W77" s="893">
        <f t="shared" si="51"/>
        <v>1</v>
      </c>
      <c r="X77" s="893">
        <f t="shared" si="51"/>
        <v>10</v>
      </c>
      <c r="Y77" s="894">
        <f t="shared" si="52"/>
        <v>1000</v>
      </c>
      <c r="Z77" s="894">
        <f t="shared" si="53"/>
        <v>1</v>
      </c>
      <c r="AA77" s="895">
        <f t="shared" si="53"/>
        <v>10</v>
      </c>
      <c r="AB77" s="901"/>
      <c r="AC77" s="895">
        <f t="shared" si="54"/>
        <v>10</v>
      </c>
      <c r="AD77" s="895">
        <f t="shared" si="54"/>
        <v>0</v>
      </c>
      <c r="AE77" s="896">
        <f t="shared" si="55"/>
        <v>0</v>
      </c>
      <c r="AF77" s="902"/>
      <c r="AG77" s="902"/>
      <c r="AH77" s="902"/>
      <c r="AI77" s="902"/>
      <c r="AJ77" s="902"/>
      <c r="AK77" s="902"/>
      <c r="AL77" s="902"/>
      <c r="AM77" s="902"/>
      <c r="AN77" s="902"/>
      <c r="AO77" s="902"/>
      <c r="AP77" s="902"/>
      <c r="AQ77" s="902"/>
      <c r="AR77" s="902"/>
      <c r="AS77" s="902"/>
      <c r="AT77" s="901"/>
      <c r="AU77" s="901"/>
      <c r="AV77" s="901"/>
      <c r="AW77" s="901"/>
      <c r="AX77" s="901">
        <v>10</v>
      </c>
      <c r="AY77" s="901"/>
      <c r="AZ77" s="901"/>
      <c r="BA77" s="901"/>
      <c r="BB77" s="901"/>
      <c r="BC77" s="901"/>
      <c r="BD77" s="895">
        <f t="shared" si="56"/>
        <v>10</v>
      </c>
      <c r="BE77" s="895">
        <f t="shared" si="56"/>
        <v>0</v>
      </c>
    </row>
    <row r="78" spans="1:57" ht="12" customHeight="1" x14ac:dyDescent="0.2">
      <c r="A78" s="840">
        <v>67</v>
      </c>
      <c r="B78" s="878">
        <v>1</v>
      </c>
      <c r="C78" s="879"/>
      <c r="D78" s="1449" t="s">
        <v>90</v>
      </c>
      <c r="E78" s="903" t="s">
        <v>278</v>
      </c>
      <c r="F78" s="1321">
        <v>8</v>
      </c>
      <c r="G78" s="1322">
        <v>8</v>
      </c>
      <c r="H78" s="883">
        <f t="shared" si="43"/>
        <v>100</v>
      </c>
      <c r="I78" s="899">
        <v>2</v>
      </c>
      <c r="J78" s="885">
        <f t="shared" si="44"/>
        <v>16</v>
      </c>
      <c r="K78" s="886">
        <f t="shared" si="45"/>
        <v>16</v>
      </c>
      <c r="L78" s="887">
        <f t="shared" si="46"/>
        <v>7960</v>
      </c>
      <c r="M78" s="887">
        <f t="shared" si="47"/>
        <v>127360</v>
      </c>
      <c r="N78" s="887">
        <f t="shared" si="48"/>
        <v>0</v>
      </c>
      <c r="O78" s="887">
        <f t="shared" si="49"/>
        <v>0</v>
      </c>
      <c r="P78" s="888">
        <f t="shared" si="50"/>
        <v>16</v>
      </c>
      <c r="Q78" s="888">
        <f t="shared" si="57"/>
        <v>127360</v>
      </c>
      <c r="R78" s="906"/>
      <c r="S78" s="1005"/>
      <c r="T78" s="831">
        <v>67</v>
      </c>
      <c r="U78" s="1450" t="s">
        <v>90</v>
      </c>
      <c r="V78" s="900" t="s">
        <v>49</v>
      </c>
      <c r="W78" s="893">
        <f t="shared" si="51"/>
        <v>8</v>
      </c>
      <c r="X78" s="893">
        <f t="shared" si="51"/>
        <v>8</v>
      </c>
      <c r="Y78" s="894">
        <f t="shared" si="52"/>
        <v>100</v>
      </c>
      <c r="Z78" s="894">
        <f t="shared" si="53"/>
        <v>2</v>
      </c>
      <c r="AA78" s="895">
        <f t="shared" si="53"/>
        <v>16</v>
      </c>
      <c r="AB78" s="901"/>
      <c r="AC78" s="895">
        <f t="shared" si="54"/>
        <v>16</v>
      </c>
      <c r="AD78" s="895">
        <f t="shared" si="54"/>
        <v>0</v>
      </c>
      <c r="AE78" s="896">
        <f t="shared" si="55"/>
        <v>0</v>
      </c>
      <c r="AF78" s="902"/>
      <c r="AG78" s="902"/>
      <c r="AH78" s="902"/>
      <c r="AI78" s="902"/>
      <c r="AJ78" s="902"/>
      <c r="AK78" s="902"/>
      <c r="AL78" s="902"/>
      <c r="AM78" s="902"/>
      <c r="AN78" s="902"/>
      <c r="AO78" s="902"/>
      <c r="AP78" s="902"/>
      <c r="AQ78" s="902"/>
      <c r="AR78" s="902"/>
      <c r="AS78" s="902"/>
      <c r="AT78" s="901"/>
      <c r="AU78" s="901"/>
      <c r="AV78" s="901">
        <v>6</v>
      </c>
      <c r="AW78" s="901"/>
      <c r="AX78" s="901">
        <v>5</v>
      </c>
      <c r="AY78" s="901"/>
      <c r="AZ78" s="901">
        <v>5</v>
      </c>
      <c r="BA78" s="901"/>
      <c r="BB78" s="901"/>
      <c r="BC78" s="901"/>
      <c r="BD78" s="895">
        <f t="shared" si="56"/>
        <v>16</v>
      </c>
      <c r="BE78" s="895">
        <f t="shared" si="56"/>
        <v>0</v>
      </c>
    </row>
    <row r="79" spans="1:57" ht="13.5" customHeight="1" x14ac:dyDescent="0.2">
      <c r="A79" s="840">
        <v>68</v>
      </c>
      <c r="B79" s="878">
        <v>1</v>
      </c>
      <c r="C79" s="879">
        <v>2</v>
      </c>
      <c r="D79" s="1449"/>
      <c r="E79" s="903" t="s">
        <v>279</v>
      </c>
      <c r="F79" s="1321">
        <v>18</v>
      </c>
      <c r="G79" s="1322">
        <v>18</v>
      </c>
      <c r="H79" s="883">
        <f t="shared" si="43"/>
        <v>100</v>
      </c>
      <c r="I79" s="899">
        <v>1</v>
      </c>
      <c r="J79" s="885">
        <f t="shared" si="44"/>
        <v>18</v>
      </c>
      <c r="K79" s="886">
        <f t="shared" si="45"/>
        <v>18</v>
      </c>
      <c r="L79" s="887">
        <f t="shared" si="46"/>
        <v>7960</v>
      </c>
      <c r="M79" s="887">
        <f t="shared" si="47"/>
        <v>143280</v>
      </c>
      <c r="N79" s="887">
        <f t="shared" si="48"/>
        <v>36</v>
      </c>
      <c r="O79" s="887">
        <f t="shared" si="49"/>
        <v>286560</v>
      </c>
      <c r="P79" s="888">
        <f t="shared" si="50"/>
        <v>54</v>
      </c>
      <c r="Q79" s="888">
        <f t="shared" si="57"/>
        <v>429840</v>
      </c>
      <c r="R79" s="906"/>
      <c r="S79" s="1005"/>
      <c r="T79" s="831">
        <v>68</v>
      </c>
      <c r="U79" s="1450"/>
      <c r="V79" s="900" t="s">
        <v>50</v>
      </c>
      <c r="W79" s="893">
        <f t="shared" si="51"/>
        <v>18</v>
      </c>
      <c r="X79" s="893">
        <f t="shared" si="51"/>
        <v>18</v>
      </c>
      <c r="Y79" s="894">
        <f t="shared" si="52"/>
        <v>100</v>
      </c>
      <c r="Z79" s="894">
        <f t="shared" si="53"/>
        <v>1</v>
      </c>
      <c r="AA79" s="895">
        <f t="shared" si="53"/>
        <v>18</v>
      </c>
      <c r="AB79" s="901"/>
      <c r="AC79" s="895">
        <f t="shared" si="54"/>
        <v>18</v>
      </c>
      <c r="AD79" s="895">
        <f t="shared" si="54"/>
        <v>0</v>
      </c>
      <c r="AE79" s="896">
        <f t="shared" si="55"/>
        <v>0</v>
      </c>
      <c r="AF79" s="902"/>
      <c r="AG79" s="902"/>
      <c r="AH79" s="902"/>
      <c r="AI79" s="902"/>
      <c r="AJ79" s="902"/>
      <c r="AK79" s="902"/>
      <c r="AL79" s="902"/>
      <c r="AM79" s="902"/>
      <c r="AN79" s="902"/>
      <c r="AO79" s="902"/>
      <c r="AP79" s="902"/>
      <c r="AQ79" s="902"/>
      <c r="AR79" s="902"/>
      <c r="AS79" s="902"/>
      <c r="AT79" s="901"/>
      <c r="AU79" s="901"/>
      <c r="AV79" s="901">
        <v>6</v>
      </c>
      <c r="AW79" s="901"/>
      <c r="AX79" s="901">
        <v>6</v>
      </c>
      <c r="AY79" s="901"/>
      <c r="AZ79" s="901">
        <v>6</v>
      </c>
      <c r="BA79" s="901"/>
      <c r="BB79" s="901"/>
      <c r="BC79" s="901"/>
      <c r="BD79" s="895">
        <f t="shared" si="56"/>
        <v>18</v>
      </c>
      <c r="BE79" s="895">
        <f t="shared" si="56"/>
        <v>0</v>
      </c>
    </row>
    <row r="80" spans="1:57" ht="24.75" customHeight="1" x14ac:dyDescent="0.2">
      <c r="A80" s="840">
        <v>69</v>
      </c>
      <c r="B80" s="878">
        <v>2</v>
      </c>
      <c r="C80" s="879"/>
      <c r="D80" s="1453" t="s">
        <v>91</v>
      </c>
      <c r="E80" s="903" t="s">
        <v>278</v>
      </c>
      <c r="F80" s="942"/>
      <c r="G80" s="943"/>
      <c r="H80" s="883" t="e">
        <f t="shared" si="43"/>
        <v>#DIV/0!</v>
      </c>
      <c r="I80" s="899"/>
      <c r="J80" s="885">
        <f t="shared" si="44"/>
        <v>0</v>
      </c>
      <c r="K80" s="886">
        <f t="shared" si="45"/>
        <v>0</v>
      </c>
      <c r="L80" s="887">
        <f t="shared" si="46"/>
        <v>15920</v>
      </c>
      <c r="M80" s="887">
        <f t="shared" si="47"/>
        <v>0</v>
      </c>
      <c r="N80" s="887">
        <f t="shared" si="48"/>
        <v>0</v>
      </c>
      <c r="O80" s="887">
        <f t="shared" si="49"/>
        <v>0</v>
      </c>
      <c r="P80" s="888">
        <f t="shared" si="50"/>
        <v>0</v>
      </c>
      <c r="Q80" s="888">
        <f t="shared" si="57"/>
        <v>0</v>
      </c>
      <c r="R80" s="906"/>
      <c r="S80" s="1005"/>
      <c r="T80" s="831">
        <v>69</v>
      </c>
      <c r="U80" s="1450" t="s">
        <v>91</v>
      </c>
      <c r="V80" s="900" t="s">
        <v>49</v>
      </c>
      <c r="W80" s="893">
        <f t="shared" si="51"/>
        <v>0</v>
      </c>
      <c r="X80" s="893">
        <f t="shared" si="51"/>
        <v>0</v>
      </c>
      <c r="Y80" s="894" t="e">
        <f t="shared" si="52"/>
        <v>#DIV/0!</v>
      </c>
      <c r="Z80" s="894">
        <f t="shared" si="53"/>
        <v>0</v>
      </c>
      <c r="AA80" s="895">
        <f t="shared" si="53"/>
        <v>0</v>
      </c>
      <c r="AB80" s="901"/>
      <c r="AC80" s="895">
        <f t="shared" si="54"/>
        <v>0</v>
      </c>
      <c r="AD80" s="895">
        <f t="shared" si="54"/>
        <v>0</v>
      </c>
      <c r="AE80" s="896" t="e">
        <f t="shared" si="55"/>
        <v>#DIV/0!</v>
      </c>
      <c r="AF80" s="902"/>
      <c r="AG80" s="902"/>
      <c r="AH80" s="902"/>
      <c r="AI80" s="902"/>
      <c r="AJ80" s="902"/>
      <c r="AK80" s="902"/>
      <c r="AL80" s="902"/>
      <c r="AM80" s="902"/>
      <c r="AN80" s="902"/>
      <c r="AO80" s="902"/>
      <c r="AP80" s="902"/>
      <c r="AQ80" s="902"/>
      <c r="AR80" s="902"/>
      <c r="AS80" s="902"/>
      <c r="AT80" s="901"/>
      <c r="AU80" s="901"/>
      <c r="AV80" s="901"/>
      <c r="AW80" s="901"/>
      <c r="AX80" s="901"/>
      <c r="AY80" s="901"/>
      <c r="AZ80" s="901"/>
      <c r="BA80" s="901"/>
      <c r="BB80" s="901"/>
      <c r="BC80" s="901"/>
      <c r="BD80" s="895">
        <f t="shared" si="56"/>
        <v>0</v>
      </c>
      <c r="BE80" s="895">
        <f t="shared" si="56"/>
        <v>0</v>
      </c>
    </row>
    <row r="81" spans="1:57" ht="16.5" customHeight="1" x14ac:dyDescent="0.2">
      <c r="A81" s="840">
        <v>70</v>
      </c>
      <c r="B81" s="878">
        <v>2</v>
      </c>
      <c r="C81" s="879"/>
      <c r="D81" s="1453"/>
      <c r="E81" s="903" t="s">
        <v>279</v>
      </c>
      <c r="F81" s="942"/>
      <c r="G81" s="943"/>
      <c r="H81" s="883" t="e">
        <f t="shared" si="43"/>
        <v>#DIV/0!</v>
      </c>
      <c r="I81" s="899"/>
      <c r="J81" s="885">
        <f t="shared" si="44"/>
        <v>0</v>
      </c>
      <c r="K81" s="886">
        <f t="shared" si="45"/>
        <v>0</v>
      </c>
      <c r="L81" s="887">
        <f t="shared" si="46"/>
        <v>15920</v>
      </c>
      <c r="M81" s="887">
        <f t="shared" si="47"/>
        <v>0</v>
      </c>
      <c r="N81" s="887">
        <f t="shared" si="48"/>
        <v>0</v>
      </c>
      <c r="O81" s="887">
        <f t="shared" si="49"/>
        <v>0</v>
      </c>
      <c r="P81" s="888">
        <f t="shared" si="50"/>
        <v>0</v>
      </c>
      <c r="Q81" s="888">
        <f t="shared" si="57"/>
        <v>0</v>
      </c>
      <c r="R81" s="906"/>
      <c r="S81" s="1005"/>
      <c r="T81" s="831">
        <v>70</v>
      </c>
      <c r="U81" s="1450"/>
      <c r="V81" s="900" t="s">
        <v>50</v>
      </c>
      <c r="W81" s="893">
        <f t="shared" si="51"/>
        <v>0</v>
      </c>
      <c r="X81" s="893">
        <f t="shared" si="51"/>
        <v>0</v>
      </c>
      <c r="Y81" s="894" t="e">
        <f t="shared" si="52"/>
        <v>#DIV/0!</v>
      </c>
      <c r="Z81" s="894">
        <f t="shared" si="53"/>
        <v>0</v>
      </c>
      <c r="AA81" s="895">
        <f t="shared" si="53"/>
        <v>0</v>
      </c>
      <c r="AB81" s="901"/>
      <c r="AC81" s="895">
        <f t="shared" si="54"/>
        <v>0</v>
      </c>
      <c r="AD81" s="895">
        <f t="shared" si="54"/>
        <v>0</v>
      </c>
      <c r="AE81" s="896" t="e">
        <f t="shared" si="55"/>
        <v>#DIV/0!</v>
      </c>
      <c r="AF81" s="902"/>
      <c r="AG81" s="902"/>
      <c r="AH81" s="902"/>
      <c r="AI81" s="902"/>
      <c r="AJ81" s="902"/>
      <c r="AK81" s="902"/>
      <c r="AL81" s="902"/>
      <c r="AM81" s="902"/>
      <c r="AN81" s="902"/>
      <c r="AO81" s="902"/>
      <c r="AP81" s="902"/>
      <c r="AQ81" s="902"/>
      <c r="AR81" s="902"/>
      <c r="AS81" s="902"/>
      <c r="AT81" s="901"/>
      <c r="AU81" s="901"/>
      <c r="AV81" s="901"/>
      <c r="AW81" s="901"/>
      <c r="AX81" s="901"/>
      <c r="AY81" s="901"/>
      <c r="AZ81" s="901"/>
      <c r="BA81" s="901"/>
      <c r="BB81" s="901"/>
      <c r="BC81" s="901"/>
      <c r="BD81" s="895">
        <f t="shared" si="56"/>
        <v>0</v>
      </c>
      <c r="BE81" s="895">
        <f t="shared" si="56"/>
        <v>0</v>
      </c>
    </row>
    <row r="82" spans="1:57" ht="12" customHeight="1" x14ac:dyDescent="0.2">
      <c r="A82" s="840">
        <v>71</v>
      </c>
      <c r="B82" s="878">
        <v>1</v>
      </c>
      <c r="C82" s="879"/>
      <c r="D82" s="1449" t="s">
        <v>92</v>
      </c>
      <c r="E82" s="903" t="s">
        <v>278</v>
      </c>
      <c r="F82" s="942"/>
      <c r="G82" s="943"/>
      <c r="H82" s="883" t="e">
        <f t="shared" si="43"/>
        <v>#DIV/0!</v>
      </c>
      <c r="I82" s="899"/>
      <c r="J82" s="885">
        <f t="shared" si="44"/>
        <v>0</v>
      </c>
      <c r="K82" s="886">
        <f t="shared" si="45"/>
        <v>0</v>
      </c>
      <c r="L82" s="887">
        <f t="shared" si="46"/>
        <v>7960</v>
      </c>
      <c r="M82" s="887">
        <f t="shared" si="47"/>
        <v>0</v>
      </c>
      <c r="N82" s="887">
        <f t="shared" si="48"/>
        <v>0</v>
      </c>
      <c r="O82" s="887">
        <f t="shared" si="49"/>
        <v>0</v>
      </c>
      <c r="P82" s="888">
        <f t="shared" si="50"/>
        <v>0</v>
      </c>
      <c r="Q82" s="888">
        <f t="shared" si="57"/>
        <v>0</v>
      </c>
      <c r="R82" s="906"/>
      <c r="S82" s="1005"/>
      <c r="T82" s="831">
        <v>71</v>
      </c>
      <c r="U82" s="1450" t="s">
        <v>92</v>
      </c>
      <c r="V82" s="900" t="s">
        <v>57</v>
      </c>
      <c r="W82" s="893">
        <f t="shared" si="51"/>
        <v>0</v>
      </c>
      <c r="X82" s="893">
        <f t="shared" si="51"/>
        <v>0</v>
      </c>
      <c r="Y82" s="894" t="e">
        <f t="shared" si="52"/>
        <v>#DIV/0!</v>
      </c>
      <c r="Z82" s="894">
        <f t="shared" si="53"/>
        <v>0</v>
      </c>
      <c r="AA82" s="895">
        <f t="shared" si="53"/>
        <v>0</v>
      </c>
      <c r="AB82" s="901"/>
      <c r="AC82" s="895">
        <f t="shared" si="54"/>
        <v>0</v>
      </c>
      <c r="AD82" s="895">
        <f t="shared" si="54"/>
        <v>0</v>
      </c>
      <c r="AE82" s="896" t="e">
        <f t="shared" si="55"/>
        <v>#DIV/0!</v>
      </c>
      <c r="AF82" s="902"/>
      <c r="AG82" s="902"/>
      <c r="AH82" s="902"/>
      <c r="AI82" s="902"/>
      <c r="AJ82" s="902"/>
      <c r="AK82" s="902"/>
      <c r="AL82" s="902"/>
      <c r="AM82" s="902"/>
      <c r="AN82" s="902"/>
      <c r="AO82" s="902"/>
      <c r="AP82" s="902"/>
      <c r="AQ82" s="902"/>
      <c r="AR82" s="902"/>
      <c r="AS82" s="902"/>
      <c r="AT82" s="901"/>
      <c r="AU82" s="901"/>
      <c r="AV82" s="901"/>
      <c r="AW82" s="901"/>
      <c r="AX82" s="901"/>
      <c r="AY82" s="901"/>
      <c r="AZ82" s="901"/>
      <c r="BA82" s="901"/>
      <c r="BB82" s="901"/>
      <c r="BC82" s="901"/>
      <c r="BD82" s="895">
        <f t="shared" si="56"/>
        <v>0</v>
      </c>
      <c r="BE82" s="895">
        <f t="shared" si="56"/>
        <v>0</v>
      </c>
    </row>
    <row r="83" spans="1:57" ht="12" customHeight="1" x14ac:dyDescent="0.2">
      <c r="A83" s="840">
        <v>72</v>
      </c>
      <c r="B83" s="878">
        <v>1</v>
      </c>
      <c r="C83" s="879"/>
      <c r="D83" s="1449"/>
      <c r="E83" s="903" t="s">
        <v>279</v>
      </c>
      <c r="F83" s="942"/>
      <c r="G83" s="943"/>
      <c r="H83" s="883" t="e">
        <f t="shared" si="43"/>
        <v>#DIV/0!</v>
      </c>
      <c r="I83" s="899"/>
      <c r="J83" s="885">
        <f t="shared" si="44"/>
        <v>0</v>
      </c>
      <c r="K83" s="886">
        <f t="shared" si="45"/>
        <v>0</v>
      </c>
      <c r="L83" s="887">
        <f t="shared" si="46"/>
        <v>7960</v>
      </c>
      <c r="M83" s="887">
        <f t="shared" si="47"/>
        <v>0</v>
      </c>
      <c r="N83" s="887">
        <f t="shared" si="48"/>
        <v>0</v>
      </c>
      <c r="O83" s="887">
        <f t="shared" si="49"/>
        <v>0</v>
      </c>
      <c r="P83" s="888">
        <f t="shared" si="50"/>
        <v>0</v>
      </c>
      <c r="Q83" s="888">
        <f t="shared" si="57"/>
        <v>0</v>
      </c>
      <c r="R83" s="906"/>
      <c r="S83" s="1005"/>
      <c r="T83" s="831">
        <v>72</v>
      </c>
      <c r="U83" s="1450"/>
      <c r="V83" s="900" t="s">
        <v>50</v>
      </c>
      <c r="W83" s="893">
        <f t="shared" si="51"/>
        <v>0</v>
      </c>
      <c r="X83" s="893">
        <f t="shared" si="51"/>
        <v>0</v>
      </c>
      <c r="Y83" s="894" t="e">
        <f t="shared" si="52"/>
        <v>#DIV/0!</v>
      </c>
      <c r="Z83" s="894">
        <f t="shared" si="53"/>
        <v>0</v>
      </c>
      <c r="AA83" s="895">
        <f t="shared" si="53"/>
        <v>0</v>
      </c>
      <c r="AB83" s="901"/>
      <c r="AC83" s="895">
        <f t="shared" si="54"/>
        <v>0</v>
      </c>
      <c r="AD83" s="895">
        <f t="shared" si="54"/>
        <v>0</v>
      </c>
      <c r="AE83" s="896" t="e">
        <f t="shared" si="55"/>
        <v>#DIV/0!</v>
      </c>
      <c r="AF83" s="902"/>
      <c r="AG83" s="902"/>
      <c r="AH83" s="902"/>
      <c r="AI83" s="902"/>
      <c r="AJ83" s="902"/>
      <c r="AK83" s="902"/>
      <c r="AL83" s="902"/>
      <c r="AM83" s="902"/>
      <c r="AN83" s="902"/>
      <c r="AO83" s="902"/>
      <c r="AP83" s="902"/>
      <c r="AQ83" s="902"/>
      <c r="AR83" s="902"/>
      <c r="AS83" s="902"/>
      <c r="AT83" s="901"/>
      <c r="AU83" s="901"/>
      <c r="AV83" s="901"/>
      <c r="AW83" s="901"/>
      <c r="AX83" s="901"/>
      <c r="AY83" s="901"/>
      <c r="AZ83" s="901"/>
      <c r="BA83" s="901"/>
      <c r="BB83" s="901"/>
      <c r="BC83" s="901"/>
      <c r="BD83" s="895">
        <f t="shared" si="56"/>
        <v>0</v>
      </c>
      <c r="BE83" s="895">
        <f t="shared" si="56"/>
        <v>0</v>
      </c>
    </row>
    <row r="84" spans="1:57" ht="12" customHeight="1" x14ac:dyDescent="0.2">
      <c r="A84" s="840">
        <v>73</v>
      </c>
      <c r="B84" s="878">
        <v>1</v>
      </c>
      <c r="C84" s="879"/>
      <c r="D84" s="1453" t="s">
        <v>93</v>
      </c>
      <c r="E84" s="903" t="s">
        <v>278</v>
      </c>
      <c r="F84" s="1323">
        <v>3</v>
      </c>
      <c r="G84" s="1324">
        <v>3</v>
      </c>
      <c r="H84" s="883">
        <f t="shared" si="43"/>
        <v>100</v>
      </c>
      <c r="I84" s="899">
        <v>2</v>
      </c>
      <c r="J84" s="885">
        <f t="shared" si="44"/>
        <v>6</v>
      </c>
      <c r="K84" s="886">
        <f t="shared" si="45"/>
        <v>6</v>
      </c>
      <c r="L84" s="887">
        <f t="shared" si="46"/>
        <v>7960</v>
      </c>
      <c r="M84" s="887">
        <f t="shared" si="47"/>
        <v>47760</v>
      </c>
      <c r="N84" s="887">
        <f t="shared" si="48"/>
        <v>0</v>
      </c>
      <c r="O84" s="887">
        <f t="shared" si="49"/>
        <v>0</v>
      </c>
      <c r="P84" s="888">
        <f t="shared" si="50"/>
        <v>6</v>
      </c>
      <c r="Q84" s="888">
        <f t="shared" si="57"/>
        <v>47760</v>
      </c>
      <c r="R84" s="906"/>
      <c r="S84" s="1005"/>
      <c r="T84" s="831">
        <v>73</v>
      </c>
      <c r="U84" s="1450" t="s">
        <v>93</v>
      </c>
      <c r="V84" s="900" t="s">
        <v>49</v>
      </c>
      <c r="W84" s="893">
        <f t="shared" si="51"/>
        <v>3</v>
      </c>
      <c r="X84" s="893">
        <f t="shared" si="51"/>
        <v>3</v>
      </c>
      <c r="Y84" s="894">
        <f t="shared" si="52"/>
        <v>100</v>
      </c>
      <c r="Z84" s="894">
        <f t="shared" si="53"/>
        <v>2</v>
      </c>
      <c r="AA84" s="895">
        <f t="shared" si="53"/>
        <v>6</v>
      </c>
      <c r="AB84" s="901"/>
      <c r="AC84" s="895">
        <f t="shared" si="54"/>
        <v>6</v>
      </c>
      <c r="AD84" s="895">
        <f t="shared" si="54"/>
        <v>0</v>
      </c>
      <c r="AE84" s="896">
        <f t="shared" si="55"/>
        <v>0</v>
      </c>
      <c r="AF84" s="902"/>
      <c r="AG84" s="902"/>
      <c r="AH84" s="902"/>
      <c r="AI84" s="902"/>
      <c r="AJ84" s="902"/>
      <c r="AK84" s="902"/>
      <c r="AL84" s="902"/>
      <c r="AM84" s="902"/>
      <c r="AN84" s="902"/>
      <c r="AO84" s="902"/>
      <c r="AP84" s="902"/>
      <c r="AQ84" s="902"/>
      <c r="AR84" s="902"/>
      <c r="AS84" s="902"/>
      <c r="AT84" s="901"/>
      <c r="AU84" s="901"/>
      <c r="AV84" s="901">
        <v>1</v>
      </c>
      <c r="AW84" s="901"/>
      <c r="AX84" s="901">
        <v>2</v>
      </c>
      <c r="AY84" s="901"/>
      <c r="AZ84" s="901">
        <v>1</v>
      </c>
      <c r="BA84" s="901"/>
      <c r="BB84" s="901">
        <v>2</v>
      </c>
      <c r="BC84" s="901"/>
      <c r="BD84" s="895">
        <f t="shared" si="56"/>
        <v>6</v>
      </c>
      <c r="BE84" s="895">
        <f t="shared" si="56"/>
        <v>0</v>
      </c>
    </row>
    <row r="85" spans="1:57" ht="12" customHeight="1" x14ac:dyDescent="0.2">
      <c r="A85" s="840">
        <v>74</v>
      </c>
      <c r="B85" s="878">
        <v>1</v>
      </c>
      <c r="C85" s="879"/>
      <c r="D85" s="1453"/>
      <c r="E85" s="903" t="s">
        <v>279</v>
      </c>
      <c r="F85" s="1323"/>
      <c r="G85" s="1324"/>
      <c r="H85" s="883" t="e">
        <f t="shared" si="43"/>
        <v>#DIV/0!</v>
      </c>
      <c r="I85" s="899">
        <v>1</v>
      </c>
      <c r="J85" s="885">
        <f t="shared" si="44"/>
        <v>0</v>
      </c>
      <c r="K85" s="886">
        <f t="shared" si="45"/>
        <v>0</v>
      </c>
      <c r="L85" s="887">
        <f t="shared" si="46"/>
        <v>7960</v>
      </c>
      <c r="M85" s="887">
        <f t="shared" si="47"/>
        <v>0</v>
      </c>
      <c r="N85" s="887">
        <f t="shared" si="48"/>
        <v>0</v>
      </c>
      <c r="O85" s="887">
        <f t="shared" si="49"/>
        <v>0</v>
      </c>
      <c r="P85" s="888">
        <f t="shared" si="50"/>
        <v>0</v>
      </c>
      <c r="Q85" s="888">
        <f t="shared" si="57"/>
        <v>0</v>
      </c>
      <c r="R85" s="906"/>
      <c r="S85" s="1005"/>
      <c r="T85" s="831">
        <v>74</v>
      </c>
      <c r="U85" s="1450"/>
      <c r="V85" s="900" t="s">
        <v>50</v>
      </c>
      <c r="W85" s="893">
        <f t="shared" si="51"/>
        <v>0</v>
      </c>
      <c r="X85" s="893">
        <f t="shared" si="51"/>
        <v>0</v>
      </c>
      <c r="Y85" s="894" t="e">
        <f t="shared" si="52"/>
        <v>#DIV/0!</v>
      </c>
      <c r="Z85" s="894">
        <f t="shared" si="53"/>
        <v>1</v>
      </c>
      <c r="AA85" s="895">
        <f t="shared" si="53"/>
        <v>0</v>
      </c>
      <c r="AB85" s="901"/>
      <c r="AC85" s="895">
        <f t="shared" si="54"/>
        <v>0</v>
      </c>
      <c r="AD85" s="895">
        <f t="shared" si="54"/>
        <v>0</v>
      </c>
      <c r="AE85" s="896" t="e">
        <f t="shared" si="55"/>
        <v>#DIV/0!</v>
      </c>
      <c r="AF85" s="902"/>
      <c r="AG85" s="902"/>
      <c r="AH85" s="902"/>
      <c r="AI85" s="902"/>
      <c r="AJ85" s="902"/>
      <c r="AK85" s="902"/>
      <c r="AL85" s="902"/>
      <c r="AM85" s="902"/>
      <c r="AN85" s="902"/>
      <c r="AO85" s="902"/>
      <c r="AP85" s="902"/>
      <c r="AQ85" s="902"/>
      <c r="AR85" s="902"/>
      <c r="AS85" s="902"/>
      <c r="AT85" s="901"/>
      <c r="AU85" s="901"/>
      <c r="AV85" s="901"/>
      <c r="AW85" s="901"/>
      <c r="AX85" s="901"/>
      <c r="AY85" s="901"/>
      <c r="AZ85" s="901"/>
      <c r="BA85" s="901"/>
      <c r="BB85" s="901"/>
      <c r="BC85" s="901"/>
      <c r="BD85" s="895">
        <f t="shared" si="56"/>
        <v>0</v>
      </c>
      <c r="BE85" s="895">
        <f t="shared" si="56"/>
        <v>0</v>
      </c>
    </row>
    <row r="86" spans="1:57" ht="12" customHeight="1" x14ac:dyDescent="0.2">
      <c r="A86" s="840">
        <v>75</v>
      </c>
      <c r="B86" s="878">
        <v>2</v>
      </c>
      <c r="C86" s="909"/>
      <c r="D86" s="1454" t="s">
        <v>94</v>
      </c>
      <c r="E86" s="903" t="s">
        <v>278</v>
      </c>
      <c r="F86" s="1325"/>
      <c r="G86" s="1326"/>
      <c r="H86" s="883" t="e">
        <f t="shared" si="43"/>
        <v>#DIV/0!</v>
      </c>
      <c r="I86" s="899">
        <v>1</v>
      </c>
      <c r="J86" s="885">
        <f t="shared" si="44"/>
        <v>0</v>
      </c>
      <c r="K86" s="886">
        <f t="shared" si="45"/>
        <v>0</v>
      </c>
      <c r="L86" s="887">
        <f t="shared" si="46"/>
        <v>15920</v>
      </c>
      <c r="M86" s="887">
        <f t="shared" si="47"/>
        <v>0</v>
      </c>
      <c r="N86" s="887">
        <f t="shared" si="48"/>
        <v>0</v>
      </c>
      <c r="O86" s="887">
        <f t="shared" si="49"/>
        <v>0</v>
      </c>
      <c r="P86" s="888">
        <f t="shared" si="50"/>
        <v>0</v>
      </c>
      <c r="Q86" s="888">
        <f t="shared" si="57"/>
        <v>0</v>
      </c>
      <c r="R86" s="906"/>
      <c r="S86" s="1005"/>
      <c r="T86" s="831">
        <v>75</v>
      </c>
      <c r="U86" s="1452" t="s">
        <v>94</v>
      </c>
      <c r="V86" s="900" t="s">
        <v>49</v>
      </c>
      <c r="W86" s="893">
        <f t="shared" si="51"/>
        <v>0</v>
      </c>
      <c r="X86" s="893">
        <f t="shared" si="51"/>
        <v>0</v>
      </c>
      <c r="Y86" s="894" t="e">
        <f t="shared" si="52"/>
        <v>#DIV/0!</v>
      </c>
      <c r="Z86" s="894">
        <f t="shared" si="53"/>
        <v>1</v>
      </c>
      <c r="AA86" s="895">
        <f t="shared" si="53"/>
        <v>0</v>
      </c>
      <c r="AB86" s="901"/>
      <c r="AC86" s="895">
        <f t="shared" si="54"/>
        <v>0</v>
      </c>
      <c r="AD86" s="895">
        <f t="shared" si="54"/>
        <v>0</v>
      </c>
      <c r="AE86" s="896" t="e">
        <f t="shared" si="55"/>
        <v>#DIV/0!</v>
      </c>
      <c r="AF86" s="902"/>
      <c r="AG86" s="902"/>
      <c r="AH86" s="902"/>
      <c r="AI86" s="902"/>
      <c r="AJ86" s="902"/>
      <c r="AK86" s="902"/>
      <c r="AL86" s="902"/>
      <c r="AM86" s="902"/>
      <c r="AN86" s="902"/>
      <c r="AO86" s="902"/>
      <c r="AP86" s="902"/>
      <c r="AQ86" s="902"/>
      <c r="AR86" s="902"/>
      <c r="AS86" s="902"/>
      <c r="AT86" s="901"/>
      <c r="AU86" s="901"/>
      <c r="AV86" s="901"/>
      <c r="AW86" s="901"/>
      <c r="AX86" s="901"/>
      <c r="AY86" s="901"/>
      <c r="AZ86" s="901"/>
      <c r="BA86" s="901"/>
      <c r="BB86" s="901"/>
      <c r="BC86" s="901"/>
      <c r="BD86" s="895">
        <f t="shared" si="56"/>
        <v>0</v>
      </c>
      <c r="BE86" s="895">
        <f t="shared" si="56"/>
        <v>0</v>
      </c>
    </row>
    <row r="87" spans="1:57" ht="13.5" customHeight="1" x14ac:dyDescent="0.2">
      <c r="A87" s="840">
        <v>76</v>
      </c>
      <c r="B87" s="930">
        <v>2</v>
      </c>
      <c r="C87" s="909">
        <v>1</v>
      </c>
      <c r="D87" s="1454"/>
      <c r="E87" s="903" t="s">
        <v>279</v>
      </c>
      <c r="F87" s="1325"/>
      <c r="G87" s="1326"/>
      <c r="H87" s="883" t="e">
        <f t="shared" si="43"/>
        <v>#DIV/0!</v>
      </c>
      <c r="I87" s="899"/>
      <c r="J87" s="885">
        <f t="shared" si="44"/>
        <v>0</v>
      </c>
      <c r="K87" s="886">
        <f t="shared" si="45"/>
        <v>0</v>
      </c>
      <c r="L87" s="887">
        <f t="shared" si="46"/>
        <v>15920</v>
      </c>
      <c r="M87" s="887">
        <f t="shared" si="47"/>
        <v>0</v>
      </c>
      <c r="N87" s="887">
        <f t="shared" si="48"/>
        <v>0</v>
      </c>
      <c r="O87" s="887">
        <f t="shared" si="49"/>
        <v>0</v>
      </c>
      <c r="P87" s="888">
        <f t="shared" si="50"/>
        <v>0</v>
      </c>
      <c r="Q87" s="888">
        <f t="shared" si="57"/>
        <v>0</v>
      </c>
      <c r="R87" s="906"/>
      <c r="S87" s="1005"/>
      <c r="T87" s="831">
        <v>76</v>
      </c>
      <c r="U87" s="1452"/>
      <c r="V87" s="900" t="s">
        <v>50</v>
      </c>
      <c r="W87" s="893">
        <f t="shared" si="51"/>
        <v>0</v>
      </c>
      <c r="X87" s="893">
        <f t="shared" si="51"/>
        <v>0</v>
      </c>
      <c r="Y87" s="894" t="e">
        <f t="shared" si="52"/>
        <v>#DIV/0!</v>
      </c>
      <c r="Z87" s="894">
        <f t="shared" si="53"/>
        <v>0</v>
      </c>
      <c r="AA87" s="895">
        <f t="shared" si="53"/>
        <v>0</v>
      </c>
      <c r="AB87" s="901"/>
      <c r="AC87" s="895">
        <f t="shared" si="54"/>
        <v>0</v>
      </c>
      <c r="AD87" s="895">
        <f t="shared" si="54"/>
        <v>0</v>
      </c>
      <c r="AE87" s="896" t="e">
        <f t="shared" si="55"/>
        <v>#DIV/0!</v>
      </c>
      <c r="AF87" s="902"/>
      <c r="AG87" s="902"/>
      <c r="AH87" s="902"/>
      <c r="AI87" s="902"/>
      <c r="AJ87" s="902"/>
      <c r="AK87" s="902"/>
      <c r="AL87" s="902"/>
      <c r="AM87" s="902"/>
      <c r="AN87" s="902"/>
      <c r="AO87" s="902"/>
      <c r="AP87" s="902"/>
      <c r="AQ87" s="902"/>
      <c r="AR87" s="902"/>
      <c r="AS87" s="902"/>
      <c r="AT87" s="901"/>
      <c r="AU87" s="901"/>
      <c r="AV87" s="901"/>
      <c r="AW87" s="901"/>
      <c r="AX87" s="901"/>
      <c r="AY87" s="901"/>
      <c r="AZ87" s="901"/>
      <c r="BA87" s="901"/>
      <c r="BB87" s="901"/>
      <c r="BC87" s="901"/>
      <c r="BD87" s="895">
        <f t="shared" si="56"/>
        <v>0</v>
      </c>
      <c r="BE87" s="895">
        <f t="shared" si="56"/>
        <v>0</v>
      </c>
    </row>
    <row r="88" spans="1:57" ht="12.75" customHeight="1" x14ac:dyDescent="0.2">
      <c r="A88" s="840">
        <v>77</v>
      </c>
      <c r="B88" s="930">
        <v>8</v>
      </c>
      <c r="C88" s="879"/>
      <c r="D88" s="1453" t="s">
        <v>95</v>
      </c>
      <c r="E88" s="903" t="s">
        <v>278</v>
      </c>
      <c r="F88" s="1327">
        <v>4</v>
      </c>
      <c r="G88" s="1328">
        <v>4</v>
      </c>
      <c r="H88" s="883">
        <f t="shared" si="43"/>
        <v>100</v>
      </c>
      <c r="I88" s="899">
        <v>1</v>
      </c>
      <c r="J88" s="885">
        <f t="shared" si="44"/>
        <v>4</v>
      </c>
      <c r="K88" s="886">
        <f t="shared" si="45"/>
        <v>32</v>
      </c>
      <c r="L88" s="887">
        <f t="shared" si="46"/>
        <v>63680</v>
      </c>
      <c r="M88" s="887">
        <f t="shared" si="47"/>
        <v>254720</v>
      </c>
      <c r="N88" s="887">
        <f t="shared" si="48"/>
        <v>0</v>
      </c>
      <c r="O88" s="887">
        <f t="shared" si="49"/>
        <v>0</v>
      </c>
      <c r="P88" s="888">
        <f t="shared" si="50"/>
        <v>32</v>
      </c>
      <c r="Q88" s="888">
        <f t="shared" si="57"/>
        <v>254720</v>
      </c>
      <c r="R88" s="906"/>
      <c r="S88" s="1005"/>
      <c r="T88" s="831">
        <v>77</v>
      </c>
      <c r="U88" s="1450" t="s">
        <v>95</v>
      </c>
      <c r="V88" s="900" t="s">
        <v>49</v>
      </c>
      <c r="W88" s="893">
        <f t="shared" si="51"/>
        <v>4</v>
      </c>
      <c r="X88" s="893">
        <f t="shared" si="51"/>
        <v>4</v>
      </c>
      <c r="Y88" s="894">
        <f t="shared" si="52"/>
        <v>100</v>
      </c>
      <c r="Z88" s="894">
        <f t="shared" si="53"/>
        <v>1</v>
      </c>
      <c r="AA88" s="895">
        <f t="shared" si="53"/>
        <v>4</v>
      </c>
      <c r="AB88" s="901"/>
      <c r="AC88" s="895">
        <f t="shared" si="54"/>
        <v>4</v>
      </c>
      <c r="AD88" s="895">
        <f t="shared" si="54"/>
        <v>0</v>
      </c>
      <c r="AE88" s="896">
        <f t="shared" si="55"/>
        <v>0</v>
      </c>
      <c r="AF88" s="902"/>
      <c r="AG88" s="902"/>
      <c r="AH88" s="902"/>
      <c r="AI88" s="902"/>
      <c r="AJ88" s="902"/>
      <c r="AK88" s="902"/>
      <c r="AL88" s="902"/>
      <c r="AM88" s="902"/>
      <c r="AN88" s="902"/>
      <c r="AO88" s="902"/>
      <c r="AP88" s="902"/>
      <c r="AQ88" s="902"/>
      <c r="AR88" s="902"/>
      <c r="AS88" s="902"/>
      <c r="AT88" s="901"/>
      <c r="AU88" s="901"/>
      <c r="AV88" s="901">
        <v>1</v>
      </c>
      <c r="AW88" s="901"/>
      <c r="AX88" s="901">
        <v>1</v>
      </c>
      <c r="AY88" s="901"/>
      <c r="AZ88" s="901">
        <v>1</v>
      </c>
      <c r="BA88" s="901"/>
      <c r="BB88" s="901">
        <v>1</v>
      </c>
      <c r="BC88" s="901"/>
      <c r="BD88" s="895">
        <f t="shared" si="56"/>
        <v>4</v>
      </c>
      <c r="BE88" s="895">
        <f t="shared" si="56"/>
        <v>0</v>
      </c>
    </row>
    <row r="89" spans="1:57" ht="18" customHeight="1" x14ac:dyDescent="0.2">
      <c r="A89" s="840">
        <v>78</v>
      </c>
      <c r="B89" s="930">
        <v>0.5</v>
      </c>
      <c r="C89" s="879">
        <v>1</v>
      </c>
      <c r="D89" s="1453"/>
      <c r="E89" s="903" t="s">
        <v>279</v>
      </c>
      <c r="F89" s="1327"/>
      <c r="G89" s="1328"/>
      <c r="H89" s="883" t="e">
        <f t="shared" si="43"/>
        <v>#DIV/0!</v>
      </c>
      <c r="I89" s="899"/>
      <c r="J89" s="885">
        <f t="shared" si="44"/>
        <v>0</v>
      </c>
      <c r="K89" s="886">
        <f t="shared" si="45"/>
        <v>0</v>
      </c>
      <c r="L89" s="887">
        <f t="shared" si="46"/>
        <v>3980</v>
      </c>
      <c r="M89" s="887">
        <f t="shared" si="47"/>
        <v>0</v>
      </c>
      <c r="N89" s="887">
        <f t="shared" si="48"/>
        <v>0</v>
      </c>
      <c r="O89" s="887">
        <f t="shared" si="49"/>
        <v>0</v>
      </c>
      <c r="P89" s="888">
        <f t="shared" si="50"/>
        <v>0</v>
      </c>
      <c r="Q89" s="888">
        <f t="shared" si="57"/>
        <v>0</v>
      </c>
      <c r="R89" s="906"/>
      <c r="S89" s="1005"/>
      <c r="T89" s="831">
        <v>78</v>
      </c>
      <c r="U89" s="1450"/>
      <c r="V89" s="900" t="s">
        <v>50</v>
      </c>
      <c r="W89" s="893">
        <f t="shared" si="51"/>
        <v>0</v>
      </c>
      <c r="X89" s="893">
        <f t="shared" si="51"/>
        <v>0</v>
      </c>
      <c r="Y89" s="894" t="e">
        <f t="shared" si="52"/>
        <v>#DIV/0!</v>
      </c>
      <c r="Z89" s="894">
        <f t="shared" si="53"/>
        <v>0</v>
      </c>
      <c r="AA89" s="895">
        <f t="shared" si="53"/>
        <v>0</v>
      </c>
      <c r="AB89" s="901"/>
      <c r="AC89" s="895">
        <f t="shared" si="54"/>
        <v>0</v>
      </c>
      <c r="AD89" s="895">
        <f t="shared" si="54"/>
        <v>0</v>
      </c>
      <c r="AE89" s="896" t="e">
        <f t="shared" si="55"/>
        <v>#DIV/0!</v>
      </c>
      <c r="AF89" s="902"/>
      <c r="AG89" s="902"/>
      <c r="AH89" s="902"/>
      <c r="AI89" s="902"/>
      <c r="AJ89" s="902"/>
      <c r="AK89" s="902"/>
      <c r="AL89" s="902"/>
      <c r="AM89" s="902"/>
      <c r="AN89" s="902"/>
      <c r="AO89" s="902"/>
      <c r="AP89" s="902"/>
      <c r="AQ89" s="902"/>
      <c r="AR89" s="902"/>
      <c r="AS89" s="902"/>
      <c r="AT89" s="901"/>
      <c r="AU89" s="901"/>
      <c r="AV89" s="901"/>
      <c r="AW89" s="901"/>
      <c r="AX89" s="901"/>
      <c r="AY89" s="901"/>
      <c r="AZ89" s="901"/>
      <c r="BA89" s="901"/>
      <c r="BB89" s="901"/>
      <c r="BC89" s="901"/>
      <c r="BD89" s="895">
        <f t="shared" si="56"/>
        <v>0</v>
      </c>
      <c r="BE89" s="895">
        <f t="shared" si="56"/>
        <v>0</v>
      </c>
    </row>
    <row r="90" spans="1:57" ht="11.25" customHeight="1" x14ac:dyDescent="0.2">
      <c r="A90" s="840">
        <v>79</v>
      </c>
      <c r="B90" s="878">
        <v>1</v>
      </c>
      <c r="C90" s="879"/>
      <c r="D90" s="1454" t="s">
        <v>96</v>
      </c>
      <c r="E90" s="903" t="s">
        <v>278</v>
      </c>
      <c r="F90" s="942"/>
      <c r="G90" s="943"/>
      <c r="H90" s="883" t="e">
        <f t="shared" si="43"/>
        <v>#DIV/0!</v>
      </c>
      <c r="I90" s="899"/>
      <c r="J90" s="885">
        <f t="shared" si="44"/>
        <v>0</v>
      </c>
      <c r="K90" s="886">
        <f t="shared" si="45"/>
        <v>0</v>
      </c>
      <c r="L90" s="887">
        <f t="shared" si="46"/>
        <v>7960</v>
      </c>
      <c r="M90" s="887">
        <f t="shared" si="47"/>
        <v>0</v>
      </c>
      <c r="N90" s="887">
        <f t="shared" si="48"/>
        <v>0</v>
      </c>
      <c r="O90" s="887">
        <f t="shared" si="49"/>
        <v>0</v>
      </c>
      <c r="P90" s="888">
        <f t="shared" si="50"/>
        <v>0</v>
      </c>
      <c r="Q90" s="888">
        <f t="shared" si="57"/>
        <v>0</v>
      </c>
      <c r="R90" s="906"/>
      <c r="S90" s="1005"/>
      <c r="T90" s="831">
        <v>79</v>
      </c>
      <c r="U90" s="1452" t="s">
        <v>96</v>
      </c>
      <c r="V90" s="900" t="s">
        <v>49</v>
      </c>
      <c r="W90" s="893">
        <f t="shared" si="51"/>
        <v>0</v>
      </c>
      <c r="X90" s="893">
        <f t="shared" si="51"/>
        <v>0</v>
      </c>
      <c r="Y90" s="894" t="e">
        <f t="shared" si="52"/>
        <v>#DIV/0!</v>
      </c>
      <c r="Z90" s="894">
        <f t="shared" si="53"/>
        <v>0</v>
      </c>
      <c r="AA90" s="895">
        <f t="shared" si="53"/>
        <v>0</v>
      </c>
      <c r="AB90" s="901"/>
      <c r="AC90" s="895">
        <f t="shared" si="54"/>
        <v>0</v>
      </c>
      <c r="AD90" s="895">
        <f t="shared" si="54"/>
        <v>0</v>
      </c>
      <c r="AE90" s="896" t="e">
        <f t="shared" si="55"/>
        <v>#DIV/0!</v>
      </c>
      <c r="AF90" s="902"/>
      <c r="AG90" s="902"/>
      <c r="AH90" s="902"/>
      <c r="AI90" s="902"/>
      <c r="AJ90" s="902"/>
      <c r="AK90" s="902"/>
      <c r="AL90" s="902"/>
      <c r="AM90" s="902"/>
      <c r="AN90" s="902"/>
      <c r="AO90" s="902"/>
      <c r="AP90" s="902"/>
      <c r="AQ90" s="902"/>
      <c r="AR90" s="902"/>
      <c r="AS90" s="902"/>
      <c r="AT90" s="901"/>
      <c r="AU90" s="901"/>
      <c r="AV90" s="901"/>
      <c r="AW90" s="901"/>
      <c r="AX90" s="901"/>
      <c r="AY90" s="901"/>
      <c r="AZ90" s="901"/>
      <c r="BA90" s="901"/>
      <c r="BB90" s="901"/>
      <c r="BC90" s="901"/>
      <c r="BD90" s="895">
        <f t="shared" si="56"/>
        <v>0</v>
      </c>
      <c r="BE90" s="895">
        <f t="shared" si="56"/>
        <v>0</v>
      </c>
    </row>
    <row r="91" spans="1:57" ht="15" customHeight="1" x14ac:dyDescent="0.2">
      <c r="A91" s="840">
        <v>80</v>
      </c>
      <c r="B91" s="878">
        <v>1</v>
      </c>
      <c r="C91" s="879"/>
      <c r="D91" s="1454"/>
      <c r="E91" s="903" t="s">
        <v>279</v>
      </c>
      <c r="F91" s="942"/>
      <c r="G91" s="943"/>
      <c r="H91" s="883" t="e">
        <f t="shared" si="43"/>
        <v>#DIV/0!</v>
      </c>
      <c r="I91" s="899"/>
      <c r="J91" s="885">
        <f t="shared" si="44"/>
        <v>0</v>
      </c>
      <c r="K91" s="886">
        <f t="shared" si="45"/>
        <v>0</v>
      </c>
      <c r="L91" s="887">
        <f t="shared" si="46"/>
        <v>7960</v>
      </c>
      <c r="M91" s="887">
        <f t="shared" si="47"/>
        <v>0</v>
      </c>
      <c r="N91" s="887">
        <f t="shared" si="48"/>
        <v>0</v>
      </c>
      <c r="O91" s="887">
        <f t="shared" si="49"/>
        <v>0</v>
      </c>
      <c r="P91" s="888">
        <f t="shared" si="50"/>
        <v>0</v>
      </c>
      <c r="Q91" s="888">
        <f t="shared" si="57"/>
        <v>0</v>
      </c>
      <c r="R91" s="906"/>
      <c r="S91" s="1005"/>
      <c r="T91" s="831">
        <v>80</v>
      </c>
      <c r="U91" s="1452"/>
      <c r="V91" s="900" t="s">
        <v>50</v>
      </c>
      <c r="W91" s="893">
        <f t="shared" si="51"/>
        <v>0</v>
      </c>
      <c r="X91" s="893">
        <f t="shared" si="51"/>
        <v>0</v>
      </c>
      <c r="Y91" s="894" t="e">
        <f t="shared" si="52"/>
        <v>#DIV/0!</v>
      </c>
      <c r="Z91" s="894">
        <f t="shared" si="53"/>
        <v>0</v>
      </c>
      <c r="AA91" s="895">
        <f t="shared" si="53"/>
        <v>0</v>
      </c>
      <c r="AB91" s="901"/>
      <c r="AC91" s="895">
        <f t="shared" si="54"/>
        <v>0</v>
      </c>
      <c r="AD91" s="895">
        <f t="shared" si="54"/>
        <v>0</v>
      </c>
      <c r="AE91" s="896" t="e">
        <f t="shared" si="55"/>
        <v>#DIV/0!</v>
      </c>
      <c r="AF91" s="902"/>
      <c r="AG91" s="902"/>
      <c r="AH91" s="902"/>
      <c r="AI91" s="902"/>
      <c r="AJ91" s="902"/>
      <c r="AK91" s="902"/>
      <c r="AL91" s="902"/>
      <c r="AM91" s="902"/>
      <c r="AN91" s="902"/>
      <c r="AO91" s="902"/>
      <c r="AP91" s="902"/>
      <c r="AQ91" s="902"/>
      <c r="AR91" s="902"/>
      <c r="AS91" s="902"/>
      <c r="AT91" s="901"/>
      <c r="AU91" s="901"/>
      <c r="AV91" s="901"/>
      <c r="AW91" s="901"/>
      <c r="AX91" s="901"/>
      <c r="AY91" s="901"/>
      <c r="AZ91" s="901"/>
      <c r="BA91" s="901"/>
      <c r="BB91" s="901"/>
      <c r="BC91" s="911"/>
      <c r="BD91" s="895">
        <f t="shared" si="56"/>
        <v>0</v>
      </c>
      <c r="BE91" s="895">
        <f t="shared" si="56"/>
        <v>0</v>
      </c>
    </row>
    <row r="92" spans="1:57" ht="26.25" customHeight="1" x14ac:dyDescent="0.2">
      <c r="A92" s="840">
        <v>81</v>
      </c>
      <c r="B92" s="878">
        <v>2</v>
      </c>
      <c r="C92" s="879"/>
      <c r="D92" s="907" t="s">
        <v>97</v>
      </c>
      <c r="E92" s="903" t="s">
        <v>278</v>
      </c>
      <c r="F92" s="942"/>
      <c r="G92" s="943"/>
      <c r="H92" s="883" t="e">
        <f t="shared" si="43"/>
        <v>#DIV/0!</v>
      </c>
      <c r="I92" s="899"/>
      <c r="J92" s="885">
        <f t="shared" si="44"/>
        <v>0</v>
      </c>
      <c r="K92" s="886">
        <f t="shared" si="45"/>
        <v>0</v>
      </c>
      <c r="L92" s="887">
        <f t="shared" si="46"/>
        <v>15920</v>
      </c>
      <c r="M92" s="887">
        <f t="shared" si="47"/>
        <v>0</v>
      </c>
      <c r="N92" s="887">
        <f t="shared" si="48"/>
        <v>0</v>
      </c>
      <c r="O92" s="887">
        <f t="shared" si="49"/>
        <v>0</v>
      </c>
      <c r="P92" s="888">
        <f t="shared" si="50"/>
        <v>0</v>
      </c>
      <c r="Q92" s="888">
        <f t="shared" si="57"/>
        <v>0</v>
      </c>
      <c r="R92" s="906"/>
      <c r="S92" s="1005"/>
      <c r="T92" s="831">
        <v>81</v>
      </c>
      <c r="U92" s="908" t="s">
        <v>97</v>
      </c>
      <c r="V92" s="900" t="s">
        <v>50</v>
      </c>
      <c r="W92" s="893">
        <f t="shared" si="51"/>
        <v>0</v>
      </c>
      <c r="X92" s="893">
        <f t="shared" si="51"/>
        <v>0</v>
      </c>
      <c r="Y92" s="894" t="e">
        <f t="shared" si="52"/>
        <v>#DIV/0!</v>
      </c>
      <c r="Z92" s="894">
        <f t="shared" si="53"/>
        <v>0</v>
      </c>
      <c r="AA92" s="895">
        <f t="shared" si="53"/>
        <v>0</v>
      </c>
      <c r="AB92" s="901"/>
      <c r="AC92" s="895">
        <f t="shared" si="54"/>
        <v>0</v>
      </c>
      <c r="AD92" s="895">
        <f t="shared" si="54"/>
        <v>0</v>
      </c>
      <c r="AE92" s="896" t="e">
        <f t="shared" si="55"/>
        <v>#DIV/0!</v>
      </c>
      <c r="AF92" s="902"/>
      <c r="AG92" s="902"/>
      <c r="AH92" s="902"/>
      <c r="AI92" s="902"/>
      <c r="AJ92" s="902"/>
      <c r="AK92" s="902"/>
      <c r="AL92" s="902"/>
      <c r="AM92" s="902"/>
      <c r="AN92" s="902"/>
      <c r="AO92" s="902"/>
      <c r="AP92" s="902"/>
      <c r="AQ92" s="902"/>
      <c r="AR92" s="902"/>
      <c r="AS92" s="902"/>
      <c r="AT92" s="901"/>
      <c r="AU92" s="901"/>
      <c r="AV92" s="901"/>
      <c r="AW92" s="901"/>
      <c r="AX92" s="901"/>
      <c r="AY92" s="901"/>
      <c r="AZ92" s="901"/>
      <c r="BA92" s="901"/>
      <c r="BB92" s="901"/>
      <c r="BC92" s="911"/>
      <c r="BD92" s="895">
        <f t="shared" si="56"/>
        <v>0</v>
      </c>
      <c r="BE92" s="895">
        <f t="shared" si="56"/>
        <v>0</v>
      </c>
    </row>
    <row r="93" spans="1:57" ht="12.75" customHeight="1" x14ac:dyDescent="0.2">
      <c r="A93" s="840">
        <v>82</v>
      </c>
      <c r="B93" s="878">
        <v>2</v>
      </c>
      <c r="C93" s="879"/>
      <c r="D93" s="907" t="s">
        <v>98</v>
      </c>
      <c r="E93" s="903" t="s">
        <v>279</v>
      </c>
      <c r="F93" s="942"/>
      <c r="G93" s="943"/>
      <c r="H93" s="883" t="e">
        <f t="shared" si="43"/>
        <v>#DIV/0!</v>
      </c>
      <c r="I93" s="899"/>
      <c r="J93" s="885">
        <f t="shared" si="44"/>
        <v>0</v>
      </c>
      <c r="K93" s="886">
        <f t="shared" si="45"/>
        <v>0</v>
      </c>
      <c r="L93" s="887">
        <f t="shared" si="46"/>
        <v>15920</v>
      </c>
      <c r="M93" s="887">
        <f t="shared" si="47"/>
        <v>0</v>
      </c>
      <c r="N93" s="887">
        <f t="shared" si="48"/>
        <v>0</v>
      </c>
      <c r="O93" s="887">
        <f t="shared" si="49"/>
        <v>0</v>
      </c>
      <c r="P93" s="888">
        <f t="shared" si="50"/>
        <v>0</v>
      </c>
      <c r="Q93" s="888">
        <f t="shared" si="57"/>
        <v>0</v>
      </c>
      <c r="R93" s="906"/>
      <c r="S93" s="1005"/>
      <c r="T93" s="831">
        <v>82</v>
      </c>
      <c r="U93" s="908" t="s">
        <v>98</v>
      </c>
      <c r="V93" s="900" t="s">
        <v>49</v>
      </c>
      <c r="W93" s="893">
        <f t="shared" si="51"/>
        <v>0</v>
      </c>
      <c r="X93" s="893">
        <f t="shared" si="51"/>
        <v>0</v>
      </c>
      <c r="Y93" s="894" t="e">
        <f t="shared" si="52"/>
        <v>#DIV/0!</v>
      </c>
      <c r="Z93" s="894">
        <f t="shared" si="53"/>
        <v>0</v>
      </c>
      <c r="AA93" s="895">
        <f t="shared" si="53"/>
        <v>0</v>
      </c>
      <c r="AB93" s="901"/>
      <c r="AC93" s="895">
        <f t="shared" si="54"/>
        <v>0</v>
      </c>
      <c r="AD93" s="895">
        <f t="shared" si="54"/>
        <v>0</v>
      </c>
      <c r="AE93" s="896" t="e">
        <f t="shared" si="55"/>
        <v>#DIV/0!</v>
      </c>
      <c r="AF93" s="902"/>
      <c r="AG93" s="902"/>
      <c r="AH93" s="902"/>
      <c r="AI93" s="902"/>
      <c r="AJ93" s="902"/>
      <c r="AK93" s="902"/>
      <c r="AL93" s="902"/>
      <c r="AM93" s="902"/>
      <c r="AN93" s="902"/>
      <c r="AO93" s="902"/>
      <c r="AP93" s="902"/>
      <c r="AQ93" s="902"/>
      <c r="AR93" s="902"/>
      <c r="AS93" s="902"/>
      <c r="AT93" s="901"/>
      <c r="AU93" s="901"/>
      <c r="AV93" s="901"/>
      <c r="AW93" s="901"/>
      <c r="AX93" s="901"/>
      <c r="AY93" s="901"/>
      <c r="AZ93" s="901"/>
      <c r="BA93" s="901"/>
      <c r="BB93" s="901"/>
      <c r="BC93" s="911"/>
      <c r="BD93" s="895">
        <f t="shared" si="56"/>
        <v>0</v>
      </c>
      <c r="BE93" s="895">
        <f t="shared" si="56"/>
        <v>0</v>
      </c>
    </row>
    <row r="94" spans="1:57" ht="12.75" customHeight="1" x14ac:dyDescent="0.2">
      <c r="A94" s="840">
        <v>83</v>
      </c>
      <c r="B94" s="878">
        <v>2</v>
      </c>
      <c r="C94" s="879"/>
      <c r="D94" s="1449" t="s">
        <v>99</v>
      </c>
      <c r="E94" s="903" t="s">
        <v>278</v>
      </c>
      <c r="F94" s="940"/>
      <c r="G94" s="941">
        <v>6</v>
      </c>
      <c r="H94" s="883" t="e">
        <f t="shared" si="43"/>
        <v>#DIV/0!</v>
      </c>
      <c r="I94" s="899">
        <v>2</v>
      </c>
      <c r="J94" s="885">
        <f t="shared" si="44"/>
        <v>12</v>
      </c>
      <c r="K94" s="886">
        <f t="shared" si="45"/>
        <v>24</v>
      </c>
      <c r="L94" s="887">
        <f t="shared" si="46"/>
        <v>15920</v>
      </c>
      <c r="M94" s="887">
        <f t="shared" si="47"/>
        <v>191040</v>
      </c>
      <c r="N94" s="887">
        <f t="shared" si="48"/>
        <v>0</v>
      </c>
      <c r="O94" s="887">
        <f t="shared" si="49"/>
        <v>0</v>
      </c>
      <c r="P94" s="888">
        <f t="shared" si="50"/>
        <v>24</v>
      </c>
      <c r="Q94" s="888">
        <f t="shared" si="57"/>
        <v>191040</v>
      </c>
      <c r="R94" s="906"/>
      <c r="S94" s="1005"/>
      <c r="T94" s="831">
        <v>83</v>
      </c>
      <c r="U94" s="1450" t="s">
        <v>99</v>
      </c>
      <c r="V94" s="900" t="s">
        <v>49</v>
      </c>
      <c r="W94" s="893">
        <f t="shared" si="51"/>
        <v>0</v>
      </c>
      <c r="X94" s="893">
        <f t="shared" si="51"/>
        <v>6</v>
      </c>
      <c r="Y94" s="894" t="e">
        <f t="shared" si="52"/>
        <v>#DIV/0!</v>
      </c>
      <c r="Z94" s="894">
        <f t="shared" si="53"/>
        <v>2</v>
      </c>
      <c r="AA94" s="895">
        <f t="shared" si="53"/>
        <v>12</v>
      </c>
      <c r="AB94" s="901"/>
      <c r="AC94" s="895">
        <f t="shared" si="54"/>
        <v>12</v>
      </c>
      <c r="AD94" s="895">
        <f t="shared" si="54"/>
        <v>0</v>
      </c>
      <c r="AE94" s="896">
        <f t="shared" si="55"/>
        <v>0</v>
      </c>
      <c r="AF94" s="902"/>
      <c r="AG94" s="902"/>
      <c r="AH94" s="902"/>
      <c r="AI94" s="902"/>
      <c r="AJ94" s="902"/>
      <c r="AK94" s="902"/>
      <c r="AL94" s="902"/>
      <c r="AM94" s="902"/>
      <c r="AN94" s="902"/>
      <c r="AO94" s="902"/>
      <c r="AP94" s="902"/>
      <c r="AQ94" s="902"/>
      <c r="AR94" s="902"/>
      <c r="AS94" s="902"/>
      <c r="AT94" s="901"/>
      <c r="AU94" s="901"/>
      <c r="AV94" s="901">
        <v>3</v>
      </c>
      <c r="AW94" s="901"/>
      <c r="AX94" s="901">
        <v>3</v>
      </c>
      <c r="AY94" s="901"/>
      <c r="AZ94" s="901">
        <v>3</v>
      </c>
      <c r="BA94" s="901"/>
      <c r="BB94" s="901">
        <v>3</v>
      </c>
      <c r="BC94" s="911"/>
      <c r="BD94" s="895">
        <f t="shared" si="56"/>
        <v>12</v>
      </c>
      <c r="BE94" s="895">
        <f t="shared" si="56"/>
        <v>0</v>
      </c>
    </row>
    <row r="95" spans="1:57" ht="12.75" customHeight="1" x14ac:dyDescent="0.2">
      <c r="A95" s="840">
        <v>84</v>
      </c>
      <c r="B95" s="878">
        <v>2</v>
      </c>
      <c r="C95" s="879">
        <v>1</v>
      </c>
      <c r="D95" s="1449"/>
      <c r="E95" s="903" t="s">
        <v>279</v>
      </c>
      <c r="F95" s="940"/>
      <c r="G95" s="941"/>
      <c r="H95" s="883" t="e">
        <f t="shared" si="43"/>
        <v>#DIV/0!</v>
      </c>
      <c r="I95" s="899">
        <v>2</v>
      </c>
      <c r="J95" s="885">
        <f t="shared" si="44"/>
        <v>0</v>
      </c>
      <c r="K95" s="886">
        <f t="shared" si="45"/>
        <v>0</v>
      </c>
      <c r="L95" s="887">
        <f t="shared" si="46"/>
        <v>15920</v>
      </c>
      <c r="M95" s="887">
        <f t="shared" si="47"/>
        <v>0</v>
      </c>
      <c r="N95" s="887">
        <f t="shared" si="48"/>
        <v>0</v>
      </c>
      <c r="O95" s="887">
        <f t="shared" si="49"/>
        <v>0</v>
      </c>
      <c r="P95" s="888">
        <f t="shared" si="50"/>
        <v>0</v>
      </c>
      <c r="Q95" s="888">
        <f t="shared" si="57"/>
        <v>0</v>
      </c>
      <c r="R95" s="906"/>
      <c r="S95" s="1005"/>
      <c r="T95" s="831">
        <v>84</v>
      </c>
      <c r="U95" s="1450"/>
      <c r="V95" s="900" t="s">
        <v>50</v>
      </c>
      <c r="W95" s="893">
        <f t="shared" si="51"/>
        <v>0</v>
      </c>
      <c r="X95" s="893">
        <f t="shared" si="51"/>
        <v>0</v>
      </c>
      <c r="Y95" s="894" t="e">
        <f t="shared" si="52"/>
        <v>#DIV/0!</v>
      </c>
      <c r="Z95" s="894">
        <f t="shared" si="53"/>
        <v>2</v>
      </c>
      <c r="AA95" s="895">
        <f t="shared" si="53"/>
        <v>0</v>
      </c>
      <c r="AB95" s="901"/>
      <c r="AC95" s="895">
        <f t="shared" si="54"/>
        <v>0</v>
      </c>
      <c r="AD95" s="895">
        <f t="shared" si="54"/>
        <v>0</v>
      </c>
      <c r="AE95" s="896" t="e">
        <f t="shared" si="55"/>
        <v>#DIV/0!</v>
      </c>
      <c r="AF95" s="902"/>
      <c r="AG95" s="902"/>
      <c r="AH95" s="902"/>
      <c r="AI95" s="902"/>
      <c r="AJ95" s="902"/>
      <c r="AK95" s="902"/>
      <c r="AL95" s="902"/>
      <c r="AM95" s="902"/>
      <c r="AN95" s="902"/>
      <c r="AO95" s="902"/>
      <c r="AP95" s="902"/>
      <c r="AQ95" s="902"/>
      <c r="AR95" s="902"/>
      <c r="AS95" s="902"/>
      <c r="AT95" s="901"/>
      <c r="AU95" s="901"/>
      <c r="AV95" s="901"/>
      <c r="AW95" s="901"/>
      <c r="AX95" s="901"/>
      <c r="AY95" s="901"/>
      <c r="AZ95" s="901"/>
      <c r="BA95" s="901"/>
      <c r="BB95" s="901"/>
      <c r="BC95" s="911"/>
      <c r="BD95" s="895">
        <f t="shared" si="56"/>
        <v>0</v>
      </c>
      <c r="BE95" s="895">
        <f t="shared" si="56"/>
        <v>0</v>
      </c>
    </row>
    <row r="96" spans="1:57" ht="12.75" customHeight="1" x14ac:dyDescent="0.2">
      <c r="A96" s="840">
        <v>85</v>
      </c>
      <c r="B96" s="878">
        <v>0.25</v>
      </c>
      <c r="C96" s="909"/>
      <c r="D96" s="1449" t="s">
        <v>100</v>
      </c>
      <c r="E96" s="903" t="s">
        <v>278</v>
      </c>
      <c r="F96" s="942"/>
      <c r="G96" s="943"/>
      <c r="H96" s="883" t="e">
        <f t="shared" si="43"/>
        <v>#DIV/0!</v>
      </c>
      <c r="I96" s="899"/>
      <c r="J96" s="885">
        <f t="shared" si="44"/>
        <v>0</v>
      </c>
      <c r="K96" s="886">
        <f t="shared" si="45"/>
        <v>0</v>
      </c>
      <c r="L96" s="887">
        <f t="shared" si="46"/>
        <v>1990</v>
      </c>
      <c r="M96" s="887">
        <f t="shared" si="47"/>
        <v>0</v>
      </c>
      <c r="N96" s="887">
        <f t="shared" si="48"/>
        <v>0</v>
      </c>
      <c r="O96" s="887">
        <f t="shared" si="49"/>
        <v>0</v>
      </c>
      <c r="P96" s="888">
        <f t="shared" si="50"/>
        <v>0</v>
      </c>
      <c r="Q96" s="888">
        <f t="shared" si="57"/>
        <v>0</v>
      </c>
      <c r="R96" s="906"/>
      <c r="S96" s="1005"/>
      <c r="T96" s="831">
        <v>85</v>
      </c>
      <c r="U96" s="1450" t="s">
        <v>100</v>
      </c>
      <c r="V96" s="900" t="s">
        <v>49</v>
      </c>
      <c r="W96" s="893">
        <f t="shared" si="51"/>
        <v>0</v>
      </c>
      <c r="X96" s="893">
        <f t="shared" si="51"/>
        <v>0</v>
      </c>
      <c r="Y96" s="894" t="e">
        <f t="shared" si="52"/>
        <v>#DIV/0!</v>
      </c>
      <c r="Z96" s="894">
        <f t="shared" si="53"/>
        <v>0</v>
      </c>
      <c r="AA96" s="895">
        <f t="shared" si="53"/>
        <v>0</v>
      </c>
      <c r="AB96" s="901"/>
      <c r="AC96" s="895">
        <f t="shared" si="54"/>
        <v>0</v>
      </c>
      <c r="AD96" s="895">
        <f t="shared" si="54"/>
        <v>0</v>
      </c>
      <c r="AE96" s="896" t="e">
        <f t="shared" si="55"/>
        <v>#DIV/0!</v>
      </c>
      <c r="AF96" s="902"/>
      <c r="AG96" s="902"/>
      <c r="AH96" s="902"/>
      <c r="AI96" s="902"/>
      <c r="AJ96" s="902"/>
      <c r="AK96" s="902"/>
      <c r="AL96" s="902"/>
      <c r="AM96" s="902"/>
      <c r="AN96" s="902"/>
      <c r="AO96" s="902"/>
      <c r="AP96" s="902"/>
      <c r="AQ96" s="902"/>
      <c r="AR96" s="902"/>
      <c r="AS96" s="902"/>
      <c r="AT96" s="901"/>
      <c r="AU96" s="901"/>
      <c r="AV96" s="901"/>
      <c r="AW96" s="901"/>
      <c r="AX96" s="901"/>
      <c r="AY96" s="901"/>
      <c r="AZ96" s="901"/>
      <c r="BA96" s="901"/>
      <c r="BB96" s="901"/>
      <c r="BC96" s="911"/>
      <c r="BD96" s="895">
        <f t="shared" si="56"/>
        <v>0</v>
      </c>
      <c r="BE96" s="895">
        <f t="shared" si="56"/>
        <v>0</v>
      </c>
    </row>
    <row r="97" spans="1:57" ht="12.75" customHeight="1" x14ac:dyDescent="0.2">
      <c r="A97" s="840">
        <v>86</v>
      </c>
      <c r="B97" s="878">
        <v>0.25</v>
      </c>
      <c r="C97" s="909"/>
      <c r="D97" s="1449"/>
      <c r="E97" s="903" t="s">
        <v>279</v>
      </c>
      <c r="F97" s="942"/>
      <c r="G97" s="943"/>
      <c r="H97" s="883" t="e">
        <f t="shared" si="43"/>
        <v>#DIV/0!</v>
      </c>
      <c r="I97" s="899"/>
      <c r="J97" s="885">
        <f t="shared" si="44"/>
        <v>0</v>
      </c>
      <c r="K97" s="886">
        <f t="shared" si="45"/>
        <v>0</v>
      </c>
      <c r="L97" s="887">
        <f t="shared" si="46"/>
        <v>1990</v>
      </c>
      <c r="M97" s="887">
        <f t="shared" si="47"/>
        <v>0</v>
      </c>
      <c r="N97" s="887">
        <f t="shared" si="48"/>
        <v>0</v>
      </c>
      <c r="O97" s="887">
        <f t="shared" si="49"/>
        <v>0</v>
      </c>
      <c r="P97" s="888">
        <f t="shared" si="50"/>
        <v>0</v>
      </c>
      <c r="Q97" s="888">
        <f t="shared" si="57"/>
        <v>0</v>
      </c>
      <c r="R97" s="906"/>
      <c r="S97" s="1005"/>
      <c r="T97" s="831">
        <v>86</v>
      </c>
      <c r="U97" s="1450"/>
      <c r="V97" s="900" t="s">
        <v>50</v>
      </c>
      <c r="W97" s="893">
        <f t="shared" si="51"/>
        <v>0</v>
      </c>
      <c r="X97" s="893">
        <f t="shared" si="51"/>
        <v>0</v>
      </c>
      <c r="Y97" s="894" t="e">
        <f t="shared" si="52"/>
        <v>#DIV/0!</v>
      </c>
      <c r="Z97" s="894">
        <f t="shared" si="53"/>
        <v>0</v>
      </c>
      <c r="AA97" s="895">
        <f t="shared" si="53"/>
        <v>0</v>
      </c>
      <c r="AB97" s="901"/>
      <c r="AC97" s="895">
        <f t="shared" si="54"/>
        <v>0</v>
      </c>
      <c r="AD97" s="895">
        <f t="shared" si="54"/>
        <v>0</v>
      </c>
      <c r="AE97" s="896" t="e">
        <f t="shared" si="55"/>
        <v>#DIV/0!</v>
      </c>
      <c r="AF97" s="902"/>
      <c r="AG97" s="902"/>
      <c r="AH97" s="902"/>
      <c r="AI97" s="902"/>
      <c r="AJ97" s="902"/>
      <c r="AK97" s="902"/>
      <c r="AL97" s="902"/>
      <c r="AM97" s="902"/>
      <c r="AN97" s="902"/>
      <c r="AO97" s="902"/>
      <c r="AP97" s="902"/>
      <c r="AQ97" s="902"/>
      <c r="AR97" s="902"/>
      <c r="AS97" s="902"/>
      <c r="AT97" s="901"/>
      <c r="AU97" s="901"/>
      <c r="AV97" s="901"/>
      <c r="AW97" s="901"/>
      <c r="AX97" s="901"/>
      <c r="AY97" s="901"/>
      <c r="AZ97" s="901"/>
      <c r="BA97" s="901"/>
      <c r="BB97" s="901"/>
      <c r="BC97" s="911"/>
      <c r="BD97" s="895">
        <f t="shared" si="56"/>
        <v>0</v>
      </c>
      <c r="BE97" s="895">
        <f t="shared" si="56"/>
        <v>0</v>
      </c>
    </row>
    <row r="98" spans="1:57" s="947" customFormat="1" ht="12.75" customHeight="1" x14ac:dyDescent="0.2">
      <c r="A98" s="840">
        <v>87</v>
      </c>
      <c r="B98" s="913"/>
      <c r="C98" s="914"/>
      <c r="D98" s="946" t="s">
        <v>101</v>
      </c>
      <c r="E98" s="915"/>
      <c r="F98" s="840"/>
      <c r="G98" s="945"/>
      <c r="H98" s="913"/>
      <c r="I98" s="917"/>
      <c r="J98" s="918"/>
      <c r="K98" s="919"/>
      <c r="L98" s="920"/>
      <c r="M98" s="920"/>
      <c r="N98" s="921"/>
      <c r="O98" s="920"/>
      <c r="P98" s="921"/>
      <c r="Q98" s="921"/>
      <c r="R98" s="923"/>
      <c r="S98" s="924"/>
      <c r="T98" s="831">
        <v>87</v>
      </c>
      <c r="U98" s="925" t="s">
        <v>101</v>
      </c>
      <c r="V98" s="926"/>
      <c r="W98" s="831"/>
      <c r="X98" s="831"/>
      <c r="Y98" s="927"/>
      <c r="Z98" s="832"/>
      <c r="AA98" s="832"/>
      <c r="AB98" s="832"/>
      <c r="AC98" s="832"/>
      <c r="AD98" s="832"/>
      <c r="AE98" s="928"/>
      <c r="AF98" s="928"/>
      <c r="AG98" s="928"/>
      <c r="AH98" s="928"/>
      <c r="AI98" s="928"/>
      <c r="AJ98" s="928"/>
      <c r="AK98" s="928"/>
      <c r="AL98" s="928"/>
      <c r="AM98" s="928"/>
      <c r="AN98" s="928"/>
      <c r="AO98" s="928"/>
      <c r="AP98" s="928"/>
      <c r="AQ98" s="928"/>
      <c r="AR98" s="928"/>
      <c r="AS98" s="928"/>
      <c r="AT98" s="832"/>
      <c r="AU98" s="832"/>
      <c r="AV98" s="832"/>
      <c r="AW98" s="832"/>
      <c r="AX98" s="832"/>
      <c r="AY98" s="832"/>
      <c r="AZ98" s="832"/>
      <c r="BA98" s="832"/>
      <c r="BB98" s="832"/>
      <c r="BC98" s="832"/>
      <c r="BD98" s="958"/>
      <c r="BE98" s="958"/>
    </row>
    <row r="99" spans="1:57" ht="25.5" customHeight="1" x14ac:dyDescent="0.2">
      <c r="A99" s="840">
        <v>88</v>
      </c>
      <c r="B99" s="878">
        <v>8</v>
      </c>
      <c r="C99" s="909"/>
      <c r="D99" s="907" t="s">
        <v>102</v>
      </c>
      <c r="E99" s="880" t="s">
        <v>278</v>
      </c>
      <c r="F99" s="942">
        <v>1</v>
      </c>
      <c r="G99" s="943">
        <v>1</v>
      </c>
      <c r="H99" s="883">
        <f>G99*100/F99</f>
        <v>100</v>
      </c>
      <c r="I99" s="899">
        <v>3</v>
      </c>
      <c r="J99" s="885">
        <f>I99*G99</f>
        <v>3</v>
      </c>
      <c r="K99" s="886">
        <f>J99*B99</f>
        <v>24</v>
      </c>
      <c r="L99" s="887">
        <f>B99*7960</f>
        <v>63680</v>
      </c>
      <c r="M99" s="887">
        <f>L99*J99</f>
        <v>191040</v>
      </c>
      <c r="N99" s="887">
        <f>C99*J99</f>
        <v>0</v>
      </c>
      <c r="O99" s="887">
        <f>N99*7960</f>
        <v>0</v>
      </c>
      <c r="P99" s="888">
        <f>K99+N99</f>
        <v>24</v>
      </c>
      <c r="Q99" s="888">
        <f t="shared" ref="Q99:Q101" si="58">M99+O99</f>
        <v>191040</v>
      </c>
      <c r="R99" s="906"/>
      <c r="S99" s="1005"/>
      <c r="T99" s="831">
        <v>88</v>
      </c>
      <c r="U99" s="908" t="s">
        <v>102</v>
      </c>
      <c r="V99" s="900" t="s">
        <v>49</v>
      </c>
      <c r="W99" s="893">
        <f t="shared" ref="W99:X101" si="59">F99</f>
        <v>1</v>
      </c>
      <c r="X99" s="893">
        <f t="shared" si="59"/>
        <v>1</v>
      </c>
      <c r="Y99" s="894">
        <f>X99*100/W99</f>
        <v>100</v>
      </c>
      <c r="Z99" s="894">
        <f t="shared" ref="Z99:AA101" si="60">I99</f>
        <v>3</v>
      </c>
      <c r="AA99" s="895">
        <f t="shared" si="60"/>
        <v>3</v>
      </c>
      <c r="AB99" s="901"/>
      <c r="AC99" s="895">
        <f t="shared" ref="AC99:AD101" si="61">AF99+AH99+AJ99+AL99+AN99+AP99+AR99+AT99+AV99+AX99+AZ99+BB99</f>
        <v>3</v>
      </c>
      <c r="AD99" s="895">
        <f t="shared" si="61"/>
        <v>0</v>
      </c>
      <c r="AE99" s="896">
        <f>AD99*100/AC99</f>
        <v>0</v>
      </c>
      <c r="AF99" s="902"/>
      <c r="AG99" s="902"/>
      <c r="AH99" s="902"/>
      <c r="AI99" s="902"/>
      <c r="AJ99" s="902"/>
      <c r="AK99" s="902"/>
      <c r="AL99" s="902"/>
      <c r="AM99" s="902"/>
      <c r="AN99" s="902"/>
      <c r="AO99" s="902"/>
      <c r="AP99" s="902"/>
      <c r="AQ99" s="902"/>
      <c r="AR99" s="902"/>
      <c r="AS99" s="902"/>
      <c r="AT99" s="901"/>
      <c r="AU99" s="901"/>
      <c r="AV99" s="901">
        <v>3</v>
      </c>
      <c r="AW99" s="901"/>
      <c r="AX99" s="901"/>
      <c r="AY99" s="901"/>
      <c r="AZ99" s="901"/>
      <c r="BA99" s="901"/>
      <c r="BB99" s="901"/>
      <c r="BC99" s="911"/>
      <c r="BD99" s="895">
        <f t="shared" ref="BD99:BE101" si="62">AF99+AH99+AJ99+AL99+AN99+AP99+AR99+AT99+AV99+AX99+AZ99+BB99</f>
        <v>3</v>
      </c>
      <c r="BE99" s="895">
        <f t="shared" si="62"/>
        <v>0</v>
      </c>
    </row>
    <row r="100" spans="1:57" ht="12" customHeight="1" x14ac:dyDescent="0.2">
      <c r="A100" s="840">
        <v>89</v>
      </c>
      <c r="B100" s="878">
        <v>1</v>
      </c>
      <c r="C100" s="879"/>
      <c r="D100" s="1453" t="s">
        <v>103</v>
      </c>
      <c r="E100" s="903" t="s">
        <v>278</v>
      </c>
      <c r="F100" s="940"/>
      <c r="G100" s="941">
        <v>40</v>
      </c>
      <c r="H100" s="883" t="e">
        <f>G100*100/F100</f>
        <v>#DIV/0!</v>
      </c>
      <c r="I100" s="899">
        <v>1</v>
      </c>
      <c r="J100" s="885">
        <f>I100*G100</f>
        <v>40</v>
      </c>
      <c r="K100" s="886">
        <f>J100*B100</f>
        <v>40</v>
      </c>
      <c r="L100" s="887">
        <f>B100*7960</f>
        <v>7960</v>
      </c>
      <c r="M100" s="887">
        <f>L100*J100</f>
        <v>318400</v>
      </c>
      <c r="N100" s="887">
        <f>C100*J100</f>
        <v>0</v>
      </c>
      <c r="O100" s="887">
        <f>N100*7960</f>
        <v>0</v>
      </c>
      <c r="P100" s="888">
        <f>K100+N100</f>
        <v>40</v>
      </c>
      <c r="Q100" s="888">
        <f t="shared" si="58"/>
        <v>318400</v>
      </c>
      <c r="R100" s="906"/>
      <c r="S100" s="1005"/>
      <c r="T100" s="831">
        <v>89</v>
      </c>
      <c r="U100" s="1450" t="s">
        <v>103</v>
      </c>
      <c r="V100" s="900" t="s">
        <v>49</v>
      </c>
      <c r="W100" s="893">
        <f t="shared" si="59"/>
        <v>0</v>
      </c>
      <c r="X100" s="893">
        <f t="shared" si="59"/>
        <v>40</v>
      </c>
      <c r="Y100" s="894" t="e">
        <f>X100*100/W100</f>
        <v>#DIV/0!</v>
      </c>
      <c r="Z100" s="894">
        <f t="shared" si="60"/>
        <v>1</v>
      </c>
      <c r="AA100" s="895">
        <f t="shared" si="60"/>
        <v>40</v>
      </c>
      <c r="AB100" s="901"/>
      <c r="AC100" s="895">
        <f t="shared" si="61"/>
        <v>40</v>
      </c>
      <c r="AD100" s="895">
        <f t="shared" si="61"/>
        <v>0</v>
      </c>
      <c r="AE100" s="896">
        <f>AD100*100/AC100</f>
        <v>0</v>
      </c>
      <c r="AF100" s="902"/>
      <c r="AG100" s="902"/>
      <c r="AH100" s="902"/>
      <c r="AI100" s="902"/>
      <c r="AJ100" s="902"/>
      <c r="AK100" s="902"/>
      <c r="AL100" s="902"/>
      <c r="AM100" s="902"/>
      <c r="AN100" s="902"/>
      <c r="AO100" s="902"/>
      <c r="AP100" s="902"/>
      <c r="AQ100" s="902"/>
      <c r="AR100" s="902"/>
      <c r="AS100" s="902"/>
      <c r="AT100" s="901"/>
      <c r="AU100" s="901"/>
      <c r="AV100" s="901">
        <v>8</v>
      </c>
      <c r="AW100" s="901"/>
      <c r="AX100" s="901">
        <v>12</v>
      </c>
      <c r="AY100" s="901"/>
      <c r="AZ100" s="901">
        <v>12</v>
      </c>
      <c r="BA100" s="901"/>
      <c r="BB100" s="901">
        <v>8</v>
      </c>
      <c r="BC100" s="911"/>
      <c r="BD100" s="895">
        <f t="shared" si="62"/>
        <v>40</v>
      </c>
      <c r="BE100" s="895">
        <f t="shared" si="62"/>
        <v>0</v>
      </c>
    </row>
    <row r="101" spans="1:57" ht="12" customHeight="1" x14ac:dyDescent="0.2">
      <c r="A101" s="840">
        <v>90</v>
      </c>
      <c r="B101" s="878">
        <v>1.5</v>
      </c>
      <c r="C101" s="879">
        <v>2</v>
      </c>
      <c r="D101" s="1454"/>
      <c r="E101" s="903" t="s">
        <v>279</v>
      </c>
      <c r="F101" s="940"/>
      <c r="G101" s="941">
        <v>10</v>
      </c>
      <c r="H101" s="883" t="e">
        <f>G101*100/F101</f>
        <v>#DIV/0!</v>
      </c>
      <c r="I101" s="899">
        <v>1</v>
      </c>
      <c r="J101" s="885">
        <f>I101*G101</f>
        <v>10</v>
      </c>
      <c r="K101" s="886">
        <f>J101*B101</f>
        <v>15</v>
      </c>
      <c r="L101" s="887">
        <f>B101*7960</f>
        <v>11940</v>
      </c>
      <c r="M101" s="887">
        <f>L101*J101</f>
        <v>119400</v>
      </c>
      <c r="N101" s="887">
        <f>C101*J101</f>
        <v>20</v>
      </c>
      <c r="O101" s="887">
        <f>N101*7960</f>
        <v>159200</v>
      </c>
      <c r="P101" s="888">
        <f>K101+N101</f>
        <v>35</v>
      </c>
      <c r="Q101" s="888">
        <f t="shared" si="58"/>
        <v>278600</v>
      </c>
      <c r="R101" s="906"/>
      <c r="S101" s="1005"/>
      <c r="T101" s="831">
        <v>90</v>
      </c>
      <c r="U101" s="1452"/>
      <c r="V101" s="900" t="s">
        <v>50</v>
      </c>
      <c r="W101" s="893">
        <f t="shared" si="59"/>
        <v>0</v>
      </c>
      <c r="X101" s="893">
        <f t="shared" si="59"/>
        <v>10</v>
      </c>
      <c r="Y101" s="894" t="e">
        <f>X101*100/W101</f>
        <v>#DIV/0!</v>
      </c>
      <c r="Z101" s="894">
        <f t="shared" si="60"/>
        <v>1</v>
      </c>
      <c r="AA101" s="895">
        <f t="shared" si="60"/>
        <v>10</v>
      </c>
      <c r="AB101" s="901"/>
      <c r="AC101" s="895">
        <f t="shared" si="61"/>
        <v>10</v>
      </c>
      <c r="AD101" s="895">
        <f t="shared" si="61"/>
        <v>0</v>
      </c>
      <c r="AE101" s="896">
        <f>AD101*100/AC101</f>
        <v>0</v>
      </c>
      <c r="AF101" s="902"/>
      <c r="AG101" s="902"/>
      <c r="AH101" s="902"/>
      <c r="AI101" s="902"/>
      <c r="AJ101" s="902"/>
      <c r="AK101" s="902"/>
      <c r="AL101" s="902"/>
      <c r="AM101" s="902"/>
      <c r="AN101" s="902"/>
      <c r="AO101" s="902"/>
      <c r="AP101" s="902"/>
      <c r="AQ101" s="902"/>
      <c r="AR101" s="902"/>
      <c r="AS101" s="902"/>
      <c r="AT101" s="901"/>
      <c r="AU101" s="901"/>
      <c r="AV101" s="901">
        <v>4</v>
      </c>
      <c r="AW101" s="901"/>
      <c r="AX101" s="901">
        <v>2</v>
      </c>
      <c r="AY101" s="901"/>
      <c r="AZ101" s="901">
        <v>2</v>
      </c>
      <c r="BA101" s="901"/>
      <c r="BB101" s="901">
        <v>2</v>
      </c>
      <c r="BC101" s="911"/>
      <c r="BD101" s="895">
        <f t="shared" si="62"/>
        <v>10</v>
      </c>
      <c r="BE101" s="895">
        <f t="shared" si="62"/>
        <v>0</v>
      </c>
    </row>
    <row r="102" spans="1:57" s="947" customFormat="1" ht="12" customHeight="1" x14ac:dyDescent="0.2">
      <c r="A102" s="840">
        <v>91</v>
      </c>
      <c r="B102" s="913"/>
      <c r="C102" s="914"/>
      <c r="D102" s="946" t="s">
        <v>104</v>
      </c>
      <c r="E102" s="915"/>
      <c r="F102" s="915"/>
      <c r="G102" s="916"/>
      <c r="H102" s="913"/>
      <c r="I102" s="917"/>
      <c r="J102" s="918"/>
      <c r="K102" s="919"/>
      <c r="L102" s="920"/>
      <c r="M102" s="920"/>
      <c r="N102" s="921"/>
      <c r="O102" s="920"/>
      <c r="P102" s="921"/>
      <c r="Q102" s="921"/>
      <c r="R102" s="923"/>
      <c r="S102" s="924"/>
      <c r="T102" s="831">
        <v>91</v>
      </c>
      <c r="U102" s="925" t="s">
        <v>104</v>
      </c>
      <c r="V102" s="926"/>
      <c r="W102" s="926"/>
      <c r="X102" s="926"/>
      <c r="Y102" s="927"/>
      <c r="Z102" s="832"/>
      <c r="AA102" s="832"/>
      <c r="AB102" s="832"/>
      <c r="AC102" s="832"/>
      <c r="AD102" s="832"/>
      <c r="AE102" s="928"/>
      <c r="AF102" s="928"/>
      <c r="AG102" s="928"/>
      <c r="AH102" s="928"/>
      <c r="AI102" s="928"/>
      <c r="AJ102" s="928"/>
      <c r="AK102" s="928"/>
      <c r="AL102" s="928"/>
      <c r="AM102" s="928"/>
      <c r="AN102" s="928"/>
      <c r="AO102" s="928"/>
      <c r="AP102" s="928"/>
      <c r="AQ102" s="928"/>
      <c r="AR102" s="928"/>
      <c r="AS102" s="928"/>
      <c r="AT102" s="832"/>
      <c r="AU102" s="832"/>
      <c r="AV102" s="832"/>
      <c r="AW102" s="832"/>
      <c r="AX102" s="832"/>
      <c r="AY102" s="832"/>
      <c r="AZ102" s="832"/>
      <c r="BA102" s="832"/>
      <c r="BB102" s="832"/>
      <c r="BC102" s="832"/>
      <c r="BD102" s="958"/>
      <c r="BE102" s="958"/>
    </row>
    <row r="103" spans="1:57" ht="22.5" customHeight="1" x14ac:dyDescent="0.2">
      <c r="A103" s="840">
        <v>92</v>
      </c>
      <c r="B103" s="878">
        <v>8</v>
      </c>
      <c r="C103" s="879"/>
      <c r="D103" s="907" t="s">
        <v>105</v>
      </c>
      <c r="E103" s="880" t="s">
        <v>106</v>
      </c>
      <c r="F103" s="959">
        <v>1</v>
      </c>
      <c r="G103" s="960">
        <v>1</v>
      </c>
      <c r="H103" s="883">
        <f>G103*100/F103</f>
        <v>100</v>
      </c>
      <c r="I103" s="899">
        <v>5</v>
      </c>
      <c r="J103" s="885">
        <f>I103*G103</f>
        <v>5</v>
      </c>
      <c r="K103" s="886">
        <f>J103*B103</f>
        <v>40</v>
      </c>
      <c r="L103" s="887">
        <f>B103*7960</f>
        <v>63680</v>
      </c>
      <c r="M103" s="887">
        <f>L103*J103</f>
        <v>318400</v>
      </c>
      <c r="N103" s="887">
        <f>C103*J103</f>
        <v>0</v>
      </c>
      <c r="O103" s="887">
        <f>N103*7960</f>
        <v>0</v>
      </c>
      <c r="P103" s="888">
        <f>K103+N103</f>
        <v>40</v>
      </c>
      <c r="Q103" s="888">
        <f t="shared" ref="Q103:Q107" si="63">M103+O103</f>
        <v>318400</v>
      </c>
      <c r="R103" s="906"/>
      <c r="S103" s="1005"/>
      <c r="T103" s="831">
        <v>92</v>
      </c>
      <c r="U103" s="908" t="s">
        <v>105</v>
      </c>
      <c r="V103" s="900" t="s">
        <v>106</v>
      </c>
      <c r="W103" s="893">
        <f t="shared" ref="W103:X107" si="64">F103</f>
        <v>1</v>
      </c>
      <c r="X103" s="893">
        <f t="shared" si="64"/>
        <v>1</v>
      </c>
      <c r="Y103" s="894">
        <f>X103*100/W103</f>
        <v>100</v>
      </c>
      <c r="Z103" s="894">
        <f t="shared" ref="Z103:AA107" si="65">I103</f>
        <v>5</v>
      </c>
      <c r="AA103" s="895">
        <f t="shared" si="65"/>
        <v>5</v>
      </c>
      <c r="AB103" s="901"/>
      <c r="AC103" s="895">
        <f t="shared" ref="AC103:AD107" si="66">AF103+AH103+AJ103+AL103+AN103+AP103+AR103+AT103+AV103+AX103+AZ103+BB103</f>
        <v>5</v>
      </c>
      <c r="AD103" s="895">
        <f t="shared" si="66"/>
        <v>0</v>
      </c>
      <c r="AE103" s="896">
        <f>AD103*100/AC103</f>
        <v>0</v>
      </c>
      <c r="AF103" s="902"/>
      <c r="AG103" s="902"/>
      <c r="AH103" s="902"/>
      <c r="AI103" s="902"/>
      <c r="AJ103" s="902"/>
      <c r="AK103" s="902"/>
      <c r="AL103" s="902"/>
      <c r="AM103" s="902"/>
      <c r="AN103" s="902"/>
      <c r="AO103" s="902"/>
      <c r="AP103" s="902"/>
      <c r="AQ103" s="902"/>
      <c r="AR103" s="902"/>
      <c r="AS103" s="902"/>
      <c r="AT103" s="901">
        <v>1</v>
      </c>
      <c r="AU103" s="901"/>
      <c r="AV103" s="901">
        <v>1</v>
      </c>
      <c r="AW103" s="901"/>
      <c r="AX103" s="901">
        <v>1</v>
      </c>
      <c r="AY103" s="901"/>
      <c r="AZ103" s="901">
        <v>1</v>
      </c>
      <c r="BA103" s="901"/>
      <c r="BB103" s="901">
        <v>1</v>
      </c>
      <c r="BC103" s="911"/>
      <c r="BD103" s="895">
        <f t="shared" ref="BD103:BE107" si="67">AF103+AH103+AJ103+AL103+AN103+AP103+AR103+AT103+AV103+AX103+AZ103+BB103</f>
        <v>5</v>
      </c>
      <c r="BE103" s="895">
        <f t="shared" si="67"/>
        <v>0</v>
      </c>
    </row>
    <row r="104" spans="1:57" ht="27" customHeight="1" x14ac:dyDescent="0.2">
      <c r="A104" s="840">
        <v>93</v>
      </c>
      <c r="B104" s="878">
        <v>1</v>
      </c>
      <c r="C104" s="879"/>
      <c r="D104" s="907" t="s">
        <v>107</v>
      </c>
      <c r="E104" s="880" t="s">
        <v>106</v>
      </c>
      <c r="F104" s="932"/>
      <c r="G104" s="933"/>
      <c r="H104" s="883" t="e">
        <f>G104*100/F104</f>
        <v>#DIV/0!</v>
      </c>
      <c r="I104" s="899"/>
      <c r="J104" s="885">
        <f>I104*G104</f>
        <v>0</v>
      </c>
      <c r="K104" s="886">
        <f>J104*B104</f>
        <v>0</v>
      </c>
      <c r="L104" s="887">
        <f>B104*7960</f>
        <v>7960</v>
      </c>
      <c r="M104" s="887">
        <f>L104*J104</f>
        <v>0</v>
      </c>
      <c r="N104" s="887">
        <f>C104*J104</f>
        <v>0</v>
      </c>
      <c r="O104" s="887">
        <f>N104*7960</f>
        <v>0</v>
      </c>
      <c r="P104" s="888">
        <f>K104+N104</f>
        <v>0</v>
      </c>
      <c r="Q104" s="888">
        <f t="shared" si="63"/>
        <v>0</v>
      </c>
      <c r="R104" s="906"/>
      <c r="S104" s="1005"/>
      <c r="T104" s="831">
        <v>93</v>
      </c>
      <c r="U104" s="908" t="s">
        <v>107</v>
      </c>
      <c r="V104" s="900" t="s">
        <v>106</v>
      </c>
      <c r="W104" s="893">
        <f t="shared" si="64"/>
        <v>0</v>
      </c>
      <c r="X104" s="893">
        <f t="shared" si="64"/>
        <v>0</v>
      </c>
      <c r="Y104" s="894" t="e">
        <f>X104*100/W104</f>
        <v>#DIV/0!</v>
      </c>
      <c r="Z104" s="894">
        <f t="shared" si="65"/>
        <v>0</v>
      </c>
      <c r="AA104" s="895">
        <f t="shared" si="65"/>
        <v>0</v>
      </c>
      <c r="AB104" s="901"/>
      <c r="AC104" s="895">
        <f t="shared" si="66"/>
        <v>0</v>
      </c>
      <c r="AD104" s="895">
        <f t="shared" si="66"/>
        <v>0</v>
      </c>
      <c r="AE104" s="896" t="e">
        <f>AD104*100/AC104</f>
        <v>#DIV/0!</v>
      </c>
      <c r="AF104" s="902"/>
      <c r="AG104" s="902"/>
      <c r="AH104" s="902"/>
      <c r="AI104" s="902"/>
      <c r="AJ104" s="902"/>
      <c r="AK104" s="902"/>
      <c r="AL104" s="902"/>
      <c r="AM104" s="902"/>
      <c r="AN104" s="902"/>
      <c r="AO104" s="902"/>
      <c r="AP104" s="902"/>
      <c r="AQ104" s="902"/>
      <c r="AR104" s="902"/>
      <c r="AS104" s="902"/>
      <c r="AT104" s="901"/>
      <c r="AU104" s="901"/>
      <c r="AV104" s="901"/>
      <c r="AW104" s="901"/>
      <c r="AX104" s="901"/>
      <c r="AY104" s="901"/>
      <c r="AZ104" s="901"/>
      <c r="BA104" s="901"/>
      <c r="BB104" s="901"/>
      <c r="BC104" s="911"/>
      <c r="BD104" s="895">
        <f t="shared" si="67"/>
        <v>0</v>
      </c>
      <c r="BE104" s="895">
        <f t="shared" si="67"/>
        <v>0</v>
      </c>
    </row>
    <row r="105" spans="1:57" ht="24.75" customHeight="1" x14ac:dyDescent="0.2">
      <c r="A105" s="840">
        <v>94</v>
      </c>
      <c r="B105" s="878">
        <v>8</v>
      </c>
      <c r="C105" s="879"/>
      <c r="D105" s="907" t="s">
        <v>108</v>
      </c>
      <c r="E105" s="880" t="s">
        <v>106</v>
      </c>
      <c r="F105" s="959">
        <v>1</v>
      </c>
      <c r="G105" s="960">
        <v>1</v>
      </c>
      <c r="H105" s="883">
        <f>G105*100/F105</f>
        <v>100</v>
      </c>
      <c r="I105" s="899">
        <v>6</v>
      </c>
      <c r="J105" s="885">
        <f>I105*G105</f>
        <v>6</v>
      </c>
      <c r="K105" s="886">
        <f>J105*B105</f>
        <v>48</v>
      </c>
      <c r="L105" s="887">
        <f>B105*7960</f>
        <v>63680</v>
      </c>
      <c r="M105" s="887">
        <f>L105*J105</f>
        <v>382080</v>
      </c>
      <c r="N105" s="887">
        <f>C105*J105</f>
        <v>0</v>
      </c>
      <c r="O105" s="887">
        <f>N105*7960</f>
        <v>0</v>
      </c>
      <c r="P105" s="888">
        <f>K105+N105</f>
        <v>48</v>
      </c>
      <c r="Q105" s="888">
        <f t="shared" si="63"/>
        <v>382080</v>
      </c>
      <c r="R105" s="906"/>
      <c r="S105" s="1005"/>
      <c r="T105" s="831">
        <v>94</v>
      </c>
      <c r="U105" s="908" t="s">
        <v>108</v>
      </c>
      <c r="V105" s="900" t="s">
        <v>106</v>
      </c>
      <c r="W105" s="893">
        <f t="shared" si="64"/>
        <v>1</v>
      </c>
      <c r="X105" s="893">
        <f t="shared" si="64"/>
        <v>1</v>
      </c>
      <c r="Y105" s="894">
        <f>X105*100/W105</f>
        <v>100</v>
      </c>
      <c r="Z105" s="894">
        <f t="shared" si="65"/>
        <v>6</v>
      </c>
      <c r="AA105" s="895">
        <f t="shared" si="65"/>
        <v>6</v>
      </c>
      <c r="AB105" s="901"/>
      <c r="AC105" s="895">
        <f t="shared" si="66"/>
        <v>6</v>
      </c>
      <c r="AD105" s="895">
        <f t="shared" si="66"/>
        <v>0</v>
      </c>
      <c r="AE105" s="896">
        <f>AD105*100/AC105</f>
        <v>0</v>
      </c>
      <c r="AF105" s="902"/>
      <c r="AG105" s="902"/>
      <c r="AH105" s="902"/>
      <c r="AI105" s="902"/>
      <c r="AJ105" s="902"/>
      <c r="AK105" s="902"/>
      <c r="AL105" s="902"/>
      <c r="AM105" s="902"/>
      <c r="AN105" s="902"/>
      <c r="AO105" s="902"/>
      <c r="AP105" s="902"/>
      <c r="AQ105" s="902"/>
      <c r="AR105" s="902"/>
      <c r="AS105" s="902"/>
      <c r="AT105" s="901">
        <v>1</v>
      </c>
      <c r="AU105" s="901"/>
      <c r="AV105" s="901">
        <v>2</v>
      </c>
      <c r="AW105" s="901"/>
      <c r="AX105" s="901">
        <v>1</v>
      </c>
      <c r="AY105" s="901"/>
      <c r="AZ105" s="901">
        <v>1</v>
      </c>
      <c r="BA105" s="901"/>
      <c r="BB105" s="901">
        <v>1</v>
      </c>
      <c r="BC105" s="911"/>
      <c r="BD105" s="895">
        <f t="shared" si="67"/>
        <v>6</v>
      </c>
      <c r="BE105" s="895">
        <f t="shared" si="67"/>
        <v>0</v>
      </c>
    </row>
    <row r="106" spans="1:57" ht="14.25" customHeight="1" x14ac:dyDescent="0.2">
      <c r="A106" s="840">
        <v>95</v>
      </c>
      <c r="B106" s="878">
        <v>8</v>
      </c>
      <c r="C106" s="879"/>
      <c r="D106" s="944" t="s">
        <v>109</v>
      </c>
      <c r="E106" s="880" t="s">
        <v>106</v>
      </c>
      <c r="F106" s="959">
        <v>1</v>
      </c>
      <c r="G106" s="960">
        <v>1</v>
      </c>
      <c r="H106" s="883">
        <f>G106*100/F106</f>
        <v>100</v>
      </c>
      <c r="I106" s="899">
        <v>5</v>
      </c>
      <c r="J106" s="885">
        <f>I106*G106</f>
        <v>5</v>
      </c>
      <c r="K106" s="886">
        <f>J106*B106</f>
        <v>40</v>
      </c>
      <c r="L106" s="887">
        <f>B106*7960</f>
        <v>63680</v>
      </c>
      <c r="M106" s="887">
        <f>L106*J106</f>
        <v>318400</v>
      </c>
      <c r="N106" s="887">
        <f>C106*J106</f>
        <v>0</v>
      </c>
      <c r="O106" s="887">
        <f>N106*7960</f>
        <v>0</v>
      </c>
      <c r="P106" s="888">
        <f>K106+N106</f>
        <v>40</v>
      </c>
      <c r="Q106" s="888">
        <f t="shared" si="63"/>
        <v>318400</v>
      </c>
      <c r="R106" s="906"/>
      <c r="S106" s="1005"/>
      <c r="T106" s="831">
        <v>95</v>
      </c>
      <c r="U106" s="908" t="s">
        <v>109</v>
      </c>
      <c r="V106" s="900" t="s">
        <v>106</v>
      </c>
      <c r="W106" s="893">
        <f t="shared" si="64"/>
        <v>1</v>
      </c>
      <c r="X106" s="893">
        <f t="shared" si="64"/>
        <v>1</v>
      </c>
      <c r="Y106" s="894">
        <f>X106*100/W106</f>
        <v>100</v>
      </c>
      <c r="Z106" s="894">
        <f t="shared" si="65"/>
        <v>5</v>
      </c>
      <c r="AA106" s="895">
        <f t="shared" si="65"/>
        <v>5</v>
      </c>
      <c r="AB106" s="901"/>
      <c r="AC106" s="895">
        <f t="shared" si="66"/>
        <v>5</v>
      </c>
      <c r="AD106" s="895">
        <f t="shared" si="66"/>
        <v>0</v>
      </c>
      <c r="AE106" s="896">
        <f>AD106*100/AC106</f>
        <v>0</v>
      </c>
      <c r="AF106" s="902"/>
      <c r="AG106" s="902"/>
      <c r="AH106" s="902"/>
      <c r="AI106" s="902"/>
      <c r="AJ106" s="902"/>
      <c r="AK106" s="902"/>
      <c r="AL106" s="902"/>
      <c r="AM106" s="902"/>
      <c r="AN106" s="902"/>
      <c r="AO106" s="902"/>
      <c r="AP106" s="902"/>
      <c r="AQ106" s="902"/>
      <c r="AR106" s="902"/>
      <c r="AS106" s="902"/>
      <c r="AT106" s="901">
        <v>1</v>
      </c>
      <c r="AU106" s="901"/>
      <c r="AV106" s="901">
        <v>1</v>
      </c>
      <c r="AW106" s="901"/>
      <c r="AX106" s="901">
        <v>1</v>
      </c>
      <c r="AY106" s="901"/>
      <c r="AZ106" s="901">
        <v>1</v>
      </c>
      <c r="BA106" s="901"/>
      <c r="BB106" s="901">
        <v>1</v>
      </c>
      <c r="BC106" s="911"/>
      <c r="BD106" s="895">
        <f t="shared" si="67"/>
        <v>5</v>
      </c>
      <c r="BE106" s="895">
        <f t="shared" si="67"/>
        <v>0</v>
      </c>
    </row>
    <row r="107" spans="1:57" ht="13.5" customHeight="1" x14ac:dyDescent="0.2">
      <c r="A107" s="840">
        <v>96</v>
      </c>
      <c r="B107" s="878">
        <v>3</v>
      </c>
      <c r="C107" s="879"/>
      <c r="D107" s="944" t="s">
        <v>110</v>
      </c>
      <c r="E107" s="880" t="s">
        <v>106</v>
      </c>
      <c r="F107" s="959">
        <v>1</v>
      </c>
      <c r="G107" s="960">
        <v>1</v>
      </c>
      <c r="H107" s="883">
        <f>G107*100/F107</f>
        <v>100</v>
      </c>
      <c r="I107" s="899">
        <v>5</v>
      </c>
      <c r="J107" s="885">
        <f>I107*G107</f>
        <v>5</v>
      </c>
      <c r="K107" s="886">
        <f>J107*B107</f>
        <v>15</v>
      </c>
      <c r="L107" s="887">
        <f>B107*7960</f>
        <v>23880</v>
      </c>
      <c r="M107" s="887">
        <f>L107*J107</f>
        <v>119400</v>
      </c>
      <c r="N107" s="887">
        <f>C107*J107</f>
        <v>0</v>
      </c>
      <c r="O107" s="887">
        <f>N107*7960</f>
        <v>0</v>
      </c>
      <c r="P107" s="888">
        <f>K107+N107</f>
        <v>15</v>
      </c>
      <c r="Q107" s="888">
        <f t="shared" si="63"/>
        <v>119400</v>
      </c>
      <c r="R107" s="906"/>
      <c r="S107" s="1005"/>
      <c r="T107" s="831">
        <v>96</v>
      </c>
      <c r="U107" s="908" t="s">
        <v>110</v>
      </c>
      <c r="V107" s="900" t="s">
        <v>106</v>
      </c>
      <c r="W107" s="893">
        <f t="shared" si="64"/>
        <v>1</v>
      </c>
      <c r="X107" s="893">
        <f t="shared" si="64"/>
        <v>1</v>
      </c>
      <c r="Y107" s="894">
        <f>X107*100/W107</f>
        <v>100</v>
      </c>
      <c r="Z107" s="894">
        <f t="shared" si="65"/>
        <v>5</v>
      </c>
      <c r="AA107" s="895">
        <f t="shared" si="65"/>
        <v>5</v>
      </c>
      <c r="AB107" s="901"/>
      <c r="AC107" s="895">
        <f t="shared" si="66"/>
        <v>5</v>
      </c>
      <c r="AD107" s="895">
        <f t="shared" si="66"/>
        <v>0</v>
      </c>
      <c r="AE107" s="896">
        <f>AD107*100/AC107</f>
        <v>0</v>
      </c>
      <c r="AF107" s="902"/>
      <c r="AG107" s="902"/>
      <c r="AH107" s="902"/>
      <c r="AI107" s="902"/>
      <c r="AJ107" s="902"/>
      <c r="AK107" s="902"/>
      <c r="AL107" s="902"/>
      <c r="AM107" s="902"/>
      <c r="AN107" s="902"/>
      <c r="AO107" s="902"/>
      <c r="AP107" s="902"/>
      <c r="AQ107" s="902"/>
      <c r="AR107" s="902"/>
      <c r="AS107" s="902"/>
      <c r="AT107" s="901">
        <v>1</v>
      </c>
      <c r="AU107" s="901"/>
      <c r="AV107" s="901">
        <v>1</v>
      </c>
      <c r="AW107" s="901"/>
      <c r="AX107" s="901">
        <v>1</v>
      </c>
      <c r="AY107" s="901"/>
      <c r="AZ107" s="901">
        <v>1</v>
      </c>
      <c r="BA107" s="901"/>
      <c r="BB107" s="901">
        <v>1</v>
      </c>
      <c r="BC107" s="911"/>
      <c r="BD107" s="895">
        <f t="shared" si="67"/>
        <v>5</v>
      </c>
      <c r="BE107" s="895">
        <f t="shared" si="67"/>
        <v>0</v>
      </c>
    </row>
    <row r="108" spans="1:57" s="947" customFormat="1" ht="12.75" customHeight="1" x14ac:dyDescent="0.2">
      <c r="A108" s="840">
        <v>97</v>
      </c>
      <c r="B108" s="913"/>
      <c r="C108" s="914"/>
      <c r="D108" s="826" t="s">
        <v>111</v>
      </c>
      <c r="E108" s="915"/>
      <c r="F108" s="915"/>
      <c r="G108" s="916"/>
      <c r="H108" s="913"/>
      <c r="I108" s="917"/>
      <c r="J108" s="918"/>
      <c r="K108" s="919"/>
      <c r="L108" s="920"/>
      <c r="M108" s="920"/>
      <c r="N108" s="921"/>
      <c r="O108" s="920"/>
      <c r="P108" s="921"/>
      <c r="Q108" s="921"/>
      <c r="R108" s="923"/>
      <c r="S108" s="924"/>
      <c r="T108" s="831">
        <v>97</v>
      </c>
      <c r="U108" s="925" t="s">
        <v>111</v>
      </c>
      <c r="V108" s="926"/>
      <c r="W108" s="926"/>
      <c r="X108" s="926"/>
      <c r="Y108" s="927"/>
      <c r="Z108" s="832"/>
      <c r="AA108" s="832"/>
      <c r="AB108" s="832"/>
      <c r="AC108" s="832"/>
      <c r="AD108" s="832"/>
      <c r="AE108" s="928"/>
      <c r="AF108" s="928"/>
      <c r="AG108" s="928"/>
      <c r="AH108" s="928"/>
      <c r="AI108" s="928"/>
      <c r="AJ108" s="928"/>
      <c r="AK108" s="928"/>
      <c r="AL108" s="928"/>
      <c r="AM108" s="928"/>
      <c r="AN108" s="928"/>
      <c r="AO108" s="928"/>
      <c r="AP108" s="928"/>
      <c r="AQ108" s="928"/>
      <c r="AR108" s="928"/>
      <c r="AS108" s="928"/>
      <c r="AT108" s="832"/>
      <c r="AU108" s="832"/>
      <c r="AV108" s="832"/>
      <c r="AW108" s="832"/>
      <c r="AX108" s="832"/>
      <c r="AY108" s="832"/>
      <c r="AZ108" s="832"/>
      <c r="BA108" s="832"/>
      <c r="BB108" s="832"/>
      <c r="BC108" s="832"/>
      <c r="BD108" s="832"/>
      <c r="BE108" s="832"/>
    </row>
    <row r="109" spans="1:57" ht="21.75" customHeight="1" x14ac:dyDescent="0.2">
      <c r="A109" s="840">
        <v>98</v>
      </c>
      <c r="B109" s="878">
        <v>24</v>
      </c>
      <c r="C109" s="879"/>
      <c r="D109" s="1453" t="s">
        <v>112</v>
      </c>
      <c r="E109" s="903" t="s">
        <v>278</v>
      </c>
      <c r="F109" s="959">
        <v>0</v>
      </c>
      <c r="G109" s="960">
        <v>0</v>
      </c>
      <c r="H109" s="883" t="e">
        <f t="shared" ref="H109:H128" si="68">G109*100/F109</f>
        <v>#DIV/0!</v>
      </c>
      <c r="I109" s="899"/>
      <c r="J109" s="885">
        <f t="shared" ref="J109:J128" si="69">I109*G109</f>
        <v>0</v>
      </c>
      <c r="K109" s="886">
        <f t="shared" ref="K109:K128" si="70">J109*B109</f>
        <v>0</v>
      </c>
      <c r="L109" s="887">
        <f t="shared" ref="L109:L128" si="71">B109*7960</f>
        <v>191040</v>
      </c>
      <c r="M109" s="887">
        <f t="shared" ref="M109:M128" si="72">L109*J109</f>
        <v>0</v>
      </c>
      <c r="N109" s="887">
        <f t="shared" ref="N109:N128" si="73">C109*J109</f>
        <v>0</v>
      </c>
      <c r="O109" s="887">
        <f t="shared" ref="O109:O128" si="74">N109*7960</f>
        <v>0</v>
      </c>
      <c r="P109" s="888">
        <f t="shared" ref="P109:P128" si="75">K109+N109</f>
        <v>0</v>
      </c>
      <c r="Q109" s="888">
        <f t="shared" ref="Q109:Q128" si="76">M109+O109</f>
        <v>0</v>
      </c>
      <c r="R109" s="906"/>
      <c r="S109" s="1005"/>
      <c r="T109" s="831">
        <v>98</v>
      </c>
      <c r="U109" s="1450" t="s">
        <v>112</v>
      </c>
      <c r="V109" s="900" t="s">
        <v>49</v>
      </c>
      <c r="W109" s="893">
        <f t="shared" ref="W109:X128" si="77">F109</f>
        <v>0</v>
      </c>
      <c r="X109" s="893">
        <f t="shared" si="77"/>
        <v>0</v>
      </c>
      <c r="Y109" s="894" t="e">
        <f t="shared" ref="Y109:Y128" si="78">X109*100/W109</f>
        <v>#DIV/0!</v>
      </c>
      <c r="Z109" s="894">
        <f t="shared" ref="Z109:AA128" si="79">I109</f>
        <v>0</v>
      </c>
      <c r="AA109" s="895">
        <f t="shared" si="79"/>
        <v>0</v>
      </c>
      <c r="AB109" s="911"/>
      <c r="AC109" s="895">
        <f t="shared" ref="AC109:AD128" si="80">AF109+AH109+AJ109+AL109+AN109+AP109+AR109+AT109+AV109+AX109+AZ109+BB109</f>
        <v>0</v>
      </c>
      <c r="AD109" s="895">
        <f t="shared" si="80"/>
        <v>0</v>
      </c>
      <c r="AE109" s="896" t="e">
        <f t="shared" ref="AE109:AE128" si="81">AD109*100/AC109</f>
        <v>#DIV/0!</v>
      </c>
      <c r="AF109" s="912"/>
      <c r="AG109" s="912"/>
      <c r="AH109" s="912"/>
      <c r="AI109" s="912"/>
      <c r="AJ109" s="912"/>
      <c r="AK109" s="912"/>
      <c r="AL109" s="912"/>
      <c r="AM109" s="912"/>
      <c r="AN109" s="912"/>
      <c r="AO109" s="912"/>
      <c r="AP109" s="912"/>
      <c r="AQ109" s="912"/>
      <c r="AR109" s="912"/>
      <c r="AS109" s="912"/>
      <c r="AT109" s="911"/>
      <c r="AU109" s="911"/>
      <c r="AV109" s="911"/>
      <c r="AW109" s="911"/>
      <c r="AX109" s="911"/>
      <c r="AY109" s="911"/>
      <c r="AZ109" s="911"/>
      <c r="BA109" s="911"/>
      <c r="BB109" s="911"/>
      <c r="BC109" s="911"/>
      <c r="BD109" s="895">
        <f t="shared" ref="BD109:BD128" si="82">AF109+AH109+AJ109+AL109+AN109+AP109+AR109+AT109+AV109+AX109+AZ109</f>
        <v>0</v>
      </c>
      <c r="BE109" s="895">
        <f t="shared" ref="BE109:BE128" si="83">AG109+AI109+AK109+AM109+AO109+AQ109+AS109+AU109+AW109+AY109+BA109+BC109</f>
        <v>0</v>
      </c>
    </row>
    <row r="110" spans="1:57" ht="17.25" customHeight="1" x14ac:dyDescent="0.2">
      <c r="A110" s="840">
        <v>99</v>
      </c>
      <c r="B110" s="878">
        <v>12</v>
      </c>
      <c r="C110" s="879"/>
      <c r="D110" s="1453"/>
      <c r="E110" s="903" t="s">
        <v>279</v>
      </c>
      <c r="F110" s="880">
        <v>0</v>
      </c>
      <c r="G110" s="961">
        <v>0</v>
      </c>
      <c r="H110" s="883" t="e">
        <f t="shared" si="68"/>
        <v>#DIV/0!</v>
      </c>
      <c r="I110" s="910"/>
      <c r="J110" s="885">
        <f t="shared" si="69"/>
        <v>0</v>
      </c>
      <c r="K110" s="886">
        <f t="shared" si="70"/>
        <v>0</v>
      </c>
      <c r="L110" s="887">
        <f t="shared" si="71"/>
        <v>95520</v>
      </c>
      <c r="M110" s="887">
        <f t="shared" si="72"/>
        <v>0</v>
      </c>
      <c r="N110" s="887">
        <f t="shared" si="73"/>
        <v>0</v>
      </c>
      <c r="O110" s="887">
        <f t="shared" si="74"/>
        <v>0</v>
      </c>
      <c r="P110" s="888">
        <f t="shared" si="75"/>
        <v>0</v>
      </c>
      <c r="Q110" s="888">
        <f t="shared" si="76"/>
        <v>0</v>
      </c>
      <c r="R110" s="906"/>
      <c r="S110" s="1005"/>
      <c r="T110" s="831">
        <v>99</v>
      </c>
      <c r="U110" s="1450"/>
      <c r="V110" s="900" t="s">
        <v>50</v>
      </c>
      <c r="W110" s="893">
        <f t="shared" si="77"/>
        <v>0</v>
      </c>
      <c r="X110" s="893">
        <f t="shared" si="77"/>
        <v>0</v>
      </c>
      <c r="Y110" s="894" t="e">
        <f t="shared" si="78"/>
        <v>#DIV/0!</v>
      </c>
      <c r="Z110" s="894">
        <f t="shared" si="79"/>
        <v>0</v>
      </c>
      <c r="AA110" s="895">
        <f t="shared" si="79"/>
        <v>0</v>
      </c>
      <c r="AB110" s="911"/>
      <c r="AC110" s="895">
        <f t="shared" si="80"/>
        <v>0</v>
      </c>
      <c r="AD110" s="895">
        <f t="shared" si="80"/>
        <v>0</v>
      </c>
      <c r="AE110" s="896" t="e">
        <f t="shared" si="81"/>
        <v>#DIV/0!</v>
      </c>
      <c r="AF110" s="912"/>
      <c r="AG110" s="912"/>
      <c r="AH110" s="912"/>
      <c r="AI110" s="912"/>
      <c r="AJ110" s="912"/>
      <c r="AK110" s="912"/>
      <c r="AL110" s="912"/>
      <c r="AM110" s="912"/>
      <c r="AN110" s="912"/>
      <c r="AO110" s="912"/>
      <c r="AP110" s="912"/>
      <c r="AQ110" s="912"/>
      <c r="AR110" s="912"/>
      <c r="AS110" s="912"/>
      <c r="AT110" s="911"/>
      <c r="AU110" s="911"/>
      <c r="AV110" s="911"/>
      <c r="AW110" s="911"/>
      <c r="AX110" s="911"/>
      <c r="AY110" s="911"/>
      <c r="AZ110" s="911"/>
      <c r="BA110" s="911"/>
      <c r="BB110" s="911"/>
      <c r="BC110" s="911"/>
      <c r="BD110" s="895">
        <f t="shared" si="82"/>
        <v>0</v>
      </c>
      <c r="BE110" s="895">
        <f t="shared" si="83"/>
        <v>0</v>
      </c>
    </row>
    <row r="111" spans="1:57" ht="27.75" customHeight="1" x14ac:dyDescent="0.2">
      <c r="A111" s="840">
        <v>100</v>
      </c>
      <c r="B111" s="878">
        <v>24</v>
      </c>
      <c r="C111" s="879"/>
      <c r="D111" s="1453" t="s">
        <v>113</v>
      </c>
      <c r="E111" s="903" t="s">
        <v>278</v>
      </c>
      <c r="F111" s="880">
        <v>0</v>
      </c>
      <c r="G111" s="961">
        <v>0</v>
      </c>
      <c r="H111" s="883" t="e">
        <f t="shared" si="68"/>
        <v>#DIV/0!</v>
      </c>
      <c r="I111" s="910"/>
      <c r="J111" s="885">
        <f t="shared" si="69"/>
        <v>0</v>
      </c>
      <c r="K111" s="886">
        <f t="shared" si="70"/>
        <v>0</v>
      </c>
      <c r="L111" s="887">
        <f t="shared" si="71"/>
        <v>191040</v>
      </c>
      <c r="M111" s="887">
        <f t="shared" si="72"/>
        <v>0</v>
      </c>
      <c r="N111" s="887">
        <f t="shared" si="73"/>
        <v>0</v>
      </c>
      <c r="O111" s="887">
        <f t="shared" si="74"/>
        <v>0</v>
      </c>
      <c r="P111" s="888">
        <f t="shared" si="75"/>
        <v>0</v>
      </c>
      <c r="Q111" s="888">
        <f t="shared" si="76"/>
        <v>0</v>
      </c>
      <c r="R111" s="906"/>
      <c r="S111" s="1005"/>
      <c r="T111" s="831">
        <v>100</v>
      </c>
      <c r="U111" s="1450" t="s">
        <v>113</v>
      </c>
      <c r="V111" s="900" t="s">
        <v>49</v>
      </c>
      <c r="W111" s="893">
        <f t="shared" si="77"/>
        <v>0</v>
      </c>
      <c r="X111" s="893">
        <f t="shared" si="77"/>
        <v>0</v>
      </c>
      <c r="Y111" s="894" t="e">
        <f t="shared" si="78"/>
        <v>#DIV/0!</v>
      </c>
      <c r="Z111" s="894">
        <f t="shared" si="79"/>
        <v>0</v>
      </c>
      <c r="AA111" s="895">
        <f t="shared" si="79"/>
        <v>0</v>
      </c>
      <c r="AB111" s="911"/>
      <c r="AC111" s="895">
        <f t="shared" si="80"/>
        <v>0</v>
      </c>
      <c r="AD111" s="895">
        <f t="shared" si="80"/>
        <v>0</v>
      </c>
      <c r="AE111" s="896" t="e">
        <f t="shared" si="81"/>
        <v>#DIV/0!</v>
      </c>
      <c r="AF111" s="912"/>
      <c r="AG111" s="912"/>
      <c r="AH111" s="912"/>
      <c r="AI111" s="912"/>
      <c r="AJ111" s="912"/>
      <c r="AK111" s="912"/>
      <c r="AL111" s="912"/>
      <c r="AM111" s="912"/>
      <c r="AN111" s="912"/>
      <c r="AO111" s="912"/>
      <c r="AP111" s="912"/>
      <c r="AQ111" s="912"/>
      <c r="AR111" s="912"/>
      <c r="AS111" s="912"/>
      <c r="AT111" s="911"/>
      <c r="AU111" s="911"/>
      <c r="AV111" s="911"/>
      <c r="AW111" s="911"/>
      <c r="AX111" s="911"/>
      <c r="AY111" s="911"/>
      <c r="AZ111" s="911"/>
      <c r="BA111" s="911"/>
      <c r="BB111" s="911"/>
      <c r="BC111" s="911"/>
      <c r="BD111" s="895">
        <f t="shared" si="82"/>
        <v>0</v>
      </c>
      <c r="BE111" s="895">
        <f t="shared" si="83"/>
        <v>0</v>
      </c>
    </row>
    <row r="112" spans="1:57" ht="27.75" customHeight="1" x14ac:dyDescent="0.2">
      <c r="A112" s="840">
        <v>101</v>
      </c>
      <c r="B112" s="878">
        <v>8</v>
      </c>
      <c r="C112" s="879"/>
      <c r="D112" s="1453"/>
      <c r="E112" s="903" t="s">
        <v>279</v>
      </c>
      <c r="F112" s="959">
        <v>0</v>
      </c>
      <c r="G112" s="960">
        <v>0</v>
      </c>
      <c r="H112" s="883" t="e">
        <f t="shared" si="68"/>
        <v>#DIV/0!</v>
      </c>
      <c r="I112" s="910"/>
      <c r="J112" s="885">
        <f t="shared" si="69"/>
        <v>0</v>
      </c>
      <c r="K112" s="886">
        <f t="shared" si="70"/>
        <v>0</v>
      </c>
      <c r="L112" s="887">
        <f t="shared" si="71"/>
        <v>63680</v>
      </c>
      <c r="M112" s="887">
        <f t="shared" si="72"/>
        <v>0</v>
      </c>
      <c r="N112" s="887">
        <f t="shared" si="73"/>
        <v>0</v>
      </c>
      <c r="O112" s="887">
        <f t="shared" si="74"/>
        <v>0</v>
      </c>
      <c r="P112" s="888">
        <f t="shared" si="75"/>
        <v>0</v>
      </c>
      <c r="Q112" s="888">
        <f t="shared" si="76"/>
        <v>0</v>
      </c>
      <c r="R112" s="906"/>
      <c r="S112" s="1005"/>
      <c r="T112" s="831">
        <v>101</v>
      </c>
      <c r="U112" s="1450"/>
      <c r="V112" s="900" t="s">
        <v>50</v>
      </c>
      <c r="W112" s="893">
        <f t="shared" si="77"/>
        <v>0</v>
      </c>
      <c r="X112" s="893">
        <f t="shared" si="77"/>
        <v>0</v>
      </c>
      <c r="Y112" s="894" t="e">
        <f t="shared" si="78"/>
        <v>#DIV/0!</v>
      </c>
      <c r="Z112" s="894">
        <f t="shared" si="79"/>
        <v>0</v>
      </c>
      <c r="AA112" s="895">
        <f t="shared" si="79"/>
        <v>0</v>
      </c>
      <c r="AB112" s="911"/>
      <c r="AC112" s="895">
        <f t="shared" si="80"/>
        <v>0</v>
      </c>
      <c r="AD112" s="895">
        <f t="shared" si="80"/>
        <v>0</v>
      </c>
      <c r="AE112" s="896" t="e">
        <f t="shared" si="81"/>
        <v>#DIV/0!</v>
      </c>
      <c r="AF112" s="912"/>
      <c r="AG112" s="912"/>
      <c r="AH112" s="912"/>
      <c r="AI112" s="912"/>
      <c r="AJ112" s="912"/>
      <c r="AK112" s="912"/>
      <c r="AL112" s="912"/>
      <c r="AM112" s="912"/>
      <c r="AN112" s="912"/>
      <c r="AO112" s="912"/>
      <c r="AP112" s="912"/>
      <c r="AQ112" s="912"/>
      <c r="AR112" s="912"/>
      <c r="AS112" s="912"/>
      <c r="AT112" s="911"/>
      <c r="AU112" s="911"/>
      <c r="AV112" s="911"/>
      <c r="AW112" s="911"/>
      <c r="AX112" s="911"/>
      <c r="AY112" s="911"/>
      <c r="AZ112" s="911"/>
      <c r="BA112" s="911"/>
      <c r="BB112" s="911"/>
      <c r="BC112" s="911"/>
      <c r="BD112" s="895">
        <f t="shared" si="82"/>
        <v>0</v>
      </c>
      <c r="BE112" s="895">
        <f t="shared" si="83"/>
        <v>0</v>
      </c>
    </row>
    <row r="113" spans="1:57" ht="9.75" customHeight="1" x14ac:dyDescent="0.2">
      <c r="A113" s="840">
        <v>102</v>
      </c>
      <c r="B113" s="878"/>
      <c r="C113" s="879"/>
      <c r="D113" s="1449" t="s">
        <v>114</v>
      </c>
      <c r="E113" s="903" t="s">
        <v>278</v>
      </c>
      <c r="F113" s="880">
        <v>0</v>
      </c>
      <c r="G113" s="961">
        <v>0</v>
      </c>
      <c r="H113" s="883" t="e">
        <f t="shared" si="68"/>
        <v>#DIV/0!</v>
      </c>
      <c r="I113" s="910"/>
      <c r="J113" s="885">
        <f t="shared" si="69"/>
        <v>0</v>
      </c>
      <c r="K113" s="886">
        <f t="shared" si="70"/>
        <v>0</v>
      </c>
      <c r="L113" s="887">
        <f t="shared" si="71"/>
        <v>0</v>
      </c>
      <c r="M113" s="887">
        <f t="shared" si="72"/>
        <v>0</v>
      </c>
      <c r="N113" s="887">
        <f t="shared" si="73"/>
        <v>0</v>
      </c>
      <c r="O113" s="887">
        <f t="shared" si="74"/>
        <v>0</v>
      </c>
      <c r="P113" s="888">
        <f t="shared" si="75"/>
        <v>0</v>
      </c>
      <c r="Q113" s="888">
        <f t="shared" si="76"/>
        <v>0</v>
      </c>
      <c r="R113" s="906"/>
      <c r="S113" s="1005"/>
      <c r="T113" s="831">
        <v>102</v>
      </c>
      <c r="U113" s="1450" t="s">
        <v>114</v>
      </c>
      <c r="V113" s="900" t="s">
        <v>49</v>
      </c>
      <c r="W113" s="893">
        <f t="shared" si="77"/>
        <v>0</v>
      </c>
      <c r="X113" s="893">
        <f t="shared" si="77"/>
        <v>0</v>
      </c>
      <c r="Y113" s="894" t="e">
        <f t="shared" si="78"/>
        <v>#DIV/0!</v>
      </c>
      <c r="Z113" s="894">
        <f t="shared" si="79"/>
        <v>0</v>
      </c>
      <c r="AA113" s="895">
        <f t="shared" si="79"/>
        <v>0</v>
      </c>
      <c r="AB113" s="911"/>
      <c r="AC113" s="895">
        <f t="shared" si="80"/>
        <v>0</v>
      </c>
      <c r="AD113" s="895">
        <f t="shared" si="80"/>
        <v>0</v>
      </c>
      <c r="AE113" s="896" t="e">
        <f t="shared" si="81"/>
        <v>#DIV/0!</v>
      </c>
      <c r="AF113" s="912"/>
      <c r="AG113" s="912"/>
      <c r="AH113" s="912"/>
      <c r="AI113" s="912"/>
      <c r="AJ113" s="912"/>
      <c r="AK113" s="912"/>
      <c r="AL113" s="912"/>
      <c r="AM113" s="912"/>
      <c r="AN113" s="912"/>
      <c r="AO113" s="912"/>
      <c r="AP113" s="912"/>
      <c r="AQ113" s="912"/>
      <c r="AR113" s="912"/>
      <c r="AS113" s="912"/>
      <c r="AT113" s="911"/>
      <c r="AU113" s="911"/>
      <c r="AV113" s="911"/>
      <c r="AW113" s="911"/>
      <c r="AX113" s="911"/>
      <c r="AY113" s="911"/>
      <c r="AZ113" s="911"/>
      <c r="BA113" s="911"/>
      <c r="BB113" s="911"/>
      <c r="BC113" s="911"/>
      <c r="BD113" s="895">
        <f t="shared" si="82"/>
        <v>0</v>
      </c>
      <c r="BE113" s="895">
        <f t="shared" si="83"/>
        <v>0</v>
      </c>
    </row>
    <row r="114" spans="1:57" ht="9.75" customHeight="1" x14ac:dyDescent="0.2">
      <c r="A114" s="840">
        <v>103</v>
      </c>
      <c r="B114" s="878"/>
      <c r="C114" s="879"/>
      <c r="D114" s="1449"/>
      <c r="E114" s="903" t="s">
        <v>279</v>
      </c>
      <c r="F114" s="880">
        <v>0</v>
      </c>
      <c r="G114" s="961">
        <v>0</v>
      </c>
      <c r="H114" s="883" t="e">
        <f t="shared" si="68"/>
        <v>#DIV/0!</v>
      </c>
      <c r="I114" s="910"/>
      <c r="J114" s="885">
        <f t="shared" si="69"/>
        <v>0</v>
      </c>
      <c r="K114" s="886">
        <f t="shared" si="70"/>
        <v>0</v>
      </c>
      <c r="L114" s="887">
        <f t="shared" si="71"/>
        <v>0</v>
      </c>
      <c r="M114" s="887">
        <f t="shared" si="72"/>
        <v>0</v>
      </c>
      <c r="N114" s="887">
        <f t="shared" si="73"/>
        <v>0</v>
      </c>
      <c r="O114" s="887">
        <f t="shared" si="74"/>
        <v>0</v>
      </c>
      <c r="P114" s="888">
        <f t="shared" si="75"/>
        <v>0</v>
      </c>
      <c r="Q114" s="888">
        <f t="shared" si="76"/>
        <v>0</v>
      </c>
      <c r="R114" s="906"/>
      <c r="S114" s="1005"/>
      <c r="T114" s="831">
        <v>103</v>
      </c>
      <c r="U114" s="1450"/>
      <c r="V114" s="900" t="s">
        <v>50</v>
      </c>
      <c r="W114" s="893">
        <f t="shared" si="77"/>
        <v>0</v>
      </c>
      <c r="X114" s="893">
        <f t="shared" si="77"/>
        <v>0</v>
      </c>
      <c r="Y114" s="894" t="e">
        <f t="shared" si="78"/>
        <v>#DIV/0!</v>
      </c>
      <c r="Z114" s="894">
        <f t="shared" si="79"/>
        <v>0</v>
      </c>
      <c r="AA114" s="895">
        <f t="shared" si="79"/>
        <v>0</v>
      </c>
      <c r="AB114" s="911"/>
      <c r="AC114" s="895">
        <f t="shared" si="80"/>
        <v>0</v>
      </c>
      <c r="AD114" s="895">
        <f t="shared" si="80"/>
        <v>0</v>
      </c>
      <c r="AE114" s="896" t="e">
        <f t="shared" si="81"/>
        <v>#DIV/0!</v>
      </c>
      <c r="AF114" s="912"/>
      <c r="AG114" s="912"/>
      <c r="AH114" s="912"/>
      <c r="AI114" s="912"/>
      <c r="AJ114" s="912"/>
      <c r="AK114" s="912"/>
      <c r="AL114" s="912"/>
      <c r="AM114" s="912"/>
      <c r="AN114" s="912"/>
      <c r="AO114" s="912"/>
      <c r="AP114" s="912"/>
      <c r="AQ114" s="912"/>
      <c r="AR114" s="912"/>
      <c r="AS114" s="912"/>
      <c r="AT114" s="911"/>
      <c r="AU114" s="911"/>
      <c r="AV114" s="911"/>
      <c r="AW114" s="911"/>
      <c r="AX114" s="911"/>
      <c r="AY114" s="911"/>
      <c r="AZ114" s="911"/>
      <c r="BA114" s="911"/>
      <c r="BB114" s="911"/>
      <c r="BC114" s="911"/>
      <c r="BD114" s="895">
        <f t="shared" si="82"/>
        <v>0</v>
      </c>
      <c r="BE114" s="895">
        <f t="shared" si="83"/>
        <v>0</v>
      </c>
    </row>
    <row r="115" spans="1:57" ht="10.5" customHeight="1" x14ac:dyDescent="0.2">
      <c r="A115" s="840">
        <v>104</v>
      </c>
      <c r="B115" s="878"/>
      <c r="C115" s="879"/>
      <c r="D115" s="1449" t="s">
        <v>115</v>
      </c>
      <c r="E115" s="903" t="s">
        <v>278</v>
      </c>
      <c r="F115" s="959">
        <v>0</v>
      </c>
      <c r="G115" s="960">
        <v>0</v>
      </c>
      <c r="H115" s="883" t="e">
        <f t="shared" si="68"/>
        <v>#DIV/0!</v>
      </c>
      <c r="I115" s="910"/>
      <c r="J115" s="885">
        <f t="shared" si="69"/>
        <v>0</v>
      </c>
      <c r="K115" s="886">
        <f t="shared" si="70"/>
        <v>0</v>
      </c>
      <c r="L115" s="887">
        <f t="shared" si="71"/>
        <v>0</v>
      </c>
      <c r="M115" s="887">
        <f t="shared" si="72"/>
        <v>0</v>
      </c>
      <c r="N115" s="887">
        <f t="shared" si="73"/>
        <v>0</v>
      </c>
      <c r="O115" s="887">
        <f t="shared" si="74"/>
        <v>0</v>
      </c>
      <c r="P115" s="888">
        <f t="shared" si="75"/>
        <v>0</v>
      </c>
      <c r="Q115" s="888">
        <f t="shared" si="76"/>
        <v>0</v>
      </c>
      <c r="R115" s="906"/>
      <c r="S115" s="1005"/>
      <c r="T115" s="831">
        <v>104</v>
      </c>
      <c r="U115" s="1450" t="s">
        <v>115</v>
      </c>
      <c r="V115" s="900" t="s">
        <v>49</v>
      </c>
      <c r="W115" s="893">
        <f t="shared" si="77"/>
        <v>0</v>
      </c>
      <c r="X115" s="893">
        <f t="shared" si="77"/>
        <v>0</v>
      </c>
      <c r="Y115" s="894" t="e">
        <f t="shared" si="78"/>
        <v>#DIV/0!</v>
      </c>
      <c r="Z115" s="894">
        <f t="shared" si="79"/>
        <v>0</v>
      </c>
      <c r="AA115" s="895">
        <f t="shared" si="79"/>
        <v>0</v>
      </c>
      <c r="AB115" s="911"/>
      <c r="AC115" s="895">
        <f t="shared" si="80"/>
        <v>0</v>
      </c>
      <c r="AD115" s="895">
        <f t="shared" si="80"/>
        <v>0</v>
      </c>
      <c r="AE115" s="896" t="e">
        <f t="shared" si="81"/>
        <v>#DIV/0!</v>
      </c>
      <c r="AF115" s="912"/>
      <c r="AG115" s="912"/>
      <c r="AH115" s="912"/>
      <c r="AI115" s="912"/>
      <c r="AJ115" s="912"/>
      <c r="AK115" s="912"/>
      <c r="AL115" s="912"/>
      <c r="AM115" s="912"/>
      <c r="AN115" s="912"/>
      <c r="AO115" s="912"/>
      <c r="AP115" s="912"/>
      <c r="AQ115" s="912"/>
      <c r="AR115" s="912"/>
      <c r="AS115" s="912"/>
      <c r="AT115" s="911"/>
      <c r="AU115" s="911"/>
      <c r="AV115" s="911"/>
      <c r="AW115" s="911"/>
      <c r="AX115" s="911"/>
      <c r="AY115" s="911"/>
      <c r="AZ115" s="911"/>
      <c r="BA115" s="911"/>
      <c r="BB115" s="911"/>
      <c r="BC115" s="911"/>
      <c r="BD115" s="895">
        <f t="shared" si="82"/>
        <v>0</v>
      </c>
      <c r="BE115" s="895">
        <f t="shared" si="83"/>
        <v>0</v>
      </c>
    </row>
    <row r="116" spans="1:57" ht="10.5" customHeight="1" x14ac:dyDescent="0.2">
      <c r="A116" s="840">
        <v>105</v>
      </c>
      <c r="B116" s="878"/>
      <c r="C116" s="879"/>
      <c r="D116" s="1449"/>
      <c r="E116" s="903" t="s">
        <v>279</v>
      </c>
      <c r="F116" s="880">
        <v>0</v>
      </c>
      <c r="G116" s="961">
        <v>0</v>
      </c>
      <c r="H116" s="883" t="e">
        <f t="shared" si="68"/>
        <v>#DIV/0!</v>
      </c>
      <c r="I116" s="910"/>
      <c r="J116" s="885">
        <f t="shared" si="69"/>
        <v>0</v>
      </c>
      <c r="K116" s="886">
        <f t="shared" si="70"/>
        <v>0</v>
      </c>
      <c r="L116" s="887">
        <f t="shared" si="71"/>
        <v>0</v>
      </c>
      <c r="M116" s="887">
        <f t="shared" si="72"/>
        <v>0</v>
      </c>
      <c r="N116" s="887">
        <f t="shared" si="73"/>
        <v>0</v>
      </c>
      <c r="O116" s="887">
        <f t="shared" si="74"/>
        <v>0</v>
      </c>
      <c r="P116" s="888">
        <f t="shared" si="75"/>
        <v>0</v>
      </c>
      <c r="Q116" s="888">
        <f t="shared" si="76"/>
        <v>0</v>
      </c>
      <c r="R116" s="906"/>
      <c r="S116" s="1005"/>
      <c r="T116" s="831">
        <v>105</v>
      </c>
      <c r="U116" s="1450"/>
      <c r="V116" s="900" t="s">
        <v>50</v>
      </c>
      <c r="W116" s="893">
        <f t="shared" si="77"/>
        <v>0</v>
      </c>
      <c r="X116" s="893">
        <f t="shared" si="77"/>
        <v>0</v>
      </c>
      <c r="Y116" s="894" t="e">
        <f t="shared" si="78"/>
        <v>#DIV/0!</v>
      </c>
      <c r="Z116" s="894">
        <f t="shared" si="79"/>
        <v>0</v>
      </c>
      <c r="AA116" s="895">
        <f t="shared" si="79"/>
        <v>0</v>
      </c>
      <c r="AB116" s="911"/>
      <c r="AC116" s="895">
        <f t="shared" si="80"/>
        <v>0</v>
      </c>
      <c r="AD116" s="895">
        <f t="shared" si="80"/>
        <v>0</v>
      </c>
      <c r="AE116" s="896" t="e">
        <f t="shared" si="81"/>
        <v>#DIV/0!</v>
      </c>
      <c r="AF116" s="912"/>
      <c r="AG116" s="912"/>
      <c r="AH116" s="912"/>
      <c r="AI116" s="912"/>
      <c r="AJ116" s="912"/>
      <c r="AK116" s="912"/>
      <c r="AL116" s="912"/>
      <c r="AM116" s="912"/>
      <c r="AN116" s="912"/>
      <c r="AO116" s="912"/>
      <c r="AP116" s="912"/>
      <c r="AQ116" s="912"/>
      <c r="AR116" s="912"/>
      <c r="AS116" s="912"/>
      <c r="AT116" s="911"/>
      <c r="AU116" s="911"/>
      <c r="AV116" s="911"/>
      <c r="AW116" s="911"/>
      <c r="AX116" s="911"/>
      <c r="AY116" s="911"/>
      <c r="AZ116" s="911"/>
      <c r="BA116" s="911"/>
      <c r="BB116" s="911"/>
      <c r="BC116" s="911"/>
      <c r="BD116" s="895">
        <f t="shared" si="82"/>
        <v>0</v>
      </c>
      <c r="BE116" s="895">
        <f t="shared" si="83"/>
        <v>0</v>
      </c>
    </row>
    <row r="117" spans="1:57" ht="11.25" customHeight="1" x14ac:dyDescent="0.2">
      <c r="A117" s="840">
        <v>106</v>
      </c>
      <c r="B117" s="878"/>
      <c r="C117" s="879"/>
      <c r="D117" s="1449" t="s">
        <v>116</v>
      </c>
      <c r="E117" s="903" t="s">
        <v>278</v>
      </c>
      <c r="F117" s="880">
        <v>0</v>
      </c>
      <c r="G117" s="961">
        <v>0</v>
      </c>
      <c r="H117" s="883" t="e">
        <f t="shared" si="68"/>
        <v>#DIV/0!</v>
      </c>
      <c r="I117" s="910"/>
      <c r="J117" s="885">
        <f t="shared" si="69"/>
        <v>0</v>
      </c>
      <c r="K117" s="886">
        <f t="shared" si="70"/>
        <v>0</v>
      </c>
      <c r="L117" s="887">
        <f t="shared" si="71"/>
        <v>0</v>
      </c>
      <c r="M117" s="887">
        <f t="shared" si="72"/>
        <v>0</v>
      </c>
      <c r="N117" s="887">
        <f t="shared" si="73"/>
        <v>0</v>
      </c>
      <c r="O117" s="887">
        <f t="shared" si="74"/>
        <v>0</v>
      </c>
      <c r="P117" s="888">
        <f t="shared" si="75"/>
        <v>0</v>
      </c>
      <c r="Q117" s="888">
        <f t="shared" si="76"/>
        <v>0</v>
      </c>
      <c r="R117" s="906"/>
      <c r="S117" s="1005"/>
      <c r="T117" s="831">
        <v>106</v>
      </c>
      <c r="U117" s="1450" t="s">
        <v>116</v>
      </c>
      <c r="V117" s="900" t="s">
        <v>49</v>
      </c>
      <c r="W117" s="893">
        <f t="shared" si="77"/>
        <v>0</v>
      </c>
      <c r="X117" s="893">
        <f t="shared" si="77"/>
        <v>0</v>
      </c>
      <c r="Y117" s="894" t="e">
        <f t="shared" si="78"/>
        <v>#DIV/0!</v>
      </c>
      <c r="Z117" s="894">
        <f t="shared" si="79"/>
        <v>0</v>
      </c>
      <c r="AA117" s="895">
        <f t="shared" si="79"/>
        <v>0</v>
      </c>
      <c r="AB117" s="911"/>
      <c r="AC117" s="895">
        <f t="shared" si="80"/>
        <v>0</v>
      </c>
      <c r="AD117" s="895">
        <f t="shared" si="80"/>
        <v>0</v>
      </c>
      <c r="AE117" s="896" t="e">
        <f t="shared" si="81"/>
        <v>#DIV/0!</v>
      </c>
      <c r="AF117" s="912"/>
      <c r="AG117" s="912"/>
      <c r="AH117" s="912"/>
      <c r="AI117" s="912"/>
      <c r="AJ117" s="912"/>
      <c r="AK117" s="912"/>
      <c r="AL117" s="912"/>
      <c r="AM117" s="912"/>
      <c r="AN117" s="912"/>
      <c r="AO117" s="912"/>
      <c r="AP117" s="912"/>
      <c r="AQ117" s="912"/>
      <c r="AR117" s="912"/>
      <c r="AS117" s="912"/>
      <c r="AT117" s="911"/>
      <c r="AU117" s="911"/>
      <c r="AV117" s="911"/>
      <c r="AW117" s="911"/>
      <c r="AX117" s="911"/>
      <c r="AY117" s="911"/>
      <c r="AZ117" s="911"/>
      <c r="BA117" s="911"/>
      <c r="BB117" s="911"/>
      <c r="BC117" s="911"/>
      <c r="BD117" s="895">
        <f t="shared" si="82"/>
        <v>0</v>
      </c>
      <c r="BE117" s="895">
        <f t="shared" si="83"/>
        <v>0</v>
      </c>
    </row>
    <row r="118" spans="1:57" ht="11.25" customHeight="1" x14ac:dyDescent="0.2">
      <c r="A118" s="840">
        <v>107</v>
      </c>
      <c r="B118" s="878"/>
      <c r="C118" s="879"/>
      <c r="D118" s="1449"/>
      <c r="E118" s="903" t="s">
        <v>279</v>
      </c>
      <c r="F118" s="959">
        <v>0</v>
      </c>
      <c r="G118" s="960">
        <v>0</v>
      </c>
      <c r="H118" s="883" t="e">
        <f t="shared" si="68"/>
        <v>#DIV/0!</v>
      </c>
      <c r="I118" s="910"/>
      <c r="J118" s="885">
        <f t="shared" si="69"/>
        <v>0</v>
      </c>
      <c r="K118" s="886">
        <f t="shared" si="70"/>
        <v>0</v>
      </c>
      <c r="L118" s="887">
        <f t="shared" si="71"/>
        <v>0</v>
      </c>
      <c r="M118" s="887">
        <f t="shared" si="72"/>
        <v>0</v>
      </c>
      <c r="N118" s="887">
        <f t="shared" si="73"/>
        <v>0</v>
      </c>
      <c r="O118" s="887">
        <f t="shared" si="74"/>
        <v>0</v>
      </c>
      <c r="P118" s="888">
        <f t="shared" si="75"/>
        <v>0</v>
      </c>
      <c r="Q118" s="888">
        <f t="shared" si="76"/>
        <v>0</v>
      </c>
      <c r="R118" s="906"/>
      <c r="S118" s="1005"/>
      <c r="T118" s="831">
        <v>107</v>
      </c>
      <c r="U118" s="1450"/>
      <c r="V118" s="900" t="s">
        <v>50</v>
      </c>
      <c r="W118" s="893">
        <f t="shared" si="77"/>
        <v>0</v>
      </c>
      <c r="X118" s="893">
        <f t="shared" si="77"/>
        <v>0</v>
      </c>
      <c r="Y118" s="894" t="e">
        <f t="shared" si="78"/>
        <v>#DIV/0!</v>
      </c>
      <c r="Z118" s="894">
        <f t="shared" si="79"/>
        <v>0</v>
      </c>
      <c r="AA118" s="895">
        <f t="shared" si="79"/>
        <v>0</v>
      </c>
      <c r="AB118" s="911"/>
      <c r="AC118" s="895">
        <f t="shared" si="80"/>
        <v>0</v>
      </c>
      <c r="AD118" s="895">
        <f t="shared" si="80"/>
        <v>0</v>
      </c>
      <c r="AE118" s="896" t="e">
        <f t="shared" si="81"/>
        <v>#DIV/0!</v>
      </c>
      <c r="AF118" s="912"/>
      <c r="AG118" s="912"/>
      <c r="AH118" s="912"/>
      <c r="AI118" s="912"/>
      <c r="AJ118" s="912"/>
      <c r="AK118" s="912"/>
      <c r="AL118" s="912"/>
      <c r="AM118" s="912"/>
      <c r="AN118" s="912"/>
      <c r="AO118" s="912"/>
      <c r="AP118" s="912"/>
      <c r="AQ118" s="912"/>
      <c r="AR118" s="912"/>
      <c r="AS118" s="912"/>
      <c r="AT118" s="911"/>
      <c r="AU118" s="911"/>
      <c r="AV118" s="911"/>
      <c r="AW118" s="911"/>
      <c r="AX118" s="911"/>
      <c r="AY118" s="911"/>
      <c r="AZ118" s="911"/>
      <c r="BA118" s="911"/>
      <c r="BB118" s="911"/>
      <c r="BC118" s="911"/>
      <c r="BD118" s="895">
        <f t="shared" si="82"/>
        <v>0</v>
      </c>
      <c r="BE118" s="895">
        <f t="shared" si="83"/>
        <v>0</v>
      </c>
    </row>
    <row r="119" spans="1:57" ht="12" customHeight="1" x14ac:dyDescent="0.2">
      <c r="A119" s="840">
        <v>108</v>
      </c>
      <c r="B119" s="878"/>
      <c r="C119" s="879"/>
      <c r="D119" s="1449" t="s">
        <v>117</v>
      </c>
      <c r="E119" s="903" t="s">
        <v>278</v>
      </c>
      <c r="F119" s="880">
        <v>0</v>
      </c>
      <c r="G119" s="961">
        <v>0</v>
      </c>
      <c r="H119" s="883" t="e">
        <f t="shared" si="68"/>
        <v>#DIV/0!</v>
      </c>
      <c r="I119" s="910"/>
      <c r="J119" s="885">
        <f t="shared" si="69"/>
        <v>0</v>
      </c>
      <c r="K119" s="886">
        <f t="shared" si="70"/>
        <v>0</v>
      </c>
      <c r="L119" s="887">
        <f t="shared" si="71"/>
        <v>0</v>
      </c>
      <c r="M119" s="887">
        <f t="shared" si="72"/>
        <v>0</v>
      </c>
      <c r="N119" s="887">
        <f t="shared" si="73"/>
        <v>0</v>
      </c>
      <c r="O119" s="887">
        <f t="shared" si="74"/>
        <v>0</v>
      </c>
      <c r="P119" s="888">
        <f t="shared" si="75"/>
        <v>0</v>
      </c>
      <c r="Q119" s="888">
        <f t="shared" si="76"/>
        <v>0</v>
      </c>
      <c r="R119" s="906"/>
      <c r="S119" s="1005"/>
      <c r="T119" s="831">
        <v>108</v>
      </c>
      <c r="U119" s="1450" t="s">
        <v>117</v>
      </c>
      <c r="V119" s="900" t="s">
        <v>49</v>
      </c>
      <c r="W119" s="893">
        <f t="shared" si="77"/>
        <v>0</v>
      </c>
      <c r="X119" s="893">
        <f t="shared" si="77"/>
        <v>0</v>
      </c>
      <c r="Y119" s="894" t="e">
        <f t="shared" si="78"/>
        <v>#DIV/0!</v>
      </c>
      <c r="Z119" s="894">
        <f t="shared" si="79"/>
        <v>0</v>
      </c>
      <c r="AA119" s="895">
        <f t="shared" si="79"/>
        <v>0</v>
      </c>
      <c r="AB119" s="911"/>
      <c r="AC119" s="895">
        <f t="shared" si="80"/>
        <v>0</v>
      </c>
      <c r="AD119" s="895">
        <f t="shared" si="80"/>
        <v>0</v>
      </c>
      <c r="AE119" s="896" t="e">
        <f t="shared" si="81"/>
        <v>#DIV/0!</v>
      </c>
      <c r="AF119" s="912"/>
      <c r="AG119" s="912"/>
      <c r="AH119" s="912"/>
      <c r="AI119" s="912"/>
      <c r="AJ119" s="912"/>
      <c r="AK119" s="912"/>
      <c r="AL119" s="912"/>
      <c r="AM119" s="912"/>
      <c r="AN119" s="912"/>
      <c r="AO119" s="912"/>
      <c r="AP119" s="912"/>
      <c r="AQ119" s="912"/>
      <c r="AR119" s="912"/>
      <c r="AS119" s="912"/>
      <c r="AT119" s="911"/>
      <c r="AU119" s="911"/>
      <c r="AV119" s="911"/>
      <c r="AW119" s="911"/>
      <c r="AX119" s="911"/>
      <c r="AY119" s="911"/>
      <c r="AZ119" s="911"/>
      <c r="BA119" s="911"/>
      <c r="BB119" s="911"/>
      <c r="BC119" s="911"/>
      <c r="BD119" s="895">
        <f t="shared" si="82"/>
        <v>0</v>
      </c>
      <c r="BE119" s="895">
        <f t="shared" si="83"/>
        <v>0</v>
      </c>
    </row>
    <row r="120" spans="1:57" ht="12" customHeight="1" x14ac:dyDescent="0.2">
      <c r="A120" s="840">
        <v>109</v>
      </c>
      <c r="B120" s="878"/>
      <c r="C120" s="879"/>
      <c r="D120" s="1449"/>
      <c r="E120" s="903" t="s">
        <v>279</v>
      </c>
      <c r="F120" s="880">
        <v>0</v>
      </c>
      <c r="G120" s="961">
        <v>0</v>
      </c>
      <c r="H120" s="883" t="e">
        <f t="shared" si="68"/>
        <v>#DIV/0!</v>
      </c>
      <c r="I120" s="910"/>
      <c r="J120" s="885">
        <f t="shared" si="69"/>
        <v>0</v>
      </c>
      <c r="K120" s="886">
        <f t="shared" si="70"/>
        <v>0</v>
      </c>
      <c r="L120" s="887">
        <f t="shared" si="71"/>
        <v>0</v>
      </c>
      <c r="M120" s="887">
        <f t="shared" si="72"/>
        <v>0</v>
      </c>
      <c r="N120" s="887">
        <f t="shared" si="73"/>
        <v>0</v>
      </c>
      <c r="O120" s="887">
        <f t="shared" si="74"/>
        <v>0</v>
      </c>
      <c r="P120" s="888">
        <f t="shared" si="75"/>
        <v>0</v>
      </c>
      <c r="Q120" s="888">
        <f t="shared" si="76"/>
        <v>0</v>
      </c>
      <c r="R120" s="906"/>
      <c r="S120" s="1005"/>
      <c r="T120" s="831">
        <v>109</v>
      </c>
      <c r="U120" s="1450"/>
      <c r="V120" s="900" t="s">
        <v>50</v>
      </c>
      <c r="W120" s="893">
        <f t="shared" si="77"/>
        <v>0</v>
      </c>
      <c r="X120" s="893">
        <f t="shared" si="77"/>
        <v>0</v>
      </c>
      <c r="Y120" s="894" t="e">
        <f t="shared" si="78"/>
        <v>#DIV/0!</v>
      </c>
      <c r="Z120" s="894">
        <f t="shared" si="79"/>
        <v>0</v>
      </c>
      <c r="AA120" s="895">
        <f t="shared" si="79"/>
        <v>0</v>
      </c>
      <c r="AB120" s="911"/>
      <c r="AC120" s="895">
        <f t="shared" si="80"/>
        <v>0</v>
      </c>
      <c r="AD120" s="895">
        <f t="shared" si="80"/>
        <v>0</v>
      </c>
      <c r="AE120" s="896" t="e">
        <f t="shared" si="81"/>
        <v>#DIV/0!</v>
      </c>
      <c r="AF120" s="912"/>
      <c r="AG120" s="912"/>
      <c r="AH120" s="912"/>
      <c r="AI120" s="912"/>
      <c r="AJ120" s="912"/>
      <c r="AK120" s="912"/>
      <c r="AL120" s="912"/>
      <c r="AM120" s="912"/>
      <c r="AN120" s="912"/>
      <c r="AO120" s="912"/>
      <c r="AP120" s="912"/>
      <c r="AQ120" s="912"/>
      <c r="AR120" s="912"/>
      <c r="AS120" s="912"/>
      <c r="AT120" s="911"/>
      <c r="AU120" s="911"/>
      <c r="AV120" s="911"/>
      <c r="AW120" s="911"/>
      <c r="AX120" s="911"/>
      <c r="AY120" s="911"/>
      <c r="AZ120" s="911"/>
      <c r="BA120" s="911"/>
      <c r="BB120" s="911"/>
      <c r="BC120" s="911"/>
      <c r="BD120" s="895">
        <f t="shared" si="82"/>
        <v>0</v>
      </c>
      <c r="BE120" s="895">
        <f t="shared" si="83"/>
        <v>0</v>
      </c>
    </row>
    <row r="121" spans="1:57" ht="12" customHeight="1" x14ac:dyDescent="0.2">
      <c r="A121" s="840">
        <v>110</v>
      </c>
      <c r="B121" s="878"/>
      <c r="C121" s="909"/>
      <c r="D121" s="1449" t="s">
        <v>118</v>
      </c>
      <c r="E121" s="903" t="s">
        <v>278</v>
      </c>
      <c r="F121" s="959">
        <v>0</v>
      </c>
      <c r="G121" s="960">
        <v>0</v>
      </c>
      <c r="H121" s="883" t="e">
        <f t="shared" si="68"/>
        <v>#DIV/0!</v>
      </c>
      <c r="I121" s="910"/>
      <c r="J121" s="885">
        <f t="shared" si="69"/>
        <v>0</v>
      </c>
      <c r="K121" s="886">
        <f t="shared" si="70"/>
        <v>0</v>
      </c>
      <c r="L121" s="887">
        <f t="shared" si="71"/>
        <v>0</v>
      </c>
      <c r="M121" s="887">
        <f t="shared" si="72"/>
        <v>0</v>
      </c>
      <c r="N121" s="887">
        <f t="shared" si="73"/>
        <v>0</v>
      </c>
      <c r="O121" s="887">
        <f t="shared" si="74"/>
        <v>0</v>
      </c>
      <c r="P121" s="888">
        <f t="shared" si="75"/>
        <v>0</v>
      </c>
      <c r="Q121" s="888">
        <f t="shared" si="76"/>
        <v>0</v>
      </c>
      <c r="R121" s="906"/>
      <c r="S121" s="1005"/>
      <c r="T121" s="831">
        <v>110</v>
      </c>
      <c r="U121" s="1450" t="s">
        <v>118</v>
      </c>
      <c r="V121" s="900" t="s">
        <v>49</v>
      </c>
      <c r="W121" s="893">
        <f t="shared" si="77"/>
        <v>0</v>
      </c>
      <c r="X121" s="893">
        <f t="shared" si="77"/>
        <v>0</v>
      </c>
      <c r="Y121" s="894" t="e">
        <f t="shared" si="78"/>
        <v>#DIV/0!</v>
      </c>
      <c r="Z121" s="894">
        <f t="shared" si="79"/>
        <v>0</v>
      </c>
      <c r="AA121" s="895">
        <f t="shared" si="79"/>
        <v>0</v>
      </c>
      <c r="AB121" s="911"/>
      <c r="AC121" s="895">
        <f t="shared" si="80"/>
        <v>0</v>
      </c>
      <c r="AD121" s="895">
        <f t="shared" si="80"/>
        <v>0</v>
      </c>
      <c r="AE121" s="896" t="e">
        <f t="shared" si="81"/>
        <v>#DIV/0!</v>
      </c>
      <c r="AF121" s="912"/>
      <c r="AG121" s="912"/>
      <c r="AH121" s="912"/>
      <c r="AI121" s="912"/>
      <c r="AJ121" s="912"/>
      <c r="AK121" s="912"/>
      <c r="AL121" s="912"/>
      <c r="AM121" s="912"/>
      <c r="AN121" s="912"/>
      <c r="AO121" s="912"/>
      <c r="AP121" s="912"/>
      <c r="AQ121" s="912"/>
      <c r="AR121" s="912"/>
      <c r="AS121" s="912"/>
      <c r="AT121" s="911"/>
      <c r="AU121" s="911"/>
      <c r="AV121" s="911"/>
      <c r="AW121" s="911"/>
      <c r="AX121" s="911"/>
      <c r="AY121" s="911"/>
      <c r="AZ121" s="911"/>
      <c r="BA121" s="911"/>
      <c r="BB121" s="911"/>
      <c r="BC121" s="911"/>
      <c r="BD121" s="895">
        <f t="shared" si="82"/>
        <v>0</v>
      </c>
      <c r="BE121" s="895">
        <f t="shared" si="83"/>
        <v>0</v>
      </c>
    </row>
    <row r="122" spans="1:57" ht="12" customHeight="1" x14ac:dyDescent="0.2">
      <c r="A122" s="840">
        <v>111</v>
      </c>
      <c r="B122" s="878"/>
      <c r="C122" s="909"/>
      <c r="D122" s="1451"/>
      <c r="E122" s="903" t="s">
        <v>279</v>
      </c>
      <c r="F122" s="880">
        <v>0</v>
      </c>
      <c r="G122" s="961">
        <v>0</v>
      </c>
      <c r="H122" s="883" t="e">
        <f t="shared" si="68"/>
        <v>#DIV/0!</v>
      </c>
      <c r="I122" s="910"/>
      <c r="J122" s="885">
        <f t="shared" si="69"/>
        <v>0</v>
      </c>
      <c r="K122" s="886">
        <f t="shared" si="70"/>
        <v>0</v>
      </c>
      <c r="L122" s="887">
        <f t="shared" si="71"/>
        <v>0</v>
      </c>
      <c r="M122" s="887">
        <f t="shared" si="72"/>
        <v>0</v>
      </c>
      <c r="N122" s="887">
        <f t="shared" si="73"/>
        <v>0</v>
      </c>
      <c r="O122" s="887">
        <f t="shared" si="74"/>
        <v>0</v>
      </c>
      <c r="P122" s="888">
        <f t="shared" si="75"/>
        <v>0</v>
      </c>
      <c r="Q122" s="888">
        <f t="shared" si="76"/>
        <v>0</v>
      </c>
      <c r="R122" s="906"/>
      <c r="S122" s="1005"/>
      <c r="T122" s="831">
        <v>111</v>
      </c>
      <c r="U122" s="1452"/>
      <c r="V122" s="900" t="s">
        <v>50</v>
      </c>
      <c r="W122" s="893">
        <f t="shared" si="77"/>
        <v>0</v>
      </c>
      <c r="X122" s="893">
        <f t="shared" si="77"/>
        <v>0</v>
      </c>
      <c r="Y122" s="894" t="e">
        <f t="shared" si="78"/>
        <v>#DIV/0!</v>
      </c>
      <c r="Z122" s="894">
        <f t="shared" si="79"/>
        <v>0</v>
      </c>
      <c r="AA122" s="895">
        <f t="shared" si="79"/>
        <v>0</v>
      </c>
      <c r="AB122" s="911"/>
      <c r="AC122" s="895">
        <f t="shared" si="80"/>
        <v>0</v>
      </c>
      <c r="AD122" s="895">
        <f t="shared" si="80"/>
        <v>0</v>
      </c>
      <c r="AE122" s="896" t="e">
        <f t="shared" si="81"/>
        <v>#DIV/0!</v>
      </c>
      <c r="AF122" s="912"/>
      <c r="AG122" s="912"/>
      <c r="AH122" s="912"/>
      <c r="AI122" s="912"/>
      <c r="AJ122" s="912"/>
      <c r="AK122" s="912"/>
      <c r="AL122" s="912"/>
      <c r="AM122" s="912"/>
      <c r="AN122" s="912"/>
      <c r="AO122" s="912"/>
      <c r="AP122" s="912"/>
      <c r="AQ122" s="912"/>
      <c r="AR122" s="912"/>
      <c r="AS122" s="912"/>
      <c r="AT122" s="911"/>
      <c r="AU122" s="911"/>
      <c r="AV122" s="911"/>
      <c r="AW122" s="911"/>
      <c r="AX122" s="911"/>
      <c r="AY122" s="911"/>
      <c r="AZ122" s="911"/>
      <c r="BA122" s="911"/>
      <c r="BB122" s="911"/>
      <c r="BC122" s="911"/>
      <c r="BD122" s="895">
        <f t="shared" si="82"/>
        <v>0</v>
      </c>
      <c r="BE122" s="895">
        <f t="shared" si="83"/>
        <v>0</v>
      </c>
    </row>
    <row r="123" spans="1:57" ht="9.75" customHeight="1" x14ac:dyDescent="0.2">
      <c r="A123" s="840">
        <v>112</v>
      </c>
      <c r="B123" s="878"/>
      <c r="C123" s="909"/>
      <c r="D123" s="1449" t="s">
        <v>119</v>
      </c>
      <c r="E123" s="903" t="s">
        <v>278</v>
      </c>
      <c r="F123" s="880">
        <v>0</v>
      </c>
      <c r="G123" s="961">
        <v>0</v>
      </c>
      <c r="H123" s="883" t="e">
        <f t="shared" si="68"/>
        <v>#DIV/0!</v>
      </c>
      <c r="I123" s="910"/>
      <c r="J123" s="885">
        <f t="shared" si="69"/>
        <v>0</v>
      </c>
      <c r="K123" s="886">
        <f t="shared" si="70"/>
        <v>0</v>
      </c>
      <c r="L123" s="887">
        <f t="shared" si="71"/>
        <v>0</v>
      </c>
      <c r="M123" s="887">
        <f t="shared" si="72"/>
        <v>0</v>
      </c>
      <c r="N123" s="887">
        <f t="shared" si="73"/>
        <v>0</v>
      </c>
      <c r="O123" s="887">
        <f t="shared" si="74"/>
        <v>0</v>
      </c>
      <c r="P123" s="888">
        <f t="shared" si="75"/>
        <v>0</v>
      </c>
      <c r="Q123" s="888">
        <f t="shared" si="76"/>
        <v>0</v>
      </c>
      <c r="R123" s="906"/>
      <c r="S123" s="1005"/>
      <c r="T123" s="831">
        <v>112</v>
      </c>
      <c r="U123" s="1450" t="s">
        <v>119</v>
      </c>
      <c r="V123" s="900" t="s">
        <v>49</v>
      </c>
      <c r="W123" s="893">
        <f t="shared" si="77"/>
        <v>0</v>
      </c>
      <c r="X123" s="893">
        <f t="shared" si="77"/>
        <v>0</v>
      </c>
      <c r="Y123" s="894" t="e">
        <f t="shared" si="78"/>
        <v>#DIV/0!</v>
      </c>
      <c r="Z123" s="894">
        <f t="shared" si="79"/>
        <v>0</v>
      </c>
      <c r="AA123" s="895">
        <f t="shared" si="79"/>
        <v>0</v>
      </c>
      <c r="AB123" s="911"/>
      <c r="AC123" s="895">
        <f t="shared" si="80"/>
        <v>0</v>
      </c>
      <c r="AD123" s="895">
        <f t="shared" si="80"/>
        <v>0</v>
      </c>
      <c r="AE123" s="896" t="e">
        <f t="shared" si="81"/>
        <v>#DIV/0!</v>
      </c>
      <c r="AF123" s="912"/>
      <c r="AG123" s="912"/>
      <c r="AH123" s="912"/>
      <c r="AI123" s="912"/>
      <c r="AJ123" s="912"/>
      <c r="AK123" s="912"/>
      <c r="AL123" s="912"/>
      <c r="AM123" s="912"/>
      <c r="AN123" s="912"/>
      <c r="AO123" s="912"/>
      <c r="AP123" s="912"/>
      <c r="AQ123" s="912"/>
      <c r="AR123" s="912"/>
      <c r="AS123" s="912"/>
      <c r="AT123" s="911"/>
      <c r="AU123" s="911"/>
      <c r="AV123" s="911"/>
      <c r="AW123" s="911"/>
      <c r="AX123" s="911"/>
      <c r="AY123" s="911"/>
      <c r="AZ123" s="911"/>
      <c r="BA123" s="911"/>
      <c r="BB123" s="911"/>
      <c r="BC123" s="911"/>
      <c r="BD123" s="895">
        <f t="shared" si="82"/>
        <v>0</v>
      </c>
      <c r="BE123" s="895">
        <f t="shared" si="83"/>
        <v>0</v>
      </c>
    </row>
    <row r="124" spans="1:57" ht="9.75" customHeight="1" x14ac:dyDescent="0.2">
      <c r="A124" s="840">
        <v>113</v>
      </c>
      <c r="B124" s="878"/>
      <c r="C124" s="909"/>
      <c r="D124" s="1449"/>
      <c r="E124" s="903" t="s">
        <v>279</v>
      </c>
      <c r="F124" s="959">
        <v>0</v>
      </c>
      <c r="G124" s="960">
        <v>0</v>
      </c>
      <c r="H124" s="883" t="e">
        <f t="shared" si="68"/>
        <v>#DIV/0!</v>
      </c>
      <c r="I124" s="910"/>
      <c r="J124" s="885">
        <f t="shared" si="69"/>
        <v>0</v>
      </c>
      <c r="K124" s="886">
        <f t="shared" si="70"/>
        <v>0</v>
      </c>
      <c r="L124" s="887">
        <f t="shared" si="71"/>
        <v>0</v>
      </c>
      <c r="M124" s="887">
        <f t="shared" si="72"/>
        <v>0</v>
      </c>
      <c r="N124" s="887">
        <f t="shared" si="73"/>
        <v>0</v>
      </c>
      <c r="O124" s="887">
        <f t="shared" si="74"/>
        <v>0</v>
      </c>
      <c r="P124" s="888">
        <f t="shared" si="75"/>
        <v>0</v>
      </c>
      <c r="Q124" s="888">
        <f t="shared" si="76"/>
        <v>0</v>
      </c>
      <c r="R124" s="906"/>
      <c r="S124" s="1005"/>
      <c r="T124" s="831">
        <v>113</v>
      </c>
      <c r="U124" s="1450"/>
      <c r="V124" s="900" t="s">
        <v>50</v>
      </c>
      <c r="W124" s="893">
        <f t="shared" si="77"/>
        <v>0</v>
      </c>
      <c r="X124" s="893">
        <f t="shared" si="77"/>
        <v>0</v>
      </c>
      <c r="Y124" s="894" t="e">
        <f t="shared" si="78"/>
        <v>#DIV/0!</v>
      </c>
      <c r="Z124" s="894">
        <f t="shared" si="79"/>
        <v>0</v>
      </c>
      <c r="AA124" s="895">
        <f t="shared" si="79"/>
        <v>0</v>
      </c>
      <c r="AB124" s="911"/>
      <c r="AC124" s="895">
        <f t="shared" si="80"/>
        <v>0</v>
      </c>
      <c r="AD124" s="895">
        <f t="shared" si="80"/>
        <v>0</v>
      </c>
      <c r="AE124" s="896" t="e">
        <f t="shared" si="81"/>
        <v>#DIV/0!</v>
      </c>
      <c r="AF124" s="912"/>
      <c r="AG124" s="912"/>
      <c r="AH124" s="912"/>
      <c r="AI124" s="912"/>
      <c r="AJ124" s="912"/>
      <c r="AK124" s="912"/>
      <c r="AL124" s="912"/>
      <c r="AM124" s="912"/>
      <c r="AN124" s="912"/>
      <c r="AO124" s="912"/>
      <c r="AP124" s="912"/>
      <c r="AQ124" s="912"/>
      <c r="AR124" s="912"/>
      <c r="AS124" s="912"/>
      <c r="AT124" s="911"/>
      <c r="AU124" s="911"/>
      <c r="AV124" s="911"/>
      <c r="AW124" s="911"/>
      <c r="AX124" s="911"/>
      <c r="AY124" s="911"/>
      <c r="AZ124" s="911"/>
      <c r="BA124" s="911"/>
      <c r="BB124" s="911"/>
      <c r="BC124" s="911"/>
      <c r="BD124" s="895">
        <f t="shared" si="82"/>
        <v>0</v>
      </c>
      <c r="BE124" s="895">
        <f t="shared" si="83"/>
        <v>0</v>
      </c>
    </row>
    <row r="125" spans="1:57" ht="9.75" customHeight="1" x14ac:dyDescent="0.2">
      <c r="A125" s="840">
        <v>114</v>
      </c>
      <c r="B125" s="878"/>
      <c r="C125" s="909"/>
      <c r="D125" s="1449" t="s">
        <v>120</v>
      </c>
      <c r="E125" s="903" t="s">
        <v>278</v>
      </c>
      <c r="F125" s="880">
        <v>0</v>
      </c>
      <c r="G125" s="961">
        <v>0</v>
      </c>
      <c r="H125" s="883" t="e">
        <f t="shared" si="68"/>
        <v>#DIV/0!</v>
      </c>
      <c r="I125" s="910"/>
      <c r="J125" s="885">
        <f t="shared" si="69"/>
        <v>0</v>
      </c>
      <c r="K125" s="886">
        <f t="shared" si="70"/>
        <v>0</v>
      </c>
      <c r="L125" s="887">
        <f t="shared" si="71"/>
        <v>0</v>
      </c>
      <c r="M125" s="887">
        <f t="shared" si="72"/>
        <v>0</v>
      </c>
      <c r="N125" s="887">
        <f t="shared" si="73"/>
        <v>0</v>
      </c>
      <c r="O125" s="887">
        <f t="shared" si="74"/>
        <v>0</v>
      </c>
      <c r="P125" s="888">
        <f t="shared" si="75"/>
        <v>0</v>
      </c>
      <c r="Q125" s="888">
        <f t="shared" si="76"/>
        <v>0</v>
      </c>
      <c r="R125" s="906"/>
      <c r="S125" s="1005"/>
      <c r="T125" s="831">
        <v>114</v>
      </c>
      <c r="U125" s="1450" t="s">
        <v>120</v>
      </c>
      <c r="V125" s="900" t="s">
        <v>49</v>
      </c>
      <c r="W125" s="893">
        <f t="shared" si="77"/>
        <v>0</v>
      </c>
      <c r="X125" s="893">
        <f t="shared" si="77"/>
        <v>0</v>
      </c>
      <c r="Y125" s="894" t="e">
        <f t="shared" si="78"/>
        <v>#DIV/0!</v>
      </c>
      <c r="Z125" s="894">
        <f t="shared" si="79"/>
        <v>0</v>
      </c>
      <c r="AA125" s="895">
        <f t="shared" si="79"/>
        <v>0</v>
      </c>
      <c r="AB125" s="911"/>
      <c r="AC125" s="895">
        <f t="shared" si="80"/>
        <v>0</v>
      </c>
      <c r="AD125" s="895">
        <f t="shared" si="80"/>
        <v>0</v>
      </c>
      <c r="AE125" s="896" t="e">
        <f t="shared" si="81"/>
        <v>#DIV/0!</v>
      </c>
      <c r="AF125" s="912"/>
      <c r="AG125" s="912"/>
      <c r="AH125" s="912"/>
      <c r="AI125" s="912"/>
      <c r="AJ125" s="912"/>
      <c r="AK125" s="912"/>
      <c r="AL125" s="912"/>
      <c r="AM125" s="912"/>
      <c r="AN125" s="912"/>
      <c r="AO125" s="912"/>
      <c r="AP125" s="912"/>
      <c r="AQ125" s="912"/>
      <c r="AR125" s="912"/>
      <c r="AS125" s="912"/>
      <c r="AT125" s="911"/>
      <c r="AU125" s="911"/>
      <c r="AV125" s="911"/>
      <c r="AW125" s="911"/>
      <c r="AX125" s="911"/>
      <c r="AY125" s="911"/>
      <c r="AZ125" s="911"/>
      <c r="BA125" s="911"/>
      <c r="BB125" s="911"/>
      <c r="BC125" s="911"/>
      <c r="BD125" s="895">
        <f t="shared" si="82"/>
        <v>0</v>
      </c>
      <c r="BE125" s="895">
        <f t="shared" si="83"/>
        <v>0</v>
      </c>
    </row>
    <row r="126" spans="1:57" ht="9.75" customHeight="1" x14ac:dyDescent="0.2">
      <c r="A126" s="840">
        <v>115</v>
      </c>
      <c r="B126" s="878"/>
      <c r="C126" s="909"/>
      <c r="D126" s="1449"/>
      <c r="E126" s="903" t="s">
        <v>279</v>
      </c>
      <c r="F126" s="880">
        <v>0</v>
      </c>
      <c r="G126" s="961">
        <v>0</v>
      </c>
      <c r="H126" s="883" t="e">
        <f t="shared" si="68"/>
        <v>#DIV/0!</v>
      </c>
      <c r="I126" s="910"/>
      <c r="J126" s="885">
        <f t="shared" si="69"/>
        <v>0</v>
      </c>
      <c r="K126" s="886">
        <f t="shared" si="70"/>
        <v>0</v>
      </c>
      <c r="L126" s="887">
        <f t="shared" si="71"/>
        <v>0</v>
      </c>
      <c r="M126" s="887">
        <f t="shared" si="72"/>
        <v>0</v>
      </c>
      <c r="N126" s="887">
        <f t="shared" si="73"/>
        <v>0</v>
      </c>
      <c r="O126" s="887">
        <f t="shared" si="74"/>
        <v>0</v>
      </c>
      <c r="P126" s="888">
        <f t="shared" si="75"/>
        <v>0</v>
      </c>
      <c r="Q126" s="888">
        <f t="shared" si="76"/>
        <v>0</v>
      </c>
      <c r="R126" s="906"/>
      <c r="S126" s="1005"/>
      <c r="T126" s="831">
        <v>115</v>
      </c>
      <c r="U126" s="1450"/>
      <c r="V126" s="900" t="s">
        <v>50</v>
      </c>
      <c r="W126" s="893">
        <f t="shared" si="77"/>
        <v>0</v>
      </c>
      <c r="X126" s="893">
        <f t="shared" si="77"/>
        <v>0</v>
      </c>
      <c r="Y126" s="894" t="e">
        <f t="shared" si="78"/>
        <v>#DIV/0!</v>
      </c>
      <c r="Z126" s="894">
        <f t="shared" si="79"/>
        <v>0</v>
      </c>
      <c r="AA126" s="895">
        <f t="shared" si="79"/>
        <v>0</v>
      </c>
      <c r="AB126" s="911"/>
      <c r="AC126" s="895">
        <f t="shared" si="80"/>
        <v>0</v>
      </c>
      <c r="AD126" s="895">
        <f t="shared" si="80"/>
        <v>0</v>
      </c>
      <c r="AE126" s="896" t="e">
        <f t="shared" si="81"/>
        <v>#DIV/0!</v>
      </c>
      <c r="AF126" s="912"/>
      <c r="AG126" s="912"/>
      <c r="AH126" s="912"/>
      <c r="AI126" s="912"/>
      <c r="AJ126" s="912"/>
      <c r="AK126" s="912"/>
      <c r="AL126" s="912"/>
      <c r="AM126" s="912"/>
      <c r="AN126" s="912"/>
      <c r="AO126" s="912"/>
      <c r="AP126" s="912"/>
      <c r="AQ126" s="912"/>
      <c r="AR126" s="912"/>
      <c r="AS126" s="912"/>
      <c r="AT126" s="911"/>
      <c r="AU126" s="911"/>
      <c r="AV126" s="911"/>
      <c r="AW126" s="911"/>
      <c r="AX126" s="911"/>
      <c r="AY126" s="911"/>
      <c r="AZ126" s="911"/>
      <c r="BA126" s="911"/>
      <c r="BB126" s="911"/>
      <c r="BC126" s="911"/>
      <c r="BD126" s="895">
        <f t="shared" si="82"/>
        <v>0</v>
      </c>
      <c r="BE126" s="895">
        <f t="shared" si="83"/>
        <v>0</v>
      </c>
    </row>
    <row r="127" spans="1:57" ht="12" customHeight="1" x14ac:dyDescent="0.2">
      <c r="A127" s="840">
        <v>116</v>
      </c>
      <c r="B127" s="878"/>
      <c r="C127" s="909"/>
      <c r="D127" s="1449" t="s">
        <v>121</v>
      </c>
      <c r="E127" s="903" t="s">
        <v>278</v>
      </c>
      <c r="F127" s="959">
        <v>0</v>
      </c>
      <c r="G127" s="960">
        <v>0</v>
      </c>
      <c r="H127" s="883" t="e">
        <f t="shared" si="68"/>
        <v>#DIV/0!</v>
      </c>
      <c r="I127" s="910"/>
      <c r="J127" s="885">
        <f t="shared" si="69"/>
        <v>0</v>
      </c>
      <c r="K127" s="886">
        <f t="shared" si="70"/>
        <v>0</v>
      </c>
      <c r="L127" s="887">
        <f t="shared" si="71"/>
        <v>0</v>
      </c>
      <c r="M127" s="887">
        <f t="shared" si="72"/>
        <v>0</v>
      </c>
      <c r="N127" s="887">
        <f t="shared" si="73"/>
        <v>0</v>
      </c>
      <c r="O127" s="887">
        <f t="shared" si="74"/>
        <v>0</v>
      </c>
      <c r="P127" s="888">
        <f t="shared" si="75"/>
        <v>0</v>
      </c>
      <c r="Q127" s="888">
        <f t="shared" si="76"/>
        <v>0</v>
      </c>
      <c r="R127" s="906"/>
      <c r="S127" s="962"/>
      <c r="T127" s="831">
        <v>116</v>
      </c>
      <c r="U127" s="1450" t="s">
        <v>121</v>
      </c>
      <c r="V127" s="900" t="s">
        <v>49</v>
      </c>
      <c r="W127" s="893">
        <f t="shared" si="77"/>
        <v>0</v>
      </c>
      <c r="X127" s="893">
        <f t="shared" si="77"/>
        <v>0</v>
      </c>
      <c r="Y127" s="894" t="e">
        <f t="shared" si="78"/>
        <v>#DIV/0!</v>
      </c>
      <c r="Z127" s="894">
        <f t="shared" si="79"/>
        <v>0</v>
      </c>
      <c r="AA127" s="895">
        <f t="shared" si="79"/>
        <v>0</v>
      </c>
      <c r="AB127" s="911"/>
      <c r="AC127" s="895">
        <f t="shared" si="80"/>
        <v>0</v>
      </c>
      <c r="AD127" s="895">
        <f t="shared" si="80"/>
        <v>0</v>
      </c>
      <c r="AE127" s="896" t="e">
        <f t="shared" si="81"/>
        <v>#DIV/0!</v>
      </c>
      <c r="AF127" s="912"/>
      <c r="AG127" s="912"/>
      <c r="AH127" s="912"/>
      <c r="AI127" s="912"/>
      <c r="AJ127" s="912"/>
      <c r="AK127" s="912"/>
      <c r="AL127" s="912"/>
      <c r="AM127" s="912"/>
      <c r="AN127" s="912"/>
      <c r="AO127" s="912"/>
      <c r="AP127" s="912"/>
      <c r="AQ127" s="912"/>
      <c r="AR127" s="912"/>
      <c r="AS127" s="912"/>
      <c r="AT127" s="911"/>
      <c r="AU127" s="911"/>
      <c r="AV127" s="911"/>
      <c r="AW127" s="911"/>
      <c r="AX127" s="911"/>
      <c r="AY127" s="911"/>
      <c r="AZ127" s="911"/>
      <c r="BA127" s="911"/>
      <c r="BB127" s="911"/>
      <c r="BC127" s="911"/>
      <c r="BD127" s="895">
        <f t="shared" si="82"/>
        <v>0</v>
      </c>
      <c r="BE127" s="895">
        <f t="shared" si="83"/>
        <v>0</v>
      </c>
    </row>
    <row r="128" spans="1:57" ht="12" customHeight="1" x14ac:dyDescent="0.2">
      <c r="A128" s="840">
        <v>117</v>
      </c>
      <c r="B128" s="878"/>
      <c r="C128" s="909"/>
      <c r="D128" s="1449"/>
      <c r="E128" s="903" t="s">
        <v>279</v>
      </c>
      <c r="F128" s="880">
        <v>0</v>
      </c>
      <c r="G128" s="961">
        <v>0</v>
      </c>
      <c r="H128" s="883" t="e">
        <f t="shared" si="68"/>
        <v>#DIV/0!</v>
      </c>
      <c r="I128" s="910"/>
      <c r="J128" s="885">
        <f t="shared" si="69"/>
        <v>0</v>
      </c>
      <c r="K128" s="886">
        <f t="shared" si="70"/>
        <v>0</v>
      </c>
      <c r="L128" s="887">
        <f t="shared" si="71"/>
        <v>0</v>
      </c>
      <c r="M128" s="887">
        <f t="shared" si="72"/>
        <v>0</v>
      </c>
      <c r="N128" s="887">
        <f t="shared" si="73"/>
        <v>0</v>
      </c>
      <c r="O128" s="887">
        <f t="shared" si="74"/>
        <v>0</v>
      </c>
      <c r="P128" s="888">
        <f t="shared" si="75"/>
        <v>0</v>
      </c>
      <c r="Q128" s="888">
        <f t="shared" si="76"/>
        <v>0</v>
      </c>
      <c r="R128" s="906"/>
      <c r="S128" s="962"/>
      <c r="T128" s="831">
        <v>117</v>
      </c>
      <c r="U128" s="1450"/>
      <c r="V128" s="900" t="s">
        <v>50</v>
      </c>
      <c r="W128" s="893">
        <f t="shared" si="77"/>
        <v>0</v>
      </c>
      <c r="X128" s="893">
        <f t="shared" si="77"/>
        <v>0</v>
      </c>
      <c r="Y128" s="894" t="e">
        <f t="shared" si="78"/>
        <v>#DIV/0!</v>
      </c>
      <c r="Z128" s="894">
        <f t="shared" si="79"/>
        <v>0</v>
      </c>
      <c r="AA128" s="895">
        <f t="shared" si="79"/>
        <v>0</v>
      </c>
      <c r="AB128" s="911"/>
      <c r="AC128" s="895">
        <f t="shared" si="80"/>
        <v>0</v>
      </c>
      <c r="AD128" s="895">
        <f t="shared" si="80"/>
        <v>0</v>
      </c>
      <c r="AE128" s="896" t="e">
        <f t="shared" si="81"/>
        <v>#DIV/0!</v>
      </c>
      <c r="AF128" s="912"/>
      <c r="AG128" s="912"/>
      <c r="AH128" s="912"/>
      <c r="AI128" s="912"/>
      <c r="AJ128" s="912"/>
      <c r="AK128" s="912"/>
      <c r="AL128" s="912"/>
      <c r="AM128" s="912"/>
      <c r="AN128" s="912"/>
      <c r="AO128" s="912"/>
      <c r="AP128" s="912"/>
      <c r="AQ128" s="912"/>
      <c r="AR128" s="900"/>
      <c r="AS128" s="900"/>
      <c r="AT128" s="900"/>
      <c r="AU128" s="900"/>
      <c r="AV128" s="900"/>
      <c r="AW128" s="900"/>
      <c r="AX128" s="900"/>
      <c r="AY128" s="900"/>
      <c r="AZ128" s="900"/>
      <c r="BA128" s="900"/>
      <c r="BB128" s="900"/>
      <c r="BC128" s="900"/>
      <c r="BD128" s="895">
        <f t="shared" si="82"/>
        <v>0</v>
      </c>
      <c r="BE128" s="895">
        <f t="shared" si="83"/>
        <v>0</v>
      </c>
    </row>
    <row r="129" spans="1:58" ht="15.75" customHeight="1" x14ac:dyDescent="0.2">
      <c r="A129" s="840">
        <v>118</v>
      </c>
      <c r="B129" s="963"/>
      <c r="C129" s="909">
        <f>SUM(C14:C128)</f>
        <v>17.54</v>
      </c>
      <c r="D129" s="964" t="s">
        <v>122</v>
      </c>
      <c r="E129" s="965"/>
      <c r="F129" s="965">
        <f t="shared" ref="F129:Q129" si="84">SUM(F14:F128)</f>
        <v>186</v>
      </c>
      <c r="G129" s="966">
        <f t="shared" si="84"/>
        <v>337</v>
      </c>
      <c r="H129" s="967" t="e">
        <f t="shared" si="84"/>
        <v>#DIV/0!</v>
      </c>
      <c r="I129" s="965">
        <f t="shared" si="84"/>
        <v>124</v>
      </c>
      <c r="J129" s="968">
        <f t="shared" si="84"/>
        <v>906</v>
      </c>
      <c r="K129" s="969">
        <f t="shared" si="84"/>
        <v>775.92</v>
      </c>
      <c r="L129" s="970">
        <f t="shared" si="84"/>
        <v>1837088.4000000001</v>
      </c>
      <c r="M129" s="971">
        <f t="shared" si="84"/>
        <v>6176323.2000000002</v>
      </c>
      <c r="N129" s="971">
        <f t="shared" si="84"/>
        <v>104.08</v>
      </c>
      <c r="O129" s="972">
        <f t="shared" si="84"/>
        <v>828476.8</v>
      </c>
      <c r="P129" s="973">
        <f t="shared" si="84"/>
        <v>880</v>
      </c>
      <c r="Q129" s="973">
        <f t="shared" si="84"/>
        <v>7004800</v>
      </c>
      <c r="R129" s="906"/>
      <c r="S129" s="1005"/>
      <c r="T129" s="831">
        <v>118</v>
      </c>
      <c r="U129" s="974" t="s">
        <v>122</v>
      </c>
      <c r="V129" s="937"/>
      <c r="W129" s="937"/>
      <c r="X129" s="937"/>
      <c r="Y129" s="938"/>
      <c r="Z129" s="938"/>
      <c r="AA129" s="894">
        <f>SUM(AA14:AA128)</f>
        <v>906</v>
      </c>
      <c r="AB129" s="938"/>
      <c r="AC129" s="894">
        <f>SUM(AC14:AC128)</f>
        <v>906</v>
      </c>
      <c r="AD129" s="938"/>
      <c r="AE129" s="939"/>
      <c r="AF129" s="938">
        <f t="shared" ref="AF129:BE129" si="85">SUM(AF14:AF128)</f>
        <v>0</v>
      </c>
      <c r="AG129" s="938">
        <f t="shared" si="85"/>
        <v>0</v>
      </c>
      <c r="AH129" s="938">
        <f t="shared" si="85"/>
        <v>0</v>
      </c>
      <c r="AI129" s="938">
        <f t="shared" si="85"/>
        <v>0</v>
      </c>
      <c r="AJ129" s="938">
        <f t="shared" si="85"/>
        <v>0</v>
      </c>
      <c r="AK129" s="938">
        <f t="shared" si="85"/>
        <v>0</v>
      </c>
      <c r="AL129" s="938">
        <f t="shared" si="85"/>
        <v>0</v>
      </c>
      <c r="AM129" s="938">
        <f t="shared" si="85"/>
        <v>0</v>
      </c>
      <c r="AN129" s="938">
        <f t="shared" si="85"/>
        <v>0</v>
      </c>
      <c r="AO129" s="938">
        <f t="shared" si="85"/>
        <v>0</v>
      </c>
      <c r="AP129" s="938">
        <f t="shared" si="85"/>
        <v>0</v>
      </c>
      <c r="AQ129" s="938">
        <f t="shared" si="85"/>
        <v>0</v>
      </c>
      <c r="AR129" s="938">
        <f t="shared" si="85"/>
        <v>0</v>
      </c>
      <c r="AS129" s="938">
        <f t="shared" si="85"/>
        <v>0</v>
      </c>
      <c r="AT129" s="938">
        <f t="shared" si="85"/>
        <v>58</v>
      </c>
      <c r="AU129" s="938">
        <f t="shared" si="85"/>
        <v>0</v>
      </c>
      <c r="AV129" s="938">
        <f t="shared" si="85"/>
        <v>268</v>
      </c>
      <c r="AW129" s="938">
        <f t="shared" si="85"/>
        <v>0</v>
      </c>
      <c r="AX129" s="938">
        <f t="shared" si="85"/>
        <v>242</v>
      </c>
      <c r="AY129" s="938">
        <f t="shared" si="85"/>
        <v>0</v>
      </c>
      <c r="AZ129" s="938">
        <f t="shared" si="85"/>
        <v>176</v>
      </c>
      <c r="BA129" s="938">
        <f t="shared" si="85"/>
        <v>0</v>
      </c>
      <c r="BB129" s="938">
        <f t="shared" si="85"/>
        <v>162</v>
      </c>
      <c r="BC129" s="938">
        <f t="shared" si="85"/>
        <v>0</v>
      </c>
      <c r="BD129" s="938">
        <f t="shared" si="85"/>
        <v>906</v>
      </c>
      <c r="BE129" s="938">
        <f t="shared" si="85"/>
        <v>0</v>
      </c>
      <c r="BF129" s="808"/>
    </row>
    <row r="130" spans="1:58" ht="12" customHeight="1" x14ac:dyDescent="0.2">
      <c r="A130" s="992"/>
      <c r="B130" s="820"/>
      <c r="C130" s="975"/>
      <c r="D130" s="976"/>
      <c r="E130" s="977"/>
      <c r="F130" s="978"/>
      <c r="G130" s="979"/>
      <c r="H130" s="980"/>
      <c r="I130" s="980"/>
      <c r="J130" s="981"/>
      <c r="K130" s="980"/>
      <c r="L130" s="982"/>
      <c r="M130" s="982"/>
      <c r="N130" s="980"/>
      <c r="O130" s="980"/>
      <c r="P130" s="983"/>
      <c r="Q130" s="983"/>
      <c r="R130" s="906"/>
      <c r="S130" s="1005"/>
      <c r="T130" s="992"/>
      <c r="U130" s="996"/>
      <c r="V130" s="985"/>
      <c r="W130" s="985"/>
      <c r="X130" s="985"/>
      <c r="Y130" s="986"/>
      <c r="Z130" s="986"/>
      <c r="AA130" s="987"/>
      <c r="AB130" s="986"/>
      <c r="AC130" s="986"/>
      <c r="AD130" s="986"/>
      <c r="AE130" s="988"/>
      <c r="AF130" s="988"/>
      <c r="AG130" s="988"/>
      <c r="AH130" s="988"/>
      <c r="AI130" s="988"/>
      <c r="AJ130" s="988"/>
      <c r="AK130" s="988"/>
      <c r="AL130" s="988"/>
      <c r="AM130" s="988"/>
      <c r="AN130" s="988"/>
      <c r="AO130" s="988"/>
      <c r="AP130" s="988"/>
      <c r="AQ130" s="988"/>
      <c r="AR130" s="986"/>
      <c r="AS130" s="985"/>
      <c r="AT130" s="986"/>
      <c r="AU130" s="985"/>
      <c r="AV130" s="986"/>
      <c r="AW130" s="985"/>
      <c r="AX130" s="985"/>
      <c r="AY130" s="985"/>
      <c r="AZ130" s="985"/>
      <c r="BA130" s="985"/>
      <c r="BB130" s="985"/>
      <c r="BC130" s="985"/>
      <c r="BD130" s="986">
        <f>AF129+AH129+AJ129+AL129+AN129+AP129+AR129+AT129+AV129+AX129+AZ129+BB129</f>
        <v>906</v>
      </c>
      <c r="BE130" s="986">
        <f>AG129+AI129+AK129+AM129+AO129+AQ129+AS129+AU129+AW129+AY129+BA129+BC129</f>
        <v>0</v>
      </c>
    </row>
    <row r="131" spans="1:58" ht="13.5" customHeight="1" x14ac:dyDescent="0.2">
      <c r="A131" s="1446" t="s">
        <v>123</v>
      </c>
      <c r="B131" s="1446"/>
      <c r="C131" s="1446"/>
      <c r="D131" s="1446"/>
      <c r="E131" s="1446"/>
      <c r="F131" s="1446"/>
      <c r="G131" s="1446"/>
      <c r="H131" s="1446"/>
      <c r="I131" s="1446"/>
      <c r="J131" s="1446"/>
      <c r="K131" s="989"/>
      <c r="L131" s="989"/>
      <c r="M131" s="989"/>
      <c r="N131" s="989"/>
      <c r="O131" s="989"/>
      <c r="P131" s="989"/>
      <c r="Q131" s="989"/>
      <c r="R131" s="906"/>
      <c r="S131" s="1005"/>
      <c r="T131" s="992"/>
      <c r="U131" s="992"/>
      <c r="V131" s="985"/>
      <c r="W131" s="985"/>
      <c r="X131" s="985"/>
      <c r="Y131" s="985"/>
      <c r="Z131" s="985"/>
      <c r="AA131" s="986"/>
      <c r="AB131" s="989"/>
      <c r="AC131" s="989"/>
      <c r="AD131" s="989"/>
      <c r="AE131" s="990"/>
      <c r="AF131" s="990"/>
      <c r="AG131" s="990"/>
      <c r="AH131" s="990"/>
      <c r="AI131" s="990"/>
      <c r="AJ131" s="990"/>
      <c r="AK131" s="990"/>
      <c r="AL131" s="990"/>
      <c r="AM131" s="990"/>
      <c r="AN131" s="990"/>
      <c r="AO131" s="990"/>
      <c r="AP131" s="990"/>
      <c r="AQ131" s="990"/>
      <c r="AR131" s="990"/>
      <c r="AS131" s="990"/>
      <c r="AT131" s="989"/>
      <c r="AU131" s="989"/>
      <c r="AV131" s="989"/>
      <c r="AW131" s="989"/>
      <c r="AX131" s="989"/>
      <c r="AY131" s="989"/>
      <c r="AZ131" s="989"/>
      <c r="BA131" s="989"/>
      <c r="BB131" s="989"/>
      <c r="BC131" s="989"/>
      <c r="BD131" s="989"/>
      <c r="BE131" s="989"/>
    </row>
    <row r="132" spans="1:58" ht="12" customHeight="1" x14ac:dyDescent="0.2">
      <c r="A132" s="1448" t="s">
        <v>124</v>
      </c>
      <c r="B132" s="1448"/>
      <c r="C132" s="1448"/>
      <c r="D132" s="1448"/>
      <c r="E132" s="1445">
        <f>K129*7960</f>
        <v>6176323.1999999993</v>
      </c>
      <c r="F132" s="1445"/>
      <c r="G132" s="1445"/>
      <c r="H132" s="989">
        <f>+K129+N129</f>
        <v>880</v>
      </c>
      <c r="I132" s="989"/>
      <c r="J132" s="989"/>
      <c r="K132" s="1446" t="s">
        <v>125</v>
      </c>
      <c r="L132" s="1446"/>
      <c r="M132" s="818" t="s">
        <v>126</v>
      </c>
      <c r="N132" s="989"/>
      <c r="O132" s="1005"/>
      <c r="P132" s="986"/>
      <c r="Q132" s="986"/>
      <c r="R132" s="906"/>
      <c r="S132" s="1005"/>
      <c r="T132" s="992" t="s">
        <v>283</v>
      </c>
      <c r="U132" s="992"/>
      <c r="V132" s="985"/>
      <c r="W132" s="985"/>
      <c r="X132" s="985"/>
      <c r="Y132" s="985"/>
      <c r="Z132" s="985"/>
      <c r="AA132" s="986"/>
      <c r="AB132" s="989"/>
      <c r="AC132" s="989"/>
      <c r="AD132" s="989"/>
      <c r="AE132" s="990"/>
      <c r="AF132" s="990"/>
      <c r="AG132" s="990"/>
      <c r="AH132" s="990"/>
      <c r="AI132" s="990"/>
      <c r="AJ132" s="990"/>
      <c r="AK132" s="990"/>
      <c r="AL132" s="990"/>
      <c r="AM132" s="990"/>
      <c r="AN132" s="990"/>
      <c r="AO132" s="990"/>
      <c r="AP132" s="990"/>
      <c r="AQ132" s="990"/>
      <c r="AR132" s="990"/>
      <c r="AS132" s="990"/>
      <c r="AT132" s="989"/>
      <c r="AU132" s="989"/>
      <c r="AV132" s="989"/>
      <c r="AW132" s="989"/>
      <c r="AX132" s="989"/>
      <c r="AY132" s="989"/>
      <c r="AZ132" s="989"/>
      <c r="BA132" s="989"/>
      <c r="BB132" s="989"/>
      <c r="BC132" s="989"/>
      <c r="BD132" s="989"/>
      <c r="BE132" s="989"/>
    </row>
    <row r="133" spans="1:58" ht="12" customHeight="1" x14ac:dyDescent="0.2">
      <c r="A133" s="1448" t="s">
        <v>128</v>
      </c>
      <c r="B133" s="1448"/>
      <c r="C133" s="1448"/>
      <c r="D133" s="1448"/>
      <c r="E133" s="1445">
        <f>N129*7960</f>
        <v>828476.79999999993</v>
      </c>
      <c r="F133" s="1445"/>
      <c r="G133" s="1445"/>
      <c r="H133" s="989"/>
      <c r="I133" s="989"/>
      <c r="J133" s="989"/>
      <c r="K133" s="1446" t="s">
        <v>125</v>
      </c>
      <c r="L133" s="1446"/>
      <c r="M133" s="818" t="s">
        <v>129</v>
      </c>
      <c r="N133" s="991"/>
      <c r="O133" s="991"/>
      <c r="P133" s="980"/>
      <c r="Q133" s="980"/>
      <c r="R133" s="906"/>
      <c r="S133" s="1005"/>
      <c r="T133" s="992"/>
      <c r="U133" s="1442"/>
      <c r="V133" s="985"/>
      <c r="W133" s="985"/>
      <c r="X133" s="985"/>
      <c r="Y133" s="985"/>
      <c r="Z133" s="985"/>
      <c r="AA133" s="986"/>
      <c r="AB133" s="989"/>
      <c r="AC133" s="989"/>
      <c r="AD133" s="989"/>
      <c r="AE133" s="990"/>
      <c r="AF133" s="990"/>
      <c r="AG133" s="990"/>
      <c r="AH133" s="990"/>
      <c r="AI133" s="990"/>
      <c r="AJ133" s="990"/>
      <c r="AK133" s="990"/>
      <c r="AL133" s="990"/>
      <c r="AM133" s="990"/>
      <c r="AN133" s="990"/>
      <c r="AO133" s="990"/>
      <c r="AP133" s="990"/>
      <c r="AQ133" s="990"/>
      <c r="AR133" s="990"/>
      <c r="AS133" s="990"/>
      <c r="AT133" s="989"/>
      <c r="AU133" s="989"/>
      <c r="AV133" s="989"/>
      <c r="AW133" s="989"/>
      <c r="AX133" s="989"/>
      <c r="AY133" s="989"/>
      <c r="AZ133" s="989"/>
      <c r="BA133" s="989"/>
      <c r="BB133" s="989"/>
      <c r="BC133" s="989"/>
      <c r="BD133" s="989"/>
      <c r="BE133" s="989"/>
    </row>
    <row r="134" spans="1:58" ht="12" customHeight="1" x14ac:dyDescent="0.2">
      <c r="A134" s="1448" t="s">
        <v>130</v>
      </c>
      <c r="B134" s="1448"/>
      <c r="C134" s="1448"/>
      <c r="D134" s="1448"/>
      <c r="E134" s="1445">
        <f>1820000/2</f>
        <v>910000</v>
      </c>
      <c r="F134" s="1445"/>
      <c r="G134" s="1445"/>
      <c r="H134" s="989"/>
      <c r="I134" s="989"/>
      <c r="J134" s="989"/>
      <c r="K134" s="1446" t="s">
        <v>125</v>
      </c>
      <c r="L134" s="1446"/>
      <c r="M134" s="818" t="s">
        <v>131</v>
      </c>
      <c r="N134" s="993"/>
      <c r="O134" s="993"/>
      <c r="P134" s="980"/>
      <c r="Q134" s="980"/>
      <c r="R134" s="906"/>
      <c r="S134" s="1005"/>
      <c r="T134" s="992"/>
      <c r="U134" s="1442"/>
      <c r="V134" s="985"/>
      <c r="W134" s="985"/>
      <c r="X134" s="985"/>
      <c r="Y134" s="985"/>
      <c r="Z134" s="985"/>
      <c r="AA134" s="986"/>
      <c r="AB134" s="989"/>
      <c r="AC134" s="989"/>
      <c r="AD134" s="989"/>
      <c r="AE134" s="990"/>
      <c r="AF134" s="990"/>
      <c r="AG134" s="990"/>
      <c r="AH134" s="990"/>
      <c r="AI134" s="990"/>
      <c r="AJ134" s="990"/>
      <c r="AK134" s="990"/>
      <c r="AL134" s="990"/>
      <c r="AM134" s="990"/>
      <c r="AN134" s="990"/>
      <c r="AO134" s="990"/>
      <c r="AP134" s="990"/>
      <c r="AQ134" s="990"/>
      <c r="AR134" s="990"/>
      <c r="AS134" s="990"/>
      <c r="AT134" s="989"/>
      <c r="AU134" s="989"/>
      <c r="AV134" s="989"/>
      <c r="AW134" s="989"/>
      <c r="AX134" s="989"/>
      <c r="AY134" s="989"/>
      <c r="AZ134" s="989"/>
      <c r="BA134" s="989"/>
      <c r="BB134" s="989"/>
      <c r="BC134" s="989"/>
      <c r="BD134" s="989"/>
      <c r="BE134" s="989"/>
    </row>
    <row r="135" spans="1:58" ht="12" customHeight="1" x14ac:dyDescent="0.2">
      <c r="A135" s="1448" t="s">
        <v>132</v>
      </c>
      <c r="B135" s="1448"/>
      <c r="C135" s="1448"/>
      <c r="D135" s="1448"/>
      <c r="E135" s="1445">
        <v>1400000</v>
      </c>
      <c r="F135" s="1445"/>
      <c r="G135" s="1445"/>
      <c r="H135" s="989"/>
      <c r="I135" s="989"/>
      <c r="J135" s="989"/>
      <c r="K135" s="1446" t="s">
        <v>125</v>
      </c>
      <c r="L135" s="1446"/>
      <c r="M135" s="1446" t="s">
        <v>133</v>
      </c>
      <c r="N135" s="1446"/>
      <c r="O135" s="989"/>
      <c r="P135" s="994"/>
      <c r="Q135" s="994"/>
      <c r="R135" s="906"/>
      <c r="S135" s="1005"/>
      <c r="T135" s="992"/>
      <c r="U135" s="992"/>
      <c r="V135" s="985"/>
      <c r="W135" s="985"/>
      <c r="X135" s="985"/>
      <c r="Y135" s="985"/>
      <c r="Z135" s="985"/>
      <c r="AA135" s="962"/>
      <c r="AB135" s="962"/>
      <c r="AC135" s="962"/>
      <c r="AD135" s="962"/>
      <c r="AE135" s="995"/>
      <c r="AF135" s="995"/>
      <c r="AG135" s="995"/>
      <c r="AH135" s="995"/>
      <c r="AI135" s="995"/>
      <c r="AJ135" s="995"/>
      <c r="AK135" s="995"/>
      <c r="AL135" s="995"/>
      <c r="AM135" s="995"/>
      <c r="AN135" s="995"/>
      <c r="AO135" s="995"/>
      <c r="AP135" s="995"/>
      <c r="AQ135" s="995"/>
      <c r="AR135" s="962"/>
      <c r="AS135" s="962"/>
      <c r="AT135" s="989"/>
      <c r="AU135" s="989"/>
      <c r="AV135" s="989"/>
      <c r="AW135" s="989"/>
      <c r="AX135" s="989"/>
      <c r="AY135" s="989"/>
      <c r="AZ135" s="989"/>
      <c r="BA135" s="989"/>
      <c r="BB135" s="989"/>
      <c r="BC135" s="989"/>
      <c r="BD135" s="989"/>
      <c r="BE135" s="989"/>
    </row>
    <row r="136" spans="1:58" ht="12" customHeight="1" x14ac:dyDescent="0.2">
      <c r="A136" s="1448" t="s">
        <v>134</v>
      </c>
      <c r="B136" s="1448"/>
      <c r="C136" s="1448"/>
      <c r="D136" s="1448"/>
      <c r="E136" s="1445">
        <v>500000</v>
      </c>
      <c r="F136" s="1445"/>
      <c r="G136" s="1445"/>
      <c r="H136" s="989"/>
      <c r="I136" s="989"/>
      <c r="J136" s="989"/>
      <c r="K136" s="1446" t="s">
        <v>125</v>
      </c>
      <c r="L136" s="1446"/>
      <c r="M136" s="1443" t="s">
        <v>135</v>
      </c>
      <c r="N136" s="1443"/>
      <c r="O136" s="989"/>
      <c r="P136" s="994"/>
      <c r="Q136" s="994"/>
      <c r="R136" s="906"/>
      <c r="S136" s="1005"/>
      <c r="T136" s="992"/>
      <c r="U136" s="992"/>
      <c r="V136" s="985"/>
      <c r="W136" s="985"/>
      <c r="X136" s="985"/>
      <c r="Y136" s="985"/>
      <c r="Z136" s="985"/>
      <c r="AA136" s="962"/>
      <c r="AB136" s="962"/>
      <c r="AC136" s="962"/>
      <c r="AD136" s="962"/>
      <c r="AE136" s="995"/>
      <c r="AF136" s="995"/>
      <c r="AG136" s="995"/>
      <c r="AH136" s="995"/>
      <c r="AI136" s="995"/>
      <c r="AJ136" s="995"/>
      <c r="AK136" s="995"/>
      <c r="AL136" s="995"/>
      <c r="AM136" s="995"/>
      <c r="AN136" s="995"/>
      <c r="AO136" s="995"/>
      <c r="AP136" s="995"/>
      <c r="AQ136" s="995"/>
      <c r="AR136" s="962"/>
      <c r="AS136" s="962"/>
      <c r="AT136" s="989"/>
      <c r="AU136" s="989"/>
      <c r="AV136" s="989"/>
      <c r="AW136" s="989"/>
      <c r="AX136" s="989"/>
      <c r="AY136" s="989"/>
      <c r="AZ136" s="989"/>
      <c r="BA136" s="989"/>
      <c r="BB136" s="989"/>
      <c r="BC136" s="989"/>
      <c r="BD136" s="989"/>
      <c r="BE136" s="989"/>
    </row>
    <row r="137" spans="1:58" ht="12" customHeight="1" x14ac:dyDescent="0.2">
      <c r="A137" s="1448" t="s">
        <v>136</v>
      </c>
      <c r="B137" s="1448"/>
      <c r="C137" s="1448"/>
      <c r="D137" s="1448"/>
      <c r="E137" s="1445">
        <f>501600/2</f>
        <v>250800</v>
      </c>
      <c r="F137" s="1445"/>
      <c r="G137" s="1445"/>
      <c r="H137" s="989"/>
      <c r="I137" s="989"/>
      <c r="J137" s="989"/>
      <c r="K137" s="1446" t="s">
        <v>125</v>
      </c>
      <c r="L137" s="1446"/>
      <c r="M137" s="997" t="s">
        <v>137</v>
      </c>
      <c r="N137" s="989"/>
      <c r="O137" s="989"/>
      <c r="P137" s="994"/>
      <c r="Q137" s="994"/>
      <c r="R137" s="906"/>
      <c r="S137" s="1005"/>
      <c r="T137" s="992"/>
      <c r="U137" s="992"/>
      <c r="V137" s="985"/>
      <c r="W137" s="985"/>
      <c r="X137" s="985"/>
      <c r="Y137" s="985"/>
      <c r="Z137" s="985"/>
      <c r="AA137" s="962"/>
      <c r="AB137" s="962"/>
      <c r="AC137" s="962"/>
      <c r="AD137" s="962"/>
      <c r="AE137" s="995"/>
      <c r="AF137" s="995"/>
      <c r="AG137" s="995"/>
      <c r="AH137" s="995"/>
      <c r="AI137" s="995"/>
      <c r="AJ137" s="995"/>
      <c r="AK137" s="995"/>
      <c r="AL137" s="995"/>
      <c r="AM137" s="995"/>
      <c r="AN137" s="995"/>
      <c r="AO137" s="995"/>
      <c r="AP137" s="995"/>
      <c r="AQ137" s="995"/>
      <c r="AR137" s="962"/>
      <c r="AS137" s="962"/>
      <c r="AT137" s="989"/>
      <c r="AU137" s="989"/>
      <c r="AV137" s="989"/>
      <c r="AW137" s="989"/>
      <c r="AX137" s="989"/>
      <c r="AY137" s="989"/>
      <c r="AZ137" s="989"/>
      <c r="BA137" s="989"/>
      <c r="BB137" s="989"/>
      <c r="BC137" s="989"/>
      <c r="BD137" s="989"/>
      <c r="BE137" s="989"/>
    </row>
    <row r="138" spans="1:58" ht="12" customHeight="1" x14ac:dyDescent="0.2">
      <c r="A138" s="1448" t="s">
        <v>138</v>
      </c>
      <c r="B138" s="1448"/>
      <c r="C138" s="1448"/>
      <c r="D138" s="1448"/>
      <c r="E138" s="1445">
        <f>1698400/2</f>
        <v>849200</v>
      </c>
      <c r="F138" s="1445"/>
      <c r="G138" s="1445"/>
      <c r="H138" s="989"/>
      <c r="I138" s="989"/>
      <c r="J138" s="989"/>
      <c r="K138" s="1446" t="s">
        <v>125</v>
      </c>
      <c r="L138" s="1446"/>
      <c r="M138" s="1443" t="s">
        <v>139</v>
      </c>
      <c r="N138" s="1443"/>
      <c r="O138" s="998"/>
      <c r="P138" s="994"/>
      <c r="Q138" s="994"/>
      <c r="R138" s="906"/>
      <c r="S138" s="1005"/>
      <c r="T138" s="992"/>
      <c r="U138" s="992"/>
      <c r="V138" s="985"/>
      <c r="W138" s="985"/>
      <c r="X138" s="985"/>
      <c r="Y138" s="985"/>
      <c r="Z138" s="985"/>
      <c r="AA138" s="962"/>
      <c r="AB138" s="962"/>
      <c r="AC138" s="962"/>
      <c r="AD138" s="962"/>
      <c r="AE138" s="995"/>
      <c r="AF138" s="995"/>
      <c r="AG138" s="995"/>
      <c r="AH138" s="995"/>
      <c r="AI138" s="995"/>
      <c r="AJ138" s="995"/>
      <c r="AK138" s="995"/>
      <c r="AL138" s="995"/>
      <c r="AM138" s="995"/>
      <c r="AN138" s="995"/>
      <c r="AO138" s="995"/>
      <c r="AP138" s="995"/>
      <c r="AQ138" s="995"/>
      <c r="AR138" s="962"/>
      <c r="AS138" s="962"/>
      <c r="AT138" s="989"/>
      <c r="AU138" s="989"/>
      <c r="AV138" s="989"/>
      <c r="AW138" s="989"/>
      <c r="AX138" s="989"/>
      <c r="AY138" s="989"/>
      <c r="AZ138" s="989"/>
      <c r="BA138" s="989"/>
      <c r="BB138" s="989"/>
      <c r="BC138" s="989"/>
      <c r="BD138" s="989"/>
      <c r="BE138" s="989"/>
    </row>
    <row r="139" spans="1:58" ht="12" customHeight="1" x14ac:dyDescent="0.2">
      <c r="A139" s="1444" t="s">
        <v>140</v>
      </c>
      <c r="B139" s="1444"/>
      <c r="C139" s="1444"/>
      <c r="D139" s="1444"/>
      <c r="E139" s="1445">
        <f>SUM(E132:G138)</f>
        <v>10914800</v>
      </c>
      <c r="F139" s="1445"/>
      <c r="G139" s="1445"/>
      <c r="H139" s="989"/>
      <c r="I139" s="989"/>
      <c r="J139" s="989"/>
      <c r="K139" s="1446" t="s">
        <v>125</v>
      </c>
      <c r="L139" s="1446"/>
      <c r="M139" s="1443" t="s">
        <v>141</v>
      </c>
      <c r="N139" s="1443"/>
      <c r="O139" s="989"/>
      <c r="P139" s="989"/>
      <c r="Q139" s="989"/>
      <c r="R139" s="906"/>
      <c r="S139" s="1005"/>
      <c r="T139" s="992"/>
      <c r="U139" s="992"/>
      <c r="V139" s="985"/>
      <c r="W139" s="985"/>
      <c r="X139" s="985"/>
      <c r="Y139" s="985"/>
      <c r="Z139" s="985"/>
      <c r="AA139" s="962"/>
      <c r="AB139" s="962"/>
      <c r="AC139" s="962"/>
      <c r="AD139" s="962"/>
      <c r="AE139" s="995"/>
      <c r="AF139" s="995"/>
      <c r="AG139" s="995"/>
      <c r="AH139" s="995"/>
      <c r="AI139" s="995"/>
      <c r="AJ139" s="995"/>
      <c r="AK139" s="995"/>
      <c r="AL139" s="995"/>
      <c r="AM139" s="995"/>
      <c r="AN139" s="995"/>
      <c r="AO139" s="995"/>
      <c r="AP139" s="995"/>
      <c r="AQ139" s="995"/>
      <c r="AR139" s="962"/>
      <c r="AS139" s="962"/>
      <c r="AT139" s="989"/>
      <c r="AU139" s="989"/>
      <c r="AV139" s="989"/>
      <c r="AW139" s="989"/>
      <c r="AX139" s="989"/>
      <c r="AY139" s="989"/>
      <c r="AZ139" s="989"/>
      <c r="BA139" s="989"/>
      <c r="BB139" s="989"/>
      <c r="BC139" s="989"/>
      <c r="BD139" s="989"/>
      <c r="BE139" s="989"/>
    </row>
    <row r="140" spans="1:58" ht="12" customHeight="1" x14ac:dyDescent="0.2">
      <c r="E140" s="1447">
        <f>10914800</f>
        <v>10914800</v>
      </c>
      <c r="F140" s="1447"/>
      <c r="G140" s="1447"/>
      <c r="H140" s="818"/>
      <c r="I140" s="998"/>
      <c r="J140" s="818"/>
      <c r="K140" s="1446" t="s">
        <v>125</v>
      </c>
      <c r="L140" s="1446"/>
      <c r="M140" s="996" t="s">
        <v>142</v>
      </c>
      <c r="N140" s="818"/>
      <c r="O140" s="818"/>
      <c r="R140" s="829"/>
      <c r="S140" s="992"/>
      <c r="T140" s="999"/>
      <c r="U140" s="999"/>
      <c r="V140" s="999"/>
      <c r="W140" s="999"/>
      <c r="X140" s="999"/>
      <c r="Y140" s="999"/>
      <c r="Z140" s="999"/>
      <c r="AA140" s="999"/>
      <c r="AB140" s="999"/>
      <c r="AC140" s="999"/>
      <c r="AD140" s="999"/>
      <c r="AE140" s="999"/>
      <c r="AF140" s="999"/>
      <c r="AG140" s="999"/>
      <c r="AH140" s="999"/>
      <c r="AI140" s="999"/>
      <c r="AJ140" s="999"/>
      <c r="AK140" s="999"/>
      <c r="AL140" s="999"/>
      <c r="AM140" s="999"/>
      <c r="AN140" s="999"/>
      <c r="AO140" s="999"/>
      <c r="AP140" s="999"/>
      <c r="AQ140" s="999"/>
      <c r="AR140" s="999"/>
      <c r="AS140" s="999"/>
      <c r="AT140" s="999"/>
      <c r="AU140" s="999"/>
      <c r="AV140" s="999"/>
      <c r="AW140" s="999"/>
      <c r="AX140" s="999"/>
      <c r="AY140" s="999"/>
      <c r="AZ140" s="999"/>
      <c r="BA140" s="999"/>
      <c r="BB140" s="999"/>
      <c r="BC140" s="999"/>
      <c r="BD140" s="999"/>
      <c r="BE140" s="999"/>
    </row>
    <row r="141" spans="1:58" ht="20.25" customHeight="1" x14ac:dyDescent="0.2">
      <c r="A141" s="1000" t="s">
        <v>284</v>
      </c>
      <c r="E141" s="1440">
        <f>+E140-E139</f>
        <v>0</v>
      </c>
      <c r="F141" s="1440"/>
      <c r="G141" s="1440"/>
      <c r="H141" s="804"/>
      <c r="I141" s="804"/>
      <c r="J141" s="804"/>
      <c r="N141" s="992"/>
      <c r="O141" s="992"/>
      <c r="R141" s="829"/>
      <c r="S141" s="992"/>
      <c r="T141" s="992"/>
      <c r="U141" s="992"/>
      <c r="V141" s="992"/>
      <c r="W141" s="992"/>
      <c r="X141" s="992"/>
      <c r="Y141" s="992"/>
      <c r="Z141" s="992"/>
      <c r="AA141" s="999"/>
      <c r="AB141" s="999"/>
      <c r="AC141" s="999"/>
      <c r="AD141" s="999"/>
      <c r="AE141" s="999"/>
      <c r="AF141" s="999"/>
      <c r="AG141" s="999"/>
      <c r="AH141" s="999"/>
      <c r="AI141" s="999"/>
      <c r="AJ141" s="999"/>
      <c r="AK141" s="999"/>
      <c r="AL141" s="999"/>
      <c r="AM141" s="999"/>
      <c r="AN141" s="999"/>
      <c r="AO141" s="999"/>
      <c r="AP141" s="999"/>
      <c r="AQ141" s="999"/>
      <c r="AR141" s="999"/>
      <c r="AS141" s="999"/>
      <c r="AT141" s="992"/>
      <c r="AU141" s="992"/>
      <c r="AV141" s="992"/>
      <c r="AW141" s="992"/>
      <c r="AX141" s="992"/>
      <c r="AY141" s="992"/>
      <c r="AZ141" s="992"/>
      <c r="BA141" s="992"/>
      <c r="BB141" s="992"/>
      <c r="BC141" s="992"/>
      <c r="BD141" s="992"/>
      <c r="BE141" s="992"/>
    </row>
    <row r="142" spans="1:58" ht="18.75" customHeight="1" x14ac:dyDescent="0.2">
      <c r="E142" s="808"/>
      <c r="F142" s="808"/>
      <c r="H142" s="808"/>
      <c r="I142" s="804"/>
      <c r="J142" s="804"/>
      <c r="N142" s="992"/>
      <c r="O142" s="992"/>
      <c r="R142" s="829"/>
      <c r="S142" s="992"/>
      <c r="T142" s="992"/>
      <c r="U142" s="992"/>
      <c r="V142" s="992"/>
      <c r="W142" s="992"/>
      <c r="X142" s="992"/>
      <c r="Y142" s="992"/>
      <c r="Z142" s="992"/>
      <c r="AA142" s="999"/>
      <c r="AB142" s="999"/>
      <c r="AC142" s="999"/>
      <c r="AD142" s="999"/>
      <c r="AE142" s="999"/>
      <c r="AF142" s="999"/>
      <c r="AG142" s="999"/>
      <c r="AH142" s="999"/>
      <c r="AI142" s="999"/>
      <c r="AJ142" s="999"/>
      <c r="AK142" s="999"/>
      <c r="AL142" s="999"/>
      <c r="AM142" s="999"/>
      <c r="AN142" s="999"/>
      <c r="AO142" s="999"/>
      <c r="AP142" s="999"/>
      <c r="AQ142" s="999"/>
      <c r="AR142" s="999"/>
      <c r="AS142" s="999"/>
      <c r="AT142" s="992"/>
      <c r="AU142" s="992"/>
      <c r="AV142" s="992"/>
      <c r="AW142" s="992"/>
      <c r="AX142" s="992"/>
      <c r="AY142" s="992"/>
      <c r="AZ142" s="992"/>
      <c r="BA142" s="992"/>
      <c r="BB142" s="992"/>
      <c r="BC142" s="992"/>
      <c r="BD142" s="992"/>
      <c r="BE142" s="992"/>
    </row>
    <row r="143" spans="1:58" ht="27.75" customHeight="1" x14ac:dyDescent="0.2">
      <c r="E143" s="1001"/>
      <c r="H143" s="804"/>
      <c r="I143" s="804"/>
      <c r="J143" s="804"/>
      <c r="L143" s="1002"/>
      <c r="M143" s="1002"/>
      <c r="N143" s="992"/>
      <c r="O143" s="992"/>
      <c r="R143" s="829"/>
      <c r="S143" s="992"/>
      <c r="T143" s="992"/>
      <c r="U143" s="992"/>
      <c r="V143" s="992"/>
      <c r="W143" s="992"/>
      <c r="X143" s="992"/>
      <c r="Y143" s="992"/>
      <c r="Z143" s="992"/>
      <c r="AA143" s="999"/>
      <c r="AB143" s="999"/>
      <c r="AC143" s="999"/>
      <c r="AD143" s="999"/>
      <c r="AE143" s="999"/>
      <c r="AF143" s="999"/>
      <c r="AG143" s="999"/>
      <c r="AH143" s="999"/>
      <c r="AI143" s="999"/>
      <c r="AJ143" s="999"/>
      <c r="AK143" s="999"/>
      <c r="AL143" s="999"/>
      <c r="AM143" s="999"/>
      <c r="AN143" s="999"/>
      <c r="AO143" s="999"/>
      <c r="AP143" s="999"/>
      <c r="AQ143" s="999"/>
      <c r="AR143" s="999"/>
      <c r="AS143" s="999"/>
      <c r="AT143" s="992"/>
      <c r="AU143" s="992"/>
      <c r="AV143" s="992"/>
      <c r="AW143" s="992"/>
      <c r="AX143" s="992"/>
      <c r="AY143" s="992"/>
      <c r="AZ143" s="992"/>
      <c r="BA143" s="992"/>
      <c r="BB143" s="992"/>
      <c r="BC143" s="992"/>
      <c r="BD143" s="992"/>
      <c r="BE143" s="992"/>
    </row>
    <row r="144" spans="1:58" x14ac:dyDescent="0.2">
      <c r="H144" s="804"/>
      <c r="I144" s="804"/>
      <c r="J144" s="804"/>
      <c r="K144" s="992"/>
      <c r="L144" s="1002"/>
      <c r="M144" s="1002"/>
      <c r="N144" s="992"/>
      <c r="O144" s="992"/>
      <c r="S144" s="804"/>
    </row>
    <row r="145" spans="4:19" ht="20.100000000000001" customHeight="1" x14ac:dyDescent="0.2">
      <c r="H145" s="804"/>
      <c r="I145" s="804"/>
      <c r="J145" s="804"/>
      <c r="K145" s="818"/>
      <c r="L145" s="1002"/>
      <c r="M145" s="1002"/>
      <c r="N145" s="992"/>
      <c r="O145" s="992"/>
      <c r="P145" s="992"/>
      <c r="Q145" s="992"/>
      <c r="R145" s="829"/>
      <c r="S145" s="992"/>
    </row>
    <row r="146" spans="4:19" ht="20.100000000000001" customHeight="1" x14ac:dyDescent="0.2">
      <c r="H146" s="804"/>
      <c r="I146" s="804"/>
      <c r="J146" s="804"/>
      <c r="K146" s="992"/>
      <c r="L146" s="1002"/>
      <c r="M146" s="1002"/>
      <c r="N146" s="1005"/>
      <c r="O146" s="1005"/>
      <c r="P146" s="1005"/>
      <c r="Q146" s="1005"/>
      <c r="R146" s="1004"/>
      <c r="S146" s="1441"/>
    </row>
    <row r="147" spans="4:19" ht="20.100000000000001" customHeight="1" x14ac:dyDescent="0.2">
      <c r="H147" s="804"/>
      <c r="I147" s="804"/>
      <c r="J147" s="804"/>
      <c r="K147" s="992"/>
      <c r="L147" s="1002"/>
      <c r="M147" s="1002"/>
      <c r="N147" s="1005"/>
      <c r="O147" s="1005"/>
      <c r="P147" s="1005"/>
      <c r="Q147" s="1005"/>
      <c r="R147" s="1004"/>
      <c r="S147" s="1442"/>
    </row>
    <row r="148" spans="4:19" ht="20.100000000000001" customHeight="1" x14ac:dyDescent="0.2">
      <c r="H148" s="804"/>
      <c r="I148" s="804"/>
      <c r="J148" s="804"/>
      <c r="K148" s="992"/>
      <c r="L148" s="1002"/>
      <c r="M148" s="1002"/>
      <c r="N148" s="1005"/>
      <c r="O148" s="1005"/>
      <c r="P148" s="1005"/>
      <c r="Q148" s="1005"/>
      <c r="R148" s="1004"/>
      <c r="S148" s="1441"/>
    </row>
    <row r="149" spans="4:19" ht="20.100000000000001" customHeight="1" x14ac:dyDescent="0.2">
      <c r="H149" s="804"/>
      <c r="I149" s="804"/>
      <c r="J149" s="804"/>
      <c r="K149" s="992"/>
      <c r="L149" s="1002"/>
      <c r="M149" s="1002"/>
      <c r="N149" s="1005"/>
      <c r="O149" s="1005"/>
      <c r="P149" s="1005"/>
      <c r="Q149" s="1005"/>
      <c r="R149" s="1004"/>
      <c r="S149" s="1442"/>
    </row>
    <row r="150" spans="4:19" ht="20.100000000000001" customHeight="1" x14ac:dyDescent="0.2">
      <c r="H150" s="804"/>
      <c r="I150" s="804"/>
      <c r="J150" s="804"/>
      <c r="K150" s="992"/>
      <c r="L150" s="1002"/>
      <c r="M150" s="1002"/>
      <c r="N150" s="1005"/>
      <c r="O150" s="1005"/>
      <c r="P150" s="1005"/>
      <c r="Q150" s="1005"/>
      <c r="R150" s="1004"/>
      <c r="S150" s="1442"/>
    </row>
    <row r="151" spans="4:19" ht="20.100000000000001" customHeight="1" x14ac:dyDescent="0.2">
      <c r="H151" s="804"/>
      <c r="I151" s="804"/>
      <c r="J151" s="804"/>
      <c r="K151" s="992"/>
      <c r="L151" s="1002"/>
      <c r="M151" s="1006"/>
      <c r="N151" s="1005"/>
      <c r="O151" s="1005"/>
      <c r="P151" s="1005"/>
      <c r="Q151" s="1005"/>
      <c r="R151" s="1004"/>
      <c r="S151" s="1442"/>
    </row>
    <row r="152" spans="4:19" ht="20.100000000000001" customHeight="1" x14ac:dyDescent="0.2">
      <c r="H152" s="804"/>
      <c r="I152" s="804"/>
      <c r="J152" s="804"/>
      <c r="K152" s="992"/>
      <c r="L152" s="1002"/>
      <c r="M152" s="1006"/>
      <c r="N152" s="1005"/>
      <c r="O152" s="1005"/>
      <c r="P152" s="1005"/>
      <c r="Q152" s="1005"/>
      <c r="R152" s="1004"/>
      <c r="S152" s="1005"/>
    </row>
    <row r="153" spans="4:19" x14ac:dyDescent="0.2">
      <c r="D153" s="992"/>
      <c r="E153" s="1442"/>
      <c r="F153" s="1442"/>
      <c r="G153" s="1442"/>
      <c r="H153" s="962"/>
      <c r="I153" s="1007"/>
      <c r="J153" s="1008"/>
      <c r="K153" s="1005"/>
      <c r="L153" s="1002"/>
      <c r="M153" s="1006"/>
      <c r="N153" s="1005"/>
      <c r="O153" s="1005"/>
      <c r="P153" s="992"/>
      <c r="Q153" s="992"/>
      <c r="R153" s="829"/>
      <c r="S153" s="992"/>
    </row>
    <row r="154" spans="4:19" x14ac:dyDescent="0.2">
      <c r="D154" s="992"/>
      <c r="E154" s="992"/>
      <c r="F154" s="992"/>
      <c r="G154" s="1009"/>
      <c r="H154" s="962"/>
      <c r="I154" s="1007"/>
      <c r="J154" s="1010"/>
      <c r="K154" s="992"/>
      <c r="L154" s="1002"/>
      <c r="M154" s="1002"/>
      <c r="N154" s="992"/>
      <c r="O154" s="992"/>
      <c r="S154" s="804"/>
    </row>
    <row r="155" spans="4:19" x14ac:dyDescent="0.2">
      <c r="D155" s="992"/>
      <c r="E155" s="992"/>
      <c r="F155" s="992"/>
      <c r="G155" s="1009"/>
      <c r="H155" s="962"/>
      <c r="I155" s="1007"/>
      <c r="J155" s="1010"/>
      <c r="K155" s="992"/>
      <c r="L155" s="1002"/>
      <c r="M155" s="1002"/>
      <c r="N155" s="992"/>
      <c r="O155" s="992"/>
      <c r="S155" s="804"/>
    </row>
    <row r="156" spans="4:19" x14ac:dyDescent="0.2">
      <c r="D156" s="992"/>
      <c r="E156" s="992"/>
      <c r="F156" s="992"/>
      <c r="G156" s="1009"/>
      <c r="H156" s="962"/>
      <c r="I156" s="1007"/>
      <c r="J156" s="1010"/>
      <c r="K156" s="992"/>
      <c r="L156" s="1002"/>
      <c r="M156" s="1002"/>
      <c r="N156" s="992"/>
      <c r="O156" s="992"/>
      <c r="S156" s="804"/>
    </row>
    <row r="157" spans="4:19" x14ac:dyDescent="0.2">
      <c r="D157" s="992"/>
      <c r="E157" s="992"/>
      <c r="F157" s="992"/>
      <c r="G157" s="1009"/>
      <c r="H157" s="962"/>
      <c r="I157" s="1007"/>
      <c r="J157" s="1010"/>
      <c r="K157" s="992"/>
      <c r="L157" s="1002"/>
      <c r="M157" s="1002"/>
      <c r="N157" s="992"/>
      <c r="O157" s="992"/>
      <c r="S157" s="804"/>
    </row>
    <row r="158" spans="4:19" x14ac:dyDescent="0.2">
      <c r="D158" s="992"/>
      <c r="E158" s="992"/>
      <c r="F158" s="992"/>
      <c r="G158" s="1009"/>
      <c r="H158" s="962"/>
      <c r="I158" s="1007"/>
      <c r="J158" s="1010"/>
      <c r="K158" s="992"/>
      <c r="L158" s="1002"/>
      <c r="M158" s="1002"/>
      <c r="N158" s="992"/>
      <c r="O158" s="992"/>
      <c r="S158" s="804"/>
    </row>
    <row r="159" spans="4:19" x14ac:dyDescent="0.2">
      <c r="D159" s="992"/>
      <c r="E159" s="992"/>
      <c r="F159" s="992"/>
      <c r="G159" s="1009"/>
      <c r="H159" s="962"/>
      <c r="I159" s="1007"/>
      <c r="J159" s="1010"/>
      <c r="K159" s="992"/>
      <c r="L159" s="1002"/>
      <c r="M159" s="1002"/>
      <c r="N159" s="992"/>
      <c r="O159" s="992"/>
      <c r="S159" s="804"/>
    </row>
    <row r="160" spans="4:19" x14ac:dyDescent="0.2">
      <c r="L160" s="1002"/>
      <c r="M160" s="1002"/>
      <c r="N160" s="992"/>
      <c r="O160" s="992"/>
      <c r="S160" s="804"/>
    </row>
    <row r="161" spans="12:19" x14ac:dyDescent="0.2">
      <c r="L161" s="1002"/>
      <c r="M161" s="1002"/>
      <c r="N161" s="992"/>
      <c r="O161" s="992"/>
      <c r="S161" s="804"/>
    </row>
    <row r="162" spans="12:19" x14ac:dyDescent="0.2">
      <c r="L162" s="1002"/>
      <c r="M162" s="1002"/>
      <c r="N162" s="992"/>
      <c r="O162" s="992"/>
      <c r="S162" s="804"/>
    </row>
    <row r="163" spans="12:19" x14ac:dyDescent="0.2">
      <c r="L163" s="1002"/>
      <c r="M163" s="1002"/>
      <c r="N163" s="992"/>
      <c r="O163" s="992"/>
      <c r="S163" s="804"/>
    </row>
    <row r="164" spans="12:19" x14ac:dyDescent="0.2">
      <c r="L164" s="1002"/>
      <c r="M164" s="1011"/>
      <c r="N164" s="992"/>
      <c r="O164" s="992"/>
      <c r="S164" s="804"/>
    </row>
    <row r="165" spans="12:19" x14ac:dyDescent="0.2">
      <c r="L165" s="1002"/>
      <c r="M165" s="1002"/>
      <c r="N165" s="992"/>
      <c r="O165" s="992"/>
      <c r="S165" s="804"/>
    </row>
    <row r="166" spans="12:19" x14ac:dyDescent="0.2">
      <c r="L166" s="1011"/>
      <c r="M166" s="1011"/>
      <c r="N166" s="992"/>
      <c r="O166" s="992"/>
      <c r="S166" s="804"/>
    </row>
    <row r="167" spans="12:19" x14ac:dyDescent="0.2">
      <c r="L167" s="1002"/>
      <c r="M167" s="1002"/>
      <c r="N167" s="992"/>
      <c r="O167" s="992"/>
      <c r="S167" s="804"/>
    </row>
    <row r="168" spans="12:19" x14ac:dyDescent="0.2">
      <c r="L168" s="1002"/>
      <c r="M168" s="1002"/>
      <c r="N168" s="992"/>
      <c r="O168" s="992"/>
      <c r="S168" s="804"/>
    </row>
    <row r="169" spans="12:19" x14ac:dyDescent="0.2">
      <c r="L169" s="1002"/>
      <c r="M169" s="1002"/>
      <c r="N169" s="992"/>
      <c r="O169" s="992"/>
      <c r="S169" s="804"/>
    </row>
    <row r="170" spans="12:19" x14ac:dyDescent="0.2">
      <c r="L170" s="1002"/>
      <c r="M170" s="1002"/>
      <c r="N170" s="992"/>
      <c r="O170" s="992"/>
      <c r="S170" s="804"/>
    </row>
    <row r="171" spans="12:19" x14ac:dyDescent="0.2">
      <c r="L171" s="1002"/>
      <c r="M171" s="1002"/>
      <c r="N171" s="992"/>
      <c r="O171" s="992"/>
      <c r="S171" s="804"/>
    </row>
    <row r="172" spans="12:19" x14ac:dyDescent="0.2">
      <c r="L172" s="1002"/>
      <c r="M172" s="1002"/>
      <c r="N172" s="992"/>
      <c r="O172" s="992"/>
      <c r="S172" s="804"/>
    </row>
    <row r="173" spans="12:19" x14ac:dyDescent="0.2">
      <c r="L173" s="1002"/>
      <c r="M173" s="1002"/>
      <c r="N173" s="992"/>
      <c r="O173" s="992"/>
      <c r="S173" s="804"/>
    </row>
    <row r="174" spans="12:19" x14ac:dyDescent="0.2">
      <c r="L174" s="1002"/>
      <c r="M174" s="1002"/>
      <c r="N174" s="992"/>
      <c r="O174" s="992"/>
      <c r="S174" s="804"/>
    </row>
    <row r="175" spans="12:19" x14ac:dyDescent="0.2">
      <c r="L175" s="1002"/>
      <c r="M175" s="1002"/>
      <c r="N175" s="992"/>
      <c r="O175" s="992"/>
      <c r="S175" s="804"/>
    </row>
    <row r="176" spans="12:19" x14ac:dyDescent="0.2">
      <c r="L176" s="1002"/>
      <c r="M176" s="1002"/>
      <c r="N176" s="992"/>
      <c r="O176" s="992"/>
      <c r="S176" s="804"/>
    </row>
    <row r="177" spans="12:19" x14ac:dyDescent="0.2">
      <c r="L177" s="1002"/>
      <c r="M177" s="1002"/>
      <c r="N177" s="992"/>
      <c r="O177" s="992"/>
      <c r="S177" s="804"/>
    </row>
    <row r="178" spans="12:19" x14ac:dyDescent="0.2">
      <c r="L178" s="1002"/>
      <c r="M178" s="1002"/>
      <c r="N178" s="992"/>
      <c r="O178" s="992"/>
      <c r="S178" s="804"/>
    </row>
    <row r="179" spans="12:19" x14ac:dyDescent="0.2">
      <c r="L179" s="1002"/>
      <c r="M179" s="1002"/>
      <c r="N179" s="992"/>
      <c r="O179" s="992"/>
      <c r="S179" s="804"/>
    </row>
    <row r="180" spans="12:19" x14ac:dyDescent="0.2">
      <c r="L180" s="1002"/>
      <c r="M180" s="1002"/>
      <c r="N180" s="992"/>
      <c r="O180" s="992"/>
      <c r="S180" s="804"/>
    </row>
    <row r="181" spans="12:19" x14ac:dyDescent="0.2">
      <c r="L181" s="1002"/>
      <c r="M181" s="1002"/>
      <c r="N181" s="992"/>
      <c r="O181" s="992"/>
      <c r="S181" s="804"/>
    </row>
    <row r="182" spans="12:19" x14ac:dyDescent="0.2">
      <c r="L182" s="1002"/>
      <c r="M182" s="1002"/>
      <c r="N182" s="992"/>
      <c r="O182" s="992"/>
      <c r="S182" s="804"/>
    </row>
    <row r="183" spans="12:19" x14ac:dyDescent="0.2">
      <c r="L183" s="1002"/>
      <c r="M183" s="1002"/>
      <c r="N183" s="992"/>
      <c r="O183" s="992"/>
      <c r="S183" s="804"/>
    </row>
    <row r="184" spans="12:19" x14ac:dyDescent="0.2">
      <c r="L184" s="1002"/>
      <c r="M184" s="1002"/>
      <c r="N184" s="992"/>
      <c r="O184" s="992"/>
      <c r="S184" s="804"/>
    </row>
    <row r="185" spans="12:19" x14ac:dyDescent="0.2">
      <c r="L185" s="1002"/>
      <c r="M185" s="1002"/>
      <c r="N185" s="992"/>
      <c r="O185" s="992"/>
      <c r="S185" s="804"/>
    </row>
    <row r="186" spans="12:19" x14ac:dyDescent="0.2">
      <c r="L186" s="1002"/>
      <c r="M186" s="1002"/>
      <c r="N186" s="992"/>
      <c r="O186" s="992"/>
      <c r="S186" s="804"/>
    </row>
    <row r="187" spans="12:19" x14ac:dyDescent="0.2">
      <c r="L187" s="1002"/>
      <c r="M187" s="1002"/>
      <c r="N187" s="992"/>
      <c r="O187" s="992"/>
      <c r="S187" s="804"/>
    </row>
    <row r="188" spans="12:19" x14ac:dyDescent="0.2">
      <c r="L188" s="1002"/>
      <c r="M188" s="1002"/>
      <c r="N188" s="992"/>
      <c r="O188" s="992"/>
      <c r="S188" s="804"/>
    </row>
    <row r="189" spans="12:19" x14ac:dyDescent="0.2">
      <c r="L189" s="1002"/>
      <c r="M189" s="1002"/>
      <c r="N189" s="992"/>
      <c r="O189" s="992"/>
      <c r="S189" s="804"/>
    </row>
    <row r="190" spans="12:19" x14ac:dyDescent="0.2">
      <c r="L190" s="1002"/>
      <c r="M190" s="1002"/>
      <c r="N190" s="992"/>
      <c r="O190" s="992"/>
      <c r="S190" s="804"/>
    </row>
    <row r="191" spans="12:19" x14ac:dyDescent="0.2">
      <c r="L191" s="1002"/>
      <c r="M191" s="1002"/>
      <c r="N191" s="992"/>
      <c r="O191" s="992"/>
      <c r="S191" s="804"/>
    </row>
    <row r="192" spans="12:19" x14ac:dyDescent="0.2">
      <c r="L192" s="1002"/>
      <c r="M192" s="1002"/>
      <c r="N192" s="992"/>
      <c r="O192" s="992"/>
      <c r="S192" s="804"/>
    </row>
    <row r="193" spans="12:19" x14ac:dyDescent="0.2">
      <c r="L193" s="1002"/>
      <c r="M193" s="1002"/>
      <c r="N193" s="992"/>
      <c r="O193" s="992"/>
      <c r="S193" s="804"/>
    </row>
    <row r="194" spans="12:19" x14ac:dyDescent="0.2">
      <c r="L194" s="1002"/>
      <c r="M194" s="1002"/>
      <c r="N194" s="992"/>
      <c r="O194" s="992"/>
      <c r="S194" s="804"/>
    </row>
    <row r="195" spans="12:19" x14ac:dyDescent="0.2">
      <c r="L195" s="1002"/>
      <c r="M195" s="1002"/>
      <c r="N195" s="992"/>
      <c r="O195" s="992"/>
      <c r="S195" s="804"/>
    </row>
    <row r="196" spans="12:19" x14ac:dyDescent="0.2">
      <c r="L196" s="1002"/>
      <c r="M196" s="1002"/>
      <c r="N196" s="992"/>
      <c r="O196" s="992"/>
      <c r="S196" s="804"/>
    </row>
    <row r="197" spans="12:19" x14ac:dyDescent="0.2">
      <c r="L197" s="1002"/>
      <c r="M197" s="1002"/>
      <c r="N197" s="992"/>
      <c r="O197" s="992"/>
      <c r="S197" s="804"/>
    </row>
    <row r="198" spans="12:19" x14ac:dyDescent="0.2">
      <c r="L198" s="1002"/>
      <c r="M198" s="1002"/>
      <c r="N198" s="992"/>
      <c r="O198" s="992"/>
      <c r="S198" s="804"/>
    </row>
    <row r="199" spans="12:19" x14ac:dyDescent="0.2">
      <c r="L199" s="1002"/>
      <c r="M199" s="1002"/>
      <c r="N199" s="992"/>
      <c r="O199" s="992"/>
      <c r="S199" s="804"/>
    </row>
    <row r="200" spans="12:19" x14ac:dyDescent="0.2">
      <c r="L200" s="1002"/>
      <c r="M200" s="1002"/>
      <c r="N200" s="992"/>
      <c r="O200" s="992"/>
      <c r="S200" s="804"/>
    </row>
    <row r="201" spans="12:19" x14ac:dyDescent="0.2">
      <c r="L201" s="1002"/>
      <c r="M201" s="1002"/>
      <c r="N201" s="992"/>
      <c r="O201" s="992"/>
      <c r="S201" s="804"/>
    </row>
    <row r="202" spans="12:19" x14ac:dyDescent="0.2">
      <c r="L202" s="1002"/>
      <c r="M202" s="1002"/>
      <c r="N202" s="992"/>
      <c r="O202" s="992"/>
      <c r="S202" s="804"/>
    </row>
    <row r="203" spans="12:19" x14ac:dyDescent="0.2">
      <c r="L203" s="1002"/>
      <c r="M203" s="1002"/>
      <c r="N203" s="992"/>
      <c r="O203" s="992"/>
      <c r="S203" s="804"/>
    </row>
    <row r="204" spans="12:19" x14ac:dyDescent="0.2">
      <c r="L204" s="1002"/>
      <c r="M204" s="1002"/>
      <c r="N204" s="992"/>
      <c r="O204" s="992"/>
      <c r="S204" s="804"/>
    </row>
    <row r="205" spans="12:19" x14ac:dyDescent="0.2">
      <c r="L205" s="1002"/>
      <c r="M205" s="1002"/>
      <c r="N205" s="992"/>
      <c r="O205" s="992"/>
      <c r="S205" s="804"/>
    </row>
    <row r="206" spans="12:19" x14ac:dyDescent="0.2">
      <c r="L206" s="1002"/>
      <c r="M206" s="1002"/>
      <c r="N206" s="992"/>
      <c r="O206" s="992"/>
      <c r="S206" s="804"/>
    </row>
    <row r="207" spans="12:19" x14ac:dyDescent="0.2">
      <c r="L207" s="1002"/>
      <c r="M207" s="1002"/>
      <c r="N207" s="992"/>
      <c r="O207" s="992"/>
    </row>
    <row r="208" spans="12:19" x14ac:dyDescent="0.2">
      <c r="L208" s="1002"/>
      <c r="M208" s="1002"/>
      <c r="N208" s="992"/>
      <c r="O208" s="992"/>
    </row>
    <row r="209" spans="12:15" x14ac:dyDescent="0.2">
      <c r="L209" s="1002"/>
      <c r="M209" s="1002"/>
      <c r="N209" s="992"/>
      <c r="O209" s="992"/>
    </row>
    <row r="210" spans="12:15" x14ac:dyDescent="0.2">
      <c r="L210" s="1002"/>
      <c r="M210" s="1002"/>
      <c r="N210" s="992"/>
      <c r="O210" s="992"/>
    </row>
    <row r="211" spans="12:15" x14ac:dyDescent="0.2">
      <c r="L211" s="1002"/>
      <c r="M211" s="1002"/>
      <c r="N211" s="992"/>
      <c r="O211" s="992"/>
    </row>
    <row r="212" spans="12:15" x14ac:dyDescent="0.2">
      <c r="L212" s="1002"/>
      <c r="M212" s="1002"/>
      <c r="N212" s="992"/>
      <c r="O212" s="992"/>
    </row>
    <row r="213" spans="12:15" x14ac:dyDescent="0.2">
      <c r="L213" s="1002"/>
      <c r="M213" s="1002"/>
      <c r="N213" s="992"/>
      <c r="O213" s="992"/>
    </row>
    <row r="214" spans="12:15" x14ac:dyDescent="0.2">
      <c r="L214" s="1002"/>
      <c r="M214" s="1002"/>
      <c r="N214" s="992"/>
      <c r="O214" s="992"/>
    </row>
    <row r="215" spans="12:15" x14ac:dyDescent="0.2">
      <c r="L215" s="1002"/>
      <c r="M215" s="1002"/>
      <c r="N215" s="992"/>
      <c r="O215" s="992"/>
    </row>
    <row r="216" spans="12:15" x14ac:dyDescent="0.2">
      <c r="L216" s="1002"/>
      <c r="M216" s="1002"/>
      <c r="N216" s="992"/>
      <c r="O216" s="992"/>
    </row>
    <row r="217" spans="12:15" x14ac:dyDescent="0.2">
      <c r="L217" s="1002"/>
      <c r="M217" s="1002"/>
      <c r="N217" s="992"/>
      <c r="O217" s="992"/>
    </row>
    <row r="218" spans="12:15" x14ac:dyDescent="0.2">
      <c r="L218" s="1002"/>
      <c r="M218" s="1002"/>
      <c r="N218" s="992"/>
      <c r="O218" s="992"/>
    </row>
    <row r="219" spans="12:15" x14ac:dyDescent="0.2">
      <c r="L219" s="1002"/>
      <c r="M219" s="1002"/>
      <c r="N219" s="992"/>
      <c r="O219" s="992"/>
    </row>
    <row r="220" spans="12:15" x14ac:dyDescent="0.2">
      <c r="L220" s="1002"/>
      <c r="M220" s="1002"/>
      <c r="N220" s="992"/>
      <c r="O220" s="992"/>
    </row>
    <row r="221" spans="12:15" x14ac:dyDescent="0.2">
      <c r="L221" s="1002"/>
      <c r="M221" s="1002"/>
      <c r="N221" s="992"/>
      <c r="O221" s="992"/>
    </row>
    <row r="222" spans="12:15" x14ac:dyDescent="0.2">
      <c r="L222" s="1002"/>
      <c r="M222" s="1002"/>
      <c r="N222" s="992"/>
      <c r="O222" s="992"/>
    </row>
    <row r="223" spans="12:15" x14ac:dyDescent="0.2">
      <c r="L223" s="1002"/>
      <c r="M223" s="1002"/>
      <c r="N223" s="992"/>
      <c r="O223" s="992"/>
    </row>
    <row r="224" spans="12:15" x14ac:dyDescent="0.2">
      <c r="L224" s="1002"/>
      <c r="M224" s="1002"/>
      <c r="N224" s="992"/>
      <c r="O224" s="992"/>
    </row>
    <row r="225" spans="12:15" x14ac:dyDescent="0.2">
      <c r="L225" s="1002"/>
      <c r="M225" s="1002"/>
      <c r="N225" s="992"/>
      <c r="O225" s="992"/>
    </row>
    <row r="226" spans="12:15" x14ac:dyDescent="0.2">
      <c r="L226" s="1002"/>
      <c r="M226" s="1002"/>
      <c r="N226" s="992"/>
      <c r="O226" s="992"/>
    </row>
    <row r="227" spans="12:15" x14ac:dyDescent="0.2">
      <c r="L227" s="1002"/>
      <c r="M227" s="1002"/>
      <c r="N227" s="992"/>
      <c r="O227" s="992"/>
    </row>
    <row r="228" spans="12:15" x14ac:dyDescent="0.2">
      <c r="L228" s="1002"/>
      <c r="M228" s="1002"/>
      <c r="N228" s="992"/>
      <c r="O228" s="992"/>
    </row>
    <row r="229" spans="12:15" x14ac:dyDescent="0.2">
      <c r="L229" s="1002"/>
      <c r="M229" s="1002"/>
      <c r="N229" s="992"/>
      <c r="O229" s="992"/>
    </row>
    <row r="230" spans="12:15" x14ac:dyDescent="0.2">
      <c r="L230" s="1002"/>
      <c r="M230" s="1002"/>
      <c r="N230" s="992"/>
      <c r="O230" s="992"/>
    </row>
    <row r="231" spans="12:15" x14ac:dyDescent="0.2">
      <c r="L231" s="1002"/>
      <c r="M231" s="1002"/>
      <c r="N231" s="992"/>
      <c r="O231" s="992"/>
    </row>
    <row r="232" spans="12:15" x14ac:dyDescent="0.2">
      <c r="L232" s="1002"/>
      <c r="M232" s="1002"/>
      <c r="N232" s="992"/>
      <c r="O232" s="992"/>
    </row>
    <row r="233" spans="12:15" x14ac:dyDescent="0.2">
      <c r="L233" s="1002"/>
      <c r="M233" s="1002"/>
      <c r="N233" s="992"/>
      <c r="O233" s="992"/>
    </row>
    <row r="234" spans="12:15" x14ac:dyDescent="0.2">
      <c r="L234" s="1002"/>
      <c r="M234" s="1002"/>
      <c r="N234" s="992"/>
      <c r="O234" s="992"/>
    </row>
    <row r="235" spans="12:15" x14ac:dyDescent="0.2">
      <c r="L235" s="1002"/>
      <c r="M235" s="1002"/>
      <c r="N235" s="992"/>
      <c r="O235" s="992"/>
    </row>
    <row r="236" spans="12:15" x14ac:dyDescent="0.2">
      <c r="L236" s="1002"/>
      <c r="M236" s="1002"/>
      <c r="N236" s="992"/>
      <c r="O236" s="992"/>
    </row>
    <row r="237" spans="12:15" x14ac:dyDescent="0.2">
      <c r="L237" s="1002"/>
      <c r="M237" s="1002"/>
      <c r="N237" s="992"/>
      <c r="O237" s="992"/>
    </row>
    <row r="238" spans="12:15" x14ac:dyDescent="0.2">
      <c r="L238" s="1002"/>
      <c r="M238" s="1002"/>
      <c r="N238" s="992"/>
      <c r="O238" s="992"/>
    </row>
    <row r="239" spans="12:15" x14ac:dyDescent="0.2">
      <c r="L239" s="1002"/>
      <c r="M239" s="1002"/>
      <c r="N239" s="992"/>
      <c r="O239" s="992"/>
    </row>
    <row r="240" spans="12:15" x14ac:dyDescent="0.2">
      <c r="L240" s="1002"/>
      <c r="M240" s="1002"/>
      <c r="N240" s="992"/>
      <c r="O240" s="992"/>
    </row>
    <row r="241" spans="12:15" x14ac:dyDescent="0.2">
      <c r="L241" s="1002"/>
      <c r="M241" s="1002"/>
      <c r="N241" s="992"/>
      <c r="O241" s="992"/>
    </row>
    <row r="242" spans="12:15" x14ac:dyDescent="0.2">
      <c r="L242" s="1002"/>
      <c r="M242" s="1002"/>
      <c r="N242" s="992"/>
      <c r="O242" s="992"/>
    </row>
    <row r="243" spans="12:15" x14ac:dyDescent="0.2">
      <c r="L243" s="1002"/>
      <c r="M243" s="1002"/>
      <c r="N243" s="992"/>
      <c r="O243" s="992"/>
    </row>
    <row r="244" spans="12:15" x14ac:dyDescent="0.2">
      <c r="L244" s="1002"/>
      <c r="M244" s="1002"/>
      <c r="N244" s="992"/>
      <c r="O244" s="992"/>
    </row>
    <row r="245" spans="12:15" x14ac:dyDescent="0.2">
      <c r="L245" s="1002"/>
      <c r="M245" s="1002"/>
      <c r="N245" s="992"/>
      <c r="O245" s="992"/>
    </row>
    <row r="246" spans="12:15" x14ac:dyDescent="0.2">
      <c r="L246" s="1002"/>
      <c r="M246" s="1002"/>
      <c r="N246" s="992"/>
      <c r="O246" s="992"/>
    </row>
    <row r="247" spans="12:15" x14ac:dyDescent="0.2">
      <c r="L247" s="1002"/>
      <c r="M247" s="1002"/>
      <c r="N247" s="992"/>
      <c r="O247" s="992"/>
    </row>
    <row r="248" spans="12:15" x14ac:dyDescent="0.2">
      <c r="L248" s="1002"/>
      <c r="M248" s="1002"/>
      <c r="N248" s="992"/>
      <c r="O248" s="992"/>
    </row>
    <row r="249" spans="12:15" x14ac:dyDescent="0.2">
      <c r="L249" s="1002"/>
      <c r="M249" s="1002"/>
      <c r="N249" s="992"/>
      <c r="O249" s="992"/>
    </row>
    <row r="250" spans="12:15" x14ac:dyDescent="0.2">
      <c r="L250" s="1002"/>
      <c r="M250" s="1002"/>
      <c r="N250" s="992"/>
      <c r="O250" s="992"/>
    </row>
    <row r="251" spans="12:15" x14ac:dyDescent="0.2">
      <c r="L251" s="1002"/>
      <c r="M251" s="1002"/>
      <c r="N251" s="992"/>
      <c r="O251" s="992"/>
    </row>
    <row r="252" spans="12:15" x14ac:dyDescent="0.2">
      <c r="L252" s="1002"/>
      <c r="M252" s="1002"/>
      <c r="N252" s="992"/>
      <c r="O252" s="992"/>
    </row>
    <row r="253" spans="12:15" x14ac:dyDescent="0.2">
      <c r="L253" s="1002"/>
      <c r="M253" s="1002"/>
      <c r="N253" s="992"/>
      <c r="O253" s="992"/>
    </row>
    <row r="254" spans="12:15" x14ac:dyDescent="0.2">
      <c r="L254" s="1002"/>
      <c r="M254" s="1002"/>
      <c r="N254" s="992"/>
      <c r="O254" s="992"/>
    </row>
    <row r="255" spans="12:15" x14ac:dyDescent="0.2">
      <c r="L255" s="992"/>
      <c r="M255" s="992"/>
      <c r="N255" s="992"/>
      <c r="O255" s="992"/>
    </row>
    <row r="256" spans="12:15" x14ac:dyDescent="0.2">
      <c r="L256" s="992"/>
      <c r="M256" s="992"/>
      <c r="N256" s="992"/>
      <c r="O256" s="992"/>
    </row>
    <row r="257" spans="12:15" x14ac:dyDescent="0.2">
      <c r="L257" s="992"/>
      <c r="M257" s="992"/>
      <c r="N257" s="992"/>
      <c r="O257" s="992"/>
    </row>
    <row r="258" spans="12:15" x14ac:dyDescent="0.2">
      <c r="L258" s="992"/>
      <c r="M258" s="992"/>
      <c r="N258" s="992"/>
      <c r="O258" s="992"/>
    </row>
    <row r="259" spans="12:15" x14ac:dyDescent="0.2">
      <c r="L259" s="992"/>
      <c r="M259" s="992"/>
      <c r="N259" s="992"/>
      <c r="O259" s="992"/>
    </row>
    <row r="260" spans="12:15" x14ac:dyDescent="0.2">
      <c r="L260" s="992"/>
      <c r="M260" s="992"/>
      <c r="N260" s="992"/>
      <c r="O260" s="992"/>
    </row>
    <row r="261" spans="12:15" x14ac:dyDescent="0.2">
      <c r="L261" s="992"/>
      <c r="M261" s="992"/>
      <c r="N261" s="992"/>
      <c r="O261" s="992"/>
    </row>
    <row r="262" spans="12:15" x14ac:dyDescent="0.2">
      <c r="L262" s="992"/>
      <c r="M262" s="992"/>
      <c r="N262" s="992"/>
      <c r="O262" s="992"/>
    </row>
  </sheetData>
  <autoFilter ref="A8:Q129"/>
  <mergeCells count="206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AH10:AH11"/>
    <mergeCell ref="AI10:AI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B10:BB11"/>
    <mergeCell ref="BC10:BC11"/>
    <mergeCell ref="BD10:BD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D26:D27"/>
    <mergeCell ref="U26:U27"/>
    <mergeCell ref="D28:D29"/>
    <mergeCell ref="U28:U29"/>
    <mergeCell ref="D30:D31"/>
    <mergeCell ref="U30:U31"/>
    <mergeCell ref="D16:D17"/>
    <mergeCell ref="U16:U17"/>
    <mergeCell ref="D22:D23"/>
    <mergeCell ref="U22:U23"/>
    <mergeCell ref="D24:D25"/>
    <mergeCell ref="U24:U25"/>
    <mergeCell ref="D41:D42"/>
    <mergeCell ref="U41:U42"/>
    <mergeCell ref="D43:D44"/>
    <mergeCell ref="U43:U44"/>
    <mergeCell ref="D45:D46"/>
    <mergeCell ref="U45:U46"/>
    <mergeCell ref="D32:D33"/>
    <mergeCell ref="U32:U33"/>
    <mergeCell ref="D35:D36"/>
    <mergeCell ref="U35:U36"/>
    <mergeCell ref="D39:D40"/>
    <mergeCell ref="U39:U40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E141:G141"/>
    <mergeCell ref="S146:S147"/>
    <mergeCell ref="S148:S151"/>
    <mergeCell ref="E153:G153"/>
    <mergeCell ref="M138:N138"/>
    <mergeCell ref="A139:D139"/>
    <mergeCell ref="E139:G139"/>
    <mergeCell ref="K139:L139"/>
    <mergeCell ref="M139:N139"/>
    <mergeCell ref="E140:G140"/>
    <mergeCell ref="K140:L14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5.570312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.85546875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3"/>
      <c r="B5" s="243"/>
      <c r="C5" s="243"/>
      <c r="D5" s="145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55"/>
      <c r="Q5" s="55"/>
      <c r="R5" s="56"/>
      <c r="S5" s="43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</row>
    <row r="6" spans="1:57" s="31" customFormat="1" ht="12" customHeight="1" x14ac:dyDescent="0.2">
      <c r="A6" s="1435" t="s">
        <v>148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149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2"/>
      <c r="B7" s="242"/>
      <c r="C7" s="242"/>
      <c r="D7" s="241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35"/>
      <c r="Q7" s="235"/>
      <c r="R7" s="52"/>
      <c r="S7" s="43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  <c r="AX7" s="242"/>
      <c r="AY7" s="242"/>
      <c r="AZ7" s="242"/>
      <c r="BA7" s="242"/>
      <c r="BB7" s="242"/>
      <c r="BC7" s="242"/>
      <c r="BD7" s="242"/>
      <c r="BE7" s="242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34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17" si="0">G14*100/F14</f>
        <v>100</v>
      </c>
      <c r="I14" s="224">
        <v>2</v>
      </c>
      <c r="J14" s="225">
        <f t="shared" ref="J14:J17" si="1"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233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f t="shared" ref="Y14:Y17" si="2">X14*100/W14</f>
        <v>100</v>
      </c>
      <c r="Z14" s="224">
        <v>2</v>
      </c>
      <c r="AA14" s="225">
        <f t="shared" ref="AA14:AA17" si="3">Z14*X14</f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/>
      <c r="AW14" s="174"/>
      <c r="AX14" s="174">
        <v>1</v>
      </c>
      <c r="AY14" s="174"/>
      <c r="AZ14" s="174">
        <v>1</v>
      </c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12</v>
      </c>
      <c r="D15" s="1420"/>
      <c r="E15" s="67" t="s">
        <v>50</v>
      </c>
      <c r="F15" s="223">
        <v>2</v>
      </c>
      <c r="G15" s="223">
        <v>2</v>
      </c>
      <c r="H15" s="224">
        <f t="shared" si="0"/>
        <v>100</v>
      </c>
      <c r="I15" s="224">
        <v>2</v>
      </c>
      <c r="J15" s="226">
        <f t="shared" si="1"/>
        <v>4</v>
      </c>
      <c r="K15" s="183">
        <f t="shared" ref="K15:K25" si="4">J15*B15</f>
        <v>16</v>
      </c>
      <c r="L15" s="183">
        <f t="shared" ref="L15:L78" si="5">B15*7960</f>
        <v>31840</v>
      </c>
      <c r="M15" s="183">
        <f t="shared" ref="M15:M25" si="6">L15*J15</f>
        <v>127360</v>
      </c>
      <c r="N15" s="183">
        <f>C15+J15</f>
        <v>16</v>
      </c>
      <c r="O15" s="183">
        <f t="shared" ref="O15:O17" si="7">N15*7960</f>
        <v>127360</v>
      </c>
      <c r="P15" s="114">
        <f t="shared" ref="P15:P25" si="8">K15+N15</f>
        <v>32</v>
      </c>
      <c r="Q15" s="114">
        <f t="shared" ref="Q15:Q25" si="9">M15+P15</f>
        <v>127392</v>
      </c>
      <c r="R15" s="49"/>
      <c r="S15" s="233"/>
      <c r="T15" s="85">
        <v>4</v>
      </c>
      <c r="U15" s="1584"/>
      <c r="V15" s="83" t="s">
        <v>50</v>
      </c>
      <c r="W15" s="223">
        <v>2</v>
      </c>
      <c r="X15" s="223">
        <v>2</v>
      </c>
      <c r="Y15" s="224">
        <f t="shared" si="2"/>
        <v>100</v>
      </c>
      <c r="Z15" s="224">
        <v>2</v>
      </c>
      <c r="AA15" s="226">
        <f t="shared" si="3"/>
        <v>4</v>
      </c>
      <c r="AB15" s="91"/>
      <c r="AC15" s="93">
        <f t="shared" ref="AC15:AD29" si="10">AF15+AH15+AJ15+AL15+AN15+AP15+AR15+AT15+AV15+AX15+AZ15+BB15</f>
        <v>4</v>
      </c>
      <c r="AD15" s="94">
        <f t="shared" si="10"/>
        <v>0</v>
      </c>
      <c r="AE15" s="95">
        <f t="shared" ref="AE15:AE25" si="11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>
        <v>1</v>
      </c>
      <c r="AU15" s="174"/>
      <c r="AV15" s="174">
        <v>1</v>
      </c>
      <c r="AW15" s="174"/>
      <c r="AX15" s="174">
        <v>1</v>
      </c>
      <c r="AY15" s="174"/>
      <c r="AZ15" s="174">
        <v>1</v>
      </c>
      <c r="BA15" s="174"/>
      <c r="BB15" s="91"/>
      <c r="BC15" s="91"/>
      <c r="BD15" s="93">
        <f t="shared" ref="BD15:BD25" si="12">AF15+AH15+AJ15+AL15+AN15+AP15+AR15+AT15+AV15+AX15+AZ15</f>
        <v>4</v>
      </c>
      <c r="BE15" s="93">
        <f t="shared" ref="BE15:BE25" si="13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14</v>
      </c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4</v>
      </c>
      <c r="J16" s="226">
        <f t="shared" si="1"/>
        <v>4</v>
      </c>
      <c r="K16" s="183">
        <f t="shared" si="4"/>
        <v>32</v>
      </c>
      <c r="L16" s="183">
        <f t="shared" si="5"/>
        <v>63680</v>
      </c>
      <c r="M16" s="183">
        <f t="shared" si="6"/>
        <v>254720</v>
      </c>
      <c r="N16" s="183">
        <f>C16+J16</f>
        <v>18</v>
      </c>
      <c r="O16" s="183">
        <f t="shared" si="7"/>
        <v>143280</v>
      </c>
      <c r="P16" s="114">
        <f t="shared" si="8"/>
        <v>50</v>
      </c>
      <c r="Q16" s="114">
        <f t="shared" si="9"/>
        <v>254770</v>
      </c>
      <c r="R16" s="50"/>
      <c r="S16" s="233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f t="shared" si="2"/>
        <v>100</v>
      </c>
      <c r="Z16" s="224">
        <v>4</v>
      </c>
      <c r="AA16" s="226">
        <f t="shared" si="3"/>
        <v>4</v>
      </c>
      <c r="AB16" s="91"/>
      <c r="AC16" s="93">
        <f t="shared" si="10"/>
        <v>4</v>
      </c>
      <c r="AD16" s="94">
        <f t="shared" si="10"/>
        <v>0</v>
      </c>
      <c r="AE16" s="95">
        <f t="shared" si="11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2"/>
        <v>4</v>
      </c>
      <c r="BE16" s="93">
        <f t="shared" si="13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2</v>
      </c>
      <c r="G17" s="223">
        <v>2</v>
      </c>
      <c r="H17" s="224">
        <f t="shared" si="0"/>
        <v>100</v>
      </c>
      <c r="I17" s="224">
        <v>2</v>
      </c>
      <c r="J17" s="225">
        <f t="shared" si="1"/>
        <v>4</v>
      </c>
      <c r="K17" s="183">
        <f t="shared" si="4"/>
        <v>16</v>
      </c>
      <c r="L17" s="183">
        <f t="shared" si="5"/>
        <v>31840</v>
      </c>
      <c r="M17" s="183">
        <f t="shared" si="6"/>
        <v>127360</v>
      </c>
      <c r="N17" s="183">
        <f t="shared" ref="N17" si="14">C17*J17</f>
        <v>0</v>
      </c>
      <c r="O17" s="183">
        <f t="shared" si="7"/>
        <v>0</v>
      </c>
      <c r="P17" s="114">
        <f t="shared" si="8"/>
        <v>16</v>
      </c>
      <c r="Q17" s="114">
        <f t="shared" si="9"/>
        <v>127376</v>
      </c>
      <c r="R17" s="50"/>
      <c r="S17" s="233"/>
      <c r="T17" s="85">
        <v>6</v>
      </c>
      <c r="U17" s="1583"/>
      <c r="V17" s="83" t="s">
        <v>50</v>
      </c>
      <c r="W17" s="223">
        <v>2</v>
      </c>
      <c r="X17" s="223">
        <v>2</v>
      </c>
      <c r="Y17" s="224">
        <f t="shared" si="2"/>
        <v>100</v>
      </c>
      <c r="Z17" s="224">
        <v>2</v>
      </c>
      <c r="AA17" s="225">
        <f t="shared" si="3"/>
        <v>4</v>
      </c>
      <c r="AB17" s="91"/>
      <c r="AC17" s="93">
        <f t="shared" si="10"/>
        <v>4</v>
      </c>
      <c r="AD17" s="94">
        <f t="shared" si="10"/>
        <v>0</v>
      </c>
      <c r="AE17" s="95">
        <f t="shared" si="11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2"/>
        <v>4</v>
      </c>
      <c r="BE17" s="93">
        <f t="shared" si="13"/>
        <v>0</v>
      </c>
    </row>
    <row r="18" spans="1:57" ht="34.5" customHeight="1" x14ac:dyDescent="0.2">
      <c r="A18" s="135">
        <v>7</v>
      </c>
      <c r="B18" s="215">
        <v>0.6</v>
      </c>
      <c r="C18" s="71"/>
      <c r="D18" s="23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33"/>
      <c r="T18" s="85">
        <v>7</v>
      </c>
      <c r="U18" s="239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3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33"/>
      <c r="T19" s="85">
        <v>8</v>
      </c>
      <c r="U19" s="239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3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33"/>
      <c r="T20" s="85">
        <v>9</v>
      </c>
      <c r="U20" s="239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3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33"/>
      <c r="T21" s="85">
        <v>10</v>
      </c>
      <c r="U21" s="239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/>
      <c r="G22" s="227"/>
      <c r="H22" s="228"/>
      <c r="I22" s="228"/>
      <c r="J22" s="229"/>
      <c r="K22" s="183"/>
      <c r="L22" s="183"/>
      <c r="M22" s="183"/>
      <c r="N22" s="183"/>
      <c r="O22" s="183"/>
      <c r="P22" s="114"/>
      <c r="Q22" s="114"/>
      <c r="R22" s="50"/>
      <c r="S22" s="233"/>
      <c r="T22" s="85">
        <v>11</v>
      </c>
      <c r="U22" s="1584" t="s">
        <v>56</v>
      </c>
      <c r="V22" s="83" t="s">
        <v>57</v>
      </c>
      <c r="W22" s="227"/>
      <c r="X22" s="227"/>
      <c r="Y22" s="228"/>
      <c r="Z22" s="228"/>
      <c r="AA22" s="229"/>
      <c r="AB22" s="91"/>
      <c r="AC22" s="93"/>
      <c r="AD22" s="94"/>
      <c r="AE22" s="95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/>
      <c r="AU22" s="174"/>
      <c r="AV22" s="174"/>
      <c r="AW22" s="174"/>
      <c r="AX22" s="174"/>
      <c r="AY22" s="174"/>
      <c r="AZ22" s="174"/>
      <c r="BA22" s="174"/>
      <c r="BB22" s="91"/>
      <c r="BC22" s="91"/>
      <c r="BD22" s="93"/>
      <c r="BE22" s="93"/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/>
      <c r="G23" s="227"/>
      <c r="H23" s="228"/>
      <c r="I23" s="228"/>
      <c r="J23" s="229"/>
      <c r="K23" s="183"/>
      <c r="L23" s="183"/>
      <c r="M23" s="183"/>
      <c r="N23" s="183"/>
      <c r="O23" s="183"/>
      <c r="P23" s="114"/>
      <c r="Q23" s="114"/>
      <c r="R23" s="50"/>
      <c r="S23" s="233"/>
      <c r="T23" s="85">
        <v>12</v>
      </c>
      <c r="U23" s="1584"/>
      <c r="V23" s="83" t="s">
        <v>50</v>
      </c>
      <c r="W23" s="227"/>
      <c r="X23" s="227"/>
      <c r="Y23" s="228"/>
      <c r="Z23" s="228"/>
      <c r="AA23" s="229"/>
      <c r="AB23" s="91"/>
      <c r="AC23" s="93"/>
      <c r="AD23" s="94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/>
      <c r="AU23" s="174"/>
      <c r="AV23" s="174"/>
      <c r="AW23" s="174"/>
      <c r="AX23" s="174"/>
      <c r="AY23" s="174"/>
      <c r="AZ23" s="174"/>
      <c r="BA23" s="174"/>
      <c r="BB23" s="91"/>
      <c r="BC23" s="91"/>
      <c r="BD23" s="93"/>
      <c r="BE23" s="93"/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2</v>
      </c>
      <c r="J24" s="225">
        <f>I24*G24</f>
        <v>2</v>
      </c>
      <c r="K24" s="183">
        <f t="shared" si="4"/>
        <v>8</v>
      </c>
      <c r="L24" s="183">
        <f t="shared" si="5"/>
        <v>31840</v>
      </c>
      <c r="M24" s="183">
        <f t="shared" si="6"/>
        <v>63680</v>
      </c>
      <c r="N24" s="183"/>
      <c r="O24" s="183"/>
      <c r="P24" s="114">
        <f t="shared" si="8"/>
        <v>8</v>
      </c>
      <c r="Q24" s="114">
        <f t="shared" si="9"/>
        <v>63688</v>
      </c>
      <c r="R24" s="50"/>
      <c r="S24" s="233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f>X24*100/W24</f>
        <v>100</v>
      </c>
      <c r="Z24" s="224">
        <v>2</v>
      </c>
      <c r="AA24" s="225">
        <f>Z24*X24</f>
        <v>2</v>
      </c>
      <c r="AB24" s="91"/>
      <c r="AC24" s="93">
        <f t="shared" si="10"/>
        <v>2</v>
      </c>
      <c r="AD24" s="94">
        <f t="shared" si="10"/>
        <v>0</v>
      </c>
      <c r="AE24" s="95">
        <f t="shared" si="11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/>
      <c r="AU24" s="174"/>
      <c r="AV24" s="174"/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2"/>
        <v>2</v>
      </c>
      <c r="BE24" s="93">
        <f t="shared" si="13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2</v>
      </c>
      <c r="G25" s="223">
        <v>2</v>
      </c>
      <c r="H25" s="224">
        <f>G25*100/F25</f>
        <v>100</v>
      </c>
      <c r="I25" s="224">
        <v>2</v>
      </c>
      <c r="J25" s="225">
        <f>I25*G25</f>
        <v>4</v>
      </c>
      <c r="K25" s="183">
        <f t="shared" si="4"/>
        <v>16</v>
      </c>
      <c r="L25" s="183">
        <f t="shared" si="5"/>
        <v>31840</v>
      </c>
      <c r="M25" s="183">
        <f t="shared" si="6"/>
        <v>127360</v>
      </c>
      <c r="N25" s="183"/>
      <c r="O25" s="183"/>
      <c r="P25" s="114">
        <f t="shared" si="8"/>
        <v>16</v>
      </c>
      <c r="Q25" s="114">
        <f t="shared" si="9"/>
        <v>127376</v>
      </c>
      <c r="R25" s="50"/>
      <c r="S25" s="233"/>
      <c r="T25" s="85">
        <v>14</v>
      </c>
      <c r="U25" s="1590"/>
      <c r="V25" s="83" t="s">
        <v>50</v>
      </c>
      <c r="W25" s="223">
        <v>2</v>
      </c>
      <c r="X25" s="223">
        <v>2</v>
      </c>
      <c r="Y25" s="224">
        <f>X25*100/W25</f>
        <v>100</v>
      </c>
      <c r="Z25" s="224">
        <v>2</v>
      </c>
      <c r="AA25" s="225">
        <f>Z25*X25</f>
        <v>4</v>
      </c>
      <c r="AB25" s="91"/>
      <c r="AC25" s="93">
        <f t="shared" si="10"/>
        <v>4</v>
      </c>
      <c r="AD25" s="94">
        <f t="shared" si="10"/>
        <v>0</v>
      </c>
      <c r="AE25" s="95">
        <f t="shared" si="11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/>
      <c r="AU25" s="174"/>
      <c r="AV25" s="174"/>
      <c r="AW25" s="174"/>
      <c r="AX25" s="174">
        <v>2</v>
      </c>
      <c r="AY25" s="174"/>
      <c r="AZ25" s="174">
        <v>2</v>
      </c>
      <c r="BA25" s="174"/>
      <c r="BB25" s="91"/>
      <c r="BC25" s="91"/>
      <c r="BD25" s="93">
        <f t="shared" si="12"/>
        <v>4</v>
      </c>
      <c r="BE25" s="93">
        <f t="shared" si="13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33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33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>
        <v>1</v>
      </c>
      <c r="G28" s="227">
        <v>1</v>
      </c>
      <c r="H28" s="228">
        <v>100</v>
      </c>
      <c r="I28" s="228">
        <v>1</v>
      </c>
      <c r="J28" s="225">
        <f t="shared" ref="J28:J29" si="15">I28*G28</f>
        <v>1</v>
      </c>
      <c r="K28" s="183">
        <v>16</v>
      </c>
      <c r="L28" s="183">
        <v>31840</v>
      </c>
      <c r="M28" s="183">
        <v>127360</v>
      </c>
      <c r="N28" s="183"/>
      <c r="O28" s="183"/>
      <c r="P28" s="114">
        <v>16</v>
      </c>
      <c r="Q28" s="114">
        <v>127376</v>
      </c>
      <c r="R28" s="50"/>
      <c r="S28" s="233"/>
      <c r="T28" s="85">
        <v>17</v>
      </c>
      <c r="U28" s="1584" t="s">
        <v>60</v>
      </c>
      <c r="V28" s="83" t="s">
        <v>49</v>
      </c>
      <c r="W28" s="227">
        <v>1</v>
      </c>
      <c r="X28" s="227">
        <v>1</v>
      </c>
      <c r="Y28" s="228">
        <v>100</v>
      </c>
      <c r="Z28" s="228">
        <v>1</v>
      </c>
      <c r="AA28" s="225">
        <f t="shared" ref="AA28:AA29" si="16">Z28*X28</f>
        <v>1</v>
      </c>
      <c r="AB28" s="91"/>
      <c r="AC28" s="93">
        <f t="shared" si="10"/>
        <v>1</v>
      </c>
      <c r="AD28" s="94">
        <v>0</v>
      </c>
      <c r="AE28" s="95">
        <v>0</v>
      </c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>
        <v>1</v>
      </c>
      <c r="AY28" s="174"/>
      <c r="AZ28" s="174"/>
      <c r="BA28" s="174"/>
      <c r="BB28" s="91"/>
      <c r="BC28" s="91"/>
      <c r="BD28" s="93">
        <v>4</v>
      </c>
      <c r="BE28" s="93">
        <v>0</v>
      </c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>
        <v>1</v>
      </c>
      <c r="G29" s="227">
        <v>1</v>
      </c>
      <c r="H29" s="228">
        <v>100</v>
      </c>
      <c r="I29" s="228">
        <v>1</v>
      </c>
      <c r="J29" s="225">
        <f t="shared" si="15"/>
        <v>1</v>
      </c>
      <c r="K29" s="183">
        <v>16</v>
      </c>
      <c r="L29" s="183">
        <v>31840</v>
      </c>
      <c r="M29" s="183">
        <v>127360</v>
      </c>
      <c r="N29" s="183"/>
      <c r="O29" s="183"/>
      <c r="P29" s="114">
        <v>16</v>
      </c>
      <c r="Q29" s="114">
        <v>127376</v>
      </c>
      <c r="R29" s="50"/>
      <c r="S29" s="233"/>
      <c r="T29" s="85">
        <v>18</v>
      </c>
      <c r="U29" s="1584"/>
      <c r="V29" s="83" t="s">
        <v>50</v>
      </c>
      <c r="W29" s="227">
        <v>1</v>
      </c>
      <c r="X29" s="227">
        <v>1</v>
      </c>
      <c r="Y29" s="228">
        <v>100</v>
      </c>
      <c r="Z29" s="228">
        <v>1</v>
      </c>
      <c r="AA29" s="225">
        <f t="shared" si="16"/>
        <v>1</v>
      </c>
      <c r="AB29" s="91"/>
      <c r="AC29" s="93">
        <f t="shared" si="10"/>
        <v>1</v>
      </c>
      <c r="AD29" s="94">
        <v>0</v>
      </c>
      <c r="AE29" s="95">
        <v>0</v>
      </c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>
        <v>1</v>
      </c>
      <c r="AY29" s="174"/>
      <c r="AZ29" s="174"/>
      <c r="BA29" s="174"/>
      <c r="BB29" s="91"/>
      <c r="BC29" s="91"/>
      <c r="BD29" s="93">
        <v>4</v>
      </c>
      <c r="BE29" s="93">
        <v>0</v>
      </c>
    </row>
    <row r="30" spans="1:57" ht="10.5" customHeight="1" x14ac:dyDescent="0.2">
      <c r="A30" s="135">
        <v>19</v>
      </c>
      <c r="B30" s="215">
        <v>4</v>
      </c>
      <c r="C30" s="69"/>
      <c r="D30" s="1420" t="s">
        <v>61</v>
      </c>
      <c r="E30" s="67" t="s">
        <v>49</v>
      </c>
      <c r="F30" s="227"/>
      <c r="G30" s="227"/>
      <c r="H30" s="228"/>
      <c r="I30" s="228"/>
      <c r="J30" s="225"/>
      <c r="K30" s="183"/>
      <c r="L30" s="183"/>
      <c r="M30" s="183"/>
      <c r="N30" s="183"/>
      <c r="O30" s="183"/>
      <c r="P30" s="114"/>
      <c r="Q30" s="114"/>
      <c r="R30" s="50"/>
      <c r="S30" s="233"/>
      <c r="T30" s="85">
        <v>19</v>
      </c>
      <c r="U30" s="1584" t="s">
        <v>61</v>
      </c>
      <c r="V30" s="83" t="s">
        <v>49</v>
      </c>
      <c r="W30" s="227"/>
      <c r="X30" s="227"/>
      <c r="Y30" s="228"/>
      <c r="Z30" s="228"/>
      <c r="AA30" s="225"/>
      <c r="AB30" s="91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4</v>
      </c>
      <c r="C31" s="101"/>
      <c r="D31" s="1420"/>
      <c r="E31" s="67" t="s">
        <v>50</v>
      </c>
      <c r="F31" s="227"/>
      <c r="G31" s="227"/>
      <c r="H31" s="228"/>
      <c r="I31" s="228"/>
      <c r="J31" s="225"/>
      <c r="K31" s="183"/>
      <c r="L31" s="183"/>
      <c r="M31" s="183"/>
      <c r="N31" s="183"/>
      <c r="O31" s="183"/>
      <c r="P31" s="114"/>
      <c r="Q31" s="114"/>
      <c r="R31" s="50"/>
      <c r="S31" s="233"/>
      <c r="T31" s="85">
        <v>20</v>
      </c>
      <c r="U31" s="1584"/>
      <c r="V31" s="83" t="s">
        <v>50</v>
      </c>
      <c r="W31" s="227"/>
      <c r="X31" s="227"/>
      <c r="Y31" s="228"/>
      <c r="Z31" s="228"/>
      <c r="AA31" s="225"/>
      <c r="AB31" s="91"/>
      <c r="AC31" s="93"/>
      <c r="AD31" s="94"/>
      <c r="AE31" s="95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/>
      <c r="AU31" s="174"/>
      <c r="AV31" s="174"/>
      <c r="AW31" s="174"/>
      <c r="AX31" s="174"/>
      <c r="AY31" s="174"/>
      <c r="AZ31" s="174"/>
      <c r="BA31" s="174"/>
      <c r="BB31" s="79"/>
      <c r="BC31" s="79"/>
      <c r="BD31" s="93"/>
      <c r="BE31" s="93"/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33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33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100</v>
      </c>
      <c r="G35" s="173">
        <v>100</v>
      </c>
      <c r="H35" s="174">
        <f>G35*100/F35</f>
        <v>100</v>
      </c>
      <c r="I35" s="174">
        <v>1</v>
      </c>
      <c r="J35" s="176">
        <f>I35*G35</f>
        <v>100</v>
      </c>
      <c r="K35" s="183">
        <f t="shared" ref="K35:K48" si="17">J35*B35</f>
        <v>66</v>
      </c>
      <c r="L35" s="183">
        <f t="shared" si="5"/>
        <v>5253.6</v>
      </c>
      <c r="M35" s="183">
        <f t="shared" ref="M35:M48" si="18">L35*J35</f>
        <v>525360</v>
      </c>
      <c r="N35" s="183"/>
      <c r="O35" s="183"/>
      <c r="P35" s="114">
        <f t="shared" ref="P35:P48" si="19">K35+N35</f>
        <v>66</v>
      </c>
      <c r="Q35" s="114">
        <f t="shared" ref="Q35:Q48" si="20">M35+P35</f>
        <v>525426</v>
      </c>
      <c r="R35" s="61"/>
      <c r="S35" s="62"/>
      <c r="T35" s="85">
        <v>24</v>
      </c>
      <c r="U35" s="1588" t="s">
        <v>64</v>
      </c>
      <c r="V35" s="84"/>
      <c r="W35" s="173">
        <v>100</v>
      </c>
      <c r="X35" s="173">
        <v>100</v>
      </c>
      <c r="Y35" s="174">
        <f>X35*100/W35</f>
        <v>100</v>
      </c>
      <c r="Z35" s="174">
        <v>1</v>
      </c>
      <c r="AA35" s="176">
        <f>Z35*X35</f>
        <v>100</v>
      </c>
      <c r="AB35" s="81"/>
      <c r="AC35" s="93">
        <f t="shared" ref="AC35:AD48" si="21">AF35+AH35+AJ35+AL35+AN35+AP35+AR35+AT35+AV35+AX35+AZ35+BB35</f>
        <v>100</v>
      </c>
      <c r="AD35" s="94">
        <f t="shared" si="21"/>
        <v>0</v>
      </c>
      <c r="AE35" s="95">
        <f t="shared" ref="AE35:AE48" si="22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100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8" si="23">AF35+AH35+AJ35+AL35+AN35+AP35+AR35+AT35+AV35+AX35+AZ35</f>
        <v>100</v>
      </c>
      <c r="BE35" s="93">
        <f t="shared" ref="BE35:BE48" si="24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20</v>
      </c>
      <c r="G36" s="173">
        <v>20</v>
      </c>
      <c r="H36" s="174">
        <f>G36*100/F36</f>
        <v>100</v>
      </c>
      <c r="I36" s="174">
        <v>1</v>
      </c>
      <c r="J36" s="176">
        <f>I36*G36</f>
        <v>20</v>
      </c>
      <c r="K36" s="183">
        <f t="shared" si="17"/>
        <v>13.200000000000001</v>
      </c>
      <c r="L36" s="183">
        <f t="shared" si="5"/>
        <v>5253.6</v>
      </c>
      <c r="M36" s="183">
        <f t="shared" si="18"/>
        <v>105072</v>
      </c>
      <c r="N36" s="183"/>
      <c r="O36" s="183"/>
      <c r="P36" s="114">
        <f t="shared" si="19"/>
        <v>13.200000000000001</v>
      </c>
      <c r="Q36" s="114">
        <f t="shared" si="20"/>
        <v>105085.2</v>
      </c>
      <c r="R36" s="61"/>
      <c r="S36" s="62"/>
      <c r="T36" s="85">
        <v>25</v>
      </c>
      <c r="U36" s="1589"/>
      <c r="V36" s="84"/>
      <c r="W36" s="173">
        <v>20</v>
      </c>
      <c r="X36" s="173">
        <v>20</v>
      </c>
      <c r="Y36" s="174">
        <f>X36*100/W36</f>
        <v>100</v>
      </c>
      <c r="Z36" s="174">
        <v>1</v>
      </c>
      <c r="AA36" s="176">
        <f>Z36*X36</f>
        <v>20</v>
      </c>
      <c r="AB36" s="81"/>
      <c r="AC36" s="93">
        <f t="shared" si="21"/>
        <v>20</v>
      </c>
      <c r="AD36" s="94">
        <f t="shared" si="21"/>
        <v>0</v>
      </c>
      <c r="AE36" s="95">
        <f t="shared" si="22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20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23"/>
        <v>20</v>
      </c>
      <c r="BE36" s="93">
        <f t="shared" si="24"/>
        <v>0</v>
      </c>
    </row>
    <row r="37" spans="1:57" ht="21" customHeight="1" x14ac:dyDescent="0.2">
      <c r="A37" s="135">
        <v>26</v>
      </c>
      <c r="B37" s="215">
        <v>0.3</v>
      </c>
      <c r="C37" s="69"/>
      <c r="D37" s="23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33"/>
      <c r="T37" s="85">
        <v>26</v>
      </c>
      <c r="U37" s="24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3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33"/>
      <c r="T38" s="85">
        <v>27</v>
      </c>
      <c r="U38" s="24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33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33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33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33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33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33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6</v>
      </c>
      <c r="G45" s="173">
        <v>6</v>
      </c>
      <c r="H45" s="174">
        <v>100</v>
      </c>
      <c r="I45" s="174">
        <v>4</v>
      </c>
      <c r="J45" s="176">
        <v>24</v>
      </c>
      <c r="K45" s="183">
        <v>160</v>
      </c>
      <c r="L45" s="183">
        <v>31840</v>
      </c>
      <c r="M45" s="183">
        <v>1273600</v>
      </c>
      <c r="N45" s="183"/>
      <c r="O45" s="183"/>
      <c r="P45" s="114">
        <v>160</v>
      </c>
      <c r="Q45" s="114">
        <v>1273760</v>
      </c>
      <c r="R45" s="50"/>
      <c r="S45" s="233"/>
      <c r="T45" s="85">
        <v>34</v>
      </c>
      <c r="U45" s="1585" t="s">
        <v>71</v>
      </c>
      <c r="V45" s="83" t="s">
        <v>49</v>
      </c>
      <c r="W45" s="173">
        <v>6</v>
      </c>
      <c r="X45" s="173">
        <v>6</v>
      </c>
      <c r="Y45" s="174">
        <v>100</v>
      </c>
      <c r="Z45" s="174">
        <v>4</v>
      </c>
      <c r="AA45" s="176">
        <v>24</v>
      </c>
      <c r="AB45" s="91"/>
      <c r="AC45" s="93">
        <f t="shared" ref="AC45:AD45" si="25">AF45+AH45+AJ45+AL45+AN45+AP45+AR45+AT45+AV45+AX45+AZ45+BB45</f>
        <v>24</v>
      </c>
      <c r="AD45" s="94">
        <f t="shared" si="25"/>
        <v>0</v>
      </c>
      <c r="AE45" s="95">
        <f t="shared" ref="AE45" si="26">AD45*100/AC45</f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6</v>
      </c>
      <c r="AU45" s="174"/>
      <c r="AV45" s="174">
        <v>6</v>
      </c>
      <c r="AW45" s="174"/>
      <c r="AX45" s="174">
        <v>6</v>
      </c>
      <c r="AY45" s="174"/>
      <c r="AZ45" s="174">
        <v>6</v>
      </c>
      <c r="BA45" s="174"/>
      <c r="BB45" s="92"/>
      <c r="BC45" s="91"/>
      <c r="BD45" s="93">
        <f t="shared" ref="BD45" si="27">AF45+AH45+AJ45+AL45+AN45+AP45+AR45+AT45+AV45+AX45+AZ45</f>
        <v>24</v>
      </c>
      <c r="BE45" s="93">
        <f t="shared" ref="BE45" si="28">AG45+AI45+AK45+AM45+AO45+AQ45+AS45+AU45+AW45+AY45+BA45+BC45</f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33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73">
        <v>25</v>
      </c>
      <c r="G47" s="173">
        <v>25</v>
      </c>
      <c r="H47" s="174">
        <f>G47*100/F47</f>
        <v>100</v>
      </c>
      <c r="I47" s="174">
        <v>8</v>
      </c>
      <c r="J47" s="175">
        <f>I47*G47</f>
        <v>200</v>
      </c>
      <c r="K47" s="183">
        <f t="shared" si="17"/>
        <v>800</v>
      </c>
      <c r="L47" s="183">
        <f t="shared" si="5"/>
        <v>31840</v>
      </c>
      <c r="M47" s="183">
        <f t="shared" si="18"/>
        <v>6368000</v>
      </c>
      <c r="N47" s="183"/>
      <c r="O47" s="183"/>
      <c r="P47" s="114">
        <f t="shared" si="19"/>
        <v>800</v>
      </c>
      <c r="Q47" s="114">
        <f t="shared" si="20"/>
        <v>6368800</v>
      </c>
      <c r="R47" s="50"/>
      <c r="S47" s="233"/>
      <c r="T47" s="85">
        <v>36</v>
      </c>
      <c r="U47" s="1585" t="s">
        <v>72</v>
      </c>
      <c r="V47" s="83" t="s">
        <v>49</v>
      </c>
      <c r="W47" s="173">
        <v>25</v>
      </c>
      <c r="X47" s="173">
        <v>25</v>
      </c>
      <c r="Y47" s="174">
        <f>X47*100/W47</f>
        <v>100</v>
      </c>
      <c r="Z47" s="174">
        <v>8</v>
      </c>
      <c r="AA47" s="175">
        <f>Z47*X47</f>
        <v>200</v>
      </c>
      <c r="AB47" s="91"/>
      <c r="AC47" s="93">
        <f t="shared" ref="AC47:AC48" si="29">AF47+AH47+AJ47+AL47+AN47+AP47+AR47+AT47+AV47+AX47+AZ47+BB47</f>
        <v>200</v>
      </c>
      <c r="AD47" s="94">
        <f t="shared" si="21"/>
        <v>0</v>
      </c>
      <c r="AE47" s="95">
        <f t="shared" si="22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50</v>
      </c>
      <c r="AU47" s="174"/>
      <c r="AV47" s="174">
        <v>50</v>
      </c>
      <c r="AW47" s="174"/>
      <c r="AX47" s="174">
        <v>50</v>
      </c>
      <c r="AY47" s="174"/>
      <c r="AZ47" s="174">
        <v>50</v>
      </c>
      <c r="BA47" s="174"/>
      <c r="BB47" s="92"/>
      <c r="BC47" s="91"/>
      <c r="BD47" s="93">
        <f t="shared" si="23"/>
        <v>200</v>
      </c>
      <c r="BE47" s="93">
        <f t="shared" si="24"/>
        <v>0</v>
      </c>
    </row>
    <row r="48" spans="1:57" ht="11.25" customHeight="1" x14ac:dyDescent="0.2">
      <c r="A48" s="135">
        <v>37</v>
      </c>
      <c r="B48" s="215">
        <v>2</v>
      </c>
      <c r="C48" s="69"/>
      <c r="D48" s="1421"/>
      <c r="E48" s="67" t="s">
        <v>50</v>
      </c>
      <c r="F48" s="173">
        <v>10</v>
      </c>
      <c r="G48" s="173">
        <v>10</v>
      </c>
      <c r="H48" s="174">
        <f>G48*100/F48</f>
        <v>100</v>
      </c>
      <c r="I48" s="174">
        <v>4</v>
      </c>
      <c r="J48" s="175">
        <f>I48*G48</f>
        <v>40</v>
      </c>
      <c r="K48" s="183">
        <f t="shared" si="17"/>
        <v>80</v>
      </c>
      <c r="L48" s="183">
        <f t="shared" si="5"/>
        <v>15920</v>
      </c>
      <c r="M48" s="183">
        <f t="shared" si="18"/>
        <v>636800</v>
      </c>
      <c r="N48" s="183"/>
      <c r="O48" s="183"/>
      <c r="P48" s="114">
        <f t="shared" si="19"/>
        <v>80</v>
      </c>
      <c r="Q48" s="114">
        <f t="shared" si="20"/>
        <v>636880</v>
      </c>
      <c r="R48" s="50"/>
      <c r="S48" s="233"/>
      <c r="T48" s="85">
        <v>37</v>
      </c>
      <c r="U48" s="1585"/>
      <c r="V48" s="83" t="s">
        <v>50</v>
      </c>
      <c r="W48" s="173">
        <v>10</v>
      </c>
      <c r="X48" s="173">
        <v>10</v>
      </c>
      <c r="Y48" s="174">
        <f>X48*100/W48</f>
        <v>100</v>
      </c>
      <c r="Z48" s="174">
        <v>4</v>
      </c>
      <c r="AA48" s="175">
        <f>Z48*X48</f>
        <v>40</v>
      </c>
      <c r="AB48" s="91"/>
      <c r="AC48" s="93">
        <f t="shared" si="29"/>
        <v>40</v>
      </c>
      <c r="AD48" s="94">
        <f t="shared" si="21"/>
        <v>0</v>
      </c>
      <c r="AE48" s="95">
        <f t="shared" si="22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10</v>
      </c>
      <c r="AU48" s="174"/>
      <c r="AV48" s="174">
        <v>10</v>
      </c>
      <c r="AW48" s="174"/>
      <c r="AX48" s="174">
        <v>10</v>
      </c>
      <c r="AY48" s="174"/>
      <c r="AZ48" s="174">
        <v>10</v>
      </c>
      <c r="BA48" s="174"/>
      <c r="BB48" s="91"/>
      <c r="BC48" s="91"/>
      <c r="BD48" s="93">
        <f t="shared" si="23"/>
        <v>40</v>
      </c>
      <c r="BE48" s="93">
        <f t="shared" si="24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33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33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33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33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33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33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33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33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3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33"/>
      <c r="T57" s="85">
        <v>46</v>
      </c>
      <c r="U57" s="24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33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33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33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33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6"/>
      <c r="K62" s="183"/>
      <c r="L62" s="183"/>
      <c r="M62" s="183"/>
      <c r="N62" s="183"/>
      <c r="O62" s="183"/>
      <c r="P62" s="114"/>
      <c r="Q62" s="114"/>
      <c r="R62" s="50"/>
      <c r="S62" s="233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6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33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33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33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33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33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33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33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33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33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33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33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40</v>
      </c>
      <c r="G76" s="173">
        <v>40</v>
      </c>
      <c r="H76" s="174">
        <f t="shared" ref="H76:H79" si="30">G76*100/F76</f>
        <v>100</v>
      </c>
      <c r="I76" s="174">
        <v>1</v>
      </c>
      <c r="J76" s="176">
        <f t="shared" ref="J76:J79" si="31">I76*G76</f>
        <v>40</v>
      </c>
      <c r="K76" s="183">
        <f t="shared" ref="K76:K79" si="32">J76*B76</f>
        <v>20</v>
      </c>
      <c r="L76" s="183">
        <f t="shared" ref="L76:L77" si="33">B76*7960</f>
        <v>3980</v>
      </c>
      <c r="M76" s="183">
        <f t="shared" ref="M76:M79" si="34">L76*J76</f>
        <v>159200</v>
      </c>
      <c r="N76" s="183"/>
      <c r="O76" s="183"/>
      <c r="P76" s="114">
        <f t="shared" ref="P76:P79" si="35">K76+N76</f>
        <v>20</v>
      </c>
      <c r="Q76" s="114">
        <f t="shared" ref="Q76:Q79" si="36">M76+P76</f>
        <v>159220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40</v>
      </c>
      <c r="X76" s="173">
        <v>40</v>
      </c>
      <c r="Y76" s="174">
        <f t="shared" ref="Y76:Y79" si="37">X76*100/W76</f>
        <v>100</v>
      </c>
      <c r="Z76" s="174">
        <v>1</v>
      </c>
      <c r="AA76" s="176">
        <f t="shared" ref="AA76:AA79" si="38">Z76*X76</f>
        <v>40</v>
      </c>
      <c r="AB76" s="91"/>
      <c r="AC76" s="93">
        <f t="shared" ref="AC76:AD79" si="39">AF76+AH76+AJ76+AL76+AN76+AP76+AR76+AT76+AV76+AX76+AZ76+BB76</f>
        <v>40</v>
      </c>
      <c r="AD76" s="94">
        <f t="shared" si="39"/>
        <v>0</v>
      </c>
      <c r="AE76" s="95">
        <f t="shared" ref="AE76:AE79" si="40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40</v>
      </c>
      <c r="AW76" s="184"/>
      <c r="AX76" s="184"/>
      <c r="AY76" s="184"/>
      <c r="AZ76" s="184"/>
      <c r="BA76" s="184"/>
      <c r="BB76" s="91"/>
      <c r="BC76" s="91"/>
      <c r="BD76" s="93">
        <f t="shared" ref="BD76:BD99" si="41">AF76+AH76+AJ76+AL76+AN76+AP76+AR76+AT76+AV76+AX76+AZ76</f>
        <v>40</v>
      </c>
      <c r="BE76" s="93">
        <f t="shared" ref="BE76:BE99" si="42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10</v>
      </c>
      <c r="G77" s="173">
        <v>10</v>
      </c>
      <c r="H77" s="174">
        <f t="shared" si="30"/>
        <v>100</v>
      </c>
      <c r="I77" s="174">
        <v>1</v>
      </c>
      <c r="J77" s="176">
        <f t="shared" si="31"/>
        <v>10</v>
      </c>
      <c r="K77" s="183">
        <f t="shared" si="32"/>
        <v>5</v>
      </c>
      <c r="L77" s="183">
        <f t="shared" si="33"/>
        <v>3980</v>
      </c>
      <c r="M77" s="183">
        <f t="shared" si="34"/>
        <v>39800</v>
      </c>
      <c r="N77" s="183"/>
      <c r="O77" s="183"/>
      <c r="P77" s="114">
        <f t="shared" si="35"/>
        <v>5</v>
      </c>
      <c r="Q77" s="114">
        <f t="shared" si="36"/>
        <v>39805</v>
      </c>
      <c r="R77" s="61"/>
      <c r="S77" s="62"/>
      <c r="T77" s="85">
        <v>66</v>
      </c>
      <c r="U77" s="1587"/>
      <c r="V77" s="83" t="s">
        <v>50</v>
      </c>
      <c r="W77" s="173">
        <v>10</v>
      </c>
      <c r="X77" s="173">
        <v>10</v>
      </c>
      <c r="Y77" s="174">
        <f t="shared" si="37"/>
        <v>100</v>
      </c>
      <c r="Z77" s="174">
        <v>1</v>
      </c>
      <c r="AA77" s="176">
        <f t="shared" si="38"/>
        <v>10</v>
      </c>
      <c r="AB77" s="91"/>
      <c r="AC77" s="93">
        <f t="shared" si="39"/>
        <v>10</v>
      </c>
      <c r="AD77" s="94">
        <f t="shared" si="39"/>
        <v>0</v>
      </c>
      <c r="AE77" s="95">
        <f t="shared" si="40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10</v>
      </c>
      <c r="AW77" s="184"/>
      <c r="AX77" s="184"/>
      <c r="AY77" s="184"/>
      <c r="AZ77" s="184"/>
      <c r="BA77" s="184"/>
      <c r="BB77" s="91"/>
      <c r="BC77" s="91"/>
      <c r="BD77" s="93">
        <f t="shared" si="41"/>
        <v>10</v>
      </c>
      <c r="BE77" s="93">
        <f t="shared" si="42"/>
        <v>0</v>
      </c>
    </row>
    <row r="78" spans="1:57" ht="12" customHeight="1" x14ac:dyDescent="0.2">
      <c r="A78" s="135">
        <v>67</v>
      </c>
      <c r="B78" s="215">
        <v>2</v>
      </c>
      <c r="C78" s="69"/>
      <c r="D78" s="1419" t="s">
        <v>90</v>
      </c>
      <c r="E78" s="67" t="s">
        <v>49</v>
      </c>
      <c r="F78" s="173">
        <v>18</v>
      </c>
      <c r="G78" s="173">
        <v>15</v>
      </c>
      <c r="H78" s="174">
        <f t="shared" si="30"/>
        <v>83.333333333333329</v>
      </c>
      <c r="I78" s="174">
        <v>2</v>
      </c>
      <c r="J78" s="176">
        <f t="shared" si="31"/>
        <v>30</v>
      </c>
      <c r="K78" s="183">
        <f t="shared" si="32"/>
        <v>60</v>
      </c>
      <c r="L78" s="183">
        <f t="shared" si="5"/>
        <v>15920</v>
      </c>
      <c r="M78" s="183">
        <f t="shared" si="34"/>
        <v>477600</v>
      </c>
      <c r="N78" s="183"/>
      <c r="O78" s="183"/>
      <c r="P78" s="114">
        <f t="shared" si="35"/>
        <v>60</v>
      </c>
      <c r="Q78" s="114">
        <f t="shared" si="36"/>
        <v>477660</v>
      </c>
      <c r="R78" s="50"/>
      <c r="S78" s="233"/>
      <c r="T78" s="85">
        <v>67</v>
      </c>
      <c r="U78" s="1583" t="s">
        <v>90</v>
      </c>
      <c r="V78" s="83" t="s">
        <v>49</v>
      </c>
      <c r="W78" s="173">
        <v>18</v>
      </c>
      <c r="X78" s="173">
        <v>15</v>
      </c>
      <c r="Y78" s="174">
        <f t="shared" si="37"/>
        <v>83.333333333333329</v>
      </c>
      <c r="Z78" s="174">
        <v>2</v>
      </c>
      <c r="AA78" s="176">
        <f t="shared" si="38"/>
        <v>30</v>
      </c>
      <c r="AB78" s="91"/>
      <c r="AC78" s="93">
        <f t="shared" si="39"/>
        <v>30</v>
      </c>
      <c r="AD78" s="94">
        <f t="shared" si="39"/>
        <v>0</v>
      </c>
      <c r="AE78" s="95">
        <f t="shared" si="40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/>
      <c r="AU78" s="184"/>
      <c r="AV78" s="174">
        <v>15</v>
      </c>
      <c r="AW78" s="184"/>
      <c r="AX78" s="184">
        <v>15</v>
      </c>
      <c r="AY78" s="184"/>
      <c r="AZ78" s="184"/>
      <c r="BA78" s="184"/>
      <c r="BB78" s="91"/>
      <c r="BC78" s="91"/>
      <c r="BD78" s="93">
        <f t="shared" si="41"/>
        <v>30</v>
      </c>
      <c r="BE78" s="93">
        <f t="shared" si="42"/>
        <v>0</v>
      </c>
    </row>
    <row r="79" spans="1:57" ht="13.5" customHeight="1" x14ac:dyDescent="0.2">
      <c r="A79" s="135">
        <v>68</v>
      </c>
      <c r="B79" s="215">
        <v>2</v>
      </c>
      <c r="C79" s="208">
        <v>120</v>
      </c>
      <c r="D79" s="1419"/>
      <c r="E79" s="67" t="s">
        <v>50</v>
      </c>
      <c r="F79" s="173">
        <v>8</v>
      </c>
      <c r="G79" s="173">
        <v>8</v>
      </c>
      <c r="H79" s="174">
        <f t="shared" si="30"/>
        <v>100</v>
      </c>
      <c r="I79" s="174">
        <v>2</v>
      </c>
      <c r="J79" s="176">
        <f t="shared" si="31"/>
        <v>16</v>
      </c>
      <c r="K79" s="183">
        <f t="shared" si="32"/>
        <v>32</v>
      </c>
      <c r="L79" s="183">
        <f t="shared" ref="L79:L107" si="43">B79*7960</f>
        <v>15920</v>
      </c>
      <c r="M79" s="183">
        <f t="shared" si="34"/>
        <v>254720</v>
      </c>
      <c r="N79" s="183">
        <f>C79+J79</f>
        <v>136</v>
      </c>
      <c r="O79" s="183">
        <f t="shared" ref="O79" si="44">N79*7960</f>
        <v>1082560</v>
      </c>
      <c r="P79" s="114">
        <f t="shared" si="35"/>
        <v>168</v>
      </c>
      <c r="Q79" s="114">
        <f t="shared" si="36"/>
        <v>254888</v>
      </c>
      <c r="R79" s="50"/>
      <c r="S79" s="233"/>
      <c r="T79" s="85">
        <v>68</v>
      </c>
      <c r="U79" s="1583"/>
      <c r="V79" s="83" t="s">
        <v>50</v>
      </c>
      <c r="W79" s="173">
        <v>8</v>
      </c>
      <c r="X79" s="173">
        <v>8</v>
      </c>
      <c r="Y79" s="174">
        <f t="shared" si="37"/>
        <v>100</v>
      </c>
      <c r="Z79" s="174">
        <v>2</v>
      </c>
      <c r="AA79" s="176">
        <f t="shared" si="38"/>
        <v>16</v>
      </c>
      <c r="AB79" s="91"/>
      <c r="AC79" s="93">
        <f t="shared" si="39"/>
        <v>16</v>
      </c>
      <c r="AD79" s="94">
        <f t="shared" si="39"/>
        <v>0</v>
      </c>
      <c r="AE79" s="95">
        <f t="shared" si="40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/>
      <c r="AU79" s="174"/>
      <c r="AV79" s="174">
        <v>8</v>
      </c>
      <c r="AW79" s="174"/>
      <c r="AX79" s="174">
        <v>8</v>
      </c>
      <c r="AY79" s="174"/>
      <c r="AZ79" s="174"/>
      <c r="BA79" s="174"/>
      <c r="BB79" s="91"/>
      <c r="BC79" s="91"/>
      <c r="BD79" s="93">
        <f t="shared" si="41"/>
        <v>16</v>
      </c>
      <c r="BE79" s="93">
        <f t="shared" si="42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33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33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33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33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4</v>
      </c>
      <c r="C84" s="69"/>
      <c r="D84" s="1420" t="s">
        <v>93</v>
      </c>
      <c r="E84" s="67" t="s">
        <v>49</v>
      </c>
      <c r="F84" s="173"/>
      <c r="G84" s="173"/>
      <c r="H84" s="174"/>
      <c r="I84" s="174"/>
      <c r="J84" s="176"/>
      <c r="K84" s="183"/>
      <c r="L84" s="183"/>
      <c r="M84" s="183"/>
      <c r="N84" s="183"/>
      <c r="O84" s="183"/>
      <c r="P84" s="114"/>
      <c r="Q84" s="114"/>
      <c r="R84" s="50"/>
      <c r="S84" s="233"/>
      <c r="T84" s="85">
        <v>73</v>
      </c>
      <c r="U84" s="1584" t="s">
        <v>93</v>
      </c>
      <c r="V84" s="83" t="s">
        <v>49</v>
      </c>
      <c r="W84" s="173"/>
      <c r="X84" s="173"/>
      <c r="Y84" s="174"/>
      <c r="Z84" s="174"/>
      <c r="AA84" s="176"/>
      <c r="AB84" s="91"/>
      <c r="AC84" s="93"/>
      <c r="AD84" s="94"/>
      <c r="AE84" s="95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/>
      <c r="AW84" s="174"/>
      <c r="AX84" s="174"/>
      <c r="AY84" s="174"/>
      <c r="AZ84" s="174"/>
      <c r="BA84" s="174"/>
      <c r="BB84" s="91"/>
      <c r="BC84" s="91"/>
      <c r="BD84" s="93"/>
      <c r="BE84" s="93"/>
    </row>
    <row r="85" spans="1:57" ht="12" customHeight="1" x14ac:dyDescent="0.2">
      <c r="A85" s="135">
        <v>74</v>
      </c>
      <c r="B85" s="215">
        <v>4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33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4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33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4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33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8</v>
      </c>
      <c r="C88" s="69"/>
      <c r="D88" s="1420" t="s">
        <v>95</v>
      </c>
      <c r="E88" s="67" t="s">
        <v>49</v>
      </c>
      <c r="F88" s="173">
        <v>1</v>
      </c>
      <c r="G88" s="173">
        <v>1</v>
      </c>
      <c r="H88" s="174">
        <f t="shared" ref="H88" si="45">G88*100/F88</f>
        <v>100</v>
      </c>
      <c r="I88" s="174">
        <v>4</v>
      </c>
      <c r="J88" s="176">
        <f t="shared" ref="J88" si="46">I88*G88</f>
        <v>4</v>
      </c>
      <c r="K88" s="183">
        <f t="shared" ref="K88" si="47">J88*B88</f>
        <v>32</v>
      </c>
      <c r="L88" s="183">
        <f t="shared" ref="L88" si="48">B88*7960</f>
        <v>63680</v>
      </c>
      <c r="M88" s="183">
        <f t="shared" ref="M88" si="49">L88*J88</f>
        <v>254720</v>
      </c>
      <c r="N88" s="183"/>
      <c r="O88" s="183"/>
      <c r="P88" s="114">
        <f t="shared" ref="P88" si="50">K88+N88</f>
        <v>32</v>
      </c>
      <c r="Q88" s="114">
        <f t="shared" ref="Q88" si="51">M88+P88</f>
        <v>254752</v>
      </c>
      <c r="R88" s="50"/>
      <c r="S88" s="233"/>
      <c r="T88" s="85">
        <v>77</v>
      </c>
      <c r="U88" s="1583" t="s">
        <v>95</v>
      </c>
      <c r="V88" s="83" t="s">
        <v>49</v>
      </c>
      <c r="W88" s="173">
        <v>1</v>
      </c>
      <c r="X88" s="173">
        <v>1</v>
      </c>
      <c r="Y88" s="174">
        <f t="shared" ref="Y88" si="52">X88*100/W88</f>
        <v>100</v>
      </c>
      <c r="Z88" s="174">
        <v>4</v>
      </c>
      <c r="AA88" s="176">
        <f t="shared" ref="AA88" si="53">Z88*X88</f>
        <v>4</v>
      </c>
      <c r="AB88" s="91"/>
      <c r="AC88" s="93">
        <f t="shared" ref="AC88:AD88" si="54">AF88+AH88+AJ88+AL88+AN88+AP88+AR88+AT88+AV88+AX88+AZ88+BB88</f>
        <v>4</v>
      </c>
      <c r="AD88" s="94">
        <f t="shared" si="54"/>
        <v>0</v>
      </c>
      <c r="AE88" s="95">
        <f t="shared" ref="AE88" si="55">AD88*100/AC88</f>
        <v>0</v>
      </c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>
        <v>1</v>
      </c>
      <c r="AU88" s="174"/>
      <c r="AV88" s="174">
        <v>1</v>
      </c>
      <c r="AW88" s="174"/>
      <c r="AX88" s="174">
        <v>1</v>
      </c>
      <c r="AY88" s="174"/>
      <c r="AZ88" s="174">
        <v>1</v>
      </c>
      <c r="BA88" s="174"/>
      <c r="BB88" s="91"/>
      <c r="BC88" s="91"/>
      <c r="BD88" s="93">
        <f t="shared" ref="BD88" si="56">AF88+AH88+AJ88+AL88+AN88+AP88+AR88+AT88+AV88+AX88+AZ88</f>
        <v>4</v>
      </c>
      <c r="BE88" s="93">
        <f t="shared" ref="BE88" si="57">AG88+AI88+AK88+AM88+AO88+AQ88+AS88+AU88+AW88+AY88+BA88+BC88</f>
        <v>0</v>
      </c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33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33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33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3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33"/>
      <c r="T92" s="85">
        <v>81</v>
      </c>
      <c r="U92" s="239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3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33"/>
      <c r="T93" s="85">
        <v>82</v>
      </c>
      <c r="U93" s="24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33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33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33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33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32" t="s">
        <v>102</v>
      </c>
      <c r="E99" s="67" t="s">
        <v>49</v>
      </c>
      <c r="F99" s="173">
        <v>2</v>
      </c>
      <c r="G99" s="173">
        <v>2</v>
      </c>
      <c r="H99" s="174">
        <f>G99*100/F99</f>
        <v>100</v>
      </c>
      <c r="I99" s="174">
        <v>1</v>
      </c>
      <c r="J99" s="176">
        <f>I99*G99</f>
        <v>2</v>
      </c>
      <c r="K99" s="183">
        <f>J99*B99</f>
        <v>80</v>
      </c>
      <c r="L99" s="183">
        <f t="shared" ref="L99:L101" si="58">B99*7960</f>
        <v>318400</v>
      </c>
      <c r="M99" s="183">
        <f>L99*J99</f>
        <v>636800</v>
      </c>
      <c r="N99" s="183"/>
      <c r="O99" s="183"/>
      <c r="P99" s="114">
        <f>K99+N99</f>
        <v>80</v>
      </c>
      <c r="Q99" s="114">
        <f>M99+P99</f>
        <v>636880</v>
      </c>
      <c r="R99" s="50"/>
      <c r="S99" s="233"/>
      <c r="T99" s="85">
        <v>88</v>
      </c>
      <c r="U99" s="240" t="s">
        <v>102</v>
      </c>
      <c r="V99" s="83" t="s">
        <v>49</v>
      </c>
      <c r="W99" s="173">
        <v>2</v>
      </c>
      <c r="X99" s="173">
        <v>2</v>
      </c>
      <c r="Y99" s="174">
        <f>X99*100/W99</f>
        <v>100</v>
      </c>
      <c r="Z99" s="174">
        <v>1</v>
      </c>
      <c r="AA99" s="176">
        <f>Z99*X99</f>
        <v>2</v>
      </c>
      <c r="AB99" s="91"/>
      <c r="AC99" s="93">
        <f t="shared" ref="AC99:AD101" si="59">AF99+AH99+AJ99+AL99+AN99+AP99+AR99+AT99+AV99+AX99+AZ99+BB99</f>
        <v>2</v>
      </c>
      <c r="AD99" s="94">
        <f t="shared" si="59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/>
      <c r="AW99" s="174"/>
      <c r="AX99" s="174"/>
      <c r="AY99" s="174"/>
      <c r="AZ99" s="174">
        <v>2</v>
      </c>
      <c r="BA99" s="184"/>
      <c r="BB99" s="91"/>
      <c r="BC99" s="79"/>
      <c r="BD99" s="93">
        <f t="shared" si="41"/>
        <v>2</v>
      </c>
      <c r="BE99" s="93">
        <f t="shared" si="42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10</v>
      </c>
      <c r="J100" s="176">
        <v>10</v>
      </c>
      <c r="K100" s="183">
        <f>J100*B100</f>
        <v>10</v>
      </c>
      <c r="L100" s="183">
        <f t="shared" si="58"/>
        <v>7960</v>
      </c>
      <c r="M100" s="183">
        <f>L100*J100</f>
        <v>79600</v>
      </c>
      <c r="N100" s="183"/>
      <c r="O100" s="183"/>
      <c r="P100" s="114">
        <f>K100+N100</f>
        <v>10</v>
      </c>
      <c r="Q100" s="114">
        <f>M100+P100</f>
        <v>79610</v>
      </c>
      <c r="R100" s="50"/>
      <c r="S100" s="233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f>X100*100/W100</f>
        <v>100</v>
      </c>
      <c r="Z100" s="174">
        <v>10</v>
      </c>
      <c r="AA100" s="176">
        <v>10</v>
      </c>
      <c r="AB100" s="91"/>
      <c r="AC100" s="93">
        <f t="shared" si="59"/>
        <v>10</v>
      </c>
      <c r="AD100" s="94">
        <f t="shared" si="59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5</v>
      </c>
      <c r="AU100" s="174"/>
      <c r="AV100" s="174">
        <v>2</v>
      </c>
      <c r="AW100" s="174"/>
      <c r="AX100" s="174">
        <v>2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10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10</v>
      </c>
      <c r="J101" s="176">
        <v>10</v>
      </c>
      <c r="K101" s="183">
        <f>J101*B101</f>
        <v>15</v>
      </c>
      <c r="L101" s="183">
        <f t="shared" si="58"/>
        <v>11940</v>
      </c>
      <c r="M101" s="183">
        <f>L101*J101</f>
        <v>119400</v>
      </c>
      <c r="N101" s="183"/>
      <c r="O101" s="183"/>
      <c r="P101" s="114">
        <f>K101+N101</f>
        <v>15</v>
      </c>
      <c r="Q101" s="114">
        <f>M101+P101</f>
        <v>119415</v>
      </c>
      <c r="R101" s="50"/>
      <c r="S101" s="233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f>X101*100/W101</f>
        <v>100</v>
      </c>
      <c r="Z101" s="174">
        <v>10</v>
      </c>
      <c r="AA101" s="176">
        <v>10</v>
      </c>
      <c r="AB101" s="91"/>
      <c r="AC101" s="93">
        <f t="shared" si="59"/>
        <v>10</v>
      </c>
      <c r="AD101" s="94">
        <f t="shared" si="59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5</v>
      </c>
      <c r="AU101" s="174"/>
      <c r="AV101" s="174">
        <v>2</v>
      </c>
      <c r="AW101" s="174"/>
      <c r="AX101" s="174">
        <v>2</v>
      </c>
      <c r="AY101" s="174"/>
      <c r="AZ101" s="174">
        <v>1</v>
      </c>
      <c r="BA101" s="174"/>
      <c r="BB101" s="91"/>
      <c r="BC101" s="79"/>
      <c r="BD101" s="93">
        <f>AF101+AH101+AJ101+AL101+AN101+AP101+AR101+AT101+AV101+AX101+AZ101</f>
        <v>10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32" t="s">
        <v>105</v>
      </c>
      <c r="E103" s="67" t="s">
        <v>106</v>
      </c>
      <c r="F103" s="182">
        <v>2</v>
      </c>
      <c r="G103" s="182">
        <v>2</v>
      </c>
      <c r="H103" s="174">
        <f>G103*100/F103</f>
        <v>100</v>
      </c>
      <c r="I103" s="174">
        <v>5</v>
      </c>
      <c r="J103" s="176">
        <v>10</v>
      </c>
      <c r="K103" s="183">
        <f>J103*B103</f>
        <v>80</v>
      </c>
      <c r="L103" s="183">
        <f t="shared" si="43"/>
        <v>63680</v>
      </c>
      <c r="M103" s="183">
        <f>L103*J103</f>
        <v>636800</v>
      </c>
      <c r="N103" s="183"/>
      <c r="O103" s="183"/>
      <c r="P103" s="114">
        <f>K103+N103</f>
        <v>80</v>
      </c>
      <c r="Q103" s="114">
        <f>M103+P103</f>
        <v>636880</v>
      </c>
      <c r="R103" s="50"/>
      <c r="S103" s="233"/>
      <c r="T103" s="85">
        <v>92</v>
      </c>
      <c r="U103" s="239" t="s">
        <v>105</v>
      </c>
      <c r="V103" s="83" t="s">
        <v>106</v>
      </c>
      <c r="W103" s="182">
        <v>2</v>
      </c>
      <c r="X103" s="182">
        <v>2</v>
      </c>
      <c r="Y103" s="174">
        <f>X103*100/W103</f>
        <v>100</v>
      </c>
      <c r="Z103" s="174">
        <v>5</v>
      </c>
      <c r="AA103" s="176">
        <v>10</v>
      </c>
      <c r="AB103" s="91"/>
      <c r="AC103" s="93">
        <f t="shared" ref="AC103:AD107" si="60">AF103+AH103+AJ103+AL103+AN103+AP103+AR103+AT103+AV103+AX103+AZ103+BB103</f>
        <v>10</v>
      </c>
      <c r="AD103" s="94">
        <f t="shared" si="60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2</v>
      </c>
      <c r="AS103" s="191"/>
      <c r="AT103" s="174">
        <v>2</v>
      </c>
      <c r="AU103" s="174"/>
      <c r="AV103" s="174">
        <v>2</v>
      </c>
      <c r="AW103" s="174"/>
      <c r="AX103" s="174">
        <v>2</v>
      </c>
      <c r="AY103" s="174"/>
      <c r="AZ103" s="174">
        <v>2</v>
      </c>
      <c r="BA103" s="184"/>
      <c r="BB103" s="91"/>
      <c r="BC103" s="79"/>
      <c r="BD103" s="93">
        <f t="shared" ref="BD103" si="61">AF103+AH103+AJ103+AL103+AN103+AP103+AR103+AT103+AV103+AX103+AZ103</f>
        <v>10</v>
      </c>
      <c r="BE103" s="93">
        <f t="shared" ref="BE103" si="62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32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f t="shared" ref="J104:J107" si="63">I104*G104</f>
        <v>5</v>
      </c>
      <c r="K104" s="183">
        <f>J104*B104</f>
        <v>20</v>
      </c>
      <c r="L104" s="183">
        <f t="shared" si="43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233"/>
      <c r="T104" s="85">
        <v>93</v>
      </c>
      <c r="U104" s="240" t="s">
        <v>107</v>
      </c>
      <c r="V104" s="83" t="s">
        <v>106</v>
      </c>
      <c r="W104" s="182">
        <v>1</v>
      </c>
      <c r="X104" s="182">
        <v>1</v>
      </c>
      <c r="Y104" s="174">
        <f>X104*100/W104</f>
        <v>100</v>
      </c>
      <c r="Z104" s="174">
        <v>5</v>
      </c>
      <c r="AA104" s="176">
        <f t="shared" ref="AA104:AA107" si="64">Z104*X104</f>
        <v>5</v>
      </c>
      <c r="AB104" s="91"/>
      <c r="AC104" s="93">
        <f t="shared" si="60"/>
        <v>5</v>
      </c>
      <c r="AD104" s="94">
        <f t="shared" si="60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>
        <v>1</v>
      </c>
      <c r="AS104" s="191"/>
      <c r="AT104" s="174">
        <v>1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32" t="s">
        <v>108</v>
      </c>
      <c r="E105" s="67" t="s">
        <v>106</v>
      </c>
      <c r="F105" s="182">
        <v>2</v>
      </c>
      <c r="G105" s="182">
        <v>2</v>
      </c>
      <c r="H105" s="174">
        <f>G105*100/F105</f>
        <v>100</v>
      </c>
      <c r="I105" s="174">
        <v>20</v>
      </c>
      <c r="J105" s="176">
        <f t="shared" si="63"/>
        <v>40</v>
      </c>
      <c r="K105" s="183">
        <f>J105*B105</f>
        <v>320</v>
      </c>
      <c r="L105" s="183">
        <f t="shared" si="43"/>
        <v>63680</v>
      </c>
      <c r="M105" s="183">
        <f>L105*J105</f>
        <v>2547200</v>
      </c>
      <c r="N105" s="183"/>
      <c r="O105" s="183"/>
      <c r="P105" s="114">
        <f>K105+N105</f>
        <v>320</v>
      </c>
      <c r="Q105" s="114">
        <f>M105+P105</f>
        <v>2547520</v>
      </c>
      <c r="R105" s="50"/>
      <c r="S105" s="233"/>
      <c r="T105" s="85">
        <v>94</v>
      </c>
      <c r="U105" s="239" t="s">
        <v>108</v>
      </c>
      <c r="V105" s="83" t="s">
        <v>106</v>
      </c>
      <c r="W105" s="182">
        <v>2</v>
      </c>
      <c r="X105" s="182">
        <v>2</v>
      </c>
      <c r="Y105" s="174">
        <f>X105*100/W105</f>
        <v>100</v>
      </c>
      <c r="Z105" s="174">
        <v>20</v>
      </c>
      <c r="AA105" s="176">
        <f t="shared" si="64"/>
        <v>40</v>
      </c>
      <c r="AB105" s="91"/>
      <c r="AC105" s="93">
        <f t="shared" si="60"/>
        <v>40</v>
      </c>
      <c r="AD105" s="94">
        <f t="shared" si="60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8</v>
      </c>
      <c r="AS105" s="191"/>
      <c r="AT105" s="174">
        <v>8</v>
      </c>
      <c r="AU105" s="174"/>
      <c r="AV105" s="174">
        <v>8</v>
      </c>
      <c r="AW105" s="174"/>
      <c r="AX105" s="174">
        <v>8</v>
      </c>
      <c r="AY105" s="174"/>
      <c r="AZ105" s="174">
        <v>8</v>
      </c>
      <c r="BA105" s="174"/>
      <c r="BB105" s="91"/>
      <c r="BC105" s="79"/>
      <c r="BD105" s="93">
        <f>AF105+AH105+AJ105+AL105+AN105+AP105+AR105+AT105+AV105+AX105+AZ105</f>
        <v>40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31" t="s">
        <v>109</v>
      </c>
      <c r="E106" s="67" t="s">
        <v>106</v>
      </c>
      <c r="F106" s="182">
        <v>2</v>
      </c>
      <c r="G106" s="182">
        <v>2</v>
      </c>
      <c r="H106" s="174">
        <f>G106*100/F106</f>
        <v>100</v>
      </c>
      <c r="I106" s="174">
        <v>10</v>
      </c>
      <c r="J106" s="176">
        <f t="shared" si="63"/>
        <v>20</v>
      </c>
      <c r="K106" s="183">
        <f>J106*B106</f>
        <v>160</v>
      </c>
      <c r="L106" s="183">
        <f t="shared" si="43"/>
        <v>63680</v>
      </c>
      <c r="M106" s="183">
        <f>L106*J106</f>
        <v>1273600</v>
      </c>
      <c r="N106" s="183"/>
      <c r="O106" s="183"/>
      <c r="P106" s="114">
        <f>K106+N106</f>
        <v>160</v>
      </c>
      <c r="Q106" s="114">
        <f>M106+P106</f>
        <v>1273760</v>
      </c>
      <c r="R106" s="50"/>
      <c r="S106" s="233"/>
      <c r="T106" s="85">
        <v>95</v>
      </c>
      <c r="U106" s="240" t="s">
        <v>109</v>
      </c>
      <c r="V106" s="83" t="s">
        <v>106</v>
      </c>
      <c r="W106" s="182">
        <v>2</v>
      </c>
      <c r="X106" s="182">
        <v>2</v>
      </c>
      <c r="Y106" s="174">
        <f>X106*100/W106</f>
        <v>100</v>
      </c>
      <c r="Z106" s="174">
        <v>10</v>
      </c>
      <c r="AA106" s="176">
        <f t="shared" si="64"/>
        <v>20</v>
      </c>
      <c r="AB106" s="91"/>
      <c r="AC106" s="93">
        <f t="shared" si="60"/>
        <v>20</v>
      </c>
      <c r="AD106" s="94">
        <f t="shared" si="60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4</v>
      </c>
      <c r="AS106" s="191"/>
      <c r="AT106" s="174">
        <v>4</v>
      </c>
      <c r="AU106" s="174"/>
      <c r="AV106" s="174">
        <v>4</v>
      </c>
      <c r="AW106" s="174"/>
      <c r="AX106" s="174">
        <v>4</v>
      </c>
      <c r="AY106" s="174"/>
      <c r="AZ106" s="174">
        <v>4</v>
      </c>
      <c r="BA106" s="174"/>
      <c r="BB106" s="91"/>
      <c r="BC106" s="79"/>
      <c r="BD106" s="93">
        <f>AF106+AH106+AJ106+AL106+AN106+AP106+AR106+AT106+AV106+AX106+AZ106</f>
        <v>20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3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4</v>
      </c>
      <c r="J107" s="176">
        <f t="shared" si="63"/>
        <v>4</v>
      </c>
      <c r="K107" s="183">
        <f>J107*B107</f>
        <v>16</v>
      </c>
      <c r="L107" s="183">
        <f t="shared" si="43"/>
        <v>31840</v>
      </c>
      <c r="M107" s="183">
        <f>L107*J107</f>
        <v>127360</v>
      </c>
      <c r="N107" s="183"/>
      <c r="O107" s="183"/>
      <c r="P107" s="114">
        <f>K107+N107</f>
        <v>16</v>
      </c>
      <c r="Q107" s="114">
        <f>M107+P107</f>
        <v>127376</v>
      </c>
      <c r="R107" s="50"/>
      <c r="S107" s="233"/>
      <c r="T107" s="85">
        <v>96</v>
      </c>
      <c r="U107" s="240" t="s">
        <v>110</v>
      </c>
      <c r="V107" s="83" t="s">
        <v>106</v>
      </c>
      <c r="W107" s="182">
        <v>1</v>
      </c>
      <c r="X107" s="182">
        <v>1</v>
      </c>
      <c r="Y107" s="174">
        <f>X107*100/W107</f>
        <v>100</v>
      </c>
      <c r="Z107" s="174">
        <v>4</v>
      </c>
      <c r="AA107" s="176">
        <f t="shared" si="64"/>
        <v>4</v>
      </c>
      <c r="AB107" s="91"/>
      <c r="AC107" s="93">
        <f t="shared" si="60"/>
        <v>4</v>
      </c>
      <c r="AD107" s="94">
        <f t="shared" si="60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/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4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33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33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33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33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33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33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33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33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33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33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33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33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33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33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33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33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33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33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146</v>
      </c>
      <c r="D129" s="150" t="s">
        <v>122</v>
      </c>
      <c r="E129" s="76"/>
      <c r="F129" s="213">
        <f>SUM(F13:F128)</f>
        <v>261</v>
      </c>
      <c r="G129" s="213">
        <f>SUM(G13:G128)</f>
        <v>258</v>
      </c>
      <c r="H129" s="214">
        <f>AVERAGE(H13:H128)</f>
        <v>99.358974358974351</v>
      </c>
      <c r="I129" s="214">
        <f>SUM(I13:I128)</f>
        <v>109</v>
      </c>
      <c r="J129" s="206">
        <f>SUM(J13:J128)</f>
        <v>607</v>
      </c>
      <c r="K129" s="189">
        <f>SUM(K14:K128)</f>
        <v>2105.1999999999998</v>
      </c>
      <c r="L129" s="189">
        <f t="shared" ref="L129:Q129" si="65">SUM(L14:L128)</f>
        <v>1105007.2</v>
      </c>
      <c r="M129" s="211">
        <f t="shared" si="65"/>
        <v>16757392</v>
      </c>
      <c r="N129" s="211">
        <f t="shared" si="65"/>
        <v>170</v>
      </c>
      <c r="O129" s="189">
        <f t="shared" si="65"/>
        <v>1353200</v>
      </c>
      <c r="P129" s="212">
        <f t="shared" si="65"/>
        <v>2275.1999999999998</v>
      </c>
      <c r="Q129" s="212">
        <f t="shared" si="65"/>
        <v>16759667.199999999</v>
      </c>
      <c r="R129" s="4"/>
      <c r="S129" s="233"/>
      <c r="T129" s="85">
        <v>118</v>
      </c>
      <c r="U129" s="199" t="s">
        <v>122</v>
      </c>
      <c r="V129" s="200"/>
      <c r="W129" s="213">
        <f>SUM(W13:W128)</f>
        <v>261</v>
      </c>
      <c r="X129" s="213">
        <f>SUM(X13:X128)</f>
        <v>258</v>
      </c>
      <c r="Y129" s="214">
        <f>AVERAGE(Y13:Y128)</f>
        <v>99.358974358974351</v>
      </c>
      <c r="Z129" s="214">
        <f>SUM(Z13:Z128)</f>
        <v>109</v>
      </c>
      <c r="AA129" s="206">
        <f>SUM(AA13:AA128)</f>
        <v>607</v>
      </c>
      <c r="AB129" s="201"/>
      <c r="AC129" s="201">
        <f>SUM(AC14:AC128)</f>
        <v>607</v>
      </c>
      <c r="AD129" s="202">
        <f>SUM(AD14:AD128)</f>
        <v>0</v>
      </c>
      <c r="AE129" s="203"/>
      <c r="AF129" s="204">
        <f t="shared" ref="AF129:AQ129" si="66">SUM(AF14:AF128)</f>
        <v>0</v>
      </c>
      <c r="AG129" s="204">
        <f t="shared" si="66"/>
        <v>0</v>
      </c>
      <c r="AH129" s="204">
        <f t="shared" si="66"/>
        <v>0</v>
      </c>
      <c r="AI129" s="204">
        <f t="shared" si="66"/>
        <v>0</v>
      </c>
      <c r="AJ129" s="204">
        <f t="shared" si="66"/>
        <v>0</v>
      </c>
      <c r="AK129" s="204">
        <f t="shared" si="66"/>
        <v>0</v>
      </c>
      <c r="AL129" s="204">
        <f t="shared" si="66"/>
        <v>0</v>
      </c>
      <c r="AM129" s="204">
        <f t="shared" si="66"/>
        <v>0</v>
      </c>
      <c r="AN129" s="204">
        <f t="shared" si="66"/>
        <v>0</v>
      </c>
      <c r="AO129" s="204">
        <f t="shared" si="66"/>
        <v>0</v>
      </c>
      <c r="AP129" s="204">
        <f t="shared" si="66"/>
        <v>0</v>
      </c>
      <c r="AQ129" s="205">
        <f t="shared" si="66"/>
        <v>0</v>
      </c>
      <c r="AR129" s="206">
        <f>SUM(AR13:AR128)</f>
        <v>15</v>
      </c>
      <c r="AS129" s="206">
        <v>0</v>
      </c>
      <c r="AT129" s="206">
        <f>SUM(AT15:AT128)</f>
        <v>216</v>
      </c>
      <c r="AU129" s="206">
        <v>0</v>
      </c>
      <c r="AV129" s="206">
        <f>SUM(AV14:AV128)</f>
        <v>163</v>
      </c>
      <c r="AW129" s="206">
        <v>0</v>
      </c>
      <c r="AX129" s="206">
        <f>SUM(AX12:AX128)</f>
        <v>119</v>
      </c>
      <c r="AY129" s="206">
        <v>0</v>
      </c>
      <c r="AZ129" s="207">
        <f>SUM(AZ12:AZ128)</f>
        <v>94</v>
      </c>
      <c r="BA129" s="207">
        <f t="shared" ref="BA129:BE129" si="67">SUM(BA14:BA128)</f>
        <v>0</v>
      </c>
      <c r="BB129" s="207">
        <f t="shared" si="67"/>
        <v>0</v>
      </c>
      <c r="BC129" s="207">
        <f t="shared" si="67"/>
        <v>0</v>
      </c>
      <c r="BD129" s="207">
        <f>SUM(BD14:BD128)</f>
        <v>613</v>
      </c>
      <c r="BE129" s="207">
        <f t="shared" si="67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33"/>
      <c r="T130" s="238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33"/>
      <c r="T131" s="238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K129*7960+48</f>
        <v>16757439.999999998</v>
      </c>
      <c r="F132" s="1418"/>
      <c r="G132" s="1418"/>
      <c r="H132" s="18"/>
      <c r="I132" s="18"/>
      <c r="J132" s="18"/>
      <c r="K132" s="1411" t="s">
        <v>125</v>
      </c>
      <c r="L132" s="1411"/>
      <c r="M132" s="237" t="s">
        <v>126</v>
      </c>
      <c r="N132" s="48"/>
      <c r="O132" s="48"/>
      <c r="P132" s="39"/>
      <c r="Q132" s="39"/>
      <c r="R132" s="50"/>
      <c r="S132" s="233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1162160</v>
      </c>
      <c r="F133" s="1418"/>
      <c r="G133" s="1418"/>
      <c r="H133" s="18"/>
      <c r="I133" s="18"/>
      <c r="J133" s="18"/>
      <c r="K133" s="1411" t="s">
        <v>125</v>
      </c>
      <c r="L133" s="1411"/>
      <c r="M133" s="237" t="s">
        <v>129</v>
      </c>
      <c r="N133" s="103"/>
      <c r="O133" s="103"/>
      <c r="P133" s="36"/>
      <c r="Q133" s="36"/>
      <c r="R133" s="50"/>
      <c r="S133" s="233"/>
      <c r="T133" s="238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37" t="s">
        <v>131</v>
      </c>
      <c r="N134" s="104"/>
      <c r="O134" s="104"/>
      <c r="P134" s="36"/>
      <c r="Q134" s="36"/>
      <c r="R134" s="50"/>
      <c r="S134" s="233"/>
      <c r="T134" s="238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33"/>
      <c r="T135" s="238"/>
      <c r="U135" s="238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33"/>
      <c r="T136" s="238"/>
      <c r="U136" s="238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33"/>
      <c r="T137" s="238"/>
      <c r="U137" s="238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33"/>
      <c r="T138" s="238"/>
      <c r="U138" s="238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21829600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33"/>
      <c r="T139" s="238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35"/>
      <c r="I140" s="40"/>
      <c r="J140" s="235"/>
      <c r="K140" s="1411" t="s">
        <v>125</v>
      </c>
      <c r="L140" s="1411"/>
      <c r="M140" s="236" t="s">
        <v>142</v>
      </c>
      <c r="N140" s="245"/>
      <c r="O140" s="245"/>
      <c r="R140" s="44"/>
      <c r="S140" s="234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34"/>
      <c r="O141" s="234"/>
      <c r="R141" s="44"/>
      <c r="S141" s="234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21829600</v>
      </c>
      <c r="I142" s="41"/>
      <c r="J142" s="41"/>
      <c r="K142" s="41"/>
      <c r="L142" s="41"/>
      <c r="M142" s="41"/>
      <c r="N142" s="234"/>
      <c r="O142" s="234"/>
      <c r="R142" s="44"/>
      <c r="S142" s="234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30"/>
      <c r="O143" s="230"/>
      <c r="R143" s="44"/>
      <c r="S143" s="234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30"/>
      <c r="L144" s="24"/>
      <c r="M144" s="25"/>
      <c r="N144" s="230"/>
      <c r="O144" s="230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30"/>
      <c r="O145" s="244"/>
      <c r="P145" s="234"/>
      <c r="Q145" s="234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33"/>
      <c r="Q146" s="233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33"/>
      <c r="Q147" s="233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33"/>
      <c r="Q148" s="233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33"/>
      <c r="Q149" s="233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33"/>
      <c r="Q150" s="233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33"/>
      <c r="Q151" s="233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33"/>
      <c r="Q152" s="233"/>
      <c r="R152" s="45"/>
      <c r="S152" s="233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34"/>
      <c r="Q153" s="234"/>
      <c r="R153" s="44"/>
      <c r="S153" s="234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30"/>
      <c r="L154" s="24"/>
      <c r="M154" s="24"/>
      <c r="N154" s="230"/>
      <c r="O154" s="230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30"/>
      <c r="L155" s="24"/>
      <c r="M155" s="24"/>
      <c r="N155" s="230"/>
      <c r="O155" s="230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30"/>
      <c r="L156" s="24"/>
      <c r="M156" s="24"/>
      <c r="N156" s="230"/>
      <c r="O156" s="230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30"/>
      <c r="L157" s="24"/>
      <c r="M157" s="24"/>
      <c r="N157" s="230"/>
      <c r="O157" s="230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30"/>
      <c r="L158" s="24"/>
      <c r="M158" s="24"/>
      <c r="N158" s="230"/>
      <c r="O158" s="230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30"/>
      <c r="L159" s="24"/>
      <c r="M159" s="24"/>
      <c r="N159" s="230"/>
      <c r="O159" s="230"/>
      <c r="S159" s="41"/>
    </row>
    <row r="160" spans="2:19" ht="15.75" x14ac:dyDescent="0.2">
      <c r="L160" s="24"/>
      <c r="M160" s="24"/>
      <c r="N160" s="230"/>
      <c r="O160" s="230"/>
      <c r="S160" s="41"/>
    </row>
    <row r="161" spans="12:19" ht="15.75" x14ac:dyDescent="0.2">
      <c r="L161" s="24"/>
      <c r="M161" s="24"/>
      <c r="N161" s="230"/>
      <c r="O161" s="230"/>
      <c r="S161" s="41"/>
    </row>
    <row r="162" spans="12:19" ht="15.75" x14ac:dyDescent="0.2">
      <c r="L162" s="24"/>
      <c r="M162" s="24"/>
      <c r="N162" s="230"/>
      <c r="O162" s="230"/>
      <c r="S162" s="41"/>
    </row>
    <row r="163" spans="12:19" ht="15.75" x14ac:dyDescent="0.2">
      <c r="L163" s="24"/>
      <c r="M163" s="24"/>
      <c r="N163" s="230"/>
      <c r="O163" s="230"/>
      <c r="S163" s="41"/>
    </row>
    <row r="164" spans="12:19" ht="15.75" x14ac:dyDescent="0.2">
      <c r="L164" s="24"/>
      <c r="M164" s="30"/>
      <c r="N164" s="230"/>
      <c r="O164" s="230"/>
      <c r="S164" s="41"/>
    </row>
    <row r="165" spans="12:19" ht="15.75" x14ac:dyDescent="0.2">
      <c r="L165" s="24"/>
      <c r="M165" s="24"/>
      <c r="N165" s="230"/>
      <c r="O165" s="230"/>
      <c r="S165" s="41"/>
    </row>
    <row r="166" spans="12:19" ht="15.75" x14ac:dyDescent="0.2">
      <c r="L166" s="30"/>
      <c r="M166" s="30"/>
      <c r="N166" s="230"/>
      <c r="O166" s="230"/>
      <c r="S166" s="41"/>
    </row>
    <row r="167" spans="12:19" ht="15.75" x14ac:dyDescent="0.2">
      <c r="L167" s="24"/>
      <c r="M167" s="24"/>
      <c r="N167" s="230"/>
      <c r="O167" s="230"/>
      <c r="S167" s="41"/>
    </row>
    <row r="168" spans="12:19" ht="15.75" x14ac:dyDescent="0.2">
      <c r="L168" s="24"/>
      <c r="M168" s="24"/>
      <c r="N168" s="230"/>
      <c r="O168" s="230"/>
      <c r="S168" s="41"/>
    </row>
    <row r="169" spans="12:19" ht="15.75" x14ac:dyDescent="0.2">
      <c r="L169" s="24"/>
      <c r="M169" s="24"/>
      <c r="N169" s="230"/>
      <c r="O169" s="230"/>
      <c r="S169" s="41"/>
    </row>
    <row r="170" spans="12:19" ht="15.75" x14ac:dyDescent="0.2">
      <c r="L170" s="24"/>
      <c r="M170" s="24"/>
      <c r="N170" s="230"/>
      <c r="O170" s="230"/>
      <c r="S170" s="41"/>
    </row>
    <row r="171" spans="12:19" ht="15.75" x14ac:dyDescent="0.2">
      <c r="L171" s="24"/>
      <c r="M171" s="24"/>
      <c r="N171" s="230"/>
      <c r="O171" s="230"/>
      <c r="S171" s="41"/>
    </row>
    <row r="172" spans="12:19" ht="15.75" x14ac:dyDescent="0.2">
      <c r="L172" s="24"/>
      <c r="M172" s="24"/>
      <c r="N172" s="230"/>
      <c r="O172" s="230"/>
      <c r="S172" s="41"/>
    </row>
    <row r="173" spans="12:19" ht="15.75" x14ac:dyDescent="0.2">
      <c r="L173" s="24"/>
      <c r="M173" s="24"/>
      <c r="N173" s="230"/>
      <c r="O173" s="230"/>
      <c r="S173" s="41"/>
    </row>
    <row r="174" spans="12:19" ht="15.75" x14ac:dyDescent="0.2">
      <c r="L174" s="24"/>
      <c r="M174" s="24"/>
      <c r="N174" s="230"/>
      <c r="O174" s="230"/>
      <c r="S174" s="41"/>
    </row>
    <row r="175" spans="12:19" ht="15.75" x14ac:dyDescent="0.2">
      <c r="L175" s="24"/>
      <c r="M175" s="24"/>
      <c r="N175" s="230"/>
      <c r="O175" s="230"/>
      <c r="S175" s="41"/>
    </row>
    <row r="176" spans="12:19" ht="15.75" x14ac:dyDescent="0.2">
      <c r="L176" s="24"/>
      <c r="M176" s="24"/>
      <c r="N176" s="230"/>
      <c r="O176" s="230"/>
      <c r="S176" s="41"/>
    </row>
    <row r="177" spans="12:19" ht="15.75" x14ac:dyDescent="0.2">
      <c r="L177" s="24"/>
      <c r="M177" s="24"/>
      <c r="N177" s="230"/>
      <c r="O177" s="230"/>
      <c r="S177" s="41"/>
    </row>
    <row r="178" spans="12:19" ht="15.75" x14ac:dyDescent="0.2">
      <c r="L178" s="24"/>
      <c r="M178" s="24"/>
      <c r="N178" s="230"/>
      <c r="O178" s="230"/>
      <c r="S178" s="41"/>
    </row>
    <row r="179" spans="12:19" ht="15.75" x14ac:dyDescent="0.2">
      <c r="L179" s="24"/>
      <c r="M179" s="24"/>
      <c r="N179" s="230"/>
      <c r="O179" s="230"/>
      <c r="S179" s="41"/>
    </row>
    <row r="180" spans="12:19" ht="15.75" x14ac:dyDescent="0.2">
      <c r="L180" s="24"/>
      <c r="M180" s="24"/>
      <c r="N180" s="230"/>
      <c r="O180" s="230"/>
      <c r="S180" s="41"/>
    </row>
    <row r="181" spans="12:19" ht="15.75" x14ac:dyDescent="0.2">
      <c r="L181" s="24"/>
      <c r="M181" s="24"/>
      <c r="N181" s="230"/>
      <c r="O181" s="230"/>
      <c r="S181" s="41"/>
    </row>
    <row r="182" spans="12:19" ht="15.75" x14ac:dyDescent="0.2">
      <c r="L182" s="24"/>
      <c r="M182" s="24"/>
      <c r="N182" s="230"/>
      <c r="O182" s="230"/>
      <c r="S182" s="41"/>
    </row>
    <row r="183" spans="12:19" ht="15.75" x14ac:dyDescent="0.2">
      <c r="L183" s="24"/>
      <c r="M183" s="24"/>
      <c r="N183" s="230"/>
      <c r="O183" s="230"/>
      <c r="S183" s="41"/>
    </row>
    <row r="184" spans="12:19" ht="15.75" x14ac:dyDescent="0.2">
      <c r="L184" s="24"/>
      <c r="M184" s="24"/>
      <c r="N184" s="230"/>
      <c r="O184" s="230"/>
      <c r="S184" s="41"/>
    </row>
    <row r="185" spans="12:19" ht="15.75" x14ac:dyDescent="0.2">
      <c r="L185" s="24"/>
      <c r="M185" s="24"/>
      <c r="N185" s="230"/>
      <c r="O185" s="230"/>
      <c r="S185" s="41"/>
    </row>
    <row r="186" spans="12:19" ht="15.75" x14ac:dyDescent="0.2">
      <c r="L186" s="24"/>
      <c r="M186" s="24"/>
      <c r="N186" s="230"/>
      <c r="O186" s="230"/>
      <c r="S186" s="41"/>
    </row>
    <row r="187" spans="12:19" ht="15.75" x14ac:dyDescent="0.2">
      <c r="L187" s="24"/>
      <c r="M187" s="24"/>
      <c r="N187" s="230"/>
      <c r="O187" s="230"/>
      <c r="S187" s="41"/>
    </row>
    <row r="188" spans="12:19" ht="15.75" x14ac:dyDescent="0.2">
      <c r="L188" s="24"/>
      <c r="M188" s="24"/>
      <c r="N188" s="230"/>
      <c r="O188" s="230"/>
      <c r="S188" s="41"/>
    </row>
    <row r="189" spans="12:19" ht="15.75" x14ac:dyDescent="0.2">
      <c r="L189" s="24"/>
      <c r="M189" s="24"/>
      <c r="N189" s="230"/>
      <c r="O189" s="230"/>
      <c r="S189" s="41"/>
    </row>
    <row r="190" spans="12:19" ht="15.75" x14ac:dyDescent="0.2">
      <c r="L190" s="24"/>
      <c r="M190" s="24"/>
      <c r="N190" s="230"/>
      <c r="O190" s="230"/>
      <c r="S190" s="41"/>
    </row>
    <row r="191" spans="12:19" ht="15.75" x14ac:dyDescent="0.2">
      <c r="L191" s="24"/>
      <c r="M191" s="24"/>
      <c r="N191" s="230"/>
      <c r="O191" s="230"/>
      <c r="S191" s="41"/>
    </row>
    <row r="192" spans="12:19" ht="15.75" x14ac:dyDescent="0.2">
      <c r="L192" s="24"/>
      <c r="M192" s="24"/>
      <c r="N192" s="230"/>
      <c r="O192" s="230"/>
      <c r="S192" s="41"/>
    </row>
    <row r="193" spans="12:19" ht="15.75" x14ac:dyDescent="0.2">
      <c r="L193" s="24"/>
      <c r="M193" s="24"/>
      <c r="N193" s="230"/>
      <c r="O193" s="230"/>
      <c r="S193" s="41"/>
    </row>
    <row r="194" spans="12:19" ht="15.75" x14ac:dyDescent="0.2">
      <c r="L194" s="24"/>
      <c r="M194" s="24"/>
      <c r="N194" s="230"/>
      <c r="O194" s="230"/>
      <c r="S194" s="41"/>
    </row>
    <row r="195" spans="12:19" ht="15.75" x14ac:dyDescent="0.2">
      <c r="L195" s="24"/>
      <c r="M195" s="24"/>
      <c r="N195" s="230"/>
      <c r="O195" s="230"/>
      <c r="S195" s="41"/>
    </row>
    <row r="196" spans="12:19" ht="15.75" x14ac:dyDescent="0.2">
      <c r="L196" s="24"/>
      <c r="M196" s="24"/>
      <c r="N196" s="230"/>
      <c r="O196" s="230"/>
      <c r="S196" s="41"/>
    </row>
    <row r="197" spans="12:19" ht="15.75" x14ac:dyDescent="0.2">
      <c r="L197" s="24"/>
      <c r="M197" s="24"/>
      <c r="N197" s="230"/>
      <c r="O197" s="230"/>
      <c r="S197" s="41"/>
    </row>
    <row r="198" spans="12:19" ht="15.75" x14ac:dyDescent="0.2">
      <c r="L198" s="24"/>
      <c r="M198" s="24"/>
      <c r="N198" s="230"/>
      <c r="O198" s="230"/>
      <c r="S198" s="41"/>
    </row>
    <row r="199" spans="12:19" ht="15.75" x14ac:dyDescent="0.2">
      <c r="L199" s="24"/>
      <c r="M199" s="24"/>
      <c r="N199" s="230"/>
      <c r="O199" s="230"/>
      <c r="S199" s="41"/>
    </row>
    <row r="200" spans="12:19" ht="15.75" x14ac:dyDescent="0.2">
      <c r="L200" s="24"/>
      <c r="M200" s="24"/>
      <c r="N200" s="230"/>
      <c r="O200" s="230"/>
      <c r="S200" s="41"/>
    </row>
    <row r="201" spans="12:19" ht="15.75" x14ac:dyDescent="0.2">
      <c r="L201" s="24"/>
      <c r="M201" s="24"/>
      <c r="N201" s="230"/>
      <c r="O201" s="230"/>
      <c r="S201" s="41"/>
    </row>
    <row r="202" spans="12:19" ht="15.75" x14ac:dyDescent="0.2">
      <c r="L202" s="24"/>
      <c r="M202" s="24"/>
      <c r="N202" s="230"/>
      <c r="O202" s="230"/>
      <c r="S202" s="41"/>
    </row>
    <row r="203" spans="12:19" ht="15.75" x14ac:dyDescent="0.2">
      <c r="L203" s="24"/>
      <c r="M203" s="24"/>
      <c r="N203" s="230"/>
      <c r="O203" s="230"/>
      <c r="S203" s="41"/>
    </row>
    <row r="204" spans="12:19" ht="15.75" x14ac:dyDescent="0.2">
      <c r="L204" s="24"/>
      <c r="M204" s="24"/>
      <c r="N204" s="230"/>
      <c r="O204" s="230"/>
      <c r="S204" s="41"/>
    </row>
    <row r="205" spans="12:19" ht="15.75" x14ac:dyDescent="0.2">
      <c r="L205" s="24"/>
      <c r="M205" s="24"/>
      <c r="N205" s="230"/>
      <c r="O205" s="230"/>
      <c r="S205" s="41"/>
    </row>
    <row r="206" spans="12:19" ht="15.75" x14ac:dyDescent="0.2">
      <c r="L206" s="24"/>
      <c r="M206" s="24"/>
      <c r="N206" s="230"/>
      <c r="O206" s="230"/>
      <c r="S206" s="41"/>
    </row>
    <row r="207" spans="12:19" ht="15.75" x14ac:dyDescent="0.2">
      <c r="L207" s="24"/>
      <c r="M207" s="24"/>
      <c r="N207" s="230"/>
      <c r="O207" s="230"/>
    </row>
    <row r="208" spans="12:19" ht="15.75" x14ac:dyDescent="0.2">
      <c r="L208" s="24"/>
      <c r="M208" s="24"/>
      <c r="N208" s="230"/>
      <c r="O208" s="230"/>
    </row>
    <row r="209" spans="12:15" ht="15.75" x14ac:dyDescent="0.2">
      <c r="L209" s="24"/>
      <c r="M209" s="24"/>
      <c r="N209" s="230"/>
      <c r="O209" s="230"/>
    </row>
    <row r="210" spans="12:15" ht="15.75" x14ac:dyDescent="0.2">
      <c r="L210" s="24"/>
      <c r="M210" s="24"/>
      <c r="N210" s="230"/>
      <c r="O210" s="230"/>
    </row>
    <row r="211" spans="12:15" ht="15.75" x14ac:dyDescent="0.2">
      <c r="L211" s="24"/>
      <c r="M211" s="24"/>
      <c r="N211" s="230"/>
      <c r="O211" s="230"/>
    </row>
    <row r="212" spans="12:15" ht="15.75" x14ac:dyDescent="0.2">
      <c r="L212" s="24"/>
      <c r="M212" s="24"/>
      <c r="N212" s="230"/>
      <c r="O212" s="230"/>
    </row>
    <row r="213" spans="12:15" ht="15.75" x14ac:dyDescent="0.2">
      <c r="L213" s="24"/>
      <c r="M213" s="24"/>
      <c r="N213" s="230"/>
      <c r="O213" s="230"/>
    </row>
    <row r="214" spans="12:15" ht="15.75" x14ac:dyDescent="0.2">
      <c r="L214" s="24"/>
      <c r="M214" s="24"/>
      <c r="N214" s="230"/>
      <c r="O214" s="230"/>
    </row>
    <row r="215" spans="12:15" ht="15.75" x14ac:dyDescent="0.2">
      <c r="L215" s="24"/>
      <c r="M215" s="24"/>
      <c r="N215" s="230"/>
      <c r="O215" s="230"/>
    </row>
    <row r="216" spans="12:15" ht="15.75" x14ac:dyDescent="0.2">
      <c r="L216" s="24"/>
      <c r="M216" s="24"/>
      <c r="N216" s="230"/>
      <c r="O216" s="230"/>
    </row>
    <row r="217" spans="12:15" ht="15.75" x14ac:dyDescent="0.2">
      <c r="L217" s="24"/>
      <c r="M217" s="24"/>
      <c r="N217" s="230"/>
      <c r="O217" s="230"/>
    </row>
    <row r="218" spans="12:15" ht="15.75" x14ac:dyDescent="0.2">
      <c r="L218" s="24"/>
      <c r="M218" s="24"/>
      <c r="N218" s="230"/>
      <c r="O218" s="230"/>
    </row>
    <row r="219" spans="12:15" ht="15.75" x14ac:dyDescent="0.2">
      <c r="L219" s="24"/>
      <c r="M219" s="24"/>
      <c r="N219" s="230"/>
      <c r="O219" s="230"/>
    </row>
    <row r="220" spans="12:15" ht="15.75" x14ac:dyDescent="0.2">
      <c r="L220" s="24"/>
      <c r="M220" s="24"/>
      <c r="N220" s="230"/>
      <c r="O220" s="230"/>
    </row>
    <row r="221" spans="12:15" ht="15.75" x14ac:dyDescent="0.2">
      <c r="L221" s="24"/>
      <c r="M221" s="24"/>
      <c r="N221" s="230"/>
      <c r="O221" s="230"/>
    </row>
    <row r="222" spans="12:15" ht="15.75" x14ac:dyDescent="0.2">
      <c r="L222" s="24"/>
      <c r="M222" s="24"/>
      <c r="N222" s="230"/>
      <c r="O222" s="230"/>
    </row>
    <row r="223" spans="12:15" ht="15.75" x14ac:dyDescent="0.2">
      <c r="L223" s="24"/>
      <c r="M223" s="24"/>
      <c r="N223" s="230"/>
      <c r="O223" s="230"/>
    </row>
    <row r="224" spans="12:15" ht="15.75" x14ac:dyDescent="0.2">
      <c r="L224" s="24"/>
      <c r="M224" s="24"/>
      <c r="N224" s="230"/>
      <c r="O224" s="230"/>
    </row>
    <row r="225" spans="12:15" ht="15.75" x14ac:dyDescent="0.2">
      <c r="L225" s="24"/>
      <c r="M225" s="24"/>
      <c r="N225" s="230"/>
      <c r="O225" s="230"/>
    </row>
    <row r="226" spans="12:15" ht="15.75" x14ac:dyDescent="0.2">
      <c r="L226" s="24"/>
      <c r="M226" s="24"/>
      <c r="N226" s="230"/>
      <c r="O226" s="230"/>
    </row>
    <row r="227" spans="12:15" ht="15.75" x14ac:dyDescent="0.2">
      <c r="L227" s="24"/>
      <c r="M227" s="24"/>
      <c r="N227" s="230"/>
      <c r="O227" s="230"/>
    </row>
    <row r="228" spans="12:15" ht="15.75" x14ac:dyDescent="0.2">
      <c r="L228" s="24"/>
      <c r="M228" s="24"/>
      <c r="N228" s="230"/>
      <c r="O228" s="230"/>
    </row>
    <row r="229" spans="12:15" ht="15.75" x14ac:dyDescent="0.2">
      <c r="L229" s="24"/>
      <c r="M229" s="24"/>
      <c r="N229" s="230"/>
      <c r="O229" s="230"/>
    </row>
    <row r="230" spans="12:15" ht="15.75" x14ac:dyDescent="0.2">
      <c r="L230" s="24"/>
      <c r="M230" s="24"/>
      <c r="N230" s="230"/>
      <c r="O230" s="230"/>
    </row>
    <row r="231" spans="12:15" ht="15.75" x14ac:dyDescent="0.2">
      <c r="L231" s="24"/>
      <c r="M231" s="24"/>
      <c r="N231" s="230"/>
      <c r="O231" s="230"/>
    </row>
    <row r="232" spans="12:15" ht="15.75" x14ac:dyDescent="0.2">
      <c r="L232" s="24"/>
      <c r="M232" s="24"/>
      <c r="N232" s="230"/>
      <c r="O232" s="230"/>
    </row>
    <row r="233" spans="12:15" ht="15.75" x14ac:dyDescent="0.2">
      <c r="L233" s="24"/>
      <c r="M233" s="24"/>
      <c r="N233" s="230"/>
      <c r="O233" s="230"/>
    </row>
    <row r="234" spans="12:15" ht="15.75" x14ac:dyDescent="0.2">
      <c r="L234" s="24"/>
      <c r="M234" s="24"/>
      <c r="N234" s="230"/>
      <c r="O234" s="230"/>
    </row>
    <row r="235" spans="12:15" ht="15.75" x14ac:dyDescent="0.2">
      <c r="L235" s="24"/>
      <c r="M235" s="24"/>
      <c r="N235" s="230"/>
      <c r="O235" s="230"/>
    </row>
    <row r="236" spans="12:15" ht="15.75" x14ac:dyDescent="0.2">
      <c r="L236" s="24"/>
      <c r="M236" s="24"/>
      <c r="N236" s="230"/>
      <c r="O236" s="230"/>
    </row>
    <row r="237" spans="12:15" ht="15.75" x14ac:dyDescent="0.2">
      <c r="L237" s="24"/>
      <c r="M237" s="24"/>
      <c r="N237" s="230"/>
      <c r="O237" s="230"/>
    </row>
    <row r="238" spans="12:15" ht="15.75" x14ac:dyDescent="0.2">
      <c r="L238" s="24"/>
      <c r="M238" s="24"/>
      <c r="N238" s="230"/>
      <c r="O238" s="230"/>
    </row>
    <row r="239" spans="12:15" ht="15.75" x14ac:dyDescent="0.2">
      <c r="L239" s="24"/>
      <c r="M239" s="24"/>
      <c r="N239" s="230"/>
      <c r="O239" s="230"/>
    </row>
    <row r="240" spans="12:15" ht="15.75" x14ac:dyDescent="0.2">
      <c r="L240" s="24"/>
      <c r="M240" s="24"/>
      <c r="N240" s="230"/>
      <c r="O240" s="230"/>
    </row>
    <row r="241" spans="12:15" ht="15.75" x14ac:dyDescent="0.2">
      <c r="L241" s="24"/>
      <c r="M241" s="24"/>
      <c r="N241" s="230"/>
      <c r="O241" s="230"/>
    </row>
    <row r="242" spans="12:15" ht="15.75" x14ac:dyDescent="0.2">
      <c r="L242" s="24"/>
      <c r="M242" s="24"/>
      <c r="N242" s="230"/>
      <c r="O242" s="230"/>
    </row>
    <row r="243" spans="12:15" ht="15.75" x14ac:dyDescent="0.2">
      <c r="L243" s="24"/>
      <c r="M243" s="24"/>
      <c r="N243" s="230"/>
      <c r="O243" s="230"/>
    </row>
    <row r="244" spans="12:15" ht="15.75" x14ac:dyDescent="0.2">
      <c r="L244" s="24"/>
      <c r="M244" s="24"/>
      <c r="N244" s="230"/>
      <c r="O244" s="230"/>
    </row>
    <row r="245" spans="12:15" ht="15.75" x14ac:dyDescent="0.2">
      <c r="L245" s="24"/>
      <c r="M245" s="24"/>
      <c r="N245" s="230"/>
      <c r="O245" s="230"/>
    </row>
    <row r="246" spans="12:15" ht="15.75" x14ac:dyDescent="0.2">
      <c r="L246" s="24"/>
      <c r="M246" s="24"/>
      <c r="N246" s="230"/>
      <c r="O246" s="230"/>
    </row>
    <row r="247" spans="12:15" ht="15.75" x14ac:dyDescent="0.2">
      <c r="L247" s="24"/>
      <c r="M247" s="24"/>
      <c r="N247" s="230"/>
      <c r="O247" s="230"/>
    </row>
    <row r="248" spans="12:15" ht="15.75" x14ac:dyDescent="0.2">
      <c r="L248" s="24"/>
      <c r="M248" s="24"/>
      <c r="N248" s="230"/>
      <c r="O248" s="230"/>
    </row>
    <row r="249" spans="12:15" ht="15.75" x14ac:dyDescent="0.2">
      <c r="L249" s="24"/>
      <c r="M249" s="24"/>
      <c r="N249" s="230"/>
      <c r="O249" s="230"/>
    </row>
    <row r="250" spans="12:15" ht="15.75" x14ac:dyDescent="0.2">
      <c r="L250" s="24"/>
      <c r="M250" s="24"/>
      <c r="N250" s="230"/>
      <c r="O250" s="230"/>
    </row>
    <row r="251" spans="12:15" ht="15.75" x14ac:dyDescent="0.2">
      <c r="L251" s="24"/>
      <c r="M251" s="24"/>
      <c r="N251" s="230"/>
      <c r="O251" s="230"/>
    </row>
    <row r="252" spans="12:15" ht="15.75" x14ac:dyDescent="0.2">
      <c r="L252" s="24"/>
      <c r="M252" s="24"/>
      <c r="N252" s="230"/>
      <c r="O252" s="230"/>
    </row>
    <row r="253" spans="12:15" ht="15.75" x14ac:dyDescent="0.2">
      <c r="L253" s="24"/>
      <c r="M253" s="24"/>
      <c r="N253" s="230"/>
      <c r="O253" s="230"/>
    </row>
    <row r="254" spans="12:15" ht="15.75" x14ac:dyDescent="0.2">
      <c r="L254" s="24"/>
      <c r="M254" s="24"/>
      <c r="N254" s="230"/>
      <c r="O254" s="230"/>
    </row>
    <row r="255" spans="12:15" x14ac:dyDescent="0.2">
      <c r="L255" s="230"/>
      <c r="M255" s="230"/>
      <c r="N255" s="230"/>
      <c r="O255" s="230"/>
    </row>
    <row r="256" spans="12:15" x14ac:dyDescent="0.2">
      <c r="L256" s="230"/>
      <c r="M256" s="230"/>
      <c r="N256" s="230"/>
      <c r="O256" s="230"/>
    </row>
    <row r="257" spans="12:15" x14ac:dyDescent="0.2">
      <c r="L257" s="230"/>
      <c r="M257" s="230"/>
      <c r="N257" s="230"/>
      <c r="O257" s="230"/>
    </row>
    <row r="258" spans="12:15" x14ac:dyDescent="0.2">
      <c r="L258" s="230"/>
      <c r="M258" s="230"/>
      <c r="N258" s="230"/>
      <c r="O258" s="230"/>
    </row>
    <row r="259" spans="12:15" x14ac:dyDescent="0.2">
      <c r="L259" s="230"/>
      <c r="M259" s="230"/>
      <c r="N259" s="230"/>
      <c r="O259" s="230"/>
    </row>
    <row r="260" spans="12:15" x14ac:dyDescent="0.2">
      <c r="L260" s="230"/>
      <c r="M260" s="230"/>
      <c r="N260" s="230"/>
      <c r="O260" s="230"/>
    </row>
    <row r="261" spans="12:15" x14ac:dyDescent="0.2">
      <c r="L261" s="230"/>
      <c r="M261" s="230"/>
      <c r="N261" s="230"/>
      <c r="O261" s="230"/>
    </row>
    <row r="262" spans="12:15" x14ac:dyDescent="0.2">
      <c r="L262" s="230"/>
      <c r="M262" s="230"/>
      <c r="N262" s="230"/>
      <c r="O262" s="230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3"/>
      <c r="B5" s="243"/>
      <c r="C5" s="243"/>
      <c r="D5" s="145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55"/>
      <c r="Q5" s="55"/>
      <c r="R5" s="56"/>
      <c r="S5" s="43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</row>
    <row r="6" spans="1:57" s="31" customFormat="1" ht="12" customHeight="1" x14ac:dyDescent="0.2">
      <c r="A6" s="1435" t="s">
        <v>150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151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2"/>
      <c r="B7" s="242"/>
      <c r="C7" s="242"/>
      <c r="D7" s="241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35"/>
      <c r="Q7" s="235"/>
      <c r="R7" s="52"/>
      <c r="S7" s="43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  <c r="AX7" s="242"/>
      <c r="AY7" s="242"/>
      <c r="AZ7" s="242"/>
      <c r="BA7" s="242"/>
      <c r="BB7" s="242"/>
      <c r="BC7" s="242"/>
      <c r="BD7" s="242"/>
      <c r="BE7" s="242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34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v>100</v>
      </c>
      <c r="I14" s="224">
        <v>2</v>
      </c>
      <c r="J14" s="225"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233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v>100</v>
      </c>
      <c r="Z14" s="224">
        <v>2</v>
      </c>
      <c r="AA14" s="225"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/>
      <c r="AW14" s="174"/>
      <c r="AX14" s="174">
        <v>1</v>
      </c>
      <c r="AY14" s="174"/>
      <c r="AZ14" s="174">
        <v>1</v>
      </c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4</v>
      </c>
      <c r="D15" s="1420"/>
      <c r="E15" s="67" t="s">
        <v>50</v>
      </c>
      <c r="F15" s="223">
        <v>27</v>
      </c>
      <c r="G15" s="223">
        <v>2</v>
      </c>
      <c r="H15" s="224">
        <v>7.4074074074074074</v>
      </c>
      <c r="I15" s="224">
        <v>1</v>
      </c>
      <c r="J15" s="226">
        <v>2</v>
      </c>
      <c r="K15" s="183">
        <f t="shared" ref="K15:K25" si="0">J15*B15</f>
        <v>8</v>
      </c>
      <c r="L15" s="183">
        <f t="shared" ref="L15:L78" si="1">B15*7960</f>
        <v>31840</v>
      </c>
      <c r="M15" s="183">
        <f t="shared" ref="M15:M25" si="2">L15*J15</f>
        <v>63680</v>
      </c>
      <c r="N15" s="183">
        <f>C15+J15</f>
        <v>6</v>
      </c>
      <c r="O15" s="183">
        <f t="shared" ref="O15:O17" si="3">N15*7960</f>
        <v>47760</v>
      </c>
      <c r="P15" s="114">
        <f t="shared" ref="P15:P25" si="4">K15+N15</f>
        <v>14</v>
      </c>
      <c r="Q15" s="114">
        <f t="shared" ref="Q15:Q25" si="5">M15+P15</f>
        <v>63694</v>
      </c>
      <c r="R15" s="49"/>
      <c r="S15" s="233"/>
      <c r="T15" s="85">
        <v>4</v>
      </c>
      <c r="U15" s="1584"/>
      <c r="V15" s="83" t="s">
        <v>50</v>
      </c>
      <c r="W15" s="223">
        <v>27</v>
      </c>
      <c r="X15" s="223">
        <v>2</v>
      </c>
      <c r="Y15" s="224">
        <v>7.4074074074074074</v>
      </c>
      <c r="Z15" s="224">
        <v>1</v>
      </c>
      <c r="AA15" s="226">
        <v>2</v>
      </c>
      <c r="AB15" s="91"/>
      <c r="AC15" s="93">
        <f t="shared" ref="AC15:AD25" si="6">AF15+AH15+AJ15+AL15+AN15+AP15+AR15+AT15+AV15+AX15+AZ15+BB15</f>
        <v>2</v>
      </c>
      <c r="AD15" s="94">
        <f t="shared" si="6"/>
        <v>0</v>
      </c>
      <c r="AE15" s="95">
        <f t="shared" ref="AE15:AE25" si="7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/>
      <c r="AU15" s="174"/>
      <c r="AV15" s="174"/>
      <c r="AW15" s="174"/>
      <c r="AX15" s="174">
        <v>1</v>
      </c>
      <c r="AY15" s="174"/>
      <c r="AZ15" s="174">
        <v>1</v>
      </c>
      <c r="BA15" s="174"/>
      <c r="BB15" s="91"/>
      <c r="BC15" s="91"/>
      <c r="BD15" s="93">
        <f t="shared" ref="BD15:BD25" si="8">AF15+AH15+AJ15+AL15+AN15+AP15+AR15+AT15+AV15+AX15+AZ15</f>
        <v>2</v>
      </c>
      <c r="BE15" s="93">
        <f t="shared" ref="BE15:BE25" si="9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/>
      <c r="D16" s="1420" t="s">
        <v>51</v>
      </c>
      <c r="E16" s="67" t="s">
        <v>49</v>
      </c>
      <c r="F16" s="223">
        <v>1</v>
      </c>
      <c r="G16" s="223">
        <v>1</v>
      </c>
      <c r="H16" s="224">
        <v>100</v>
      </c>
      <c r="I16" s="224">
        <v>4</v>
      </c>
      <c r="J16" s="226">
        <v>4</v>
      </c>
      <c r="K16" s="183">
        <f t="shared" si="0"/>
        <v>32</v>
      </c>
      <c r="L16" s="183">
        <f t="shared" si="1"/>
        <v>63680</v>
      </c>
      <c r="M16" s="183">
        <f t="shared" si="2"/>
        <v>254720</v>
      </c>
      <c r="N16" s="183">
        <f>C16+J16</f>
        <v>4</v>
      </c>
      <c r="O16" s="183">
        <f t="shared" si="3"/>
        <v>31840</v>
      </c>
      <c r="P16" s="114">
        <f t="shared" si="4"/>
        <v>36</v>
      </c>
      <c r="Q16" s="114">
        <f t="shared" si="5"/>
        <v>254756</v>
      </c>
      <c r="R16" s="50"/>
      <c r="S16" s="233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v>100</v>
      </c>
      <c r="Z16" s="224">
        <v>4</v>
      </c>
      <c r="AA16" s="226">
        <v>4</v>
      </c>
      <c r="AB16" s="91"/>
      <c r="AC16" s="93">
        <f t="shared" si="6"/>
        <v>4</v>
      </c>
      <c r="AD16" s="94">
        <f t="shared" si="6"/>
        <v>0</v>
      </c>
      <c r="AE16" s="95">
        <f t="shared" si="7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8"/>
        <v>4</v>
      </c>
      <c r="BE16" s="93">
        <f t="shared" si="9"/>
        <v>0</v>
      </c>
    </row>
    <row r="17" spans="1:57" ht="11.25" customHeight="1" x14ac:dyDescent="0.2">
      <c r="A17" s="135">
        <v>6</v>
      </c>
      <c r="B17" s="215">
        <v>4</v>
      </c>
      <c r="C17" s="209">
        <v>4</v>
      </c>
      <c r="D17" s="1420"/>
      <c r="E17" s="67" t="s">
        <v>50</v>
      </c>
      <c r="F17" s="223">
        <v>27</v>
      </c>
      <c r="G17" s="223">
        <v>2</v>
      </c>
      <c r="H17" s="224">
        <v>7.4074074074074074</v>
      </c>
      <c r="I17" s="224">
        <v>2</v>
      </c>
      <c r="J17" s="225">
        <v>4</v>
      </c>
      <c r="K17" s="183">
        <f t="shared" si="0"/>
        <v>16</v>
      </c>
      <c r="L17" s="183">
        <f t="shared" si="1"/>
        <v>31840</v>
      </c>
      <c r="M17" s="183">
        <f t="shared" si="2"/>
        <v>127360</v>
      </c>
      <c r="N17" s="183">
        <f t="shared" ref="N17" si="10">C17*J17</f>
        <v>16</v>
      </c>
      <c r="O17" s="183">
        <f t="shared" si="3"/>
        <v>127360</v>
      </c>
      <c r="P17" s="114">
        <f t="shared" si="4"/>
        <v>32</v>
      </c>
      <c r="Q17" s="114">
        <f t="shared" si="5"/>
        <v>127392</v>
      </c>
      <c r="R17" s="50"/>
      <c r="S17" s="233"/>
      <c r="T17" s="85">
        <v>6</v>
      </c>
      <c r="U17" s="1583"/>
      <c r="V17" s="83" t="s">
        <v>50</v>
      </c>
      <c r="W17" s="223">
        <v>27</v>
      </c>
      <c r="X17" s="223">
        <v>2</v>
      </c>
      <c r="Y17" s="224">
        <v>7.4074074074074074</v>
      </c>
      <c r="Z17" s="224">
        <v>2</v>
      </c>
      <c r="AA17" s="225">
        <v>4</v>
      </c>
      <c r="AB17" s="91"/>
      <c r="AC17" s="93">
        <f t="shared" si="6"/>
        <v>4</v>
      </c>
      <c r="AD17" s="94">
        <f t="shared" si="6"/>
        <v>0</v>
      </c>
      <c r="AE17" s="95">
        <f t="shared" si="7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8"/>
        <v>4</v>
      </c>
      <c r="BE17" s="93">
        <f t="shared" si="9"/>
        <v>0</v>
      </c>
    </row>
    <row r="18" spans="1:57" ht="34.5" customHeight="1" x14ac:dyDescent="0.2">
      <c r="A18" s="135">
        <v>7</v>
      </c>
      <c r="B18" s="215">
        <v>0.6</v>
      </c>
      <c r="C18" s="71"/>
      <c r="D18" s="23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33"/>
      <c r="T18" s="85">
        <v>7</v>
      </c>
      <c r="U18" s="239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3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33"/>
      <c r="T19" s="85">
        <v>8</v>
      </c>
      <c r="U19" s="239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3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33"/>
      <c r="T20" s="85">
        <v>9</v>
      </c>
      <c r="U20" s="239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3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33"/>
      <c r="T21" s="85">
        <v>10</v>
      </c>
      <c r="U21" s="239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/>
      <c r="G22" s="227"/>
      <c r="H22" s="228"/>
      <c r="I22" s="228"/>
      <c r="J22" s="229"/>
      <c r="K22" s="183"/>
      <c r="L22" s="183"/>
      <c r="M22" s="183"/>
      <c r="N22" s="183"/>
      <c r="O22" s="183"/>
      <c r="P22" s="114"/>
      <c r="Q22" s="114"/>
      <c r="R22" s="50"/>
      <c r="S22" s="233"/>
      <c r="T22" s="85">
        <v>11</v>
      </c>
      <c r="U22" s="1584" t="s">
        <v>56</v>
      </c>
      <c r="V22" s="83" t="s">
        <v>57</v>
      </c>
      <c r="W22" s="227"/>
      <c r="X22" s="227"/>
      <c r="Y22" s="228"/>
      <c r="Z22" s="228"/>
      <c r="AA22" s="229"/>
      <c r="AB22" s="91"/>
      <c r="AC22" s="93"/>
      <c r="AD22" s="94"/>
      <c r="AE22" s="95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/>
      <c r="AU22" s="174"/>
      <c r="AV22" s="174"/>
      <c r="AW22" s="174"/>
      <c r="AX22" s="174"/>
      <c r="AY22" s="174"/>
      <c r="AZ22" s="174"/>
      <c r="BA22" s="174"/>
      <c r="BB22" s="91"/>
      <c r="BC22" s="91"/>
      <c r="BD22" s="93"/>
      <c r="BE22" s="93"/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/>
      <c r="G23" s="227"/>
      <c r="H23" s="228"/>
      <c r="I23" s="228"/>
      <c r="J23" s="229"/>
      <c r="K23" s="183"/>
      <c r="L23" s="183"/>
      <c r="M23" s="183"/>
      <c r="N23" s="183"/>
      <c r="O23" s="183"/>
      <c r="P23" s="114"/>
      <c r="Q23" s="114"/>
      <c r="R23" s="50"/>
      <c r="S23" s="233"/>
      <c r="T23" s="85">
        <v>12</v>
      </c>
      <c r="U23" s="1584"/>
      <c r="V23" s="83" t="s">
        <v>50</v>
      </c>
      <c r="W23" s="227"/>
      <c r="X23" s="227"/>
      <c r="Y23" s="228"/>
      <c r="Z23" s="228"/>
      <c r="AA23" s="229"/>
      <c r="AB23" s="91"/>
      <c r="AC23" s="93"/>
      <c r="AD23" s="94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/>
      <c r="AU23" s="174"/>
      <c r="AV23" s="174"/>
      <c r="AW23" s="174"/>
      <c r="AX23" s="174"/>
      <c r="AY23" s="174"/>
      <c r="AZ23" s="174"/>
      <c r="BA23" s="174"/>
      <c r="BB23" s="91"/>
      <c r="BC23" s="91"/>
      <c r="BD23" s="93"/>
      <c r="BE23" s="93"/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v>100</v>
      </c>
      <c r="I24" s="224">
        <v>2</v>
      </c>
      <c r="J24" s="225">
        <v>2</v>
      </c>
      <c r="K24" s="183">
        <f t="shared" si="0"/>
        <v>8</v>
      </c>
      <c r="L24" s="183">
        <f t="shared" si="1"/>
        <v>31840</v>
      </c>
      <c r="M24" s="183">
        <f t="shared" si="2"/>
        <v>63680</v>
      </c>
      <c r="N24" s="183"/>
      <c r="O24" s="183"/>
      <c r="P24" s="114">
        <f t="shared" si="4"/>
        <v>8</v>
      </c>
      <c r="Q24" s="114">
        <f t="shared" si="5"/>
        <v>63688</v>
      </c>
      <c r="R24" s="50"/>
      <c r="S24" s="233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v>100</v>
      </c>
      <c r="Z24" s="224">
        <v>2</v>
      </c>
      <c r="AA24" s="225">
        <v>2</v>
      </c>
      <c r="AB24" s="91"/>
      <c r="AC24" s="93">
        <f t="shared" si="6"/>
        <v>2</v>
      </c>
      <c r="AD24" s="94">
        <f t="shared" si="6"/>
        <v>0</v>
      </c>
      <c r="AE24" s="95">
        <f t="shared" si="7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/>
      <c r="AU24" s="174"/>
      <c r="AV24" s="174">
        <v>1</v>
      </c>
      <c r="AW24" s="174"/>
      <c r="AX24" s="174">
        <v>1</v>
      </c>
      <c r="AY24" s="174"/>
      <c r="AZ24" s="174"/>
      <c r="BA24" s="174"/>
      <c r="BB24" s="91"/>
      <c r="BC24" s="91"/>
      <c r="BD24" s="93">
        <f t="shared" si="8"/>
        <v>2</v>
      </c>
      <c r="BE24" s="93">
        <f t="shared" si="9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27</v>
      </c>
      <c r="G25" s="223">
        <v>2</v>
      </c>
      <c r="H25" s="224">
        <v>7.4074074074074074</v>
      </c>
      <c r="I25" s="224">
        <v>2</v>
      </c>
      <c r="J25" s="225">
        <v>4</v>
      </c>
      <c r="K25" s="183">
        <f t="shared" si="0"/>
        <v>16</v>
      </c>
      <c r="L25" s="183">
        <f t="shared" si="1"/>
        <v>31840</v>
      </c>
      <c r="M25" s="183">
        <f t="shared" si="2"/>
        <v>127360</v>
      </c>
      <c r="N25" s="183"/>
      <c r="O25" s="183"/>
      <c r="P25" s="114">
        <f t="shared" si="4"/>
        <v>16</v>
      </c>
      <c r="Q25" s="114">
        <f t="shared" si="5"/>
        <v>127376</v>
      </c>
      <c r="R25" s="50"/>
      <c r="S25" s="233"/>
      <c r="T25" s="85">
        <v>14</v>
      </c>
      <c r="U25" s="1590"/>
      <c r="V25" s="83" t="s">
        <v>50</v>
      </c>
      <c r="W25" s="223">
        <v>27</v>
      </c>
      <c r="X25" s="223">
        <v>2</v>
      </c>
      <c r="Y25" s="224">
        <v>7.4074074074074074</v>
      </c>
      <c r="Z25" s="224">
        <v>2</v>
      </c>
      <c r="AA25" s="225">
        <v>4</v>
      </c>
      <c r="AB25" s="91"/>
      <c r="AC25" s="93">
        <f t="shared" si="6"/>
        <v>4</v>
      </c>
      <c r="AD25" s="94">
        <f t="shared" si="6"/>
        <v>0</v>
      </c>
      <c r="AE25" s="95">
        <f t="shared" si="7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>
        <v>1</v>
      </c>
      <c r="AU25" s="174"/>
      <c r="AV25" s="174">
        <v>1</v>
      </c>
      <c r="AW25" s="174"/>
      <c r="AX25" s="174">
        <v>1</v>
      </c>
      <c r="AY25" s="174"/>
      <c r="AZ25" s="174">
        <v>1</v>
      </c>
      <c r="BA25" s="174"/>
      <c r="BB25" s="91"/>
      <c r="BC25" s="91"/>
      <c r="BD25" s="93">
        <f t="shared" si="8"/>
        <v>4</v>
      </c>
      <c r="BE25" s="93">
        <f t="shared" si="9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33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33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233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233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/>
      <c r="G30" s="227"/>
      <c r="H30" s="228"/>
      <c r="I30" s="228"/>
      <c r="J30" s="229"/>
      <c r="K30" s="183"/>
      <c r="L30" s="183"/>
      <c r="M30" s="183"/>
      <c r="N30" s="183"/>
      <c r="O30" s="183"/>
      <c r="P30" s="114"/>
      <c r="Q30" s="114"/>
      <c r="R30" s="50"/>
      <c r="S30" s="233"/>
      <c r="T30" s="85">
        <v>19</v>
      </c>
      <c r="U30" s="1584" t="s">
        <v>61</v>
      </c>
      <c r="V30" s="83" t="s">
        <v>49</v>
      </c>
      <c r="W30" s="227"/>
      <c r="X30" s="227"/>
      <c r="Y30" s="228"/>
      <c r="Z30" s="228"/>
      <c r="AA30" s="229"/>
      <c r="AB30" s="91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7"/>
      <c r="G31" s="227"/>
      <c r="H31" s="228"/>
      <c r="I31" s="228"/>
      <c r="J31" s="229"/>
      <c r="K31" s="183"/>
      <c r="L31" s="183"/>
      <c r="M31" s="183"/>
      <c r="N31" s="183"/>
      <c r="O31" s="183"/>
      <c r="P31" s="114"/>
      <c r="Q31" s="114"/>
      <c r="R31" s="50"/>
      <c r="S31" s="233"/>
      <c r="T31" s="85">
        <v>20</v>
      </c>
      <c r="U31" s="1584"/>
      <c r="V31" s="83" t="s">
        <v>50</v>
      </c>
      <c r="W31" s="227"/>
      <c r="X31" s="227"/>
      <c r="Y31" s="228"/>
      <c r="Z31" s="228"/>
      <c r="AA31" s="229"/>
      <c r="AB31" s="91"/>
      <c r="AC31" s="93"/>
      <c r="AD31" s="94"/>
      <c r="AE31" s="95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/>
      <c r="AU31" s="174"/>
      <c r="AV31" s="174"/>
      <c r="AW31" s="174"/>
      <c r="AX31" s="174"/>
      <c r="AY31" s="174"/>
      <c r="AZ31" s="174"/>
      <c r="BA31" s="174"/>
      <c r="BB31" s="79"/>
      <c r="BC31" s="79"/>
      <c r="BD31" s="93"/>
      <c r="BE31" s="93"/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33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33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40</v>
      </c>
      <c r="G35" s="173">
        <v>40</v>
      </c>
      <c r="H35" s="174">
        <v>100</v>
      </c>
      <c r="I35" s="174">
        <v>1</v>
      </c>
      <c r="J35" s="176">
        <v>40</v>
      </c>
      <c r="K35" s="183">
        <f t="shared" ref="K35:K48" si="11">J35*B35</f>
        <v>26.400000000000002</v>
      </c>
      <c r="L35" s="183">
        <f t="shared" si="1"/>
        <v>5253.6</v>
      </c>
      <c r="M35" s="183">
        <f t="shared" ref="M35:M48" si="12">L35*J35</f>
        <v>210144</v>
      </c>
      <c r="N35" s="183"/>
      <c r="O35" s="183"/>
      <c r="P35" s="114">
        <f t="shared" ref="P35:P48" si="13">K35+N35</f>
        <v>26.400000000000002</v>
      </c>
      <c r="Q35" s="114">
        <f t="shared" ref="Q35:Q48" si="14">M35+P35</f>
        <v>210170.4</v>
      </c>
      <c r="R35" s="61"/>
      <c r="S35" s="62"/>
      <c r="T35" s="85">
        <v>24</v>
      </c>
      <c r="U35" s="1588" t="s">
        <v>64</v>
      </c>
      <c r="V35" s="84"/>
      <c r="W35" s="173">
        <v>40</v>
      </c>
      <c r="X35" s="173">
        <v>40</v>
      </c>
      <c r="Y35" s="174">
        <v>100</v>
      </c>
      <c r="Z35" s="174">
        <v>1</v>
      </c>
      <c r="AA35" s="176">
        <v>40</v>
      </c>
      <c r="AB35" s="81"/>
      <c r="AC35" s="93">
        <f t="shared" ref="AC35:AD48" si="15">AF35+AH35+AJ35+AL35+AN35+AP35+AR35+AT35+AV35+AX35+AZ35+BB35</f>
        <v>40</v>
      </c>
      <c r="AD35" s="94">
        <f t="shared" si="15"/>
        <v>0</v>
      </c>
      <c r="AE35" s="95">
        <f t="shared" ref="AE35:AE48" si="16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40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8" si="17">AF35+AH35+AJ35+AL35+AN35+AP35+AR35+AT35+AV35+AX35+AZ35</f>
        <v>40</v>
      </c>
      <c r="BE35" s="93">
        <f t="shared" ref="BE35:BE48" si="18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10</v>
      </c>
      <c r="G36" s="173">
        <v>10</v>
      </c>
      <c r="H36" s="174">
        <v>100</v>
      </c>
      <c r="I36" s="174">
        <v>1</v>
      </c>
      <c r="J36" s="176">
        <v>10</v>
      </c>
      <c r="K36" s="183">
        <f t="shared" si="11"/>
        <v>6.6000000000000005</v>
      </c>
      <c r="L36" s="183">
        <f t="shared" si="1"/>
        <v>5253.6</v>
      </c>
      <c r="M36" s="183">
        <f t="shared" si="12"/>
        <v>52536</v>
      </c>
      <c r="N36" s="183"/>
      <c r="O36" s="183"/>
      <c r="P36" s="114">
        <f t="shared" si="13"/>
        <v>6.6000000000000005</v>
      </c>
      <c r="Q36" s="114">
        <f t="shared" si="14"/>
        <v>52542.6</v>
      </c>
      <c r="R36" s="61"/>
      <c r="S36" s="62"/>
      <c r="T36" s="85">
        <v>25</v>
      </c>
      <c r="U36" s="1589"/>
      <c r="V36" s="84"/>
      <c r="W36" s="173">
        <v>10</v>
      </c>
      <c r="X36" s="173">
        <v>10</v>
      </c>
      <c r="Y36" s="174">
        <v>100</v>
      </c>
      <c r="Z36" s="174">
        <v>1</v>
      </c>
      <c r="AA36" s="176">
        <v>10</v>
      </c>
      <c r="AB36" s="81"/>
      <c r="AC36" s="93">
        <f t="shared" si="15"/>
        <v>10</v>
      </c>
      <c r="AD36" s="94">
        <f t="shared" si="15"/>
        <v>0</v>
      </c>
      <c r="AE36" s="95">
        <f t="shared" si="16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10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17"/>
        <v>10</v>
      </c>
      <c r="BE36" s="93">
        <f t="shared" si="18"/>
        <v>0</v>
      </c>
    </row>
    <row r="37" spans="1:57" ht="21" customHeight="1" x14ac:dyDescent="0.2">
      <c r="A37" s="135">
        <v>26</v>
      </c>
      <c r="B37" s="215">
        <v>0.3</v>
      </c>
      <c r="C37" s="69"/>
      <c r="D37" s="23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33"/>
      <c r="T37" s="85">
        <v>26</v>
      </c>
      <c r="U37" s="24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3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33"/>
      <c r="T38" s="85">
        <v>27</v>
      </c>
      <c r="U38" s="24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33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33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33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33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33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33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/>
      <c r="G45" s="173"/>
      <c r="H45" s="174"/>
      <c r="I45" s="174"/>
      <c r="J45" s="176"/>
      <c r="K45" s="183"/>
      <c r="L45" s="183"/>
      <c r="M45" s="183"/>
      <c r="N45" s="183"/>
      <c r="O45" s="183"/>
      <c r="P45" s="114"/>
      <c r="Q45" s="114"/>
      <c r="R45" s="50"/>
      <c r="S45" s="233"/>
      <c r="T45" s="85">
        <v>34</v>
      </c>
      <c r="U45" s="1585" t="s">
        <v>71</v>
      </c>
      <c r="V45" s="83" t="s">
        <v>49</v>
      </c>
      <c r="W45" s="173"/>
      <c r="X45" s="173"/>
      <c r="Y45" s="174"/>
      <c r="Z45" s="174"/>
      <c r="AA45" s="176"/>
      <c r="AB45" s="91"/>
      <c r="AC45" s="93"/>
      <c r="AD45" s="94"/>
      <c r="AE45" s="95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/>
      <c r="AU45" s="174"/>
      <c r="AV45" s="174"/>
      <c r="AW45" s="174"/>
      <c r="AX45" s="174"/>
      <c r="AY45" s="174"/>
      <c r="AZ45" s="174"/>
      <c r="BA45" s="174"/>
      <c r="BB45" s="92"/>
      <c r="BC45" s="91"/>
      <c r="BD45" s="93"/>
      <c r="BE45" s="93"/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33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2</v>
      </c>
      <c r="C47" s="69"/>
      <c r="D47" s="1421" t="s">
        <v>72</v>
      </c>
      <c r="E47" s="67" t="s">
        <v>49</v>
      </c>
      <c r="F47" s="173">
        <v>6</v>
      </c>
      <c r="G47" s="173">
        <v>6</v>
      </c>
      <c r="H47" s="174">
        <v>100</v>
      </c>
      <c r="I47" s="174">
        <v>16</v>
      </c>
      <c r="J47" s="175">
        <v>96</v>
      </c>
      <c r="K47" s="183">
        <f t="shared" si="11"/>
        <v>192</v>
      </c>
      <c r="L47" s="183">
        <f t="shared" si="1"/>
        <v>15920</v>
      </c>
      <c r="M47" s="183">
        <f t="shared" si="12"/>
        <v>1528320</v>
      </c>
      <c r="N47" s="183"/>
      <c r="O47" s="183"/>
      <c r="P47" s="114">
        <f t="shared" si="13"/>
        <v>192</v>
      </c>
      <c r="Q47" s="114">
        <f t="shared" si="14"/>
        <v>1528512</v>
      </c>
      <c r="R47" s="50"/>
      <c r="S47" s="233"/>
      <c r="T47" s="85">
        <v>36</v>
      </c>
      <c r="U47" s="1585" t="s">
        <v>72</v>
      </c>
      <c r="V47" s="83" t="s">
        <v>49</v>
      </c>
      <c r="W47" s="173">
        <v>6</v>
      </c>
      <c r="X47" s="173">
        <v>6</v>
      </c>
      <c r="Y47" s="174">
        <v>100</v>
      </c>
      <c r="Z47" s="174">
        <v>16</v>
      </c>
      <c r="AA47" s="175">
        <v>96</v>
      </c>
      <c r="AB47" s="91"/>
      <c r="AC47" s="93">
        <f t="shared" ref="AC47:AC48" si="19">AF47+AH47+AJ47+AL47+AN47+AP47+AR47+AT47+AV47+AX47+AZ47+BB47</f>
        <v>96</v>
      </c>
      <c r="AD47" s="94">
        <f t="shared" si="15"/>
        <v>0</v>
      </c>
      <c r="AE47" s="95">
        <f t="shared" si="16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24</v>
      </c>
      <c r="AU47" s="174"/>
      <c r="AV47" s="174">
        <v>24</v>
      </c>
      <c r="AW47" s="174"/>
      <c r="AX47" s="174">
        <v>24</v>
      </c>
      <c r="AY47" s="174"/>
      <c r="AZ47" s="174">
        <v>24</v>
      </c>
      <c r="BA47" s="174"/>
      <c r="BB47" s="92"/>
      <c r="BC47" s="91"/>
      <c r="BD47" s="93">
        <f t="shared" si="17"/>
        <v>96</v>
      </c>
      <c r="BE47" s="93">
        <f t="shared" si="18"/>
        <v>0</v>
      </c>
    </row>
    <row r="48" spans="1:57" ht="11.25" customHeight="1" x14ac:dyDescent="0.2">
      <c r="A48" s="135">
        <v>37</v>
      </c>
      <c r="B48" s="215">
        <v>2</v>
      </c>
      <c r="C48" s="69"/>
      <c r="D48" s="1421"/>
      <c r="E48" s="67" t="s">
        <v>50</v>
      </c>
      <c r="F48" s="173">
        <v>6</v>
      </c>
      <c r="G48" s="173">
        <v>6</v>
      </c>
      <c r="H48" s="174">
        <v>100</v>
      </c>
      <c r="I48" s="174">
        <v>4</v>
      </c>
      <c r="J48" s="175">
        <v>24</v>
      </c>
      <c r="K48" s="183">
        <f t="shared" si="11"/>
        <v>48</v>
      </c>
      <c r="L48" s="183">
        <f t="shared" si="1"/>
        <v>15920</v>
      </c>
      <c r="M48" s="183">
        <f t="shared" si="12"/>
        <v>382080</v>
      </c>
      <c r="N48" s="183"/>
      <c r="O48" s="183"/>
      <c r="P48" s="114">
        <f t="shared" si="13"/>
        <v>48</v>
      </c>
      <c r="Q48" s="114">
        <f t="shared" si="14"/>
        <v>382128</v>
      </c>
      <c r="R48" s="50"/>
      <c r="S48" s="233"/>
      <c r="T48" s="85">
        <v>37</v>
      </c>
      <c r="U48" s="1585"/>
      <c r="V48" s="83" t="s">
        <v>50</v>
      </c>
      <c r="W48" s="173">
        <v>6</v>
      </c>
      <c r="X48" s="173">
        <v>6</v>
      </c>
      <c r="Y48" s="174">
        <v>100</v>
      </c>
      <c r="Z48" s="174">
        <v>4</v>
      </c>
      <c r="AA48" s="175">
        <v>24</v>
      </c>
      <c r="AB48" s="91"/>
      <c r="AC48" s="93">
        <f t="shared" si="19"/>
        <v>24</v>
      </c>
      <c r="AD48" s="94">
        <f t="shared" si="15"/>
        <v>0</v>
      </c>
      <c r="AE48" s="95">
        <f t="shared" si="16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6</v>
      </c>
      <c r="AU48" s="174"/>
      <c r="AV48" s="174">
        <v>6</v>
      </c>
      <c r="AW48" s="174"/>
      <c r="AX48" s="174">
        <v>6</v>
      </c>
      <c r="AY48" s="174"/>
      <c r="AZ48" s="174">
        <v>6</v>
      </c>
      <c r="BA48" s="174"/>
      <c r="BB48" s="91"/>
      <c r="BC48" s="91"/>
      <c r="BD48" s="93">
        <f t="shared" si="17"/>
        <v>24</v>
      </c>
      <c r="BE48" s="93">
        <f t="shared" si="18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33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33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33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33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33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33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33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33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3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33"/>
      <c r="T57" s="85">
        <v>46</v>
      </c>
      <c r="U57" s="24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33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33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33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33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33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33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33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33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33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33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33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33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33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33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33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33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20</v>
      </c>
      <c r="G76" s="173">
        <v>20</v>
      </c>
      <c r="H76" s="174">
        <v>100</v>
      </c>
      <c r="I76" s="174">
        <v>1</v>
      </c>
      <c r="J76" s="176">
        <v>20</v>
      </c>
      <c r="K76" s="183">
        <f t="shared" ref="K76:K79" si="20">J76*B76</f>
        <v>10</v>
      </c>
      <c r="L76" s="183">
        <f t="shared" ref="L76:L77" si="21">B76*7960</f>
        <v>3980</v>
      </c>
      <c r="M76" s="183">
        <f t="shared" ref="M76:M79" si="22">L76*J76</f>
        <v>79600</v>
      </c>
      <c r="N76" s="183"/>
      <c r="O76" s="183"/>
      <c r="P76" s="114">
        <f t="shared" ref="P76:P79" si="23">K76+N76</f>
        <v>10</v>
      </c>
      <c r="Q76" s="114">
        <f t="shared" ref="Q76:Q79" si="24">M76+P76</f>
        <v>79610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20</v>
      </c>
      <c r="X76" s="173">
        <v>20</v>
      </c>
      <c r="Y76" s="174">
        <v>100</v>
      </c>
      <c r="Z76" s="174">
        <v>1</v>
      </c>
      <c r="AA76" s="176">
        <v>20</v>
      </c>
      <c r="AB76" s="91"/>
      <c r="AC76" s="93">
        <f t="shared" ref="AC76:AD79" si="25">AF76+AH76+AJ76+AL76+AN76+AP76+AR76+AT76+AV76+AX76+AZ76+BB76</f>
        <v>20</v>
      </c>
      <c r="AD76" s="94">
        <f t="shared" si="25"/>
        <v>0</v>
      </c>
      <c r="AE76" s="95">
        <f t="shared" ref="AE76:AE79" si="26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>
        <v>20</v>
      </c>
      <c r="AU76" s="184"/>
      <c r="AV76" s="184"/>
      <c r="AW76" s="184"/>
      <c r="AX76" s="184"/>
      <c r="AY76" s="184"/>
      <c r="AZ76" s="184"/>
      <c r="BA76" s="184"/>
      <c r="BB76" s="91"/>
      <c r="BC76" s="91"/>
      <c r="BD76" s="93">
        <f t="shared" ref="BD76:BD99" si="27">AF76+AH76+AJ76+AL76+AN76+AP76+AR76+AT76+AV76+AX76+AZ76</f>
        <v>20</v>
      </c>
      <c r="BE76" s="93">
        <f t="shared" ref="BE76:BE99" si="28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10</v>
      </c>
      <c r="G77" s="173">
        <v>10</v>
      </c>
      <c r="H77" s="174">
        <v>100</v>
      </c>
      <c r="I77" s="174">
        <v>1</v>
      </c>
      <c r="J77" s="176">
        <v>10</v>
      </c>
      <c r="K77" s="183">
        <f t="shared" si="20"/>
        <v>5</v>
      </c>
      <c r="L77" s="183">
        <f t="shared" si="21"/>
        <v>3980</v>
      </c>
      <c r="M77" s="183">
        <f t="shared" si="22"/>
        <v>39800</v>
      </c>
      <c r="N77" s="183"/>
      <c r="O77" s="183"/>
      <c r="P77" s="114">
        <f t="shared" si="23"/>
        <v>5</v>
      </c>
      <c r="Q77" s="114">
        <f t="shared" si="24"/>
        <v>39805</v>
      </c>
      <c r="R77" s="61"/>
      <c r="S77" s="62"/>
      <c r="T77" s="85">
        <v>66</v>
      </c>
      <c r="U77" s="1587"/>
      <c r="V77" s="83" t="s">
        <v>50</v>
      </c>
      <c r="W77" s="173">
        <v>10</v>
      </c>
      <c r="X77" s="173">
        <v>10</v>
      </c>
      <c r="Y77" s="174">
        <v>100</v>
      </c>
      <c r="Z77" s="174">
        <v>1</v>
      </c>
      <c r="AA77" s="176">
        <v>10</v>
      </c>
      <c r="AB77" s="91"/>
      <c r="AC77" s="93">
        <f t="shared" si="25"/>
        <v>10</v>
      </c>
      <c r="AD77" s="94">
        <f t="shared" si="25"/>
        <v>0</v>
      </c>
      <c r="AE77" s="95">
        <f t="shared" si="26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>
        <v>10</v>
      </c>
      <c r="AU77" s="184"/>
      <c r="AV77" s="184"/>
      <c r="AW77" s="184"/>
      <c r="AX77" s="184"/>
      <c r="AY77" s="184"/>
      <c r="AZ77" s="184"/>
      <c r="BA77" s="184"/>
      <c r="BB77" s="91"/>
      <c r="BC77" s="91"/>
      <c r="BD77" s="93">
        <f t="shared" si="27"/>
        <v>10</v>
      </c>
      <c r="BE77" s="93">
        <f t="shared" si="28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3</v>
      </c>
      <c r="G78" s="173">
        <v>3</v>
      </c>
      <c r="H78" s="174">
        <v>100</v>
      </c>
      <c r="I78" s="174">
        <v>2</v>
      </c>
      <c r="J78" s="176">
        <v>6</v>
      </c>
      <c r="K78" s="183">
        <f t="shared" si="20"/>
        <v>6</v>
      </c>
      <c r="L78" s="183">
        <f t="shared" si="1"/>
        <v>7960</v>
      </c>
      <c r="M78" s="183">
        <f t="shared" si="22"/>
        <v>47760</v>
      </c>
      <c r="N78" s="183"/>
      <c r="O78" s="183"/>
      <c r="P78" s="114">
        <f t="shared" si="23"/>
        <v>6</v>
      </c>
      <c r="Q78" s="114">
        <f t="shared" si="24"/>
        <v>47766</v>
      </c>
      <c r="R78" s="50"/>
      <c r="S78" s="233"/>
      <c r="T78" s="85">
        <v>67</v>
      </c>
      <c r="U78" s="1583" t="s">
        <v>90</v>
      </c>
      <c r="V78" s="83" t="s">
        <v>49</v>
      </c>
      <c r="W78" s="173">
        <v>3</v>
      </c>
      <c r="X78" s="173">
        <v>3</v>
      </c>
      <c r="Y78" s="174">
        <v>100</v>
      </c>
      <c r="Z78" s="174">
        <v>2</v>
      </c>
      <c r="AA78" s="176">
        <v>6</v>
      </c>
      <c r="AB78" s="91"/>
      <c r="AC78" s="93">
        <f t="shared" si="25"/>
        <v>6</v>
      </c>
      <c r="AD78" s="94">
        <f t="shared" si="25"/>
        <v>0</v>
      </c>
      <c r="AE78" s="95">
        <f t="shared" si="26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/>
      <c r="AU78" s="184"/>
      <c r="AV78" s="174">
        <v>3</v>
      </c>
      <c r="AW78" s="184"/>
      <c r="AX78" s="184">
        <v>3</v>
      </c>
      <c r="AY78" s="184"/>
      <c r="AZ78" s="184"/>
      <c r="BA78" s="184"/>
      <c r="BB78" s="91"/>
      <c r="BC78" s="91"/>
      <c r="BD78" s="93">
        <f t="shared" si="27"/>
        <v>6</v>
      </c>
      <c r="BE78" s="93">
        <f t="shared" si="28"/>
        <v>0</v>
      </c>
    </row>
    <row r="79" spans="1:57" ht="13.5" customHeight="1" x14ac:dyDescent="0.2">
      <c r="A79" s="135">
        <v>68</v>
      </c>
      <c r="B79" s="215">
        <v>1</v>
      </c>
      <c r="C79" s="208">
        <v>97</v>
      </c>
      <c r="D79" s="1419"/>
      <c r="E79" s="67" t="s">
        <v>50</v>
      </c>
      <c r="F79" s="173">
        <v>24</v>
      </c>
      <c r="G79" s="173">
        <v>10</v>
      </c>
      <c r="H79" s="174">
        <v>41.666666666666664</v>
      </c>
      <c r="I79" s="174">
        <v>2</v>
      </c>
      <c r="J79" s="176">
        <v>20</v>
      </c>
      <c r="K79" s="183">
        <f t="shared" si="20"/>
        <v>20</v>
      </c>
      <c r="L79" s="183">
        <f t="shared" ref="L79:L107" si="29">B79*7960</f>
        <v>7960</v>
      </c>
      <c r="M79" s="183">
        <f t="shared" si="22"/>
        <v>159200</v>
      </c>
      <c r="N79" s="183">
        <f>C79+J79</f>
        <v>117</v>
      </c>
      <c r="O79" s="183">
        <f t="shared" ref="O79" si="30">N79*7960</f>
        <v>931320</v>
      </c>
      <c r="P79" s="114">
        <f t="shared" si="23"/>
        <v>137</v>
      </c>
      <c r="Q79" s="114">
        <f t="shared" si="24"/>
        <v>159337</v>
      </c>
      <c r="R79" s="50"/>
      <c r="S79" s="233"/>
      <c r="T79" s="85">
        <v>68</v>
      </c>
      <c r="U79" s="1583"/>
      <c r="V79" s="83" t="s">
        <v>50</v>
      </c>
      <c r="W79" s="173">
        <v>24</v>
      </c>
      <c r="X79" s="173">
        <v>10</v>
      </c>
      <c r="Y79" s="174">
        <v>41.666666666666664</v>
      </c>
      <c r="Z79" s="174">
        <v>2</v>
      </c>
      <c r="AA79" s="176">
        <v>20</v>
      </c>
      <c r="AB79" s="91"/>
      <c r="AC79" s="93">
        <f t="shared" si="25"/>
        <v>20</v>
      </c>
      <c r="AD79" s="94">
        <f t="shared" si="25"/>
        <v>0</v>
      </c>
      <c r="AE79" s="95">
        <f t="shared" si="26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/>
      <c r="AU79" s="174"/>
      <c r="AV79" s="174">
        <v>10</v>
      </c>
      <c r="AW79" s="174"/>
      <c r="AX79" s="174">
        <v>10</v>
      </c>
      <c r="AY79" s="174"/>
      <c r="AZ79" s="174"/>
      <c r="BA79" s="174"/>
      <c r="BB79" s="91"/>
      <c r="BC79" s="91"/>
      <c r="BD79" s="93">
        <f t="shared" si="27"/>
        <v>20</v>
      </c>
      <c r="BE79" s="93">
        <f t="shared" si="28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33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33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33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33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1</v>
      </c>
      <c r="G84" s="173">
        <v>1</v>
      </c>
      <c r="H84" s="174">
        <v>100</v>
      </c>
      <c r="I84" s="174">
        <v>2</v>
      </c>
      <c r="J84" s="176">
        <v>2</v>
      </c>
      <c r="K84" s="183">
        <f t="shared" ref="K84" si="31">J84*B84</f>
        <v>2</v>
      </c>
      <c r="L84" s="183">
        <f t="shared" ref="L84" si="32">B84*7960</f>
        <v>7960</v>
      </c>
      <c r="M84" s="183">
        <f t="shared" ref="M84" si="33">L84*J84</f>
        <v>15920</v>
      </c>
      <c r="N84" s="183"/>
      <c r="O84" s="183"/>
      <c r="P84" s="114">
        <f t="shared" ref="P84" si="34">K84+N84</f>
        <v>2</v>
      </c>
      <c r="Q84" s="114">
        <f t="shared" ref="Q84" si="35">M84+P84</f>
        <v>15922</v>
      </c>
      <c r="R84" s="50"/>
      <c r="S84" s="233"/>
      <c r="T84" s="85">
        <v>73</v>
      </c>
      <c r="U84" s="1584" t="s">
        <v>93</v>
      </c>
      <c r="V84" s="83" t="s">
        <v>49</v>
      </c>
      <c r="W84" s="173">
        <v>1</v>
      </c>
      <c r="X84" s="173">
        <v>1</v>
      </c>
      <c r="Y84" s="174">
        <v>100</v>
      </c>
      <c r="Z84" s="174">
        <v>2</v>
      </c>
      <c r="AA84" s="176">
        <v>2</v>
      </c>
      <c r="AB84" s="91"/>
      <c r="AC84" s="93">
        <f t="shared" ref="AC84:AD84" si="36">AF84+AH84+AJ84+AL84+AN84+AP84+AR84+AT84+AV84+AX84+AZ84+BB84</f>
        <v>2</v>
      </c>
      <c r="AD84" s="94">
        <f t="shared" si="36"/>
        <v>0</v>
      </c>
      <c r="AE84" s="95">
        <f t="shared" ref="AE84" si="37">AD84*100/AC84</f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>
        <v>1</v>
      </c>
      <c r="AW84" s="174"/>
      <c r="AX84" s="174">
        <v>1</v>
      </c>
      <c r="AY84" s="174"/>
      <c r="AZ84" s="174"/>
      <c r="BA84" s="174"/>
      <c r="BB84" s="91"/>
      <c r="BC84" s="91"/>
      <c r="BD84" s="93">
        <f t="shared" si="27"/>
        <v>2</v>
      </c>
      <c r="BE84" s="93">
        <f t="shared" si="28"/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33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33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33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233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33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33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33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3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33"/>
      <c r="T92" s="85">
        <v>81</v>
      </c>
      <c r="U92" s="239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3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33"/>
      <c r="T93" s="85">
        <v>82</v>
      </c>
      <c r="U93" s="24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33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33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33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33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32" t="s">
        <v>102</v>
      </c>
      <c r="E99" s="67" t="s">
        <v>49</v>
      </c>
      <c r="F99" s="173">
        <v>1</v>
      </c>
      <c r="G99" s="173">
        <v>1</v>
      </c>
      <c r="H99" s="174">
        <v>100</v>
      </c>
      <c r="I99" s="174">
        <v>1</v>
      </c>
      <c r="J99" s="176">
        <v>1</v>
      </c>
      <c r="K99" s="183">
        <f>J99*B99</f>
        <v>40</v>
      </c>
      <c r="L99" s="183">
        <f t="shared" ref="L99:L101" si="38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33"/>
      <c r="T99" s="85">
        <v>88</v>
      </c>
      <c r="U99" s="240" t="s">
        <v>102</v>
      </c>
      <c r="V99" s="83" t="s">
        <v>49</v>
      </c>
      <c r="W99" s="173">
        <v>1</v>
      </c>
      <c r="X99" s="173">
        <v>1</v>
      </c>
      <c r="Y99" s="174">
        <v>100</v>
      </c>
      <c r="Z99" s="174">
        <v>1</v>
      </c>
      <c r="AA99" s="176">
        <v>1</v>
      </c>
      <c r="AB99" s="91"/>
      <c r="AC99" s="93">
        <f t="shared" ref="AC99:AD101" si="39">AF99+AH99+AJ99+AL99+AN99+AP99+AR99+AT99+AV99+AX99+AZ99+BB99</f>
        <v>1</v>
      </c>
      <c r="AD99" s="94">
        <f t="shared" si="39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>
        <v>1</v>
      </c>
      <c r="AW99" s="174"/>
      <c r="AX99" s="174"/>
      <c r="AY99" s="174"/>
      <c r="AZ99" s="174"/>
      <c r="BA99" s="184"/>
      <c r="BB99" s="91"/>
      <c r="BC99" s="79"/>
      <c r="BD99" s="93">
        <f t="shared" si="27"/>
        <v>1</v>
      </c>
      <c r="BE99" s="93">
        <f t="shared" si="28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v>100</v>
      </c>
      <c r="I100" s="174">
        <v>25</v>
      </c>
      <c r="J100" s="176">
        <v>25</v>
      </c>
      <c r="K100" s="183">
        <f>J100*B100</f>
        <v>25</v>
      </c>
      <c r="L100" s="183">
        <f t="shared" si="38"/>
        <v>7960</v>
      </c>
      <c r="M100" s="183">
        <f>L100*J100</f>
        <v>199000</v>
      </c>
      <c r="N100" s="183"/>
      <c r="O100" s="183"/>
      <c r="P100" s="114">
        <f>K100+N100</f>
        <v>25</v>
      </c>
      <c r="Q100" s="114">
        <f>M100+P100</f>
        <v>199025</v>
      </c>
      <c r="R100" s="50"/>
      <c r="S100" s="233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v>100</v>
      </c>
      <c r="Z100" s="174">
        <v>25</v>
      </c>
      <c r="AA100" s="176">
        <v>25</v>
      </c>
      <c r="AB100" s="91"/>
      <c r="AC100" s="93">
        <f t="shared" si="39"/>
        <v>25</v>
      </c>
      <c r="AD100" s="94">
        <f t="shared" si="39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15</v>
      </c>
      <c r="AU100" s="174"/>
      <c r="AV100" s="174">
        <v>4</v>
      </c>
      <c r="AW100" s="174"/>
      <c r="AX100" s="174">
        <v>4</v>
      </c>
      <c r="AY100" s="174"/>
      <c r="AZ100" s="174">
        <v>2</v>
      </c>
      <c r="BA100" s="174"/>
      <c r="BB100" s="91"/>
      <c r="BC100" s="79"/>
      <c r="BD100" s="93">
        <f>AF100+AH100+AJ100+AL100+AN100+AP100+AR100+AT100+AV100+AX100+AZ100</f>
        <v>25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v>100</v>
      </c>
      <c r="I101" s="174">
        <v>15</v>
      </c>
      <c r="J101" s="176">
        <v>15</v>
      </c>
      <c r="K101" s="183">
        <f>J101*B101</f>
        <v>22.5</v>
      </c>
      <c r="L101" s="183">
        <f t="shared" si="38"/>
        <v>11940</v>
      </c>
      <c r="M101" s="183">
        <f>L101*J101</f>
        <v>179100</v>
      </c>
      <c r="N101" s="183"/>
      <c r="O101" s="183"/>
      <c r="P101" s="114">
        <f>K101+N101</f>
        <v>22.5</v>
      </c>
      <c r="Q101" s="114">
        <f>M101+P101</f>
        <v>179122.5</v>
      </c>
      <c r="R101" s="50"/>
      <c r="S101" s="233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v>100</v>
      </c>
      <c r="Z101" s="174">
        <v>15</v>
      </c>
      <c r="AA101" s="176">
        <v>15</v>
      </c>
      <c r="AB101" s="91"/>
      <c r="AC101" s="93">
        <f t="shared" si="39"/>
        <v>15</v>
      </c>
      <c r="AD101" s="94">
        <f t="shared" si="39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10</v>
      </c>
      <c r="AU101" s="174"/>
      <c r="AV101" s="174">
        <v>2</v>
      </c>
      <c r="AW101" s="174"/>
      <c r="AX101" s="174">
        <v>2</v>
      </c>
      <c r="AY101" s="174"/>
      <c r="AZ101" s="174">
        <v>1</v>
      </c>
      <c r="BA101" s="174"/>
      <c r="BB101" s="91"/>
      <c r="BC101" s="79"/>
      <c r="BD101" s="93">
        <f>AF101+AH101+AJ101+AL101+AN101+AP101+AR101+AT101+AV101+AX101+AZ101</f>
        <v>15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32" t="s">
        <v>105</v>
      </c>
      <c r="E103" s="67" t="s">
        <v>106</v>
      </c>
      <c r="F103" s="182">
        <v>1</v>
      </c>
      <c r="G103" s="182">
        <v>1</v>
      </c>
      <c r="H103" s="174">
        <v>100</v>
      </c>
      <c r="I103" s="174">
        <v>5</v>
      </c>
      <c r="J103" s="176">
        <v>5</v>
      </c>
      <c r="K103" s="183">
        <f>J103*B103</f>
        <v>40</v>
      </c>
      <c r="L103" s="183">
        <f t="shared" si="29"/>
        <v>63680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233"/>
      <c r="T103" s="85">
        <v>92</v>
      </c>
      <c r="U103" s="239" t="s">
        <v>105</v>
      </c>
      <c r="V103" s="83" t="s">
        <v>106</v>
      </c>
      <c r="W103" s="182">
        <v>1</v>
      </c>
      <c r="X103" s="182">
        <v>1</v>
      </c>
      <c r="Y103" s="174">
        <v>100</v>
      </c>
      <c r="Z103" s="174">
        <v>5</v>
      </c>
      <c r="AA103" s="176">
        <v>5</v>
      </c>
      <c r="AB103" s="91"/>
      <c r="AC103" s="93">
        <f t="shared" ref="AC103:AD107" si="40">AF103+AH103+AJ103+AL103+AN103+AP103+AR103+AT103+AV103+AX103+AZ103+BB103</f>
        <v>5</v>
      </c>
      <c r="AD103" s="94">
        <f t="shared" si="40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41">AF103+AH103+AJ103+AL103+AN103+AP103+AR103+AT103+AV103+AX103+AZ103</f>
        <v>5</v>
      </c>
      <c r="BE103" s="93">
        <f t="shared" ref="BE103" si="42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32" t="s">
        <v>107</v>
      </c>
      <c r="E104" s="67" t="s">
        <v>106</v>
      </c>
      <c r="F104" s="182">
        <v>1</v>
      </c>
      <c r="G104" s="182">
        <v>1</v>
      </c>
      <c r="H104" s="174">
        <v>100</v>
      </c>
      <c r="I104" s="174">
        <v>5</v>
      </c>
      <c r="J104" s="176">
        <v>5</v>
      </c>
      <c r="K104" s="183">
        <f>J104*B104</f>
        <v>20</v>
      </c>
      <c r="L104" s="183">
        <f t="shared" si="29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233"/>
      <c r="T104" s="85">
        <v>93</v>
      </c>
      <c r="U104" s="240" t="s">
        <v>107</v>
      </c>
      <c r="V104" s="83" t="s">
        <v>106</v>
      </c>
      <c r="W104" s="182">
        <v>1</v>
      </c>
      <c r="X104" s="182">
        <v>1</v>
      </c>
      <c r="Y104" s="174">
        <v>100</v>
      </c>
      <c r="Z104" s="174">
        <v>5</v>
      </c>
      <c r="AA104" s="176">
        <v>5</v>
      </c>
      <c r="AB104" s="91"/>
      <c r="AC104" s="93">
        <f t="shared" si="40"/>
        <v>5</v>
      </c>
      <c r="AD104" s="94">
        <f t="shared" si="40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32" t="s">
        <v>108</v>
      </c>
      <c r="E105" s="67" t="s">
        <v>106</v>
      </c>
      <c r="F105" s="182">
        <v>1</v>
      </c>
      <c r="G105" s="182">
        <v>1</v>
      </c>
      <c r="H105" s="174">
        <v>100</v>
      </c>
      <c r="I105" s="174">
        <v>20</v>
      </c>
      <c r="J105" s="176">
        <v>20</v>
      </c>
      <c r="K105" s="183">
        <f>J105*B105</f>
        <v>160</v>
      </c>
      <c r="L105" s="183">
        <f t="shared" si="29"/>
        <v>63680</v>
      </c>
      <c r="M105" s="183">
        <f>L105*J105</f>
        <v>1273600</v>
      </c>
      <c r="N105" s="183"/>
      <c r="O105" s="183"/>
      <c r="P105" s="114">
        <f>K105+N105</f>
        <v>160</v>
      </c>
      <c r="Q105" s="114">
        <f>M105+P105</f>
        <v>1273760</v>
      </c>
      <c r="R105" s="50"/>
      <c r="S105" s="233"/>
      <c r="T105" s="85">
        <v>94</v>
      </c>
      <c r="U105" s="239" t="s">
        <v>108</v>
      </c>
      <c r="V105" s="83" t="s">
        <v>106</v>
      </c>
      <c r="W105" s="182">
        <v>1</v>
      </c>
      <c r="X105" s="182">
        <v>1</v>
      </c>
      <c r="Y105" s="174">
        <v>100</v>
      </c>
      <c r="Z105" s="174">
        <v>20</v>
      </c>
      <c r="AA105" s="176">
        <v>20</v>
      </c>
      <c r="AB105" s="91"/>
      <c r="AC105" s="93">
        <f t="shared" si="40"/>
        <v>20</v>
      </c>
      <c r="AD105" s="94">
        <f t="shared" si="40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4</v>
      </c>
      <c r="AS105" s="191"/>
      <c r="AT105" s="174">
        <v>4</v>
      </c>
      <c r="AU105" s="174"/>
      <c r="AV105" s="174">
        <v>4</v>
      </c>
      <c r="AW105" s="174"/>
      <c r="AX105" s="174">
        <v>4</v>
      </c>
      <c r="AY105" s="174"/>
      <c r="AZ105" s="174">
        <v>4</v>
      </c>
      <c r="BA105" s="174"/>
      <c r="BB105" s="91"/>
      <c r="BC105" s="79"/>
      <c r="BD105" s="93">
        <f>AF105+AH105+AJ105+AL105+AN105+AP105+AR105+AT105+AV105+AX105+AZ105</f>
        <v>20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31" t="s">
        <v>109</v>
      </c>
      <c r="E106" s="67" t="s">
        <v>106</v>
      </c>
      <c r="F106" s="182">
        <v>1</v>
      </c>
      <c r="G106" s="182">
        <v>1</v>
      </c>
      <c r="H106" s="174">
        <v>100</v>
      </c>
      <c r="I106" s="174">
        <v>5</v>
      </c>
      <c r="J106" s="176">
        <v>5</v>
      </c>
      <c r="K106" s="183">
        <f>J106*B106</f>
        <v>40</v>
      </c>
      <c r="L106" s="183">
        <f t="shared" si="29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233"/>
      <c r="T106" s="85">
        <v>95</v>
      </c>
      <c r="U106" s="240" t="s">
        <v>109</v>
      </c>
      <c r="V106" s="83" t="s">
        <v>106</v>
      </c>
      <c r="W106" s="182">
        <v>1</v>
      </c>
      <c r="X106" s="182">
        <v>1</v>
      </c>
      <c r="Y106" s="174">
        <v>100</v>
      </c>
      <c r="Z106" s="174">
        <v>5</v>
      </c>
      <c r="AA106" s="176">
        <v>5</v>
      </c>
      <c r="AB106" s="91"/>
      <c r="AC106" s="93">
        <f t="shared" si="40"/>
        <v>5</v>
      </c>
      <c r="AD106" s="94">
        <f t="shared" si="40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31" t="s">
        <v>110</v>
      </c>
      <c r="E107" s="67" t="s">
        <v>106</v>
      </c>
      <c r="F107" s="182">
        <v>1</v>
      </c>
      <c r="G107" s="182">
        <v>1</v>
      </c>
      <c r="H107" s="174">
        <v>100</v>
      </c>
      <c r="I107" s="174">
        <v>4</v>
      </c>
      <c r="J107" s="176">
        <v>4</v>
      </c>
      <c r="K107" s="183">
        <f>J107*B107</f>
        <v>16</v>
      </c>
      <c r="L107" s="183">
        <f t="shared" si="29"/>
        <v>31840</v>
      </c>
      <c r="M107" s="183">
        <f>L107*J107</f>
        <v>127360</v>
      </c>
      <c r="N107" s="183"/>
      <c r="O107" s="183"/>
      <c r="P107" s="114">
        <f>K107+N107</f>
        <v>16</v>
      </c>
      <c r="Q107" s="114">
        <f>M107+P107</f>
        <v>127376</v>
      </c>
      <c r="R107" s="50"/>
      <c r="S107" s="233"/>
      <c r="T107" s="85">
        <v>96</v>
      </c>
      <c r="U107" s="240" t="s">
        <v>110</v>
      </c>
      <c r="V107" s="83" t="s">
        <v>106</v>
      </c>
      <c r="W107" s="182">
        <v>1</v>
      </c>
      <c r="X107" s="182">
        <v>1</v>
      </c>
      <c r="Y107" s="174">
        <v>100</v>
      </c>
      <c r="Z107" s="174">
        <v>4</v>
      </c>
      <c r="AA107" s="176">
        <v>4</v>
      </c>
      <c r="AB107" s="91"/>
      <c r="AC107" s="93">
        <f t="shared" si="40"/>
        <v>4</v>
      </c>
      <c r="AD107" s="94">
        <f t="shared" si="40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/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4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33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33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33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33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33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33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33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33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33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33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33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33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33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33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33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33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33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33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105</v>
      </c>
      <c r="D129" s="150" t="s">
        <v>122</v>
      </c>
      <c r="E129" s="76"/>
      <c r="F129" s="213">
        <v>292</v>
      </c>
      <c r="G129" s="213">
        <v>160</v>
      </c>
      <c r="H129" s="214">
        <v>2793.5185185185182</v>
      </c>
      <c r="I129" s="214">
        <v>224</v>
      </c>
      <c r="J129" s="206">
        <f>SUM(J14:J128)</f>
        <v>326</v>
      </c>
      <c r="K129" s="189">
        <f>SUM(K14:K128)</f>
        <v>775.5</v>
      </c>
      <c r="L129" s="189">
        <f t="shared" ref="L129:Q129" si="43">SUM(L14:L128)</f>
        <v>921927.2</v>
      </c>
      <c r="M129" s="211">
        <f t="shared" si="43"/>
        <v>6172980</v>
      </c>
      <c r="N129" s="211">
        <f t="shared" si="43"/>
        <v>143</v>
      </c>
      <c r="O129" s="189">
        <f t="shared" si="43"/>
        <v>1138280</v>
      </c>
      <c r="P129" s="212">
        <f t="shared" si="43"/>
        <v>918.5</v>
      </c>
      <c r="Q129" s="212">
        <f t="shared" si="43"/>
        <v>6173898.5</v>
      </c>
      <c r="R129" s="4"/>
      <c r="S129" s="233"/>
      <c r="T129" s="85">
        <v>118</v>
      </c>
      <c r="U129" s="199" t="s">
        <v>122</v>
      </c>
      <c r="V129" s="200"/>
      <c r="W129" s="213">
        <v>292</v>
      </c>
      <c r="X129" s="213">
        <v>160</v>
      </c>
      <c r="Y129" s="214">
        <v>2793.5185185185182</v>
      </c>
      <c r="Z129" s="214">
        <v>224</v>
      </c>
      <c r="AA129" s="206">
        <f>SUM(AA14:AA128)</f>
        <v>326</v>
      </c>
      <c r="AB129" s="201"/>
      <c r="AC129" s="201">
        <f>SUM(AC14:AC128)</f>
        <v>326</v>
      </c>
      <c r="AD129" s="202">
        <f>SUM(AD14:AD128)</f>
        <v>0</v>
      </c>
      <c r="AE129" s="203"/>
      <c r="AF129" s="204">
        <f t="shared" ref="AF129:AQ129" si="44">SUM(AF14:AF128)</f>
        <v>0</v>
      </c>
      <c r="AG129" s="204">
        <f t="shared" si="44"/>
        <v>0</v>
      </c>
      <c r="AH129" s="204">
        <f t="shared" si="44"/>
        <v>0</v>
      </c>
      <c r="AI129" s="204">
        <f t="shared" si="44"/>
        <v>0</v>
      </c>
      <c r="AJ129" s="204">
        <f t="shared" si="44"/>
        <v>0</v>
      </c>
      <c r="AK129" s="204">
        <f t="shared" si="44"/>
        <v>0</v>
      </c>
      <c r="AL129" s="204">
        <f t="shared" si="44"/>
        <v>0</v>
      </c>
      <c r="AM129" s="204">
        <f t="shared" si="44"/>
        <v>0</v>
      </c>
      <c r="AN129" s="204">
        <f t="shared" si="44"/>
        <v>0</v>
      </c>
      <c r="AO129" s="204">
        <f t="shared" si="44"/>
        <v>0</v>
      </c>
      <c r="AP129" s="204">
        <f t="shared" si="44"/>
        <v>0</v>
      </c>
      <c r="AQ129" s="205">
        <f t="shared" si="44"/>
        <v>0</v>
      </c>
      <c r="AR129" s="206">
        <f>SUM(AR13:AR128)</f>
        <v>6</v>
      </c>
      <c r="AS129" s="206">
        <v>0</v>
      </c>
      <c r="AT129" s="206">
        <f>SUM(AT15:AT128)</f>
        <v>147</v>
      </c>
      <c r="AU129" s="206">
        <v>0</v>
      </c>
      <c r="AV129" s="206">
        <f>SUM(AV14:AV128)</f>
        <v>63</v>
      </c>
      <c r="AW129" s="206">
        <v>0</v>
      </c>
      <c r="AX129" s="206">
        <f>SUM(AX12:AX128)</f>
        <v>64</v>
      </c>
      <c r="AY129" s="206">
        <v>0</v>
      </c>
      <c r="AZ129" s="207">
        <f>SUM(AZ12:AZ128)</f>
        <v>46</v>
      </c>
      <c r="BA129" s="207">
        <f t="shared" ref="BA129:BE129" si="45">SUM(BA14:BA128)</f>
        <v>0</v>
      </c>
      <c r="BB129" s="207">
        <f t="shared" si="45"/>
        <v>0</v>
      </c>
      <c r="BC129" s="207">
        <f t="shared" si="45"/>
        <v>0</v>
      </c>
      <c r="BD129" s="207">
        <f>SUM(BD14:BD128)</f>
        <v>326</v>
      </c>
      <c r="BE129" s="207">
        <f t="shared" si="45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33"/>
      <c r="T130" s="238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33"/>
      <c r="T131" s="238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K129*7960-3980</f>
        <v>6169000</v>
      </c>
      <c r="F132" s="1418"/>
      <c r="G132" s="1418"/>
      <c r="H132" s="18"/>
      <c r="I132" s="18"/>
      <c r="J132" s="18"/>
      <c r="K132" s="1411" t="s">
        <v>125</v>
      </c>
      <c r="L132" s="1411"/>
      <c r="M132" s="237" t="s">
        <v>126</v>
      </c>
      <c r="N132" s="48"/>
      <c r="O132" s="48"/>
      <c r="P132" s="39"/>
      <c r="Q132" s="39"/>
      <c r="R132" s="50"/>
      <c r="S132" s="233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835800</v>
      </c>
      <c r="F133" s="1418"/>
      <c r="G133" s="1418"/>
      <c r="H133" s="18"/>
      <c r="I133" s="18"/>
      <c r="J133" s="18"/>
      <c r="K133" s="1411" t="s">
        <v>125</v>
      </c>
      <c r="L133" s="1411"/>
      <c r="M133" s="237" t="s">
        <v>129</v>
      </c>
      <c r="N133" s="103"/>
      <c r="O133" s="103"/>
      <c r="P133" s="36"/>
      <c r="Q133" s="36"/>
      <c r="R133" s="50"/>
      <c r="S133" s="233"/>
      <c r="T133" s="238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37" t="s">
        <v>131</v>
      </c>
      <c r="N134" s="104"/>
      <c r="O134" s="104"/>
      <c r="P134" s="36"/>
      <c r="Q134" s="36"/>
      <c r="R134" s="50"/>
      <c r="S134" s="233"/>
      <c r="T134" s="238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33"/>
      <c r="T135" s="238"/>
      <c r="U135" s="238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33"/>
      <c r="T136" s="238"/>
      <c r="U136" s="238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33"/>
      <c r="T137" s="238"/>
      <c r="U137" s="238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33"/>
      <c r="T138" s="238"/>
      <c r="U138" s="238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33"/>
      <c r="T139" s="238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35"/>
      <c r="I140" s="40"/>
      <c r="J140" s="235"/>
      <c r="K140" s="1411" t="s">
        <v>125</v>
      </c>
      <c r="L140" s="1411"/>
      <c r="M140" s="236" t="s">
        <v>142</v>
      </c>
      <c r="N140" s="245"/>
      <c r="O140" s="245"/>
      <c r="R140" s="44"/>
      <c r="S140" s="234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34"/>
      <c r="O141" s="234"/>
      <c r="R141" s="44"/>
      <c r="S141" s="234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234"/>
      <c r="O142" s="234"/>
      <c r="R142" s="44"/>
      <c r="S142" s="234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30"/>
      <c r="O143" s="230"/>
      <c r="R143" s="44"/>
      <c r="S143" s="234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30"/>
      <c r="L144" s="24"/>
      <c r="M144" s="25"/>
      <c r="N144" s="230"/>
      <c r="O144" s="230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30"/>
      <c r="O145" s="244"/>
      <c r="P145" s="234"/>
      <c r="Q145" s="234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33"/>
      <c r="Q146" s="233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33"/>
      <c r="Q147" s="233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33"/>
      <c r="Q148" s="233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33"/>
      <c r="Q149" s="233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33"/>
      <c r="Q150" s="233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33"/>
      <c r="Q151" s="233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33"/>
      <c r="Q152" s="233"/>
      <c r="R152" s="45"/>
      <c r="S152" s="233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34"/>
      <c r="Q153" s="234"/>
      <c r="R153" s="44"/>
      <c r="S153" s="234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30"/>
      <c r="L154" s="24"/>
      <c r="M154" s="24"/>
      <c r="N154" s="230"/>
      <c r="O154" s="230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30"/>
      <c r="L155" s="24"/>
      <c r="M155" s="24"/>
      <c r="N155" s="230"/>
      <c r="O155" s="230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30"/>
      <c r="L156" s="24"/>
      <c r="M156" s="24"/>
      <c r="N156" s="230"/>
      <c r="O156" s="230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30"/>
      <c r="L157" s="24"/>
      <c r="M157" s="24"/>
      <c r="N157" s="230"/>
      <c r="O157" s="230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30"/>
      <c r="L158" s="24"/>
      <c r="M158" s="24"/>
      <c r="N158" s="230"/>
      <c r="O158" s="230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30"/>
      <c r="L159" s="24"/>
      <c r="M159" s="24"/>
      <c r="N159" s="230"/>
      <c r="O159" s="230"/>
      <c r="S159" s="41"/>
    </row>
    <row r="160" spans="2:19" ht="15.75" x14ac:dyDescent="0.2">
      <c r="L160" s="24"/>
      <c r="M160" s="24"/>
      <c r="N160" s="230"/>
      <c r="O160" s="230"/>
      <c r="S160" s="41"/>
    </row>
    <row r="161" spans="12:19" ht="15.75" x14ac:dyDescent="0.2">
      <c r="L161" s="24"/>
      <c r="M161" s="24"/>
      <c r="N161" s="230"/>
      <c r="O161" s="230"/>
      <c r="S161" s="41"/>
    </row>
    <row r="162" spans="12:19" ht="15.75" x14ac:dyDescent="0.2">
      <c r="L162" s="24"/>
      <c r="M162" s="24"/>
      <c r="N162" s="230"/>
      <c r="O162" s="230"/>
      <c r="S162" s="41"/>
    </row>
    <row r="163" spans="12:19" ht="15.75" x14ac:dyDescent="0.2">
      <c r="L163" s="24"/>
      <c r="M163" s="24"/>
      <c r="N163" s="230"/>
      <c r="O163" s="230"/>
      <c r="S163" s="41"/>
    </row>
    <row r="164" spans="12:19" ht="15.75" x14ac:dyDescent="0.2">
      <c r="L164" s="24"/>
      <c r="M164" s="30"/>
      <c r="N164" s="230"/>
      <c r="O164" s="230"/>
      <c r="S164" s="41"/>
    </row>
    <row r="165" spans="12:19" ht="15.75" x14ac:dyDescent="0.2">
      <c r="L165" s="24"/>
      <c r="M165" s="24"/>
      <c r="N165" s="230"/>
      <c r="O165" s="230"/>
      <c r="S165" s="41"/>
    </row>
    <row r="166" spans="12:19" ht="15.75" x14ac:dyDescent="0.2">
      <c r="L166" s="30"/>
      <c r="M166" s="30"/>
      <c r="N166" s="230"/>
      <c r="O166" s="230"/>
      <c r="S166" s="41"/>
    </row>
    <row r="167" spans="12:19" ht="15.75" x14ac:dyDescent="0.2">
      <c r="L167" s="24"/>
      <c r="M167" s="24"/>
      <c r="N167" s="230"/>
      <c r="O167" s="230"/>
      <c r="S167" s="41"/>
    </row>
    <row r="168" spans="12:19" ht="15.75" x14ac:dyDescent="0.2">
      <c r="L168" s="24"/>
      <c r="M168" s="24"/>
      <c r="N168" s="230"/>
      <c r="O168" s="230"/>
      <c r="S168" s="41"/>
    </row>
    <row r="169" spans="12:19" ht="15.75" x14ac:dyDescent="0.2">
      <c r="L169" s="24"/>
      <c r="M169" s="24"/>
      <c r="N169" s="230"/>
      <c r="O169" s="230"/>
      <c r="S169" s="41"/>
    </row>
    <row r="170" spans="12:19" ht="15.75" x14ac:dyDescent="0.2">
      <c r="L170" s="24"/>
      <c r="M170" s="24"/>
      <c r="N170" s="230"/>
      <c r="O170" s="230"/>
      <c r="S170" s="41"/>
    </row>
    <row r="171" spans="12:19" ht="15.75" x14ac:dyDescent="0.2">
      <c r="L171" s="24"/>
      <c r="M171" s="24"/>
      <c r="N171" s="230"/>
      <c r="O171" s="230"/>
      <c r="S171" s="41"/>
    </row>
    <row r="172" spans="12:19" ht="15.75" x14ac:dyDescent="0.2">
      <c r="L172" s="24"/>
      <c r="M172" s="24"/>
      <c r="N172" s="230"/>
      <c r="O172" s="230"/>
      <c r="S172" s="41"/>
    </row>
    <row r="173" spans="12:19" ht="15.75" x14ac:dyDescent="0.2">
      <c r="L173" s="24"/>
      <c r="M173" s="24"/>
      <c r="N173" s="230"/>
      <c r="O173" s="230"/>
      <c r="S173" s="41"/>
    </row>
    <row r="174" spans="12:19" ht="15.75" x14ac:dyDescent="0.2">
      <c r="L174" s="24"/>
      <c r="M174" s="24"/>
      <c r="N174" s="230"/>
      <c r="O174" s="230"/>
      <c r="S174" s="41"/>
    </row>
    <row r="175" spans="12:19" ht="15.75" x14ac:dyDescent="0.2">
      <c r="L175" s="24"/>
      <c r="M175" s="24"/>
      <c r="N175" s="230"/>
      <c r="O175" s="230"/>
      <c r="S175" s="41"/>
    </row>
    <row r="176" spans="12:19" ht="15.75" x14ac:dyDescent="0.2">
      <c r="L176" s="24"/>
      <c r="M176" s="24"/>
      <c r="N176" s="230"/>
      <c r="O176" s="230"/>
      <c r="S176" s="41"/>
    </row>
    <row r="177" spans="12:19" ht="15.75" x14ac:dyDescent="0.2">
      <c r="L177" s="24"/>
      <c r="M177" s="24"/>
      <c r="N177" s="230"/>
      <c r="O177" s="230"/>
      <c r="S177" s="41"/>
    </row>
    <row r="178" spans="12:19" ht="15.75" x14ac:dyDescent="0.2">
      <c r="L178" s="24"/>
      <c r="M178" s="24"/>
      <c r="N178" s="230"/>
      <c r="O178" s="230"/>
      <c r="S178" s="41"/>
    </row>
    <row r="179" spans="12:19" ht="15.75" x14ac:dyDescent="0.2">
      <c r="L179" s="24"/>
      <c r="M179" s="24"/>
      <c r="N179" s="230"/>
      <c r="O179" s="230"/>
      <c r="S179" s="41"/>
    </row>
    <row r="180" spans="12:19" ht="15.75" x14ac:dyDescent="0.2">
      <c r="L180" s="24"/>
      <c r="M180" s="24"/>
      <c r="N180" s="230"/>
      <c r="O180" s="230"/>
      <c r="S180" s="41"/>
    </row>
    <row r="181" spans="12:19" ht="15.75" x14ac:dyDescent="0.2">
      <c r="L181" s="24"/>
      <c r="M181" s="24"/>
      <c r="N181" s="230"/>
      <c r="O181" s="230"/>
      <c r="S181" s="41"/>
    </row>
    <row r="182" spans="12:19" ht="15.75" x14ac:dyDescent="0.2">
      <c r="L182" s="24"/>
      <c r="M182" s="24"/>
      <c r="N182" s="230"/>
      <c r="O182" s="230"/>
      <c r="S182" s="41"/>
    </row>
    <row r="183" spans="12:19" ht="15.75" x14ac:dyDescent="0.2">
      <c r="L183" s="24"/>
      <c r="M183" s="24"/>
      <c r="N183" s="230"/>
      <c r="O183" s="230"/>
      <c r="S183" s="41"/>
    </row>
    <row r="184" spans="12:19" ht="15.75" x14ac:dyDescent="0.2">
      <c r="L184" s="24"/>
      <c r="M184" s="24"/>
      <c r="N184" s="230"/>
      <c r="O184" s="230"/>
      <c r="S184" s="41"/>
    </row>
    <row r="185" spans="12:19" ht="15.75" x14ac:dyDescent="0.2">
      <c r="L185" s="24"/>
      <c r="M185" s="24"/>
      <c r="N185" s="230"/>
      <c r="O185" s="230"/>
      <c r="S185" s="41"/>
    </row>
    <row r="186" spans="12:19" ht="15.75" x14ac:dyDescent="0.2">
      <c r="L186" s="24"/>
      <c r="M186" s="24"/>
      <c r="N186" s="230"/>
      <c r="O186" s="230"/>
      <c r="S186" s="41"/>
    </row>
    <row r="187" spans="12:19" ht="15.75" x14ac:dyDescent="0.2">
      <c r="L187" s="24"/>
      <c r="M187" s="24"/>
      <c r="N187" s="230"/>
      <c r="O187" s="230"/>
      <c r="S187" s="41"/>
    </row>
    <row r="188" spans="12:19" ht="15.75" x14ac:dyDescent="0.2">
      <c r="L188" s="24"/>
      <c r="M188" s="24"/>
      <c r="N188" s="230"/>
      <c r="O188" s="230"/>
      <c r="S188" s="41"/>
    </row>
    <row r="189" spans="12:19" ht="15.75" x14ac:dyDescent="0.2">
      <c r="L189" s="24"/>
      <c r="M189" s="24"/>
      <c r="N189" s="230"/>
      <c r="O189" s="230"/>
      <c r="S189" s="41"/>
    </row>
    <row r="190" spans="12:19" ht="15.75" x14ac:dyDescent="0.2">
      <c r="L190" s="24"/>
      <c r="M190" s="24"/>
      <c r="N190" s="230"/>
      <c r="O190" s="230"/>
      <c r="S190" s="41"/>
    </row>
    <row r="191" spans="12:19" ht="15.75" x14ac:dyDescent="0.2">
      <c r="L191" s="24"/>
      <c r="M191" s="24"/>
      <c r="N191" s="230"/>
      <c r="O191" s="230"/>
      <c r="S191" s="41"/>
    </row>
    <row r="192" spans="12:19" ht="15.75" x14ac:dyDescent="0.2">
      <c r="L192" s="24"/>
      <c r="M192" s="24"/>
      <c r="N192" s="230"/>
      <c r="O192" s="230"/>
      <c r="S192" s="41"/>
    </row>
    <row r="193" spans="12:19" ht="15.75" x14ac:dyDescent="0.2">
      <c r="L193" s="24"/>
      <c r="M193" s="24"/>
      <c r="N193" s="230"/>
      <c r="O193" s="230"/>
      <c r="S193" s="41"/>
    </row>
    <row r="194" spans="12:19" ht="15.75" x14ac:dyDescent="0.2">
      <c r="L194" s="24"/>
      <c r="M194" s="24"/>
      <c r="N194" s="230"/>
      <c r="O194" s="230"/>
      <c r="S194" s="41"/>
    </row>
    <row r="195" spans="12:19" ht="15.75" x14ac:dyDescent="0.2">
      <c r="L195" s="24"/>
      <c r="M195" s="24"/>
      <c r="N195" s="230"/>
      <c r="O195" s="230"/>
      <c r="S195" s="41"/>
    </row>
    <row r="196" spans="12:19" ht="15.75" x14ac:dyDescent="0.2">
      <c r="L196" s="24"/>
      <c r="M196" s="24"/>
      <c r="N196" s="230"/>
      <c r="O196" s="230"/>
      <c r="S196" s="41"/>
    </row>
    <row r="197" spans="12:19" ht="15.75" x14ac:dyDescent="0.2">
      <c r="L197" s="24"/>
      <c r="M197" s="24"/>
      <c r="N197" s="230"/>
      <c r="O197" s="230"/>
      <c r="S197" s="41"/>
    </row>
    <row r="198" spans="12:19" ht="15.75" x14ac:dyDescent="0.2">
      <c r="L198" s="24"/>
      <c r="M198" s="24"/>
      <c r="N198" s="230"/>
      <c r="O198" s="230"/>
      <c r="S198" s="41"/>
    </row>
    <row r="199" spans="12:19" ht="15.75" x14ac:dyDescent="0.2">
      <c r="L199" s="24"/>
      <c r="M199" s="24"/>
      <c r="N199" s="230"/>
      <c r="O199" s="230"/>
      <c r="S199" s="41"/>
    </row>
    <row r="200" spans="12:19" ht="15.75" x14ac:dyDescent="0.2">
      <c r="L200" s="24"/>
      <c r="M200" s="24"/>
      <c r="N200" s="230"/>
      <c r="O200" s="230"/>
      <c r="S200" s="41"/>
    </row>
    <row r="201" spans="12:19" ht="15.75" x14ac:dyDescent="0.2">
      <c r="L201" s="24"/>
      <c r="M201" s="24"/>
      <c r="N201" s="230"/>
      <c r="O201" s="230"/>
      <c r="S201" s="41"/>
    </row>
    <row r="202" spans="12:19" ht="15.75" x14ac:dyDescent="0.2">
      <c r="L202" s="24"/>
      <c r="M202" s="24"/>
      <c r="N202" s="230"/>
      <c r="O202" s="230"/>
      <c r="S202" s="41"/>
    </row>
    <row r="203" spans="12:19" ht="15.75" x14ac:dyDescent="0.2">
      <c r="L203" s="24"/>
      <c r="M203" s="24"/>
      <c r="N203" s="230"/>
      <c r="O203" s="230"/>
      <c r="S203" s="41"/>
    </row>
    <row r="204" spans="12:19" ht="15.75" x14ac:dyDescent="0.2">
      <c r="L204" s="24"/>
      <c r="M204" s="24"/>
      <c r="N204" s="230"/>
      <c r="O204" s="230"/>
      <c r="S204" s="41"/>
    </row>
    <row r="205" spans="12:19" ht="15.75" x14ac:dyDescent="0.2">
      <c r="L205" s="24"/>
      <c r="M205" s="24"/>
      <c r="N205" s="230"/>
      <c r="O205" s="230"/>
      <c r="S205" s="41"/>
    </row>
    <row r="206" spans="12:19" ht="15.75" x14ac:dyDescent="0.2">
      <c r="L206" s="24"/>
      <c r="M206" s="24"/>
      <c r="N206" s="230"/>
      <c r="O206" s="230"/>
      <c r="S206" s="41"/>
    </row>
    <row r="207" spans="12:19" ht="15.75" x14ac:dyDescent="0.2">
      <c r="L207" s="24"/>
      <c r="M207" s="24"/>
      <c r="N207" s="230"/>
      <c r="O207" s="230"/>
    </row>
    <row r="208" spans="12:19" ht="15.75" x14ac:dyDescent="0.2">
      <c r="L208" s="24"/>
      <c r="M208" s="24"/>
      <c r="N208" s="230"/>
      <c r="O208" s="230"/>
    </row>
    <row r="209" spans="12:15" ht="15.75" x14ac:dyDescent="0.2">
      <c r="L209" s="24"/>
      <c r="M209" s="24"/>
      <c r="N209" s="230"/>
      <c r="O209" s="230"/>
    </row>
    <row r="210" spans="12:15" ht="15.75" x14ac:dyDescent="0.2">
      <c r="L210" s="24"/>
      <c r="M210" s="24"/>
      <c r="N210" s="230"/>
      <c r="O210" s="230"/>
    </row>
    <row r="211" spans="12:15" ht="15.75" x14ac:dyDescent="0.2">
      <c r="L211" s="24"/>
      <c r="M211" s="24"/>
      <c r="N211" s="230"/>
      <c r="O211" s="230"/>
    </row>
    <row r="212" spans="12:15" ht="15.75" x14ac:dyDescent="0.2">
      <c r="L212" s="24"/>
      <c r="M212" s="24"/>
      <c r="N212" s="230"/>
      <c r="O212" s="230"/>
    </row>
    <row r="213" spans="12:15" ht="15.75" x14ac:dyDescent="0.2">
      <c r="L213" s="24"/>
      <c r="M213" s="24"/>
      <c r="N213" s="230"/>
      <c r="O213" s="230"/>
    </row>
    <row r="214" spans="12:15" ht="15.75" x14ac:dyDescent="0.2">
      <c r="L214" s="24"/>
      <c r="M214" s="24"/>
      <c r="N214" s="230"/>
      <c r="O214" s="230"/>
    </row>
    <row r="215" spans="12:15" ht="15.75" x14ac:dyDescent="0.2">
      <c r="L215" s="24"/>
      <c r="M215" s="24"/>
      <c r="N215" s="230"/>
      <c r="O215" s="230"/>
    </row>
    <row r="216" spans="12:15" ht="15.75" x14ac:dyDescent="0.2">
      <c r="L216" s="24"/>
      <c r="M216" s="24"/>
      <c r="N216" s="230"/>
      <c r="O216" s="230"/>
    </row>
    <row r="217" spans="12:15" ht="15.75" x14ac:dyDescent="0.2">
      <c r="L217" s="24"/>
      <c r="M217" s="24"/>
      <c r="N217" s="230"/>
      <c r="O217" s="230"/>
    </row>
    <row r="218" spans="12:15" ht="15.75" x14ac:dyDescent="0.2">
      <c r="L218" s="24"/>
      <c r="M218" s="24"/>
      <c r="N218" s="230"/>
      <c r="O218" s="230"/>
    </row>
    <row r="219" spans="12:15" ht="15.75" x14ac:dyDescent="0.2">
      <c r="L219" s="24"/>
      <c r="M219" s="24"/>
      <c r="N219" s="230"/>
      <c r="O219" s="230"/>
    </row>
    <row r="220" spans="12:15" ht="15.75" x14ac:dyDescent="0.2">
      <c r="L220" s="24"/>
      <c r="M220" s="24"/>
      <c r="N220" s="230"/>
      <c r="O220" s="230"/>
    </row>
    <row r="221" spans="12:15" ht="15.75" x14ac:dyDescent="0.2">
      <c r="L221" s="24"/>
      <c r="M221" s="24"/>
      <c r="N221" s="230"/>
      <c r="O221" s="230"/>
    </row>
    <row r="222" spans="12:15" ht="15.75" x14ac:dyDescent="0.2">
      <c r="L222" s="24"/>
      <c r="M222" s="24"/>
      <c r="N222" s="230"/>
      <c r="O222" s="230"/>
    </row>
    <row r="223" spans="12:15" ht="15.75" x14ac:dyDescent="0.2">
      <c r="L223" s="24"/>
      <c r="M223" s="24"/>
      <c r="N223" s="230"/>
      <c r="O223" s="230"/>
    </row>
    <row r="224" spans="12:15" ht="15.75" x14ac:dyDescent="0.2">
      <c r="L224" s="24"/>
      <c r="M224" s="24"/>
      <c r="N224" s="230"/>
      <c r="O224" s="230"/>
    </row>
    <row r="225" spans="12:15" ht="15.75" x14ac:dyDescent="0.2">
      <c r="L225" s="24"/>
      <c r="M225" s="24"/>
      <c r="N225" s="230"/>
      <c r="O225" s="230"/>
    </row>
    <row r="226" spans="12:15" ht="15.75" x14ac:dyDescent="0.2">
      <c r="L226" s="24"/>
      <c r="M226" s="24"/>
      <c r="N226" s="230"/>
      <c r="O226" s="230"/>
    </row>
    <row r="227" spans="12:15" ht="15.75" x14ac:dyDescent="0.2">
      <c r="L227" s="24"/>
      <c r="M227" s="24"/>
      <c r="N227" s="230"/>
      <c r="O227" s="230"/>
    </row>
    <row r="228" spans="12:15" ht="15.75" x14ac:dyDescent="0.2">
      <c r="L228" s="24"/>
      <c r="M228" s="24"/>
      <c r="N228" s="230"/>
      <c r="O228" s="230"/>
    </row>
    <row r="229" spans="12:15" ht="15.75" x14ac:dyDescent="0.2">
      <c r="L229" s="24"/>
      <c r="M229" s="24"/>
      <c r="N229" s="230"/>
      <c r="O229" s="230"/>
    </row>
    <row r="230" spans="12:15" ht="15.75" x14ac:dyDescent="0.2">
      <c r="L230" s="24"/>
      <c r="M230" s="24"/>
      <c r="N230" s="230"/>
      <c r="O230" s="230"/>
    </row>
    <row r="231" spans="12:15" ht="15.75" x14ac:dyDescent="0.2">
      <c r="L231" s="24"/>
      <c r="M231" s="24"/>
      <c r="N231" s="230"/>
      <c r="O231" s="230"/>
    </row>
    <row r="232" spans="12:15" ht="15.75" x14ac:dyDescent="0.2">
      <c r="L232" s="24"/>
      <c r="M232" s="24"/>
      <c r="N232" s="230"/>
      <c r="O232" s="230"/>
    </row>
    <row r="233" spans="12:15" ht="15.75" x14ac:dyDescent="0.2">
      <c r="L233" s="24"/>
      <c r="M233" s="24"/>
      <c r="N233" s="230"/>
      <c r="O233" s="230"/>
    </row>
    <row r="234" spans="12:15" ht="15.75" x14ac:dyDescent="0.2">
      <c r="L234" s="24"/>
      <c r="M234" s="24"/>
      <c r="N234" s="230"/>
      <c r="O234" s="230"/>
    </row>
    <row r="235" spans="12:15" ht="15.75" x14ac:dyDescent="0.2">
      <c r="L235" s="24"/>
      <c r="M235" s="24"/>
      <c r="N235" s="230"/>
      <c r="O235" s="230"/>
    </row>
    <row r="236" spans="12:15" ht="15.75" x14ac:dyDescent="0.2">
      <c r="L236" s="24"/>
      <c r="M236" s="24"/>
      <c r="N236" s="230"/>
      <c r="O236" s="230"/>
    </row>
    <row r="237" spans="12:15" ht="15.75" x14ac:dyDescent="0.2">
      <c r="L237" s="24"/>
      <c r="M237" s="24"/>
      <c r="N237" s="230"/>
      <c r="O237" s="230"/>
    </row>
    <row r="238" spans="12:15" ht="15.75" x14ac:dyDescent="0.2">
      <c r="L238" s="24"/>
      <c r="M238" s="24"/>
      <c r="N238" s="230"/>
      <c r="O238" s="230"/>
    </row>
    <row r="239" spans="12:15" ht="15.75" x14ac:dyDescent="0.2">
      <c r="L239" s="24"/>
      <c r="M239" s="24"/>
      <c r="N239" s="230"/>
      <c r="O239" s="230"/>
    </row>
    <row r="240" spans="12:15" ht="15.75" x14ac:dyDescent="0.2">
      <c r="L240" s="24"/>
      <c r="M240" s="24"/>
      <c r="N240" s="230"/>
      <c r="O240" s="230"/>
    </row>
    <row r="241" spans="12:15" ht="15.75" x14ac:dyDescent="0.2">
      <c r="L241" s="24"/>
      <c r="M241" s="24"/>
      <c r="N241" s="230"/>
      <c r="O241" s="230"/>
    </row>
    <row r="242" spans="12:15" ht="15.75" x14ac:dyDescent="0.2">
      <c r="L242" s="24"/>
      <c r="M242" s="24"/>
      <c r="N242" s="230"/>
      <c r="O242" s="230"/>
    </row>
    <row r="243" spans="12:15" ht="15.75" x14ac:dyDescent="0.2">
      <c r="L243" s="24"/>
      <c r="M243" s="24"/>
      <c r="N243" s="230"/>
      <c r="O243" s="230"/>
    </row>
    <row r="244" spans="12:15" ht="15.75" x14ac:dyDescent="0.2">
      <c r="L244" s="24"/>
      <c r="M244" s="24"/>
      <c r="N244" s="230"/>
      <c r="O244" s="230"/>
    </row>
    <row r="245" spans="12:15" ht="15.75" x14ac:dyDescent="0.2">
      <c r="L245" s="24"/>
      <c r="M245" s="24"/>
      <c r="N245" s="230"/>
      <c r="O245" s="230"/>
    </row>
    <row r="246" spans="12:15" ht="15.75" x14ac:dyDescent="0.2">
      <c r="L246" s="24"/>
      <c r="M246" s="24"/>
      <c r="N246" s="230"/>
      <c r="O246" s="230"/>
    </row>
    <row r="247" spans="12:15" ht="15.75" x14ac:dyDescent="0.2">
      <c r="L247" s="24"/>
      <c r="M247" s="24"/>
      <c r="N247" s="230"/>
      <c r="O247" s="230"/>
    </row>
    <row r="248" spans="12:15" ht="15.75" x14ac:dyDescent="0.2">
      <c r="L248" s="24"/>
      <c r="M248" s="24"/>
      <c r="N248" s="230"/>
      <c r="O248" s="230"/>
    </row>
    <row r="249" spans="12:15" ht="15.75" x14ac:dyDescent="0.2">
      <c r="L249" s="24"/>
      <c r="M249" s="24"/>
      <c r="N249" s="230"/>
      <c r="O249" s="230"/>
    </row>
    <row r="250" spans="12:15" ht="15.75" x14ac:dyDescent="0.2">
      <c r="L250" s="24"/>
      <c r="M250" s="24"/>
      <c r="N250" s="230"/>
      <c r="O250" s="230"/>
    </row>
    <row r="251" spans="12:15" ht="15.75" x14ac:dyDescent="0.2">
      <c r="L251" s="24"/>
      <c r="M251" s="24"/>
      <c r="N251" s="230"/>
      <c r="O251" s="230"/>
    </row>
    <row r="252" spans="12:15" ht="15.75" x14ac:dyDescent="0.2">
      <c r="L252" s="24"/>
      <c r="M252" s="24"/>
      <c r="N252" s="230"/>
      <c r="O252" s="230"/>
    </row>
    <row r="253" spans="12:15" ht="15.75" x14ac:dyDescent="0.2">
      <c r="L253" s="24"/>
      <c r="M253" s="24"/>
      <c r="N253" s="230"/>
      <c r="O253" s="230"/>
    </row>
    <row r="254" spans="12:15" ht="15.75" x14ac:dyDescent="0.2">
      <c r="L254" s="24"/>
      <c r="M254" s="24"/>
      <c r="N254" s="230"/>
      <c r="O254" s="230"/>
    </row>
    <row r="255" spans="12:15" x14ac:dyDescent="0.2">
      <c r="L255" s="230"/>
      <c r="M255" s="230"/>
      <c r="N255" s="230"/>
      <c r="O255" s="230"/>
    </row>
    <row r="256" spans="12:15" x14ac:dyDescent="0.2">
      <c r="L256" s="230"/>
      <c r="M256" s="230"/>
      <c r="N256" s="230"/>
      <c r="O256" s="230"/>
    </row>
    <row r="257" spans="12:15" x14ac:dyDescent="0.2">
      <c r="L257" s="230"/>
      <c r="M257" s="230"/>
      <c r="N257" s="230"/>
      <c r="O257" s="230"/>
    </row>
    <row r="258" spans="12:15" x14ac:dyDescent="0.2">
      <c r="L258" s="230"/>
      <c r="M258" s="230"/>
      <c r="N258" s="230"/>
      <c r="O258" s="230"/>
    </row>
    <row r="259" spans="12:15" x14ac:dyDescent="0.2">
      <c r="L259" s="230"/>
      <c r="M259" s="230"/>
      <c r="N259" s="230"/>
      <c r="O259" s="230"/>
    </row>
    <row r="260" spans="12:15" x14ac:dyDescent="0.2">
      <c r="L260" s="230"/>
      <c r="M260" s="230"/>
      <c r="N260" s="230"/>
      <c r="O260" s="230"/>
    </row>
    <row r="261" spans="12:15" x14ac:dyDescent="0.2">
      <c r="L261" s="230"/>
      <c r="M261" s="230"/>
      <c r="N261" s="230"/>
      <c r="O261" s="230"/>
    </row>
    <row r="262" spans="12:15" x14ac:dyDescent="0.2">
      <c r="L262" s="230"/>
      <c r="M262" s="230"/>
      <c r="N262" s="230"/>
      <c r="O262" s="230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6.4257812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85546875" style="2" customWidth="1"/>
    <col min="50" max="50" width="4.140625" style="2" customWidth="1"/>
    <col min="51" max="51" width="2.7109375" style="2" customWidth="1"/>
    <col min="52" max="52" width="4" style="2" customWidth="1"/>
    <col min="53" max="54" width="2.5703125" style="2" customWidth="1"/>
    <col min="55" max="56" width="2.85546875" style="2" customWidth="1"/>
    <col min="57" max="57" width="2.57031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3"/>
      <c r="B5" s="243"/>
      <c r="C5" s="243"/>
      <c r="D5" s="145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55"/>
      <c r="Q5" s="55"/>
      <c r="R5" s="56"/>
      <c r="S5" s="43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</row>
    <row r="6" spans="1:57" s="31" customFormat="1" ht="12" customHeight="1" x14ac:dyDescent="0.2">
      <c r="A6" s="1435" t="s">
        <v>152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153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2"/>
      <c r="B7" s="242"/>
      <c r="C7" s="242"/>
      <c r="D7" s="241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35"/>
      <c r="Q7" s="235"/>
      <c r="R7" s="52"/>
      <c r="S7" s="43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  <c r="AX7" s="242"/>
      <c r="AY7" s="242"/>
      <c r="AZ7" s="242"/>
      <c r="BA7" s="242"/>
      <c r="BB7" s="242"/>
      <c r="BC7" s="242"/>
      <c r="BD7" s="242"/>
      <c r="BE7" s="242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34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17" si="0">G14*100/F14</f>
        <v>100</v>
      </c>
      <c r="I14" s="224">
        <v>1</v>
      </c>
      <c r="J14" s="225">
        <f t="shared" ref="J14:J17" si="1">I14*G14</f>
        <v>1</v>
      </c>
      <c r="K14" s="183">
        <f>J14*B14</f>
        <v>8</v>
      </c>
      <c r="L14" s="183">
        <f>B14*7960</f>
        <v>63680</v>
      </c>
      <c r="M14" s="183">
        <f>L14*J14</f>
        <v>63680</v>
      </c>
      <c r="N14" s="183">
        <f>C14*J14</f>
        <v>0</v>
      </c>
      <c r="O14" s="183">
        <f>N14*7960</f>
        <v>0</v>
      </c>
      <c r="P14" s="114">
        <f>K14+N14</f>
        <v>8</v>
      </c>
      <c r="Q14" s="114">
        <f>M14+P14</f>
        <v>63688</v>
      </c>
      <c r="R14" s="49"/>
      <c r="S14" s="233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f t="shared" ref="Y14:Y17" si="2">X14*100/W14</f>
        <v>100</v>
      </c>
      <c r="Z14" s="224">
        <v>1</v>
      </c>
      <c r="AA14" s="225">
        <f t="shared" ref="AA14:AA17" si="3">Z14*X14</f>
        <v>1</v>
      </c>
      <c r="AB14" s="93"/>
      <c r="AC14" s="93">
        <f>AF14+AH14+AJ14+AL14+AN14+AP14+AR14+AT14+AV14+AX14+AZ14+BB14</f>
        <v>1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/>
      <c r="AY14" s="174"/>
      <c r="AZ14" s="174"/>
      <c r="BA14" s="174"/>
      <c r="BB14" s="93"/>
      <c r="BC14" s="93"/>
      <c r="BD14" s="93">
        <f>AF14+AH14+AJ14+AL14+AN14+AP14+AR14+AT14+AV14+AX14+AZ14</f>
        <v>1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3</v>
      </c>
      <c r="D15" s="1420"/>
      <c r="E15" s="67" t="s">
        <v>50</v>
      </c>
      <c r="F15" s="223">
        <v>2</v>
      </c>
      <c r="G15" s="223">
        <v>2</v>
      </c>
      <c r="H15" s="224">
        <f t="shared" si="0"/>
        <v>100</v>
      </c>
      <c r="I15" s="224">
        <v>1</v>
      </c>
      <c r="J15" s="226">
        <f t="shared" si="1"/>
        <v>2</v>
      </c>
      <c r="K15" s="183">
        <f t="shared" ref="K15:K25" si="4">J15*B15</f>
        <v>8</v>
      </c>
      <c r="L15" s="183">
        <f t="shared" ref="L15:L78" si="5">B15*7960</f>
        <v>31840</v>
      </c>
      <c r="M15" s="183">
        <f t="shared" ref="M15:M25" si="6">L15*J15</f>
        <v>63680</v>
      </c>
      <c r="N15" s="183">
        <f>C15+J15</f>
        <v>5</v>
      </c>
      <c r="O15" s="183">
        <f t="shared" ref="O15:O17" si="7">N15*7960</f>
        <v>39800</v>
      </c>
      <c r="P15" s="114">
        <f t="shared" ref="P15:P25" si="8">K15+N15</f>
        <v>13</v>
      </c>
      <c r="Q15" s="114">
        <f t="shared" ref="Q15:Q25" si="9">M15+P15</f>
        <v>63693</v>
      </c>
      <c r="R15" s="49"/>
      <c r="S15" s="233"/>
      <c r="T15" s="85">
        <v>4</v>
      </c>
      <c r="U15" s="1584"/>
      <c r="V15" s="83" t="s">
        <v>50</v>
      </c>
      <c r="W15" s="223">
        <v>2</v>
      </c>
      <c r="X15" s="223">
        <v>2</v>
      </c>
      <c r="Y15" s="224">
        <f t="shared" si="2"/>
        <v>100</v>
      </c>
      <c r="Z15" s="224">
        <v>1</v>
      </c>
      <c r="AA15" s="226">
        <f t="shared" si="3"/>
        <v>2</v>
      </c>
      <c r="AB15" s="91"/>
      <c r="AC15" s="93">
        <f t="shared" ref="AC15:AD25" si="10">AF15+AH15+AJ15+AL15+AN15+AP15+AR15+AT15+AV15+AX15+AZ15+BB15</f>
        <v>2</v>
      </c>
      <c r="AD15" s="94">
        <f t="shared" si="10"/>
        <v>0</v>
      </c>
      <c r="AE15" s="95">
        <f t="shared" ref="AE15:AE25" si="11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>
        <v>1</v>
      </c>
      <c r="AU15" s="174"/>
      <c r="AV15" s="174">
        <v>1</v>
      </c>
      <c r="AW15" s="174"/>
      <c r="AX15" s="174"/>
      <c r="AY15" s="174"/>
      <c r="AZ15" s="174"/>
      <c r="BA15" s="174"/>
      <c r="BB15" s="91"/>
      <c r="BC15" s="91"/>
      <c r="BD15" s="93">
        <f t="shared" ref="BD15:BD25" si="12">AF15+AH15+AJ15+AL15+AN15+AP15+AR15+AT15+AV15+AX15+AZ15</f>
        <v>2</v>
      </c>
      <c r="BE15" s="93">
        <f t="shared" ref="BE15:BE25" si="13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/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4</v>
      </c>
      <c r="J16" s="226">
        <f t="shared" si="1"/>
        <v>4</v>
      </c>
      <c r="K16" s="183">
        <f t="shared" si="4"/>
        <v>32</v>
      </c>
      <c r="L16" s="183">
        <f t="shared" si="5"/>
        <v>63680</v>
      </c>
      <c r="M16" s="183">
        <f t="shared" si="6"/>
        <v>254720</v>
      </c>
      <c r="N16" s="183">
        <f>C16+J16</f>
        <v>4</v>
      </c>
      <c r="O16" s="183">
        <f t="shared" si="7"/>
        <v>31840</v>
      </c>
      <c r="P16" s="114">
        <f t="shared" si="8"/>
        <v>36</v>
      </c>
      <c r="Q16" s="114">
        <f t="shared" si="9"/>
        <v>254756</v>
      </c>
      <c r="R16" s="50"/>
      <c r="S16" s="233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f t="shared" si="2"/>
        <v>100</v>
      </c>
      <c r="Z16" s="224">
        <v>4</v>
      </c>
      <c r="AA16" s="226">
        <f t="shared" si="3"/>
        <v>4</v>
      </c>
      <c r="AB16" s="91"/>
      <c r="AC16" s="93">
        <f t="shared" si="10"/>
        <v>4</v>
      </c>
      <c r="AD16" s="94">
        <f t="shared" si="10"/>
        <v>0</v>
      </c>
      <c r="AE16" s="95">
        <f t="shared" si="11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2"/>
        <v>4</v>
      </c>
      <c r="BE16" s="93">
        <f t="shared" si="13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1</v>
      </c>
      <c r="G17" s="223">
        <v>1</v>
      </c>
      <c r="H17" s="224">
        <f t="shared" si="0"/>
        <v>100</v>
      </c>
      <c r="I17" s="224">
        <v>4</v>
      </c>
      <c r="J17" s="225">
        <f t="shared" si="1"/>
        <v>4</v>
      </c>
      <c r="K17" s="183">
        <f t="shared" si="4"/>
        <v>16</v>
      </c>
      <c r="L17" s="183">
        <f t="shared" si="5"/>
        <v>31840</v>
      </c>
      <c r="M17" s="183">
        <f t="shared" si="6"/>
        <v>127360</v>
      </c>
      <c r="N17" s="183">
        <f t="shared" ref="N17" si="14">C17*J17</f>
        <v>0</v>
      </c>
      <c r="O17" s="183">
        <f t="shared" si="7"/>
        <v>0</v>
      </c>
      <c r="P17" s="114">
        <f t="shared" si="8"/>
        <v>16</v>
      </c>
      <c r="Q17" s="114">
        <f t="shared" si="9"/>
        <v>127376</v>
      </c>
      <c r="R17" s="50"/>
      <c r="S17" s="233"/>
      <c r="T17" s="85">
        <v>6</v>
      </c>
      <c r="U17" s="1583"/>
      <c r="V17" s="83" t="s">
        <v>50</v>
      </c>
      <c r="W17" s="223">
        <v>1</v>
      </c>
      <c r="X17" s="223">
        <v>1</v>
      </c>
      <c r="Y17" s="224">
        <f t="shared" si="2"/>
        <v>100</v>
      </c>
      <c r="Z17" s="224">
        <v>4</v>
      </c>
      <c r="AA17" s="225">
        <f t="shared" si="3"/>
        <v>4</v>
      </c>
      <c r="AB17" s="91"/>
      <c r="AC17" s="93">
        <f t="shared" si="10"/>
        <v>4</v>
      </c>
      <c r="AD17" s="94">
        <f t="shared" si="10"/>
        <v>0</v>
      </c>
      <c r="AE17" s="95">
        <f t="shared" si="11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2"/>
        <v>4</v>
      </c>
      <c r="BE17" s="93">
        <f t="shared" si="13"/>
        <v>0</v>
      </c>
    </row>
    <row r="18" spans="1:57" ht="34.5" customHeight="1" x14ac:dyDescent="0.2">
      <c r="A18" s="135">
        <v>7</v>
      </c>
      <c r="B18" s="215">
        <v>0.6</v>
      </c>
      <c r="C18" s="71"/>
      <c r="D18" s="23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33"/>
      <c r="T18" s="85">
        <v>7</v>
      </c>
      <c r="U18" s="239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3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33"/>
      <c r="T19" s="85">
        <v>8</v>
      </c>
      <c r="U19" s="239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3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33"/>
      <c r="T20" s="85">
        <v>9</v>
      </c>
      <c r="U20" s="239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3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33"/>
      <c r="T21" s="85">
        <v>10</v>
      </c>
      <c r="U21" s="239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/>
      <c r="G22" s="227"/>
      <c r="H22" s="228"/>
      <c r="I22" s="228"/>
      <c r="J22" s="229"/>
      <c r="K22" s="183"/>
      <c r="L22" s="183"/>
      <c r="M22" s="183"/>
      <c r="N22" s="183"/>
      <c r="O22" s="183"/>
      <c r="P22" s="114"/>
      <c r="Q22" s="114"/>
      <c r="R22" s="50"/>
      <c r="S22" s="233"/>
      <c r="T22" s="85">
        <v>11</v>
      </c>
      <c r="U22" s="1584" t="s">
        <v>56</v>
      </c>
      <c r="V22" s="83" t="s">
        <v>57</v>
      </c>
      <c r="W22" s="227"/>
      <c r="X22" s="227"/>
      <c r="Y22" s="228"/>
      <c r="Z22" s="228"/>
      <c r="AA22" s="229"/>
      <c r="AB22" s="91"/>
      <c r="AC22" s="93"/>
      <c r="AD22" s="94"/>
      <c r="AE22" s="95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/>
      <c r="AU22" s="174"/>
      <c r="AV22" s="174"/>
      <c r="AW22" s="174"/>
      <c r="AX22" s="174"/>
      <c r="AY22" s="174"/>
      <c r="AZ22" s="174"/>
      <c r="BA22" s="174"/>
      <c r="BB22" s="91"/>
      <c r="BC22" s="91"/>
      <c r="BD22" s="93"/>
      <c r="BE22" s="93"/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/>
      <c r="G23" s="227"/>
      <c r="H23" s="228"/>
      <c r="I23" s="228"/>
      <c r="J23" s="229"/>
      <c r="K23" s="183"/>
      <c r="L23" s="183"/>
      <c r="M23" s="183"/>
      <c r="N23" s="183"/>
      <c r="O23" s="183"/>
      <c r="P23" s="114"/>
      <c r="Q23" s="114"/>
      <c r="R23" s="50"/>
      <c r="S23" s="233"/>
      <c r="T23" s="85">
        <v>12</v>
      </c>
      <c r="U23" s="1584"/>
      <c r="V23" s="83" t="s">
        <v>50</v>
      </c>
      <c r="W23" s="227"/>
      <c r="X23" s="227"/>
      <c r="Y23" s="228"/>
      <c r="Z23" s="228"/>
      <c r="AA23" s="229"/>
      <c r="AB23" s="91"/>
      <c r="AC23" s="93"/>
      <c r="AD23" s="94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/>
      <c r="AU23" s="174"/>
      <c r="AV23" s="174"/>
      <c r="AW23" s="174"/>
      <c r="AX23" s="174"/>
      <c r="AY23" s="174"/>
      <c r="AZ23" s="174"/>
      <c r="BA23" s="174"/>
      <c r="BB23" s="91"/>
      <c r="BC23" s="91"/>
      <c r="BD23" s="93"/>
      <c r="BE23" s="93"/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3</v>
      </c>
      <c r="J24" s="225">
        <f>I24*G24</f>
        <v>3</v>
      </c>
      <c r="K24" s="183">
        <f t="shared" si="4"/>
        <v>12</v>
      </c>
      <c r="L24" s="183">
        <f t="shared" si="5"/>
        <v>31840</v>
      </c>
      <c r="M24" s="183">
        <f t="shared" si="6"/>
        <v>95520</v>
      </c>
      <c r="N24" s="183"/>
      <c r="O24" s="183"/>
      <c r="P24" s="114">
        <f t="shared" si="8"/>
        <v>12</v>
      </c>
      <c r="Q24" s="114">
        <f t="shared" si="9"/>
        <v>95532</v>
      </c>
      <c r="R24" s="50"/>
      <c r="S24" s="233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f>X24*100/W24</f>
        <v>100</v>
      </c>
      <c r="Z24" s="224">
        <v>3</v>
      </c>
      <c r="AA24" s="225">
        <f>Z24*X24</f>
        <v>3</v>
      </c>
      <c r="AB24" s="91"/>
      <c r="AC24" s="93">
        <f t="shared" si="10"/>
        <v>3</v>
      </c>
      <c r="AD24" s="94">
        <f t="shared" si="10"/>
        <v>0</v>
      </c>
      <c r="AE24" s="95">
        <f t="shared" si="11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/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2"/>
        <v>3</v>
      </c>
      <c r="BE24" s="93">
        <f t="shared" si="13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1</v>
      </c>
      <c r="G25" s="223">
        <v>1</v>
      </c>
      <c r="H25" s="224">
        <f>G25*100/F25</f>
        <v>100</v>
      </c>
      <c r="I25" s="224">
        <v>3</v>
      </c>
      <c r="J25" s="225">
        <f>I25*G25</f>
        <v>3</v>
      </c>
      <c r="K25" s="183">
        <f t="shared" si="4"/>
        <v>12</v>
      </c>
      <c r="L25" s="183">
        <f t="shared" si="5"/>
        <v>31840</v>
      </c>
      <c r="M25" s="183">
        <f t="shared" si="6"/>
        <v>95520</v>
      </c>
      <c r="N25" s="183"/>
      <c r="O25" s="183"/>
      <c r="P25" s="114">
        <f t="shared" si="8"/>
        <v>12</v>
      </c>
      <c r="Q25" s="114">
        <f t="shared" si="9"/>
        <v>95532</v>
      </c>
      <c r="R25" s="50"/>
      <c r="S25" s="233"/>
      <c r="T25" s="85">
        <v>14</v>
      </c>
      <c r="U25" s="1590"/>
      <c r="V25" s="83" t="s">
        <v>50</v>
      </c>
      <c r="W25" s="223">
        <v>1</v>
      </c>
      <c r="X25" s="223">
        <v>1</v>
      </c>
      <c r="Y25" s="224">
        <f>X25*100/W25</f>
        <v>100</v>
      </c>
      <c r="Z25" s="224">
        <v>3</v>
      </c>
      <c r="AA25" s="225">
        <f>Z25*X25</f>
        <v>3</v>
      </c>
      <c r="AB25" s="91"/>
      <c r="AC25" s="93">
        <f t="shared" si="10"/>
        <v>3</v>
      </c>
      <c r="AD25" s="94">
        <f t="shared" si="10"/>
        <v>0</v>
      </c>
      <c r="AE25" s="95">
        <f t="shared" si="11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/>
      <c r="AU25" s="174"/>
      <c r="AV25" s="174">
        <v>1</v>
      </c>
      <c r="AW25" s="174"/>
      <c r="AX25" s="174">
        <v>1</v>
      </c>
      <c r="AY25" s="174"/>
      <c r="AZ25" s="174">
        <v>1</v>
      </c>
      <c r="BA25" s="174"/>
      <c r="BB25" s="91"/>
      <c r="BC25" s="91"/>
      <c r="BD25" s="93">
        <f t="shared" si="12"/>
        <v>3</v>
      </c>
      <c r="BE25" s="93">
        <f t="shared" si="13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33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33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233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233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/>
      <c r="G30" s="227"/>
      <c r="H30" s="228"/>
      <c r="I30" s="228"/>
      <c r="J30" s="229"/>
      <c r="K30" s="183"/>
      <c r="L30" s="183"/>
      <c r="M30" s="183"/>
      <c r="N30" s="183"/>
      <c r="O30" s="183"/>
      <c r="P30" s="114"/>
      <c r="Q30" s="114"/>
      <c r="R30" s="50"/>
      <c r="S30" s="233"/>
      <c r="T30" s="85">
        <v>19</v>
      </c>
      <c r="U30" s="1584" t="s">
        <v>61</v>
      </c>
      <c r="V30" s="83" t="s">
        <v>49</v>
      </c>
      <c r="W30" s="227"/>
      <c r="X30" s="227"/>
      <c r="Y30" s="228"/>
      <c r="Z30" s="228"/>
      <c r="AA30" s="229"/>
      <c r="AB30" s="91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7"/>
      <c r="G31" s="227"/>
      <c r="H31" s="228"/>
      <c r="I31" s="228"/>
      <c r="J31" s="229"/>
      <c r="K31" s="183"/>
      <c r="L31" s="183"/>
      <c r="M31" s="183"/>
      <c r="N31" s="183"/>
      <c r="O31" s="183"/>
      <c r="P31" s="114"/>
      <c r="Q31" s="114"/>
      <c r="R31" s="50"/>
      <c r="S31" s="233"/>
      <c r="T31" s="85">
        <v>20</v>
      </c>
      <c r="U31" s="1584"/>
      <c r="V31" s="83" t="s">
        <v>50</v>
      </c>
      <c r="W31" s="227"/>
      <c r="X31" s="227"/>
      <c r="Y31" s="228"/>
      <c r="Z31" s="228"/>
      <c r="AA31" s="229"/>
      <c r="AB31" s="91"/>
      <c r="AC31" s="93"/>
      <c r="AD31" s="94"/>
      <c r="AE31" s="95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/>
      <c r="AU31" s="174"/>
      <c r="AV31" s="174"/>
      <c r="AW31" s="174"/>
      <c r="AX31" s="174"/>
      <c r="AY31" s="174"/>
      <c r="AZ31" s="174"/>
      <c r="BA31" s="174"/>
      <c r="BB31" s="79"/>
      <c r="BC31" s="79"/>
      <c r="BD31" s="93"/>
      <c r="BE31" s="93"/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33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33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200</v>
      </c>
      <c r="G35" s="173">
        <v>200</v>
      </c>
      <c r="H35" s="174">
        <f>G35*100/F35</f>
        <v>100</v>
      </c>
      <c r="I35" s="174">
        <v>1</v>
      </c>
      <c r="J35" s="176">
        <f>I35*G35</f>
        <v>200</v>
      </c>
      <c r="K35" s="183">
        <f t="shared" ref="K35:K48" si="15">J35*B35</f>
        <v>132</v>
      </c>
      <c r="L35" s="183">
        <f t="shared" si="5"/>
        <v>5253.6</v>
      </c>
      <c r="M35" s="183">
        <f t="shared" ref="M35:M48" si="16">L35*J35</f>
        <v>1050720</v>
      </c>
      <c r="N35" s="183"/>
      <c r="O35" s="183"/>
      <c r="P35" s="114">
        <f t="shared" ref="P35:P48" si="17">K35+N35</f>
        <v>132</v>
      </c>
      <c r="Q35" s="114">
        <f t="shared" ref="Q35:Q48" si="18">M35+P35</f>
        <v>1050852</v>
      </c>
      <c r="R35" s="61"/>
      <c r="S35" s="62"/>
      <c r="T35" s="85">
        <v>24</v>
      </c>
      <c r="U35" s="1588" t="s">
        <v>64</v>
      </c>
      <c r="V35" s="84"/>
      <c r="W35" s="173">
        <v>200</v>
      </c>
      <c r="X35" s="173">
        <v>200</v>
      </c>
      <c r="Y35" s="174">
        <f>X35*100/W35</f>
        <v>100</v>
      </c>
      <c r="Z35" s="174">
        <v>1</v>
      </c>
      <c r="AA35" s="176">
        <f>Z35*X35</f>
        <v>200</v>
      </c>
      <c r="AB35" s="81"/>
      <c r="AC35" s="93">
        <f t="shared" ref="AC35:AD48" si="19">AF35+AH35+AJ35+AL35+AN35+AP35+AR35+AT35+AV35+AX35+AZ35+BB35</f>
        <v>200</v>
      </c>
      <c r="AD35" s="94">
        <f t="shared" si="19"/>
        <v>0</v>
      </c>
      <c r="AE35" s="95">
        <f t="shared" ref="AE35:AE48" si="20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100</v>
      </c>
      <c r="AU35" s="184"/>
      <c r="AV35" s="184">
        <v>100</v>
      </c>
      <c r="AW35" s="184"/>
      <c r="AX35" s="184"/>
      <c r="AY35" s="184"/>
      <c r="AZ35" s="184"/>
      <c r="BA35" s="184"/>
      <c r="BB35" s="81"/>
      <c r="BC35" s="81"/>
      <c r="BD35" s="93">
        <f t="shared" ref="BD35:BD48" si="21">AF35+AH35+AJ35+AL35+AN35+AP35+AR35+AT35+AV35+AX35+AZ35</f>
        <v>200</v>
      </c>
      <c r="BE35" s="93">
        <f t="shared" ref="BE35:BE48" si="22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30</v>
      </c>
      <c r="G36" s="173">
        <v>30</v>
      </c>
      <c r="H36" s="174">
        <f>G36*100/F36</f>
        <v>100</v>
      </c>
      <c r="I36" s="174">
        <v>1</v>
      </c>
      <c r="J36" s="176">
        <f>I36*G36</f>
        <v>30</v>
      </c>
      <c r="K36" s="183">
        <f t="shared" si="15"/>
        <v>19.8</v>
      </c>
      <c r="L36" s="183">
        <f t="shared" si="5"/>
        <v>5253.6</v>
      </c>
      <c r="M36" s="183">
        <f t="shared" si="16"/>
        <v>157608</v>
      </c>
      <c r="N36" s="183"/>
      <c r="O36" s="183"/>
      <c r="P36" s="114">
        <f t="shared" si="17"/>
        <v>19.8</v>
      </c>
      <c r="Q36" s="114">
        <f t="shared" si="18"/>
        <v>157627.79999999999</v>
      </c>
      <c r="R36" s="61"/>
      <c r="S36" s="62"/>
      <c r="T36" s="85">
        <v>25</v>
      </c>
      <c r="U36" s="1589"/>
      <c r="V36" s="84"/>
      <c r="W36" s="173">
        <v>30</v>
      </c>
      <c r="X36" s="173">
        <v>30</v>
      </c>
      <c r="Y36" s="174">
        <f>X36*100/W36</f>
        <v>100</v>
      </c>
      <c r="Z36" s="174">
        <v>1</v>
      </c>
      <c r="AA36" s="176">
        <f>Z36*X36</f>
        <v>30</v>
      </c>
      <c r="AB36" s="81"/>
      <c r="AC36" s="93">
        <f t="shared" si="19"/>
        <v>30</v>
      </c>
      <c r="AD36" s="94">
        <f t="shared" si="19"/>
        <v>0</v>
      </c>
      <c r="AE36" s="95">
        <f t="shared" si="20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/>
      <c r="AU36" s="184"/>
      <c r="AV36" s="184"/>
      <c r="AW36" s="184"/>
      <c r="AX36" s="184">
        <v>30</v>
      </c>
      <c r="AY36" s="184"/>
      <c r="AZ36" s="184"/>
      <c r="BA36" s="184"/>
      <c r="BB36" s="81"/>
      <c r="BC36" s="81"/>
      <c r="BD36" s="93">
        <f t="shared" si="21"/>
        <v>30</v>
      </c>
      <c r="BE36" s="93">
        <f t="shared" si="22"/>
        <v>0</v>
      </c>
    </row>
    <row r="37" spans="1:57" ht="21" customHeight="1" x14ac:dyDescent="0.2">
      <c r="A37" s="135">
        <v>26</v>
      </c>
      <c r="B37" s="215">
        <v>0.3</v>
      </c>
      <c r="C37" s="69"/>
      <c r="D37" s="23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33"/>
      <c r="T37" s="85">
        <v>26</v>
      </c>
      <c r="U37" s="24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3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33"/>
      <c r="T38" s="85">
        <v>27</v>
      </c>
      <c r="U38" s="24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33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33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33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33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33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33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/>
      <c r="G45" s="173"/>
      <c r="H45" s="174"/>
      <c r="I45" s="174"/>
      <c r="J45" s="176"/>
      <c r="K45" s="183"/>
      <c r="L45" s="183"/>
      <c r="M45" s="183"/>
      <c r="N45" s="183"/>
      <c r="O45" s="183"/>
      <c r="P45" s="114"/>
      <c r="Q45" s="114"/>
      <c r="R45" s="50"/>
      <c r="S45" s="233"/>
      <c r="T45" s="85">
        <v>34</v>
      </c>
      <c r="U45" s="1585" t="s">
        <v>71</v>
      </c>
      <c r="V45" s="83" t="s">
        <v>49</v>
      </c>
      <c r="W45" s="173"/>
      <c r="X45" s="173"/>
      <c r="Y45" s="174"/>
      <c r="Z45" s="174"/>
      <c r="AA45" s="176"/>
      <c r="AB45" s="91"/>
      <c r="AC45" s="93"/>
      <c r="AD45" s="94"/>
      <c r="AE45" s="95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/>
      <c r="AU45" s="174"/>
      <c r="AV45" s="174"/>
      <c r="AW45" s="174"/>
      <c r="AX45" s="174"/>
      <c r="AY45" s="174"/>
      <c r="AZ45" s="174"/>
      <c r="BA45" s="174"/>
      <c r="BB45" s="92"/>
      <c r="BC45" s="91"/>
      <c r="BD45" s="93"/>
      <c r="BE45" s="93"/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33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73">
        <v>58</v>
      </c>
      <c r="G47" s="173">
        <v>58</v>
      </c>
      <c r="H47" s="174">
        <f>G47*100/F47</f>
        <v>100</v>
      </c>
      <c r="I47" s="174">
        <v>8</v>
      </c>
      <c r="J47" s="175">
        <f>I47*G47</f>
        <v>464</v>
      </c>
      <c r="K47" s="183">
        <f t="shared" si="15"/>
        <v>1856</v>
      </c>
      <c r="L47" s="183">
        <f t="shared" si="5"/>
        <v>31840</v>
      </c>
      <c r="M47" s="183">
        <f t="shared" si="16"/>
        <v>14773760</v>
      </c>
      <c r="N47" s="183"/>
      <c r="O47" s="183"/>
      <c r="P47" s="114">
        <f t="shared" si="17"/>
        <v>1856</v>
      </c>
      <c r="Q47" s="114">
        <f t="shared" si="18"/>
        <v>14775616</v>
      </c>
      <c r="R47" s="50"/>
      <c r="S47" s="233"/>
      <c r="T47" s="85">
        <v>36</v>
      </c>
      <c r="U47" s="1585" t="s">
        <v>72</v>
      </c>
      <c r="V47" s="83" t="s">
        <v>49</v>
      </c>
      <c r="W47" s="173">
        <v>58</v>
      </c>
      <c r="X47" s="173">
        <v>58</v>
      </c>
      <c r="Y47" s="174">
        <f>X47*100/W47</f>
        <v>100</v>
      </c>
      <c r="Z47" s="174">
        <v>8</v>
      </c>
      <c r="AA47" s="175">
        <f>Z47*X47</f>
        <v>464</v>
      </c>
      <c r="AB47" s="91"/>
      <c r="AC47" s="93">
        <f t="shared" ref="AC47:AC48" si="23">AF47+AH47+AJ47+AL47+AN47+AP47+AR47+AT47+AV47+AX47+AZ47+BB47</f>
        <v>464</v>
      </c>
      <c r="AD47" s="94">
        <f t="shared" si="19"/>
        <v>0</v>
      </c>
      <c r="AE47" s="95">
        <f t="shared" si="20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116</v>
      </c>
      <c r="AU47" s="174"/>
      <c r="AV47" s="174">
        <v>116</v>
      </c>
      <c r="AW47" s="174"/>
      <c r="AX47" s="174">
        <v>116</v>
      </c>
      <c r="AY47" s="174"/>
      <c r="AZ47" s="174">
        <v>116</v>
      </c>
      <c r="BA47" s="174"/>
      <c r="BB47" s="92"/>
      <c r="BC47" s="91"/>
      <c r="BD47" s="93">
        <f t="shared" si="21"/>
        <v>464</v>
      </c>
      <c r="BE47" s="93">
        <f t="shared" si="22"/>
        <v>0</v>
      </c>
    </row>
    <row r="48" spans="1:57" ht="11.25" customHeight="1" x14ac:dyDescent="0.2">
      <c r="A48" s="135">
        <v>37</v>
      </c>
      <c r="B48" s="215">
        <v>2</v>
      </c>
      <c r="C48" s="69"/>
      <c r="D48" s="1421"/>
      <c r="E48" s="67" t="s">
        <v>50</v>
      </c>
      <c r="F48" s="173">
        <v>11</v>
      </c>
      <c r="G48" s="173">
        <v>11</v>
      </c>
      <c r="H48" s="174">
        <f>G48*100/F48</f>
        <v>100</v>
      </c>
      <c r="I48" s="174">
        <v>4</v>
      </c>
      <c r="J48" s="175">
        <f>I48*G48</f>
        <v>44</v>
      </c>
      <c r="K48" s="183">
        <f t="shared" si="15"/>
        <v>88</v>
      </c>
      <c r="L48" s="183">
        <f t="shared" si="5"/>
        <v>15920</v>
      </c>
      <c r="M48" s="183">
        <f t="shared" si="16"/>
        <v>700480</v>
      </c>
      <c r="N48" s="183"/>
      <c r="O48" s="183"/>
      <c r="P48" s="114">
        <f t="shared" si="17"/>
        <v>88</v>
      </c>
      <c r="Q48" s="114">
        <f t="shared" si="18"/>
        <v>700568</v>
      </c>
      <c r="R48" s="50"/>
      <c r="S48" s="233"/>
      <c r="T48" s="85">
        <v>37</v>
      </c>
      <c r="U48" s="1585"/>
      <c r="V48" s="83" t="s">
        <v>50</v>
      </c>
      <c r="W48" s="173">
        <v>11</v>
      </c>
      <c r="X48" s="173">
        <v>11</v>
      </c>
      <c r="Y48" s="174">
        <f>X48*100/W48</f>
        <v>100</v>
      </c>
      <c r="Z48" s="174">
        <v>4</v>
      </c>
      <c r="AA48" s="175">
        <f>Z48*X48</f>
        <v>44</v>
      </c>
      <c r="AB48" s="91"/>
      <c r="AC48" s="93">
        <f t="shared" si="23"/>
        <v>44</v>
      </c>
      <c r="AD48" s="94">
        <f t="shared" si="19"/>
        <v>0</v>
      </c>
      <c r="AE48" s="95">
        <f t="shared" si="20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11</v>
      </c>
      <c r="AU48" s="174"/>
      <c r="AV48" s="174">
        <v>11</v>
      </c>
      <c r="AW48" s="174"/>
      <c r="AX48" s="174">
        <v>11</v>
      </c>
      <c r="AY48" s="174"/>
      <c r="AZ48" s="174">
        <v>11</v>
      </c>
      <c r="BA48" s="174"/>
      <c r="BB48" s="91"/>
      <c r="BC48" s="91"/>
      <c r="BD48" s="93">
        <f t="shared" si="21"/>
        <v>44</v>
      </c>
      <c r="BE48" s="93">
        <f t="shared" si="22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33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33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33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33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33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33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33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33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3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33"/>
      <c r="T57" s="85">
        <v>46</v>
      </c>
      <c r="U57" s="24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33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33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33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33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33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33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33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33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33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33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33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33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33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33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33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33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50</v>
      </c>
      <c r="G76" s="173">
        <v>50</v>
      </c>
      <c r="H76" s="174">
        <f t="shared" ref="H76:H79" si="24">G76*100/F76</f>
        <v>100</v>
      </c>
      <c r="I76" s="174">
        <v>1</v>
      </c>
      <c r="J76" s="176">
        <f t="shared" ref="J76:J79" si="25">I76*G76</f>
        <v>50</v>
      </c>
      <c r="K76" s="183">
        <f t="shared" ref="K76:K79" si="26">J76*B76</f>
        <v>25</v>
      </c>
      <c r="L76" s="183">
        <f t="shared" ref="L76:L77" si="27">B76*7960</f>
        <v>3980</v>
      </c>
      <c r="M76" s="183">
        <f t="shared" ref="M76:M79" si="28">L76*J76</f>
        <v>199000</v>
      </c>
      <c r="N76" s="183"/>
      <c r="O76" s="183"/>
      <c r="P76" s="114">
        <f t="shared" ref="P76:P79" si="29">K76+N76</f>
        <v>25</v>
      </c>
      <c r="Q76" s="114">
        <f t="shared" ref="Q76:Q79" si="30">M76+P76</f>
        <v>199025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50</v>
      </c>
      <c r="X76" s="173">
        <v>50</v>
      </c>
      <c r="Y76" s="174">
        <f t="shared" ref="Y76:Y79" si="31">X76*100/W76</f>
        <v>100</v>
      </c>
      <c r="Z76" s="174">
        <v>1</v>
      </c>
      <c r="AA76" s="176">
        <f t="shared" ref="AA76:AA79" si="32">Z76*X76</f>
        <v>50</v>
      </c>
      <c r="AB76" s="91"/>
      <c r="AC76" s="93">
        <f t="shared" ref="AC76:AD79" si="33">AF76+AH76+AJ76+AL76+AN76+AP76+AR76+AT76+AV76+AX76+AZ76+BB76</f>
        <v>50</v>
      </c>
      <c r="AD76" s="94">
        <f t="shared" si="33"/>
        <v>0</v>
      </c>
      <c r="AE76" s="95">
        <f t="shared" ref="AE76:AE79" si="34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50</v>
      </c>
      <c r="AW76" s="184"/>
      <c r="AX76" s="184"/>
      <c r="AY76" s="184"/>
      <c r="AZ76" s="184"/>
      <c r="BA76" s="184"/>
      <c r="BB76" s="91"/>
      <c r="BC76" s="91"/>
      <c r="BD76" s="93">
        <f t="shared" ref="BD76:BD99" si="35">AF76+AH76+AJ76+AL76+AN76+AP76+AR76+AT76+AV76+AX76+AZ76</f>
        <v>50</v>
      </c>
      <c r="BE76" s="93">
        <f t="shared" ref="BE76:BE99" si="36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20</v>
      </c>
      <c r="G77" s="173">
        <v>20</v>
      </c>
      <c r="H77" s="174">
        <f t="shared" si="24"/>
        <v>100</v>
      </c>
      <c r="I77" s="174">
        <v>1</v>
      </c>
      <c r="J77" s="176">
        <f t="shared" si="25"/>
        <v>20</v>
      </c>
      <c r="K77" s="183">
        <f t="shared" si="26"/>
        <v>10</v>
      </c>
      <c r="L77" s="183">
        <f t="shared" si="27"/>
        <v>3980</v>
      </c>
      <c r="M77" s="183">
        <f t="shared" si="28"/>
        <v>79600</v>
      </c>
      <c r="N77" s="183"/>
      <c r="O77" s="183"/>
      <c r="P77" s="114">
        <f t="shared" si="29"/>
        <v>10</v>
      </c>
      <c r="Q77" s="114">
        <f t="shared" si="30"/>
        <v>79610</v>
      </c>
      <c r="R77" s="61"/>
      <c r="S77" s="62"/>
      <c r="T77" s="85">
        <v>66</v>
      </c>
      <c r="U77" s="1587"/>
      <c r="V77" s="83" t="s">
        <v>50</v>
      </c>
      <c r="W77" s="173">
        <v>20</v>
      </c>
      <c r="X77" s="173">
        <v>20</v>
      </c>
      <c r="Y77" s="174">
        <f t="shared" si="31"/>
        <v>100</v>
      </c>
      <c r="Z77" s="174">
        <v>1</v>
      </c>
      <c r="AA77" s="176">
        <f t="shared" si="32"/>
        <v>20</v>
      </c>
      <c r="AB77" s="91"/>
      <c r="AC77" s="93">
        <f t="shared" si="33"/>
        <v>20</v>
      </c>
      <c r="AD77" s="94">
        <f t="shared" si="33"/>
        <v>0</v>
      </c>
      <c r="AE77" s="95">
        <f t="shared" si="34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20</v>
      </c>
      <c r="AW77" s="184"/>
      <c r="AX77" s="184"/>
      <c r="AY77" s="184"/>
      <c r="AZ77" s="184"/>
      <c r="BA77" s="184"/>
      <c r="BB77" s="91"/>
      <c r="BC77" s="91"/>
      <c r="BD77" s="93">
        <f t="shared" si="35"/>
        <v>20</v>
      </c>
      <c r="BE77" s="93">
        <f t="shared" si="36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16</v>
      </c>
      <c r="G78" s="173">
        <v>8</v>
      </c>
      <c r="H78" s="174">
        <f t="shared" si="24"/>
        <v>50</v>
      </c>
      <c r="I78" s="174">
        <v>2</v>
      </c>
      <c r="J78" s="176">
        <f t="shared" si="25"/>
        <v>16</v>
      </c>
      <c r="K78" s="183">
        <f t="shared" si="26"/>
        <v>16</v>
      </c>
      <c r="L78" s="183">
        <f t="shared" si="5"/>
        <v>7960</v>
      </c>
      <c r="M78" s="183">
        <f t="shared" si="28"/>
        <v>127360</v>
      </c>
      <c r="N78" s="183"/>
      <c r="O78" s="183"/>
      <c r="P78" s="114">
        <f t="shared" si="29"/>
        <v>16</v>
      </c>
      <c r="Q78" s="114">
        <f t="shared" si="30"/>
        <v>127376</v>
      </c>
      <c r="R78" s="50"/>
      <c r="S78" s="233"/>
      <c r="T78" s="85">
        <v>67</v>
      </c>
      <c r="U78" s="1583" t="s">
        <v>90</v>
      </c>
      <c r="V78" s="83" t="s">
        <v>49</v>
      </c>
      <c r="W78" s="173">
        <v>16</v>
      </c>
      <c r="X78" s="173">
        <v>8</v>
      </c>
      <c r="Y78" s="174">
        <f t="shared" si="31"/>
        <v>50</v>
      </c>
      <c r="Z78" s="174">
        <v>2</v>
      </c>
      <c r="AA78" s="176">
        <f t="shared" si="32"/>
        <v>16</v>
      </c>
      <c r="AB78" s="91"/>
      <c r="AC78" s="93">
        <f t="shared" si="33"/>
        <v>16</v>
      </c>
      <c r="AD78" s="94">
        <f t="shared" si="33"/>
        <v>0</v>
      </c>
      <c r="AE78" s="95">
        <f t="shared" si="34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8</v>
      </c>
      <c r="AU78" s="184"/>
      <c r="AV78" s="174">
        <v>8</v>
      </c>
      <c r="AW78" s="184"/>
      <c r="AX78" s="184"/>
      <c r="AY78" s="184"/>
      <c r="AZ78" s="184"/>
      <c r="BA78" s="184"/>
      <c r="BB78" s="91"/>
      <c r="BC78" s="91"/>
      <c r="BD78" s="93">
        <f t="shared" si="35"/>
        <v>16</v>
      </c>
      <c r="BE78" s="93">
        <f t="shared" si="36"/>
        <v>0</v>
      </c>
    </row>
    <row r="79" spans="1:57" ht="13.5" customHeight="1" x14ac:dyDescent="0.2">
      <c r="A79" s="135">
        <v>68</v>
      </c>
      <c r="B79" s="215">
        <v>1</v>
      </c>
      <c r="C79" s="208">
        <v>20</v>
      </c>
      <c r="D79" s="1419"/>
      <c r="E79" s="67" t="s">
        <v>50</v>
      </c>
      <c r="F79" s="173">
        <v>26</v>
      </c>
      <c r="G79" s="173">
        <v>8</v>
      </c>
      <c r="H79" s="174">
        <f t="shared" si="24"/>
        <v>30.76923076923077</v>
      </c>
      <c r="I79" s="174">
        <v>2</v>
      </c>
      <c r="J79" s="176">
        <f t="shared" si="25"/>
        <v>16</v>
      </c>
      <c r="K79" s="183">
        <f t="shared" si="26"/>
        <v>16</v>
      </c>
      <c r="L79" s="183">
        <f t="shared" ref="L79:L107" si="37">B79*7960</f>
        <v>7960</v>
      </c>
      <c r="M79" s="183">
        <f t="shared" si="28"/>
        <v>127360</v>
      </c>
      <c r="N79" s="183">
        <f>C79+J79</f>
        <v>36</v>
      </c>
      <c r="O79" s="183">
        <f t="shared" ref="O79" si="38">N79*7960</f>
        <v>286560</v>
      </c>
      <c r="P79" s="114">
        <f t="shared" si="29"/>
        <v>52</v>
      </c>
      <c r="Q79" s="114">
        <f t="shared" si="30"/>
        <v>127412</v>
      </c>
      <c r="R79" s="50"/>
      <c r="S79" s="233"/>
      <c r="T79" s="85">
        <v>68</v>
      </c>
      <c r="U79" s="1583"/>
      <c r="V79" s="83" t="s">
        <v>50</v>
      </c>
      <c r="W79" s="173">
        <v>26</v>
      </c>
      <c r="X79" s="173">
        <v>8</v>
      </c>
      <c r="Y79" s="174">
        <f t="shared" si="31"/>
        <v>30.76923076923077</v>
      </c>
      <c r="Z79" s="174">
        <v>2</v>
      </c>
      <c r="AA79" s="176">
        <f t="shared" si="32"/>
        <v>16</v>
      </c>
      <c r="AB79" s="91"/>
      <c r="AC79" s="93">
        <f t="shared" si="33"/>
        <v>16</v>
      </c>
      <c r="AD79" s="94">
        <f t="shared" si="33"/>
        <v>0</v>
      </c>
      <c r="AE79" s="95">
        <f t="shared" si="34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8</v>
      </c>
      <c r="AU79" s="174"/>
      <c r="AV79" s="174">
        <v>8</v>
      </c>
      <c r="AW79" s="174"/>
      <c r="AX79" s="174"/>
      <c r="AY79" s="174"/>
      <c r="AZ79" s="174"/>
      <c r="BA79" s="174"/>
      <c r="BB79" s="91"/>
      <c r="BC79" s="91"/>
      <c r="BD79" s="93">
        <f t="shared" si="35"/>
        <v>16</v>
      </c>
      <c r="BE79" s="93">
        <f t="shared" si="36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33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33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33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33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/>
      <c r="G84" s="173"/>
      <c r="H84" s="174"/>
      <c r="I84" s="174"/>
      <c r="J84" s="176"/>
      <c r="K84" s="183"/>
      <c r="L84" s="183"/>
      <c r="M84" s="183"/>
      <c r="N84" s="183"/>
      <c r="O84" s="183"/>
      <c r="P84" s="114"/>
      <c r="Q84" s="114"/>
      <c r="R84" s="50"/>
      <c r="S84" s="233"/>
      <c r="T84" s="85">
        <v>73</v>
      </c>
      <c r="U84" s="1584" t="s">
        <v>93</v>
      </c>
      <c r="V84" s="83" t="s">
        <v>49</v>
      </c>
      <c r="W84" s="173"/>
      <c r="X84" s="173"/>
      <c r="Y84" s="174"/>
      <c r="Z84" s="174"/>
      <c r="AA84" s="176"/>
      <c r="AB84" s="91"/>
      <c r="AC84" s="93"/>
      <c r="AD84" s="94"/>
      <c r="AE84" s="95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/>
      <c r="AW84" s="174"/>
      <c r="AX84" s="174"/>
      <c r="AY84" s="174"/>
      <c r="AZ84" s="174"/>
      <c r="BA84" s="174"/>
      <c r="BB84" s="91"/>
      <c r="BC84" s="91"/>
      <c r="BD84" s="93"/>
      <c r="BE84" s="93"/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33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33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33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8</v>
      </c>
      <c r="C88" s="69"/>
      <c r="D88" s="1420" t="s">
        <v>95</v>
      </c>
      <c r="E88" s="67" t="s">
        <v>49</v>
      </c>
      <c r="F88" s="173">
        <v>1</v>
      </c>
      <c r="G88" s="173">
        <v>1</v>
      </c>
      <c r="H88" s="174">
        <f t="shared" ref="H88" si="39">G88*100/F88</f>
        <v>100</v>
      </c>
      <c r="I88" s="174">
        <v>3</v>
      </c>
      <c r="J88" s="176">
        <f t="shared" ref="J88" si="40">I88*G88</f>
        <v>3</v>
      </c>
      <c r="K88" s="183">
        <f t="shared" ref="K88" si="41">J88*B88</f>
        <v>24</v>
      </c>
      <c r="L88" s="183">
        <f t="shared" ref="L88" si="42">B88*7960</f>
        <v>63680</v>
      </c>
      <c r="M88" s="183">
        <f t="shared" ref="M88" si="43">L88*J88</f>
        <v>191040</v>
      </c>
      <c r="N88" s="183">
        <f>C88+J88</f>
        <v>3</v>
      </c>
      <c r="O88" s="183">
        <f t="shared" ref="O88" si="44">N88*7960</f>
        <v>23880</v>
      </c>
      <c r="P88" s="114">
        <f t="shared" ref="P88" si="45">K88+N88</f>
        <v>27</v>
      </c>
      <c r="Q88" s="114">
        <f t="shared" ref="Q88" si="46">M88+P88</f>
        <v>191067</v>
      </c>
      <c r="R88" s="50"/>
      <c r="S88" s="233"/>
      <c r="T88" s="85">
        <v>77</v>
      </c>
      <c r="U88" s="1583" t="s">
        <v>95</v>
      </c>
      <c r="V88" s="83" t="s">
        <v>49</v>
      </c>
      <c r="W88" s="173">
        <v>1</v>
      </c>
      <c r="X88" s="173">
        <v>1</v>
      </c>
      <c r="Y88" s="174">
        <f t="shared" ref="Y88" si="47">X88*100/W88</f>
        <v>100</v>
      </c>
      <c r="Z88" s="174">
        <v>3</v>
      </c>
      <c r="AA88" s="176">
        <f t="shared" ref="AA88" si="48">Z88*X88</f>
        <v>3</v>
      </c>
      <c r="AB88" s="91"/>
      <c r="AC88" s="93">
        <f t="shared" ref="AC88:AD88" si="49">AF88+AH88+AJ88+AL88+AN88+AP88+AR88+AT88+AV88+AX88+AZ88+BB88</f>
        <v>3</v>
      </c>
      <c r="AD88" s="94">
        <f t="shared" si="49"/>
        <v>0</v>
      </c>
      <c r="AE88" s="95">
        <f t="shared" ref="AE88" si="50">AD88*100/AC88</f>
        <v>0</v>
      </c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>
        <v>1</v>
      </c>
      <c r="AW88" s="174"/>
      <c r="AX88" s="174">
        <v>1</v>
      </c>
      <c r="AY88" s="174"/>
      <c r="AZ88" s="174">
        <v>1</v>
      </c>
      <c r="BA88" s="174"/>
      <c r="BB88" s="91"/>
      <c r="BC88" s="91"/>
      <c r="BD88" s="93">
        <f t="shared" ref="BD88" si="51">AF88+AH88+AJ88+AL88+AN88+AP88+AR88+AT88+AV88+AX88+AZ88</f>
        <v>3</v>
      </c>
      <c r="BE88" s="93">
        <f t="shared" ref="BE88" si="52">AG88+AI88+AK88+AM88+AO88+AQ88+AS88+AU88+AW88+AY88+BA88+BC88</f>
        <v>0</v>
      </c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33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33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33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3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33"/>
      <c r="T92" s="85">
        <v>81</v>
      </c>
      <c r="U92" s="239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3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33"/>
      <c r="T93" s="85">
        <v>82</v>
      </c>
      <c r="U93" s="24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33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33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33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33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32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" si="53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33"/>
      <c r="T99" s="85">
        <v>88</v>
      </c>
      <c r="U99" s="240" t="s">
        <v>102</v>
      </c>
      <c r="V99" s="83" t="s">
        <v>49</v>
      </c>
      <c r="W99" s="173">
        <v>1</v>
      </c>
      <c r="X99" s="173">
        <v>1</v>
      </c>
      <c r="Y99" s="174">
        <f>X99*100/W99</f>
        <v>100</v>
      </c>
      <c r="Z99" s="174">
        <v>1</v>
      </c>
      <c r="AA99" s="176">
        <f>Z99*X99</f>
        <v>1</v>
      </c>
      <c r="AB99" s="91"/>
      <c r="AC99" s="93">
        <f t="shared" ref="AC99:AD99" si="54">AF99+AH99+AJ99+AL99+AN99+AP99+AR99+AT99+AV99+AX99+AZ99+BB99</f>
        <v>1</v>
      </c>
      <c r="AD99" s="94">
        <f t="shared" si="54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>
        <v>1</v>
      </c>
      <c r="AW99" s="174"/>
      <c r="AX99" s="174"/>
      <c r="AY99" s="174"/>
      <c r="AZ99" s="174"/>
      <c r="BA99" s="184"/>
      <c r="BB99" s="91"/>
      <c r="BC99" s="79"/>
      <c r="BD99" s="93">
        <f t="shared" si="35"/>
        <v>1</v>
      </c>
      <c r="BE99" s="93">
        <f t="shared" si="36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/>
      <c r="G100" s="173"/>
      <c r="H100" s="174"/>
      <c r="I100" s="174"/>
      <c r="J100" s="176"/>
      <c r="K100" s="183"/>
      <c r="L100" s="183"/>
      <c r="M100" s="183"/>
      <c r="N100" s="183"/>
      <c r="O100" s="183"/>
      <c r="P100" s="114"/>
      <c r="Q100" s="114"/>
      <c r="R100" s="50"/>
      <c r="S100" s="233"/>
      <c r="T100" s="85">
        <v>89</v>
      </c>
      <c r="U100" s="1584" t="s">
        <v>103</v>
      </c>
      <c r="V100" s="83" t="s">
        <v>49</v>
      </c>
      <c r="W100" s="173"/>
      <c r="X100" s="173"/>
      <c r="Y100" s="174"/>
      <c r="Z100" s="174"/>
      <c r="AA100" s="176"/>
      <c r="AB100" s="91"/>
      <c r="AC100" s="93"/>
      <c r="AD100" s="94"/>
      <c r="AE100" s="95"/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/>
      <c r="AU100" s="174"/>
      <c r="AV100" s="174"/>
      <c r="AW100" s="174"/>
      <c r="AX100" s="174"/>
      <c r="AY100" s="174"/>
      <c r="AZ100" s="174"/>
      <c r="BA100" s="174"/>
      <c r="BB100" s="91"/>
      <c r="BC100" s="79"/>
      <c r="BD100" s="93"/>
      <c r="BE100" s="93"/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/>
      <c r="G101" s="173"/>
      <c r="H101" s="174"/>
      <c r="I101" s="174"/>
      <c r="J101" s="175"/>
      <c r="K101" s="183"/>
      <c r="L101" s="183"/>
      <c r="M101" s="183"/>
      <c r="N101" s="183"/>
      <c r="O101" s="183"/>
      <c r="P101" s="114"/>
      <c r="Q101" s="114"/>
      <c r="R101" s="50"/>
      <c r="S101" s="233"/>
      <c r="T101" s="85">
        <v>90</v>
      </c>
      <c r="U101" s="1585"/>
      <c r="V101" s="83" t="s">
        <v>50</v>
      </c>
      <c r="W101" s="173"/>
      <c r="X101" s="173"/>
      <c r="Y101" s="174"/>
      <c r="Z101" s="174"/>
      <c r="AA101" s="175"/>
      <c r="AB101" s="91"/>
      <c r="AC101" s="93"/>
      <c r="AD101" s="94"/>
      <c r="AE101" s="95"/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/>
      <c r="AU101" s="174"/>
      <c r="AV101" s="174"/>
      <c r="AW101" s="174"/>
      <c r="AX101" s="174"/>
      <c r="AY101" s="174"/>
      <c r="AZ101" s="174"/>
      <c r="BA101" s="174"/>
      <c r="BB101" s="91"/>
      <c r="BC101" s="79"/>
      <c r="BD101" s="93"/>
      <c r="BE101" s="93"/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32" t="s">
        <v>105</v>
      </c>
      <c r="E103" s="67" t="s">
        <v>106</v>
      </c>
      <c r="F103" s="182">
        <v>3</v>
      </c>
      <c r="G103" s="182">
        <v>3</v>
      </c>
      <c r="H103" s="174">
        <f>G103*100/F103</f>
        <v>100</v>
      </c>
      <c r="I103" s="174">
        <v>4</v>
      </c>
      <c r="J103" s="176">
        <f>I103*G103</f>
        <v>12</v>
      </c>
      <c r="K103" s="183">
        <f>J103*B103</f>
        <v>96</v>
      </c>
      <c r="L103" s="183">
        <f t="shared" si="37"/>
        <v>63680</v>
      </c>
      <c r="M103" s="183">
        <f>L103*J103</f>
        <v>764160</v>
      </c>
      <c r="N103" s="183"/>
      <c r="O103" s="183"/>
      <c r="P103" s="114">
        <f>K103+N103</f>
        <v>96</v>
      </c>
      <c r="Q103" s="114">
        <f>M103+P103</f>
        <v>764256</v>
      </c>
      <c r="R103" s="50"/>
      <c r="S103" s="233"/>
      <c r="T103" s="85">
        <v>92</v>
      </c>
      <c r="U103" s="239" t="s">
        <v>105</v>
      </c>
      <c r="V103" s="83" t="s">
        <v>106</v>
      </c>
      <c r="W103" s="182">
        <v>3</v>
      </c>
      <c r="X103" s="182">
        <v>3</v>
      </c>
      <c r="Y103" s="174">
        <f>X103*100/W103</f>
        <v>100</v>
      </c>
      <c r="Z103" s="174">
        <v>4</v>
      </c>
      <c r="AA103" s="176">
        <f>Z103*X103</f>
        <v>12</v>
      </c>
      <c r="AB103" s="91"/>
      <c r="AC103" s="93">
        <f t="shared" ref="AC103:AD107" si="55">AF103+AH103+AJ103+AL103+AN103+AP103+AR103+AT103+AV103+AX103+AZ103+BB103</f>
        <v>12</v>
      </c>
      <c r="AD103" s="94">
        <f t="shared" si="55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/>
      <c r="AS103" s="191"/>
      <c r="AT103" s="174">
        <v>3</v>
      </c>
      <c r="AU103" s="174"/>
      <c r="AV103" s="174">
        <v>3</v>
      </c>
      <c r="AW103" s="174"/>
      <c r="AX103" s="174">
        <v>3</v>
      </c>
      <c r="AY103" s="174"/>
      <c r="AZ103" s="174">
        <v>3</v>
      </c>
      <c r="BA103" s="184"/>
      <c r="BB103" s="91"/>
      <c r="BC103" s="79"/>
      <c r="BD103" s="93">
        <f t="shared" ref="BD103" si="56">AF103+AH103+AJ103+AL103+AN103+AP103+AR103+AT103+AV103+AX103+AZ103</f>
        <v>12</v>
      </c>
      <c r="BE103" s="93">
        <f t="shared" ref="BE103" si="57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32" t="s">
        <v>107</v>
      </c>
      <c r="E104" s="67" t="s">
        <v>106</v>
      </c>
      <c r="F104" s="182"/>
      <c r="G104" s="182"/>
      <c r="H104" s="174"/>
      <c r="I104" s="174"/>
      <c r="J104" s="176"/>
      <c r="K104" s="183"/>
      <c r="L104" s="183"/>
      <c r="M104" s="183"/>
      <c r="N104" s="183"/>
      <c r="O104" s="183"/>
      <c r="P104" s="114"/>
      <c r="Q104" s="114"/>
      <c r="R104" s="50"/>
      <c r="S104" s="233"/>
      <c r="T104" s="85">
        <v>93</v>
      </c>
      <c r="U104" s="240" t="s">
        <v>107</v>
      </c>
      <c r="V104" s="83" t="s">
        <v>106</v>
      </c>
      <c r="W104" s="182"/>
      <c r="X104" s="182"/>
      <c r="Y104" s="174"/>
      <c r="Z104" s="174"/>
      <c r="AA104" s="176"/>
      <c r="AB104" s="91"/>
      <c r="AC104" s="93"/>
      <c r="AD104" s="94"/>
      <c r="AE104" s="95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/>
      <c r="AU104" s="174"/>
      <c r="AV104" s="174"/>
      <c r="AW104" s="174"/>
      <c r="AX104" s="174"/>
      <c r="AY104" s="174"/>
      <c r="AZ104" s="174"/>
      <c r="BA104" s="174"/>
      <c r="BB104" s="91"/>
      <c r="BC104" s="79"/>
      <c r="BD104" s="93"/>
      <c r="BE104" s="93"/>
    </row>
    <row r="105" spans="1:57" ht="24.75" customHeight="1" x14ac:dyDescent="0.2">
      <c r="A105" s="135">
        <v>94</v>
      </c>
      <c r="B105" s="215">
        <v>8</v>
      </c>
      <c r="C105" s="66"/>
      <c r="D105" s="232" t="s">
        <v>108</v>
      </c>
      <c r="E105" s="67" t="s">
        <v>106</v>
      </c>
      <c r="F105" s="182">
        <v>3</v>
      </c>
      <c r="G105" s="182">
        <v>3</v>
      </c>
      <c r="H105" s="174">
        <f>G105*100/F105</f>
        <v>100</v>
      </c>
      <c r="I105" s="174">
        <v>16</v>
      </c>
      <c r="J105" s="260">
        <f>I105*G105</f>
        <v>48</v>
      </c>
      <c r="K105" s="183">
        <f>J105*B105</f>
        <v>384</v>
      </c>
      <c r="L105" s="183">
        <f t="shared" si="37"/>
        <v>63680</v>
      </c>
      <c r="M105" s="183">
        <f>L105*J105</f>
        <v>3056640</v>
      </c>
      <c r="N105" s="183"/>
      <c r="O105" s="183"/>
      <c r="P105" s="114">
        <f>K105+N105</f>
        <v>384</v>
      </c>
      <c r="Q105" s="114">
        <f>M105+P105</f>
        <v>3057024</v>
      </c>
      <c r="R105" s="50"/>
      <c r="S105" s="233"/>
      <c r="T105" s="85">
        <v>94</v>
      </c>
      <c r="U105" s="239" t="s">
        <v>108</v>
      </c>
      <c r="V105" s="83" t="s">
        <v>106</v>
      </c>
      <c r="W105" s="182">
        <v>3</v>
      </c>
      <c r="X105" s="182">
        <v>3</v>
      </c>
      <c r="Y105" s="174">
        <f>X105*100/W105</f>
        <v>100</v>
      </c>
      <c r="Z105" s="174">
        <v>16</v>
      </c>
      <c r="AA105" s="260">
        <f>Z105*X105</f>
        <v>48</v>
      </c>
      <c r="AB105" s="91"/>
      <c r="AC105" s="93">
        <f t="shared" si="55"/>
        <v>48</v>
      </c>
      <c r="AD105" s="94">
        <f t="shared" si="55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/>
      <c r="AS105" s="191"/>
      <c r="AT105" s="174">
        <v>12</v>
      </c>
      <c r="AU105" s="174"/>
      <c r="AV105" s="174">
        <v>12</v>
      </c>
      <c r="AW105" s="174"/>
      <c r="AX105" s="174">
        <v>12</v>
      </c>
      <c r="AY105" s="174"/>
      <c r="AZ105" s="174">
        <v>12</v>
      </c>
      <c r="BA105" s="174"/>
      <c r="BB105" s="91"/>
      <c r="BC105" s="79"/>
      <c r="BD105" s="93">
        <f>AF105+AH105+AJ105+AL105+AN105+AP105+AR105+AT105+AV105+AX105+AZ105</f>
        <v>48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31" t="s">
        <v>109</v>
      </c>
      <c r="E106" s="67" t="s">
        <v>106</v>
      </c>
      <c r="F106" s="182">
        <v>3</v>
      </c>
      <c r="G106" s="182">
        <v>3</v>
      </c>
      <c r="H106" s="174">
        <f>G106*100/F106</f>
        <v>100</v>
      </c>
      <c r="I106" s="174">
        <v>4</v>
      </c>
      <c r="J106" s="260">
        <f>I106*G106</f>
        <v>12</v>
      </c>
      <c r="K106" s="183">
        <f>J106*B106</f>
        <v>96</v>
      </c>
      <c r="L106" s="183">
        <f t="shared" si="37"/>
        <v>63680</v>
      </c>
      <c r="M106" s="183">
        <f>L106*J106</f>
        <v>764160</v>
      </c>
      <c r="N106" s="183"/>
      <c r="O106" s="183"/>
      <c r="P106" s="114">
        <f>K106+N106</f>
        <v>96</v>
      </c>
      <c r="Q106" s="114">
        <f>M106+P106</f>
        <v>764256</v>
      </c>
      <c r="R106" s="50"/>
      <c r="S106" s="233"/>
      <c r="T106" s="85">
        <v>95</v>
      </c>
      <c r="U106" s="240" t="s">
        <v>109</v>
      </c>
      <c r="V106" s="83" t="s">
        <v>106</v>
      </c>
      <c r="W106" s="182">
        <v>3</v>
      </c>
      <c r="X106" s="182">
        <v>3</v>
      </c>
      <c r="Y106" s="174">
        <f>X106*100/W106</f>
        <v>100</v>
      </c>
      <c r="Z106" s="174">
        <v>4</v>
      </c>
      <c r="AA106" s="260">
        <f>Z106*X106</f>
        <v>12</v>
      </c>
      <c r="AB106" s="91"/>
      <c r="AC106" s="93">
        <f t="shared" si="55"/>
        <v>12</v>
      </c>
      <c r="AD106" s="94">
        <f t="shared" si="55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/>
      <c r="AS106" s="191"/>
      <c r="AT106" s="174">
        <v>3</v>
      </c>
      <c r="AU106" s="174"/>
      <c r="AV106" s="174">
        <v>3</v>
      </c>
      <c r="AW106" s="174"/>
      <c r="AX106" s="174">
        <v>3</v>
      </c>
      <c r="AY106" s="174"/>
      <c r="AZ106" s="174">
        <v>3</v>
      </c>
      <c r="BA106" s="174"/>
      <c r="BB106" s="91"/>
      <c r="BC106" s="79"/>
      <c r="BD106" s="93">
        <f>AF106+AH106+AJ106+AL106+AN106+AP106+AR106+AT106+AV106+AX106+AZ106</f>
        <v>12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3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4</v>
      </c>
      <c r="J107" s="175">
        <f>I107*G107</f>
        <v>4</v>
      </c>
      <c r="K107" s="183">
        <f>J107*B107</f>
        <v>16</v>
      </c>
      <c r="L107" s="183">
        <f t="shared" si="37"/>
        <v>31840</v>
      </c>
      <c r="M107" s="183">
        <f>L107*J107</f>
        <v>127360</v>
      </c>
      <c r="N107" s="183"/>
      <c r="O107" s="183"/>
      <c r="P107" s="114">
        <f>K107+N107</f>
        <v>16</v>
      </c>
      <c r="Q107" s="114">
        <f>M107+P107</f>
        <v>127376</v>
      </c>
      <c r="R107" s="50"/>
      <c r="S107" s="233"/>
      <c r="T107" s="85">
        <v>96</v>
      </c>
      <c r="U107" s="240" t="s">
        <v>110</v>
      </c>
      <c r="V107" s="83" t="s">
        <v>106</v>
      </c>
      <c r="W107" s="182">
        <v>1</v>
      </c>
      <c r="X107" s="182">
        <v>1</v>
      </c>
      <c r="Y107" s="174">
        <f>X107*100/W107</f>
        <v>100</v>
      </c>
      <c r="Z107" s="174">
        <v>4</v>
      </c>
      <c r="AA107" s="175">
        <f>Z107*X107</f>
        <v>4</v>
      </c>
      <c r="AB107" s="91"/>
      <c r="AC107" s="93">
        <f t="shared" si="55"/>
        <v>4</v>
      </c>
      <c r="AD107" s="94">
        <f t="shared" si="55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/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4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33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33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33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33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33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33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33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33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33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33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33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33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33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33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33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33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33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33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23</v>
      </c>
      <c r="D129" s="150" t="s">
        <v>122</v>
      </c>
      <c r="E129" s="76"/>
      <c r="F129" s="213">
        <f>SUM(F13:F128)</f>
        <v>430</v>
      </c>
      <c r="G129" s="213">
        <f>SUM(G13:G128)</f>
        <v>404</v>
      </c>
      <c r="H129" s="214">
        <f>AVERAGE(H13:H128)</f>
        <v>94.038461538461533</v>
      </c>
      <c r="I129" s="214">
        <f>SUM(I13:I128)</f>
        <v>68</v>
      </c>
      <c r="J129" s="206">
        <f>SUM(J13:J128)</f>
        <v>937</v>
      </c>
      <c r="K129" s="189">
        <f>SUM(K14:K128)</f>
        <v>2906.8</v>
      </c>
      <c r="L129" s="189">
        <f t="shared" ref="L129:Q129" si="58">SUM(L14:L128)</f>
        <v>941827.2</v>
      </c>
      <c r="M129" s="211">
        <f t="shared" si="58"/>
        <v>23138128</v>
      </c>
      <c r="N129" s="211">
        <f t="shared" si="58"/>
        <v>48</v>
      </c>
      <c r="O129" s="189">
        <f t="shared" si="58"/>
        <v>382080</v>
      </c>
      <c r="P129" s="212">
        <f t="shared" si="58"/>
        <v>2954.8</v>
      </c>
      <c r="Q129" s="212">
        <f t="shared" si="58"/>
        <v>23141082.800000001</v>
      </c>
      <c r="R129" s="4"/>
      <c r="S129" s="233"/>
      <c r="T129" s="85">
        <v>118</v>
      </c>
      <c r="U129" s="199" t="s">
        <v>122</v>
      </c>
      <c r="V129" s="200"/>
      <c r="W129" s="213">
        <f>SUM(W13:W128)</f>
        <v>430</v>
      </c>
      <c r="X129" s="213">
        <f>SUM(X13:X128)</f>
        <v>404</v>
      </c>
      <c r="Y129" s="214">
        <f>AVERAGE(Y13:Y128)</f>
        <v>94.038461538461533</v>
      </c>
      <c r="Z129" s="214">
        <f>SUM(Z13:Z128)</f>
        <v>68</v>
      </c>
      <c r="AA129" s="206">
        <f>SUM(AA13:AA128)</f>
        <v>937</v>
      </c>
      <c r="AB129" s="201"/>
      <c r="AC129" s="201">
        <f>SUM(AC14:AC128)</f>
        <v>937</v>
      </c>
      <c r="AD129" s="202">
        <f>SUM(AD14:AD128)</f>
        <v>0</v>
      </c>
      <c r="AE129" s="203"/>
      <c r="AF129" s="204">
        <f t="shared" ref="AF129:AQ129" si="59">SUM(AF14:AF128)</f>
        <v>0</v>
      </c>
      <c r="AG129" s="204">
        <f t="shared" si="59"/>
        <v>0</v>
      </c>
      <c r="AH129" s="204">
        <f t="shared" si="59"/>
        <v>0</v>
      </c>
      <c r="AI129" s="204">
        <f t="shared" si="59"/>
        <v>0</v>
      </c>
      <c r="AJ129" s="204">
        <f t="shared" si="59"/>
        <v>0</v>
      </c>
      <c r="AK129" s="204">
        <f t="shared" si="59"/>
        <v>0</v>
      </c>
      <c r="AL129" s="204">
        <f t="shared" si="59"/>
        <v>0</v>
      </c>
      <c r="AM129" s="204">
        <f t="shared" si="59"/>
        <v>0</v>
      </c>
      <c r="AN129" s="204">
        <f t="shared" si="59"/>
        <v>0</v>
      </c>
      <c r="AO129" s="204">
        <f t="shared" si="59"/>
        <v>0</v>
      </c>
      <c r="AP129" s="204">
        <f t="shared" si="59"/>
        <v>0</v>
      </c>
      <c r="AQ129" s="205">
        <f t="shared" si="59"/>
        <v>0</v>
      </c>
      <c r="AR129" s="206">
        <f>SUM(AR13:AR128)</f>
        <v>0</v>
      </c>
      <c r="AS129" s="206">
        <v>0</v>
      </c>
      <c r="AT129" s="206">
        <f>SUM(AT15:AT128)</f>
        <v>265</v>
      </c>
      <c r="AU129" s="206">
        <v>0</v>
      </c>
      <c r="AV129" s="206">
        <f>SUM(AV14:AV128)</f>
        <v>340</v>
      </c>
      <c r="AW129" s="206">
        <v>0</v>
      </c>
      <c r="AX129" s="206">
        <f>SUM(AX12:AX128)</f>
        <v>181</v>
      </c>
      <c r="AY129" s="206">
        <v>0</v>
      </c>
      <c r="AZ129" s="207">
        <f>SUM(AZ12:AZ128)</f>
        <v>151</v>
      </c>
      <c r="BA129" s="207">
        <f t="shared" ref="BA129:BE129" si="60">SUM(BA14:BA128)</f>
        <v>0</v>
      </c>
      <c r="BB129" s="207">
        <f t="shared" si="60"/>
        <v>0</v>
      </c>
      <c r="BC129" s="207">
        <f t="shared" si="60"/>
        <v>0</v>
      </c>
      <c r="BD129" s="207">
        <f>SUM(BD14:BD128)</f>
        <v>937</v>
      </c>
      <c r="BE129" s="207">
        <f t="shared" si="60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33"/>
      <c r="T130" s="238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33"/>
      <c r="T131" s="238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K129*7960+3192</f>
        <v>23141320</v>
      </c>
      <c r="F132" s="1418"/>
      <c r="G132" s="1418"/>
      <c r="H132" s="18"/>
      <c r="I132" s="18"/>
      <c r="J132" s="18"/>
      <c r="K132" s="1411" t="s">
        <v>125</v>
      </c>
      <c r="L132" s="1411"/>
      <c r="M132" s="237" t="s">
        <v>126</v>
      </c>
      <c r="N132" s="48"/>
      <c r="O132" s="48"/>
      <c r="P132" s="39"/>
      <c r="Q132" s="39"/>
      <c r="R132" s="50"/>
      <c r="S132" s="233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183080</v>
      </c>
      <c r="F133" s="1418"/>
      <c r="G133" s="1418"/>
      <c r="H133" s="18"/>
      <c r="I133" s="18"/>
      <c r="J133" s="18"/>
      <c r="K133" s="1411" t="s">
        <v>125</v>
      </c>
      <c r="L133" s="1411"/>
      <c r="M133" s="237" t="s">
        <v>129</v>
      </c>
      <c r="N133" s="103"/>
      <c r="O133" s="103"/>
      <c r="P133" s="36"/>
      <c r="Q133" s="36"/>
      <c r="R133" s="50"/>
      <c r="S133" s="233"/>
      <c r="T133" s="238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1820000</v>
      </c>
      <c r="F134" s="1418"/>
      <c r="G134" s="1418"/>
      <c r="H134" s="18"/>
      <c r="I134" s="18"/>
      <c r="J134" s="18"/>
      <c r="K134" s="1411" t="s">
        <v>125</v>
      </c>
      <c r="L134" s="1411"/>
      <c r="M134" s="237" t="s">
        <v>131</v>
      </c>
      <c r="N134" s="104"/>
      <c r="O134" s="104"/>
      <c r="P134" s="36"/>
      <c r="Q134" s="36"/>
      <c r="R134" s="50"/>
      <c r="S134" s="233"/>
      <c r="T134" s="238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2800000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33"/>
      <c r="T135" s="238"/>
      <c r="U135" s="238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1500000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33"/>
      <c r="T136" s="238"/>
      <c r="U136" s="238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752400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33"/>
      <c r="T137" s="238"/>
      <c r="U137" s="238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2547600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33"/>
      <c r="T138" s="238"/>
      <c r="U138" s="238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32744400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33"/>
      <c r="T139" s="238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35"/>
      <c r="I140" s="40"/>
      <c r="J140" s="235"/>
      <c r="K140" s="1411" t="s">
        <v>125</v>
      </c>
      <c r="L140" s="1411"/>
      <c r="M140" s="236" t="s">
        <v>142</v>
      </c>
      <c r="N140" s="245"/>
      <c r="O140" s="245"/>
      <c r="R140" s="44"/>
      <c r="S140" s="234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34"/>
      <c r="O141" s="234"/>
      <c r="R141" s="44"/>
      <c r="S141" s="234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234"/>
      <c r="O142" s="234"/>
      <c r="R142" s="44"/>
      <c r="S142" s="234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>
        <v>32744400</v>
      </c>
      <c r="I143" s="109"/>
      <c r="J143" s="109"/>
      <c r="L143" s="24"/>
      <c r="M143" s="24"/>
      <c r="N143" s="230"/>
      <c r="O143" s="230"/>
      <c r="R143" s="44"/>
      <c r="S143" s="234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30"/>
      <c r="L144" s="24"/>
      <c r="M144" s="25"/>
      <c r="N144" s="230"/>
      <c r="O144" s="230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30"/>
      <c r="O145" s="244"/>
      <c r="P145" s="234"/>
      <c r="Q145" s="234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33"/>
      <c r="Q146" s="233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33"/>
      <c r="Q147" s="233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33"/>
      <c r="Q148" s="233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33"/>
      <c r="Q149" s="233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33"/>
      <c r="Q150" s="233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33"/>
      <c r="Q151" s="233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33"/>
      <c r="Q152" s="233"/>
      <c r="R152" s="45"/>
      <c r="S152" s="233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34"/>
      <c r="Q153" s="234"/>
      <c r="R153" s="44"/>
      <c r="S153" s="234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30"/>
      <c r="L154" s="24"/>
      <c r="M154" s="24"/>
      <c r="N154" s="230"/>
      <c r="O154" s="230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30"/>
      <c r="L155" s="24"/>
      <c r="M155" s="24"/>
      <c r="N155" s="230"/>
      <c r="O155" s="230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30"/>
      <c r="L156" s="24"/>
      <c r="M156" s="24"/>
      <c r="N156" s="230"/>
      <c r="O156" s="230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30"/>
      <c r="L157" s="24"/>
      <c r="M157" s="24"/>
      <c r="N157" s="230"/>
      <c r="O157" s="230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30"/>
      <c r="L158" s="24"/>
      <c r="M158" s="24"/>
      <c r="N158" s="230"/>
      <c r="O158" s="230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30"/>
      <c r="L159" s="24"/>
      <c r="M159" s="24"/>
      <c r="N159" s="230"/>
      <c r="O159" s="230"/>
      <c r="S159" s="41"/>
    </row>
    <row r="160" spans="2:19" ht="15.75" x14ac:dyDescent="0.2">
      <c r="L160" s="24"/>
      <c r="M160" s="24"/>
      <c r="N160" s="230"/>
      <c r="O160" s="230"/>
      <c r="S160" s="41"/>
    </row>
    <row r="161" spans="12:19" ht="15.75" x14ac:dyDescent="0.2">
      <c r="L161" s="24"/>
      <c r="M161" s="24"/>
      <c r="N161" s="230"/>
      <c r="O161" s="230"/>
      <c r="S161" s="41"/>
    </row>
    <row r="162" spans="12:19" ht="15.75" x14ac:dyDescent="0.2">
      <c r="L162" s="24"/>
      <c r="M162" s="24"/>
      <c r="N162" s="230"/>
      <c r="O162" s="230"/>
      <c r="S162" s="41"/>
    </row>
    <row r="163" spans="12:19" ht="15.75" x14ac:dyDescent="0.2">
      <c r="L163" s="24"/>
      <c r="M163" s="24"/>
      <c r="N163" s="230"/>
      <c r="O163" s="230"/>
      <c r="S163" s="41"/>
    </row>
    <row r="164" spans="12:19" ht="15.75" x14ac:dyDescent="0.2">
      <c r="L164" s="24"/>
      <c r="M164" s="30"/>
      <c r="N164" s="230"/>
      <c r="O164" s="230"/>
      <c r="S164" s="41"/>
    </row>
    <row r="165" spans="12:19" ht="15.75" x14ac:dyDescent="0.2">
      <c r="L165" s="24"/>
      <c r="M165" s="24"/>
      <c r="N165" s="230"/>
      <c r="O165" s="230"/>
      <c r="S165" s="41"/>
    </row>
    <row r="166" spans="12:19" ht="15.75" x14ac:dyDescent="0.2">
      <c r="L166" s="30"/>
      <c r="M166" s="30"/>
      <c r="N166" s="230"/>
      <c r="O166" s="230"/>
      <c r="S166" s="41"/>
    </row>
    <row r="167" spans="12:19" ht="15.75" x14ac:dyDescent="0.2">
      <c r="L167" s="24"/>
      <c r="M167" s="24"/>
      <c r="N167" s="230"/>
      <c r="O167" s="230"/>
      <c r="S167" s="41"/>
    </row>
    <row r="168" spans="12:19" ht="15.75" x14ac:dyDescent="0.2">
      <c r="L168" s="24"/>
      <c r="M168" s="24"/>
      <c r="N168" s="230"/>
      <c r="O168" s="230"/>
      <c r="S168" s="41"/>
    </row>
    <row r="169" spans="12:19" ht="15.75" x14ac:dyDescent="0.2">
      <c r="L169" s="24"/>
      <c r="M169" s="24"/>
      <c r="N169" s="230"/>
      <c r="O169" s="230"/>
      <c r="S169" s="41"/>
    </row>
    <row r="170" spans="12:19" ht="15.75" x14ac:dyDescent="0.2">
      <c r="L170" s="24"/>
      <c r="M170" s="24"/>
      <c r="N170" s="230"/>
      <c r="O170" s="230"/>
      <c r="S170" s="41"/>
    </row>
    <row r="171" spans="12:19" ht="15.75" x14ac:dyDescent="0.2">
      <c r="L171" s="24"/>
      <c r="M171" s="24"/>
      <c r="N171" s="230"/>
      <c r="O171" s="230"/>
      <c r="S171" s="41"/>
    </row>
    <row r="172" spans="12:19" ht="15.75" x14ac:dyDescent="0.2">
      <c r="L172" s="24"/>
      <c r="M172" s="24"/>
      <c r="N172" s="230"/>
      <c r="O172" s="230"/>
      <c r="S172" s="41"/>
    </row>
    <row r="173" spans="12:19" ht="15.75" x14ac:dyDescent="0.2">
      <c r="L173" s="24"/>
      <c r="M173" s="24"/>
      <c r="N173" s="230"/>
      <c r="O173" s="230"/>
      <c r="S173" s="41"/>
    </row>
    <row r="174" spans="12:19" ht="15.75" x14ac:dyDescent="0.2">
      <c r="L174" s="24"/>
      <c r="M174" s="24"/>
      <c r="N174" s="230"/>
      <c r="O174" s="230"/>
      <c r="S174" s="41"/>
    </row>
    <row r="175" spans="12:19" ht="15.75" x14ac:dyDescent="0.2">
      <c r="L175" s="24"/>
      <c r="M175" s="24"/>
      <c r="N175" s="230"/>
      <c r="O175" s="230"/>
      <c r="S175" s="41"/>
    </row>
    <row r="176" spans="12:19" ht="15.75" x14ac:dyDescent="0.2">
      <c r="L176" s="24"/>
      <c r="M176" s="24"/>
      <c r="N176" s="230"/>
      <c r="O176" s="230"/>
      <c r="S176" s="41"/>
    </row>
    <row r="177" spans="12:19" ht="15.75" x14ac:dyDescent="0.2">
      <c r="L177" s="24"/>
      <c r="M177" s="24"/>
      <c r="N177" s="230"/>
      <c r="O177" s="230"/>
      <c r="S177" s="41"/>
    </row>
    <row r="178" spans="12:19" ht="15.75" x14ac:dyDescent="0.2">
      <c r="L178" s="24"/>
      <c r="M178" s="24"/>
      <c r="N178" s="230"/>
      <c r="O178" s="230"/>
      <c r="S178" s="41"/>
    </row>
    <row r="179" spans="12:19" ht="15.75" x14ac:dyDescent="0.2">
      <c r="L179" s="24"/>
      <c r="M179" s="24"/>
      <c r="N179" s="230"/>
      <c r="O179" s="230"/>
      <c r="S179" s="41"/>
    </row>
    <row r="180" spans="12:19" ht="15.75" x14ac:dyDescent="0.2">
      <c r="L180" s="24"/>
      <c r="M180" s="24"/>
      <c r="N180" s="230"/>
      <c r="O180" s="230"/>
      <c r="S180" s="41"/>
    </row>
    <row r="181" spans="12:19" ht="15.75" x14ac:dyDescent="0.2">
      <c r="L181" s="24"/>
      <c r="M181" s="24"/>
      <c r="N181" s="230"/>
      <c r="O181" s="230"/>
      <c r="S181" s="41"/>
    </row>
    <row r="182" spans="12:19" ht="15.75" x14ac:dyDescent="0.2">
      <c r="L182" s="24"/>
      <c r="M182" s="24"/>
      <c r="N182" s="230"/>
      <c r="O182" s="230"/>
      <c r="S182" s="41"/>
    </row>
    <row r="183" spans="12:19" ht="15.75" x14ac:dyDescent="0.2">
      <c r="L183" s="24"/>
      <c r="M183" s="24"/>
      <c r="N183" s="230"/>
      <c r="O183" s="230"/>
      <c r="S183" s="41"/>
    </row>
    <row r="184" spans="12:19" ht="15.75" x14ac:dyDescent="0.2">
      <c r="L184" s="24"/>
      <c r="M184" s="24"/>
      <c r="N184" s="230"/>
      <c r="O184" s="230"/>
      <c r="S184" s="41"/>
    </row>
    <row r="185" spans="12:19" ht="15.75" x14ac:dyDescent="0.2">
      <c r="L185" s="24"/>
      <c r="M185" s="24"/>
      <c r="N185" s="230"/>
      <c r="O185" s="230"/>
      <c r="S185" s="41"/>
    </row>
    <row r="186" spans="12:19" ht="15.75" x14ac:dyDescent="0.2">
      <c r="L186" s="24"/>
      <c r="M186" s="24"/>
      <c r="N186" s="230"/>
      <c r="O186" s="230"/>
      <c r="S186" s="41"/>
    </row>
    <row r="187" spans="12:19" ht="15.75" x14ac:dyDescent="0.2">
      <c r="L187" s="24"/>
      <c r="M187" s="24"/>
      <c r="N187" s="230"/>
      <c r="O187" s="230"/>
      <c r="S187" s="41"/>
    </row>
    <row r="188" spans="12:19" ht="15.75" x14ac:dyDescent="0.2">
      <c r="L188" s="24"/>
      <c r="M188" s="24"/>
      <c r="N188" s="230"/>
      <c r="O188" s="230"/>
      <c r="S188" s="41"/>
    </row>
    <row r="189" spans="12:19" ht="15.75" x14ac:dyDescent="0.2">
      <c r="L189" s="24"/>
      <c r="M189" s="24"/>
      <c r="N189" s="230"/>
      <c r="O189" s="230"/>
      <c r="S189" s="41"/>
    </row>
    <row r="190" spans="12:19" ht="15.75" x14ac:dyDescent="0.2">
      <c r="L190" s="24"/>
      <c r="M190" s="24"/>
      <c r="N190" s="230"/>
      <c r="O190" s="230"/>
      <c r="S190" s="41"/>
    </row>
    <row r="191" spans="12:19" ht="15.75" x14ac:dyDescent="0.2">
      <c r="L191" s="24"/>
      <c r="M191" s="24"/>
      <c r="N191" s="230"/>
      <c r="O191" s="230"/>
      <c r="S191" s="41"/>
    </row>
    <row r="192" spans="12:19" ht="15.75" x14ac:dyDescent="0.2">
      <c r="L192" s="24"/>
      <c r="M192" s="24"/>
      <c r="N192" s="230"/>
      <c r="O192" s="230"/>
      <c r="S192" s="41"/>
    </row>
    <row r="193" spans="12:19" ht="15.75" x14ac:dyDescent="0.2">
      <c r="L193" s="24"/>
      <c r="M193" s="24"/>
      <c r="N193" s="230"/>
      <c r="O193" s="230"/>
      <c r="S193" s="41"/>
    </row>
    <row r="194" spans="12:19" ht="15.75" x14ac:dyDescent="0.2">
      <c r="L194" s="24"/>
      <c r="M194" s="24"/>
      <c r="N194" s="230"/>
      <c r="O194" s="230"/>
      <c r="S194" s="41"/>
    </row>
    <row r="195" spans="12:19" ht="15.75" x14ac:dyDescent="0.2">
      <c r="L195" s="24"/>
      <c r="M195" s="24"/>
      <c r="N195" s="230"/>
      <c r="O195" s="230"/>
      <c r="S195" s="41"/>
    </row>
    <row r="196" spans="12:19" ht="15.75" x14ac:dyDescent="0.2">
      <c r="L196" s="24"/>
      <c r="M196" s="24"/>
      <c r="N196" s="230"/>
      <c r="O196" s="230"/>
      <c r="S196" s="41"/>
    </row>
    <row r="197" spans="12:19" ht="15.75" x14ac:dyDescent="0.2">
      <c r="L197" s="24"/>
      <c r="M197" s="24"/>
      <c r="N197" s="230"/>
      <c r="O197" s="230"/>
      <c r="S197" s="41"/>
    </row>
    <row r="198" spans="12:19" ht="15.75" x14ac:dyDescent="0.2">
      <c r="L198" s="24"/>
      <c r="M198" s="24"/>
      <c r="N198" s="230"/>
      <c r="O198" s="230"/>
      <c r="S198" s="41"/>
    </row>
    <row r="199" spans="12:19" ht="15.75" x14ac:dyDescent="0.2">
      <c r="L199" s="24"/>
      <c r="M199" s="24"/>
      <c r="N199" s="230"/>
      <c r="O199" s="230"/>
      <c r="S199" s="41"/>
    </row>
    <row r="200" spans="12:19" ht="15.75" x14ac:dyDescent="0.2">
      <c r="L200" s="24"/>
      <c r="M200" s="24"/>
      <c r="N200" s="230"/>
      <c r="O200" s="230"/>
      <c r="S200" s="41"/>
    </row>
    <row r="201" spans="12:19" ht="15.75" x14ac:dyDescent="0.2">
      <c r="L201" s="24"/>
      <c r="M201" s="24"/>
      <c r="N201" s="230"/>
      <c r="O201" s="230"/>
      <c r="S201" s="41"/>
    </row>
    <row r="202" spans="12:19" ht="15.75" x14ac:dyDescent="0.2">
      <c r="L202" s="24"/>
      <c r="M202" s="24"/>
      <c r="N202" s="230"/>
      <c r="O202" s="230"/>
      <c r="S202" s="41"/>
    </row>
    <row r="203" spans="12:19" ht="15.75" x14ac:dyDescent="0.2">
      <c r="L203" s="24"/>
      <c r="M203" s="24"/>
      <c r="N203" s="230"/>
      <c r="O203" s="230"/>
      <c r="S203" s="41"/>
    </row>
    <row r="204" spans="12:19" ht="15.75" x14ac:dyDescent="0.2">
      <c r="L204" s="24"/>
      <c r="M204" s="24"/>
      <c r="N204" s="230"/>
      <c r="O204" s="230"/>
      <c r="S204" s="41"/>
    </row>
    <row r="205" spans="12:19" ht="15.75" x14ac:dyDescent="0.2">
      <c r="L205" s="24"/>
      <c r="M205" s="24"/>
      <c r="N205" s="230"/>
      <c r="O205" s="230"/>
      <c r="S205" s="41"/>
    </row>
    <row r="206" spans="12:19" ht="15.75" x14ac:dyDescent="0.2">
      <c r="L206" s="24"/>
      <c r="M206" s="24"/>
      <c r="N206" s="230"/>
      <c r="O206" s="230"/>
      <c r="S206" s="41"/>
    </row>
    <row r="207" spans="12:19" ht="15.75" x14ac:dyDescent="0.2">
      <c r="L207" s="24"/>
      <c r="M207" s="24"/>
      <c r="N207" s="230"/>
      <c r="O207" s="230"/>
    </row>
    <row r="208" spans="12:19" ht="15.75" x14ac:dyDescent="0.2">
      <c r="L208" s="24"/>
      <c r="M208" s="24"/>
      <c r="N208" s="230"/>
      <c r="O208" s="230"/>
    </row>
    <row r="209" spans="12:15" ht="15.75" x14ac:dyDescent="0.2">
      <c r="L209" s="24"/>
      <c r="M209" s="24"/>
      <c r="N209" s="230"/>
      <c r="O209" s="230"/>
    </row>
    <row r="210" spans="12:15" ht="15.75" x14ac:dyDescent="0.2">
      <c r="L210" s="24"/>
      <c r="M210" s="24"/>
      <c r="N210" s="230"/>
      <c r="O210" s="230"/>
    </row>
    <row r="211" spans="12:15" ht="15.75" x14ac:dyDescent="0.2">
      <c r="L211" s="24"/>
      <c r="M211" s="24"/>
      <c r="N211" s="230"/>
      <c r="O211" s="230"/>
    </row>
    <row r="212" spans="12:15" ht="15.75" x14ac:dyDescent="0.2">
      <c r="L212" s="24"/>
      <c r="M212" s="24"/>
      <c r="N212" s="230"/>
      <c r="O212" s="230"/>
    </row>
    <row r="213" spans="12:15" ht="15.75" x14ac:dyDescent="0.2">
      <c r="L213" s="24"/>
      <c r="M213" s="24"/>
      <c r="N213" s="230"/>
      <c r="O213" s="230"/>
    </row>
    <row r="214" spans="12:15" ht="15.75" x14ac:dyDescent="0.2">
      <c r="L214" s="24"/>
      <c r="M214" s="24"/>
      <c r="N214" s="230"/>
      <c r="O214" s="230"/>
    </row>
    <row r="215" spans="12:15" ht="15.75" x14ac:dyDescent="0.2">
      <c r="L215" s="24"/>
      <c r="M215" s="24"/>
      <c r="N215" s="230"/>
      <c r="O215" s="230"/>
    </row>
    <row r="216" spans="12:15" ht="15.75" x14ac:dyDescent="0.2">
      <c r="L216" s="24"/>
      <c r="M216" s="24"/>
      <c r="N216" s="230"/>
      <c r="O216" s="230"/>
    </row>
    <row r="217" spans="12:15" ht="15.75" x14ac:dyDescent="0.2">
      <c r="L217" s="24"/>
      <c r="M217" s="24"/>
      <c r="N217" s="230"/>
      <c r="O217" s="230"/>
    </row>
    <row r="218" spans="12:15" ht="15.75" x14ac:dyDescent="0.2">
      <c r="L218" s="24"/>
      <c r="M218" s="24"/>
      <c r="N218" s="230"/>
      <c r="O218" s="230"/>
    </row>
    <row r="219" spans="12:15" ht="15.75" x14ac:dyDescent="0.2">
      <c r="L219" s="24"/>
      <c r="M219" s="24"/>
      <c r="N219" s="230"/>
      <c r="O219" s="230"/>
    </row>
    <row r="220" spans="12:15" ht="15.75" x14ac:dyDescent="0.2">
      <c r="L220" s="24"/>
      <c r="M220" s="24"/>
      <c r="N220" s="230"/>
      <c r="O220" s="230"/>
    </row>
    <row r="221" spans="12:15" ht="15.75" x14ac:dyDescent="0.2">
      <c r="L221" s="24"/>
      <c r="M221" s="24"/>
      <c r="N221" s="230"/>
      <c r="O221" s="230"/>
    </row>
    <row r="222" spans="12:15" ht="15.75" x14ac:dyDescent="0.2">
      <c r="L222" s="24"/>
      <c r="M222" s="24"/>
      <c r="N222" s="230"/>
      <c r="O222" s="230"/>
    </row>
    <row r="223" spans="12:15" ht="15.75" x14ac:dyDescent="0.2">
      <c r="L223" s="24"/>
      <c r="M223" s="24"/>
      <c r="N223" s="230"/>
      <c r="O223" s="230"/>
    </row>
    <row r="224" spans="12:15" ht="15.75" x14ac:dyDescent="0.2">
      <c r="L224" s="24"/>
      <c r="M224" s="24"/>
      <c r="N224" s="230"/>
      <c r="O224" s="230"/>
    </row>
    <row r="225" spans="12:15" ht="15.75" x14ac:dyDescent="0.2">
      <c r="L225" s="24"/>
      <c r="M225" s="24"/>
      <c r="N225" s="230"/>
      <c r="O225" s="230"/>
    </row>
    <row r="226" spans="12:15" ht="15.75" x14ac:dyDescent="0.2">
      <c r="L226" s="24"/>
      <c r="M226" s="24"/>
      <c r="N226" s="230"/>
      <c r="O226" s="230"/>
    </row>
    <row r="227" spans="12:15" ht="15.75" x14ac:dyDescent="0.2">
      <c r="L227" s="24"/>
      <c r="M227" s="24"/>
      <c r="N227" s="230"/>
      <c r="O227" s="230"/>
    </row>
    <row r="228" spans="12:15" ht="15.75" x14ac:dyDescent="0.2">
      <c r="L228" s="24"/>
      <c r="M228" s="24"/>
      <c r="N228" s="230"/>
      <c r="O228" s="230"/>
    </row>
    <row r="229" spans="12:15" ht="15.75" x14ac:dyDescent="0.2">
      <c r="L229" s="24"/>
      <c r="M229" s="24"/>
      <c r="N229" s="230"/>
      <c r="O229" s="230"/>
    </row>
    <row r="230" spans="12:15" ht="15.75" x14ac:dyDescent="0.2">
      <c r="L230" s="24"/>
      <c r="M230" s="24"/>
      <c r="N230" s="230"/>
      <c r="O230" s="230"/>
    </row>
    <row r="231" spans="12:15" ht="15.75" x14ac:dyDescent="0.2">
      <c r="L231" s="24"/>
      <c r="M231" s="24"/>
      <c r="N231" s="230"/>
      <c r="O231" s="230"/>
    </row>
    <row r="232" spans="12:15" ht="15.75" x14ac:dyDescent="0.2">
      <c r="L232" s="24"/>
      <c r="M232" s="24"/>
      <c r="N232" s="230"/>
      <c r="O232" s="230"/>
    </row>
    <row r="233" spans="12:15" ht="15.75" x14ac:dyDescent="0.2">
      <c r="L233" s="24"/>
      <c r="M233" s="24"/>
      <c r="N233" s="230"/>
      <c r="O233" s="230"/>
    </row>
    <row r="234" spans="12:15" ht="15.75" x14ac:dyDescent="0.2">
      <c r="L234" s="24"/>
      <c r="M234" s="24"/>
      <c r="N234" s="230"/>
      <c r="O234" s="230"/>
    </row>
    <row r="235" spans="12:15" ht="15.75" x14ac:dyDescent="0.2">
      <c r="L235" s="24"/>
      <c r="M235" s="24"/>
      <c r="N235" s="230"/>
      <c r="O235" s="230"/>
    </row>
    <row r="236" spans="12:15" ht="15.75" x14ac:dyDescent="0.2">
      <c r="L236" s="24"/>
      <c r="M236" s="24"/>
      <c r="N236" s="230"/>
      <c r="O236" s="230"/>
    </row>
    <row r="237" spans="12:15" ht="15.75" x14ac:dyDescent="0.2">
      <c r="L237" s="24"/>
      <c r="M237" s="24"/>
      <c r="N237" s="230"/>
      <c r="O237" s="230"/>
    </row>
    <row r="238" spans="12:15" ht="15.75" x14ac:dyDescent="0.2">
      <c r="L238" s="24"/>
      <c r="M238" s="24"/>
      <c r="N238" s="230"/>
      <c r="O238" s="230"/>
    </row>
    <row r="239" spans="12:15" ht="15.75" x14ac:dyDescent="0.2">
      <c r="L239" s="24"/>
      <c r="M239" s="24"/>
      <c r="N239" s="230"/>
      <c r="O239" s="230"/>
    </row>
    <row r="240" spans="12:15" ht="15.75" x14ac:dyDescent="0.2">
      <c r="L240" s="24"/>
      <c r="M240" s="24"/>
      <c r="N240" s="230"/>
      <c r="O240" s="230"/>
    </row>
    <row r="241" spans="12:15" ht="15.75" x14ac:dyDescent="0.2">
      <c r="L241" s="24"/>
      <c r="M241" s="24"/>
      <c r="N241" s="230"/>
      <c r="O241" s="230"/>
    </row>
    <row r="242" spans="12:15" ht="15.75" x14ac:dyDescent="0.2">
      <c r="L242" s="24"/>
      <c r="M242" s="24"/>
      <c r="N242" s="230"/>
      <c r="O242" s="230"/>
    </row>
    <row r="243" spans="12:15" ht="15.75" x14ac:dyDescent="0.2">
      <c r="L243" s="24"/>
      <c r="M243" s="24"/>
      <c r="N243" s="230"/>
      <c r="O243" s="230"/>
    </row>
    <row r="244" spans="12:15" ht="15.75" x14ac:dyDescent="0.2">
      <c r="L244" s="24"/>
      <c r="M244" s="24"/>
      <c r="N244" s="230"/>
      <c r="O244" s="230"/>
    </row>
    <row r="245" spans="12:15" ht="15.75" x14ac:dyDescent="0.2">
      <c r="L245" s="24"/>
      <c r="M245" s="24"/>
      <c r="N245" s="230"/>
      <c r="O245" s="230"/>
    </row>
    <row r="246" spans="12:15" ht="15.75" x14ac:dyDescent="0.2">
      <c r="L246" s="24"/>
      <c r="M246" s="24"/>
      <c r="N246" s="230"/>
      <c r="O246" s="230"/>
    </row>
    <row r="247" spans="12:15" ht="15.75" x14ac:dyDescent="0.2">
      <c r="L247" s="24"/>
      <c r="M247" s="24"/>
      <c r="N247" s="230"/>
      <c r="O247" s="230"/>
    </row>
    <row r="248" spans="12:15" ht="15.75" x14ac:dyDescent="0.2">
      <c r="L248" s="24"/>
      <c r="M248" s="24"/>
      <c r="N248" s="230"/>
      <c r="O248" s="230"/>
    </row>
    <row r="249" spans="12:15" ht="15.75" x14ac:dyDescent="0.2">
      <c r="L249" s="24"/>
      <c r="M249" s="24"/>
      <c r="N249" s="230"/>
      <c r="O249" s="230"/>
    </row>
    <row r="250" spans="12:15" ht="15.75" x14ac:dyDescent="0.2">
      <c r="L250" s="24"/>
      <c r="M250" s="24"/>
      <c r="N250" s="230"/>
      <c r="O250" s="230"/>
    </row>
    <row r="251" spans="12:15" ht="15.75" x14ac:dyDescent="0.2">
      <c r="L251" s="24"/>
      <c r="M251" s="24"/>
      <c r="N251" s="230"/>
      <c r="O251" s="230"/>
    </row>
    <row r="252" spans="12:15" ht="15.75" x14ac:dyDescent="0.2">
      <c r="L252" s="24"/>
      <c r="M252" s="24"/>
      <c r="N252" s="230"/>
      <c r="O252" s="230"/>
    </row>
    <row r="253" spans="12:15" ht="15.75" x14ac:dyDescent="0.2">
      <c r="L253" s="24"/>
      <c r="M253" s="24"/>
      <c r="N253" s="230"/>
      <c r="O253" s="230"/>
    </row>
    <row r="254" spans="12:15" ht="15.75" x14ac:dyDescent="0.2">
      <c r="L254" s="24"/>
      <c r="M254" s="24"/>
      <c r="N254" s="230"/>
      <c r="O254" s="230"/>
    </row>
    <row r="255" spans="12:15" x14ac:dyDescent="0.2">
      <c r="L255" s="230"/>
      <c r="M255" s="230"/>
      <c r="N255" s="230"/>
      <c r="O255" s="230"/>
    </row>
    <row r="256" spans="12:15" x14ac:dyDescent="0.2">
      <c r="L256" s="230"/>
      <c r="M256" s="230"/>
      <c r="N256" s="230"/>
      <c r="O256" s="230"/>
    </row>
    <row r="257" spans="12:15" x14ac:dyDescent="0.2">
      <c r="L257" s="230"/>
      <c r="M257" s="230"/>
      <c r="N257" s="230"/>
      <c r="O257" s="230"/>
    </row>
    <row r="258" spans="12:15" x14ac:dyDescent="0.2">
      <c r="L258" s="230"/>
      <c r="M258" s="230"/>
      <c r="N258" s="230"/>
      <c r="O258" s="230"/>
    </row>
    <row r="259" spans="12:15" x14ac:dyDescent="0.2">
      <c r="L259" s="230"/>
      <c r="M259" s="230"/>
      <c r="N259" s="230"/>
      <c r="O259" s="230"/>
    </row>
    <row r="260" spans="12:15" x14ac:dyDescent="0.2">
      <c r="L260" s="230"/>
      <c r="M260" s="230"/>
      <c r="N260" s="230"/>
      <c r="O260" s="230"/>
    </row>
    <row r="261" spans="12:15" x14ac:dyDescent="0.2">
      <c r="L261" s="230"/>
      <c r="M261" s="230"/>
      <c r="N261" s="230"/>
      <c r="O261" s="230"/>
    </row>
    <row r="262" spans="12:15" x14ac:dyDescent="0.2">
      <c r="L262" s="230"/>
      <c r="M262" s="230"/>
      <c r="N262" s="230"/>
      <c r="O262" s="230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3"/>
      <c r="B5" s="243"/>
      <c r="C5" s="243"/>
      <c r="D5" s="145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55"/>
      <c r="Q5" s="55"/>
      <c r="R5" s="56"/>
      <c r="S5" s="43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</row>
    <row r="6" spans="1:57" s="31" customFormat="1" ht="12" customHeight="1" x14ac:dyDescent="0.2">
      <c r="A6" s="1435" t="s">
        <v>154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155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2"/>
      <c r="B7" s="242"/>
      <c r="C7" s="242"/>
      <c r="D7" s="241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35"/>
      <c r="Q7" s="235"/>
      <c r="R7" s="52"/>
      <c r="S7" s="43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  <c r="AX7" s="242"/>
      <c r="AY7" s="242"/>
      <c r="AZ7" s="242"/>
      <c r="BA7" s="242"/>
      <c r="BB7" s="242"/>
      <c r="BC7" s="242"/>
      <c r="BD7" s="242"/>
      <c r="BE7" s="242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34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17" si="0">G14*100/F14</f>
        <v>100</v>
      </c>
      <c r="I14" s="224">
        <v>2</v>
      </c>
      <c r="J14" s="225">
        <f t="shared" ref="J14:J17" si="1"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233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v>100</v>
      </c>
      <c r="Z14" s="224">
        <v>2</v>
      </c>
      <c r="AA14" s="225"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/>
      <c r="AW14" s="174"/>
      <c r="AX14" s="174">
        <v>1</v>
      </c>
      <c r="AY14" s="174"/>
      <c r="AZ14" s="174">
        <v>1</v>
      </c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8</v>
      </c>
      <c r="D15" s="1420"/>
      <c r="E15" s="67" t="s">
        <v>50</v>
      </c>
      <c r="F15" s="223">
        <v>2</v>
      </c>
      <c r="G15" s="223">
        <v>2</v>
      </c>
      <c r="H15" s="224">
        <f t="shared" si="0"/>
        <v>100</v>
      </c>
      <c r="I15" s="224">
        <v>2</v>
      </c>
      <c r="J15" s="226">
        <f t="shared" si="1"/>
        <v>4</v>
      </c>
      <c r="K15" s="183">
        <f t="shared" ref="K15:K25" si="2">J15*B15</f>
        <v>16</v>
      </c>
      <c r="L15" s="183">
        <f t="shared" ref="L15:L78" si="3">B15*7960</f>
        <v>31840</v>
      </c>
      <c r="M15" s="183">
        <f t="shared" ref="M15:M25" si="4">L15*J15</f>
        <v>127360</v>
      </c>
      <c r="N15" s="183">
        <f>C15+J15</f>
        <v>12</v>
      </c>
      <c r="O15" s="183">
        <f t="shared" ref="O15:O17" si="5">N15*7960</f>
        <v>95520</v>
      </c>
      <c r="P15" s="114">
        <f t="shared" ref="P15:P25" si="6">K15+N15</f>
        <v>28</v>
      </c>
      <c r="Q15" s="114">
        <f t="shared" ref="Q15:Q25" si="7">M15+P15</f>
        <v>127388</v>
      </c>
      <c r="R15" s="49"/>
      <c r="S15" s="233"/>
      <c r="T15" s="85">
        <v>4</v>
      </c>
      <c r="U15" s="1584"/>
      <c r="V15" s="83" t="s">
        <v>50</v>
      </c>
      <c r="W15" s="223">
        <v>2</v>
      </c>
      <c r="X15" s="223">
        <v>2</v>
      </c>
      <c r="Y15" s="224">
        <v>100</v>
      </c>
      <c r="Z15" s="224">
        <v>2</v>
      </c>
      <c r="AA15" s="226">
        <v>4</v>
      </c>
      <c r="AB15" s="91"/>
      <c r="AC15" s="93">
        <f t="shared" ref="AC15:AD25" si="8">AF15+AH15+AJ15+AL15+AN15+AP15+AR15+AT15+AV15+AX15+AZ15+BB15</f>
        <v>4</v>
      </c>
      <c r="AD15" s="94">
        <f t="shared" si="8"/>
        <v>0</v>
      </c>
      <c r="AE15" s="95">
        <f t="shared" ref="AE15:AE25" si="9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>
        <v>1</v>
      </c>
      <c r="AU15" s="174"/>
      <c r="AV15" s="174">
        <v>1</v>
      </c>
      <c r="AW15" s="174"/>
      <c r="AX15" s="174">
        <v>1</v>
      </c>
      <c r="AY15" s="174"/>
      <c r="AZ15" s="174">
        <v>1</v>
      </c>
      <c r="BA15" s="174"/>
      <c r="BB15" s="91"/>
      <c r="BC15" s="91"/>
      <c r="BD15" s="93">
        <f t="shared" ref="BD15:BD25" si="10">AF15+AH15+AJ15+AL15+AN15+AP15+AR15+AT15+AV15+AX15+AZ15</f>
        <v>4</v>
      </c>
      <c r="BE15" s="93">
        <f t="shared" ref="BE15:BE25" si="11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16</v>
      </c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4</v>
      </c>
      <c r="J16" s="226">
        <f t="shared" si="1"/>
        <v>4</v>
      </c>
      <c r="K16" s="183">
        <f t="shared" si="2"/>
        <v>32</v>
      </c>
      <c r="L16" s="183">
        <f t="shared" si="3"/>
        <v>63680</v>
      </c>
      <c r="M16" s="183">
        <f t="shared" si="4"/>
        <v>254720</v>
      </c>
      <c r="N16" s="183">
        <f>C16+J16</f>
        <v>20</v>
      </c>
      <c r="O16" s="183">
        <f t="shared" si="5"/>
        <v>159200</v>
      </c>
      <c r="P16" s="114">
        <f t="shared" si="6"/>
        <v>52</v>
      </c>
      <c r="Q16" s="114">
        <f t="shared" si="7"/>
        <v>254772</v>
      </c>
      <c r="R16" s="50"/>
      <c r="S16" s="233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v>100</v>
      </c>
      <c r="Z16" s="224">
        <v>4</v>
      </c>
      <c r="AA16" s="226">
        <v>4</v>
      </c>
      <c r="AB16" s="91"/>
      <c r="AC16" s="93">
        <f t="shared" si="8"/>
        <v>4</v>
      </c>
      <c r="AD16" s="94">
        <f t="shared" si="8"/>
        <v>0</v>
      </c>
      <c r="AE16" s="95">
        <f t="shared" si="9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0"/>
        <v>4</v>
      </c>
      <c r="BE16" s="93">
        <f t="shared" si="11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2</v>
      </c>
      <c r="G17" s="223">
        <v>2</v>
      </c>
      <c r="H17" s="224">
        <f t="shared" si="0"/>
        <v>100</v>
      </c>
      <c r="I17" s="224">
        <v>2</v>
      </c>
      <c r="J17" s="225">
        <f t="shared" si="1"/>
        <v>4</v>
      </c>
      <c r="K17" s="183">
        <f t="shared" si="2"/>
        <v>16</v>
      </c>
      <c r="L17" s="183">
        <f t="shared" si="3"/>
        <v>31840</v>
      </c>
      <c r="M17" s="183">
        <f t="shared" si="4"/>
        <v>127360</v>
      </c>
      <c r="N17" s="183">
        <f t="shared" ref="N17" si="12">C17*J17</f>
        <v>0</v>
      </c>
      <c r="O17" s="183">
        <f t="shared" si="5"/>
        <v>0</v>
      </c>
      <c r="P17" s="114">
        <f t="shared" si="6"/>
        <v>16</v>
      </c>
      <c r="Q17" s="114">
        <f t="shared" si="7"/>
        <v>127376</v>
      </c>
      <c r="R17" s="50"/>
      <c r="S17" s="233"/>
      <c r="T17" s="85">
        <v>6</v>
      </c>
      <c r="U17" s="1583"/>
      <c r="V17" s="83" t="s">
        <v>50</v>
      </c>
      <c r="W17" s="223">
        <v>2</v>
      </c>
      <c r="X17" s="223">
        <v>2</v>
      </c>
      <c r="Y17" s="224">
        <v>100</v>
      </c>
      <c r="Z17" s="224">
        <v>2</v>
      </c>
      <c r="AA17" s="225">
        <v>4</v>
      </c>
      <c r="AB17" s="91"/>
      <c r="AC17" s="93">
        <f t="shared" si="8"/>
        <v>4</v>
      </c>
      <c r="AD17" s="94">
        <f t="shared" si="8"/>
        <v>0</v>
      </c>
      <c r="AE17" s="95">
        <f t="shared" si="9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0"/>
        <v>4</v>
      </c>
      <c r="BE17" s="93">
        <f t="shared" si="11"/>
        <v>0</v>
      </c>
    </row>
    <row r="18" spans="1:57" ht="34.5" customHeight="1" x14ac:dyDescent="0.2">
      <c r="A18" s="135">
        <v>7</v>
      </c>
      <c r="B18" s="215">
        <v>0.6</v>
      </c>
      <c r="C18" s="71"/>
      <c r="D18" s="23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33"/>
      <c r="T18" s="85">
        <v>7</v>
      </c>
      <c r="U18" s="239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3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33"/>
      <c r="T19" s="85">
        <v>8</v>
      </c>
      <c r="U19" s="239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3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33"/>
      <c r="T20" s="85">
        <v>9</v>
      </c>
      <c r="U20" s="239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3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33"/>
      <c r="T21" s="85">
        <v>10</v>
      </c>
      <c r="U21" s="239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/>
      <c r="G22" s="227"/>
      <c r="H22" s="228"/>
      <c r="I22" s="228"/>
      <c r="J22" s="229"/>
      <c r="K22" s="183"/>
      <c r="L22" s="183"/>
      <c r="M22" s="183"/>
      <c r="N22" s="183"/>
      <c r="O22" s="183"/>
      <c r="P22" s="114"/>
      <c r="Q22" s="114"/>
      <c r="R22" s="50"/>
      <c r="S22" s="233"/>
      <c r="T22" s="85">
        <v>11</v>
      </c>
      <c r="U22" s="1584" t="s">
        <v>56</v>
      </c>
      <c r="V22" s="83" t="s">
        <v>57</v>
      </c>
      <c r="W22" s="227"/>
      <c r="X22" s="227"/>
      <c r="Y22" s="228"/>
      <c r="Z22" s="228"/>
      <c r="AA22" s="229"/>
      <c r="AB22" s="91"/>
      <c r="AC22" s="93"/>
      <c r="AD22" s="94"/>
      <c r="AE22" s="95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/>
      <c r="AU22" s="174"/>
      <c r="AV22" s="174"/>
      <c r="AW22" s="174"/>
      <c r="AX22" s="174"/>
      <c r="AY22" s="174"/>
      <c r="AZ22" s="174"/>
      <c r="BA22" s="174"/>
      <c r="BB22" s="91"/>
      <c r="BC22" s="91"/>
      <c r="BD22" s="93"/>
      <c r="BE22" s="93"/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/>
      <c r="G23" s="227"/>
      <c r="H23" s="228"/>
      <c r="I23" s="228"/>
      <c r="J23" s="229"/>
      <c r="K23" s="183"/>
      <c r="L23" s="183"/>
      <c r="M23" s="183"/>
      <c r="N23" s="183"/>
      <c r="O23" s="183"/>
      <c r="P23" s="114"/>
      <c r="Q23" s="114"/>
      <c r="R23" s="50"/>
      <c r="S23" s="233"/>
      <c r="T23" s="85">
        <v>12</v>
      </c>
      <c r="U23" s="1584"/>
      <c r="V23" s="83" t="s">
        <v>50</v>
      </c>
      <c r="W23" s="227"/>
      <c r="X23" s="227"/>
      <c r="Y23" s="228"/>
      <c r="Z23" s="228"/>
      <c r="AA23" s="229"/>
      <c r="AB23" s="91"/>
      <c r="AC23" s="93"/>
      <c r="AD23" s="94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/>
      <c r="AU23" s="174"/>
      <c r="AV23" s="174"/>
      <c r="AW23" s="174"/>
      <c r="AX23" s="174"/>
      <c r="AY23" s="174"/>
      <c r="AZ23" s="174"/>
      <c r="BA23" s="174"/>
      <c r="BB23" s="91"/>
      <c r="BC23" s="91"/>
      <c r="BD23" s="93"/>
      <c r="BE23" s="93"/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4</v>
      </c>
      <c r="J24" s="225">
        <f>I24*G24</f>
        <v>4</v>
      </c>
      <c r="K24" s="183">
        <f t="shared" si="2"/>
        <v>16</v>
      </c>
      <c r="L24" s="183">
        <f t="shared" si="3"/>
        <v>31840</v>
      </c>
      <c r="M24" s="183">
        <f t="shared" si="4"/>
        <v>127360</v>
      </c>
      <c r="N24" s="183"/>
      <c r="O24" s="183"/>
      <c r="P24" s="114">
        <f t="shared" si="6"/>
        <v>16</v>
      </c>
      <c r="Q24" s="114">
        <f t="shared" si="7"/>
        <v>127376</v>
      </c>
      <c r="R24" s="50"/>
      <c r="S24" s="233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v>100</v>
      </c>
      <c r="Z24" s="224">
        <v>4</v>
      </c>
      <c r="AA24" s="225">
        <v>4</v>
      </c>
      <c r="AB24" s="91"/>
      <c r="AC24" s="93">
        <f t="shared" si="8"/>
        <v>4</v>
      </c>
      <c r="AD24" s="94">
        <f t="shared" si="8"/>
        <v>0</v>
      </c>
      <c r="AE24" s="95">
        <f t="shared" si="9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>
        <v>1</v>
      </c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0"/>
        <v>4</v>
      </c>
      <c r="BE24" s="93">
        <f t="shared" si="11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2</v>
      </c>
      <c r="G25" s="223">
        <v>2</v>
      </c>
      <c r="H25" s="224">
        <f>G25*100/F25</f>
        <v>100</v>
      </c>
      <c r="I25" s="224">
        <v>4</v>
      </c>
      <c r="J25" s="225">
        <f>I25*G25</f>
        <v>8</v>
      </c>
      <c r="K25" s="183">
        <f t="shared" si="2"/>
        <v>32</v>
      </c>
      <c r="L25" s="183">
        <f t="shared" si="3"/>
        <v>31840</v>
      </c>
      <c r="M25" s="183">
        <f t="shared" si="4"/>
        <v>254720</v>
      </c>
      <c r="N25" s="183"/>
      <c r="O25" s="183"/>
      <c r="P25" s="114">
        <f t="shared" si="6"/>
        <v>32</v>
      </c>
      <c r="Q25" s="114">
        <f t="shared" si="7"/>
        <v>254752</v>
      </c>
      <c r="R25" s="50"/>
      <c r="S25" s="233"/>
      <c r="T25" s="85">
        <v>14</v>
      </c>
      <c r="U25" s="1590"/>
      <c r="V25" s="83" t="s">
        <v>50</v>
      </c>
      <c r="W25" s="223">
        <v>2</v>
      </c>
      <c r="X25" s="223">
        <v>2</v>
      </c>
      <c r="Y25" s="224">
        <v>100</v>
      </c>
      <c r="Z25" s="224">
        <v>4</v>
      </c>
      <c r="AA25" s="225">
        <v>8</v>
      </c>
      <c r="AB25" s="91"/>
      <c r="AC25" s="93">
        <f t="shared" si="8"/>
        <v>8</v>
      </c>
      <c r="AD25" s="94">
        <f t="shared" si="8"/>
        <v>0</v>
      </c>
      <c r="AE25" s="95">
        <f t="shared" si="9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>
        <v>2</v>
      </c>
      <c r="AU25" s="174"/>
      <c r="AV25" s="174">
        <v>2</v>
      </c>
      <c r="AW25" s="174"/>
      <c r="AX25" s="174">
        <v>2</v>
      </c>
      <c r="AY25" s="174"/>
      <c r="AZ25" s="174">
        <v>2</v>
      </c>
      <c r="BA25" s="174"/>
      <c r="BB25" s="91"/>
      <c r="BC25" s="91"/>
      <c r="BD25" s="93">
        <f t="shared" si="10"/>
        <v>8</v>
      </c>
      <c r="BE25" s="93">
        <f t="shared" si="11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33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33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5"/>
      <c r="K28" s="183"/>
      <c r="L28" s="183"/>
      <c r="M28" s="183"/>
      <c r="N28" s="183"/>
      <c r="O28" s="183"/>
      <c r="P28" s="114"/>
      <c r="Q28" s="114"/>
      <c r="R28" s="50"/>
      <c r="S28" s="233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5"/>
      <c r="K29" s="183"/>
      <c r="L29" s="183"/>
      <c r="M29" s="183"/>
      <c r="N29" s="183"/>
      <c r="O29" s="183"/>
      <c r="P29" s="114"/>
      <c r="Q29" s="114"/>
      <c r="R29" s="50"/>
      <c r="S29" s="233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4</v>
      </c>
      <c r="C30" s="69"/>
      <c r="D30" s="1420" t="s">
        <v>61</v>
      </c>
      <c r="E30" s="67" t="s">
        <v>49</v>
      </c>
      <c r="F30" s="227">
        <v>1</v>
      </c>
      <c r="G30" s="227">
        <v>1</v>
      </c>
      <c r="H30" s="228">
        <v>100</v>
      </c>
      <c r="I30" s="228">
        <v>8</v>
      </c>
      <c r="J30" s="225">
        <f t="shared" ref="J30:J31" si="13">I30*G30</f>
        <v>8</v>
      </c>
      <c r="K30" s="183">
        <v>16</v>
      </c>
      <c r="L30" s="183">
        <v>31840</v>
      </c>
      <c r="M30" s="183">
        <v>127360</v>
      </c>
      <c r="N30" s="183"/>
      <c r="O30" s="183"/>
      <c r="P30" s="114">
        <v>16</v>
      </c>
      <c r="Q30" s="114">
        <v>127376</v>
      </c>
      <c r="R30" s="50"/>
      <c r="S30" s="233"/>
      <c r="T30" s="85">
        <v>19</v>
      </c>
      <c r="U30" s="1584" t="s">
        <v>61</v>
      </c>
      <c r="V30" s="83" t="s">
        <v>49</v>
      </c>
      <c r="W30" s="227">
        <v>1</v>
      </c>
      <c r="X30" s="227">
        <v>1</v>
      </c>
      <c r="Y30" s="228">
        <v>100</v>
      </c>
      <c r="Z30" s="228">
        <v>8</v>
      </c>
      <c r="AA30" s="229">
        <v>8</v>
      </c>
      <c r="AB30" s="91"/>
      <c r="AC30" s="93">
        <f t="shared" ref="AC30:AD31" si="14">AF30+AH30+AJ30+AL30+AN30+AP30+AR30+AT30+AV30+AX30+AZ30+BB30</f>
        <v>8</v>
      </c>
      <c r="AD30" s="94">
        <f t="shared" si="14"/>
        <v>0</v>
      </c>
      <c r="AE30" s="95">
        <f t="shared" ref="AE30:AE31" si="15">AD30*100/AC30</f>
        <v>0</v>
      </c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>
        <v>2</v>
      </c>
      <c r="AU30" s="174"/>
      <c r="AV30" s="174">
        <v>2</v>
      </c>
      <c r="AW30" s="174"/>
      <c r="AX30" s="174">
        <v>2</v>
      </c>
      <c r="AY30" s="174"/>
      <c r="AZ30" s="174">
        <v>2</v>
      </c>
      <c r="BA30" s="174"/>
      <c r="BB30" s="79"/>
      <c r="BC30" s="79"/>
      <c r="BD30" s="93">
        <f t="shared" ref="BD30:BD31" si="16">AF30+AH30+AJ30+AL30+AN30+AP30+AR30+AT30+AV30+AX30+AZ30</f>
        <v>8</v>
      </c>
      <c r="BE30" s="93">
        <f t="shared" ref="BE30:BE31" si="17">AG30+AI30+AK30+AM30+AO30+AQ30+AS30+AU30+AW30+AY30+BA30+BC30</f>
        <v>0</v>
      </c>
    </row>
    <row r="31" spans="1:57" ht="10.5" customHeight="1" x14ac:dyDescent="0.2">
      <c r="A31" s="135">
        <v>20</v>
      </c>
      <c r="B31" s="215">
        <v>4</v>
      </c>
      <c r="C31" s="101"/>
      <c r="D31" s="1420"/>
      <c r="E31" s="67" t="s">
        <v>50</v>
      </c>
      <c r="F31" s="227">
        <v>2</v>
      </c>
      <c r="G31" s="227">
        <v>2</v>
      </c>
      <c r="H31" s="228">
        <v>100</v>
      </c>
      <c r="I31" s="228">
        <v>8</v>
      </c>
      <c r="J31" s="225">
        <f t="shared" si="13"/>
        <v>16</v>
      </c>
      <c r="K31" s="183">
        <v>16</v>
      </c>
      <c r="L31" s="183">
        <v>31840</v>
      </c>
      <c r="M31" s="183">
        <v>127360</v>
      </c>
      <c r="N31" s="183"/>
      <c r="O31" s="183"/>
      <c r="P31" s="114">
        <v>16</v>
      </c>
      <c r="Q31" s="114">
        <v>127376</v>
      </c>
      <c r="R31" s="50"/>
      <c r="S31" s="233"/>
      <c r="T31" s="85">
        <v>20</v>
      </c>
      <c r="U31" s="1584"/>
      <c r="V31" s="83" t="s">
        <v>50</v>
      </c>
      <c r="W31" s="227">
        <v>2</v>
      </c>
      <c r="X31" s="227">
        <v>2</v>
      </c>
      <c r="Y31" s="228">
        <v>100</v>
      </c>
      <c r="Z31" s="228">
        <v>8</v>
      </c>
      <c r="AA31" s="229">
        <v>16</v>
      </c>
      <c r="AB31" s="91"/>
      <c r="AC31" s="93">
        <f t="shared" si="14"/>
        <v>16</v>
      </c>
      <c r="AD31" s="94">
        <f t="shared" si="14"/>
        <v>0</v>
      </c>
      <c r="AE31" s="95">
        <f t="shared" si="15"/>
        <v>0</v>
      </c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>
        <v>4</v>
      </c>
      <c r="AU31" s="174"/>
      <c r="AV31" s="174">
        <v>4</v>
      </c>
      <c r="AW31" s="174"/>
      <c r="AX31" s="174">
        <v>4</v>
      </c>
      <c r="AY31" s="174"/>
      <c r="AZ31" s="174">
        <v>4</v>
      </c>
      <c r="BA31" s="174"/>
      <c r="BB31" s="79"/>
      <c r="BC31" s="79"/>
      <c r="BD31" s="93">
        <f t="shared" si="16"/>
        <v>16</v>
      </c>
      <c r="BE31" s="93">
        <f t="shared" si="17"/>
        <v>0</v>
      </c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33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33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1</v>
      </c>
      <c r="C35" s="73"/>
      <c r="D35" s="1416" t="s">
        <v>64</v>
      </c>
      <c r="E35" s="67" t="s">
        <v>49</v>
      </c>
      <c r="F35" s="173">
        <v>200</v>
      </c>
      <c r="G35" s="173">
        <v>200</v>
      </c>
      <c r="H35" s="174">
        <f>G35*100/F35</f>
        <v>100</v>
      </c>
      <c r="I35" s="174">
        <v>1</v>
      </c>
      <c r="J35" s="176">
        <f>I35*G35</f>
        <v>200</v>
      </c>
      <c r="K35" s="183">
        <f t="shared" ref="K35:K47" si="18">J35*B35</f>
        <v>200</v>
      </c>
      <c r="L35" s="183">
        <f t="shared" si="3"/>
        <v>7960</v>
      </c>
      <c r="M35" s="183">
        <f t="shared" ref="M35:M47" si="19">L35*J35</f>
        <v>1592000</v>
      </c>
      <c r="N35" s="183"/>
      <c r="O35" s="183"/>
      <c r="P35" s="114">
        <f t="shared" ref="P35:P47" si="20">K35+N35</f>
        <v>200</v>
      </c>
      <c r="Q35" s="114">
        <f t="shared" ref="Q35:Q47" si="21">M35+P35</f>
        <v>1592200</v>
      </c>
      <c r="R35" s="61"/>
      <c r="S35" s="62"/>
      <c r="T35" s="85">
        <v>24</v>
      </c>
      <c r="U35" s="1588" t="s">
        <v>64</v>
      </c>
      <c r="V35" s="84"/>
      <c r="W35" s="173">
        <v>200</v>
      </c>
      <c r="X35" s="173">
        <v>200</v>
      </c>
      <c r="Y35" s="174">
        <v>100</v>
      </c>
      <c r="Z35" s="174">
        <v>1</v>
      </c>
      <c r="AA35" s="176">
        <v>200</v>
      </c>
      <c r="AB35" s="81"/>
      <c r="AC35" s="93">
        <f t="shared" ref="AC35:AD47" si="22">AF35+AH35+AJ35+AL35+AN35+AP35+AR35+AT35+AV35+AX35+AZ35+BB35</f>
        <v>200</v>
      </c>
      <c r="AD35" s="94">
        <f t="shared" si="22"/>
        <v>0</v>
      </c>
      <c r="AE35" s="95">
        <f t="shared" ref="AE35:AE47" si="23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100</v>
      </c>
      <c r="AU35" s="184"/>
      <c r="AV35" s="184">
        <v>100</v>
      </c>
      <c r="AW35" s="184"/>
      <c r="AX35" s="184"/>
      <c r="AY35" s="184"/>
      <c r="AZ35" s="184"/>
      <c r="BA35" s="184"/>
      <c r="BB35" s="81"/>
      <c r="BC35" s="81"/>
      <c r="BD35" s="93">
        <f t="shared" ref="BD35:BD47" si="24">AF35+AH35+AJ35+AL35+AN35+AP35+AR35+AT35+AV35+AX35+AZ35</f>
        <v>200</v>
      </c>
      <c r="BE35" s="93">
        <f t="shared" ref="BE35:BE47" si="25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1</v>
      </c>
      <c r="C36" s="73"/>
      <c r="D36" s="1416"/>
      <c r="E36" s="67" t="s">
        <v>50</v>
      </c>
      <c r="F36" s="173">
        <v>20</v>
      </c>
      <c r="G36" s="173">
        <v>20</v>
      </c>
      <c r="H36" s="174">
        <f>G36*100/F36</f>
        <v>100</v>
      </c>
      <c r="I36" s="174">
        <v>1</v>
      </c>
      <c r="J36" s="176">
        <f>I36*G36</f>
        <v>20</v>
      </c>
      <c r="K36" s="183">
        <f t="shared" si="18"/>
        <v>20</v>
      </c>
      <c r="L36" s="183">
        <f t="shared" si="3"/>
        <v>7960</v>
      </c>
      <c r="M36" s="183">
        <f t="shared" si="19"/>
        <v>159200</v>
      </c>
      <c r="N36" s="183"/>
      <c r="O36" s="183"/>
      <c r="P36" s="114">
        <f t="shared" si="20"/>
        <v>20</v>
      </c>
      <c r="Q36" s="114">
        <f t="shared" si="21"/>
        <v>159220</v>
      </c>
      <c r="R36" s="61"/>
      <c r="S36" s="62"/>
      <c r="T36" s="85">
        <v>25</v>
      </c>
      <c r="U36" s="1589"/>
      <c r="V36" s="84"/>
      <c r="W36" s="173">
        <v>20</v>
      </c>
      <c r="X36" s="173">
        <v>20</v>
      </c>
      <c r="Y36" s="174">
        <v>100</v>
      </c>
      <c r="Z36" s="174">
        <v>1</v>
      </c>
      <c r="AA36" s="176">
        <v>20</v>
      </c>
      <c r="AB36" s="81"/>
      <c r="AC36" s="93">
        <f t="shared" si="22"/>
        <v>20</v>
      </c>
      <c r="AD36" s="94">
        <f t="shared" si="22"/>
        <v>0</v>
      </c>
      <c r="AE36" s="95">
        <f t="shared" si="23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20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24"/>
        <v>20</v>
      </c>
      <c r="BE36" s="93">
        <f t="shared" si="25"/>
        <v>0</v>
      </c>
    </row>
    <row r="37" spans="1:57" ht="21" customHeight="1" x14ac:dyDescent="0.2">
      <c r="A37" s="135">
        <v>26</v>
      </c>
      <c r="B37" s="215">
        <v>0.3</v>
      </c>
      <c r="C37" s="69"/>
      <c r="D37" s="23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33"/>
      <c r="T37" s="85">
        <v>26</v>
      </c>
      <c r="U37" s="24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3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33"/>
      <c r="T38" s="85">
        <v>27</v>
      </c>
      <c r="U38" s="24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33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33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33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33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33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33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/>
      <c r="G45" s="173"/>
      <c r="H45" s="174"/>
      <c r="I45" s="174"/>
      <c r="J45" s="176"/>
      <c r="K45" s="183"/>
      <c r="L45" s="183"/>
      <c r="M45" s="183"/>
      <c r="N45" s="183"/>
      <c r="O45" s="183"/>
      <c r="P45" s="114"/>
      <c r="Q45" s="114"/>
      <c r="R45" s="50"/>
      <c r="S45" s="233"/>
      <c r="T45" s="85">
        <v>34</v>
      </c>
      <c r="U45" s="1585" t="s">
        <v>71</v>
      </c>
      <c r="V45" s="83" t="s">
        <v>49</v>
      </c>
      <c r="W45" s="173"/>
      <c r="X45" s="173"/>
      <c r="Y45" s="174"/>
      <c r="Z45" s="174"/>
      <c r="AA45" s="176"/>
      <c r="AB45" s="91"/>
      <c r="AC45" s="93"/>
      <c r="AD45" s="94"/>
      <c r="AE45" s="95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/>
      <c r="AU45" s="174"/>
      <c r="AV45" s="174"/>
      <c r="AW45" s="174"/>
      <c r="AX45" s="174"/>
      <c r="AY45" s="174"/>
      <c r="AZ45" s="174"/>
      <c r="BA45" s="174"/>
      <c r="BB45" s="92"/>
      <c r="BC45" s="91"/>
      <c r="BD45" s="93"/>
      <c r="BE45" s="93"/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33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73">
        <v>1</v>
      </c>
      <c r="G47" s="173">
        <v>1</v>
      </c>
      <c r="H47" s="174">
        <f>G47*100/F47</f>
        <v>100</v>
      </c>
      <c r="I47" s="174">
        <v>40</v>
      </c>
      <c r="J47" s="175">
        <f>I47*G47</f>
        <v>40</v>
      </c>
      <c r="K47" s="183">
        <f t="shared" si="18"/>
        <v>160</v>
      </c>
      <c r="L47" s="183">
        <f t="shared" si="3"/>
        <v>31840</v>
      </c>
      <c r="M47" s="183">
        <f t="shared" si="19"/>
        <v>1273600</v>
      </c>
      <c r="N47" s="183"/>
      <c r="O47" s="183"/>
      <c r="P47" s="114">
        <f t="shared" si="20"/>
        <v>160</v>
      </c>
      <c r="Q47" s="114">
        <f t="shared" si="21"/>
        <v>1273760</v>
      </c>
      <c r="R47" s="50"/>
      <c r="S47" s="233"/>
      <c r="T47" s="85">
        <v>36</v>
      </c>
      <c r="U47" s="1585" t="s">
        <v>72</v>
      </c>
      <c r="V47" s="83" t="s">
        <v>49</v>
      </c>
      <c r="W47" s="173">
        <v>1</v>
      </c>
      <c r="X47" s="173">
        <v>1</v>
      </c>
      <c r="Y47" s="174">
        <v>100</v>
      </c>
      <c r="Z47" s="174">
        <v>40</v>
      </c>
      <c r="AA47" s="175">
        <v>40</v>
      </c>
      <c r="AB47" s="91"/>
      <c r="AC47" s="93">
        <f t="shared" ref="AC47" si="26">AF47+AH47+AJ47+AL47+AN47+AP47+AR47+AT47+AV47+AX47+AZ47+BB47</f>
        <v>40</v>
      </c>
      <c r="AD47" s="94">
        <f t="shared" si="22"/>
        <v>0</v>
      </c>
      <c r="AE47" s="95">
        <f t="shared" si="23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10</v>
      </c>
      <c r="AU47" s="174"/>
      <c r="AV47" s="174">
        <v>10</v>
      </c>
      <c r="AW47" s="174"/>
      <c r="AX47" s="174">
        <v>10</v>
      </c>
      <c r="AY47" s="174"/>
      <c r="AZ47" s="174">
        <v>10</v>
      </c>
      <c r="BA47" s="174"/>
      <c r="BB47" s="92"/>
      <c r="BC47" s="91"/>
      <c r="BD47" s="93">
        <f t="shared" si="24"/>
        <v>40</v>
      </c>
      <c r="BE47" s="93">
        <f t="shared" si="25"/>
        <v>0</v>
      </c>
    </row>
    <row r="48" spans="1:57" ht="11.25" customHeight="1" x14ac:dyDescent="0.2">
      <c r="A48" s="135">
        <v>37</v>
      </c>
      <c r="B48" s="215">
        <v>4</v>
      </c>
      <c r="C48" s="69"/>
      <c r="D48" s="1421"/>
      <c r="E48" s="67" t="s">
        <v>50</v>
      </c>
      <c r="F48" s="173"/>
      <c r="G48" s="173"/>
      <c r="H48" s="174"/>
      <c r="I48" s="174"/>
      <c r="J48" s="175"/>
      <c r="K48" s="183"/>
      <c r="L48" s="183"/>
      <c r="M48" s="183"/>
      <c r="N48" s="183"/>
      <c r="O48" s="183"/>
      <c r="P48" s="114"/>
      <c r="Q48" s="114"/>
      <c r="R48" s="50"/>
      <c r="S48" s="233"/>
      <c r="T48" s="85">
        <v>37</v>
      </c>
      <c r="U48" s="1585"/>
      <c r="V48" s="83" t="s">
        <v>50</v>
      </c>
      <c r="W48" s="173"/>
      <c r="X48" s="173"/>
      <c r="Y48" s="174"/>
      <c r="Z48" s="174"/>
      <c r="AA48" s="175"/>
      <c r="AB48" s="91"/>
      <c r="AC48" s="93"/>
      <c r="AD48" s="94"/>
      <c r="AE48" s="95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/>
      <c r="AU48" s="174"/>
      <c r="AV48" s="174"/>
      <c r="AW48" s="174"/>
      <c r="AX48" s="174"/>
      <c r="AY48" s="174"/>
      <c r="AZ48" s="174"/>
      <c r="BA48" s="174"/>
      <c r="BB48" s="91"/>
      <c r="BC48" s="91"/>
      <c r="BD48" s="93"/>
      <c r="BE48" s="93"/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33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33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33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33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33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33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33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33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3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33"/>
      <c r="T57" s="85">
        <v>46</v>
      </c>
      <c r="U57" s="24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33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33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33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33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6"/>
      <c r="K62" s="183"/>
      <c r="L62" s="183"/>
      <c r="M62" s="183"/>
      <c r="N62" s="183"/>
      <c r="O62" s="183"/>
      <c r="P62" s="114"/>
      <c r="Q62" s="114"/>
      <c r="R62" s="50"/>
      <c r="S62" s="233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33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33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33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33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33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33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33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33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33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33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33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1</v>
      </c>
      <c r="C76" s="73"/>
      <c r="D76" s="1425" t="s">
        <v>89</v>
      </c>
      <c r="E76" s="67" t="s">
        <v>49</v>
      </c>
      <c r="F76" s="173">
        <v>60</v>
      </c>
      <c r="G76" s="173">
        <v>60</v>
      </c>
      <c r="H76" s="174">
        <f t="shared" ref="H76:H79" si="27">G76*100/F76</f>
        <v>100</v>
      </c>
      <c r="I76" s="174">
        <v>1</v>
      </c>
      <c r="J76" s="176">
        <f t="shared" ref="J76:J79" si="28">I76*G76</f>
        <v>60</v>
      </c>
      <c r="K76" s="183">
        <f t="shared" ref="K76:K79" si="29">J76*B76</f>
        <v>60</v>
      </c>
      <c r="L76" s="183">
        <f t="shared" ref="L76:L77" si="30">B76*7960</f>
        <v>7960</v>
      </c>
      <c r="M76" s="183">
        <f t="shared" ref="M76:M79" si="31">L76*J76</f>
        <v>477600</v>
      </c>
      <c r="N76" s="183"/>
      <c r="O76" s="183"/>
      <c r="P76" s="114">
        <f t="shared" ref="P76:P79" si="32">K76+N76</f>
        <v>60</v>
      </c>
      <c r="Q76" s="114">
        <f t="shared" ref="Q76:Q79" si="33">M76+P76</f>
        <v>477660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60</v>
      </c>
      <c r="X76" s="173">
        <v>60</v>
      </c>
      <c r="Y76" s="174">
        <v>100</v>
      </c>
      <c r="Z76" s="174">
        <v>1</v>
      </c>
      <c r="AA76" s="176">
        <v>60</v>
      </c>
      <c r="AB76" s="91"/>
      <c r="AC76" s="93">
        <f t="shared" ref="AC76:AD79" si="34">AF76+AH76+AJ76+AL76+AN76+AP76+AR76+AT76+AV76+AX76+AZ76+BB76</f>
        <v>60</v>
      </c>
      <c r="AD76" s="94">
        <f t="shared" si="34"/>
        <v>0</v>
      </c>
      <c r="AE76" s="95">
        <f t="shared" ref="AE76:AE79" si="35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60</v>
      </c>
      <c r="AW76" s="184"/>
      <c r="AX76" s="184"/>
      <c r="AY76" s="184"/>
      <c r="AZ76" s="184"/>
      <c r="BA76" s="184"/>
      <c r="BB76" s="91"/>
      <c r="BC76" s="91"/>
      <c r="BD76" s="93">
        <f t="shared" ref="BD76:BD99" si="36">AF76+AH76+AJ76+AL76+AN76+AP76+AR76+AT76+AV76+AX76+AZ76</f>
        <v>60</v>
      </c>
      <c r="BE76" s="93">
        <f t="shared" ref="BE76:BE99" si="37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1</v>
      </c>
      <c r="C77" s="73"/>
      <c r="D77" s="1425"/>
      <c r="E77" s="67" t="s">
        <v>50</v>
      </c>
      <c r="F77" s="173">
        <v>10</v>
      </c>
      <c r="G77" s="173">
        <v>10</v>
      </c>
      <c r="H77" s="174">
        <f t="shared" si="27"/>
        <v>100</v>
      </c>
      <c r="I77" s="174">
        <v>1</v>
      </c>
      <c r="J77" s="176">
        <f t="shared" si="28"/>
        <v>10</v>
      </c>
      <c r="K77" s="183">
        <f t="shared" si="29"/>
        <v>10</v>
      </c>
      <c r="L77" s="183">
        <f t="shared" si="30"/>
        <v>7960</v>
      </c>
      <c r="M77" s="183">
        <f t="shared" si="31"/>
        <v>79600</v>
      </c>
      <c r="N77" s="183"/>
      <c r="O77" s="183"/>
      <c r="P77" s="114">
        <f t="shared" si="32"/>
        <v>10</v>
      </c>
      <c r="Q77" s="114">
        <f t="shared" si="33"/>
        <v>79610</v>
      </c>
      <c r="R77" s="61"/>
      <c r="S77" s="62"/>
      <c r="T77" s="85">
        <v>66</v>
      </c>
      <c r="U77" s="1587"/>
      <c r="V77" s="83" t="s">
        <v>50</v>
      </c>
      <c r="W77" s="173">
        <v>10</v>
      </c>
      <c r="X77" s="173">
        <v>10</v>
      </c>
      <c r="Y77" s="174">
        <v>100</v>
      </c>
      <c r="Z77" s="174">
        <v>1</v>
      </c>
      <c r="AA77" s="176">
        <v>10</v>
      </c>
      <c r="AB77" s="91"/>
      <c r="AC77" s="93">
        <f t="shared" si="34"/>
        <v>10</v>
      </c>
      <c r="AD77" s="94">
        <f t="shared" si="34"/>
        <v>0</v>
      </c>
      <c r="AE77" s="95">
        <f t="shared" si="35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10</v>
      </c>
      <c r="AW77" s="184"/>
      <c r="AX77" s="184"/>
      <c r="AY77" s="184"/>
      <c r="AZ77" s="184"/>
      <c r="BA77" s="184"/>
      <c r="BB77" s="91"/>
      <c r="BC77" s="91"/>
      <c r="BD77" s="93">
        <f t="shared" si="36"/>
        <v>10</v>
      </c>
      <c r="BE77" s="93">
        <f t="shared" si="37"/>
        <v>0</v>
      </c>
    </row>
    <row r="78" spans="1:57" ht="12" customHeight="1" x14ac:dyDescent="0.2">
      <c r="A78" s="135">
        <v>67</v>
      </c>
      <c r="B78" s="215">
        <v>4</v>
      </c>
      <c r="C78" s="69"/>
      <c r="D78" s="1419" t="s">
        <v>90</v>
      </c>
      <c r="E78" s="67" t="s">
        <v>49</v>
      </c>
      <c r="F78" s="173">
        <v>14</v>
      </c>
      <c r="G78" s="173">
        <v>14</v>
      </c>
      <c r="H78" s="174">
        <f t="shared" si="27"/>
        <v>100</v>
      </c>
      <c r="I78" s="174">
        <v>2</v>
      </c>
      <c r="J78" s="176">
        <f t="shared" si="28"/>
        <v>28</v>
      </c>
      <c r="K78" s="183">
        <f t="shared" si="29"/>
        <v>112</v>
      </c>
      <c r="L78" s="183">
        <f t="shared" si="3"/>
        <v>31840</v>
      </c>
      <c r="M78" s="183">
        <f t="shared" si="31"/>
        <v>891520</v>
      </c>
      <c r="N78" s="183"/>
      <c r="O78" s="183"/>
      <c r="P78" s="114">
        <f t="shared" si="32"/>
        <v>112</v>
      </c>
      <c r="Q78" s="114">
        <f t="shared" si="33"/>
        <v>891632</v>
      </c>
      <c r="R78" s="50"/>
      <c r="S78" s="233"/>
      <c r="T78" s="85">
        <v>67</v>
      </c>
      <c r="U78" s="1583" t="s">
        <v>90</v>
      </c>
      <c r="V78" s="83" t="s">
        <v>49</v>
      </c>
      <c r="W78" s="173">
        <v>14</v>
      </c>
      <c r="X78" s="173">
        <v>14</v>
      </c>
      <c r="Y78" s="174">
        <v>100</v>
      </c>
      <c r="Z78" s="174">
        <v>2</v>
      </c>
      <c r="AA78" s="176">
        <v>28</v>
      </c>
      <c r="AB78" s="91"/>
      <c r="AC78" s="93">
        <f t="shared" si="34"/>
        <v>28</v>
      </c>
      <c r="AD78" s="94">
        <f t="shared" si="34"/>
        <v>0</v>
      </c>
      <c r="AE78" s="95">
        <f t="shared" si="35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/>
      <c r="AU78" s="184"/>
      <c r="AV78" s="174">
        <v>14</v>
      </c>
      <c r="AW78" s="184"/>
      <c r="AX78" s="184">
        <v>14</v>
      </c>
      <c r="AY78" s="184"/>
      <c r="AZ78" s="184"/>
      <c r="BA78" s="184"/>
      <c r="BB78" s="91"/>
      <c r="BC78" s="91"/>
      <c r="BD78" s="93">
        <f t="shared" si="36"/>
        <v>28</v>
      </c>
      <c r="BE78" s="93">
        <f t="shared" si="37"/>
        <v>0</v>
      </c>
    </row>
    <row r="79" spans="1:57" ht="13.5" customHeight="1" x14ac:dyDescent="0.2">
      <c r="A79" s="135">
        <v>68</v>
      </c>
      <c r="B79" s="215">
        <v>4</v>
      </c>
      <c r="C79" s="208">
        <v>170</v>
      </c>
      <c r="D79" s="1419"/>
      <c r="E79" s="67" t="s">
        <v>50</v>
      </c>
      <c r="F79" s="173">
        <v>10</v>
      </c>
      <c r="G79" s="173">
        <v>10</v>
      </c>
      <c r="H79" s="174">
        <f t="shared" si="27"/>
        <v>100</v>
      </c>
      <c r="I79" s="174">
        <v>2</v>
      </c>
      <c r="J79" s="176">
        <f t="shared" si="28"/>
        <v>20</v>
      </c>
      <c r="K79" s="183">
        <f t="shared" si="29"/>
        <v>80</v>
      </c>
      <c r="L79" s="183">
        <f t="shared" ref="L79:L107" si="38">B79*7960</f>
        <v>31840</v>
      </c>
      <c r="M79" s="183">
        <f t="shared" si="31"/>
        <v>636800</v>
      </c>
      <c r="N79" s="183">
        <f>C79+J79</f>
        <v>190</v>
      </c>
      <c r="O79" s="183">
        <f t="shared" ref="O79" si="39">N79*7960</f>
        <v>1512400</v>
      </c>
      <c r="P79" s="114">
        <f t="shared" si="32"/>
        <v>270</v>
      </c>
      <c r="Q79" s="114">
        <f t="shared" si="33"/>
        <v>637070</v>
      </c>
      <c r="R79" s="50"/>
      <c r="S79" s="233"/>
      <c r="T79" s="85">
        <v>68</v>
      </c>
      <c r="U79" s="1583"/>
      <c r="V79" s="83" t="s">
        <v>50</v>
      </c>
      <c r="W79" s="173">
        <v>10</v>
      </c>
      <c r="X79" s="173">
        <v>10</v>
      </c>
      <c r="Y79" s="174">
        <v>100</v>
      </c>
      <c r="Z79" s="174">
        <v>2</v>
      </c>
      <c r="AA79" s="176">
        <v>20</v>
      </c>
      <c r="AB79" s="91"/>
      <c r="AC79" s="93">
        <f t="shared" si="34"/>
        <v>20</v>
      </c>
      <c r="AD79" s="94">
        <f t="shared" si="34"/>
        <v>0</v>
      </c>
      <c r="AE79" s="95">
        <f t="shared" si="35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/>
      <c r="AU79" s="174"/>
      <c r="AV79" s="174">
        <v>10</v>
      </c>
      <c r="AW79" s="174"/>
      <c r="AX79" s="174">
        <v>10</v>
      </c>
      <c r="AY79" s="174"/>
      <c r="AZ79" s="174"/>
      <c r="BA79" s="174"/>
      <c r="BB79" s="91"/>
      <c r="BC79" s="91"/>
      <c r="BD79" s="93">
        <f t="shared" si="36"/>
        <v>20</v>
      </c>
      <c r="BE79" s="93">
        <f t="shared" si="37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33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33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33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33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4</v>
      </c>
      <c r="C84" s="69"/>
      <c r="D84" s="1420" t="s">
        <v>93</v>
      </c>
      <c r="E84" s="67" t="s">
        <v>49</v>
      </c>
      <c r="F84" s="173">
        <v>7</v>
      </c>
      <c r="G84" s="173">
        <v>7</v>
      </c>
      <c r="H84" s="174">
        <f t="shared" ref="H84" si="40">G84*100/F84</f>
        <v>100</v>
      </c>
      <c r="I84" s="174">
        <v>2</v>
      </c>
      <c r="J84" s="176">
        <f t="shared" ref="J84" si="41">I84*G84</f>
        <v>14</v>
      </c>
      <c r="K84" s="183">
        <f t="shared" ref="K84" si="42">J84*B84</f>
        <v>56</v>
      </c>
      <c r="L84" s="183">
        <f t="shared" ref="L84" si="43">B84*7960</f>
        <v>31840</v>
      </c>
      <c r="M84" s="183">
        <f t="shared" ref="M84" si="44">L84*J84</f>
        <v>445760</v>
      </c>
      <c r="N84" s="183"/>
      <c r="O84" s="183"/>
      <c r="P84" s="114">
        <f t="shared" ref="P84" si="45">K84+N84</f>
        <v>56</v>
      </c>
      <c r="Q84" s="114">
        <f t="shared" ref="Q84" si="46">M84+P84</f>
        <v>445816</v>
      </c>
      <c r="R84" s="50"/>
      <c r="S84" s="233"/>
      <c r="T84" s="85">
        <v>73</v>
      </c>
      <c r="U84" s="1584" t="s">
        <v>93</v>
      </c>
      <c r="V84" s="83" t="s">
        <v>49</v>
      </c>
      <c r="W84" s="173">
        <v>7</v>
      </c>
      <c r="X84" s="173">
        <v>7</v>
      </c>
      <c r="Y84" s="174">
        <v>100</v>
      </c>
      <c r="Z84" s="174">
        <v>2</v>
      </c>
      <c r="AA84" s="176">
        <v>14</v>
      </c>
      <c r="AB84" s="91"/>
      <c r="AC84" s="93">
        <f t="shared" ref="AC84:AD84" si="47">AF84+AH84+AJ84+AL84+AN84+AP84+AR84+AT84+AV84+AX84+AZ84+BB84</f>
        <v>14</v>
      </c>
      <c r="AD84" s="94">
        <f t="shared" si="47"/>
        <v>0</v>
      </c>
      <c r="AE84" s="95">
        <f t="shared" ref="AE84" si="48">AD84*100/AC84</f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>
        <v>7</v>
      </c>
      <c r="AW84" s="174"/>
      <c r="AX84" s="174">
        <v>7</v>
      </c>
      <c r="AY84" s="174"/>
      <c r="AZ84" s="174"/>
      <c r="BA84" s="174"/>
      <c r="BB84" s="91"/>
      <c r="BC84" s="91"/>
      <c r="BD84" s="93">
        <f t="shared" si="36"/>
        <v>14</v>
      </c>
      <c r="BE84" s="93">
        <f t="shared" si="37"/>
        <v>0</v>
      </c>
    </row>
    <row r="85" spans="1:57" ht="12" customHeight="1" x14ac:dyDescent="0.2">
      <c r="A85" s="135">
        <v>74</v>
      </c>
      <c r="B85" s="215">
        <v>4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33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4</v>
      </c>
      <c r="C86" s="72"/>
      <c r="D86" s="1421" t="s">
        <v>94</v>
      </c>
      <c r="E86" s="67" t="s">
        <v>49</v>
      </c>
      <c r="F86" s="173">
        <v>2</v>
      </c>
      <c r="G86" s="173">
        <v>2</v>
      </c>
      <c r="H86" s="174">
        <f t="shared" ref="H86" si="49">G86*100/F86</f>
        <v>100</v>
      </c>
      <c r="I86" s="174">
        <v>2</v>
      </c>
      <c r="J86" s="176">
        <f t="shared" ref="J86" si="50">I86*G86</f>
        <v>4</v>
      </c>
      <c r="K86" s="183">
        <f t="shared" ref="K86" si="51">J86*B86</f>
        <v>16</v>
      </c>
      <c r="L86" s="183">
        <f t="shared" ref="L86" si="52">B86*7960</f>
        <v>31840</v>
      </c>
      <c r="M86" s="183">
        <f t="shared" ref="M86" si="53">L86*J86</f>
        <v>127360</v>
      </c>
      <c r="N86" s="183"/>
      <c r="O86" s="183"/>
      <c r="P86" s="114">
        <f t="shared" ref="P86" si="54">K86+N86</f>
        <v>16</v>
      </c>
      <c r="Q86" s="114">
        <f t="shared" ref="Q86" si="55">M86+P86</f>
        <v>127376</v>
      </c>
      <c r="R86" s="50"/>
      <c r="S86" s="233"/>
      <c r="T86" s="85">
        <v>75</v>
      </c>
      <c r="U86" s="1585" t="s">
        <v>94</v>
      </c>
      <c r="V86" s="83" t="s">
        <v>49</v>
      </c>
      <c r="W86" s="173">
        <v>2</v>
      </c>
      <c r="X86" s="173">
        <v>2</v>
      </c>
      <c r="Y86" s="174">
        <v>100</v>
      </c>
      <c r="Z86" s="174">
        <v>2</v>
      </c>
      <c r="AA86" s="176">
        <v>4</v>
      </c>
      <c r="AB86" s="91"/>
      <c r="AC86" s="93">
        <f t="shared" ref="AC86:AD88" si="56">AF86+AH86+AJ86+AL86+AN86+AP86+AR86+AT86+AV86+AX86+AZ86+BB86</f>
        <v>4</v>
      </c>
      <c r="AD86" s="94">
        <f t="shared" si="56"/>
        <v>0</v>
      </c>
      <c r="AE86" s="95">
        <f t="shared" ref="AE86:AE88" si="57">AD86*100/AC86</f>
        <v>0</v>
      </c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>
        <v>2</v>
      </c>
      <c r="AW86" s="174"/>
      <c r="AX86" s="174">
        <v>2</v>
      </c>
      <c r="AY86" s="174"/>
      <c r="AZ86" s="174"/>
      <c r="BA86" s="174"/>
      <c r="BB86" s="91"/>
      <c r="BC86" s="91"/>
      <c r="BD86" s="93">
        <f t="shared" ref="BD86:BD88" si="58">AF86+AH86+AJ86+AL86+AN86+AP86+AR86+AT86+AV86+AX86+AZ86</f>
        <v>4</v>
      </c>
      <c r="BE86" s="93">
        <f t="shared" ref="BE86:BE88" si="59">AG86+AI86+AK86+AM86+AO86+AQ86+AS86+AU86+AW86+AY86+BA86+BC86</f>
        <v>0</v>
      </c>
    </row>
    <row r="87" spans="1:57" ht="13.5" customHeight="1" x14ac:dyDescent="0.2">
      <c r="A87" s="135">
        <v>76</v>
      </c>
      <c r="B87" s="216">
        <v>4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33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8</v>
      </c>
      <c r="C88" s="69"/>
      <c r="D88" s="1420" t="s">
        <v>95</v>
      </c>
      <c r="E88" s="67" t="s">
        <v>49</v>
      </c>
      <c r="F88" s="173">
        <v>1</v>
      </c>
      <c r="G88" s="173">
        <v>1</v>
      </c>
      <c r="H88" s="174">
        <f t="shared" ref="H88" si="60">G88*100/F88</f>
        <v>100</v>
      </c>
      <c r="I88" s="174">
        <v>3</v>
      </c>
      <c r="J88" s="176">
        <f t="shared" ref="J88" si="61">I88*G88</f>
        <v>3</v>
      </c>
      <c r="K88" s="183">
        <f t="shared" ref="K88" si="62">J88*B88</f>
        <v>24</v>
      </c>
      <c r="L88" s="183">
        <f t="shared" ref="L88" si="63">B88*7960</f>
        <v>63680</v>
      </c>
      <c r="M88" s="183">
        <f t="shared" ref="M88" si="64">L88*J88</f>
        <v>191040</v>
      </c>
      <c r="N88" s="183"/>
      <c r="O88" s="183"/>
      <c r="P88" s="114">
        <f t="shared" ref="P88" si="65">K88+N88</f>
        <v>24</v>
      </c>
      <c r="Q88" s="114">
        <f t="shared" ref="Q88" si="66">M88+P88</f>
        <v>191064</v>
      </c>
      <c r="R88" s="50"/>
      <c r="S88" s="233"/>
      <c r="T88" s="85">
        <v>77</v>
      </c>
      <c r="U88" s="1583" t="s">
        <v>95</v>
      </c>
      <c r="V88" s="83" t="s">
        <v>49</v>
      </c>
      <c r="W88" s="173">
        <v>1</v>
      </c>
      <c r="X88" s="173">
        <v>1</v>
      </c>
      <c r="Y88" s="174">
        <v>100</v>
      </c>
      <c r="Z88" s="174">
        <v>3</v>
      </c>
      <c r="AA88" s="176">
        <v>3</v>
      </c>
      <c r="AB88" s="91"/>
      <c r="AC88" s="93">
        <f t="shared" si="56"/>
        <v>3</v>
      </c>
      <c r="AD88" s="94">
        <f t="shared" si="56"/>
        <v>0</v>
      </c>
      <c r="AE88" s="95">
        <f t="shared" si="57"/>
        <v>0</v>
      </c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>
        <v>1</v>
      </c>
      <c r="AW88" s="174"/>
      <c r="AX88" s="174">
        <v>1</v>
      </c>
      <c r="AY88" s="174"/>
      <c r="AZ88" s="174">
        <v>1</v>
      </c>
      <c r="BA88" s="174"/>
      <c r="BB88" s="91"/>
      <c r="BC88" s="91"/>
      <c r="BD88" s="93">
        <f t="shared" si="58"/>
        <v>3</v>
      </c>
      <c r="BE88" s="93">
        <f t="shared" si="59"/>
        <v>0</v>
      </c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33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33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33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3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33"/>
      <c r="T92" s="85">
        <v>81</v>
      </c>
      <c r="U92" s="239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3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33"/>
      <c r="T93" s="85">
        <v>82</v>
      </c>
      <c r="U93" s="24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33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33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33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33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32" t="s">
        <v>102</v>
      </c>
      <c r="E99" s="67" t="s">
        <v>49</v>
      </c>
      <c r="F99" s="173">
        <v>2</v>
      </c>
      <c r="G99" s="173">
        <v>2</v>
      </c>
      <c r="H99" s="174">
        <f>G99*100/F99</f>
        <v>100</v>
      </c>
      <c r="I99" s="174">
        <v>1</v>
      </c>
      <c r="J99" s="176">
        <f>I99*G99</f>
        <v>2</v>
      </c>
      <c r="K99" s="183">
        <f>J99*B99</f>
        <v>80</v>
      </c>
      <c r="L99" s="183">
        <f t="shared" ref="L99:L101" si="67">B99*7960</f>
        <v>318400</v>
      </c>
      <c r="M99" s="183">
        <f>L99*J99</f>
        <v>636800</v>
      </c>
      <c r="N99" s="183"/>
      <c r="O99" s="183"/>
      <c r="P99" s="114">
        <f>K99+N99</f>
        <v>80</v>
      </c>
      <c r="Q99" s="114">
        <f>M99+P99</f>
        <v>636880</v>
      </c>
      <c r="R99" s="50"/>
      <c r="S99" s="233"/>
      <c r="T99" s="85">
        <v>88</v>
      </c>
      <c r="U99" s="240" t="s">
        <v>102</v>
      </c>
      <c r="V99" s="83" t="s">
        <v>49</v>
      </c>
      <c r="W99" s="173">
        <v>2</v>
      </c>
      <c r="X99" s="173">
        <v>2</v>
      </c>
      <c r="Y99" s="174">
        <v>100</v>
      </c>
      <c r="Z99" s="174">
        <v>1</v>
      </c>
      <c r="AA99" s="176">
        <v>2</v>
      </c>
      <c r="AB99" s="91"/>
      <c r="AC99" s="93">
        <f t="shared" ref="AC99:AD101" si="68">AF99+AH99+AJ99+AL99+AN99+AP99+AR99+AT99+AV99+AX99+AZ99+BB99</f>
        <v>2</v>
      </c>
      <c r="AD99" s="94">
        <f t="shared" si="68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>
        <v>2</v>
      </c>
      <c r="AW99" s="174"/>
      <c r="AX99" s="174"/>
      <c r="AY99" s="174"/>
      <c r="AZ99" s="174"/>
      <c r="BA99" s="184"/>
      <c r="BB99" s="91"/>
      <c r="BC99" s="79"/>
      <c r="BD99" s="93">
        <f t="shared" si="36"/>
        <v>2</v>
      </c>
      <c r="BE99" s="93">
        <f t="shared" si="37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90</v>
      </c>
      <c r="J100" s="176">
        <v>90</v>
      </c>
      <c r="K100" s="183">
        <f>J100*B100</f>
        <v>90</v>
      </c>
      <c r="L100" s="183">
        <f t="shared" si="67"/>
        <v>7960</v>
      </c>
      <c r="M100" s="183">
        <f>L100*J100</f>
        <v>716400</v>
      </c>
      <c r="N100" s="183"/>
      <c r="O100" s="183"/>
      <c r="P100" s="114">
        <f>K100+N100</f>
        <v>90</v>
      </c>
      <c r="Q100" s="114">
        <f>M100+P100</f>
        <v>716490</v>
      </c>
      <c r="R100" s="50"/>
      <c r="S100" s="233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v>100</v>
      </c>
      <c r="Z100" s="174">
        <v>90</v>
      </c>
      <c r="AA100" s="176">
        <v>90</v>
      </c>
      <c r="AB100" s="91"/>
      <c r="AC100" s="93">
        <f t="shared" si="68"/>
        <v>90</v>
      </c>
      <c r="AD100" s="94">
        <f t="shared" si="68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50</v>
      </c>
      <c r="AU100" s="174"/>
      <c r="AV100" s="174">
        <v>20</v>
      </c>
      <c r="AW100" s="174"/>
      <c r="AX100" s="174">
        <v>10</v>
      </c>
      <c r="AY100" s="174"/>
      <c r="AZ100" s="174">
        <v>10</v>
      </c>
      <c r="BA100" s="174"/>
      <c r="BB100" s="91"/>
      <c r="BC100" s="79"/>
      <c r="BD100" s="93">
        <f>AF100+AH100+AJ100+AL100+AN100+AP100+AR100+AT100+AV100+AX100+AZ100</f>
        <v>90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20</v>
      </c>
      <c r="J101" s="176">
        <v>20</v>
      </c>
      <c r="K101" s="183">
        <f>J101*B101</f>
        <v>30</v>
      </c>
      <c r="L101" s="183">
        <f t="shared" si="67"/>
        <v>11940</v>
      </c>
      <c r="M101" s="183">
        <f>L101*J101</f>
        <v>238800</v>
      </c>
      <c r="N101" s="183"/>
      <c r="O101" s="183"/>
      <c r="P101" s="114">
        <f>K101+N101</f>
        <v>30</v>
      </c>
      <c r="Q101" s="114">
        <f>M101+P101</f>
        <v>238830</v>
      </c>
      <c r="R101" s="50"/>
      <c r="S101" s="233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v>100</v>
      </c>
      <c r="Z101" s="174">
        <v>20</v>
      </c>
      <c r="AA101" s="176">
        <v>20</v>
      </c>
      <c r="AB101" s="91"/>
      <c r="AC101" s="93">
        <f t="shared" si="68"/>
        <v>20</v>
      </c>
      <c r="AD101" s="94">
        <f t="shared" si="68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10</v>
      </c>
      <c r="AU101" s="174"/>
      <c r="AV101" s="174">
        <v>5</v>
      </c>
      <c r="AW101" s="174"/>
      <c r="AX101" s="174">
        <v>3</v>
      </c>
      <c r="AY101" s="174"/>
      <c r="AZ101" s="174">
        <v>2</v>
      </c>
      <c r="BA101" s="174"/>
      <c r="BB101" s="91"/>
      <c r="BC101" s="79"/>
      <c r="BD101" s="93">
        <f>AF101+AH101+AJ101+AL101+AN101+AP101+AR101+AT101+AV101+AX101+AZ101</f>
        <v>20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32" t="s">
        <v>105</v>
      </c>
      <c r="E103" s="67" t="s">
        <v>106</v>
      </c>
      <c r="F103" s="182">
        <v>2</v>
      </c>
      <c r="G103" s="182">
        <v>2</v>
      </c>
      <c r="H103" s="174">
        <f>G103*100/F103</f>
        <v>100</v>
      </c>
      <c r="I103" s="174">
        <v>5</v>
      </c>
      <c r="J103" s="176">
        <v>10</v>
      </c>
      <c r="K103" s="183">
        <f>J103*B103</f>
        <v>80</v>
      </c>
      <c r="L103" s="183">
        <f t="shared" si="38"/>
        <v>63680</v>
      </c>
      <c r="M103" s="183">
        <f>L103*J103</f>
        <v>636800</v>
      </c>
      <c r="N103" s="183"/>
      <c r="O103" s="183"/>
      <c r="P103" s="114">
        <f>K103+N103</f>
        <v>80</v>
      </c>
      <c r="Q103" s="114">
        <f>M103+P103</f>
        <v>636880</v>
      </c>
      <c r="R103" s="50"/>
      <c r="S103" s="233"/>
      <c r="T103" s="85">
        <v>92</v>
      </c>
      <c r="U103" s="239" t="s">
        <v>105</v>
      </c>
      <c r="V103" s="83" t="s">
        <v>106</v>
      </c>
      <c r="W103" s="182">
        <v>2</v>
      </c>
      <c r="X103" s="182">
        <v>2</v>
      </c>
      <c r="Y103" s="174">
        <v>100</v>
      </c>
      <c r="Z103" s="174">
        <v>5</v>
      </c>
      <c r="AA103" s="176">
        <v>10</v>
      </c>
      <c r="AB103" s="91"/>
      <c r="AC103" s="93">
        <f t="shared" ref="AC103:AD107" si="69">AF103+AH103+AJ103+AL103+AN103+AP103+AR103+AT103+AV103+AX103+AZ103+BB103</f>
        <v>10</v>
      </c>
      <c r="AD103" s="94">
        <f t="shared" si="69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2</v>
      </c>
      <c r="AS103" s="191"/>
      <c r="AT103" s="174">
        <v>2</v>
      </c>
      <c r="AU103" s="174"/>
      <c r="AV103" s="174">
        <v>2</v>
      </c>
      <c r="AW103" s="174"/>
      <c r="AX103" s="174">
        <v>2</v>
      </c>
      <c r="AY103" s="174"/>
      <c r="AZ103" s="174">
        <v>2</v>
      </c>
      <c r="BA103" s="184"/>
      <c r="BB103" s="91"/>
      <c r="BC103" s="79"/>
      <c r="BD103" s="93">
        <f t="shared" ref="BD103" si="70">AF103+AH103+AJ103+AL103+AN103+AP103+AR103+AT103+AV103+AX103+AZ103</f>
        <v>10</v>
      </c>
      <c r="BE103" s="93">
        <f t="shared" ref="BE103" si="71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8</v>
      </c>
      <c r="C104" s="69"/>
      <c r="D104" s="232" t="s">
        <v>107</v>
      </c>
      <c r="E104" s="67" t="s">
        <v>106</v>
      </c>
      <c r="F104" s="182">
        <v>2</v>
      </c>
      <c r="G104" s="182">
        <v>2</v>
      </c>
      <c r="H104" s="174">
        <f>G104*100/F104</f>
        <v>100</v>
      </c>
      <c r="I104" s="174">
        <v>20</v>
      </c>
      <c r="J104" s="176">
        <f t="shared" ref="J104:J107" si="72">I104*G104</f>
        <v>40</v>
      </c>
      <c r="K104" s="183">
        <f>J104*B104</f>
        <v>320</v>
      </c>
      <c r="L104" s="183">
        <f t="shared" si="38"/>
        <v>63680</v>
      </c>
      <c r="M104" s="183">
        <f>L104*J104</f>
        <v>2547200</v>
      </c>
      <c r="N104" s="183"/>
      <c r="O104" s="183"/>
      <c r="P104" s="114">
        <f>K104+N104</f>
        <v>320</v>
      </c>
      <c r="Q104" s="114">
        <f>M104+P104</f>
        <v>2547520</v>
      </c>
      <c r="R104" s="50"/>
      <c r="S104" s="233"/>
      <c r="T104" s="85">
        <v>93</v>
      </c>
      <c r="U104" s="240" t="s">
        <v>107</v>
      </c>
      <c r="V104" s="83" t="s">
        <v>106</v>
      </c>
      <c r="W104" s="182">
        <v>2</v>
      </c>
      <c r="X104" s="182">
        <v>2</v>
      </c>
      <c r="Y104" s="174">
        <v>100</v>
      </c>
      <c r="Z104" s="174">
        <v>20</v>
      </c>
      <c r="AA104" s="176">
        <v>40</v>
      </c>
      <c r="AB104" s="91"/>
      <c r="AC104" s="93">
        <f t="shared" si="69"/>
        <v>40</v>
      </c>
      <c r="AD104" s="94">
        <f t="shared" si="69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10</v>
      </c>
      <c r="AU104" s="174"/>
      <c r="AV104" s="174">
        <v>10</v>
      </c>
      <c r="AW104" s="174"/>
      <c r="AX104" s="174">
        <v>10</v>
      </c>
      <c r="AY104" s="174"/>
      <c r="AZ104" s="174">
        <v>10</v>
      </c>
      <c r="BA104" s="174"/>
      <c r="BB104" s="91"/>
      <c r="BC104" s="79"/>
      <c r="BD104" s="93">
        <f>AF104+AH104+AJ104+AL104+AN104+AP104+AR104+AT104+AV104+AX104+AZ104</f>
        <v>40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32" t="s">
        <v>108</v>
      </c>
      <c r="E105" s="67" t="s">
        <v>106</v>
      </c>
      <c r="F105" s="182">
        <v>2</v>
      </c>
      <c r="G105" s="182">
        <v>2</v>
      </c>
      <c r="H105" s="174">
        <f>G105*100/F105</f>
        <v>100</v>
      </c>
      <c r="I105" s="174">
        <v>20</v>
      </c>
      <c r="J105" s="176">
        <f t="shared" si="72"/>
        <v>40</v>
      </c>
      <c r="K105" s="183">
        <f>J105*B105</f>
        <v>320</v>
      </c>
      <c r="L105" s="183">
        <f t="shared" si="38"/>
        <v>63680</v>
      </c>
      <c r="M105" s="183">
        <f>L105*J105</f>
        <v>2547200</v>
      </c>
      <c r="N105" s="183"/>
      <c r="O105" s="183"/>
      <c r="P105" s="114">
        <f>K105+N105</f>
        <v>320</v>
      </c>
      <c r="Q105" s="114">
        <f>M105+P105</f>
        <v>2547520</v>
      </c>
      <c r="R105" s="50"/>
      <c r="S105" s="233"/>
      <c r="T105" s="85">
        <v>94</v>
      </c>
      <c r="U105" s="239" t="s">
        <v>108</v>
      </c>
      <c r="V105" s="83" t="s">
        <v>106</v>
      </c>
      <c r="W105" s="182">
        <v>2</v>
      </c>
      <c r="X105" s="182">
        <v>2</v>
      </c>
      <c r="Y105" s="174">
        <v>100</v>
      </c>
      <c r="Z105" s="174">
        <v>20</v>
      </c>
      <c r="AA105" s="176">
        <v>40</v>
      </c>
      <c r="AB105" s="91"/>
      <c r="AC105" s="93">
        <f t="shared" si="69"/>
        <v>40</v>
      </c>
      <c r="AD105" s="94">
        <f t="shared" si="69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8</v>
      </c>
      <c r="AS105" s="191"/>
      <c r="AT105" s="174">
        <v>8</v>
      </c>
      <c r="AU105" s="174"/>
      <c r="AV105" s="174">
        <v>8</v>
      </c>
      <c r="AW105" s="174"/>
      <c r="AX105" s="174">
        <v>8</v>
      </c>
      <c r="AY105" s="174"/>
      <c r="AZ105" s="174">
        <v>8</v>
      </c>
      <c r="BA105" s="174"/>
      <c r="BB105" s="91"/>
      <c r="BC105" s="79"/>
      <c r="BD105" s="93">
        <f>AF105+AH105+AJ105+AL105+AN105+AP105+AR105+AT105+AV105+AX105+AZ105</f>
        <v>40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31" t="s">
        <v>109</v>
      </c>
      <c r="E106" s="67" t="s">
        <v>106</v>
      </c>
      <c r="F106" s="182">
        <v>2</v>
      </c>
      <c r="G106" s="182">
        <v>2</v>
      </c>
      <c r="H106" s="174">
        <f>G106*100/F106</f>
        <v>100</v>
      </c>
      <c r="I106" s="174">
        <v>10</v>
      </c>
      <c r="J106" s="176">
        <f t="shared" si="72"/>
        <v>20</v>
      </c>
      <c r="K106" s="183">
        <f>J106*B106</f>
        <v>160</v>
      </c>
      <c r="L106" s="183">
        <f t="shared" si="38"/>
        <v>63680</v>
      </c>
      <c r="M106" s="183">
        <f>L106*J106</f>
        <v>1273600</v>
      </c>
      <c r="N106" s="183"/>
      <c r="O106" s="183"/>
      <c r="P106" s="114">
        <f>K106+N106</f>
        <v>160</v>
      </c>
      <c r="Q106" s="114">
        <f>M106+P106</f>
        <v>1273760</v>
      </c>
      <c r="R106" s="50"/>
      <c r="S106" s="233"/>
      <c r="T106" s="85">
        <v>95</v>
      </c>
      <c r="U106" s="240" t="s">
        <v>109</v>
      </c>
      <c r="V106" s="83" t="s">
        <v>106</v>
      </c>
      <c r="W106" s="182">
        <v>2</v>
      </c>
      <c r="X106" s="182">
        <v>2</v>
      </c>
      <c r="Y106" s="174">
        <v>100</v>
      </c>
      <c r="Z106" s="174">
        <v>10</v>
      </c>
      <c r="AA106" s="176">
        <v>20</v>
      </c>
      <c r="AB106" s="91"/>
      <c r="AC106" s="93">
        <f t="shared" si="69"/>
        <v>20</v>
      </c>
      <c r="AD106" s="94">
        <f t="shared" si="69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4</v>
      </c>
      <c r="AS106" s="191"/>
      <c r="AT106" s="174">
        <v>4</v>
      </c>
      <c r="AU106" s="174"/>
      <c r="AV106" s="174">
        <v>4</v>
      </c>
      <c r="AW106" s="174"/>
      <c r="AX106" s="174">
        <v>4</v>
      </c>
      <c r="AY106" s="174"/>
      <c r="AZ106" s="174">
        <v>4</v>
      </c>
      <c r="BA106" s="174"/>
      <c r="BB106" s="91"/>
      <c r="BC106" s="79"/>
      <c r="BD106" s="93">
        <f>AF106+AH106+AJ106+AL106+AN106+AP106+AR106+AT106+AV106+AX106+AZ106</f>
        <v>20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8</v>
      </c>
      <c r="C107" s="66"/>
      <c r="D107" s="231" t="s">
        <v>110</v>
      </c>
      <c r="E107" s="67" t="s">
        <v>106</v>
      </c>
      <c r="F107" s="182">
        <v>2</v>
      </c>
      <c r="G107" s="182">
        <v>2</v>
      </c>
      <c r="H107" s="174">
        <f>G107*100/F107</f>
        <v>100</v>
      </c>
      <c r="I107" s="174">
        <v>5</v>
      </c>
      <c r="J107" s="176">
        <f t="shared" si="72"/>
        <v>10</v>
      </c>
      <c r="K107" s="183">
        <f>J107*B107</f>
        <v>80</v>
      </c>
      <c r="L107" s="183">
        <f t="shared" si="38"/>
        <v>63680</v>
      </c>
      <c r="M107" s="183">
        <f>L107*J107</f>
        <v>636800</v>
      </c>
      <c r="N107" s="183"/>
      <c r="O107" s="183"/>
      <c r="P107" s="114">
        <f>K107+N107</f>
        <v>80</v>
      </c>
      <c r="Q107" s="114">
        <f>M107+P107</f>
        <v>636880</v>
      </c>
      <c r="R107" s="50"/>
      <c r="S107" s="233"/>
      <c r="T107" s="85">
        <v>96</v>
      </c>
      <c r="U107" s="240" t="s">
        <v>110</v>
      </c>
      <c r="V107" s="83" t="s">
        <v>106</v>
      </c>
      <c r="W107" s="182">
        <v>2</v>
      </c>
      <c r="X107" s="182">
        <v>2</v>
      </c>
      <c r="Y107" s="174">
        <v>100</v>
      </c>
      <c r="Z107" s="174">
        <v>5</v>
      </c>
      <c r="AA107" s="176">
        <v>10</v>
      </c>
      <c r="AB107" s="91"/>
      <c r="AC107" s="93">
        <f t="shared" si="69"/>
        <v>10</v>
      </c>
      <c r="AD107" s="94">
        <f t="shared" si="69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>
        <v>2</v>
      </c>
      <c r="AS107" s="191"/>
      <c r="AT107" s="174">
        <v>2</v>
      </c>
      <c r="AU107" s="174"/>
      <c r="AV107" s="174">
        <v>2</v>
      </c>
      <c r="AW107" s="174"/>
      <c r="AX107" s="174">
        <v>2</v>
      </c>
      <c r="AY107" s="174"/>
      <c r="AZ107" s="174">
        <v>2</v>
      </c>
      <c r="BA107" s="174"/>
      <c r="BB107" s="91"/>
      <c r="BC107" s="79"/>
      <c r="BD107" s="93">
        <f>AF107+AH107+AJ107+AL107+AN107+AP107+AR107+AT107+AV107+AX107+AZ107</f>
        <v>10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33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33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33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33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33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33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33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33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33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33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33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33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33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33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33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33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33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33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194</v>
      </c>
      <c r="D129" s="150" t="s">
        <v>122</v>
      </c>
      <c r="E129" s="76"/>
      <c r="F129" s="213">
        <f>SUM(F13:F128)</f>
        <v>351</v>
      </c>
      <c r="G129" s="213">
        <f>SUM(G13:G128)</f>
        <v>351</v>
      </c>
      <c r="H129" s="214">
        <f>AVERAGE(H13:H128)</f>
        <v>100</v>
      </c>
      <c r="I129" s="214">
        <f>SUM(I13:I128)</f>
        <v>260</v>
      </c>
      <c r="J129" s="206">
        <f>SUM(J13:J128)</f>
        <v>681</v>
      </c>
      <c r="K129" s="189">
        <f>SUM(K14:K128)</f>
        <v>2058</v>
      </c>
      <c r="L129" s="189">
        <f t="shared" ref="L129:Q129" si="73">SUM(L14:L128)</f>
        <v>1229820</v>
      </c>
      <c r="M129" s="211">
        <f t="shared" si="73"/>
        <v>16381680</v>
      </c>
      <c r="N129" s="211">
        <f t="shared" si="73"/>
        <v>222</v>
      </c>
      <c r="O129" s="189">
        <f t="shared" si="73"/>
        <v>1767120</v>
      </c>
      <c r="P129" s="212">
        <f t="shared" si="73"/>
        <v>2280</v>
      </c>
      <c r="Q129" s="212">
        <f t="shared" si="73"/>
        <v>16383960</v>
      </c>
      <c r="R129" s="4"/>
      <c r="S129" s="233"/>
      <c r="T129" s="85">
        <v>118</v>
      </c>
      <c r="U129" s="199" t="s">
        <v>122</v>
      </c>
      <c r="V129" s="200"/>
      <c r="W129" s="213">
        <v>351</v>
      </c>
      <c r="X129" s="213">
        <v>351</v>
      </c>
      <c r="Y129" s="214">
        <v>100</v>
      </c>
      <c r="Z129" s="214">
        <v>260</v>
      </c>
      <c r="AA129" s="206">
        <f>SUM(AA14:AA128)</f>
        <v>681</v>
      </c>
      <c r="AB129" s="201"/>
      <c r="AC129" s="201">
        <f>SUM(AC14:AC128)</f>
        <v>681</v>
      </c>
      <c r="AD129" s="202">
        <f>SUM(AD14:AD128)</f>
        <v>0</v>
      </c>
      <c r="AE129" s="203"/>
      <c r="AF129" s="204">
        <f t="shared" ref="AF129:AQ129" si="74">SUM(AF14:AF128)</f>
        <v>0</v>
      </c>
      <c r="AG129" s="204">
        <f t="shared" si="74"/>
        <v>0</v>
      </c>
      <c r="AH129" s="204">
        <f t="shared" si="74"/>
        <v>0</v>
      </c>
      <c r="AI129" s="204">
        <f t="shared" si="74"/>
        <v>0</v>
      </c>
      <c r="AJ129" s="204">
        <f t="shared" si="74"/>
        <v>0</v>
      </c>
      <c r="AK129" s="204">
        <f t="shared" si="74"/>
        <v>0</v>
      </c>
      <c r="AL129" s="204">
        <f t="shared" si="74"/>
        <v>0</v>
      </c>
      <c r="AM129" s="204">
        <f t="shared" si="74"/>
        <v>0</v>
      </c>
      <c r="AN129" s="204">
        <f t="shared" si="74"/>
        <v>0</v>
      </c>
      <c r="AO129" s="204">
        <f t="shared" si="74"/>
        <v>0</v>
      </c>
      <c r="AP129" s="204">
        <f t="shared" si="74"/>
        <v>0</v>
      </c>
      <c r="AQ129" s="205">
        <f t="shared" si="74"/>
        <v>0</v>
      </c>
      <c r="AR129" s="206">
        <f>SUM(AR13:AR128)</f>
        <v>16</v>
      </c>
      <c r="AS129" s="206">
        <v>0</v>
      </c>
      <c r="AT129" s="206">
        <f>SUM(AT15:AT128)</f>
        <v>228</v>
      </c>
      <c r="AU129" s="206">
        <v>0</v>
      </c>
      <c r="AV129" s="206">
        <f>SUM(AV14:AV128)</f>
        <v>279</v>
      </c>
      <c r="AW129" s="206">
        <v>0</v>
      </c>
      <c r="AX129" s="206">
        <f>SUM(AX12:AX128)</f>
        <v>96</v>
      </c>
      <c r="AY129" s="206">
        <v>0</v>
      </c>
      <c r="AZ129" s="207">
        <f>SUM(AZ12:AZ128)</f>
        <v>62</v>
      </c>
      <c r="BA129" s="207">
        <f t="shared" ref="BA129:BE129" si="75">SUM(BA14:BA128)</f>
        <v>0</v>
      </c>
      <c r="BB129" s="207">
        <f t="shared" si="75"/>
        <v>0</v>
      </c>
      <c r="BC129" s="207">
        <f t="shared" si="75"/>
        <v>0</v>
      </c>
      <c r="BD129" s="207">
        <f>SUM(BD14:BD128)</f>
        <v>681</v>
      </c>
      <c r="BE129" s="207">
        <f t="shared" si="75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33"/>
      <c r="T130" s="238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33"/>
      <c r="T131" s="238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K129*7960-6320</f>
        <v>16375360</v>
      </c>
      <c r="F132" s="1418"/>
      <c r="G132" s="1418"/>
      <c r="H132" s="18"/>
      <c r="I132" s="18"/>
      <c r="J132" s="18"/>
      <c r="K132" s="1411" t="s">
        <v>125</v>
      </c>
      <c r="L132" s="1411"/>
      <c r="M132" s="237" t="s">
        <v>126</v>
      </c>
      <c r="N132" s="48"/>
      <c r="O132" s="48"/>
      <c r="P132" s="39"/>
      <c r="Q132" s="39"/>
      <c r="R132" s="50"/>
      <c r="S132" s="233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1544240</v>
      </c>
      <c r="F133" s="1418"/>
      <c r="G133" s="1418"/>
      <c r="H133" s="18"/>
      <c r="I133" s="18"/>
      <c r="J133" s="18"/>
      <c r="K133" s="1411" t="s">
        <v>125</v>
      </c>
      <c r="L133" s="1411"/>
      <c r="M133" s="237" t="s">
        <v>129</v>
      </c>
      <c r="N133" s="103"/>
      <c r="O133" s="103"/>
      <c r="P133" s="36"/>
      <c r="Q133" s="36"/>
      <c r="R133" s="50"/>
      <c r="S133" s="233"/>
      <c r="T133" s="238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37" t="s">
        <v>131</v>
      </c>
      <c r="N134" s="104"/>
      <c r="O134" s="104"/>
      <c r="P134" s="36"/>
      <c r="Q134" s="36"/>
      <c r="R134" s="50"/>
      <c r="S134" s="233"/>
      <c r="T134" s="238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33"/>
      <c r="T135" s="238"/>
      <c r="U135" s="238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33"/>
      <c r="T136" s="238"/>
      <c r="U136" s="238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33"/>
      <c r="T137" s="238"/>
      <c r="U137" s="238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33"/>
      <c r="T138" s="238"/>
      <c r="U138" s="238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21829600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33"/>
      <c r="T139" s="238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35"/>
      <c r="I140" s="40"/>
      <c r="J140" s="235"/>
      <c r="K140" s="1411" t="s">
        <v>125</v>
      </c>
      <c r="L140" s="1411"/>
      <c r="M140" s="236" t="s">
        <v>142</v>
      </c>
      <c r="N140" s="245"/>
      <c r="O140" s="245"/>
      <c r="R140" s="44"/>
      <c r="S140" s="234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34"/>
      <c r="O141" s="234"/>
      <c r="R141" s="44"/>
      <c r="S141" s="234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21829600</v>
      </c>
      <c r="I142" s="41"/>
      <c r="J142" s="41"/>
      <c r="K142" s="41"/>
      <c r="L142" s="41"/>
      <c r="M142" s="41"/>
      <c r="N142" s="234"/>
      <c r="O142" s="234"/>
      <c r="R142" s="44"/>
      <c r="S142" s="234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30"/>
      <c r="O143" s="230"/>
      <c r="R143" s="44"/>
      <c r="S143" s="234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30"/>
      <c r="L144" s="24"/>
      <c r="M144" s="25"/>
      <c r="N144" s="230"/>
      <c r="O144" s="230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30"/>
      <c r="O145" s="244"/>
      <c r="P145" s="234"/>
      <c r="Q145" s="234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33"/>
      <c r="Q146" s="233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33"/>
      <c r="Q147" s="233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33"/>
      <c r="Q148" s="233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33"/>
      <c r="Q149" s="233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33"/>
      <c r="Q150" s="233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33"/>
      <c r="Q151" s="233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33"/>
      <c r="Q152" s="233"/>
      <c r="R152" s="45"/>
      <c r="S152" s="233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34"/>
      <c r="Q153" s="234"/>
      <c r="R153" s="44"/>
      <c r="S153" s="234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30"/>
      <c r="L154" s="24"/>
      <c r="M154" s="24"/>
      <c r="N154" s="230"/>
      <c r="O154" s="230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30"/>
      <c r="L155" s="24"/>
      <c r="M155" s="24"/>
      <c r="N155" s="230"/>
      <c r="O155" s="230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30"/>
      <c r="L156" s="24"/>
      <c r="M156" s="24"/>
      <c r="N156" s="230"/>
      <c r="O156" s="230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30"/>
      <c r="L157" s="24"/>
      <c r="M157" s="24"/>
      <c r="N157" s="230"/>
      <c r="O157" s="230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30"/>
      <c r="L158" s="24"/>
      <c r="M158" s="24"/>
      <c r="N158" s="230"/>
      <c r="O158" s="230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30"/>
      <c r="L159" s="24"/>
      <c r="M159" s="24"/>
      <c r="N159" s="230"/>
      <c r="O159" s="230"/>
      <c r="S159" s="41"/>
    </row>
    <row r="160" spans="2:19" ht="15.75" x14ac:dyDescent="0.2">
      <c r="L160" s="24"/>
      <c r="M160" s="24"/>
      <c r="N160" s="230"/>
      <c r="O160" s="230"/>
      <c r="S160" s="41"/>
    </row>
    <row r="161" spans="12:19" ht="15.75" x14ac:dyDescent="0.2">
      <c r="L161" s="24"/>
      <c r="M161" s="24"/>
      <c r="N161" s="230"/>
      <c r="O161" s="230"/>
      <c r="S161" s="41"/>
    </row>
    <row r="162" spans="12:19" ht="15.75" x14ac:dyDescent="0.2">
      <c r="L162" s="24"/>
      <c r="M162" s="24"/>
      <c r="N162" s="230"/>
      <c r="O162" s="230"/>
      <c r="S162" s="41"/>
    </row>
    <row r="163" spans="12:19" ht="15.75" x14ac:dyDescent="0.2">
      <c r="L163" s="24"/>
      <c r="M163" s="24"/>
      <c r="N163" s="230"/>
      <c r="O163" s="230"/>
      <c r="S163" s="41"/>
    </row>
    <row r="164" spans="12:19" ht="15.75" x14ac:dyDescent="0.2">
      <c r="L164" s="24"/>
      <c r="M164" s="30"/>
      <c r="N164" s="230"/>
      <c r="O164" s="230"/>
      <c r="S164" s="41"/>
    </row>
    <row r="165" spans="12:19" ht="15.75" x14ac:dyDescent="0.2">
      <c r="L165" s="24"/>
      <c r="M165" s="24"/>
      <c r="N165" s="230"/>
      <c r="O165" s="230"/>
      <c r="S165" s="41"/>
    </row>
    <row r="166" spans="12:19" ht="15.75" x14ac:dyDescent="0.2">
      <c r="L166" s="30"/>
      <c r="M166" s="30"/>
      <c r="N166" s="230"/>
      <c r="O166" s="230"/>
      <c r="S166" s="41"/>
    </row>
    <row r="167" spans="12:19" ht="15.75" x14ac:dyDescent="0.2">
      <c r="L167" s="24"/>
      <c r="M167" s="24"/>
      <c r="N167" s="230"/>
      <c r="O167" s="230"/>
      <c r="S167" s="41"/>
    </row>
    <row r="168" spans="12:19" ht="15.75" x14ac:dyDescent="0.2">
      <c r="L168" s="24"/>
      <c r="M168" s="24"/>
      <c r="N168" s="230"/>
      <c r="O168" s="230"/>
      <c r="S168" s="41"/>
    </row>
    <row r="169" spans="12:19" ht="15.75" x14ac:dyDescent="0.2">
      <c r="L169" s="24"/>
      <c r="M169" s="24"/>
      <c r="N169" s="230"/>
      <c r="O169" s="230"/>
      <c r="S169" s="41"/>
    </row>
    <row r="170" spans="12:19" ht="15.75" x14ac:dyDescent="0.2">
      <c r="L170" s="24"/>
      <c r="M170" s="24"/>
      <c r="N170" s="230"/>
      <c r="O170" s="230"/>
      <c r="S170" s="41"/>
    </row>
    <row r="171" spans="12:19" ht="15.75" x14ac:dyDescent="0.2">
      <c r="L171" s="24"/>
      <c r="M171" s="24"/>
      <c r="N171" s="230"/>
      <c r="O171" s="230"/>
      <c r="S171" s="41"/>
    </row>
    <row r="172" spans="12:19" ht="15.75" x14ac:dyDescent="0.2">
      <c r="L172" s="24"/>
      <c r="M172" s="24"/>
      <c r="N172" s="230"/>
      <c r="O172" s="230"/>
      <c r="S172" s="41"/>
    </row>
    <row r="173" spans="12:19" ht="15.75" x14ac:dyDescent="0.2">
      <c r="L173" s="24"/>
      <c r="M173" s="24"/>
      <c r="N173" s="230"/>
      <c r="O173" s="230"/>
      <c r="S173" s="41"/>
    </row>
    <row r="174" spans="12:19" ht="15.75" x14ac:dyDescent="0.2">
      <c r="L174" s="24"/>
      <c r="M174" s="24"/>
      <c r="N174" s="230"/>
      <c r="O174" s="230"/>
      <c r="S174" s="41"/>
    </row>
    <row r="175" spans="12:19" ht="15.75" x14ac:dyDescent="0.2">
      <c r="L175" s="24"/>
      <c r="M175" s="24"/>
      <c r="N175" s="230"/>
      <c r="O175" s="230"/>
      <c r="S175" s="41"/>
    </row>
    <row r="176" spans="12:19" ht="15.75" x14ac:dyDescent="0.2">
      <c r="L176" s="24"/>
      <c r="M176" s="24"/>
      <c r="N176" s="230"/>
      <c r="O176" s="230"/>
      <c r="S176" s="41"/>
    </row>
    <row r="177" spans="12:19" ht="15.75" x14ac:dyDescent="0.2">
      <c r="L177" s="24"/>
      <c r="M177" s="24"/>
      <c r="N177" s="230"/>
      <c r="O177" s="230"/>
      <c r="S177" s="41"/>
    </row>
    <row r="178" spans="12:19" ht="15.75" x14ac:dyDescent="0.2">
      <c r="L178" s="24"/>
      <c r="M178" s="24"/>
      <c r="N178" s="230"/>
      <c r="O178" s="230"/>
      <c r="S178" s="41"/>
    </row>
    <row r="179" spans="12:19" ht="15.75" x14ac:dyDescent="0.2">
      <c r="L179" s="24"/>
      <c r="M179" s="24"/>
      <c r="N179" s="230"/>
      <c r="O179" s="230"/>
      <c r="S179" s="41"/>
    </row>
    <row r="180" spans="12:19" ht="15.75" x14ac:dyDescent="0.2">
      <c r="L180" s="24"/>
      <c r="M180" s="24"/>
      <c r="N180" s="230"/>
      <c r="O180" s="230"/>
      <c r="S180" s="41"/>
    </row>
    <row r="181" spans="12:19" ht="15.75" x14ac:dyDescent="0.2">
      <c r="L181" s="24"/>
      <c r="M181" s="24"/>
      <c r="N181" s="230"/>
      <c r="O181" s="230"/>
      <c r="S181" s="41"/>
    </row>
    <row r="182" spans="12:19" ht="15.75" x14ac:dyDescent="0.2">
      <c r="L182" s="24"/>
      <c r="M182" s="24"/>
      <c r="N182" s="230"/>
      <c r="O182" s="230"/>
      <c r="S182" s="41"/>
    </row>
    <row r="183" spans="12:19" ht="15.75" x14ac:dyDescent="0.2">
      <c r="L183" s="24"/>
      <c r="M183" s="24"/>
      <c r="N183" s="230"/>
      <c r="O183" s="230"/>
      <c r="S183" s="41"/>
    </row>
    <row r="184" spans="12:19" ht="15.75" x14ac:dyDescent="0.2">
      <c r="L184" s="24"/>
      <c r="M184" s="24"/>
      <c r="N184" s="230"/>
      <c r="O184" s="230"/>
      <c r="S184" s="41"/>
    </row>
    <row r="185" spans="12:19" ht="15.75" x14ac:dyDescent="0.2">
      <c r="L185" s="24"/>
      <c r="M185" s="24"/>
      <c r="N185" s="230"/>
      <c r="O185" s="230"/>
      <c r="S185" s="41"/>
    </row>
    <row r="186" spans="12:19" ht="15.75" x14ac:dyDescent="0.2">
      <c r="L186" s="24"/>
      <c r="M186" s="24"/>
      <c r="N186" s="230"/>
      <c r="O186" s="230"/>
      <c r="S186" s="41"/>
    </row>
    <row r="187" spans="12:19" ht="15.75" x14ac:dyDescent="0.2">
      <c r="L187" s="24"/>
      <c r="M187" s="24"/>
      <c r="N187" s="230"/>
      <c r="O187" s="230"/>
      <c r="S187" s="41"/>
    </row>
    <row r="188" spans="12:19" ht="15.75" x14ac:dyDescent="0.2">
      <c r="L188" s="24"/>
      <c r="M188" s="24"/>
      <c r="N188" s="230"/>
      <c r="O188" s="230"/>
      <c r="S188" s="41"/>
    </row>
    <row r="189" spans="12:19" ht="15.75" x14ac:dyDescent="0.2">
      <c r="L189" s="24"/>
      <c r="M189" s="24"/>
      <c r="N189" s="230"/>
      <c r="O189" s="230"/>
      <c r="S189" s="41"/>
    </row>
    <row r="190" spans="12:19" ht="15.75" x14ac:dyDescent="0.2">
      <c r="L190" s="24"/>
      <c r="M190" s="24"/>
      <c r="N190" s="230"/>
      <c r="O190" s="230"/>
      <c r="S190" s="41"/>
    </row>
    <row r="191" spans="12:19" ht="15.75" x14ac:dyDescent="0.2">
      <c r="L191" s="24"/>
      <c r="M191" s="24"/>
      <c r="N191" s="230"/>
      <c r="O191" s="230"/>
      <c r="S191" s="41"/>
    </row>
    <row r="192" spans="12:19" ht="15.75" x14ac:dyDescent="0.2">
      <c r="L192" s="24"/>
      <c r="M192" s="24"/>
      <c r="N192" s="230"/>
      <c r="O192" s="230"/>
      <c r="S192" s="41"/>
    </row>
    <row r="193" spans="12:19" ht="15.75" x14ac:dyDescent="0.2">
      <c r="L193" s="24"/>
      <c r="M193" s="24"/>
      <c r="N193" s="230"/>
      <c r="O193" s="230"/>
      <c r="S193" s="41"/>
    </row>
    <row r="194" spans="12:19" ht="15.75" x14ac:dyDescent="0.2">
      <c r="L194" s="24"/>
      <c r="M194" s="24"/>
      <c r="N194" s="230"/>
      <c r="O194" s="230"/>
      <c r="S194" s="41"/>
    </row>
    <row r="195" spans="12:19" ht="15.75" x14ac:dyDescent="0.2">
      <c r="L195" s="24"/>
      <c r="M195" s="24"/>
      <c r="N195" s="230"/>
      <c r="O195" s="230"/>
      <c r="S195" s="41"/>
    </row>
    <row r="196" spans="12:19" ht="15.75" x14ac:dyDescent="0.2">
      <c r="L196" s="24"/>
      <c r="M196" s="24"/>
      <c r="N196" s="230"/>
      <c r="O196" s="230"/>
      <c r="S196" s="41"/>
    </row>
    <row r="197" spans="12:19" ht="15.75" x14ac:dyDescent="0.2">
      <c r="L197" s="24"/>
      <c r="M197" s="24"/>
      <c r="N197" s="230"/>
      <c r="O197" s="230"/>
      <c r="S197" s="41"/>
    </row>
    <row r="198" spans="12:19" ht="15.75" x14ac:dyDescent="0.2">
      <c r="L198" s="24"/>
      <c r="M198" s="24"/>
      <c r="N198" s="230"/>
      <c r="O198" s="230"/>
      <c r="S198" s="41"/>
    </row>
    <row r="199" spans="12:19" ht="15.75" x14ac:dyDescent="0.2">
      <c r="L199" s="24"/>
      <c r="M199" s="24"/>
      <c r="N199" s="230"/>
      <c r="O199" s="230"/>
      <c r="S199" s="41"/>
    </row>
    <row r="200" spans="12:19" ht="15.75" x14ac:dyDescent="0.2">
      <c r="L200" s="24"/>
      <c r="M200" s="24"/>
      <c r="N200" s="230"/>
      <c r="O200" s="230"/>
      <c r="S200" s="41"/>
    </row>
    <row r="201" spans="12:19" ht="15.75" x14ac:dyDescent="0.2">
      <c r="L201" s="24"/>
      <c r="M201" s="24"/>
      <c r="N201" s="230"/>
      <c r="O201" s="230"/>
      <c r="S201" s="41"/>
    </row>
    <row r="202" spans="12:19" ht="15.75" x14ac:dyDescent="0.2">
      <c r="L202" s="24"/>
      <c r="M202" s="24"/>
      <c r="N202" s="230"/>
      <c r="O202" s="230"/>
      <c r="S202" s="41"/>
    </row>
    <row r="203" spans="12:19" ht="15.75" x14ac:dyDescent="0.2">
      <c r="L203" s="24"/>
      <c r="M203" s="24"/>
      <c r="N203" s="230"/>
      <c r="O203" s="230"/>
      <c r="S203" s="41"/>
    </row>
    <row r="204" spans="12:19" ht="15.75" x14ac:dyDescent="0.2">
      <c r="L204" s="24"/>
      <c r="M204" s="24"/>
      <c r="N204" s="230"/>
      <c r="O204" s="230"/>
      <c r="S204" s="41"/>
    </row>
    <row r="205" spans="12:19" ht="15.75" x14ac:dyDescent="0.2">
      <c r="L205" s="24"/>
      <c r="M205" s="24"/>
      <c r="N205" s="230"/>
      <c r="O205" s="230"/>
      <c r="S205" s="41"/>
    </row>
    <row r="206" spans="12:19" ht="15.75" x14ac:dyDescent="0.2">
      <c r="L206" s="24"/>
      <c r="M206" s="24"/>
      <c r="N206" s="230"/>
      <c r="O206" s="230"/>
      <c r="S206" s="41"/>
    </row>
    <row r="207" spans="12:19" ht="15.75" x14ac:dyDescent="0.2">
      <c r="L207" s="24"/>
      <c r="M207" s="24"/>
      <c r="N207" s="230"/>
      <c r="O207" s="230"/>
    </row>
    <row r="208" spans="12:19" ht="15.75" x14ac:dyDescent="0.2">
      <c r="L208" s="24"/>
      <c r="M208" s="24"/>
      <c r="N208" s="230"/>
      <c r="O208" s="230"/>
    </row>
    <row r="209" spans="12:15" ht="15.75" x14ac:dyDescent="0.2">
      <c r="L209" s="24"/>
      <c r="M209" s="24"/>
      <c r="N209" s="230"/>
      <c r="O209" s="230"/>
    </row>
    <row r="210" spans="12:15" ht="15.75" x14ac:dyDescent="0.2">
      <c r="L210" s="24"/>
      <c r="M210" s="24"/>
      <c r="N210" s="230"/>
      <c r="O210" s="230"/>
    </row>
    <row r="211" spans="12:15" ht="15.75" x14ac:dyDescent="0.2">
      <c r="L211" s="24"/>
      <c r="M211" s="24"/>
      <c r="N211" s="230"/>
      <c r="O211" s="230"/>
    </row>
    <row r="212" spans="12:15" ht="15.75" x14ac:dyDescent="0.2">
      <c r="L212" s="24"/>
      <c r="M212" s="24"/>
      <c r="N212" s="230"/>
      <c r="O212" s="230"/>
    </row>
    <row r="213" spans="12:15" ht="15.75" x14ac:dyDescent="0.2">
      <c r="L213" s="24"/>
      <c r="M213" s="24"/>
      <c r="N213" s="230"/>
      <c r="O213" s="230"/>
    </row>
    <row r="214" spans="12:15" ht="15.75" x14ac:dyDescent="0.2">
      <c r="L214" s="24"/>
      <c r="M214" s="24"/>
      <c r="N214" s="230"/>
      <c r="O214" s="230"/>
    </row>
    <row r="215" spans="12:15" ht="15.75" x14ac:dyDescent="0.2">
      <c r="L215" s="24"/>
      <c r="M215" s="24"/>
      <c r="N215" s="230"/>
      <c r="O215" s="230"/>
    </row>
    <row r="216" spans="12:15" ht="15.75" x14ac:dyDescent="0.2">
      <c r="L216" s="24"/>
      <c r="M216" s="24"/>
      <c r="N216" s="230"/>
      <c r="O216" s="230"/>
    </row>
    <row r="217" spans="12:15" ht="15.75" x14ac:dyDescent="0.2">
      <c r="L217" s="24"/>
      <c r="M217" s="24"/>
      <c r="N217" s="230"/>
      <c r="O217" s="230"/>
    </row>
    <row r="218" spans="12:15" ht="15.75" x14ac:dyDescent="0.2">
      <c r="L218" s="24"/>
      <c r="M218" s="24"/>
      <c r="N218" s="230"/>
      <c r="O218" s="230"/>
    </row>
    <row r="219" spans="12:15" ht="15.75" x14ac:dyDescent="0.2">
      <c r="L219" s="24"/>
      <c r="M219" s="24"/>
      <c r="N219" s="230"/>
      <c r="O219" s="230"/>
    </row>
    <row r="220" spans="12:15" ht="15.75" x14ac:dyDescent="0.2">
      <c r="L220" s="24"/>
      <c r="M220" s="24"/>
      <c r="N220" s="230"/>
      <c r="O220" s="230"/>
    </row>
    <row r="221" spans="12:15" ht="15.75" x14ac:dyDescent="0.2">
      <c r="L221" s="24"/>
      <c r="M221" s="24"/>
      <c r="N221" s="230"/>
      <c r="O221" s="230"/>
    </row>
    <row r="222" spans="12:15" ht="15.75" x14ac:dyDescent="0.2">
      <c r="L222" s="24"/>
      <c r="M222" s="24"/>
      <c r="N222" s="230"/>
      <c r="O222" s="230"/>
    </row>
    <row r="223" spans="12:15" ht="15.75" x14ac:dyDescent="0.2">
      <c r="L223" s="24"/>
      <c r="M223" s="24"/>
      <c r="N223" s="230"/>
      <c r="O223" s="230"/>
    </row>
    <row r="224" spans="12:15" ht="15.75" x14ac:dyDescent="0.2">
      <c r="L224" s="24"/>
      <c r="M224" s="24"/>
      <c r="N224" s="230"/>
      <c r="O224" s="230"/>
    </row>
    <row r="225" spans="12:15" ht="15.75" x14ac:dyDescent="0.2">
      <c r="L225" s="24"/>
      <c r="M225" s="24"/>
      <c r="N225" s="230"/>
      <c r="O225" s="230"/>
    </row>
    <row r="226" spans="12:15" ht="15.75" x14ac:dyDescent="0.2">
      <c r="L226" s="24"/>
      <c r="M226" s="24"/>
      <c r="N226" s="230"/>
      <c r="O226" s="230"/>
    </row>
    <row r="227" spans="12:15" ht="15.75" x14ac:dyDescent="0.2">
      <c r="L227" s="24"/>
      <c r="M227" s="24"/>
      <c r="N227" s="230"/>
      <c r="O227" s="230"/>
    </row>
    <row r="228" spans="12:15" ht="15.75" x14ac:dyDescent="0.2">
      <c r="L228" s="24"/>
      <c r="M228" s="24"/>
      <c r="N228" s="230"/>
      <c r="O228" s="230"/>
    </row>
    <row r="229" spans="12:15" ht="15.75" x14ac:dyDescent="0.2">
      <c r="L229" s="24"/>
      <c r="M229" s="24"/>
      <c r="N229" s="230"/>
      <c r="O229" s="230"/>
    </row>
    <row r="230" spans="12:15" ht="15.75" x14ac:dyDescent="0.2">
      <c r="L230" s="24"/>
      <c r="M230" s="24"/>
      <c r="N230" s="230"/>
      <c r="O230" s="230"/>
    </row>
    <row r="231" spans="12:15" ht="15.75" x14ac:dyDescent="0.2">
      <c r="L231" s="24"/>
      <c r="M231" s="24"/>
      <c r="N231" s="230"/>
      <c r="O231" s="230"/>
    </row>
    <row r="232" spans="12:15" ht="15.75" x14ac:dyDescent="0.2">
      <c r="L232" s="24"/>
      <c r="M232" s="24"/>
      <c r="N232" s="230"/>
      <c r="O232" s="230"/>
    </row>
    <row r="233" spans="12:15" ht="15.75" x14ac:dyDescent="0.2">
      <c r="L233" s="24"/>
      <c r="M233" s="24"/>
      <c r="N233" s="230"/>
      <c r="O233" s="230"/>
    </row>
    <row r="234" spans="12:15" ht="15.75" x14ac:dyDescent="0.2">
      <c r="L234" s="24"/>
      <c r="M234" s="24"/>
      <c r="N234" s="230"/>
      <c r="O234" s="230"/>
    </row>
    <row r="235" spans="12:15" ht="15.75" x14ac:dyDescent="0.2">
      <c r="L235" s="24"/>
      <c r="M235" s="24"/>
      <c r="N235" s="230"/>
      <c r="O235" s="230"/>
    </row>
    <row r="236" spans="12:15" ht="15.75" x14ac:dyDescent="0.2">
      <c r="L236" s="24"/>
      <c r="M236" s="24"/>
      <c r="N236" s="230"/>
      <c r="O236" s="230"/>
    </row>
    <row r="237" spans="12:15" ht="15.75" x14ac:dyDescent="0.2">
      <c r="L237" s="24"/>
      <c r="M237" s="24"/>
      <c r="N237" s="230"/>
      <c r="O237" s="230"/>
    </row>
    <row r="238" spans="12:15" ht="15.75" x14ac:dyDescent="0.2">
      <c r="L238" s="24"/>
      <c r="M238" s="24"/>
      <c r="N238" s="230"/>
      <c r="O238" s="230"/>
    </row>
    <row r="239" spans="12:15" ht="15.75" x14ac:dyDescent="0.2">
      <c r="L239" s="24"/>
      <c r="M239" s="24"/>
      <c r="N239" s="230"/>
      <c r="O239" s="230"/>
    </row>
    <row r="240" spans="12:15" ht="15.75" x14ac:dyDescent="0.2">
      <c r="L240" s="24"/>
      <c r="M240" s="24"/>
      <c r="N240" s="230"/>
      <c r="O240" s="230"/>
    </row>
    <row r="241" spans="12:15" ht="15.75" x14ac:dyDescent="0.2">
      <c r="L241" s="24"/>
      <c r="M241" s="24"/>
      <c r="N241" s="230"/>
      <c r="O241" s="230"/>
    </row>
    <row r="242" spans="12:15" ht="15.75" x14ac:dyDescent="0.2">
      <c r="L242" s="24"/>
      <c r="M242" s="24"/>
      <c r="N242" s="230"/>
      <c r="O242" s="230"/>
    </row>
    <row r="243" spans="12:15" ht="15.75" x14ac:dyDescent="0.2">
      <c r="L243" s="24"/>
      <c r="M243" s="24"/>
      <c r="N243" s="230"/>
      <c r="O243" s="230"/>
    </row>
    <row r="244" spans="12:15" ht="15.75" x14ac:dyDescent="0.2">
      <c r="L244" s="24"/>
      <c r="M244" s="24"/>
      <c r="N244" s="230"/>
      <c r="O244" s="230"/>
    </row>
    <row r="245" spans="12:15" ht="15.75" x14ac:dyDescent="0.2">
      <c r="L245" s="24"/>
      <c r="M245" s="24"/>
      <c r="N245" s="230"/>
      <c r="O245" s="230"/>
    </row>
    <row r="246" spans="12:15" ht="15.75" x14ac:dyDescent="0.2">
      <c r="L246" s="24"/>
      <c r="M246" s="24"/>
      <c r="N246" s="230"/>
      <c r="O246" s="230"/>
    </row>
    <row r="247" spans="12:15" ht="15.75" x14ac:dyDescent="0.2">
      <c r="L247" s="24"/>
      <c r="M247" s="24"/>
      <c r="N247" s="230"/>
      <c r="O247" s="230"/>
    </row>
    <row r="248" spans="12:15" ht="15.75" x14ac:dyDescent="0.2">
      <c r="L248" s="24"/>
      <c r="M248" s="24"/>
      <c r="N248" s="230"/>
      <c r="O248" s="230"/>
    </row>
    <row r="249" spans="12:15" ht="15.75" x14ac:dyDescent="0.2">
      <c r="L249" s="24"/>
      <c r="M249" s="24"/>
      <c r="N249" s="230"/>
      <c r="O249" s="230"/>
    </row>
    <row r="250" spans="12:15" ht="15.75" x14ac:dyDescent="0.2">
      <c r="L250" s="24"/>
      <c r="M250" s="24"/>
      <c r="N250" s="230"/>
      <c r="O250" s="230"/>
    </row>
    <row r="251" spans="12:15" ht="15.75" x14ac:dyDescent="0.2">
      <c r="L251" s="24"/>
      <c r="M251" s="24"/>
      <c r="N251" s="230"/>
      <c r="O251" s="230"/>
    </row>
    <row r="252" spans="12:15" ht="15.75" x14ac:dyDescent="0.2">
      <c r="L252" s="24"/>
      <c r="M252" s="24"/>
      <c r="N252" s="230"/>
      <c r="O252" s="230"/>
    </row>
    <row r="253" spans="12:15" ht="15.75" x14ac:dyDescent="0.2">
      <c r="L253" s="24"/>
      <c r="M253" s="24"/>
      <c r="N253" s="230"/>
      <c r="O253" s="230"/>
    </row>
    <row r="254" spans="12:15" ht="15.75" x14ac:dyDescent="0.2">
      <c r="L254" s="24"/>
      <c r="M254" s="24"/>
      <c r="N254" s="230"/>
      <c r="O254" s="230"/>
    </row>
    <row r="255" spans="12:15" x14ac:dyDescent="0.2">
      <c r="L255" s="230"/>
      <c r="M255" s="230"/>
      <c r="N255" s="230"/>
      <c r="O255" s="230"/>
    </row>
    <row r="256" spans="12:15" x14ac:dyDescent="0.2">
      <c r="L256" s="230"/>
      <c r="M256" s="230"/>
      <c r="N256" s="230"/>
      <c r="O256" s="230"/>
    </row>
    <row r="257" spans="12:15" x14ac:dyDescent="0.2">
      <c r="L257" s="230"/>
      <c r="M257" s="230"/>
      <c r="N257" s="230"/>
      <c r="O257" s="230"/>
    </row>
    <row r="258" spans="12:15" x14ac:dyDescent="0.2">
      <c r="L258" s="230"/>
      <c r="M258" s="230"/>
      <c r="N258" s="230"/>
      <c r="O258" s="230"/>
    </row>
    <row r="259" spans="12:15" x14ac:dyDescent="0.2">
      <c r="L259" s="230"/>
      <c r="M259" s="230"/>
      <c r="N259" s="230"/>
      <c r="O259" s="230"/>
    </row>
    <row r="260" spans="12:15" x14ac:dyDescent="0.2">
      <c r="L260" s="230"/>
      <c r="M260" s="230"/>
      <c r="N260" s="230"/>
      <c r="O260" s="230"/>
    </row>
    <row r="261" spans="12:15" x14ac:dyDescent="0.2">
      <c r="L261" s="230"/>
      <c r="M261" s="230"/>
      <c r="N261" s="230"/>
      <c r="O261" s="230"/>
    </row>
    <row r="262" spans="12:15" x14ac:dyDescent="0.2">
      <c r="L262" s="230"/>
      <c r="M262" s="230"/>
      <c r="N262" s="230"/>
      <c r="O262" s="230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2" width="2.140625" style="120" customWidth="1"/>
    <col min="43" max="43" width="1" style="120" customWidth="1"/>
    <col min="44" max="45" width="3.14062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3"/>
      <c r="B5" s="243"/>
      <c r="C5" s="243"/>
      <c r="D5" s="145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55"/>
      <c r="Q5" s="55"/>
      <c r="R5" s="56"/>
      <c r="S5" s="43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</row>
    <row r="6" spans="1:57" s="31" customFormat="1" ht="12" customHeight="1" x14ac:dyDescent="0.2">
      <c r="A6" s="1435" t="s">
        <v>156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157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2"/>
      <c r="B7" s="242"/>
      <c r="C7" s="242"/>
      <c r="D7" s="241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35"/>
      <c r="Q7" s="235"/>
      <c r="R7" s="52"/>
      <c r="S7" s="43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  <c r="AX7" s="242"/>
      <c r="AY7" s="242"/>
      <c r="AZ7" s="242"/>
      <c r="BA7" s="242"/>
      <c r="BB7" s="242"/>
      <c r="BC7" s="242"/>
      <c r="BD7" s="242"/>
      <c r="BE7" s="242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34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17" si="0">G14*100/F14</f>
        <v>100</v>
      </c>
      <c r="I14" s="224">
        <v>1</v>
      </c>
      <c r="J14" s="225">
        <f t="shared" ref="J14:J17" si="1">I14*G14</f>
        <v>1</v>
      </c>
      <c r="K14" s="183">
        <f>J14*B14</f>
        <v>8</v>
      </c>
      <c r="L14" s="183">
        <f>B14*7960</f>
        <v>63680</v>
      </c>
      <c r="M14" s="183">
        <f>L14*J14</f>
        <v>63680</v>
      </c>
      <c r="N14" s="183">
        <f>C14*J14</f>
        <v>0</v>
      </c>
      <c r="O14" s="183">
        <f>N14*7960</f>
        <v>0</v>
      </c>
      <c r="P14" s="114">
        <f>K14+N14</f>
        <v>8</v>
      </c>
      <c r="Q14" s="114">
        <f>M14+P14</f>
        <v>63688</v>
      </c>
      <c r="R14" s="49"/>
      <c r="S14" s="233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f t="shared" ref="Y14:Y17" si="2">X14*100/W14</f>
        <v>100</v>
      </c>
      <c r="Z14" s="224">
        <v>1</v>
      </c>
      <c r="AA14" s="225">
        <f t="shared" ref="AA14:AA17" si="3">Z14*X14</f>
        <v>1</v>
      </c>
      <c r="AB14" s="93"/>
      <c r="AC14" s="93">
        <f>AF14+AH14+AJ14+AL14+AN14+AP14+AR14+AT14+AV14+AX14+AZ14+BB14</f>
        <v>1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/>
      <c r="AW14" s="174"/>
      <c r="AX14" s="174"/>
      <c r="AY14" s="174"/>
      <c r="AZ14" s="174">
        <v>1</v>
      </c>
      <c r="BA14" s="174"/>
      <c r="BB14" s="93"/>
      <c r="BC14" s="93"/>
      <c r="BD14" s="93">
        <f>AF14+AH14+AJ14+AL14+AN14+AP14+AR14+AT14+AV14+AX14+AZ14</f>
        <v>1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/>
      <c r="D15" s="1420"/>
      <c r="E15" s="67" t="s">
        <v>50</v>
      </c>
      <c r="F15" s="223">
        <v>2</v>
      </c>
      <c r="G15" s="223">
        <v>2</v>
      </c>
      <c r="H15" s="224">
        <f t="shared" si="0"/>
        <v>100</v>
      </c>
      <c r="I15" s="224">
        <v>1</v>
      </c>
      <c r="J15" s="226">
        <f t="shared" si="1"/>
        <v>2</v>
      </c>
      <c r="K15" s="183">
        <f t="shared" ref="K15:K17" si="4">J15*B15</f>
        <v>8</v>
      </c>
      <c r="L15" s="183">
        <f t="shared" ref="L15:L78" si="5">B15*7960</f>
        <v>31840</v>
      </c>
      <c r="M15" s="183">
        <f t="shared" ref="M15:M17" si="6">L15*J15</f>
        <v>63680</v>
      </c>
      <c r="N15" s="183">
        <f>C15+J15</f>
        <v>2</v>
      </c>
      <c r="O15" s="183">
        <f t="shared" ref="O15:O17" si="7">N15*7960</f>
        <v>15920</v>
      </c>
      <c r="P15" s="114">
        <f t="shared" ref="P15:P17" si="8">K15+N15</f>
        <v>10</v>
      </c>
      <c r="Q15" s="114">
        <f t="shared" ref="Q15:Q17" si="9">M15+P15</f>
        <v>63690</v>
      </c>
      <c r="R15" s="49"/>
      <c r="S15" s="233"/>
      <c r="T15" s="85">
        <v>4</v>
      </c>
      <c r="U15" s="1584"/>
      <c r="V15" s="83" t="s">
        <v>50</v>
      </c>
      <c r="W15" s="223">
        <v>2</v>
      </c>
      <c r="X15" s="223">
        <v>2</v>
      </c>
      <c r="Y15" s="224">
        <f t="shared" si="2"/>
        <v>100</v>
      </c>
      <c r="Z15" s="224">
        <v>1</v>
      </c>
      <c r="AA15" s="226">
        <f t="shared" si="3"/>
        <v>2</v>
      </c>
      <c r="AB15" s="91"/>
      <c r="AC15" s="93">
        <f t="shared" ref="AC15:AD17" si="10">AF15+AH15+AJ15+AL15+AN15+AP15+AR15+AT15+AV15+AX15+AZ15+BB15</f>
        <v>2</v>
      </c>
      <c r="AD15" s="94">
        <f t="shared" si="10"/>
        <v>0</v>
      </c>
      <c r="AE15" s="95">
        <f t="shared" ref="AE15:AE17" si="11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/>
      <c r="AU15" s="174"/>
      <c r="AV15" s="174"/>
      <c r="AW15" s="174"/>
      <c r="AX15" s="174">
        <v>1</v>
      </c>
      <c r="AY15" s="174"/>
      <c r="AZ15" s="174">
        <v>1</v>
      </c>
      <c r="BA15" s="174"/>
      <c r="BB15" s="91"/>
      <c r="BC15" s="91"/>
      <c r="BD15" s="93">
        <f t="shared" ref="BD15:BD17" si="12">AF15+AH15+AJ15+AL15+AN15+AP15+AR15+AT15+AV15+AX15+AZ15</f>
        <v>2</v>
      </c>
      <c r="BE15" s="93">
        <f t="shared" ref="BE15:BE17" si="13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/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4</v>
      </c>
      <c r="J16" s="226">
        <f t="shared" si="1"/>
        <v>4</v>
      </c>
      <c r="K16" s="183">
        <f t="shared" si="4"/>
        <v>32</v>
      </c>
      <c r="L16" s="183">
        <f t="shared" si="5"/>
        <v>63680</v>
      </c>
      <c r="M16" s="183">
        <f t="shared" si="6"/>
        <v>254720</v>
      </c>
      <c r="N16" s="183">
        <f>C16+J16</f>
        <v>4</v>
      </c>
      <c r="O16" s="183">
        <f t="shared" si="7"/>
        <v>31840</v>
      </c>
      <c r="P16" s="114">
        <f t="shared" si="8"/>
        <v>36</v>
      </c>
      <c r="Q16" s="114">
        <f t="shared" si="9"/>
        <v>254756</v>
      </c>
      <c r="R16" s="50"/>
      <c r="S16" s="233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f t="shared" si="2"/>
        <v>100</v>
      </c>
      <c r="Z16" s="224">
        <v>4</v>
      </c>
      <c r="AA16" s="226">
        <f t="shared" si="3"/>
        <v>4</v>
      </c>
      <c r="AB16" s="91"/>
      <c r="AC16" s="93">
        <f t="shared" si="10"/>
        <v>4</v>
      </c>
      <c r="AD16" s="94">
        <f t="shared" si="10"/>
        <v>0</v>
      </c>
      <c r="AE16" s="95">
        <f t="shared" si="11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2"/>
        <v>4</v>
      </c>
      <c r="BE16" s="93">
        <f t="shared" si="13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2</v>
      </c>
      <c r="G17" s="223">
        <v>2</v>
      </c>
      <c r="H17" s="224">
        <f t="shared" si="0"/>
        <v>100</v>
      </c>
      <c r="I17" s="224">
        <v>2</v>
      </c>
      <c r="J17" s="225">
        <f t="shared" si="1"/>
        <v>4</v>
      </c>
      <c r="K17" s="183">
        <f t="shared" si="4"/>
        <v>16</v>
      </c>
      <c r="L17" s="183">
        <f t="shared" si="5"/>
        <v>31840</v>
      </c>
      <c r="M17" s="183">
        <f t="shared" si="6"/>
        <v>127360</v>
      </c>
      <c r="N17" s="183">
        <f t="shared" ref="N17" si="14">C17*J17</f>
        <v>0</v>
      </c>
      <c r="O17" s="183">
        <f t="shared" si="7"/>
        <v>0</v>
      </c>
      <c r="P17" s="114">
        <f t="shared" si="8"/>
        <v>16</v>
      </c>
      <c r="Q17" s="114">
        <f t="shared" si="9"/>
        <v>127376</v>
      </c>
      <c r="R17" s="50"/>
      <c r="S17" s="233"/>
      <c r="T17" s="85">
        <v>6</v>
      </c>
      <c r="U17" s="1583"/>
      <c r="V17" s="83" t="s">
        <v>50</v>
      </c>
      <c r="W17" s="223">
        <v>2</v>
      </c>
      <c r="X17" s="223">
        <v>2</v>
      </c>
      <c r="Y17" s="224">
        <f t="shared" si="2"/>
        <v>100</v>
      </c>
      <c r="Z17" s="224">
        <v>2</v>
      </c>
      <c r="AA17" s="225">
        <f t="shared" si="3"/>
        <v>4</v>
      </c>
      <c r="AB17" s="91"/>
      <c r="AC17" s="93">
        <f t="shared" si="10"/>
        <v>4</v>
      </c>
      <c r="AD17" s="94">
        <f t="shared" si="10"/>
        <v>0</v>
      </c>
      <c r="AE17" s="95">
        <f t="shared" si="11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2"/>
        <v>4</v>
      </c>
      <c r="BE17" s="93">
        <f t="shared" si="13"/>
        <v>0</v>
      </c>
    </row>
    <row r="18" spans="1:57" ht="34.5" customHeight="1" x14ac:dyDescent="0.2">
      <c r="A18" s="135">
        <v>7</v>
      </c>
      <c r="B18" s="215">
        <v>0.6</v>
      </c>
      <c r="C18" s="71"/>
      <c r="D18" s="23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33"/>
      <c r="T18" s="85">
        <v>7</v>
      </c>
      <c r="U18" s="239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3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33"/>
      <c r="T19" s="85">
        <v>8</v>
      </c>
      <c r="U19" s="239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3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33"/>
      <c r="T20" s="85">
        <v>9</v>
      </c>
      <c r="U20" s="239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3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33"/>
      <c r="T21" s="85">
        <v>10</v>
      </c>
      <c r="U21" s="239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/>
      <c r="G22" s="227"/>
      <c r="H22" s="228"/>
      <c r="I22" s="228"/>
      <c r="J22" s="229"/>
      <c r="K22" s="183"/>
      <c r="L22" s="183"/>
      <c r="M22" s="183"/>
      <c r="N22" s="183"/>
      <c r="O22" s="183"/>
      <c r="P22" s="114"/>
      <c r="Q22" s="114"/>
      <c r="R22" s="50"/>
      <c r="S22" s="233"/>
      <c r="T22" s="85">
        <v>11</v>
      </c>
      <c r="U22" s="1584" t="s">
        <v>56</v>
      </c>
      <c r="V22" s="83" t="s">
        <v>57</v>
      </c>
      <c r="W22" s="227"/>
      <c r="X22" s="227"/>
      <c r="Y22" s="228"/>
      <c r="Z22" s="228"/>
      <c r="AA22" s="229"/>
      <c r="AB22" s="91"/>
      <c r="AC22" s="93"/>
      <c r="AD22" s="94"/>
      <c r="AE22" s="95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/>
      <c r="AU22" s="174"/>
      <c r="AV22" s="174"/>
      <c r="AW22" s="174"/>
      <c r="AX22" s="174"/>
      <c r="AY22" s="174"/>
      <c r="AZ22" s="174"/>
      <c r="BA22" s="174"/>
      <c r="BB22" s="91"/>
      <c r="BC22" s="91"/>
      <c r="BD22" s="93"/>
      <c r="BE22" s="93"/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/>
      <c r="G23" s="227"/>
      <c r="H23" s="228"/>
      <c r="I23" s="228"/>
      <c r="J23" s="229"/>
      <c r="K23" s="183"/>
      <c r="L23" s="183"/>
      <c r="M23" s="183"/>
      <c r="N23" s="183"/>
      <c r="O23" s="183"/>
      <c r="P23" s="114"/>
      <c r="Q23" s="114"/>
      <c r="R23" s="50"/>
      <c r="S23" s="233"/>
      <c r="T23" s="85">
        <v>12</v>
      </c>
      <c r="U23" s="1584"/>
      <c r="V23" s="83" t="s">
        <v>50</v>
      </c>
      <c r="W23" s="227"/>
      <c r="X23" s="227"/>
      <c r="Y23" s="228"/>
      <c r="Z23" s="228"/>
      <c r="AA23" s="229"/>
      <c r="AB23" s="91"/>
      <c r="AC23" s="93"/>
      <c r="AD23" s="94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/>
      <c r="AU23" s="174"/>
      <c r="AV23" s="174"/>
      <c r="AW23" s="174"/>
      <c r="AX23" s="174"/>
      <c r="AY23" s="174"/>
      <c r="AZ23" s="174"/>
      <c r="BA23" s="174"/>
      <c r="BB23" s="91"/>
      <c r="BC23" s="91"/>
      <c r="BD23" s="93"/>
      <c r="BE23" s="93"/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/>
      <c r="G24" s="223"/>
      <c r="H24" s="224"/>
      <c r="I24" s="224"/>
      <c r="J24" s="225"/>
      <c r="K24" s="183"/>
      <c r="L24" s="183"/>
      <c r="M24" s="183"/>
      <c r="N24" s="183"/>
      <c r="O24" s="183"/>
      <c r="P24" s="114"/>
      <c r="Q24" s="114"/>
      <c r="R24" s="50"/>
      <c r="S24" s="233"/>
      <c r="T24" s="85">
        <v>13</v>
      </c>
      <c r="U24" s="1590" t="s">
        <v>58</v>
      </c>
      <c r="V24" s="83" t="s">
        <v>49</v>
      </c>
      <c r="W24" s="223"/>
      <c r="X24" s="223"/>
      <c r="Y24" s="224"/>
      <c r="Z24" s="224"/>
      <c r="AA24" s="225"/>
      <c r="AB24" s="91"/>
      <c r="AC24" s="93"/>
      <c r="AD24" s="94"/>
      <c r="AE24" s="95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/>
      <c r="AU24" s="174"/>
      <c r="AV24" s="174"/>
      <c r="AW24" s="174"/>
      <c r="AX24" s="174"/>
      <c r="AY24" s="174"/>
      <c r="AZ24" s="174"/>
      <c r="BA24" s="174"/>
      <c r="BB24" s="91"/>
      <c r="BC24" s="91"/>
      <c r="BD24" s="93"/>
      <c r="BE24" s="93"/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/>
      <c r="G25" s="223"/>
      <c r="H25" s="224"/>
      <c r="I25" s="224"/>
      <c r="J25" s="225"/>
      <c r="K25" s="183"/>
      <c r="L25" s="183"/>
      <c r="M25" s="183"/>
      <c r="N25" s="183"/>
      <c r="O25" s="183"/>
      <c r="P25" s="114"/>
      <c r="Q25" s="114"/>
      <c r="R25" s="50"/>
      <c r="S25" s="233"/>
      <c r="T25" s="85">
        <v>14</v>
      </c>
      <c r="U25" s="1590"/>
      <c r="V25" s="83" t="s">
        <v>50</v>
      </c>
      <c r="W25" s="223"/>
      <c r="X25" s="223"/>
      <c r="Y25" s="224"/>
      <c r="Z25" s="224"/>
      <c r="AA25" s="225"/>
      <c r="AB25" s="91"/>
      <c r="AC25" s="93"/>
      <c r="AD25" s="94"/>
      <c r="AE25" s="95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/>
      <c r="AU25" s="174"/>
      <c r="AV25" s="174"/>
      <c r="AW25" s="174"/>
      <c r="AX25" s="174"/>
      <c r="AY25" s="174"/>
      <c r="AZ25" s="174"/>
      <c r="BA25" s="174"/>
      <c r="BB25" s="91"/>
      <c r="BC25" s="91"/>
      <c r="BD25" s="93"/>
      <c r="BE25" s="93"/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33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33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233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233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/>
      <c r="G30" s="227"/>
      <c r="H30" s="228"/>
      <c r="I30" s="228"/>
      <c r="J30" s="229"/>
      <c r="K30" s="183"/>
      <c r="L30" s="183"/>
      <c r="M30" s="183"/>
      <c r="N30" s="183"/>
      <c r="O30" s="183"/>
      <c r="P30" s="114"/>
      <c r="Q30" s="114"/>
      <c r="R30" s="50"/>
      <c r="S30" s="233"/>
      <c r="T30" s="85">
        <v>19</v>
      </c>
      <c r="U30" s="1584" t="s">
        <v>61</v>
      </c>
      <c r="V30" s="83" t="s">
        <v>49</v>
      </c>
      <c r="W30" s="227"/>
      <c r="X30" s="227"/>
      <c r="Y30" s="228"/>
      <c r="Z30" s="228"/>
      <c r="AA30" s="229"/>
      <c r="AB30" s="91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3"/>
      <c r="G31" s="223"/>
      <c r="H31" s="224"/>
      <c r="I31" s="224"/>
      <c r="J31" s="225"/>
      <c r="K31" s="183"/>
      <c r="L31" s="183"/>
      <c r="M31" s="183"/>
      <c r="N31" s="183"/>
      <c r="O31" s="183"/>
      <c r="P31" s="114"/>
      <c r="Q31" s="114"/>
      <c r="R31" s="50"/>
      <c r="S31" s="233"/>
      <c r="T31" s="85">
        <v>20</v>
      </c>
      <c r="U31" s="1584"/>
      <c r="V31" s="83" t="s">
        <v>50</v>
      </c>
      <c r="W31" s="223"/>
      <c r="X31" s="223"/>
      <c r="Y31" s="224"/>
      <c r="Z31" s="224"/>
      <c r="AA31" s="225"/>
      <c r="AB31" s="91"/>
      <c r="AC31" s="93"/>
      <c r="AD31" s="94"/>
      <c r="AE31" s="95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/>
      <c r="AU31" s="174"/>
      <c r="AV31" s="174"/>
      <c r="AW31" s="174"/>
      <c r="AX31" s="174"/>
      <c r="AY31" s="174"/>
      <c r="AZ31" s="174"/>
      <c r="BA31" s="174"/>
      <c r="BB31" s="79"/>
      <c r="BC31" s="79"/>
      <c r="BD31" s="93"/>
      <c r="BE31" s="93"/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223"/>
      <c r="G32" s="223"/>
      <c r="H32" s="224"/>
      <c r="I32" s="224"/>
      <c r="J32" s="225"/>
      <c r="K32" s="183"/>
      <c r="L32" s="183"/>
      <c r="M32" s="183"/>
      <c r="N32" s="183"/>
      <c r="O32" s="183"/>
      <c r="P32" s="114"/>
      <c r="Q32" s="114"/>
      <c r="R32" s="50"/>
      <c r="S32" s="233"/>
      <c r="T32" s="85">
        <v>21</v>
      </c>
      <c r="U32" s="1584" t="s">
        <v>62</v>
      </c>
      <c r="V32" s="83" t="s">
        <v>49</v>
      </c>
      <c r="W32" s="223"/>
      <c r="X32" s="223"/>
      <c r="Y32" s="224"/>
      <c r="Z32" s="224"/>
      <c r="AA32" s="225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223"/>
      <c r="G33" s="223"/>
      <c r="H33" s="224"/>
      <c r="I33" s="224"/>
      <c r="J33" s="225"/>
      <c r="K33" s="183"/>
      <c r="L33" s="183"/>
      <c r="M33" s="183"/>
      <c r="N33" s="183"/>
      <c r="O33" s="183"/>
      <c r="P33" s="114"/>
      <c r="Q33" s="114"/>
      <c r="R33" s="50"/>
      <c r="S33" s="233"/>
      <c r="T33" s="85">
        <v>22</v>
      </c>
      <c r="U33" s="1585"/>
      <c r="V33" s="83" t="s">
        <v>50</v>
      </c>
      <c r="W33" s="223"/>
      <c r="X33" s="223"/>
      <c r="Y33" s="224"/>
      <c r="Z33" s="224"/>
      <c r="AA33" s="225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100</v>
      </c>
      <c r="G35" s="173">
        <v>100</v>
      </c>
      <c r="H35" s="174">
        <f>G35*100/F35</f>
        <v>100</v>
      </c>
      <c r="I35" s="174">
        <v>1</v>
      </c>
      <c r="J35" s="176">
        <f>I35*G35</f>
        <v>100</v>
      </c>
      <c r="K35" s="183">
        <f t="shared" ref="K35:K48" si="15">J35*B35</f>
        <v>66</v>
      </c>
      <c r="L35" s="183">
        <f t="shared" si="5"/>
        <v>5253.6</v>
      </c>
      <c r="M35" s="183">
        <f t="shared" ref="M35:M48" si="16">L35*J35</f>
        <v>525360</v>
      </c>
      <c r="N35" s="183"/>
      <c r="O35" s="183"/>
      <c r="P35" s="114">
        <f t="shared" ref="P35:P48" si="17">K35+N35</f>
        <v>66</v>
      </c>
      <c r="Q35" s="114">
        <f t="shared" ref="Q35:Q48" si="18">M35+P35</f>
        <v>525426</v>
      </c>
      <c r="R35" s="61"/>
      <c r="S35" s="62"/>
      <c r="T35" s="85">
        <v>24</v>
      </c>
      <c r="U35" s="1588" t="s">
        <v>64</v>
      </c>
      <c r="V35" s="84"/>
      <c r="W35" s="173">
        <v>100</v>
      </c>
      <c r="X35" s="173">
        <v>100</v>
      </c>
      <c r="Y35" s="174">
        <f>X35*100/W35</f>
        <v>100</v>
      </c>
      <c r="Z35" s="174">
        <v>1</v>
      </c>
      <c r="AA35" s="176">
        <f>Z35*X35</f>
        <v>100</v>
      </c>
      <c r="AB35" s="81"/>
      <c r="AC35" s="93">
        <f t="shared" ref="AC35:AD48" si="19">AF35+AH35+AJ35+AL35+AN35+AP35+AR35+AT35+AV35+AX35+AZ35+BB35</f>
        <v>100</v>
      </c>
      <c r="AD35" s="94">
        <f t="shared" si="19"/>
        <v>0</v>
      </c>
      <c r="AE35" s="95">
        <f t="shared" ref="AE35:AE48" si="20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100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8" si="21">AF35+AH35+AJ35+AL35+AN35+AP35+AR35+AT35+AV35+AX35+AZ35</f>
        <v>100</v>
      </c>
      <c r="BE35" s="93">
        <f t="shared" ref="BE35:BE48" si="22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50</v>
      </c>
      <c r="G36" s="173">
        <v>50</v>
      </c>
      <c r="H36" s="174">
        <f>G36*100/F36</f>
        <v>100</v>
      </c>
      <c r="I36" s="174">
        <v>1</v>
      </c>
      <c r="J36" s="176">
        <f>I36*G36</f>
        <v>50</v>
      </c>
      <c r="K36" s="183">
        <f t="shared" si="15"/>
        <v>33</v>
      </c>
      <c r="L36" s="183">
        <f t="shared" si="5"/>
        <v>5253.6</v>
      </c>
      <c r="M36" s="183">
        <f t="shared" si="16"/>
        <v>262680</v>
      </c>
      <c r="N36" s="183"/>
      <c r="O36" s="183"/>
      <c r="P36" s="114">
        <f t="shared" si="17"/>
        <v>33</v>
      </c>
      <c r="Q36" s="114">
        <f t="shared" si="18"/>
        <v>262713</v>
      </c>
      <c r="R36" s="61"/>
      <c r="S36" s="62"/>
      <c r="T36" s="85">
        <v>25</v>
      </c>
      <c r="U36" s="1589"/>
      <c r="V36" s="84"/>
      <c r="W36" s="173">
        <v>50</v>
      </c>
      <c r="X36" s="173">
        <v>50</v>
      </c>
      <c r="Y36" s="174">
        <f>X36*100/W36</f>
        <v>100</v>
      </c>
      <c r="Z36" s="174">
        <v>1</v>
      </c>
      <c r="AA36" s="176">
        <f>Z36*X36</f>
        <v>50</v>
      </c>
      <c r="AB36" s="81"/>
      <c r="AC36" s="93">
        <f t="shared" si="19"/>
        <v>50</v>
      </c>
      <c r="AD36" s="94">
        <f t="shared" si="19"/>
        <v>0</v>
      </c>
      <c r="AE36" s="95">
        <f t="shared" si="20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50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21"/>
        <v>50</v>
      </c>
      <c r="BE36" s="93">
        <f t="shared" si="22"/>
        <v>0</v>
      </c>
    </row>
    <row r="37" spans="1:57" ht="21" customHeight="1" x14ac:dyDescent="0.2">
      <c r="A37" s="135">
        <v>26</v>
      </c>
      <c r="B37" s="215">
        <v>0.3</v>
      </c>
      <c r="C37" s="69"/>
      <c r="D37" s="23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33"/>
      <c r="T37" s="85">
        <v>26</v>
      </c>
      <c r="U37" s="24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3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33"/>
      <c r="T38" s="85">
        <v>27</v>
      </c>
      <c r="U38" s="24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33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33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33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33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33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33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/>
      <c r="G45" s="173"/>
      <c r="H45" s="174"/>
      <c r="I45" s="174"/>
      <c r="J45" s="176"/>
      <c r="K45" s="183"/>
      <c r="L45" s="183"/>
      <c r="M45" s="183"/>
      <c r="N45" s="183"/>
      <c r="O45" s="183"/>
      <c r="P45" s="114"/>
      <c r="Q45" s="114"/>
      <c r="R45" s="50"/>
      <c r="S45" s="233"/>
      <c r="T45" s="85">
        <v>34</v>
      </c>
      <c r="U45" s="1585" t="s">
        <v>71</v>
      </c>
      <c r="V45" s="83" t="s">
        <v>49</v>
      </c>
      <c r="W45" s="173"/>
      <c r="X45" s="173"/>
      <c r="Y45" s="174"/>
      <c r="Z45" s="174"/>
      <c r="AA45" s="176"/>
      <c r="AB45" s="91"/>
      <c r="AC45" s="93"/>
      <c r="AD45" s="94"/>
      <c r="AE45" s="95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/>
      <c r="AU45" s="174"/>
      <c r="AV45" s="174"/>
      <c r="AW45" s="174"/>
      <c r="AX45" s="174"/>
      <c r="AY45" s="174"/>
      <c r="AZ45" s="174"/>
      <c r="BA45" s="174"/>
      <c r="BB45" s="92"/>
      <c r="BC45" s="91"/>
      <c r="BD45" s="93"/>
      <c r="BE45" s="93"/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33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73">
        <v>12</v>
      </c>
      <c r="G47" s="173">
        <v>12</v>
      </c>
      <c r="H47" s="174">
        <f>G47*100/F47</f>
        <v>100</v>
      </c>
      <c r="I47" s="174">
        <v>8</v>
      </c>
      <c r="J47" s="175">
        <f>I47*G47</f>
        <v>96</v>
      </c>
      <c r="K47" s="183">
        <f t="shared" si="15"/>
        <v>384</v>
      </c>
      <c r="L47" s="183">
        <f t="shared" si="5"/>
        <v>31840</v>
      </c>
      <c r="M47" s="183">
        <f t="shared" si="16"/>
        <v>3056640</v>
      </c>
      <c r="N47" s="183"/>
      <c r="O47" s="183"/>
      <c r="P47" s="114">
        <f t="shared" si="17"/>
        <v>384</v>
      </c>
      <c r="Q47" s="114">
        <f t="shared" si="18"/>
        <v>3057024</v>
      </c>
      <c r="R47" s="50"/>
      <c r="S47" s="233"/>
      <c r="T47" s="85">
        <v>36</v>
      </c>
      <c r="U47" s="1585" t="s">
        <v>72</v>
      </c>
      <c r="V47" s="83" t="s">
        <v>49</v>
      </c>
      <c r="W47" s="173">
        <v>12</v>
      </c>
      <c r="X47" s="173">
        <v>12</v>
      </c>
      <c r="Y47" s="174">
        <f>X47*100/W47</f>
        <v>100</v>
      </c>
      <c r="Z47" s="174">
        <v>8</v>
      </c>
      <c r="AA47" s="175">
        <f>Z47*X47</f>
        <v>96</v>
      </c>
      <c r="AB47" s="91"/>
      <c r="AC47" s="93">
        <f t="shared" ref="AC47:AC48" si="23">AF47+AH47+AJ47+AL47+AN47+AP47+AR47+AT47+AV47+AX47+AZ47+BB47</f>
        <v>96</v>
      </c>
      <c r="AD47" s="94">
        <f t="shared" si="19"/>
        <v>0</v>
      </c>
      <c r="AE47" s="95">
        <f t="shared" si="20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24</v>
      </c>
      <c r="AU47" s="174"/>
      <c r="AV47" s="174">
        <v>24</v>
      </c>
      <c r="AW47" s="174"/>
      <c r="AX47" s="174">
        <v>24</v>
      </c>
      <c r="AY47" s="174"/>
      <c r="AZ47" s="174">
        <v>24</v>
      </c>
      <c r="BA47" s="174"/>
      <c r="BB47" s="92"/>
      <c r="BC47" s="91"/>
      <c r="BD47" s="93">
        <f t="shared" si="21"/>
        <v>96</v>
      </c>
      <c r="BE47" s="93">
        <f t="shared" si="22"/>
        <v>0</v>
      </c>
    </row>
    <row r="48" spans="1:57" ht="11.25" customHeight="1" x14ac:dyDescent="0.2">
      <c r="A48" s="135">
        <v>37</v>
      </c>
      <c r="B48" s="215">
        <v>1</v>
      </c>
      <c r="C48" s="69"/>
      <c r="D48" s="1421"/>
      <c r="E48" s="67" t="s">
        <v>50</v>
      </c>
      <c r="F48" s="173">
        <v>4</v>
      </c>
      <c r="G48" s="173">
        <v>4</v>
      </c>
      <c r="H48" s="174">
        <f>G48*100/F48</f>
        <v>100</v>
      </c>
      <c r="I48" s="174">
        <v>4</v>
      </c>
      <c r="J48" s="175">
        <f>I48*G48</f>
        <v>16</v>
      </c>
      <c r="K48" s="183">
        <f t="shared" si="15"/>
        <v>16</v>
      </c>
      <c r="L48" s="183">
        <f t="shared" si="5"/>
        <v>7960</v>
      </c>
      <c r="M48" s="183">
        <f t="shared" si="16"/>
        <v>127360</v>
      </c>
      <c r="N48" s="183"/>
      <c r="O48" s="183"/>
      <c r="P48" s="114">
        <f t="shared" si="17"/>
        <v>16</v>
      </c>
      <c r="Q48" s="114">
        <f t="shared" si="18"/>
        <v>127376</v>
      </c>
      <c r="R48" s="50"/>
      <c r="S48" s="233"/>
      <c r="T48" s="85">
        <v>37</v>
      </c>
      <c r="U48" s="1585"/>
      <c r="V48" s="83" t="s">
        <v>50</v>
      </c>
      <c r="W48" s="173">
        <v>4</v>
      </c>
      <c r="X48" s="173">
        <v>4</v>
      </c>
      <c r="Y48" s="174">
        <f>X48*100/W48</f>
        <v>100</v>
      </c>
      <c r="Z48" s="174">
        <v>4</v>
      </c>
      <c r="AA48" s="175">
        <f>Z48*X48</f>
        <v>16</v>
      </c>
      <c r="AB48" s="91"/>
      <c r="AC48" s="93">
        <f t="shared" si="23"/>
        <v>16</v>
      </c>
      <c r="AD48" s="94">
        <f t="shared" si="19"/>
        <v>0</v>
      </c>
      <c r="AE48" s="95">
        <f t="shared" si="20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4</v>
      </c>
      <c r="AU48" s="174"/>
      <c r="AV48" s="174">
        <v>4</v>
      </c>
      <c r="AW48" s="174"/>
      <c r="AX48" s="174">
        <v>4</v>
      </c>
      <c r="AY48" s="174"/>
      <c r="AZ48" s="174">
        <v>4</v>
      </c>
      <c r="BA48" s="174"/>
      <c r="BB48" s="91"/>
      <c r="BC48" s="91"/>
      <c r="BD48" s="93">
        <f t="shared" si="21"/>
        <v>16</v>
      </c>
      <c r="BE48" s="93">
        <f t="shared" si="22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33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33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33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33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33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33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33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33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3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33"/>
      <c r="T57" s="85">
        <v>46</v>
      </c>
      <c r="U57" s="24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33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33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33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33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33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33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33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33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33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33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33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33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33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33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33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33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20</v>
      </c>
      <c r="G76" s="173">
        <v>20</v>
      </c>
      <c r="H76" s="174">
        <f t="shared" ref="H76:H79" si="24">G76*100/F76</f>
        <v>100</v>
      </c>
      <c r="I76" s="174">
        <v>1</v>
      </c>
      <c r="J76" s="176">
        <f t="shared" ref="J76:J79" si="25">I76*G76</f>
        <v>20</v>
      </c>
      <c r="K76" s="183">
        <f t="shared" ref="K76:K79" si="26">J76*B76</f>
        <v>10</v>
      </c>
      <c r="L76" s="183">
        <f t="shared" ref="L76:L77" si="27">B76*7960</f>
        <v>3980</v>
      </c>
      <c r="M76" s="183">
        <f t="shared" ref="M76:M79" si="28">L76*J76</f>
        <v>79600</v>
      </c>
      <c r="N76" s="183"/>
      <c r="O76" s="183"/>
      <c r="P76" s="114">
        <f t="shared" ref="P76:P79" si="29">K76+N76</f>
        <v>10</v>
      </c>
      <c r="Q76" s="114">
        <f t="shared" ref="Q76:Q79" si="30">M76+P76</f>
        <v>79610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20</v>
      </c>
      <c r="X76" s="173">
        <v>20</v>
      </c>
      <c r="Y76" s="174">
        <f t="shared" ref="Y76:Y79" si="31">X76*100/W76</f>
        <v>100</v>
      </c>
      <c r="Z76" s="174">
        <v>1</v>
      </c>
      <c r="AA76" s="176">
        <f t="shared" ref="AA76:AA79" si="32">Z76*X76</f>
        <v>20</v>
      </c>
      <c r="AB76" s="91"/>
      <c r="AC76" s="93">
        <f t="shared" ref="AC76:AD79" si="33">AF76+AH76+AJ76+AL76+AN76+AP76+AR76+AT76+AV76+AX76+AZ76+BB76</f>
        <v>20</v>
      </c>
      <c r="AD76" s="94">
        <f t="shared" si="33"/>
        <v>0</v>
      </c>
      <c r="AE76" s="95">
        <f t="shared" ref="AE76:AE79" si="34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>
        <v>20</v>
      </c>
      <c r="AU76" s="184"/>
      <c r="AV76" s="184"/>
      <c r="AW76" s="184"/>
      <c r="AX76" s="184"/>
      <c r="AY76" s="184"/>
      <c r="AZ76" s="184"/>
      <c r="BA76" s="184"/>
      <c r="BB76" s="91"/>
      <c r="BC76" s="91"/>
      <c r="BD76" s="93">
        <f t="shared" ref="BD76:BD99" si="35">AF76+AH76+AJ76+AL76+AN76+AP76+AR76+AT76+AV76+AX76+AZ76</f>
        <v>20</v>
      </c>
      <c r="BE76" s="93">
        <f t="shared" ref="BE76:BE99" si="36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10</v>
      </c>
      <c r="G77" s="173">
        <v>10</v>
      </c>
      <c r="H77" s="174">
        <f t="shared" si="24"/>
        <v>100</v>
      </c>
      <c r="I77" s="174">
        <v>1</v>
      </c>
      <c r="J77" s="176">
        <f t="shared" si="25"/>
        <v>10</v>
      </c>
      <c r="K77" s="183">
        <f t="shared" si="26"/>
        <v>5</v>
      </c>
      <c r="L77" s="183">
        <f t="shared" si="27"/>
        <v>3980</v>
      </c>
      <c r="M77" s="183">
        <f t="shared" si="28"/>
        <v>39800</v>
      </c>
      <c r="N77" s="183"/>
      <c r="O77" s="183"/>
      <c r="P77" s="114">
        <f t="shared" si="29"/>
        <v>5</v>
      </c>
      <c r="Q77" s="114">
        <f t="shared" si="30"/>
        <v>39805</v>
      </c>
      <c r="R77" s="61"/>
      <c r="S77" s="62"/>
      <c r="T77" s="85">
        <v>66</v>
      </c>
      <c r="U77" s="1587"/>
      <c r="V77" s="83" t="s">
        <v>50</v>
      </c>
      <c r="W77" s="173">
        <v>10</v>
      </c>
      <c r="X77" s="173">
        <v>10</v>
      </c>
      <c r="Y77" s="174">
        <f t="shared" si="31"/>
        <v>100</v>
      </c>
      <c r="Z77" s="174">
        <v>1</v>
      </c>
      <c r="AA77" s="176">
        <f t="shared" si="32"/>
        <v>10</v>
      </c>
      <c r="AB77" s="91"/>
      <c r="AC77" s="93">
        <f t="shared" si="33"/>
        <v>10</v>
      </c>
      <c r="AD77" s="94">
        <f t="shared" si="33"/>
        <v>0</v>
      </c>
      <c r="AE77" s="95">
        <f t="shared" si="34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>
        <v>10</v>
      </c>
      <c r="AU77" s="184"/>
      <c r="AV77" s="184"/>
      <c r="AW77" s="184"/>
      <c r="AX77" s="184"/>
      <c r="AY77" s="184"/>
      <c r="AZ77" s="184"/>
      <c r="BA77" s="184"/>
      <c r="BB77" s="91"/>
      <c r="BC77" s="91"/>
      <c r="BD77" s="93">
        <f t="shared" si="35"/>
        <v>10</v>
      </c>
      <c r="BE77" s="93">
        <f t="shared" si="36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4</v>
      </c>
      <c r="G78" s="173">
        <v>4</v>
      </c>
      <c r="H78" s="174">
        <f t="shared" si="24"/>
        <v>100</v>
      </c>
      <c r="I78" s="174">
        <v>2</v>
      </c>
      <c r="J78" s="176">
        <f t="shared" si="25"/>
        <v>8</v>
      </c>
      <c r="K78" s="183">
        <f t="shared" si="26"/>
        <v>8</v>
      </c>
      <c r="L78" s="183">
        <f t="shared" si="5"/>
        <v>7960</v>
      </c>
      <c r="M78" s="183">
        <f t="shared" si="28"/>
        <v>63680</v>
      </c>
      <c r="N78" s="183"/>
      <c r="O78" s="183"/>
      <c r="P78" s="114">
        <f t="shared" si="29"/>
        <v>8</v>
      </c>
      <c r="Q78" s="114">
        <f t="shared" si="30"/>
        <v>63688</v>
      </c>
      <c r="R78" s="50"/>
      <c r="S78" s="233"/>
      <c r="T78" s="85">
        <v>67</v>
      </c>
      <c r="U78" s="1583" t="s">
        <v>90</v>
      </c>
      <c r="V78" s="83" t="s">
        <v>49</v>
      </c>
      <c r="W78" s="173">
        <v>4</v>
      </c>
      <c r="X78" s="173">
        <v>4</v>
      </c>
      <c r="Y78" s="174">
        <f t="shared" si="31"/>
        <v>100</v>
      </c>
      <c r="Z78" s="174">
        <v>2</v>
      </c>
      <c r="AA78" s="176">
        <f t="shared" si="32"/>
        <v>8</v>
      </c>
      <c r="AB78" s="91"/>
      <c r="AC78" s="93">
        <f t="shared" si="33"/>
        <v>8</v>
      </c>
      <c r="AD78" s="94">
        <f t="shared" si="33"/>
        <v>0</v>
      </c>
      <c r="AE78" s="95">
        <f t="shared" si="34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/>
      <c r="AU78" s="184"/>
      <c r="AV78" s="174">
        <v>4</v>
      </c>
      <c r="AW78" s="184"/>
      <c r="AX78" s="184">
        <v>4</v>
      </c>
      <c r="AY78" s="184"/>
      <c r="AZ78" s="184"/>
      <c r="BA78" s="184"/>
      <c r="BB78" s="91"/>
      <c r="BC78" s="91"/>
      <c r="BD78" s="93">
        <f t="shared" si="35"/>
        <v>8</v>
      </c>
      <c r="BE78" s="93">
        <f t="shared" si="36"/>
        <v>0</v>
      </c>
    </row>
    <row r="79" spans="1:57" ht="13.5" customHeight="1" x14ac:dyDescent="0.2">
      <c r="A79" s="135">
        <v>68</v>
      </c>
      <c r="B79" s="215">
        <v>1</v>
      </c>
      <c r="C79" s="208">
        <v>41</v>
      </c>
      <c r="D79" s="1419"/>
      <c r="E79" s="67" t="s">
        <v>50</v>
      </c>
      <c r="F79" s="173">
        <v>32</v>
      </c>
      <c r="G79" s="173">
        <v>10</v>
      </c>
      <c r="H79" s="174">
        <f t="shared" si="24"/>
        <v>31.25</v>
      </c>
      <c r="I79" s="174">
        <v>2</v>
      </c>
      <c r="J79" s="176">
        <f t="shared" si="25"/>
        <v>20</v>
      </c>
      <c r="K79" s="183">
        <f t="shared" si="26"/>
        <v>20</v>
      </c>
      <c r="L79" s="183">
        <f t="shared" ref="L79:L107" si="37">B79*7960</f>
        <v>7960</v>
      </c>
      <c r="M79" s="183">
        <f t="shared" si="28"/>
        <v>159200</v>
      </c>
      <c r="N79" s="183">
        <f>C79+J79</f>
        <v>61</v>
      </c>
      <c r="O79" s="183">
        <f t="shared" ref="O79" si="38">N79*7960</f>
        <v>485560</v>
      </c>
      <c r="P79" s="114">
        <f t="shared" si="29"/>
        <v>81</v>
      </c>
      <c r="Q79" s="114">
        <f t="shared" si="30"/>
        <v>159281</v>
      </c>
      <c r="R79" s="50"/>
      <c r="S79" s="233"/>
      <c r="T79" s="85">
        <v>68</v>
      </c>
      <c r="U79" s="1583"/>
      <c r="V79" s="83" t="s">
        <v>50</v>
      </c>
      <c r="W79" s="173">
        <v>32</v>
      </c>
      <c r="X79" s="173">
        <v>10</v>
      </c>
      <c r="Y79" s="174">
        <f t="shared" si="31"/>
        <v>31.25</v>
      </c>
      <c r="Z79" s="174">
        <v>2</v>
      </c>
      <c r="AA79" s="176">
        <f t="shared" si="32"/>
        <v>20</v>
      </c>
      <c r="AB79" s="91"/>
      <c r="AC79" s="93">
        <f t="shared" si="33"/>
        <v>20</v>
      </c>
      <c r="AD79" s="94">
        <f t="shared" si="33"/>
        <v>0</v>
      </c>
      <c r="AE79" s="95">
        <f t="shared" si="34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/>
      <c r="AU79" s="174"/>
      <c r="AV79" s="174">
        <v>10</v>
      </c>
      <c r="AW79" s="174"/>
      <c r="AX79" s="174">
        <v>10</v>
      </c>
      <c r="AY79" s="174"/>
      <c r="AZ79" s="174"/>
      <c r="BA79" s="174"/>
      <c r="BB79" s="91"/>
      <c r="BC79" s="91"/>
      <c r="BD79" s="93">
        <f t="shared" si="35"/>
        <v>20</v>
      </c>
      <c r="BE79" s="93">
        <f t="shared" si="36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33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33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33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33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/>
      <c r="G84" s="173"/>
      <c r="H84" s="174"/>
      <c r="I84" s="174"/>
      <c r="J84" s="176"/>
      <c r="K84" s="183"/>
      <c r="L84" s="183"/>
      <c r="M84" s="183"/>
      <c r="N84" s="183"/>
      <c r="O84" s="183"/>
      <c r="P84" s="114"/>
      <c r="Q84" s="114"/>
      <c r="R84" s="50"/>
      <c r="S84" s="233"/>
      <c r="T84" s="85">
        <v>73</v>
      </c>
      <c r="U84" s="1584" t="s">
        <v>93</v>
      </c>
      <c r="V84" s="83" t="s">
        <v>49</v>
      </c>
      <c r="W84" s="173"/>
      <c r="X84" s="173"/>
      <c r="Y84" s="174"/>
      <c r="Z84" s="174"/>
      <c r="AA84" s="176"/>
      <c r="AB84" s="91"/>
      <c r="AC84" s="93"/>
      <c r="AD84" s="94"/>
      <c r="AE84" s="95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/>
      <c r="AW84" s="174"/>
      <c r="AX84" s="174"/>
      <c r="AY84" s="174"/>
      <c r="AZ84" s="174"/>
      <c r="BA84" s="174"/>
      <c r="BB84" s="91"/>
      <c r="BC84" s="91"/>
      <c r="BD84" s="93"/>
      <c r="BE84" s="93"/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33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33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33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233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33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33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33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3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33"/>
      <c r="T92" s="85">
        <v>81</v>
      </c>
      <c r="U92" s="239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3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33"/>
      <c r="T93" s="85">
        <v>82</v>
      </c>
      <c r="U93" s="24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33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33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33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33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32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39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33"/>
      <c r="T99" s="85">
        <v>88</v>
      </c>
      <c r="U99" s="240" t="s">
        <v>102</v>
      </c>
      <c r="V99" s="83" t="s">
        <v>49</v>
      </c>
      <c r="W99" s="173">
        <v>1</v>
      </c>
      <c r="X99" s="173">
        <v>1</v>
      </c>
      <c r="Y99" s="174">
        <f>X99*100/W99</f>
        <v>100</v>
      </c>
      <c r="Z99" s="174">
        <v>1</v>
      </c>
      <c r="AA99" s="176">
        <f>Z99*X99</f>
        <v>1</v>
      </c>
      <c r="AB99" s="91"/>
      <c r="AC99" s="93">
        <f t="shared" ref="AC99:AD101" si="40">AF99+AH99+AJ99+AL99+AN99+AP99+AR99+AT99+AV99+AX99+AZ99+BB99</f>
        <v>1</v>
      </c>
      <c r="AD99" s="94">
        <f t="shared" si="40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>
        <v>1</v>
      </c>
      <c r="AW99" s="174"/>
      <c r="AX99" s="174"/>
      <c r="AY99" s="174"/>
      <c r="AZ99" s="174"/>
      <c r="BA99" s="184"/>
      <c r="BB99" s="91"/>
      <c r="BC99" s="79"/>
      <c r="BD99" s="93">
        <f t="shared" si="35"/>
        <v>1</v>
      </c>
      <c r="BE99" s="93">
        <f t="shared" si="36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10</v>
      </c>
      <c r="J100" s="176">
        <v>10</v>
      </c>
      <c r="K100" s="183">
        <f>J100*B100</f>
        <v>10</v>
      </c>
      <c r="L100" s="183">
        <f t="shared" si="39"/>
        <v>7960</v>
      </c>
      <c r="M100" s="183">
        <f>L100*J100</f>
        <v>79600</v>
      </c>
      <c r="N100" s="183"/>
      <c r="O100" s="183"/>
      <c r="P100" s="114">
        <f>K100+N100</f>
        <v>10</v>
      </c>
      <c r="Q100" s="114">
        <f>M100+P100</f>
        <v>79610</v>
      </c>
      <c r="R100" s="50"/>
      <c r="S100" s="233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f>X100*100/W100</f>
        <v>100</v>
      </c>
      <c r="Z100" s="174">
        <v>10</v>
      </c>
      <c r="AA100" s="176">
        <v>10</v>
      </c>
      <c r="AB100" s="91"/>
      <c r="AC100" s="93">
        <f t="shared" si="40"/>
        <v>10</v>
      </c>
      <c r="AD100" s="94">
        <f t="shared" si="40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>
        <v>5</v>
      </c>
      <c r="AS100" s="191"/>
      <c r="AT100" s="174">
        <v>2</v>
      </c>
      <c r="AU100" s="174"/>
      <c r="AV100" s="174">
        <v>1</v>
      </c>
      <c r="AW100" s="174"/>
      <c r="AX100" s="174">
        <v>1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10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5</v>
      </c>
      <c r="J101" s="176">
        <v>5</v>
      </c>
      <c r="K101" s="183">
        <f>J101*B101</f>
        <v>5</v>
      </c>
      <c r="L101" s="183">
        <f t="shared" si="39"/>
        <v>7960</v>
      </c>
      <c r="M101" s="183">
        <f>L101*J101</f>
        <v>39800</v>
      </c>
      <c r="N101" s="183"/>
      <c r="O101" s="183"/>
      <c r="P101" s="114">
        <f>K101+N101</f>
        <v>5</v>
      </c>
      <c r="Q101" s="114">
        <f>M101+P101</f>
        <v>39805</v>
      </c>
      <c r="R101" s="50"/>
      <c r="S101" s="233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f>X101*100/W101</f>
        <v>100</v>
      </c>
      <c r="Z101" s="174">
        <v>5</v>
      </c>
      <c r="AA101" s="176">
        <v>5</v>
      </c>
      <c r="AB101" s="91"/>
      <c r="AC101" s="93">
        <f t="shared" si="40"/>
        <v>5</v>
      </c>
      <c r="AD101" s="94">
        <f t="shared" si="40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>
        <v>2</v>
      </c>
      <c r="AS101" s="191"/>
      <c r="AT101" s="174">
        <v>1</v>
      </c>
      <c r="AU101" s="174"/>
      <c r="AV101" s="174">
        <v>1</v>
      </c>
      <c r="AW101" s="174"/>
      <c r="AX101" s="174">
        <v>1</v>
      </c>
      <c r="AY101" s="174"/>
      <c r="AZ101" s="174"/>
      <c r="BA101" s="174"/>
      <c r="BB101" s="91"/>
      <c r="BC101" s="79"/>
      <c r="BD101" s="93">
        <f>AF101+AH101+AJ101+AL101+AN101+AP101+AR101+AT101+AV101+AX101+AZ101</f>
        <v>5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4</v>
      </c>
      <c r="C103" s="69"/>
      <c r="D103" s="232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4</v>
      </c>
      <c r="J103" s="176">
        <v>4</v>
      </c>
      <c r="K103" s="183">
        <f>J103*B103</f>
        <v>16</v>
      </c>
      <c r="L103" s="183">
        <f t="shared" si="37"/>
        <v>31840</v>
      </c>
      <c r="M103" s="183">
        <f>L103*J103</f>
        <v>127360</v>
      </c>
      <c r="N103" s="183"/>
      <c r="O103" s="183"/>
      <c r="P103" s="114">
        <f>K103+N103</f>
        <v>16</v>
      </c>
      <c r="Q103" s="114">
        <f>M103+P103</f>
        <v>127376</v>
      </c>
      <c r="R103" s="50"/>
      <c r="S103" s="233"/>
      <c r="T103" s="85">
        <v>92</v>
      </c>
      <c r="U103" s="239" t="s">
        <v>105</v>
      </c>
      <c r="V103" s="83" t="s">
        <v>106</v>
      </c>
      <c r="W103" s="182">
        <v>1</v>
      </c>
      <c r="X103" s="182">
        <v>1</v>
      </c>
      <c r="Y103" s="174">
        <f>X103*100/W103</f>
        <v>100</v>
      </c>
      <c r="Z103" s="174">
        <v>4</v>
      </c>
      <c r="AA103" s="176">
        <v>4</v>
      </c>
      <c r="AB103" s="91"/>
      <c r="AC103" s="93">
        <f t="shared" ref="AC103:AD107" si="41">AF103+AH103+AJ103+AL103+AN103+AP103+AR103+AT103+AV103+AX103+AZ103+BB103</f>
        <v>4</v>
      </c>
      <c r="AD103" s="94">
        <f t="shared" si="41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/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42">AF103+AH103+AJ103+AL103+AN103+AP103+AR103+AT103+AV103+AX103+AZ103</f>
        <v>4</v>
      </c>
      <c r="BE103" s="93">
        <f t="shared" ref="BE103" si="43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2</v>
      </c>
      <c r="C104" s="69"/>
      <c r="D104" s="232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v>5</v>
      </c>
      <c r="K104" s="183">
        <f>J104*B104</f>
        <v>10</v>
      </c>
      <c r="L104" s="183">
        <f t="shared" si="37"/>
        <v>15920</v>
      </c>
      <c r="M104" s="183">
        <f>L104*J104</f>
        <v>79600</v>
      </c>
      <c r="N104" s="183"/>
      <c r="O104" s="183"/>
      <c r="P104" s="114">
        <f>K104+N104</f>
        <v>10</v>
      </c>
      <c r="Q104" s="114">
        <f>M104+P104</f>
        <v>79610</v>
      </c>
      <c r="R104" s="50"/>
      <c r="S104" s="233"/>
      <c r="T104" s="85">
        <v>93</v>
      </c>
      <c r="U104" s="240" t="s">
        <v>107</v>
      </c>
      <c r="V104" s="83" t="s">
        <v>106</v>
      </c>
      <c r="W104" s="182">
        <v>1</v>
      </c>
      <c r="X104" s="182">
        <v>1</v>
      </c>
      <c r="Y104" s="174">
        <f>X104*100/W104</f>
        <v>100</v>
      </c>
      <c r="Z104" s="174">
        <v>5</v>
      </c>
      <c r="AA104" s="176">
        <v>5</v>
      </c>
      <c r="AB104" s="91"/>
      <c r="AC104" s="93">
        <f t="shared" si="41"/>
        <v>5</v>
      </c>
      <c r="AD104" s="94">
        <f t="shared" si="41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32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12</v>
      </c>
      <c r="J105" s="176">
        <f t="shared" ref="J105:J107" si="44">I105*G105</f>
        <v>12</v>
      </c>
      <c r="K105" s="183">
        <f>J105*B105</f>
        <v>96</v>
      </c>
      <c r="L105" s="183">
        <f t="shared" si="37"/>
        <v>63680</v>
      </c>
      <c r="M105" s="183">
        <f>L105*J105</f>
        <v>764160</v>
      </c>
      <c r="N105" s="183"/>
      <c r="O105" s="183"/>
      <c r="P105" s="114">
        <f>K105+N105</f>
        <v>96</v>
      </c>
      <c r="Q105" s="114">
        <f>M105+P105</f>
        <v>764256</v>
      </c>
      <c r="R105" s="50"/>
      <c r="S105" s="233"/>
      <c r="T105" s="85">
        <v>94</v>
      </c>
      <c r="U105" s="239" t="s">
        <v>108</v>
      </c>
      <c r="V105" s="83" t="s">
        <v>106</v>
      </c>
      <c r="W105" s="182">
        <v>1</v>
      </c>
      <c r="X105" s="182">
        <v>1</v>
      </c>
      <c r="Y105" s="174">
        <f>X105*100/W105</f>
        <v>100</v>
      </c>
      <c r="Z105" s="174">
        <v>12</v>
      </c>
      <c r="AA105" s="176">
        <f t="shared" ref="AA105:AA107" si="45">Z105*X105</f>
        <v>12</v>
      </c>
      <c r="AB105" s="91"/>
      <c r="AC105" s="93">
        <f t="shared" si="41"/>
        <v>12</v>
      </c>
      <c r="AD105" s="94">
        <f t="shared" si="41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3</v>
      </c>
      <c r="AS105" s="191"/>
      <c r="AT105" s="174">
        <v>3</v>
      </c>
      <c r="AU105" s="174"/>
      <c r="AV105" s="174">
        <v>2</v>
      </c>
      <c r="AW105" s="174"/>
      <c r="AX105" s="174">
        <v>2</v>
      </c>
      <c r="AY105" s="174"/>
      <c r="AZ105" s="174">
        <v>2</v>
      </c>
      <c r="BA105" s="174"/>
      <c r="BB105" s="91"/>
      <c r="BC105" s="79"/>
      <c r="BD105" s="93">
        <f>AF105+AH105+AJ105+AL105+AN105+AP105+AR105+AT105+AV105+AX105+AZ105</f>
        <v>12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3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176">
        <f t="shared" si="44"/>
        <v>5</v>
      </c>
      <c r="K106" s="183">
        <f>J106*B106</f>
        <v>40</v>
      </c>
      <c r="L106" s="183">
        <f t="shared" si="37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233"/>
      <c r="T106" s="85">
        <v>95</v>
      </c>
      <c r="U106" s="240" t="s">
        <v>109</v>
      </c>
      <c r="V106" s="83" t="s">
        <v>106</v>
      </c>
      <c r="W106" s="182">
        <v>1</v>
      </c>
      <c r="X106" s="182">
        <v>1</v>
      </c>
      <c r="Y106" s="174">
        <f>X106*100/W106</f>
        <v>100</v>
      </c>
      <c r="Z106" s="174">
        <v>5</v>
      </c>
      <c r="AA106" s="176">
        <f t="shared" si="45"/>
        <v>5</v>
      </c>
      <c r="AB106" s="91"/>
      <c r="AC106" s="93">
        <f t="shared" si="41"/>
        <v>5</v>
      </c>
      <c r="AD106" s="94">
        <f t="shared" si="41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3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4</v>
      </c>
      <c r="J107" s="176">
        <f t="shared" si="44"/>
        <v>4</v>
      </c>
      <c r="K107" s="183">
        <f>J107*B107</f>
        <v>16</v>
      </c>
      <c r="L107" s="183">
        <f t="shared" si="37"/>
        <v>31840</v>
      </c>
      <c r="M107" s="183">
        <f>L107*J107</f>
        <v>127360</v>
      </c>
      <c r="N107" s="183"/>
      <c r="O107" s="183"/>
      <c r="P107" s="114">
        <f>K107+N107</f>
        <v>16</v>
      </c>
      <c r="Q107" s="114">
        <f>M107+P107</f>
        <v>127376</v>
      </c>
      <c r="R107" s="50"/>
      <c r="S107" s="233"/>
      <c r="T107" s="85">
        <v>96</v>
      </c>
      <c r="U107" s="240" t="s">
        <v>110</v>
      </c>
      <c r="V107" s="83" t="s">
        <v>106</v>
      </c>
      <c r="W107" s="182">
        <v>1</v>
      </c>
      <c r="X107" s="182">
        <v>1</v>
      </c>
      <c r="Y107" s="174">
        <f>X107*100/W107</f>
        <v>100</v>
      </c>
      <c r="Z107" s="174">
        <v>4</v>
      </c>
      <c r="AA107" s="176">
        <f t="shared" si="45"/>
        <v>4</v>
      </c>
      <c r="AB107" s="91"/>
      <c r="AC107" s="93">
        <f t="shared" si="41"/>
        <v>4</v>
      </c>
      <c r="AD107" s="94">
        <f t="shared" si="41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/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4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33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33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33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33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33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33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33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33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33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33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33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33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33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33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33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33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33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33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41</v>
      </c>
      <c r="D129" s="150" t="s">
        <v>122</v>
      </c>
      <c r="E129" s="76"/>
      <c r="F129" s="213">
        <f>SUM(F13:F128)</f>
        <v>246</v>
      </c>
      <c r="G129" s="213">
        <f>SUM(G13:G128)</f>
        <v>224</v>
      </c>
      <c r="H129" s="214">
        <f>AVERAGE(H13:H128)</f>
        <v>96.5625</v>
      </c>
      <c r="I129" s="214">
        <f>SUM(I13:I128)</f>
        <v>74</v>
      </c>
      <c r="J129" s="206">
        <f>SUM(J13:J128)</f>
        <v>377</v>
      </c>
      <c r="K129" s="189">
        <f>SUM(K14:K128)</f>
        <v>839</v>
      </c>
      <c r="L129" s="189">
        <f t="shared" ref="L129:Q129" si="46">SUM(L14:L128)</f>
        <v>806507.2</v>
      </c>
      <c r="M129" s="211">
        <f t="shared" si="46"/>
        <v>6678440</v>
      </c>
      <c r="N129" s="211">
        <f t="shared" si="46"/>
        <v>67</v>
      </c>
      <c r="O129" s="189">
        <f t="shared" si="46"/>
        <v>533320</v>
      </c>
      <c r="P129" s="212">
        <f t="shared" si="46"/>
        <v>906</v>
      </c>
      <c r="Q129" s="212">
        <f t="shared" si="46"/>
        <v>6679346</v>
      </c>
      <c r="R129" s="4"/>
      <c r="S129" s="233"/>
      <c r="T129" s="85">
        <v>118</v>
      </c>
      <c r="U129" s="199" t="s">
        <v>122</v>
      </c>
      <c r="V129" s="200"/>
      <c r="W129" s="213">
        <f>SUM(W13:W128)</f>
        <v>246</v>
      </c>
      <c r="X129" s="213">
        <f>SUM(X13:X128)</f>
        <v>224</v>
      </c>
      <c r="Y129" s="214">
        <f>AVERAGE(Y13:Y128)</f>
        <v>96.5625</v>
      </c>
      <c r="Z129" s="214">
        <f>SUM(Z13:Z128)</f>
        <v>74</v>
      </c>
      <c r="AA129" s="206">
        <f>SUM(AA13:AA128)</f>
        <v>377</v>
      </c>
      <c r="AB129" s="201"/>
      <c r="AC129" s="201">
        <f>SUM(AC14:AC128)</f>
        <v>377</v>
      </c>
      <c r="AD129" s="202">
        <f>SUM(AD14:AD128)</f>
        <v>0</v>
      </c>
      <c r="AE129" s="203"/>
      <c r="AF129" s="204">
        <f t="shared" ref="AF129:AQ129" si="47">SUM(AF14:AF128)</f>
        <v>0</v>
      </c>
      <c r="AG129" s="204">
        <f t="shared" si="47"/>
        <v>0</v>
      </c>
      <c r="AH129" s="204">
        <f t="shared" si="47"/>
        <v>0</v>
      </c>
      <c r="AI129" s="204">
        <f t="shared" si="47"/>
        <v>0</v>
      </c>
      <c r="AJ129" s="204">
        <f t="shared" si="47"/>
        <v>0</v>
      </c>
      <c r="AK129" s="204">
        <f t="shared" si="47"/>
        <v>0</v>
      </c>
      <c r="AL129" s="204">
        <f t="shared" si="47"/>
        <v>0</v>
      </c>
      <c r="AM129" s="204">
        <f t="shared" si="47"/>
        <v>0</v>
      </c>
      <c r="AN129" s="204">
        <f t="shared" si="47"/>
        <v>0</v>
      </c>
      <c r="AO129" s="204">
        <f t="shared" si="47"/>
        <v>0</v>
      </c>
      <c r="AP129" s="204">
        <f t="shared" si="47"/>
        <v>0</v>
      </c>
      <c r="AQ129" s="205">
        <f t="shared" si="47"/>
        <v>0</v>
      </c>
      <c r="AR129" s="206">
        <f>SUM(AR13:AR128)</f>
        <v>11</v>
      </c>
      <c r="AS129" s="206">
        <v>0</v>
      </c>
      <c r="AT129" s="206">
        <f>SUM(AT15:AT128)</f>
        <v>221</v>
      </c>
      <c r="AU129" s="206">
        <v>0</v>
      </c>
      <c r="AV129" s="206">
        <f>SUM(AV14:AV128)</f>
        <v>53</v>
      </c>
      <c r="AW129" s="206">
        <v>0</v>
      </c>
      <c r="AX129" s="206">
        <f>SUM(AX12:AX128)</f>
        <v>53</v>
      </c>
      <c r="AY129" s="206">
        <v>0</v>
      </c>
      <c r="AZ129" s="207">
        <f>SUM(AZ12:AZ128)</f>
        <v>39</v>
      </c>
      <c r="BA129" s="207">
        <f t="shared" ref="BA129:BE129" si="48">SUM(BA14:BA128)</f>
        <v>0</v>
      </c>
      <c r="BB129" s="207">
        <f t="shared" si="48"/>
        <v>0</v>
      </c>
      <c r="BC129" s="207">
        <f t="shared" si="48"/>
        <v>0</v>
      </c>
      <c r="BD129" s="207">
        <f>SUM(BD14:BD128)</f>
        <v>377</v>
      </c>
      <c r="BE129" s="207">
        <f t="shared" si="48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33"/>
      <c r="T130" s="238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33"/>
      <c r="T131" s="238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</f>
        <v>6678440</v>
      </c>
      <c r="F132" s="1418"/>
      <c r="G132" s="1418"/>
      <c r="H132" s="18"/>
      <c r="I132" s="18"/>
      <c r="J132" s="18"/>
      <c r="K132" s="1411" t="s">
        <v>125</v>
      </c>
      <c r="L132" s="1411"/>
      <c r="M132" s="237" t="s">
        <v>126</v>
      </c>
      <c r="N132" s="48"/>
      <c r="O132" s="48"/>
      <c r="P132" s="39"/>
      <c r="Q132" s="39"/>
      <c r="R132" s="50"/>
      <c r="S132" s="233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326360</v>
      </c>
      <c r="F133" s="1418"/>
      <c r="G133" s="1418"/>
      <c r="H133" s="18"/>
      <c r="I133" s="18"/>
      <c r="J133" s="18"/>
      <c r="K133" s="1411" t="s">
        <v>125</v>
      </c>
      <c r="L133" s="1411"/>
      <c r="M133" s="237" t="s">
        <v>129</v>
      </c>
      <c r="N133" s="103"/>
      <c r="O133" s="103"/>
      <c r="P133" s="36"/>
      <c r="Q133" s="36"/>
      <c r="R133" s="50"/>
      <c r="S133" s="233"/>
      <c r="T133" s="238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37" t="s">
        <v>131</v>
      </c>
      <c r="N134" s="104"/>
      <c r="O134" s="104"/>
      <c r="P134" s="36"/>
      <c r="Q134" s="36"/>
      <c r="R134" s="50"/>
      <c r="S134" s="233"/>
      <c r="T134" s="238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33"/>
      <c r="T135" s="238"/>
      <c r="U135" s="238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33"/>
      <c r="T136" s="238"/>
      <c r="U136" s="238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33"/>
      <c r="T137" s="238"/>
      <c r="U137" s="238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33"/>
      <c r="T138" s="238"/>
      <c r="U138" s="238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33"/>
      <c r="T139" s="238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35"/>
      <c r="I140" s="40"/>
      <c r="J140" s="235"/>
      <c r="K140" s="1411" t="s">
        <v>125</v>
      </c>
      <c r="L140" s="1411"/>
      <c r="M140" s="236" t="s">
        <v>142</v>
      </c>
      <c r="N140" s="245"/>
      <c r="O140" s="245"/>
      <c r="R140" s="44"/>
      <c r="S140" s="234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34"/>
      <c r="O141" s="234"/>
      <c r="R141" s="44"/>
      <c r="S141" s="234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234"/>
      <c r="O142" s="234"/>
      <c r="R142" s="44"/>
      <c r="S142" s="234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30"/>
      <c r="O143" s="230"/>
      <c r="R143" s="44"/>
      <c r="S143" s="234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30"/>
      <c r="L144" s="24"/>
      <c r="M144" s="25"/>
      <c r="N144" s="230"/>
      <c r="O144" s="230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30"/>
      <c r="O145" s="244"/>
      <c r="P145" s="234"/>
      <c r="Q145" s="234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33"/>
      <c r="Q146" s="233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33"/>
      <c r="Q147" s="233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33"/>
      <c r="Q148" s="233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33"/>
      <c r="Q149" s="233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33"/>
      <c r="Q150" s="233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33"/>
      <c r="Q151" s="233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33"/>
      <c r="Q152" s="233"/>
      <c r="R152" s="45"/>
      <c r="S152" s="233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34"/>
      <c r="Q153" s="234"/>
      <c r="R153" s="44"/>
      <c r="S153" s="234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30"/>
      <c r="L154" s="24"/>
      <c r="M154" s="24"/>
      <c r="N154" s="230"/>
      <c r="O154" s="230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30"/>
      <c r="L155" s="24"/>
      <c r="M155" s="24"/>
      <c r="N155" s="230"/>
      <c r="O155" s="230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30"/>
      <c r="L156" s="24"/>
      <c r="M156" s="24"/>
      <c r="N156" s="230"/>
      <c r="O156" s="230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30"/>
      <c r="L157" s="24"/>
      <c r="M157" s="24"/>
      <c r="N157" s="230"/>
      <c r="O157" s="230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30"/>
      <c r="L158" s="24"/>
      <c r="M158" s="24"/>
      <c r="N158" s="230"/>
      <c r="O158" s="230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30"/>
      <c r="L159" s="24"/>
      <c r="M159" s="24"/>
      <c r="N159" s="230"/>
      <c r="O159" s="230"/>
      <c r="S159" s="41"/>
    </row>
    <row r="160" spans="2:19" ht="15.75" x14ac:dyDescent="0.2">
      <c r="L160" s="24"/>
      <c r="M160" s="24"/>
      <c r="N160" s="230"/>
      <c r="O160" s="230"/>
      <c r="S160" s="41"/>
    </row>
    <row r="161" spans="12:19" ht="15.75" x14ac:dyDescent="0.2">
      <c r="L161" s="24"/>
      <c r="M161" s="24"/>
      <c r="N161" s="230"/>
      <c r="O161" s="230"/>
      <c r="S161" s="41"/>
    </row>
    <row r="162" spans="12:19" ht="15.75" x14ac:dyDescent="0.2">
      <c r="L162" s="24"/>
      <c r="M162" s="24"/>
      <c r="N162" s="230"/>
      <c r="O162" s="230"/>
      <c r="S162" s="41"/>
    </row>
    <row r="163" spans="12:19" ht="15.75" x14ac:dyDescent="0.2">
      <c r="L163" s="24"/>
      <c r="M163" s="24"/>
      <c r="N163" s="230"/>
      <c r="O163" s="230"/>
      <c r="S163" s="41"/>
    </row>
    <row r="164" spans="12:19" ht="15.75" x14ac:dyDescent="0.2">
      <c r="L164" s="24"/>
      <c r="M164" s="30"/>
      <c r="N164" s="230"/>
      <c r="O164" s="230"/>
      <c r="S164" s="41"/>
    </row>
    <row r="165" spans="12:19" ht="15.75" x14ac:dyDescent="0.2">
      <c r="L165" s="24"/>
      <c r="M165" s="24"/>
      <c r="N165" s="230"/>
      <c r="O165" s="230"/>
      <c r="S165" s="41"/>
    </row>
    <row r="166" spans="12:19" ht="15.75" x14ac:dyDescent="0.2">
      <c r="L166" s="30"/>
      <c r="M166" s="30"/>
      <c r="N166" s="230"/>
      <c r="O166" s="230"/>
      <c r="S166" s="41"/>
    </row>
    <row r="167" spans="12:19" ht="15.75" x14ac:dyDescent="0.2">
      <c r="L167" s="24"/>
      <c r="M167" s="24"/>
      <c r="N167" s="230"/>
      <c r="O167" s="230"/>
      <c r="S167" s="41"/>
    </row>
    <row r="168" spans="12:19" ht="15.75" x14ac:dyDescent="0.2">
      <c r="L168" s="24"/>
      <c r="M168" s="24"/>
      <c r="N168" s="230"/>
      <c r="O168" s="230"/>
      <c r="S168" s="41"/>
    </row>
    <row r="169" spans="12:19" ht="15.75" x14ac:dyDescent="0.2">
      <c r="L169" s="24"/>
      <c r="M169" s="24"/>
      <c r="N169" s="230"/>
      <c r="O169" s="230"/>
      <c r="S169" s="41"/>
    </row>
    <row r="170" spans="12:19" ht="15.75" x14ac:dyDescent="0.2">
      <c r="L170" s="24"/>
      <c r="M170" s="24"/>
      <c r="N170" s="230"/>
      <c r="O170" s="230"/>
      <c r="S170" s="41"/>
    </row>
    <row r="171" spans="12:19" ht="15.75" x14ac:dyDescent="0.2">
      <c r="L171" s="24"/>
      <c r="M171" s="24"/>
      <c r="N171" s="230"/>
      <c r="O171" s="230"/>
      <c r="S171" s="41"/>
    </row>
    <row r="172" spans="12:19" ht="15.75" x14ac:dyDescent="0.2">
      <c r="L172" s="24"/>
      <c r="M172" s="24"/>
      <c r="N172" s="230"/>
      <c r="O172" s="230"/>
      <c r="S172" s="41"/>
    </row>
    <row r="173" spans="12:19" ht="15.75" x14ac:dyDescent="0.2">
      <c r="L173" s="24"/>
      <c r="M173" s="24"/>
      <c r="N173" s="230"/>
      <c r="O173" s="230"/>
      <c r="S173" s="41"/>
    </row>
    <row r="174" spans="12:19" ht="15.75" x14ac:dyDescent="0.2">
      <c r="L174" s="24"/>
      <c r="M174" s="24"/>
      <c r="N174" s="230"/>
      <c r="O174" s="230"/>
      <c r="S174" s="41"/>
    </row>
    <row r="175" spans="12:19" ht="15.75" x14ac:dyDescent="0.2">
      <c r="L175" s="24"/>
      <c r="M175" s="24"/>
      <c r="N175" s="230"/>
      <c r="O175" s="230"/>
      <c r="S175" s="41"/>
    </row>
    <row r="176" spans="12:19" ht="15.75" x14ac:dyDescent="0.2">
      <c r="L176" s="24"/>
      <c r="M176" s="24"/>
      <c r="N176" s="230"/>
      <c r="O176" s="230"/>
      <c r="S176" s="41"/>
    </row>
    <row r="177" spans="12:19" ht="15.75" x14ac:dyDescent="0.2">
      <c r="L177" s="24"/>
      <c r="M177" s="24"/>
      <c r="N177" s="230"/>
      <c r="O177" s="230"/>
      <c r="S177" s="41"/>
    </row>
    <row r="178" spans="12:19" ht="15.75" x14ac:dyDescent="0.2">
      <c r="L178" s="24"/>
      <c r="M178" s="24"/>
      <c r="N178" s="230"/>
      <c r="O178" s="230"/>
      <c r="S178" s="41"/>
    </row>
    <row r="179" spans="12:19" ht="15.75" x14ac:dyDescent="0.2">
      <c r="L179" s="24"/>
      <c r="M179" s="24"/>
      <c r="N179" s="230"/>
      <c r="O179" s="230"/>
      <c r="S179" s="41"/>
    </row>
    <row r="180" spans="12:19" ht="15.75" x14ac:dyDescent="0.2">
      <c r="L180" s="24"/>
      <c r="M180" s="24"/>
      <c r="N180" s="230"/>
      <c r="O180" s="230"/>
      <c r="S180" s="41"/>
    </row>
    <row r="181" spans="12:19" ht="15.75" x14ac:dyDescent="0.2">
      <c r="L181" s="24"/>
      <c r="M181" s="24"/>
      <c r="N181" s="230"/>
      <c r="O181" s="230"/>
      <c r="S181" s="41"/>
    </row>
    <row r="182" spans="12:19" ht="15.75" x14ac:dyDescent="0.2">
      <c r="L182" s="24"/>
      <c r="M182" s="24"/>
      <c r="N182" s="230"/>
      <c r="O182" s="230"/>
      <c r="S182" s="41"/>
    </row>
    <row r="183" spans="12:19" ht="15.75" x14ac:dyDescent="0.2">
      <c r="L183" s="24"/>
      <c r="M183" s="24"/>
      <c r="N183" s="230"/>
      <c r="O183" s="230"/>
      <c r="S183" s="41"/>
    </row>
    <row r="184" spans="12:19" ht="15.75" x14ac:dyDescent="0.2">
      <c r="L184" s="24"/>
      <c r="M184" s="24"/>
      <c r="N184" s="230"/>
      <c r="O184" s="230"/>
      <c r="S184" s="41"/>
    </row>
    <row r="185" spans="12:19" ht="15.75" x14ac:dyDescent="0.2">
      <c r="L185" s="24"/>
      <c r="M185" s="24"/>
      <c r="N185" s="230"/>
      <c r="O185" s="230"/>
      <c r="S185" s="41"/>
    </row>
    <row r="186" spans="12:19" ht="15.75" x14ac:dyDescent="0.2">
      <c r="L186" s="24"/>
      <c r="M186" s="24"/>
      <c r="N186" s="230"/>
      <c r="O186" s="230"/>
      <c r="S186" s="41"/>
    </row>
    <row r="187" spans="12:19" ht="15.75" x14ac:dyDescent="0.2">
      <c r="L187" s="24"/>
      <c r="M187" s="24"/>
      <c r="N187" s="230"/>
      <c r="O187" s="230"/>
      <c r="S187" s="41"/>
    </row>
    <row r="188" spans="12:19" ht="15.75" x14ac:dyDescent="0.2">
      <c r="L188" s="24"/>
      <c r="M188" s="24"/>
      <c r="N188" s="230"/>
      <c r="O188" s="230"/>
      <c r="S188" s="41"/>
    </row>
    <row r="189" spans="12:19" ht="15.75" x14ac:dyDescent="0.2">
      <c r="L189" s="24"/>
      <c r="M189" s="24"/>
      <c r="N189" s="230"/>
      <c r="O189" s="230"/>
      <c r="S189" s="41"/>
    </row>
    <row r="190" spans="12:19" ht="15.75" x14ac:dyDescent="0.2">
      <c r="L190" s="24"/>
      <c r="M190" s="24"/>
      <c r="N190" s="230"/>
      <c r="O190" s="230"/>
      <c r="S190" s="41"/>
    </row>
    <row r="191" spans="12:19" ht="15.75" x14ac:dyDescent="0.2">
      <c r="L191" s="24"/>
      <c r="M191" s="24"/>
      <c r="N191" s="230"/>
      <c r="O191" s="230"/>
      <c r="S191" s="41"/>
    </row>
    <row r="192" spans="12:19" ht="15.75" x14ac:dyDescent="0.2">
      <c r="L192" s="24"/>
      <c r="M192" s="24"/>
      <c r="N192" s="230"/>
      <c r="O192" s="230"/>
      <c r="S192" s="41"/>
    </row>
    <row r="193" spans="12:19" ht="15.75" x14ac:dyDescent="0.2">
      <c r="L193" s="24"/>
      <c r="M193" s="24"/>
      <c r="N193" s="230"/>
      <c r="O193" s="230"/>
      <c r="S193" s="41"/>
    </row>
    <row r="194" spans="12:19" ht="15.75" x14ac:dyDescent="0.2">
      <c r="L194" s="24"/>
      <c r="M194" s="24"/>
      <c r="N194" s="230"/>
      <c r="O194" s="230"/>
      <c r="S194" s="41"/>
    </row>
    <row r="195" spans="12:19" ht="15.75" x14ac:dyDescent="0.2">
      <c r="L195" s="24"/>
      <c r="M195" s="24"/>
      <c r="N195" s="230"/>
      <c r="O195" s="230"/>
      <c r="S195" s="41"/>
    </row>
    <row r="196" spans="12:19" ht="15.75" x14ac:dyDescent="0.2">
      <c r="L196" s="24"/>
      <c r="M196" s="24"/>
      <c r="N196" s="230"/>
      <c r="O196" s="230"/>
      <c r="S196" s="41"/>
    </row>
    <row r="197" spans="12:19" ht="15.75" x14ac:dyDescent="0.2">
      <c r="L197" s="24"/>
      <c r="M197" s="24"/>
      <c r="N197" s="230"/>
      <c r="O197" s="230"/>
      <c r="S197" s="41"/>
    </row>
    <row r="198" spans="12:19" ht="15.75" x14ac:dyDescent="0.2">
      <c r="L198" s="24"/>
      <c r="M198" s="24"/>
      <c r="N198" s="230"/>
      <c r="O198" s="230"/>
      <c r="S198" s="41"/>
    </row>
    <row r="199" spans="12:19" ht="15.75" x14ac:dyDescent="0.2">
      <c r="L199" s="24"/>
      <c r="M199" s="24"/>
      <c r="N199" s="230"/>
      <c r="O199" s="230"/>
      <c r="S199" s="41"/>
    </row>
    <row r="200" spans="12:19" ht="15.75" x14ac:dyDescent="0.2">
      <c r="L200" s="24"/>
      <c r="M200" s="24"/>
      <c r="N200" s="230"/>
      <c r="O200" s="230"/>
      <c r="S200" s="41"/>
    </row>
    <row r="201" spans="12:19" ht="15.75" x14ac:dyDescent="0.2">
      <c r="L201" s="24"/>
      <c r="M201" s="24"/>
      <c r="N201" s="230"/>
      <c r="O201" s="230"/>
      <c r="S201" s="41"/>
    </row>
    <row r="202" spans="12:19" ht="15.75" x14ac:dyDescent="0.2">
      <c r="L202" s="24"/>
      <c r="M202" s="24"/>
      <c r="N202" s="230"/>
      <c r="O202" s="230"/>
      <c r="S202" s="41"/>
    </row>
    <row r="203" spans="12:19" ht="15.75" x14ac:dyDescent="0.2">
      <c r="L203" s="24"/>
      <c r="M203" s="24"/>
      <c r="N203" s="230"/>
      <c r="O203" s="230"/>
      <c r="S203" s="41"/>
    </row>
    <row r="204" spans="12:19" ht="15.75" x14ac:dyDescent="0.2">
      <c r="L204" s="24"/>
      <c r="M204" s="24"/>
      <c r="N204" s="230"/>
      <c r="O204" s="230"/>
      <c r="S204" s="41"/>
    </row>
    <row r="205" spans="12:19" ht="15.75" x14ac:dyDescent="0.2">
      <c r="L205" s="24"/>
      <c r="M205" s="24"/>
      <c r="N205" s="230"/>
      <c r="O205" s="230"/>
      <c r="S205" s="41"/>
    </row>
    <row r="206" spans="12:19" ht="15.75" x14ac:dyDescent="0.2">
      <c r="L206" s="24"/>
      <c r="M206" s="24"/>
      <c r="N206" s="230"/>
      <c r="O206" s="230"/>
      <c r="S206" s="41"/>
    </row>
    <row r="207" spans="12:19" ht="15.75" x14ac:dyDescent="0.2">
      <c r="L207" s="24"/>
      <c r="M207" s="24"/>
      <c r="N207" s="230"/>
      <c r="O207" s="230"/>
    </row>
    <row r="208" spans="12:19" ht="15.75" x14ac:dyDescent="0.2">
      <c r="L208" s="24"/>
      <c r="M208" s="24"/>
      <c r="N208" s="230"/>
      <c r="O208" s="230"/>
    </row>
    <row r="209" spans="12:15" ht="15.75" x14ac:dyDescent="0.2">
      <c r="L209" s="24"/>
      <c r="M209" s="24"/>
      <c r="N209" s="230"/>
      <c r="O209" s="230"/>
    </row>
    <row r="210" spans="12:15" ht="15.75" x14ac:dyDescent="0.2">
      <c r="L210" s="24"/>
      <c r="M210" s="24"/>
      <c r="N210" s="230"/>
      <c r="O210" s="230"/>
    </row>
    <row r="211" spans="12:15" ht="15.75" x14ac:dyDescent="0.2">
      <c r="L211" s="24"/>
      <c r="M211" s="24"/>
      <c r="N211" s="230"/>
      <c r="O211" s="230"/>
    </row>
    <row r="212" spans="12:15" ht="15.75" x14ac:dyDescent="0.2">
      <c r="L212" s="24"/>
      <c r="M212" s="24"/>
      <c r="N212" s="230"/>
      <c r="O212" s="230"/>
    </row>
    <row r="213" spans="12:15" ht="15.75" x14ac:dyDescent="0.2">
      <c r="L213" s="24"/>
      <c r="M213" s="24"/>
      <c r="N213" s="230"/>
      <c r="O213" s="230"/>
    </row>
    <row r="214" spans="12:15" ht="15.75" x14ac:dyDescent="0.2">
      <c r="L214" s="24"/>
      <c r="M214" s="24"/>
      <c r="N214" s="230"/>
      <c r="O214" s="230"/>
    </row>
    <row r="215" spans="12:15" ht="15.75" x14ac:dyDescent="0.2">
      <c r="L215" s="24"/>
      <c r="M215" s="24"/>
      <c r="N215" s="230"/>
      <c r="O215" s="230"/>
    </row>
    <row r="216" spans="12:15" ht="15.75" x14ac:dyDescent="0.2">
      <c r="L216" s="24"/>
      <c r="M216" s="24"/>
      <c r="N216" s="230"/>
      <c r="O216" s="230"/>
    </row>
    <row r="217" spans="12:15" ht="15.75" x14ac:dyDescent="0.2">
      <c r="L217" s="24"/>
      <c r="M217" s="24"/>
      <c r="N217" s="230"/>
      <c r="O217" s="230"/>
    </row>
    <row r="218" spans="12:15" ht="15.75" x14ac:dyDescent="0.2">
      <c r="L218" s="24"/>
      <c r="M218" s="24"/>
      <c r="N218" s="230"/>
      <c r="O218" s="230"/>
    </row>
    <row r="219" spans="12:15" ht="15.75" x14ac:dyDescent="0.2">
      <c r="L219" s="24"/>
      <c r="M219" s="24"/>
      <c r="N219" s="230"/>
      <c r="O219" s="230"/>
    </row>
    <row r="220" spans="12:15" ht="15.75" x14ac:dyDescent="0.2">
      <c r="L220" s="24"/>
      <c r="M220" s="24"/>
      <c r="N220" s="230"/>
      <c r="O220" s="230"/>
    </row>
    <row r="221" spans="12:15" ht="15.75" x14ac:dyDescent="0.2">
      <c r="L221" s="24"/>
      <c r="M221" s="24"/>
      <c r="N221" s="230"/>
      <c r="O221" s="230"/>
    </row>
    <row r="222" spans="12:15" ht="15.75" x14ac:dyDescent="0.2">
      <c r="L222" s="24"/>
      <c r="M222" s="24"/>
      <c r="N222" s="230"/>
      <c r="O222" s="230"/>
    </row>
    <row r="223" spans="12:15" ht="15.75" x14ac:dyDescent="0.2">
      <c r="L223" s="24"/>
      <c r="M223" s="24"/>
      <c r="N223" s="230"/>
      <c r="O223" s="230"/>
    </row>
    <row r="224" spans="12:15" ht="15.75" x14ac:dyDescent="0.2">
      <c r="L224" s="24"/>
      <c r="M224" s="24"/>
      <c r="N224" s="230"/>
      <c r="O224" s="230"/>
    </row>
    <row r="225" spans="12:15" ht="15.75" x14ac:dyDescent="0.2">
      <c r="L225" s="24"/>
      <c r="M225" s="24"/>
      <c r="N225" s="230"/>
      <c r="O225" s="230"/>
    </row>
    <row r="226" spans="12:15" ht="15.75" x14ac:dyDescent="0.2">
      <c r="L226" s="24"/>
      <c r="M226" s="24"/>
      <c r="N226" s="230"/>
      <c r="O226" s="230"/>
    </row>
    <row r="227" spans="12:15" ht="15.75" x14ac:dyDescent="0.2">
      <c r="L227" s="24"/>
      <c r="M227" s="24"/>
      <c r="N227" s="230"/>
      <c r="O227" s="230"/>
    </row>
    <row r="228" spans="12:15" ht="15.75" x14ac:dyDescent="0.2">
      <c r="L228" s="24"/>
      <c r="M228" s="24"/>
      <c r="N228" s="230"/>
      <c r="O228" s="230"/>
    </row>
    <row r="229" spans="12:15" ht="15.75" x14ac:dyDescent="0.2">
      <c r="L229" s="24"/>
      <c r="M229" s="24"/>
      <c r="N229" s="230"/>
      <c r="O229" s="230"/>
    </row>
    <row r="230" spans="12:15" ht="15.75" x14ac:dyDescent="0.2">
      <c r="L230" s="24"/>
      <c r="M230" s="24"/>
      <c r="N230" s="230"/>
      <c r="O230" s="230"/>
    </row>
    <row r="231" spans="12:15" ht="15.75" x14ac:dyDescent="0.2">
      <c r="L231" s="24"/>
      <c r="M231" s="24"/>
      <c r="N231" s="230"/>
      <c r="O231" s="230"/>
    </row>
    <row r="232" spans="12:15" ht="15.75" x14ac:dyDescent="0.2">
      <c r="L232" s="24"/>
      <c r="M232" s="24"/>
      <c r="N232" s="230"/>
      <c r="O232" s="230"/>
    </row>
    <row r="233" spans="12:15" ht="15.75" x14ac:dyDescent="0.2">
      <c r="L233" s="24"/>
      <c r="M233" s="24"/>
      <c r="N233" s="230"/>
      <c r="O233" s="230"/>
    </row>
    <row r="234" spans="12:15" ht="15.75" x14ac:dyDescent="0.2">
      <c r="L234" s="24"/>
      <c r="M234" s="24"/>
      <c r="N234" s="230"/>
      <c r="O234" s="230"/>
    </row>
    <row r="235" spans="12:15" ht="15.75" x14ac:dyDescent="0.2">
      <c r="L235" s="24"/>
      <c r="M235" s="24"/>
      <c r="N235" s="230"/>
      <c r="O235" s="230"/>
    </row>
    <row r="236" spans="12:15" ht="15.75" x14ac:dyDescent="0.2">
      <c r="L236" s="24"/>
      <c r="M236" s="24"/>
      <c r="N236" s="230"/>
      <c r="O236" s="230"/>
    </row>
    <row r="237" spans="12:15" ht="15.75" x14ac:dyDescent="0.2">
      <c r="L237" s="24"/>
      <c r="M237" s="24"/>
      <c r="N237" s="230"/>
      <c r="O237" s="230"/>
    </row>
    <row r="238" spans="12:15" ht="15.75" x14ac:dyDescent="0.2">
      <c r="L238" s="24"/>
      <c r="M238" s="24"/>
      <c r="N238" s="230"/>
      <c r="O238" s="230"/>
    </row>
    <row r="239" spans="12:15" ht="15.75" x14ac:dyDescent="0.2">
      <c r="L239" s="24"/>
      <c r="M239" s="24"/>
      <c r="N239" s="230"/>
      <c r="O239" s="230"/>
    </row>
    <row r="240" spans="12:15" ht="15.75" x14ac:dyDescent="0.2">
      <c r="L240" s="24"/>
      <c r="M240" s="24"/>
      <c r="N240" s="230"/>
      <c r="O240" s="230"/>
    </row>
    <row r="241" spans="12:15" ht="15.75" x14ac:dyDescent="0.2">
      <c r="L241" s="24"/>
      <c r="M241" s="24"/>
      <c r="N241" s="230"/>
      <c r="O241" s="230"/>
    </row>
    <row r="242" spans="12:15" ht="15.75" x14ac:dyDescent="0.2">
      <c r="L242" s="24"/>
      <c r="M242" s="24"/>
      <c r="N242" s="230"/>
      <c r="O242" s="230"/>
    </row>
    <row r="243" spans="12:15" ht="15.75" x14ac:dyDescent="0.2">
      <c r="L243" s="24"/>
      <c r="M243" s="24"/>
      <c r="N243" s="230"/>
      <c r="O243" s="230"/>
    </row>
    <row r="244" spans="12:15" ht="15.75" x14ac:dyDescent="0.2">
      <c r="L244" s="24"/>
      <c r="M244" s="24"/>
      <c r="N244" s="230"/>
      <c r="O244" s="230"/>
    </row>
    <row r="245" spans="12:15" ht="15.75" x14ac:dyDescent="0.2">
      <c r="L245" s="24"/>
      <c r="M245" s="24"/>
      <c r="N245" s="230"/>
      <c r="O245" s="230"/>
    </row>
    <row r="246" spans="12:15" ht="15.75" x14ac:dyDescent="0.2">
      <c r="L246" s="24"/>
      <c r="M246" s="24"/>
      <c r="N246" s="230"/>
      <c r="O246" s="230"/>
    </row>
    <row r="247" spans="12:15" ht="15.75" x14ac:dyDescent="0.2">
      <c r="L247" s="24"/>
      <c r="M247" s="24"/>
      <c r="N247" s="230"/>
      <c r="O247" s="230"/>
    </row>
    <row r="248" spans="12:15" ht="15.75" x14ac:dyDescent="0.2">
      <c r="L248" s="24"/>
      <c r="M248" s="24"/>
      <c r="N248" s="230"/>
      <c r="O248" s="230"/>
    </row>
    <row r="249" spans="12:15" ht="15.75" x14ac:dyDescent="0.2">
      <c r="L249" s="24"/>
      <c r="M249" s="24"/>
      <c r="N249" s="230"/>
      <c r="O249" s="230"/>
    </row>
    <row r="250" spans="12:15" ht="15.75" x14ac:dyDescent="0.2">
      <c r="L250" s="24"/>
      <c r="M250" s="24"/>
      <c r="N250" s="230"/>
      <c r="O250" s="230"/>
    </row>
    <row r="251" spans="12:15" ht="15.75" x14ac:dyDescent="0.2">
      <c r="L251" s="24"/>
      <c r="M251" s="24"/>
      <c r="N251" s="230"/>
      <c r="O251" s="230"/>
    </row>
    <row r="252" spans="12:15" ht="15.75" x14ac:dyDescent="0.2">
      <c r="L252" s="24"/>
      <c r="M252" s="24"/>
      <c r="N252" s="230"/>
      <c r="O252" s="230"/>
    </row>
    <row r="253" spans="12:15" ht="15.75" x14ac:dyDescent="0.2">
      <c r="L253" s="24"/>
      <c r="M253" s="24"/>
      <c r="N253" s="230"/>
      <c r="O253" s="230"/>
    </row>
    <row r="254" spans="12:15" ht="15.75" x14ac:dyDescent="0.2">
      <c r="L254" s="24"/>
      <c r="M254" s="24"/>
      <c r="N254" s="230"/>
      <c r="O254" s="230"/>
    </row>
    <row r="255" spans="12:15" x14ac:dyDescent="0.2">
      <c r="L255" s="230"/>
      <c r="M255" s="230"/>
      <c r="N255" s="230"/>
      <c r="O255" s="230"/>
    </row>
    <row r="256" spans="12:15" x14ac:dyDescent="0.2">
      <c r="L256" s="230"/>
      <c r="M256" s="230"/>
      <c r="N256" s="230"/>
      <c r="O256" s="230"/>
    </row>
    <row r="257" spans="12:15" x14ac:dyDescent="0.2">
      <c r="L257" s="230"/>
      <c r="M257" s="230"/>
      <c r="N257" s="230"/>
      <c r="O257" s="230"/>
    </row>
    <row r="258" spans="12:15" x14ac:dyDescent="0.2">
      <c r="L258" s="230"/>
      <c r="M258" s="230"/>
      <c r="N258" s="230"/>
      <c r="O258" s="230"/>
    </row>
    <row r="259" spans="12:15" x14ac:dyDescent="0.2">
      <c r="L259" s="230"/>
      <c r="M259" s="230"/>
      <c r="N259" s="230"/>
      <c r="O259" s="230"/>
    </row>
    <row r="260" spans="12:15" x14ac:dyDescent="0.2">
      <c r="L260" s="230"/>
      <c r="M260" s="230"/>
      <c r="N260" s="230"/>
      <c r="O260" s="230"/>
    </row>
    <row r="261" spans="12:15" x14ac:dyDescent="0.2">
      <c r="L261" s="230"/>
      <c r="M261" s="230"/>
      <c r="N261" s="230"/>
      <c r="O261" s="230"/>
    </row>
    <row r="262" spans="12:15" x14ac:dyDescent="0.2">
      <c r="L262" s="230"/>
      <c r="M262" s="230"/>
      <c r="N262" s="230"/>
      <c r="O262" s="230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topLeftCell="A4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6.4257812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85546875" style="2" customWidth="1"/>
    <col min="50" max="50" width="4.140625" style="2" customWidth="1"/>
    <col min="51" max="51" width="2.7109375" style="2" customWidth="1"/>
    <col min="52" max="52" width="4" style="2" customWidth="1"/>
    <col min="53" max="54" width="2.5703125" style="2" customWidth="1"/>
    <col min="55" max="56" width="2.85546875" style="2" customWidth="1"/>
    <col min="57" max="57" width="2.57031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3"/>
      <c r="B5" s="243"/>
      <c r="C5" s="243"/>
      <c r="D5" s="145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55"/>
      <c r="Q5" s="55"/>
      <c r="R5" s="56"/>
      <c r="S5" s="43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</row>
    <row r="6" spans="1:57" s="31" customFormat="1" ht="12" customHeight="1" x14ac:dyDescent="0.2">
      <c r="A6" s="1435" t="s">
        <v>158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159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2"/>
      <c r="B7" s="242"/>
      <c r="C7" s="242"/>
      <c r="D7" s="241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35"/>
      <c r="Q7" s="235"/>
      <c r="R7" s="52"/>
      <c r="S7" s="43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  <c r="AX7" s="242"/>
      <c r="AY7" s="242"/>
      <c r="AZ7" s="242"/>
      <c r="BA7" s="242"/>
      <c r="BB7" s="242"/>
      <c r="BC7" s="242"/>
      <c r="BD7" s="242"/>
      <c r="BE7" s="242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34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17" si="0">G14*100/F14</f>
        <v>100</v>
      </c>
      <c r="I14" s="224">
        <v>2</v>
      </c>
      <c r="J14" s="225">
        <f t="shared" ref="J14:J17" si="1"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233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v>100</v>
      </c>
      <c r="Z14" s="224">
        <v>2</v>
      </c>
      <c r="AA14" s="225"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>
        <v>1</v>
      </c>
      <c r="AY14" s="174"/>
      <c r="AZ14" s="174"/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16</v>
      </c>
      <c r="D15" s="1420"/>
      <c r="E15" s="67" t="s">
        <v>50</v>
      </c>
      <c r="F15" s="223">
        <v>2</v>
      </c>
      <c r="G15" s="223">
        <v>2</v>
      </c>
      <c r="H15" s="224">
        <f t="shared" si="0"/>
        <v>100</v>
      </c>
      <c r="I15" s="224">
        <v>2</v>
      </c>
      <c r="J15" s="226">
        <f t="shared" si="1"/>
        <v>4</v>
      </c>
      <c r="K15" s="183">
        <f t="shared" ref="K15:K25" si="2">J15*B15</f>
        <v>16</v>
      </c>
      <c r="L15" s="183">
        <f t="shared" ref="L15:L78" si="3">B15*7960</f>
        <v>31840</v>
      </c>
      <c r="M15" s="183">
        <f t="shared" ref="M15:M25" si="4">L15*J15</f>
        <v>127360</v>
      </c>
      <c r="N15" s="183">
        <f>C15+J15</f>
        <v>20</v>
      </c>
      <c r="O15" s="183">
        <f t="shared" ref="O15:O17" si="5">N15*7960</f>
        <v>159200</v>
      </c>
      <c r="P15" s="114">
        <f t="shared" ref="P15:P25" si="6">K15+N15</f>
        <v>36</v>
      </c>
      <c r="Q15" s="114">
        <f t="shared" ref="Q15:Q25" si="7">M15+P15</f>
        <v>127396</v>
      </c>
      <c r="R15" s="49"/>
      <c r="S15" s="233"/>
      <c r="T15" s="85">
        <v>4</v>
      </c>
      <c r="U15" s="1584"/>
      <c r="V15" s="83" t="s">
        <v>50</v>
      </c>
      <c r="W15" s="223">
        <v>2</v>
      </c>
      <c r="X15" s="223">
        <v>2</v>
      </c>
      <c r="Y15" s="224">
        <v>100</v>
      </c>
      <c r="Z15" s="224">
        <v>2</v>
      </c>
      <c r="AA15" s="226">
        <v>4</v>
      </c>
      <c r="AB15" s="91"/>
      <c r="AC15" s="93">
        <f t="shared" ref="AC15:AD25" si="8">AF15+AH15+AJ15+AL15+AN15+AP15+AR15+AT15+AV15+AX15+AZ15+BB15</f>
        <v>4</v>
      </c>
      <c r="AD15" s="94">
        <f t="shared" si="8"/>
        <v>0</v>
      </c>
      <c r="AE15" s="95">
        <f t="shared" ref="AE15:AE25" si="9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>
        <v>1</v>
      </c>
      <c r="AU15" s="174"/>
      <c r="AV15" s="174">
        <v>1</v>
      </c>
      <c r="AW15" s="174"/>
      <c r="AX15" s="174">
        <v>1</v>
      </c>
      <c r="AY15" s="174"/>
      <c r="AZ15" s="174">
        <v>1</v>
      </c>
      <c r="BA15" s="174"/>
      <c r="BB15" s="91"/>
      <c r="BC15" s="91"/>
      <c r="BD15" s="93">
        <f t="shared" ref="BD15:BD25" si="10">AF15+AH15+AJ15+AL15+AN15+AP15+AR15+AT15+AV15+AX15+AZ15</f>
        <v>4</v>
      </c>
      <c r="BE15" s="93">
        <f t="shared" ref="BE15:BE25" si="11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/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5</v>
      </c>
      <c r="J16" s="226">
        <f t="shared" si="1"/>
        <v>5</v>
      </c>
      <c r="K16" s="183">
        <f t="shared" si="2"/>
        <v>40</v>
      </c>
      <c r="L16" s="183">
        <f t="shared" si="3"/>
        <v>63680</v>
      </c>
      <c r="M16" s="183">
        <f t="shared" si="4"/>
        <v>318400</v>
      </c>
      <c r="N16" s="183">
        <f>C16+J16</f>
        <v>5</v>
      </c>
      <c r="O16" s="183">
        <f t="shared" si="5"/>
        <v>39800</v>
      </c>
      <c r="P16" s="114">
        <f t="shared" si="6"/>
        <v>45</v>
      </c>
      <c r="Q16" s="114">
        <f t="shared" si="7"/>
        <v>318445</v>
      </c>
      <c r="R16" s="50"/>
      <c r="S16" s="233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v>100</v>
      </c>
      <c r="Z16" s="224">
        <v>5</v>
      </c>
      <c r="AA16" s="226">
        <v>5</v>
      </c>
      <c r="AB16" s="91"/>
      <c r="AC16" s="93">
        <f t="shared" si="8"/>
        <v>5</v>
      </c>
      <c r="AD16" s="94">
        <f t="shared" si="8"/>
        <v>0</v>
      </c>
      <c r="AE16" s="95">
        <f t="shared" si="9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>
        <v>1</v>
      </c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0"/>
        <v>5</v>
      </c>
      <c r="BE16" s="93">
        <f t="shared" si="11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1</v>
      </c>
      <c r="G17" s="223">
        <v>1</v>
      </c>
      <c r="H17" s="224">
        <f t="shared" si="0"/>
        <v>100</v>
      </c>
      <c r="I17" s="224">
        <v>5</v>
      </c>
      <c r="J17" s="225">
        <f t="shared" si="1"/>
        <v>5</v>
      </c>
      <c r="K17" s="183">
        <f t="shared" si="2"/>
        <v>20</v>
      </c>
      <c r="L17" s="183">
        <f t="shared" si="3"/>
        <v>31840</v>
      </c>
      <c r="M17" s="183">
        <f t="shared" si="4"/>
        <v>159200</v>
      </c>
      <c r="N17" s="183">
        <f t="shared" ref="N17" si="12">C17*J17</f>
        <v>0</v>
      </c>
      <c r="O17" s="183">
        <f t="shared" si="5"/>
        <v>0</v>
      </c>
      <c r="P17" s="114">
        <f t="shared" si="6"/>
        <v>20</v>
      </c>
      <c r="Q17" s="114">
        <f t="shared" si="7"/>
        <v>159220</v>
      </c>
      <c r="R17" s="50"/>
      <c r="S17" s="233"/>
      <c r="T17" s="85">
        <v>6</v>
      </c>
      <c r="U17" s="1583"/>
      <c r="V17" s="83" t="s">
        <v>50</v>
      </c>
      <c r="W17" s="223">
        <v>1</v>
      </c>
      <c r="X17" s="223">
        <v>1</v>
      </c>
      <c r="Y17" s="224">
        <v>100</v>
      </c>
      <c r="Z17" s="224">
        <v>5</v>
      </c>
      <c r="AA17" s="225">
        <v>5</v>
      </c>
      <c r="AB17" s="91"/>
      <c r="AC17" s="93">
        <f t="shared" si="8"/>
        <v>5</v>
      </c>
      <c r="AD17" s="94">
        <f t="shared" si="8"/>
        <v>0</v>
      </c>
      <c r="AE17" s="95">
        <f t="shared" si="9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>
        <v>1</v>
      </c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0"/>
        <v>5</v>
      </c>
      <c r="BE17" s="93">
        <f t="shared" si="11"/>
        <v>0</v>
      </c>
    </row>
    <row r="18" spans="1:57" ht="34.5" customHeight="1" x14ac:dyDescent="0.2">
      <c r="A18" s="135">
        <v>7</v>
      </c>
      <c r="B18" s="215">
        <v>0.6</v>
      </c>
      <c r="C18" s="71"/>
      <c r="D18" s="23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33"/>
      <c r="T18" s="85">
        <v>7</v>
      </c>
      <c r="U18" s="239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3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33"/>
      <c r="T19" s="85">
        <v>8</v>
      </c>
      <c r="U19" s="239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3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33"/>
      <c r="T20" s="85">
        <v>9</v>
      </c>
      <c r="U20" s="239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3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33"/>
      <c r="T21" s="85">
        <v>10</v>
      </c>
      <c r="U21" s="239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/>
      <c r="G22" s="227"/>
      <c r="H22" s="228"/>
      <c r="I22" s="228"/>
      <c r="J22" s="229"/>
      <c r="K22" s="183"/>
      <c r="L22" s="183"/>
      <c r="M22" s="183"/>
      <c r="N22" s="183"/>
      <c r="O22" s="183"/>
      <c r="P22" s="114"/>
      <c r="Q22" s="114"/>
      <c r="R22" s="50"/>
      <c r="S22" s="233"/>
      <c r="T22" s="85">
        <v>11</v>
      </c>
      <c r="U22" s="1584" t="s">
        <v>56</v>
      </c>
      <c r="V22" s="83" t="s">
        <v>57</v>
      </c>
      <c r="W22" s="227"/>
      <c r="X22" s="227"/>
      <c r="Y22" s="228"/>
      <c r="Z22" s="228"/>
      <c r="AA22" s="229"/>
      <c r="AB22" s="91"/>
      <c r="AC22" s="93"/>
      <c r="AD22" s="94"/>
      <c r="AE22" s="95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/>
      <c r="AU22" s="174"/>
      <c r="AV22" s="174"/>
      <c r="AW22" s="174"/>
      <c r="AX22" s="174"/>
      <c r="AY22" s="174"/>
      <c r="AZ22" s="174"/>
      <c r="BA22" s="174"/>
      <c r="BB22" s="91"/>
      <c r="BC22" s="91"/>
      <c r="BD22" s="93"/>
      <c r="BE22" s="93"/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/>
      <c r="G23" s="227"/>
      <c r="H23" s="228"/>
      <c r="I23" s="228"/>
      <c r="J23" s="229"/>
      <c r="K23" s="183"/>
      <c r="L23" s="183"/>
      <c r="M23" s="183"/>
      <c r="N23" s="183"/>
      <c r="O23" s="183"/>
      <c r="P23" s="114"/>
      <c r="Q23" s="114"/>
      <c r="R23" s="50"/>
      <c r="S23" s="233"/>
      <c r="T23" s="85">
        <v>12</v>
      </c>
      <c r="U23" s="1584"/>
      <c r="V23" s="83" t="s">
        <v>50</v>
      </c>
      <c r="W23" s="227"/>
      <c r="X23" s="227"/>
      <c r="Y23" s="228"/>
      <c r="Z23" s="228"/>
      <c r="AA23" s="229"/>
      <c r="AB23" s="91"/>
      <c r="AC23" s="93"/>
      <c r="AD23" s="94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/>
      <c r="AU23" s="174"/>
      <c r="AV23" s="174"/>
      <c r="AW23" s="174"/>
      <c r="AX23" s="174"/>
      <c r="AY23" s="174"/>
      <c r="AZ23" s="174"/>
      <c r="BA23" s="174"/>
      <c r="BB23" s="91"/>
      <c r="BC23" s="91"/>
      <c r="BD23" s="93"/>
      <c r="BE23" s="93"/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3</v>
      </c>
      <c r="J24" s="225">
        <f>I24*G24</f>
        <v>3</v>
      </c>
      <c r="K24" s="183">
        <f t="shared" si="2"/>
        <v>12</v>
      </c>
      <c r="L24" s="183">
        <f t="shared" si="3"/>
        <v>31840</v>
      </c>
      <c r="M24" s="183">
        <f t="shared" si="4"/>
        <v>95520</v>
      </c>
      <c r="N24" s="183"/>
      <c r="O24" s="183"/>
      <c r="P24" s="114">
        <f t="shared" si="6"/>
        <v>12</v>
      </c>
      <c r="Q24" s="114">
        <f t="shared" si="7"/>
        <v>95532</v>
      </c>
      <c r="R24" s="50"/>
      <c r="S24" s="233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v>100</v>
      </c>
      <c r="Z24" s="224">
        <v>3</v>
      </c>
      <c r="AA24" s="225">
        <v>3</v>
      </c>
      <c r="AB24" s="91"/>
      <c r="AC24" s="93">
        <f t="shared" si="8"/>
        <v>3</v>
      </c>
      <c r="AD24" s="94">
        <f t="shared" si="8"/>
        <v>0</v>
      </c>
      <c r="AE24" s="95">
        <f t="shared" si="9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/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0"/>
        <v>3</v>
      </c>
      <c r="BE24" s="93">
        <f t="shared" si="11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1</v>
      </c>
      <c r="G25" s="223">
        <v>1</v>
      </c>
      <c r="H25" s="224">
        <f>G25*100/F25</f>
        <v>100</v>
      </c>
      <c r="I25" s="224">
        <v>3</v>
      </c>
      <c r="J25" s="225">
        <f>I25*G25</f>
        <v>3</v>
      </c>
      <c r="K25" s="183">
        <f t="shared" si="2"/>
        <v>12</v>
      </c>
      <c r="L25" s="183">
        <f t="shared" si="3"/>
        <v>31840</v>
      </c>
      <c r="M25" s="183">
        <f t="shared" si="4"/>
        <v>95520</v>
      </c>
      <c r="N25" s="183"/>
      <c r="O25" s="183"/>
      <c r="P25" s="114">
        <f t="shared" si="6"/>
        <v>12</v>
      </c>
      <c r="Q25" s="114">
        <f t="shared" si="7"/>
        <v>95532</v>
      </c>
      <c r="R25" s="50"/>
      <c r="S25" s="233"/>
      <c r="T25" s="85">
        <v>14</v>
      </c>
      <c r="U25" s="1590"/>
      <c r="V25" s="83" t="s">
        <v>50</v>
      </c>
      <c r="W25" s="223">
        <v>1</v>
      </c>
      <c r="X25" s="223">
        <v>1</v>
      </c>
      <c r="Y25" s="224">
        <v>100</v>
      </c>
      <c r="Z25" s="224">
        <v>3</v>
      </c>
      <c r="AA25" s="225">
        <v>3</v>
      </c>
      <c r="AB25" s="91"/>
      <c r="AC25" s="93">
        <f t="shared" si="8"/>
        <v>3</v>
      </c>
      <c r="AD25" s="94">
        <f t="shared" si="8"/>
        <v>0</v>
      </c>
      <c r="AE25" s="95">
        <f t="shared" si="9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/>
      <c r="AU25" s="174"/>
      <c r="AV25" s="174">
        <v>1</v>
      </c>
      <c r="AW25" s="174"/>
      <c r="AX25" s="174">
        <v>1</v>
      </c>
      <c r="AY25" s="174"/>
      <c r="AZ25" s="174">
        <v>1</v>
      </c>
      <c r="BA25" s="174"/>
      <c r="BB25" s="91"/>
      <c r="BC25" s="91"/>
      <c r="BD25" s="93">
        <f t="shared" si="10"/>
        <v>3</v>
      </c>
      <c r="BE25" s="93">
        <f t="shared" si="11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33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33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233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233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/>
      <c r="G30" s="227"/>
      <c r="H30" s="228"/>
      <c r="I30" s="228"/>
      <c r="J30" s="229"/>
      <c r="K30" s="183"/>
      <c r="L30" s="183"/>
      <c r="M30" s="183"/>
      <c r="N30" s="183"/>
      <c r="O30" s="183"/>
      <c r="P30" s="114"/>
      <c r="Q30" s="114"/>
      <c r="R30" s="50"/>
      <c r="S30" s="233"/>
      <c r="T30" s="85">
        <v>19</v>
      </c>
      <c r="U30" s="1584" t="s">
        <v>61</v>
      </c>
      <c r="V30" s="83" t="s">
        <v>49</v>
      </c>
      <c r="W30" s="227"/>
      <c r="X30" s="227"/>
      <c r="Y30" s="228"/>
      <c r="Z30" s="228"/>
      <c r="AA30" s="229"/>
      <c r="AB30" s="91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7"/>
      <c r="G31" s="227"/>
      <c r="H31" s="228"/>
      <c r="I31" s="228"/>
      <c r="J31" s="229"/>
      <c r="K31" s="183"/>
      <c r="L31" s="183"/>
      <c r="M31" s="183"/>
      <c r="N31" s="183"/>
      <c r="O31" s="183"/>
      <c r="P31" s="114"/>
      <c r="Q31" s="114"/>
      <c r="R31" s="50"/>
      <c r="S31" s="233"/>
      <c r="T31" s="85">
        <v>20</v>
      </c>
      <c r="U31" s="1584"/>
      <c r="V31" s="83" t="s">
        <v>50</v>
      </c>
      <c r="W31" s="227"/>
      <c r="X31" s="227"/>
      <c r="Y31" s="228"/>
      <c r="Z31" s="228"/>
      <c r="AA31" s="229"/>
      <c r="AB31" s="91"/>
      <c r="AC31" s="93"/>
      <c r="AD31" s="94"/>
      <c r="AE31" s="95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/>
      <c r="AU31" s="174"/>
      <c r="AV31" s="174"/>
      <c r="AW31" s="174"/>
      <c r="AX31" s="174"/>
      <c r="AY31" s="174"/>
      <c r="AZ31" s="174"/>
      <c r="BA31" s="174"/>
      <c r="BB31" s="79"/>
      <c r="BC31" s="79"/>
      <c r="BD31" s="93"/>
      <c r="BE31" s="93"/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33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33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500</v>
      </c>
      <c r="G35" s="173">
        <v>500</v>
      </c>
      <c r="H35" s="174">
        <f>G35*100/F35</f>
        <v>100</v>
      </c>
      <c r="I35" s="174">
        <v>1</v>
      </c>
      <c r="J35" s="176">
        <f>I35*G35</f>
        <v>500</v>
      </c>
      <c r="K35" s="183">
        <f t="shared" ref="K35:K47" si="13">J35*B35</f>
        <v>330</v>
      </c>
      <c r="L35" s="183">
        <f t="shared" si="3"/>
        <v>5253.6</v>
      </c>
      <c r="M35" s="183">
        <f t="shared" ref="M35:M47" si="14">L35*J35</f>
        <v>2626800</v>
      </c>
      <c r="N35" s="183"/>
      <c r="O35" s="183"/>
      <c r="P35" s="114">
        <f t="shared" ref="P35:P47" si="15">K35+N35</f>
        <v>330</v>
      </c>
      <c r="Q35" s="114">
        <f t="shared" ref="Q35:Q47" si="16">M35+P35</f>
        <v>2627130</v>
      </c>
      <c r="R35" s="61"/>
      <c r="S35" s="62"/>
      <c r="T35" s="85">
        <v>24</v>
      </c>
      <c r="U35" s="1588" t="s">
        <v>64</v>
      </c>
      <c r="V35" s="84"/>
      <c r="W35" s="173">
        <v>500</v>
      </c>
      <c r="X35" s="173">
        <v>500</v>
      </c>
      <c r="Y35" s="174">
        <v>100</v>
      </c>
      <c r="Z35" s="174">
        <v>1</v>
      </c>
      <c r="AA35" s="176">
        <v>500</v>
      </c>
      <c r="AB35" s="81"/>
      <c r="AC35" s="93">
        <f t="shared" ref="AC35:AD47" si="17">AF35+AH35+AJ35+AL35+AN35+AP35+AR35+AT35+AV35+AX35+AZ35+BB35</f>
        <v>500</v>
      </c>
      <c r="AD35" s="94">
        <f t="shared" si="17"/>
        <v>0</v>
      </c>
      <c r="AE35" s="95">
        <f t="shared" ref="AE35:AE47" si="18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250</v>
      </c>
      <c r="AU35" s="184"/>
      <c r="AV35" s="184">
        <v>250</v>
      </c>
      <c r="AW35" s="184"/>
      <c r="AX35" s="184"/>
      <c r="AY35" s="184"/>
      <c r="AZ35" s="184"/>
      <c r="BA35" s="184"/>
      <c r="BB35" s="81"/>
      <c r="BC35" s="81"/>
      <c r="BD35" s="93">
        <f t="shared" ref="BD35:BD47" si="19">AF35+AH35+AJ35+AL35+AN35+AP35+AR35+AT35+AV35+AX35+AZ35</f>
        <v>500</v>
      </c>
      <c r="BE35" s="93">
        <f t="shared" ref="BE35:BE47" si="20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70</v>
      </c>
      <c r="G36" s="173">
        <v>70</v>
      </c>
      <c r="H36" s="174">
        <f>G36*100/F36</f>
        <v>100</v>
      </c>
      <c r="I36" s="174">
        <v>1</v>
      </c>
      <c r="J36" s="176">
        <f>I36*G36</f>
        <v>70</v>
      </c>
      <c r="K36" s="183">
        <f t="shared" si="13"/>
        <v>46.2</v>
      </c>
      <c r="L36" s="183">
        <f t="shared" si="3"/>
        <v>5253.6</v>
      </c>
      <c r="M36" s="183">
        <f t="shared" si="14"/>
        <v>367752</v>
      </c>
      <c r="N36" s="183"/>
      <c r="O36" s="183"/>
      <c r="P36" s="114">
        <f t="shared" si="15"/>
        <v>46.2</v>
      </c>
      <c r="Q36" s="114">
        <f t="shared" si="16"/>
        <v>367798.2</v>
      </c>
      <c r="R36" s="61"/>
      <c r="S36" s="62"/>
      <c r="T36" s="85">
        <v>25</v>
      </c>
      <c r="U36" s="1589"/>
      <c r="V36" s="84"/>
      <c r="W36" s="173">
        <v>70</v>
      </c>
      <c r="X36" s="173">
        <v>70</v>
      </c>
      <c r="Y36" s="174">
        <v>100</v>
      </c>
      <c r="Z36" s="174">
        <v>1</v>
      </c>
      <c r="AA36" s="176">
        <v>70</v>
      </c>
      <c r="AB36" s="81"/>
      <c r="AC36" s="93">
        <f t="shared" si="17"/>
        <v>70</v>
      </c>
      <c r="AD36" s="94">
        <f t="shared" si="17"/>
        <v>0</v>
      </c>
      <c r="AE36" s="95">
        <f t="shared" si="1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/>
      <c r="AU36" s="184"/>
      <c r="AV36" s="184">
        <v>70</v>
      </c>
      <c r="AW36" s="184"/>
      <c r="AX36" s="184"/>
      <c r="AY36" s="184"/>
      <c r="AZ36" s="184"/>
      <c r="BA36" s="184"/>
      <c r="BB36" s="81"/>
      <c r="BC36" s="81"/>
      <c r="BD36" s="93">
        <f t="shared" si="19"/>
        <v>70</v>
      </c>
      <c r="BE36" s="93">
        <f t="shared" si="20"/>
        <v>0</v>
      </c>
    </row>
    <row r="37" spans="1:57" ht="21" customHeight="1" x14ac:dyDescent="0.2">
      <c r="A37" s="135">
        <v>26</v>
      </c>
      <c r="B37" s="215">
        <v>0.3</v>
      </c>
      <c r="C37" s="69"/>
      <c r="D37" s="23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33"/>
      <c r="T37" s="85">
        <v>26</v>
      </c>
      <c r="U37" s="24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3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33"/>
      <c r="T38" s="85">
        <v>27</v>
      </c>
      <c r="U38" s="24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33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33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33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33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33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33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/>
      <c r="G45" s="173"/>
      <c r="H45" s="174"/>
      <c r="I45" s="174"/>
      <c r="J45" s="176"/>
      <c r="K45" s="183"/>
      <c r="L45" s="183"/>
      <c r="M45" s="183"/>
      <c r="N45" s="183"/>
      <c r="O45" s="183"/>
      <c r="P45" s="114"/>
      <c r="Q45" s="114"/>
      <c r="R45" s="50"/>
      <c r="S45" s="233"/>
      <c r="T45" s="85">
        <v>34</v>
      </c>
      <c r="U45" s="1585" t="s">
        <v>71</v>
      </c>
      <c r="V45" s="83" t="s">
        <v>49</v>
      </c>
      <c r="W45" s="173"/>
      <c r="X45" s="173"/>
      <c r="Y45" s="174"/>
      <c r="Z45" s="174"/>
      <c r="AA45" s="176"/>
      <c r="AB45" s="91"/>
      <c r="AC45" s="93"/>
      <c r="AD45" s="94"/>
      <c r="AE45" s="95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/>
      <c r="AU45" s="174"/>
      <c r="AV45" s="174"/>
      <c r="AW45" s="174"/>
      <c r="AX45" s="174"/>
      <c r="AY45" s="174"/>
      <c r="AZ45" s="174"/>
      <c r="BA45" s="174"/>
      <c r="BB45" s="92"/>
      <c r="BC45" s="91"/>
      <c r="BD45" s="93"/>
      <c r="BE45" s="93"/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33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2</v>
      </c>
      <c r="C47" s="69"/>
      <c r="D47" s="1421" t="s">
        <v>72</v>
      </c>
      <c r="E47" s="67" t="s">
        <v>49</v>
      </c>
      <c r="F47" s="173">
        <v>40</v>
      </c>
      <c r="G47" s="173">
        <v>40</v>
      </c>
      <c r="H47" s="174">
        <f>G47*100/F47</f>
        <v>100</v>
      </c>
      <c r="I47" s="174">
        <v>16</v>
      </c>
      <c r="J47" s="175">
        <f>I47*G47</f>
        <v>640</v>
      </c>
      <c r="K47" s="183">
        <f t="shared" si="13"/>
        <v>1280</v>
      </c>
      <c r="L47" s="183">
        <f t="shared" si="3"/>
        <v>15920</v>
      </c>
      <c r="M47" s="183">
        <f t="shared" si="14"/>
        <v>10188800</v>
      </c>
      <c r="N47" s="183"/>
      <c r="O47" s="183"/>
      <c r="P47" s="114">
        <f t="shared" si="15"/>
        <v>1280</v>
      </c>
      <c r="Q47" s="114">
        <f t="shared" si="16"/>
        <v>10190080</v>
      </c>
      <c r="R47" s="50"/>
      <c r="S47" s="233"/>
      <c r="T47" s="85">
        <v>36</v>
      </c>
      <c r="U47" s="1585" t="s">
        <v>72</v>
      </c>
      <c r="V47" s="83" t="s">
        <v>49</v>
      </c>
      <c r="W47" s="173">
        <v>40</v>
      </c>
      <c r="X47" s="173">
        <v>40</v>
      </c>
      <c r="Y47" s="174">
        <v>100</v>
      </c>
      <c r="Z47" s="174">
        <v>16</v>
      </c>
      <c r="AA47" s="175">
        <v>640</v>
      </c>
      <c r="AB47" s="91"/>
      <c r="AC47" s="93">
        <f t="shared" ref="AC47" si="21">AF47+AH47+AJ47+AL47+AN47+AP47+AR47+AT47+AV47+AX47+AZ47+BB47</f>
        <v>640</v>
      </c>
      <c r="AD47" s="94">
        <f t="shared" si="17"/>
        <v>0</v>
      </c>
      <c r="AE47" s="95">
        <f t="shared" si="18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160</v>
      </c>
      <c r="AU47" s="174"/>
      <c r="AV47" s="174">
        <v>160</v>
      </c>
      <c r="AW47" s="174"/>
      <c r="AX47" s="174">
        <v>160</v>
      </c>
      <c r="AY47" s="174"/>
      <c r="AZ47" s="174">
        <v>160</v>
      </c>
      <c r="BA47" s="174"/>
      <c r="BB47" s="92"/>
      <c r="BC47" s="91"/>
      <c r="BD47" s="93">
        <f t="shared" si="19"/>
        <v>640</v>
      </c>
      <c r="BE47" s="93">
        <f t="shared" si="20"/>
        <v>0</v>
      </c>
    </row>
    <row r="48" spans="1:57" ht="11.25" customHeight="1" x14ac:dyDescent="0.2">
      <c r="A48" s="135">
        <v>37</v>
      </c>
      <c r="B48" s="215">
        <v>2</v>
      </c>
      <c r="C48" s="69"/>
      <c r="D48" s="1421"/>
      <c r="E48" s="67" t="s">
        <v>50</v>
      </c>
      <c r="F48" s="173"/>
      <c r="G48" s="173"/>
      <c r="H48" s="174"/>
      <c r="I48" s="174"/>
      <c r="J48" s="175"/>
      <c r="K48" s="183"/>
      <c r="L48" s="183"/>
      <c r="M48" s="183"/>
      <c r="N48" s="183"/>
      <c r="O48" s="183"/>
      <c r="P48" s="114"/>
      <c r="Q48" s="114"/>
      <c r="R48" s="50"/>
      <c r="S48" s="233"/>
      <c r="T48" s="85">
        <v>37</v>
      </c>
      <c r="U48" s="1585"/>
      <c r="V48" s="83" t="s">
        <v>50</v>
      </c>
      <c r="W48" s="173"/>
      <c r="X48" s="173"/>
      <c r="Y48" s="174"/>
      <c r="Z48" s="174"/>
      <c r="AA48" s="175"/>
      <c r="AB48" s="91"/>
      <c r="AC48" s="93"/>
      <c r="AD48" s="94"/>
      <c r="AE48" s="95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/>
      <c r="AU48" s="174"/>
      <c r="AV48" s="174"/>
      <c r="AW48" s="174"/>
      <c r="AX48" s="174"/>
      <c r="AY48" s="174"/>
      <c r="AZ48" s="174"/>
      <c r="BA48" s="174"/>
      <c r="BB48" s="91"/>
      <c r="BC48" s="91"/>
      <c r="BD48" s="93"/>
      <c r="BE48" s="93"/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33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33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33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33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33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33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33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33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3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33"/>
      <c r="T57" s="85">
        <v>46</v>
      </c>
      <c r="U57" s="24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33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33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33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33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33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33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33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33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33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33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33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33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33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33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33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33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250</v>
      </c>
      <c r="G76" s="173">
        <v>250</v>
      </c>
      <c r="H76" s="174">
        <f t="shared" ref="H76:H79" si="22">G76*100/F76</f>
        <v>100</v>
      </c>
      <c r="I76" s="174">
        <v>1</v>
      </c>
      <c r="J76" s="176">
        <f t="shared" ref="J76:J79" si="23">I76*G76</f>
        <v>250</v>
      </c>
      <c r="K76" s="183">
        <f t="shared" ref="K76:K79" si="24">J76*B76</f>
        <v>125</v>
      </c>
      <c r="L76" s="183">
        <f t="shared" ref="L76:L77" si="25">B76*7960</f>
        <v>3980</v>
      </c>
      <c r="M76" s="183">
        <f t="shared" ref="M76:M79" si="26">L76*J76</f>
        <v>995000</v>
      </c>
      <c r="N76" s="183"/>
      <c r="O76" s="183"/>
      <c r="P76" s="114">
        <f t="shared" ref="P76:P79" si="27">K76+N76</f>
        <v>125</v>
      </c>
      <c r="Q76" s="114">
        <f t="shared" ref="Q76:Q79" si="28">M76+P76</f>
        <v>995125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250</v>
      </c>
      <c r="X76" s="173">
        <v>250</v>
      </c>
      <c r="Y76" s="174">
        <v>100</v>
      </c>
      <c r="Z76" s="174">
        <v>1</v>
      </c>
      <c r="AA76" s="176">
        <v>250</v>
      </c>
      <c r="AB76" s="91"/>
      <c r="AC76" s="93">
        <f t="shared" ref="AC76:AD79" si="29">AF76+AH76+AJ76+AL76+AN76+AP76+AR76+AT76+AV76+AX76+AZ76+BB76</f>
        <v>250</v>
      </c>
      <c r="AD76" s="94">
        <f t="shared" si="29"/>
        <v>0</v>
      </c>
      <c r="AE76" s="95">
        <f t="shared" ref="AE76:AE79" si="30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>
        <v>125</v>
      </c>
      <c r="AU76" s="184"/>
      <c r="AV76" s="184">
        <v>125</v>
      </c>
      <c r="AW76" s="184"/>
      <c r="AX76" s="184"/>
      <c r="AY76" s="184"/>
      <c r="AZ76" s="184"/>
      <c r="BA76" s="184"/>
      <c r="BB76" s="91"/>
      <c r="BC76" s="91"/>
      <c r="BD76" s="93">
        <f t="shared" ref="BD76:BD99" si="31">AF76+AH76+AJ76+AL76+AN76+AP76+AR76+AT76+AV76+AX76+AZ76</f>
        <v>250</v>
      </c>
      <c r="BE76" s="93">
        <f t="shared" ref="BE76:BE99" si="32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60</v>
      </c>
      <c r="G77" s="173">
        <v>60</v>
      </c>
      <c r="H77" s="174">
        <f t="shared" si="22"/>
        <v>100</v>
      </c>
      <c r="I77" s="174">
        <v>1</v>
      </c>
      <c r="J77" s="176">
        <f t="shared" si="23"/>
        <v>60</v>
      </c>
      <c r="K77" s="183">
        <f t="shared" si="24"/>
        <v>30</v>
      </c>
      <c r="L77" s="183">
        <f t="shared" si="25"/>
        <v>3980</v>
      </c>
      <c r="M77" s="183">
        <f t="shared" si="26"/>
        <v>238800</v>
      </c>
      <c r="N77" s="183"/>
      <c r="O77" s="183"/>
      <c r="P77" s="114">
        <f t="shared" si="27"/>
        <v>30</v>
      </c>
      <c r="Q77" s="114">
        <f t="shared" si="28"/>
        <v>238830</v>
      </c>
      <c r="R77" s="61"/>
      <c r="S77" s="62"/>
      <c r="T77" s="85">
        <v>66</v>
      </c>
      <c r="U77" s="1587"/>
      <c r="V77" s="83" t="s">
        <v>50</v>
      </c>
      <c r="W77" s="173">
        <v>60</v>
      </c>
      <c r="X77" s="173">
        <v>60</v>
      </c>
      <c r="Y77" s="174">
        <v>100</v>
      </c>
      <c r="Z77" s="174">
        <v>1</v>
      </c>
      <c r="AA77" s="176">
        <v>60</v>
      </c>
      <c r="AB77" s="91"/>
      <c r="AC77" s="93">
        <f t="shared" si="29"/>
        <v>60</v>
      </c>
      <c r="AD77" s="94">
        <f t="shared" si="29"/>
        <v>0</v>
      </c>
      <c r="AE77" s="95">
        <f t="shared" si="30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60</v>
      </c>
      <c r="AW77" s="184"/>
      <c r="AX77" s="184"/>
      <c r="AY77" s="184"/>
      <c r="AZ77" s="184"/>
      <c r="BA77" s="184"/>
      <c r="BB77" s="91"/>
      <c r="BC77" s="91"/>
      <c r="BD77" s="93">
        <f t="shared" si="31"/>
        <v>60</v>
      </c>
      <c r="BE77" s="93">
        <f t="shared" si="32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20</v>
      </c>
      <c r="G78" s="173">
        <v>20</v>
      </c>
      <c r="H78" s="174">
        <f t="shared" si="22"/>
        <v>100</v>
      </c>
      <c r="I78" s="174">
        <v>2</v>
      </c>
      <c r="J78" s="176">
        <f t="shared" si="23"/>
        <v>40</v>
      </c>
      <c r="K78" s="183">
        <f t="shared" si="24"/>
        <v>40</v>
      </c>
      <c r="L78" s="183">
        <f t="shared" si="3"/>
        <v>7960</v>
      </c>
      <c r="M78" s="183">
        <f t="shared" si="26"/>
        <v>318400</v>
      </c>
      <c r="N78" s="183"/>
      <c r="O78" s="183"/>
      <c r="P78" s="114">
        <f t="shared" si="27"/>
        <v>40</v>
      </c>
      <c r="Q78" s="114">
        <f t="shared" si="28"/>
        <v>318440</v>
      </c>
      <c r="R78" s="50"/>
      <c r="S78" s="233"/>
      <c r="T78" s="85">
        <v>67</v>
      </c>
      <c r="U78" s="1583" t="s">
        <v>90</v>
      </c>
      <c r="V78" s="83" t="s">
        <v>49</v>
      </c>
      <c r="W78" s="173">
        <v>20</v>
      </c>
      <c r="X78" s="173">
        <v>20</v>
      </c>
      <c r="Y78" s="174">
        <v>100</v>
      </c>
      <c r="Z78" s="174">
        <v>2</v>
      </c>
      <c r="AA78" s="176">
        <v>40</v>
      </c>
      <c r="AB78" s="91"/>
      <c r="AC78" s="93">
        <f t="shared" si="29"/>
        <v>40</v>
      </c>
      <c r="AD78" s="94">
        <f t="shared" si="29"/>
        <v>0</v>
      </c>
      <c r="AE78" s="95">
        <f t="shared" si="30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/>
      <c r="AU78" s="184"/>
      <c r="AV78" s="174">
        <v>20</v>
      </c>
      <c r="AW78" s="184"/>
      <c r="AX78" s="184">
        <v>20</v>
      </c>
      <c r="AY78" s="184"/>
      <c r="AZ78" s="184"/>
      <c r="BA78" s="184"/>
      <c r="BB78" s="91"/>
      <c r="BC78" s="91"/>
      <c r="BD78" s="93">
        <f t="shared" si="31"/>
        <v>40</v>
      </c>
      <c r="BE78" s="93">
        <f t="shared" si="32"/>
        <v>0</v>
      </c>
    </row>
    <row r="79" spans="1:57" ht="13.5" customHeight="1" x14ac:dyDescent="0.2">
      <c r="A79" s="135">
        <v>68</v>
      </c>
      <c r="B79" s="215">
        <v>1</v>
      </c>
      <c r="C79" s="208">
        <v>107</v>
      </c>
      <c r="D79" s="1419"/>
      <c r="E79" s="67" t="s">
        <v>50</v>
      </c>
      <c r="F79" s="173">
        <v>10</v>
      </c>
      <c r="G79" s="173">
        <v>10</v>
      </c>
      <c r="H79" s="174">
        <f t="shared" si="22"/>
        <v>100</v>
      </c>
      <c r="I79" s="174">
        <v>2</v>
      </c>
      <c r="J79" s="176">
        <f t="shared" si="23"/>
        <v>20</v>
      </c>
      <c r="K79" s="183">
        <f t="shared" si="24"/>
        <v>20</v>
      </c>
      <c r="L79" s="183">
        <f t="shared" ref="L79:L107" si="33">B79*7960</f>
        <v>7960</v>
      </c>
      <c r="M79" s="183">
        <f t="shared" si="26"/>
        <v>159200</v>
      </c>
      <c r="N79" s="183">
        <f>C79+J79</f>
        <v>127</v>
      </c>
      <c r="O79" s="183">
        <f t="shared" ref="O79" si="34">N79*7960</f>
        <v>1010920</v>
      </c>
      <c r="P79" s="114">
        <f t="shared" si="27"/>
        <v>147</v>
      </c>
      <c r="Q79" s="114">
        <f t="shared" si="28"/>
        <v>159347</v>
      </c>
      <c r="R79" s="50"/>
      <c r="S79" s="233"/>
      <c r="T79" s="85">
        <v>68</v>
      </c>
      <c r="U79" s="1583"/>
      <c r="V79" s="83" t="s">
        <v>50</v>
      </c>
      <c r="W79" s="173">
        <v>10</v>
      </c>
      <c r="X79" s="173">
        <v>10</v>
      </c>
      <c r="Y79" s="174">
        <v>100</v>
      </c>
      <c r="Z79" s="174">
        <v>2</v>
      </c>
      <c r="AA79" s="176">
        <v>20</v>
      </c>
      <c r="AB79" s="91"/>
      <c r="AC79" s="93">
        <f t="shared" si="29"/>
        <v>20</v>
      </c>
      <c r="AD79" s="94">
        <f t="shared" si="29"/>
        <v>0</v>
      </c>
      <c r="AE79" s="95">
        <f t="shared" si="30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/>
      <c r="AU79" s="174"/>
      <c r="AV79" s="174">
        <v>10</v>
      </c>
      <c r="AW79" s="174"/>
      <c r="AX79" s="174">
        <v>10</v>
      </c>
      <c r="AY79" s="174"/>
      <c r="AZ79" s="174"/>
      <c r="BA79" s="174"/>
      <c r="BB79" s="91"/>
      <c r="BC79" s="91"/>
      <c r="BD79" s="93">
        <f t="shared" si="31"/>
        <v>20</v>
      </c>
      <c r="BE79" s="93">
        <f t="shared" si="32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33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33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33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33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/>
      <c r="G84" s="173"/>
      <c r="H84" s="174"/>
      <c r="I84" s="174"/>
      <c r="J84" s="176"/>
      <c r="K84" s="183"/>
      <c r="L84" s="183"/>
      <c r="M84" s="183"/>
      <c r="N84" s="183"/>
      <c r="O84" s="183"/>
      <c r="P84" s="114"/>
      <c r="Q84" s="114"/>
      <c r="R84" s="50"/>
      <c r="S84" s="233"/>
      <c r="T84" s="85">
        <v>73</v>
      </c>
      <c r="U84" s="1584" t="s">
        <v>93</v>
      </c>
      <c r="V84" s="83" t="s">
        <v>49</v>
      </c>
      <c r="W84" s="173"/>
      <c r="X84" s="173"/>
      <c r="Y84" s="174"/>
      <c r="Z84" s="174"/>
      <c r="AA84" s="176"/>
      <c r="AB84" s="91"/>
      <c r="AC84" s="93"/>
      <c r="AD84" s="94"/>
      <c r="AE84" s="95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/>
      <c r="AW84" s="174"/>
      <c r="AX84" s="174"/>
      <c r="AY84" s="174"/>
      <c r="AZ84" s="174"/>
      <c r="BA84" s="174"/>
      <c r="BB84" s="91"/>
      <c r="BC84" s="91"/>
      <c r="BD84" s="93"/>
      <c r="BE84" s="93"/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33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33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33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8</v>
      </c>
      <c r="C88" s="69"/>
      <c r="D88" s="1420" t="s">
        <v>95</v>
      </c>
      <c r="E88" s="67" t="s">
        <v>49</v>
      </c>
      <c r="F88" s="173">
        <v>1</v>
      </c>
      <c r="G88" s="173">
        <v>1</v>
      </c>
      <c r="H88" s="174">
        <f t="shared" ref="H88" si="35">G88*100/F88</f>
        <v>100</v>
      </c>
      <c r="I88" s="174">
        <v>5</v>
      </c>
      <c r="J88" s="176">
        <f t="shared" ref="J88" si="36">I88*G88</f>
        <v>5</v>
      </c>
      <c r="K88" s="183">
        <f t="shared" ref="K88" si="37">J88*B88</f>
        <v>40</v>
      </c>
      <c r="L88" s="183">
        <f t="shared" ref="L88" si="38">B88*7960</f>
        <v>63680</v>
      </c>
      <c r="M88" s="183">
        <f t="shared" ref="M88" si="39">L88*J88</f>
        <v>318400</v>
      </c>
      <c r="N88" s="183">
        <f>C88+J88</f>
        <v>5</v>
      </c>
      <c r="O88" s="183">
        <f t="shared" ref="O88" si="40">N88*7960</f>
        <v>39800</v>
      </c>
      <c r="P88" s="114">
        <f t="shared" ref="P88" si="41">K88+N88</f>
        <v>45</v>
      </c>
      <c r="Q88" s="114">
        <f t="shared" ref="Q88" si="42">M88+P88</f>
        <v>318445</v>
      </c>
      <c r="R88" s="50"/>
      <c r="S88" s="233"/>
      <c r="T88" s="85">
        <v>77</v>
      </c>
      <c r="U88" s="1583" t="s">
        <v>95</v>
      </c>
      <c r="V88" s="83" t="s">
        <v>49</v>
      </c>
      <c r="W88" s="173">
        <v>1</v>
      </c>
      <c r="X88" s="173">
        <v>1</v>
      </c>
      <c r="Y88" s="174">
        <v>100</v>
      </c>
      <c r="Z88" s="174">
        <v>5</v>
      </c>
      <c r="AA88" s="176">
        <v>5</v>
      </c>
      <c r="AB88" s="91"/>
      <c r="AC88" s="93">
        <f t="shared" ref="AC88:AD88" si="43">AF88+AH88+AJ88+AL88+AN88+AP88+AR88+AT88+AV88+AX88+AZ88+BB88</f>
        <v>5</v>
      </c>
      <c r="AD88" s="94">
        <f t="shared" si="43"/>
        <v>0</v>
      </c>
      <c r="AE88" s="95">
        <f t="shared" ref="AE88" si="44">AD88*100/AC88</f>
        <v>0</v>
      </c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>
        <v>1</v>
      </c>
      <c r="AS88" s="191"/>
      <c r="AT88" s="174">
        <v>1</v>
      </c>
      <c r="AU88" s="174"/>
      <c r="AV88" s="174">
        <v>1</v>
      </c>
      <c r="AW88" s="174"/>
      <c r="AX88" s="174">
        <v>1</v>
      </c>
      <c r="AY88" s="174"/>
      <c r="AZ88" s="174">
        <v>1</v>
      </c>
      <c r="BA88" s="174"/>
      <c r="BB88" s="91"/>
      <c r="BC88" s="91"/>
      <c r="BD88" s="93">
        <f t="shared" ref="BD88" si="45">AF88+AH88+AJ88+AL88+AN88+AP88+AR88+AT88+AV88+AX88+AZ88</f>
        <v>5</v>
      </c>
      <c r="BE88" s="93">
        <f t="shared" ref="BE88" si="46">AG88+AI88+AK88+AM88+AO88+AQ88+AS88+AU88+AW88+AY88+BA88+BC88</f>
        <v>0</v>
      </c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33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33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33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3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33"/>
      <c r="T92" s="85">
        <v>81</v>
      </c>
      <c r="U92" s="239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3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33"/>
      <c r="T93" s="85">
        <v>82</v>
      </c>
      <c r="U93" s="24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33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33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33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33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32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" si="47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33"/>
      <c r="T99" s="85">
        <v>88</v>
      </c>
      <c r="U99" s="240" t="s">
        <v>102</v>
      </c>
      <c r="V99" s="83" t="s">
        <v>49</v>
      </c>
      <c r="W99" s="173">
        <v>1</v>
      </c>
      <c r="X99" s="173">
        <v>1</v>
      </c>
      <c r="Y99" s="174">
        <v>100</v>
      </c>
      <c r="Z99" s="174">
        <v>1</v>
      </c>
      <c r="AA99" s="176">
        <v>1</v>
      </c>
      <c r="AB99" s="91"/>
      <c r="AC99" s="93">
        <f t="shared" ref="AC99:AD99" si="48">AF99+AH99+AJ99+AL99+AN99+AP99+AR99+AT99+AV99+AX99+AZ99+BB99</f>
        <v>1</v>
      </c>
      <c r="AD99" s="94">
        <f t="shared" si="48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>
        <v>1</v>
      </c>
      <c r="AW99" s="174"/>
      <c r="AX99" s="174"/>
      <c r="AY99" s="174"/>
      <c r="AZ99" s="174"/>
      <c r="BA99" s="184"/>
      <c r="BB99" s="91"/>
      <c r="BC99" s="79"/>
      <c r="BD99" s="93">
        <f t="shared" si="31"/>
        <v>1</v>
      </c>
      <c r="BE99" s="93">
        <f t="shared" si="32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/>
      <c r="G100" s="173"/>
      <c r="H100" s="174"/>
      <c r="I100" s="174"/>
      <c r="J100" s="176"/>
      <c r="K100" s="183"/>
      <c r="L100" s="183"/>
      <c r="M100" s="183"/>
      <c r="N100" s="183"/>
      <c r="O100" s="183"/>
      <c r="P100" s="114"/>
      <c r="Q100" s="114"/>
      <c r="R100" s="50"/>
      <c r="S100" s="233"/>
      <c r="T100" s="85">
        <v>89</v>
      </c>
      <c r="U100" s="1584" t="s">
        <v>103</v>
      </c>
      <c r="V100" s="83" t="s">
        <v>49</v>
      </c>
      <c r="W100" s="173"/>
      <c r="X100" s="173"/>
      <c r="Y100" s="174"/>
      <c r="Z100" s="174"/>
      <c r="AA100" s="176"/>
      <c r="AB100" s="91"/>
      <c r="AC100" s="93"/>
      <c r="AD100" s="94"/>
      <c r="AE100" s="95"/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/>
      <c r="AU100" s="174"/>
      <c r="AV100" s="174"/>
      <c r="AW100" s="174"/>
      <c r="AX100" s="174"/>
      <c r="AY100" s="174"/>
      <c r="AZ100" s="174"/>
      <c r="BA100" s="174"/>
      <c r="BB100" s="91"/>
      <c r="BC100" s="79"/>
      <c r="BD100" s="93"/>
      <c r="BE100" s="93"/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/>
      <c r="G101" s="173"/>
      <c r="H101" s="174"/>
      <c r="I101" s="174"/>
      <c r="J101" s="175"/>
      <c r="K101" s="183"/>
      <c r="L101" s="183"/>
      <c r="M101" s="183"/>
      <c r="N101" s="183"/>
      <c r="O101" s="183"/>
      <c r="P101" s="114"/>
      <c r="Q101" s="114"/>
      <c r="R101" s="50"/>
      <c r="S101" s="233"/>
      <c r="T101" s="85">
        <v>90</v>
      </c>
      <c r="U101" s="1585"/>
      <c r="V101" s="83" t="s">
        <v>50</v>
      </c>
      <c r="W101" s="173"/>
      <c r="X101" s="173"/>
      <c r="Y101" s="174"/>
      <c r="Z101" s="174"/>
      <c r="AA101" s="175"/>
      <c r="AB101" s="91"/>
      <c r="AC101" s="93"/>
      <c r="AD101" s="94"/>
      <c r="AE101" s="95"/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/>
      <c r="AU101" s="174"/>
      <c r="AV101" s="174"/>
      <c r="AW101" s="174"/>
      <c r="AX101" s="174"/>
      <c r="AY101" s="174"/>
      <c r="AZ101" s="174"/>
      <c r="BA101" s="174"/>
      <c r="BB101" s="91"/>
      <c r="BC101" s="79"/>
      <c r="BD101" s="93"/>
      <c r="BE101" s="93"/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32" t="s">
        <v>105</v>
      </c>
      <c r="E103" s="67" t="s">
        <v>106</v>
      </c>
      <c r="F103" s="182">
        <v>3</v>
      </c>
      <c r="G103" s="182">
        <v>3</v>
      </c>
      <c r="H103" s="174">
        <f>G103*100/F103</f>
        <v>100</v>
      </c>
      <c r="I103" s="174">
        <v>5</v>
      </c>
      <c r="J103" s="176">
        <f>I103*G103</f>
        <v>15</v>
      </c>
      <c r="K103" s="183">
        <f>J103*B103</f>
        <v>120</v>
      </c>
      <c r="L103" s="183">
        <f t="shared" si="33"/>
        <v>63680</v>
      </c>
      <c r="M103" s="183">
        <f>L103*J103</f>
        <v>955200</v>
      </c>
      <c r="N103" s="183"/>
      <c r="O103" s="183"/>
      <c r="P103" s="114">
        <f>K103+N103</f>
        <v>120</v>
      </c>
      <c r="Q103" s="114">
        <f>M103+P103</f>
        <v>955320</v>
      </c>
      <c r="R103" s="50"/>
      <c r="S103" s="233"/>
      <c r="T103" s="85">
        <v>92</v>
      </c>
      <c r="U103" s="239" t="s">
        <v>105</v>
      </c>
      <c r="V103" s="83" t="s">
        <v>106</v>
      </c>
      <c r="W103" s="182">
        <v>3</v>
      </c>
      <c r="X103" s="182">
        <v>3</v>
      </c>
      <c r="Y103" s="174">
        <v>100</v>
      </c>
      <c r="Z103" s="174">
        <v>5</v>
      </c>
      <c r="AA103" s="176">
        <v>15</v>
      </c>
      <c r="AB103" s="91"/>
      <c r="AC103" s="93">
        <f t="shared" ref="AC103:AD107" si="49">AF103+AH103+AJ103+AL103+AN103+AP103+AR103+AT103+AV103+AX103+AZ103+BB103</f>
        <v>15</v>
      </c>
      <c r="AD103" s="94">
        <f t="shared" si="49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3</v>
      </c>
      <c r="AS103" s="191"/>
      <c r="AT103" s="174">
        <v>3</v>
      </c>
      <c r="AU103" s="174"/>
      <c r="AV103" s="174">
        <v>3</v>
      </c>
      <c r="AW103" s="174"/>
      <c r="AX103" s="174">
        <v>3</v>
      </c>
      <c r="AY103" s="174"/>
      <c r="AZ103" s="174">
        <v>3</v>
      </c>
      <c r="BA103" s="184"/>
      <c r="BB103" s="91"/>
      <c r="BC103" s="79"/>
      <c r="BD103" s="93">
        <f t="shared" ref="BD103" si="50">AF103+AH103+AJ103+AL103+AN103+AP103+AR103+AT103+AV103+AX103+AZ103</f>
        <v>15</v>
      </c>
      <c r="BE103" s="93">
        <f t="shared" ref="BE103" si="51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32" t="s">
        <v>107</v>
      </c>
      <c r="E104" s="67" t="s">
        <v>106</v>
      </c>
      <c r="F104" s="182"/>
      <c r="G104" s="182"/>
      <c r="H104" s="174"/>
      <c r="I104" s="174"/>
      <c r="J104" s="176"/>
      <c r="K104" s="183"/>
      <c r="L104" s="183"/>
      <c r="M104" s="183"/>
      <c r="N104" s="183"/>
      <c r="O104" s="183"/>
      <c r="P104" s="114"/>
      <c r="Q104" s="114"/>
      <c r="R104" s="50"/>
      <c r="S104" s="233"/>
      <c r="T104" s="85">
        <v>93</v>
      </c>
      <c r="U104" s="240" t="s">
        <v>107</v>
      </c>
      <c r="V104" s="83" t="s">
        <v>106</v>
      </c>
      <c r="W104" s="182"/>
      <c r="X104" s="182"/>
      <c r="Y104" s="174"/>
      <c r="Z104" s="174"/>
      <c r="AA104" s="176"/>
      <c r="AB104" s="91"/>
      <c r="AC104" s="93"/>
      <c r="AD104" s="94"/>
      <c r="AE104" s="95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/>
      <c r="AU104" s="174"/>
      <c r="AV104" s="174"/>
      <c r="AW104" s="174"/>
      <c r="AX104" s="174"/>
      <c r="AY104" s="174"/>
      <c r="AZ104" s="174"/>
      <c r="BA104" s="174"/>
      <c r="BB104" s="91"/>
      <c r="BC104" s="79"/>
      <c r="BD104" s="93"/>
      <c r="BE104" s="93"/>
    </row>
    <row r="105" spans="1:57" ht="24.75" customHeight="1" x14ac:dyDescent="0.2">
      <c r="A105" s="135">
        <v>94</v>
      </c>
      <c r="B105" s="215">
        <v>8</v>
      </c>
      <c r="C105" s="66"/>
      <c r="D105" s="232" t="s">
        <v>108</v>
      </c>
      <c r="E105" s="67" t="s">
        <v>106</v>
      </c>
      <c r="F105" s="182">
        <v>3</v>
      </c>
      <c r="G105" s="182">
        <v>3</v>
      </c>
      <c r="H105" s="174">
        <f>G105*100/F105</f>
        <v>100</v>
      </c>
      <c r="I105" s="174">
        <v>20</v>
      </c>
      <c r="J105" s="260">
        <f>I105*G105</f>
        <v>60</v>
      </c>
      <c r="K105" s="183">
        <f>J105*B105</f>
        <v>480</v>
      </c>
      <c r="L105" s="183">
        <f t="shared" si="33"/>
        <v>63680</v>
      </c>
      <c r="M105" s="183">
        <f>L105*J105</f>
        <v>3820800</v>
      </c>
      <c r="N105" s="183"/>
      <c r="O105" s="183"/>
      <c r="P105" s="114">
        <f>K105+N105</f>
        <v>480</v>
      </c>
      <c r="Q105" s="114">
        <f>M105+P105</f>
        <v>3821280</v>
      </c>
      <c r="R105" s="50"/>
      <c r="S105" s="233"/>
      <c r="T105" s="85">
        <v>94</v>
      </c>
      <c r="U105" s="239" t="s">
        <v>108</v>
      </c>
      <c r="V105" s="83" t="s">
        <v>106</v>
      </c>
      <c r="W105" s="182">
        <v>3</v>
      </c>
      <c r="X105" s="182">
        <v>3</v>
      </c>
      <c r="Y105" s="174">
        <v>100</v>
      </c>
      <c r="Z105" s="174">
        <v>20</v>
      </c>
      <c r="AA105" s="260">
        <v>60</v>
      </c>
      <c r="AB105" s="91"/>
      <c r="AC105" s="93">
        <f t="shared" si="49"/>
        <v>60</v>
      </c>
      <c r="AD105" s="94">
        <f t="shared" si="49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12</v>
      </c>
      <c r="AS105" s="191"/>
      <c r="AT105" s="174">
        <v>12</v>
      </c>
      <c r="AU105" s="174"/>
      <c r="AV105" s="174">
        <v>12</v>
      </c>
      <c r="AW105" s="174"/>
      <c r="AX105" s="174">
        <v>12</v>
      </c>
      <c r="AY105" s="174"/>
      <c r="AZ105" s="174">
        <v>12</v>
      </c>
      <c r="BA105" s="174"/>
      <c r="BB105" s="91"/>
      <c r="BC105" s="79"/>
      <c r="BD105" s="93">
        <f>AF105+AH105+AJ105+AL105+AN105+AP105+AR105+AT105+AV105+AX105+AZ105</f>
        <v>60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31" t="s">
        <v>109</v>
      </c>
      <c r="E106" s="67" t="s">
        <v>106</v>
      </c>
      <c r="F106" s="182">
        <v>3</v>
      </c>
      <c r="G106" s="182">
        <v>3</v>
      </c>
      <c r="H106" s="174">
        <f>G106*100/F106</f>
        <v>100</v>
      </c>
      <c r="I106" s="174">
        <v>5</v>
      </c>
      <c r="J106" s="260">
        <f>I106*G106</f>
        <v>15</v>
      </c>
      <c r="K106" s="183">
        <f>J106*B106</f>
        <v>120</v>
      </c>
      <c r="L106" s="183">
        <f t="shared" si="33"/>
        <v>63680</v>
      </c>
      <c r="M106" s="183">
        <f>L106*J106</f>
        <v>955200</v>
      </c>
      <c r="N106" s="183"/>
      <c r="O106" s="183"/>
      <c r="P106" s="114">
        <f>K106+N106</f>
        <v>120</v>
      </c>
      <c r="Q106" s="114">
        <f>M106+P106</f>
        <v>955320</v>
      </c>
      <c r="R106" s="50"/>
      <c r="S106" s="233"/>
      <c r="T106" s="85">
        <v>95</v>
      </c>
      <c r="U106" s="240" t="s">
        <v>109</v>
      </c>
      <c r="V106" s="83" t="s">
        <v>106</v>
      </c>
      <c r="W106" s="182">
        <v>3</v>
      </c>
      <c r="X106" s="182">
        <v>3</v>
      </c>
      <c r="Y106" s="174">
        <v>100</v>
      </c>
      <c r="Z106" s="174">
        <v>5</v>
      </c>
      <c r="AA106" s="260">
        <v>15</v>
      </c>
      <c r="AB106" s="91"/>
      <c r="AC106" s="93">
        <f t="shared" si="49"/>
        <v>15</v>
      </c>
      <c r="AD106" s="94">
        <f t="shared" si="49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3</v>
      </c>
      <c r="AS106" s="191"/>
      <c r="AT106" s="174">
        <v>3</v>
      </c>
      <c r="AU106" s="174"/>
      <c r="AV106" s="174">
        <v>3</v>
      </c>
      <c r="AW106" s="174"/>
      <c r="AX106" s="174">
        <v>3</v>
      </c>
      <c r="AY106" s="174"/>
      <c r="AZ106" s="174">
        <v>3</v>
      </c>
      <c r="BA106" s="174"/>
      <c r="BB106" s="91"/>
      <c r="BC106" s="79"/>
      <c r="BD106" s="93">
        <f>AF106+AH106+AJ106+AL106+AN106+AP106+AR106+AT106+AV106+AX106+AZ106</f>
        <v>15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3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5</v>
      </c>
      <c r="J107" s="175">
        <v>5</v>
      </c>
      <c r="K107" s="183">
        <f>J107*B107</f>
        <v>20</v>
      </c>
      <c r="L107" s="183">
        <f t="shared" si="33"/>
        <v>31840</v>
      </c>
      <c r="M107" s="183">
        <f>L107*J107</f>
        <v>159200</v>
      </c>
      <c r="N107" s="183"/>
      <c r="O107" s="183"/>
      <c r="P107" s="114">
        <f>K107+N107</f>
        <v>20</v>
      </c>
      <c r="Q107" s="114">
        <f>M107+P107</f>
        <v>159220</v>
      </c>
      <c r="R107" s="50"/>
      <c r="S107" s="233"/>
      <c r="T107" s="85">
        <v>96</v>
      </c>
      <c r="U107" s="240" t="s">
        <v>110</v>
      </c>
      <c r="V107" s="83" t="s">
        <v>106</v>
      </c>
      <c r="W107" s="182">
        <v>1</v>
      </c>
      <c r="X107" s="182">
        <v>1</v>
      </c>
      <c r="Y107" s="174">
        <v>100</v>
      </c>
      <c r="Z107" s="174">
        <v>5</v>
      </c>
      <c r="AA107" s="175">
        <v>5</v>
      </c>
      <c r="AB107" s="91"/>
      <c r="AC107" s="93">
        <f t="shared" si="49"/>
        <v>5</v>
      </c>
      <c r="AD107" s="94">
        <f t="shared" si="49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>
        <v>1</v>
      </c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5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33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33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33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33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33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33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33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33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33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33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33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33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33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33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33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33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33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33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123</v>
      </c>
      <c r="D129" s="150" t="s">
        <v>122</v>
      </c>
      <c r="E129" s="76"/>
      <c r="F129" s="213">
        <f>SUM(F13:F128)</f>
        <v>969</v>
      </c>
      <c r="G129" s="213">
        <f>SUM(G13:G128)</f>
        <v>969</v>
      </c>
      <c r="H129" s="214">
        <f>AVERAGE(H13:H128)</f>
        <v>100</v>
      </c>
      <c r="I129" s="214">
        <f>SUM(I13:I128)</f>
        <v>85</v>
      </c>
      <c r="J129" s="206">
        <f>SUM(J13:J128)</f>
        <v>1703</v>
      </c>
      <c r="K129" s="189">
        <f>SUM(K14:K128)</f>
        <v>2807.2</v>
      </c>
      <c r="L129" s="189">
        <f t="shared" ref="L129:Q129" si="52">SUM(L14:L128)</f>
        <v>909987.2</v>
      </c>
      <c r="M129" s="211">
        <f t="shared" si="52"/>
        <v>22345312</v>
      </c>
      <c r="N129" s="211">
        <f t="shared" si="52"/>
        <v>157</v>
      </c>
      <c r="O129" s="189">
        <f t="shared" si="52"/>
        <v>1249720</v>
      </c>
      <c r="P129" s="212">
        <f t="shared" si="52"/>
        <v>2964.2</v>
      </c>
      <c r="Q129" s="212">
        <f t="shared" si="52"/>
        <v>22348276.199999999</v>
      </c>
      <c r="R129" s="4"/>
      <c r="S129" s="233"/>
      <c r="T129" s="85">
        <v>118</v>
      </c>
      <c r="U129" s="199" t="s">
        <v>122</v>
      </c>
      <c r="V129" s="200"/>
      <c r="W129" s="213">
        <v>969</v>
      </c>
      <c r="X129" s="213">
        <v>969</v>
      </c>
      <c r="Y129" s="214">
        <v>100</v>
      </c>
      <c r="Z129" s="214">
        <v>85</v>
      </c>
      <c r="AA129" s="206">
        <v>1703</v>
      </c>
      <c r="AB129" s="201"/>
      <c r="AC129" s="201">
        <f>SUM(AC14:AC128)</f>
        <v>1703</v>
      </c>
      <c r="AD129" s="202">
        <f>SUM(AD14:AD128)</f>
        <v>0</v>
      </c>
      <c r="AE129" s="203"/>
      <c r="AF129" s="204">
        <f t="shared" ref="AF129:AQ129" si="53">SUM(AF14:AF128)</f>
        <v>0</v>
      </c>
      <c r="AG129" s="204">
        <f t="shared" si="53"/>
        <v>0</v>
      </c>
      <c r="AH129" s="204">
        <f t="shared" si="53"/>
        <v>0</v>
      </c>
      <c r="AI129" s="204">
        <f t="shared" si="53"/>
        <v>0</v>
      </c>
      <c r="AJ129" s="204">
        <f t="shared" si="53"/>
        <v>0</v>
      </c>
      <c r="AK129" s="204">
        <f t="shared" si="53"/>
        <v>0</v>
      </c>
      <c r="AL129" s="204">
        <f t="shared" si="53"/>
        <v>0</v>
      </c>
      <c r="AM129" s="204">
        <f t="shared" si="53"/>
        <v>0</v>
      </c>
      <c r="AN129" s="204">
        <f t="shared" si="53"/>
        <v>0</v>
      </c>
      <c r="AO129" s="204">
        <f t="shared" si="53"/>
        <v>0</v>
      </c>
      <c r="AP129" s="204">
        <f t="shared" si="53"/>
        <v>0</v>
      </c>
      <c r="AQ129" s="205">
        <f t="shared" si="53"/>
        <v>0</v>
      </c>
      <c r="AR129" s="206">
        <f>SUM(AR13:AR128)</f>
        <v>22</v>
      </c>
      <c r="AS129" s="206">
        <v>0</v>
      </c>
      <c r="AT129" s="206">
        <f>SUM(AT15:AT128)</f>
        <v>558</v>
      </c>
      <c r="AU129" s="206">
        <v>0</v>
      </c>
      <c r="AV129" s="206">
        <f>SUM(AV14:AV128)</f>
        <v>722</v>
      </c>
      <c r="AW129" s="206">
        <v>0</v>
      </c>
      <c r="AX129" s="206">
        <f>SUM(AX12:AX128)</f>
        <v>216</v>
      </c>
      <c r="AY129" s="206">
        <v>0</v>
      </c>
      <c r="AZ129" s="207">
        <f>SUM(AZ12:AZ128)</f>
        <v>185</v>
      </c>
      <c r="BA129" s="207">
        <f t="shared" ref="BA129:BE129" si="54">SUM(BA14:BA128)</f>
        <v>0</v>
      </c>
      <c r="BB129" s="207">
        <f t="shared" si="54"/>
        <v>0</v>
      </c>
      <c r="BC129" s="207">
        <f t="shared" si="54"/>
        <v>0</v>
      </c>
      <c r="BD129" s="207">
        <f>SUM(BD14:BD128)</f>
        <v>1703</v>
      </c>
      <c r="BE129" s="207">
        <f t="shared" si="54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33"/>
      <c r="T130" s="238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33"/>
      <c r="T131" s="238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K129*7960+8</f>
        <v>22345320</v>
      </c>
      <c r="F132" s="1418"/>
      <c r="G132" s="1418"/>
      <c r="H132" s="18"/>
      <c r="I132" s="18"/>
      <c r="J132" s="18"/>
      <c r="K132" s="1411" t="s">
        <v>125</v>
      </c>
      <c r="L132" s="1411"/>
      <c r="M132" s="237" t="s">
        <v>126</v>
      </c>
      <c r="N132" s="48"/>
      <c r="O132" s="48"/>
      <c r="P132" s="39"/>
      <c r="Q132" s="39"/>
      <c r="R132" s="50"/>
      <c r="S132" s="233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979080</v>
      </c>
      <c r="F133" s="1418"/>
      <c r="G133" s="1418"/>
      <c r="H133" s="18"/>
      <c r="I133" s="18"/>
      <c r="J133" s="18"/>
      <c r="K133" s="1411" t="s">
        <v>125</v>
      </c>
      <c r="L133" s="1411"/>
      <c r="M133" s="237" t="s">
        <v>129</v>
      </c>
      <c r="N133" s="103"/>
      <c r="O133" s="103"/>
      <c r="P133" s="36"/>
      <c r="Q133" s="36"/>
      <c r="R133" s="50"/>
      <c r="S133" s="233"/>
      <c r="T133" s="238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1820000</v>
      </c>
      <c r="F134" s="1418"/>
      <c r="G134" s="1418"/>
      <c r="H134" s="18"/>
      <c r="I134" s="18"/>
      <c r="J134" s="18"/>
      <c r="K134" s="1411" t="s">
        <v>125</v>
      </c>
      <c r="L134" s="1411"/>
      <c r="M134" s="237" t="s">
        <v>131</v>
      </c>
      <c r="N134" s="104"/>
      <c r="O134" s="104"/>
      <c r="P134" s="36"/>
      <c r="Q134" s="36"/>
      <c r="R134" s="50"/>
      <c r="S134" s="233"/>
      <c r="T134" s="238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2800000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33"/>
      <c r="T135" s="238"/>
      <c r="U135" s="238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1500000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33"/>
      <c r="T136" s="238"/>
      <c r="U136" s="238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752400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33"/>
      <c r="T137" s="238"/>
      <c r="U137" s="238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2547600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33"/>
      <c r="T138" s="238"/>
      <c r="U138" s="238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32744400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33"/>
      <c r="T139" s="238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35"/>
      <c r="I140" s="40"/>
      <c r="J140" s="235"/>
      <c r="K140" s="1411" t="s">
        <v>125</v>
      </c>
      <c r="L140" s="1411"/>
      <c r="M140" s="236" t="s">
        <v>142</v>
      </c>
      <c r="N140" s="245"/>
      <c r="O140" s="245"/>
      <c r="R140" s="44"/>
      <c r="S140" s="234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34"/>
      <c r="O141" s="234"/>
      <c r="R141" s="44"/>
      <c r="S141" s="234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234"/>
      <c r="O142" s="234"/>
      <c r="R142" s="44"/>
      <c r="S142" s="234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>
        <v>32744400</v>
      </c>
      <c r="I143" s="109"/>
      <c r="J143" s="109"/>
      <c r="L143" s="24"/>
      <c r="M143" s="24"/>
      <c r="N143" s="230"/>
      <c r="O143" s="230"/>
      <c r="R143" s="44"/>
      <c r="S143" s="234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30"/>
      <c r="L144" s="24"/>
      <c r="M144" s="25"/>
      <c r="N144" s="230"/>
      <c r="O144" s="230"/>
      <c r="S144" s="41"/>
    </row>
    <row r="145" spans="2:19" ht="107.25" customHeight="1" x14ac:dyDescent="0.2">
      <c r="B145" s="261"/>
      <c r="C145" s="109"/>
      <c r="D145" s="1407"/>
      <c r="E145" s="1407"/>
      <c r="F145" s="1407"/>
      <c r="G145" s="109"/>
      <c r="H145" s="261" t="s">
        <v>160</v>
      </c>
      <c r="I145" s="109"/>
      <c r="J145" s="109"/>
      <c r="K145" s="26"/>
      <c r="L145" s="24"/>
      <c r="M145" s="53"/>
      <c r="N145" s="230"/>
      <c r="O145" s="244"/>
      <c r="P145" s="234"/>
      <c r="Q145" s="234"/>
      <c r="R145" s="44"/>
      <c r="S145" s="33"/>
    </row>
    <row r="146" spans="2:19" ht="20.100000000000001" customHeight="1" x14ac:dyDescent="0.2">
      <c r="B146" s="261" t="s">
        <v>161</v>
      </c>
      <c r="C146" s="109"/>
      <c r="D146" s="1407"/>
      <c r="E146" s="1407"/>
      <c r="F146" s="1407"/>
      <c r="G146" s="109"/>
      <c r="H146" s="261" t="s">
        <v>161</v>
      </c>
      <c r="I146" s="109"/>
      <c r="J146" s="109"/>
      <c r="K146" s="54"/>
      <c r="L146" s="24"/>
      <c r="M146" s="53"/>
      <c r="N146" s="27"/>
      <c r="O146" s="27"/>
      <c r="P146" s="233"/>
      <c r="Q146" s="233"/>
      <c r="R146" s="45"/>
      <c r="S146" s="1579"/>
    </row>
    <row r="147" spans="2:19" ht="20.100000000000001" customHeight="1" x14ac:dyDescent="0.2">
      <c r="B147" s="261" t="s">
        <v>162</v>
      </c>
      <c r="C147" s="109"/>
      <c r="D147" s="1407"/>
      <c r="E147" s="1407"/>
      <c r="F147" s="1407"/>
      <c r="G147" s="109"/>
      <c r="H147" s="261" t="s">
        <v>162</v>
      </c>
      <c r="I147" s="109"/>
      <c r="J147" s="109"/>
      <c r="K147" s="54"/>
      <c r="L147" s="24"/>
      <c r="M147" s="53"/>
      <c r="N147" s="27"/>
      <c r="O147" s="27"/>
      <c r="P147" s="233"/>
      <c r="Q147" s="233"/>
      <c r="R147" s="45"/>
      <c r="S147" s="1580"/>
    </row>
    <row r="148" spans="2:19" ht="20.100000000000001" customHeight="1" x14ac:dyDescent="0.2">
      <c r="B148" s="261" t="s">
        <v>163</v>
      </c>
      <c r="C148" s="109"/>
      <c r="D148" s="1407"/>
      <c r="E148" s="1407"/>
      <c r="F148" s="1407"/>
      <c r="G148" s="109"/>
      <c r="H148" s="261" t="s">
        <v>163</v>
      </c>
      <c r="I148" s="109"/>
      <c r="J148" s="109"/>
      <c r="K148" s="54"/>
      <c r="L148" s="24"/>
      <c r="M148" s="53"/>
      <c r="N148" s="27"/>
      <c r="O148" s="27"/>
      <c r="P148" s="233"/>
      <c r="Q148" s="233"/>
      <c r="R148" s="45"/>
      <c r="S148" s="1579"/>
    </row>
    <row r="149" spans="2:19" ht="20.100000000000001" customHeight="1" x14ac:dyDescent="0.2">
      <c r="B149" s="261" t="s">
        <v>164</v>
      </c>
      <c r="C149" s="109"/>
      <c r="D149" s="1407"/>
      <c r="E149" s="1407"/>
      <c r="F149" s="1407"/>
      <c r="G149" s="109"/>
      <c r="H149" s="261" t="s">
        <v>164</v>
      </c>
      <c r="I149" s="109"/>
      <c r="J149" s="109"/>
      <c r="K149" s="54"/>
      <c r="L149" s="24"/>
      <c r="M149" s="53"/>
      <c r="N149" s="27"/>
      <c r="O149" s="27"/>
      <c r="P149" s="233"/>
      <c r="Q149" s="233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33"/>
      <c r="Q150" s="233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33"/>
      <c r="Q151" s="233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33"/>
      <c r="Q152" s="233"/>
      <c r="R152" s="45"/>
      <c r="S152" s="233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34"/>
      <c r="Q153" s="234"/>
      <c r="R153" s="44"/>
      <c r="S153" s="234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30"/>
      <c r="L154" s="24"/>
      <c r="M154" s="24"/>
      <c r="N154" s="230"/>
      <c r="O154" s="230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30"/>
      <c r="L155" s="24"/>
      <c r="M155" s="24"/>
      <c r="N155" s="230"/>
      <c r="O155" s="230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30"/>
      <c r="L156" s="24"/>
      <c r="M156" s="24"/>
      <c r="N156" s="230"/>
      <c r="O156" s="230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30"/>
      <c r="L157" s="24"/>
      <c r="M157" s="24"/>
      <c r="N157" s="230"/>
      <c r="O157" s="230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30"/>
      <c r="L158" s="24"/>
      <c r="M158" s="24"/>
      <c r="N158" s="230"/>
      <c r="O158" s="230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30"/>
      <c r="L159" s="24"/>
      <c r="M159" s="24"/>
      <c r="N159" s="230"/>
      <c r="O159" s="230"/>
      <c r="S159" s="41"/>
    </row>
    <row r="160" spans="2:19" ht="15.75" x14ac:dyDescent="0.2">
      <c r="L160" s="24"/>
      <c r="M160" s="24"/>
      <c r="N160" s="230"/>
      <c r="O160" s="230"/>
      <c r="S160" s="41"/>
    </row>
    <row r="161" spans="12:19" ht="15.75" x14ac:dyDescent="0.2">
      <c r="L161" s="24"/>
      <c r="M161" s="24"/>
      <c r="N161" s="230"/>
      <c r="O161" s="230"/>
      <c r="S161" s="41"/>
    </row>
    <row r="162" spans="12:19" ht="15.75" x14ac:dyDescent="0.2">
      <c r="L162" s="24"/>
      <c r="M162" s="24"/>
      <c r="N162" s="230"/>
      <c r="O162" s="230"/>
      <c r="S162" s="41"/>
    </row>
    <row r="163" spans="12:19" ht="15.75" x14ac:dyDescent="0.2">
      <c r="L163" s="24"/>
      <c r="M163" s="24"/>
      <c r="N163" s="230"/>
      <c r="O163" s="230"/>
      <c r="S163" s="41"/>
    </row>
    <row r="164" spans="12:19" ht="15.75" x14ac:dyDescent="0.2">
      <c r="L164" s="24"/>
      <c r="M164" s="30"/>
      <c r="N164" s="230"/>
      <c r="O164" s="230"/>
      <c r="S164" s="41"/>
    </row>
    <row r="165" spans="12:19" ht="15.75" x14ac:dyDescent="0.2">
      <c r="L165" s="24"/>
      <c r="M165" s="24"/>
      <c r="N165" s="230"/>
      <c r="O165" s="230"/>
      <c r="S165" s="41"/>
    </row>
    <row r="166" spans="12:19" ht="15.75" x14ac:dyDescent="0.2">
      <c r="L166" s="30"/>
      <c r="M166" s="30"/>
      <c r="N166" s="230"/>
      <c r="O166" s="230"/>
      <c r="S166" s="41"/>
    </row>
    <row r="167" spans="12:19" ht="15.75" x14ac:dyDescent="0.2">
      <c r="L167" s="24"/>
      <c r="M167" s="24"/>
      <c r="N167" s="230"/>
      <c r="O167" s="230"/>
      <c r="S167" s="41"/>
    </row>
    <row r="168" spans="12:19" ht="15.75" x14ac:dyDescent="0.2">
      <c r="L168" s="24"/>
      <c r="M168" s="24"/>
      <c r="N168" s="230"/>
      <c r="O168" s="230"/>
      <c r="S168" s="41"/>
    </row>
    <row r="169" spans="12:19" ht="15.75" x14ac:dyDescent="0.2">
      <c r="L169" s="24"/>
      <c r="M169" s="24"/>
      <c r="N169" s="230"/>
      <c r="O169" s="230"/>
      <c r="S169" s="41"/>
    </row>
    <row r="170" spans="12:19" ht="15.75" x14ac:dyDescent="0.2">
      <c r="L170" s="24"/>
      <c r="M170" s="24"/>
      <c r="N170" s="230"/>
      <c r="O170" s="230"/>
      <c r="S170" s="41"/>
    </row>
    <row r="171" spans="12:19" ht="15.75" x14ac:dyDescent="0.2">
      <c r="L171" s="24"/>
      <c r="M171" s="24"/>
      <c r="N171" s="230"/>
      <c r="O171" s="230"/>
      <c r="S171" s="41"/>
    </row>
    <row r="172" spans="12:19" ht="15.75" x14ac:dyDescent="0.2">
      <c r="L172" s="24"/>
      <c r="M172" s="24"/>
      <c r="N172" s="230"/>
      <c r="O172" s="230"/>
      <c r="S172" s="41"/>
    </row>
    <row r="173" spans="12:19" ht="15.75" x14ac:dyDescent="0.2">
      <c r="L173" s="24"/>
      <c r="M173" s="24"/>
      <c r="N173" s="230"/>
      <c r="O173" s="230"/>
      <c r="S173" s="41"/>
    </row>
    <row r="174" spans="12:19" ht="15.75" x14ac:dyDescent="0.2">
      <c r="L174" s="24"/>
      <c r="M174" s="24"/>
      <c r="N174" s="230"/>
      <c r="O174" s="230"/>
      <c r="S174" s="41"/>
    </row>
    <row r="175" spans="12:19" ht="15.75" x14ac:dyDescent="0.2">
      <c r="L175" s="24"/>
      <c r="M175" s="24"/>
      <c r="N175" s="230"/>
      <c r="O175" s="230"/>
      <c r="S175" s="41"/>
    </row>
    <row r="176" spans="12:19" ht="15.75" x14ac:dyDescent="0.2">
      <c r="L176" s="24"/>
      <c r="M176" s="24"/>
      <c r="N176" s="230"/>
      <c r="O176" s="230"/>
      <c r="S176" s="41"/>
    </row>
    <row r="177" spans="12:19" ht="15.75" x14ac:dyDescent="0.2">
      <c r="L177" s="24"/>
      <c r="M177" s="24"/>
      <c r="N177" s="230"/>
      <c r="O177" s="230"/>
      <c r="S177" s="41"/>
    </row>
    <row r="178" spans="12:19" ht="15.75" x14ac:dyDescent="0.2">
      <c r="L178" s="24"/>
      <c r="M178" s="24"/>
      <c r="N178" s="230"/>
      <c r="O178" s="230"/>
      <c r="S178" s="41"/>
    </row>
    <row r="179" spans="12:19" ht="15.75" x14ac:dyDescent="0.2">
      <c r="L179" s="24"/>
      <c r="M179" s="24"/>
      <c r="N179" s="230"/>
      <c r="O179" s="230"/>
      <c r="S179" s="41"/>
    </row>
    <row r="180" spans="12:19" ht="15.75" x14ac:dyDescent="0.2">
      <c r="L180" s="24"/>
      <c r="M180" s="24"/>
      <c r="N180" s="230"/>
      <c r="O180" s="230"/>
      <c r="S180" s="41"/>
    </row>
    <row r="181" spans="12:19" ht="15.75" x14ac:dyDescent="0.2">
      <c r="L181" s="24"/>
      <c r="M181" s="24"/>
      <c r="N181" s="230"/>
      <c r="O181" s="230"/>
      <c r="S181" s="41"/>
    </row>
    <row r="182" spans="12:19" ht="15.75" x14ac:dyDescent="0.2">
      <c r="L182" s="24"/>
      <c r="M182" s="24"/>
      <c r="N182" s="230"/>
      <c r="O182" s="230"/>
      <c r="S182" s="41"/>
    </row>
    <row r="183" spans="12:19" ht="15.75" x14ac:dyDescent="0.2">
      <c r="L183" s="24"/>
      <c r="M183" s="24"/>
      <c r="N183" s="230"/>
      <c r="O183" s="230"/>
      <c r="S183" s="41"/>
    </row>
    <row r="184" spans="12:19" ht="15.75" x14ac:dyDescent="0.2">
      <c r="L184" s="24"/>
      <c r="M184" s="24"/>
      <c r="N184" s="230"/>
      <c r="O184" s="230"/>
      <c r="S184" s="41"/>
    </row>
    <row r="185" spans="12:19" ht="15.75" x14ac:dyDescent="0.2">
      <c r="L185" s="24"/>
      <c r="M185" s="24"/>
      <c r="N185" s="230"/>
      <c r="O185" s="230"/>
      <c r="S185" s="41"/>
    </row>
    <row r="186" spans="12:19" ht="15.75" x14ac:dyDescent="0.2">
      <c r="L186" s="24"/>
      <c r="M186" s="24"/>
      <c r="N186" s="230"/>
      <c r="O186" s="230"/>
      <c r="S186" s="41"/>
    </row>
    <row r="187" spans="12:19" ht="15.75" x14ac:dyDescent="0.2">
      <c r="L187" s="24"/>
      <c r="M187" s="24"/>
      <c r="N187" s="230"/>
      <c r="O187" s="230"/>
      <c r="S187" s="41"/>
    </row>
    <row r="188" spans="12:19" ht="15.75" x14ac:dyDescent="0.2">
      <c r="L188" s="24"/>
      <c r="M188" s="24"/>
      <c r="N188" s="230"/>
      <c r="O188" s="230"/>
      <c r="S188" s="41"/>
    </row>
    <row r="189" spans="12:19" ht="15.75" x14ac:dyDescent="0.2">
      <c r="L189" s="24"/>
      <c r="M189" s="24"/>
      <c r="N189" s="230"/>
      <c r="O189" s="230"/>
      <c r="S189" s="41"/>
    </row>
    <row r="190" spans="12:19" ht="15.75" x14ac:dyDescent="0.2">
      <c r="L190" s="24"/>
      <c r="M190" s="24"/>
      <c r="N190" s="230"/>
      <c r="O190" s="230"/>
      <c r="S190" s="41"/>
    </row>
    <row r="191" spans="12:19" ht="15.75" x14ac:dyDescent="0.2">
      <c r="L191" s="24"/>
      <c r="M191" s="24"/>
      <c r="N191" s="230"/>
      <c r="O191" s="230"/>
      <c r="S191" s="41"/>
    </row>
    <row r="192" spans="12:19" ht="15.75" x14ac:dyDescent="0.2">
      <c r="L192" s="24"/>
      <c r="M192" s="24"/>
      <c r="N192" s="230"/>
      <c r="O192" s="230"/>
      <c r="S192" s="41"/>
    </row>
    <row r="193" spans="12:19" ht="15.75" x14ac:dyDescent="0.2">
      <c r="L193" s="24"/>
      <c r="M193" s="24"/>
      <c r="N193" s="230"/>
      <c r="O193" s="230"/>
      <c r="S193" s="41"/>
    </row>
    <row r="194" spans="12:19" ht="15.75" x14ac:dyDescent="0.2">
      <c r="L194" s="24"/>
      <c r="M194" s="24"/>
      <c r="N194" s="230"/>
      <c r="O194" s="230"/>
      <c r="S194" s="41"/>
    </row>
    <row r="195" spans="12:19" ht="15.75" x14ac:dyDescent="0.2">
      <c r="L195" s="24"/>
      <c r="M195" s="24"/>
      <c r="N195" s="230"/>
      <c r="O195" s="230"/>
      <c r="S195" s="41"/>
    </row>
    <row r="196" spans="12:19" ht="15.75" x14ac:dyDescent="0.2">
      <c r="L196" s="24"/>
      <c r="M196" s="24"/>
      <c r="N196" s="230"/>
      <c r="O196" s="230"/>
      <c r="S196" s="41"/>
    </row>
    <row r="197" spans="12:19" ht="15.75" x14ac:dyDescent="0.2">
      <c r="L197" s="24"/>
      <c r="M197" s="24"/>
      <c r="N197" s="230"/>
      <c r="O197" s="230"/>
      <c r="S197" s="41"/>
    </row>
    <row r="198" spans="12:19" ht="15.75" x14ac:dyDescent="0.2">
      <c r="L198" s="24"/>
      <c r="M198" s="24"/>
      <c r="N198" s="230"/>
      <c r="O198" s="230"/>
      <c r="S198" s="41"/>
    </row>
    <row r="199" spans="12:19" ht="15.75" x14ac:dyDescent="0.2">
      <c r="L199" s="24"/>
      <c r="M199" s="24"/>
      <c r="N199" s="230"/>
      <c r="O199" s="230"/>
      <c r="S199" s="41"/>
    </row>
    <row r="200" spans="12:19" ht="15.75" x14ac:dyDescent="0.2">
      <c r="L200" s="24"/>
      <c r="M200" s="24"/>
      <c r="N200" s="230"/>
      <c r="O200" s="230"/>
      <c r="S200" s="41"/>
    </row>
    <row r="201" spans="12:19" ht="15.75" x14ac:dyDescent="0.2">
      <c r="L201" s="24"/>
      <c r="M201" s="24"/>
      <c r="N201" s="230"/>
      <c r="O201" s="230"/>
      <c r="S201" s="41"/>
    </row>
    <row r="202" spans="12:19" ht="15.75" x14ac:dyDescent="0.2">
      <c r="L202" s="24"/>
      <c r="M202" s="24"/>
      <c r="N202" s="230"/>
      <c r="O202" s="230"/>
      <c r="S202" s="41"/>
    </row>
    <row r="203" spans="12:19" ht="15.75" x14ac:dyDescent="0.2">
      <c r="L203" s="24"/>
      <c r="M203" s="24"/>
      <c r="N203" s="230"/>
      <c r="O203" s="230"/>
      <c r="S203" s="41"/>
    </row>
    <row r="204" spans="12:19" ht="15.75" x14ac:dyDescent="0.2">
      <c r="L204" s="24"/>
      <c r="M204" s="24"/>
      <c r="N204" s="230"/>
      <c r="O204" s="230"/>
      <c r="S204" s="41"/>
    </row>
    <row r="205" spans="12:19" ht="15.75" x14ac:dyDescent="0.2">
      <c r="L205" s="24"/>
      <c r="M205" s="24"/>
      <c r="N205" s="230"/>
      <c r="O205" s="230"/>
      <c r="S205" s="41"/>
    </row>
    <row r="206" spans="12:19" ht="15.75" x14ac:dyDescent="0.2">
      <c r="L206" s="24"/>
      <c r="M206" s="24"/>
      <c r="N206" s="230"/>
      <c r="O206" s="230"/>
      <c r="S206" s="41"/>
    </row>
    <row r="207" spans="12:19" ht="15.75" x14ac:dyDescent="0.2">
      <c r="L207" s="24"/>
      <c r="M207" s="24"/>
      <c r="N207" s="230"/>
      <c r="O207" s="230"/>
    </row>
    <row r="208" spans="12:19" ht="15.75" x14ac:dyDescent="0.2">
      <c r="L208" s="24"/>
      <c r="M208" s="24"/>
      <c r="N208" s="230"/>
      <c r="O208" s="230"/>
    </row>
    <row r="209" spans="12:15" ht="15.75" x14ac:dyDescent="0.2">
      <c r="L209" s="24"/>
      <c r="M209" s="24"/>
      <c r="N209" s="230"/>
      <c r="O209" s="230"/>
    </row>
    <row r="210" spans="12:15" ht="15.75" x14ac:dyDescent="0.2">
      <c r="L210" s="24"/>
      <c r="M210" s="24"/>
      <c r="N210" s="230"/>
      <c r="O210" s="230"/>
    </row>
    <row r="211" spans="12:15" ht="15.75" x14ac:dyDescent="0.2">
      <c r="L211" s="24"/>
      <c r="M211" s="24"/>
      <c r="N211" s="230"/>
      <c r="O211" s="230"/>
    </row>
    <row r="212" spans="12:15" ht="15.75" x14ac:dyDescent="0.2">
      <c r="L212" s="24"/>
      <c r="M212" s="24"/>
      <c r="N212" s="230"/>
      <c r="O212" s="230"/>
    </row>
    <row r="213" spans="12:15" ht="15.75" x14ac:dyDescent="0.2">
      <c r="L213" s="24"/>
      <c r="M213" s="24"/>
      <c r="N213" s="230"/>
      <c r="O213" s="230"/>
    </row>
    <row r="214" spans="12:15" ht="15.75" x14ac:dyDescent="0.2">
      <c r="L214" s="24"/>
      <c r="M214" s="24"/>
      <c r="N214" s="230"/>
      <c r="O214" s="230"/>
    </row>
    <row r="215" spans="12:15" ht="15.75" x14ac:dyDescent="0.2">
      <c r="L215" s="24"/>
      <c r="M215" s="24"/>
      <c r="N215" s="230"/>
      <c r="O215" s="230"/>
    </row>
    <row r="216" spans="12:15" ht="15.75" x14ac:dyDescent="0.2">
      <c r="L216" s="24"/>
      <c r="M216" s="24"/>
      <c r="N216" s="230"/>
      <c r="O216" s="230"/>
    </row>
    <row r="217" spans="12:15" ht="15.75" x14ac:dyDescent="0.2">
      <c r="L217" s="24"/>
      <c r="M217" s="24"/>
      <c r="N217" s="230"/>
      <c r="O217" s="230"/>
    </row>
    <row r="218" spans="12:15" ht="15.75" x14ac:dyDescent="0.2">
      <c r="L218" s="24"/>
      <c r="M218" s="24"/>
      <c r="N218" s="230"/>
      <c r="O218" s="230"/>
    </row>
    <row r="219" spans="12:15" ht="15.75" x14ac:dyDescent="0.2">
      <c r="L219" s="24"/>
      <c r="M219" s="24"/>
      <c r="N219" s="230"/>
      <c r="O219" s="230"/>
    </row>
    <row r="220" spans="12:15" ht="15.75" x14ac:dyDescent="0.2">
      <c r="L220" s="24"/>
      <c r="M220" s="24"/>
      <c r="N220" s="230"/>
      <c r="O220" s="230"/>
    </row>
    <row r="221" spans="12:15" ht="15.75" x14ac:dyDescent="0.2">
      <c r="L221" s="24"/>
      <c r="M221" s="24"/>
      <c r="N221" s="230"/>
      <c r="O221" s="230"/>
    </row>
    <row r="222" spans="12:15" ht="15.75" x14ac:dyDescent="0.2">
      <c r="L222" s="24"/>
      <c r="M222" s="24"/>
      <c r="N222" s="230"/>
      <c r="O222" s="230"/>
    </row>
    <row r="223" spans="12:15" ht="15.75" x14ac:dyDescent="0.2">
      <c r="L223" s="24"/>
      <c r="M223" s="24"/>
      <c r="N223" s="230"/>
      <c r="O223" s="230"/>
    </row>
    <row r="224" spans="12:15" ht="15.75" x14ac:dyDescent="0.2">
      <c r="L224" s="24"/>
      <c r="M224" s="24"/>
      <c r="N224" s="230"/>
      <c r="O224" s="230"/>
    </row>
    <row r="225" spans="12:15" ht="15.75" x14ac:dyDescent="0.2">
      <c r="L225" s="24"/>
      <c r="M225" s="24"/>
      <c r="N225" s="230"/>
      <c r="O225" s="230"/>
    </row>
    <row r="226" spans="12:15" ht="15.75" x14ac:dyDescent="0.2">
      <c r="L226" s="24"/>
      <c r="M226" s="24"/>
      <c r="N226" s="230"/>
      <c r="O226" s="230"/>
    </row>
    <row r="227" spans="12:15" ht="15.75" x14ac:dyDescent="0.2">
      <c r="L227" s="24"/>
      <c r="M227" s="24"/>
      <c r="N227" s="230"/>
      <c r="O227" s="230"/>
    </row>
    <row r="228" spans="12:15" ht="15.75" x14ac:dyDescent="0.2">
      <c r="L228" s="24"/>
      <c r="M228" s="24"/>
      <c r="N228" s="230"/>
      <c r="O228" s="230"/>
    </row>
    <row r="229" spans="12:15" ht="15.75" x14ac:dyDescent="0.2">
      <c r="L229" s="24"/>
      <c r="M229" s="24"/>
      <c r="N229" s="230"/>
      <c r="O229" s="230"/>
    </row>
    <row r="230" spans="12:15" ht="15.75" x14ac:dyDescent="0.2">
      <c r="L230" s="24"/>
      <c r="M230" s="24"/>
      <c r="N230" s="230"/>
      <c r="O230" s="230"/>
    </row>
    <row r="231" spans="12:15" ht="15.75" x14ac:dyDescent="0.2">
      <c r="L231" s="24"/>
      <c r="M231" s="24"/>
      <c r="N231" s="230"/>
      <c r="O231" s="230"/>
    </row>
    <row r="232" spans="12:15" ht="15.75" x14ac:dyDescent="0.2">
      <c r="L232" s="24"/>
      <c r="M232" s="24"/>
      <c r="N232" s="230"/>
      <c r="O232" s="230"/>
    </row>
    <row r="233" spans="12:15" ht="15.75" x14ac:dyDescent="0.2">
      <c r="L233" s="24"/>
      <c r="M233" s="24"/>
      <c r="N233" s="230"/>
      <c r="O233" s="230"/>
    </row>
    <row r="234" spans="12:15" ht="15.75" x14ac:dyDescent="0.2">
      <c r="L234" s="24"/>
      <c r="M234" s="24"/>
      <c r="N234" s="230"/>
      <c r="O234" s="230"/>
    </row>
    <row r="235" spans="12:15" ht="15.75" x14ac:dyDescent="0.2">
      <c r="L235" s="24"/>
      <c r="M235" s="24"/>
      <c r="N235" s="230"/>
      <c r="O235" s="230"/>
    </row>
    <row r="236" spans="12:15" ht="15.75" x14ac:dyDescent="0.2">
      <c r="L236" s="24"/>
      <c r="M236" s="24"/>
      <c r="N236" s="230"/>
      <c r="O236" s="230"/>
    </row>
    <row r="237" spans="12:15" ht="15.75" x14ac:dyDescent="0.2">
      <c r="L237" s="24"/>
      <c r="M237" s="24"/>
      <c r="N237" s="230"/>
      <c r="O237" s="230"/>
    </row>
    <row r="238" spans="12:15" ht="15.75" x14ac:dyDescent="0.2">
      <c r="L238" s="24"/>
      <c r="M238" s="24"/>
      <c r="N238" s="230"/>
      <c r="O238" s="230"/>
    </row>
    <row r="239" spans="12:15" ht="15.75" x14ac:dyDescent="0.2">
      <c r="L239" s="24"/>
      <c r="M239" s="24"/>
      <c r="N239" s="230"/>
      <c r="O239" s="230"/>
    </row>
    <row r="240" spans="12:15" ht="15.75" x14ac:dyDescent="0.2">
      <c r="L240" s="24"/>
      <c r="M240" s="24"/>
      <c r="N240" s="230"/>
      <c r="O240" s="230"/>
    </row>
    <row r="241" spans="12:15" ht="15.75" x14ac:dyDescent="0.2">
      <c r="L241" s="24"/>
      <c r="M241" s="24"/>
      <c r="N241" s="230"/>
      <c r="O241" s="230"/>
    </row>
    <row r="242" spans="12:15" ht="15.75" x14ac:dyDescent="0.2">
      <c r="L242" s="24"/>
      <c r="M242" s="24"/>
      <c r="N242" s="230"/>
      <c r="O242" s="230"/>
    </row>
    <row r="243" spans="12:15" ht="15.75" x14ac:dyDescent="0.2">
      <c r="L243" s="24"/>
      <c r="M243" s="24"/>
      <c r="N243" s="230"/>
      <c r="O243" s="230"/>
    </row>
    <row r="244" spans="12:15" ht="15.75" x14ac:dyDescent="0.2">
      <c r="L244" s="24"/>
      <c r="M244" s="24"/>
      <c r="N244" s="230"/>
      <c r="O244" s="230"/>
    </row>
    <row r="245" spans="12:15" ht="15.75" x14ac:dyDescent="0.2">
      <c r="L245" s="24"/>
      <c r="M245" s="24"/>
      <c r="N245" s="230"/>
      <c r="O245" s="230"/>
    </row>
    <row r="246" spans="12:15" ht="15.75" x14ac:dyDescent="0.2">
      <c r="L246" s="24"/>
      <c r="M246" s="24"/>
      <c r="N246" s="230"/>
      <c r="O246" s="230"/>
    </row>
    <row r="247" spans="12:15" ht="15.75" x14ac:dyDescent="0.2">
      <c r="L247" s="24"/>
      <c r="M247" s="24"/>
      <c r="N247" s="230"/>
      <c r="O247" s="230"/>
    </row>
    <row r="248" spans="12:15" ht="15.75" x14ac:dyDescent="0.2">
      <c r="L248" s="24"/>
      <c r="M248" s="24"/>
      <c r="N248" s="230"/>
      <c r="O248" s="230"/>
    </row>
    <row r="249" spans="12:15" ht="15.75" x14ac:dyDescent="0.2">
      <c r="L249" s="24"/>
      <c r="M249" s="24"/>
      <c r="N249" s="230"/>
      <c r="O249" s="230"/>
    </row>
    <row r="250" spans="12:15" ht="15.75" x14ac:dyDescent="0.2">
      <c r="L250" s="24"/>
      <c r="M250" s="24"/>
      <c r="N250" s="230"/>
      <c r="O250" s="230"/>
    </row>
    <row r="251" spans="12:15" ht="15.75" x14ac:dyDescent="0.2">
      <c r="L251" s="24"/>
      <c r="M251" s="24"/>
      <c r="N251" s="230"/>
      <c r="O251" s="230"/>
    </row>
    <row r="252" spans="12:15" ht="15.75" x14ac:dyDescent="0.2">
      <c r="L252" s="24"/>
      <c r="M252" s="24"/>
      <c r="N252" s="230"/>
      <c r="O252" s="230"/>
    </row>
    <row r="253" spans="12:15" ht="15.75" x14ac:dyDescent="0.2">
      <c r="L253" s="24"/>
      <c r="M253" s="24"/>
      <c r="N253" s="230"/>
      <c r="O253" s="230"/>
    </row>
    <row r="254" spans="12:15" ht="15.75" x14ac:dyDescent="0.2">
      <c r="L254" s="24"/>
      <c r="M254" s="24"/>
      <c r="N254" s="230"/>
      <c r="O254" s="230"/>
    </row>
    <row r="255" spans="12:15" x14ac:dyDescent="0.2">
      <c r="L255" s="230"/>
      <c r="M255" s="230"/>
      <c r="N255" s="230"/>
      <c r="O255" s="230"/>
    </row>
    <row r="256" spans="12:15" x14ac:dyDescent="0.2">
      <c r="L256" s="230"/>
      <c r="M256" s="230"/>
      <c r="N256" s="230"/>
      <c r="O256" s="230"/>
    </row>
    <row r="257" spans="12:15" x14ac:dyDescent="0.2">
      <c r="L257" s="230"/>
      <c r="M257" s="230"/>
      <c r="N257" s="230"/>
      <c r="O257" s="230"/>
    </row>
    <row r="258" spans="12:15" x14ac:dyDescent="0.2">
      <c r="L258" s="230"/>
      <c r="M258" s="230"/>
      <c r="N258" s="230"/>
      <c r="O258" s="230"/>
    </row>
    <row r="259" spans="12:15" x14ac:dyDescent="0.2">
      <c r="L259" s="230"/>
      <c r="M259" s="230"/>
      <c r="N259" s="230"/>
      <c r="O259" s="230"/>
    </row>
    <row r="260" spans="12:15" x14ac:dyDescent="0.2">
      <c r="L260" s="230"/>
      <c r="M260" s="230"/>
      <c r="N260" s="230"/>
      <c r="O260" s="230"/>
    </row>
    <row r="261" spans="12:15" x14ac:dyDescent="0.2">
      <c r="L261" s="230"/>
      <c r="M261" s="230"/>
      <c r="N261" s="230"/>
      <c r="O261" s="230"/>
    </row>
    <row r="262" spans="12:15" x14ac:dyDescent="0.2">
      <c r="L262" s="230"/>
      <c r="M262" s="230"/>
      <c r="N262" s="230"/>
      <c r="O262" s="230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4" sqref="A14:XFD14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2" width="2.140625" style="120" customWidth="1"/>
    <col min="43" max="43" width="1" style="120" customWidth="1"/>
    <col min="44" max="45" width="3.14062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3"/>
      <c r="B5" s="243"/>
      <c r="C5" s="243"/>
      <c r="D5" s="145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55"/>
      <c r="Q5" s="55"/>
      <c r="R5" s="56"/>
      <c r="S5" s="43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</row>
    <row r="6" spans="1:57" s="31" customFormat="1" ht="12" customHeight="1" x14ac:dyDescent="0.2">
      <c r="A6" s="1435" t="s">
        <v>165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166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2"/>
      <c r="B7" s="242"/>
      <c r="C7" s="242"/>
      <c r="D7" s="241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35"/>
      <c r="Q7" s="235"/>
      <c r="R7" s="52"/>
      <c r="S7" s="43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  <c r="AX7" s="242"/>
      <c r="AY7" s="242"/>
      <c r="AZ7" s="242"/>
      <c r="BA7" s="242"/>
      <c r="BB7" s="242"/>
      <c r="BC7" s="242"/>
      <c r="BD7" s="242"/>
      <c r="BE7" s="242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34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17" si="0">G14*100/F14</f>
        <v>100</v>
      </c>
      <c r="I14" s="224">
        <v>1</v>
      </c>
      <c r="J14" s="225">
        <f t="shared" ref="J14:J17" si="1">I14*G14</f>
        <v>1</v>
      </c>
      <c r="K14" s="183">
        <f>J14*B14</f>
        <v>8</v>
      </c>
      <c r="L14" s="183">
        <f>B14*7960</f>
        <v>63680</v>
      </c>
      <c r="M14" s="183">
        <f>L14*J14</f>
        <v>63680</v>
      </c>
      <c r="N14" s="183">
        <f>C14*J14</f>
        <v>0</v>
      </c>
      <c r="O14" s="183">
        <f>N14*7960</f>
        <v>0</v>
      </c>
      <c r="P14" s="114">
        <f>K14+N14</f>
        <v>8</v>
      </c>
      <c r="Q14" s="114">
        <f>M14+P14</f>
        <v>63688</v>
      </c>
      <c r="R14" s="49"/>
      <c r="S14" s="233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f t="shared" ref="Y14:Y17" si="2">X14*100/W14</f>
        <v>100</v>
      </c>
      <c r="Z14" s="224">
        <v>1</v>
      </c>
      <c r="AA14" s="225">
        <f t="shared" ref="AA14:AA17" si="3">Z14*X14</f>
        <v>1</v>
      </c>
      <c r="AB14" s="93"/>
      <c r="AC14" s="93">
        <f>AF14+AH14+AJ14+AL14+AN14+AP14+AR14+AT14+AV14+AX14+AZ14+BB14</f>
        <v>1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/>
      <c r="AW14" s="174"/>
      <c r="AX14" s="174"/>
      <c r="AY14" s="174"/>
      <c r="AZ14" s="174">
        <v>1</v>
      </c>
      <c r="BA14" s="174"/>
      <c r="BB14" s="93"/>
      <c r="BC14" s="93"/>
      <c r="BD14" s="93">
        <f>AF14+AH14+AJ14+AL14+AN14+AP14+AR14+AT14+AV14+AX14+AZ14</f>
        <v>1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8</v>
      </c>
      <c r="D15" s="1420"/>
      <c r="E15" s="67" t="s">
        <v>50</v>
      </c>
      <c r="F15" s="223">
        <v>2</v>
      </c>
      <c r="G15" s="223">
        <v>2</v>
      </c>
      <c r="H15" s="224">
        <f t="shared" si="0"/>
        <v>100</v>
      </c>
      <c r="I15" s="224">
        <v>1</v>
      </c>
      <c r="J15" s="226">
        <f t="shared" si="1"/>
        <v>2</v>
      </c>
      <c r="K15" s="183">
        <f t="shared" ref="K15:K17" si="4">J15*B15</f>
        <v>8</v>
      </c>
      <c r="L15" s="183">
        <f t="shared" ref="L15:L78" si="5">B15*7960</f>
        <v>31840</v>
      </c>
      <c r="M15" s="183">
        <f t="shared" ref="M15:M17" si="6">L15*J15</f>
        <v>63680</v>
      </c>
      <c r="N15" s="183">
        <f t="shared" ref="N15:N17" si="7">C15*J15</f>
        <v>16</v>
      </c>
      <c r="O15" s="183">
        <f t="shared" ref="O15:O17" si="8">N15*7960</f>
        <v>127360</v>
      </c>
      <c r="P15" s="114">
        <f t="shared" ref="P15:P17" si="9">K15+N15</f>
        <v>24</v>
      </c>
      <c r="Q15" s="114">
        <f t="shared" ref="Q15:Q17" si="10">M15+P15</f>
        <v>63704</v>
      </c>
      <c r="R15" s="49"/>
      <c r="S15" s="233"/>
      <c r="T15" s="85">
        <v>4</v>
      </c>
      <c r="U15" s="1584"/>
      <c r="V15" s="83" t="s">
        <v>50</v>
      </c>
      <c r="W15" s="223">
        <v>2</v>
      </c>
      <c r="X15" s="223">
        <v>2</v>
      </c>
      <c r="Y15" s="224">
        <f t="shared" si="2"/>
        <v>100</v>
      </c>
      <c r="Z15" s="224">
        <v>1</v>
      </c>
      <c r="AA15" s="226">
        <f t="shared" si="3"/>
        <v>2</v>
      </c>
      <c r="AB15" s="91"/>
      <c r="AC15" s="93">
        <f t="shared" ref="AC15:AD17" si="11">AF15+AH15+AJ15+AL15+AN15+AP15+AR15+AT15+AV15+AX15+AZ15+BB15</f>
        <v>2</v>
      </c>
      <c r="AD15" s="94">
        <f t="shared" si="11"/>
        <v>0</v>
      </c>
      <c r="AE15" s="95">
        <f t="shared" ref="AE15:AE17" si="12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/>
      <c r="AU15" s="174"/>
      <c r="AV15" s="174"/>
      <c r="AW15" s="174"/>
      <c r="AX15" s="174">
        <v>1</v>
      </c>
      <c r="AY15" s="174"/>
      <c r="AZ15" s="174">
        <v>1</v>
      </c>
      <c r="BA15" s="174"/>
      <c r="BB15" s="91"/>
      <c r="BC15" s="91"/>
      <c r="BD15" s="93">
        <f t="shared" ref="BD15:BD17" si="13">AF15+AH15+AJ15+AL15+AN15+AP15+AR15+AT15+AV15+AX15+AZ15</f>
        <v>2</v>
      </c>
      <c r="BE15" s="93">
        <f t="shared" ref="BE15:BE17" si="14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7</v>
      </c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4</v>
      </c>
      <c r="J16" s="226">
        <f t="shared" si="1"/>
        <v>4</v>
      </c>
      <c r="K16" s="183">
        <f t="shared" si="4"/>
        <v>32</v>
      </c>
      <c r="L16" s="183">
        <f t="shared" si="5"/>
        <v>63680</v>
      </c>
      <c r="M16" s="183">
        <f t="shared" si="6"/>
        <v>254720</v>
      </c>
      <c r="N16" s="183">
        <f t="shared" si="7"/>
        <v>28</v>
      </c>
      <c r="O16" s="183">
        <f t="shared" si="8"/>
        <v>222880</v>
      </c>
      <c r="P16" s="114">
        <f t="shared" si="9"/>
        <v>60</v>
      </c>
      <c r="Q16" s="114">
        <f t="shared" si="10"/>
        <v>254780</v>
      </c>
      <c r="R16" s="50"/>
      <c r="S16" s="233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f t="shared" si="2"/>
        <v>100</v>
      </c>
      <c r="Z16" s="224">
        <v>4</v>
      </c>
      <c r="AA16" s="226">
        <f t="shared" si="3"/>
        <v>4</v>
      </c>
      <c r="AB16" s="91"/>
      <c r="AC16" s="93">
        <f t="shared" si="11"/>
        <v>4</v>
      </c>
      <c r="AD16" s="94">
        <f t="shared" si="11"/>
        <v>0</v>
      </c>
      <c r="AE16" s="95">
        <f t="shared" si="12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3"/>
        <v>4</v>
      </c>
      <c r="BE16" s="93">
        <f t="shared" si="14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2</v>
      </c>
      <c r="G17" s="223">
        <v>2</v>
      </c>
      <c r="H17" s="224">
        <f t="shared" si="0"/>
        <v>100</v>
      </c>
      <c r="I17" s="224">
        <v>2</v>
      </c>
      <c r="J17" s="225">
        <f t="shared" si="1"/>
        <v>4</v>
      </c>
      <c r="K17" s="183">
        <f t="shared" si="4"/>
        <v>16</v>
      </c>
      <c r="L17" s="183">
        <f t="shared" si="5"/>
        <v>31840</v>
      </c>
      <c r="M17" s="183">
        <f t="shared" si="6"/>
        <v>127360</v>
      </c>
      <c r="N17" s="183">
        <f t="shared" si="7"/>
        <v>0</v>
      </c>
      <c r="O17" s="183">
        <f t="shared" si="8"/>
        <v>0</v>
      </c>
      <c r="P17" s="114">
        <f t="shared" si="9"/>
        <v>16</v>
      </c>
      <c r="Q17" s="114">
        <f t="shared" si="10"/>
        <v>127376</v>
      </c>
      <c r="R17" s="50"/>
      <c r="S17" s="233"/>
      <c r="T17" s="85">
        <v>6</v>
      </c>
      <c r="U17" s="1583"/>
      <c r="V17" s="83" t="s">
        <v>50</v>
      </c>
      <c r="W17" s="223">
        <v>2</v>
      </c>
      <c r="X17" s="223">
        <v>2</v>
      </c>
      <c r="Y17" s="224">
        <f t="shared" si="2"/>
        <v>100</v>
      </c>
      <c r="Z17" s="224">
        <v>2</v>
      </c>
      <c r="AA17" s="225">
        <f t="shared" si="3"/>
        <v>4</v>
      </c>
      <c r="AB17" s="91"/>
      <c r="AC17" s="93">
        <f t="shared" si="11"/>
        <v>4</v>
      </c>
      <c r="AD17" s="94">
        <f t="shared" si="11"/>
        <v>0</v>
      </c>
      <c r="AE17" s="95">
        <f t="shared" si="12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3"/>
        <v>4</v>
      </c>
      <c r="BE17" s="93">
        <f t="shared" si="14"/>
        <v>0</v>
      </c>
    </row>
    <row r="18" spans="1:57" ht="34.5" customHeight="1" x14ac:dyDescent="0.2">
      <c r="A18" s="135">
        <v>7</v>
      </c>
      <c r="B18" s="215">
        <v>0.6</v>
      </c>
      <c r="C18" s="71"/>
      <c r="D18" s="23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33"/>
      <c r="T18" s="85">
        <v>7</v>
      </c>
      <c r="U18" s="239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3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33"/>
      <c r="T19" s="85">
        <v>8</v>
      </c>
      <c r="U19" s="239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3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33"/>
      <c r="T20" s="85">
        <v>9</v>
      </c>
      <c r="U20" s="239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3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33"/>
      <c r="T21" s="85">
        <v>10</v>
      </c>
      <c r="U21" s="239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/>
      <c r="G22" s="227"/>
      <c r="H22" s="228"/>
      <c r="I22" s="228"/>
      <c r="J22" s="229"/>
      <c r="K22" s="183"/>
      <c r="L22" s="183"/>
      <c r="M22" s="183"/>
      <c r="N22" s="183"/>
      <c r="O22" s="183"/>
      <c r="P22" s="114"/>
      <c r="Q22" s="114"/>
      <c r="R22" s="50"/>
      <c r="S22" s="233"/>
      <c r="T22" s="85">
        <v>11</v>
      </c>
      <c r="U22" s="1584" t="s">
        <v>56</v>
      </c>
      <c r="V22" s="83" t="s">
        <v>57</v>
      </c>
      <c r="W22" s="227"/>
      <c r="X22" s="227"/>
      <c r="Y22" s="228"/>
      <c r="Z22" s="228"/>
      <c r="AA22" s="229"/>
      <c r="AB22" s="91"/>
      <c r="AC22" s="93"/>
      <c r="AD22" s="94"/>
      <c r="AE22" s="95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/>
      <c r="AU22" s="174"/>
      <c r="AV22" s="174"/>
      <c r="AW22" s="174"/>
      <c r="AX22" s="174"/>
      <c r="AY22" s="174"/>
      <c r="AZ22" s="174"/>
      <c r="BA22" s="174"/>
      <c r="BB22" s="91"/>
      <c r="BC22" s="91"/>
      <c r="BD22" s="93"/>
      <c r="BE22" s="93"/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/>
      <c r="G23" s="227"/>
      <c r="H23" s="228"/>
      <c r="I23" s="228"/>
      <c r="J23" s="229"/>
      <c r="K23" s="183"/>
      <c r="L23" s="183"/>
      <c r="M23" s="183"/>
      <c r="N23" s="183"/>
      <c r="O23" s="183"/>
      <c r="P23" s="114"/>
      <c r="Q23" s="114"/>
      <c r="R23" s="50"/>
      <c r="S23" s="233"/>
      <c r="T23" s="85">
        <v>12</v>
      </c>
      <c r="U23" s="1584"/>
      <c r="V23" s="83" t="s">
        <v>50</v>
      </c>
      <c r="W23" s="227"/>
      <c r="X23" s="227"/>
      <c r="Y23" s="228"/>
      <c r="Z23" s="228"/>
      <c r="AA23" s="229"/>
      <c r="AB23" s="91"/>
      <c r="AC23" s="93"/>
      <c r="AD23" s="94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/>
      <c r="AU23" s="174"/>
      <c r="AV23" s="174"/>
      <c r="AW23" s="174"/>
      <c r="AX23" s="174"/>
      <c r="AY23" s="174"/>
      <c r="AZ23" s="174"/>
      <c r="BA23" s="174"/>
      <c r="BB23" s="91"/>
      <c r="BC23" s="91"/>
      <c r="BD23" s="93"/>
      <c r="BE23" s="93"/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/>
      <c r="G24" s="223"/>
      <c r="H24" s="224"/>
      <c r="I24" s="224"/>
      <c r="J24" s="225"/>
      <c r="K24" s="183"/>
      <c r="L24" s="183"/>
      <c r="M24" s="183"/>
      <c r="N24" s="183"/>
      <c r="O24" s="183"/>
      <c r="P24" s="114"/>
      <c r="Q24" s="114"/>
      <c r="R24" s="50"/>
      <c r="S24" s="233"/>
      <c r="T24" s="85">
        <v>13</v>
      </c>
      <c r="U24" s="1590" t="s">
        <v>58</v>
      </c>
      <c r="V24" s="83" t="s">
        <v>49</v>
      </c>
      <c r="W24" s="223"/>
      <c r="X24" s="223"/>
      <c r="Y24" s="224"/>
      <c r="Z24" s="224"/>
      <c r="AA24" s="225"/>
      <c r="AB24" s="91"/>
      <c r="AC24" s="93"/>
      <c r="AD24" s="94"/>
      <c r="AE24" s="95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/>
      <c r="AU24" s="174"/>
      <c r="AV24" s="174"/>
      <c r="AW24" s="174"/>
      <c r="AX24" s="174"/>
      <c r="AY24" s="174"/>
      <c r="AZ24" s="174"/>
      <c r="BA24" s="174"/>
      <c r="BB24" s="91"/>
      <c r="BC24" s="91"/>
      <c r="BD24" s="93"/>
      <c r="BE24" s="93"/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/>
      <c r="G25" s="223"/>
      <c r="H25" s="224"/>
      <c r="I25" s="224"/>
      <c r="J25" s="225"/>
      <c r="K25" s="183"/>
      <c r="L25" s="183"/>
      <c r="M25" s="183"/>
      <c r="N25" s="183"/>
      <c r="O25" s="183"/>
      <c r="P25" s="114"/>
      <c r="Q25" s="114"/>
      <c r="R25" s="50"/>
      <c r="S25" s="233"/>
      <c r="T25" s="85">
        <v>14</v>
      </c>
      <c r="U25" s="1590"/>
      <c r="V25" s="83" t="s">
        <v>50</v>
      </c>
      <c r="W25" s="223"/>
      <c r="X25" s="223"/>
      <c r="Y25" s="224"/>
      <c r="Z25" s="224"/>
      <c r="AA25" s="225"/>
      <c r="AB25" s="91"/>
      <c r="AC25" s="93"/>
      <c r="AD25" s="94"/>
      <c r="AE25" s="95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/>
      <c r="AU25" s="174"/>
      <c r="AV25" s="174"/>
      <c r="AW25" s="174"/>
      <c r="AX25" s="174"/>
      <c r="AY25" s="174"/>
      <c r="AZ25" s="174"/>
      <c r="BA25" s="174"/>
      <c r="BB25" s="91"/>
      <c r="BC25" s="91"/>
      <c r="BD25" s="93"/>
      <c r="BE25" s="93"/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33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33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233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233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/>
      <c r="G30" s="227"/>
      <c r="H30" s="228"/>
      <c r="I30" s="228"/>
      <c r="J30" s="229"/>
      <c r="K30" s="183"/>
      <c r="L30" s="183"/>
      <c r="M30" s="183"/>
      <c r="N30" s="183"/>
      <c r="O30" s="183"/>
      <c r="P30" s="114"/>
      <c r="Q30" s="114"/>
      <c r="R30" s="50"/>
      <c r="S30" s="233"/>
      <c r="T30" s="85">
        <v>19</v>
      </c>
      <c r="U30" s="1584" t="s">
        <v>61</v>
      </c>
      <c r="V30" s="83" t="s">
        <v>49</v>
      </c>
      <c r="W30" s="227"/>
      <c r="X30" s="227"/>
      <c r="Y30" s="228"/>
      <c r="Z30" s="228"/>
      <c r="AA30" s="229"/>
      <c r="AB30" s="91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3"/>
      <c r="G31" s="223"/>
      <c r="H31" s="224"/>
      <c r="I31" s="224"/>
      <c r="J31" s="225"/>
      <c r="K31" s="183"/>
      <c r="L31" s="183"/>
      <c r="M31" s="183"/>
      <c r="N31" s="183"/>
      <c r="O31" s="183"/>
      <c r="P31" s="114"/>
      <c r="Q31" s="114"/>
      <c r="R31" s="50"/>
      <c r="S31" s="233"/>
      <c r="T31" s="85">
        <v>20</v>
      </c>
      <c r="U31" s="1584"/>
      <c r="V31" s="83" t="s">
        <v>50</v>
      </c>
      <c r="W31" s="223"/>
      <c r="X31" s="223"/>
      <c r="Y31" s="224"/>
      <c r="Z31" s="224"/>
      <c r="AA31" s="225"/>
      <c r="AB31" s="91"/>
      <c r="AC31" s="93"/>
      <c r="AD31" s="94"/>
      <c r="AE31" s="95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/>
      <c r="AU31" s="174"/>
      <c r="AV31" s="174"/>
      <c r="AW31" s="174"/>
      <c r="AX31" s="174"/>
      <c r="AY31" s="174"/>
      <c r="AZ31" s="174"/>
      <c r="BA31" s="174"/>
      <c r="BB31" s="79"/>
      <c r="BC31" s="79"/>
      <c r="BD31" s="93"/>
      <c r="BE31" s="93"/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223"/>
      <c r="G32" s="223"/>
      <c r="H32" s="224"/>
      <c r="I32" s="224"/>
      <c r="J32" s="225"/>
      <c r="K32" s="183"/>
      <c r="L32" s="183"/>
      <c r="M32" s="183"/>
      <c r="N32" s="183"/>
      <c r="O32" s="183"/>
      <c r="P32" s="114"/>
      <c r="Q32" s="114"/>
      <c r="R32" s="50"/>
      <c r="S32" s="233"/>
      <c r="T32" s="85">
        <v>21</v>
      </c>
      <c r="U32" s="1584" t="s">
        <v>62</v>
      </c>
      <c r="V32" s="83" t="s">
        <v>49</v>
      </c>
      <c r="W32" s="223"/>
      <c r="X32" s="223"/>
      <c r="Y32" s="224"/>
      <c r="Z32" s="224"/>
      <c r="AA32" s="225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223"/>
      <c r="G33" s="223"/>
      <c r="H33" s="224"/>
      <c r="I33" s="224"/>
      <c r="J33" s="225"/>
      <c r="K33" s="183"/>
      <c r="L33" s="183"/>
      <c r="M33" s="183"/>
      <c r="N33" s="183"/>
      <c r="O33" s="183"/>
      <c r="P33" s="114"/>
      <c r="Q33" s="114"/>
      <c r="R33" s="50"/>
      <c r="S33" s="233"/>
      <c r="T33" s="85">
        <v>22</v>
      </c>
      <c r="U33" s="1585"/>
      <c r="V33" s="83" t="s">
        <v>50</v>
      </c>
      <c r="W33" s="223"/>
      <c r="X33" s="223"/>
      <c r="Y33" s="224"/>
      <c r="Z33" s="224"/>
      <c r="AA33" s="225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100</v>
      </c>
      <c r="G35" s="173">
        <v>100</v>
      </c>
      <c r="H35" s="174">
        <f>G35*100/F35</f>
        <v>100</v>
      </c>
      <c r="I35" s="174">
        <v>1</v>
      </c>
      <c r="J35" s="176">
        <f>I35*G35</f>
        <v>100</v>
      </c>
      <c r="K35" s="183">
        <f t="shared" ref="K35:K47" si="15">J35*B35</f>
        <v>66</v>
      </c>
      <c r="L35" s="183">
        <f t="shared" si="5"/>
        <v>5253.6</v>
      </c>
      <c r="M35" s="183">
        <f t="shared" ref="M35:M47" si="16">L35*J35</f>
        <v>525360</v>
      </c>
      <c r="N35" s="183"/>
      <c r="O35" s="183"/>
      <c r="P35" s="114">
        <f t="shared" ref="P35:P47" si="17">K35+N35</f>
        <v>66</v>
      </c>
      <c r="Q35" s="114">
        <f t="shared" ref="Q35:Q47" si="18">M35+P35</f>
        <v>525426</v>
      </c>
      <c r="R35" s="61"/>
      <c r="S35" s="62"/>
      <c r="T35" s="85">
        <v>24</v>
      </c>
      <c r="U35" s="1588" t="s">
        <v>64</v>
      </c>
      <c r="V35" s="84"/>
      <c r="W35" s="173">
        <v>100</v>
      </c>
      <c r="X35" s="173">
        <v>100</v>
      </c>
      <c r="Y35" s="174">
        <f>X35*100/W35</f>
        <v>100</v>
      </c>
      <c r="Z35" s="174">
        <v>1</v>
      </c>
      <c r="AA35" s="176">
        <f>Z35*X35</f>
        <v>100</v>
      </c>
      <c r="AB35" s="81"/>
      <c r="AC35" s="93">
        <f t="shared" ref="AC35:AD47" si="19">AF35+AH35+AJ35+AL35+AN35+AP35+AR35+AT35+AV35+AX35+AZ35+BB35</f>
        <v>100</v>
      </c>
      <c r="AD35" s="94">
        <f t="shared" si="19"/>
        <v>0</v>
      </c>
      <c r="AE35" s="95">
        <f t="shared" ref="AE35:AE47" si="20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100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7" si="21">AF35+AH35+AJ35+AL35+AN35+AP35+AR35+AT35+AV35+AX35+AZ35</f>
        <v>100</v>
      </c>
      <c r="BE35" s="93">
        <f t="shared" ref="BE35:BE47" si="22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20</v>
      </c>
      <c r="G36" s="173">
        <v>20</v>
      </c>
      <c r="H36" s="174">
        <f>G36*100/F36</f>
        <v>100</v>
      </c>
      <c r="I36" s="174">
        <v>1</v>
      </c>
      <c r="J36" s="176">
        <f>I36*G36</f>
        <v>20</v>
      </c>
      <c r="K36" s="183">
        <f t="shared" si="15"/>
        <v>13.200000000000001</v>
      </c>
      <c r="L36" s="183">
        <f t="shared" si="5"/>
        <v>5253.6</v>
      </c>
      <c r="M36" s="183">
        <f t="shared" si="16"/>
        <v>105072</v>
      </c>
      <c r="N36" s="183"/>
      <c r="O36" s="183"/>
      <c r="P36" s="114">
        <f t="shared" si="17"/>
        <v>13.200000000000001</v>
      </c>
      <c r="Q36" s="114">
        <f t="shared" si="18"/>
        <v>105085.2</v>
      </c>
      <c r="R36" s="61"/>
      <c r="S36" s="62"/>
      <c r="T36" s="85">
        <v>25</v>
      </c>
      <c r="U36" s="1589"/>
      <c r="V36" s="84"/>
      <c r="W36" s="173">
        <v>20</v>
      </c>
      <c r="X36" s="173">
        <v>20</v>
      </c>
      <c r="Y36" s="174">
        <f>X36*100/W36</f>
        <v>100</v>
      </c>
      <c r="Z36" s="174">
        <v>1</v>
      </c>
      <c r="AA36" s="176">
        <f>Z36*X36</f>
        <v>20</v>
      </c>
      <c r="AB36" s="81"/>
      <c r="AC36" s="93">
        <f t="shared" si="19"/>
        <v>20</v>
      </c>
      <c r="AD36" s="94">
        <f t="shared" si="19"/>
        <v>0</v>
      </c>
      <c r="AE36" s="95">
        <f t="shared" si="20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20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21"/>
        <v>20</v>
      </c>
      <c r="BE36" s="93">
        <f t="shared" si="22"/>
        <v>0</v>
      </c>
    </row>
    <row r="37" spans="1:57" ht="21" customHeight="1" x14ac:dyDescent="0.2">
      <c r="A37" s="135">
        <v>26</v>
      </c>
      <c r="B37" s="215">
        <v>0.3</v>
      </c>
      <c r="C37" s="69"/>
      <c r="D37" s="23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33"/>
      <c r="T37" s="85">
        <v>26</v>
      </c>
      <c r="U37" s="24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3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33"/>
      <c r="T38" s="85">
        <v>27</v>
      </c>
      <c r="U38" s="24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33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33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33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33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33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33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/>
      <c r="G45" s="173"/>
      <c r="H45" s="174"/>
      <c r="I45" s="174"/>
      <c r="J45" s="176"/>
      <c r="K45" s="183"/>
      <c r="L45" s="183"/>
      <c r="M45" s="183"/>
      <c r="N45" s="183"/>
      <c r="O45" s="183"/>
      <c r="P45" s="114"/>
      <c r="Q45" s="114"/>
      <c r="R45" s="50"/>
      <c r="S45" s="233"/>
      <c r="T45" s="85">
        <v>34</v>
      </c>
      <c r="U45" s="1585" t="s">
        <v>71</v>
      </c>
      <c r="V45" s="83" t="s">
        <v>49</v>
      </c>
      <c r="W45" s="173"/>
      <c r="X45" s="173"/>
      <c r="Y45" s="174"/>
      <c r="Z45" s="174"/>
      <c r="AA45" s="176"/>
      <c r="AB45" s="91"/>
      <c r="AC45" s="93"/>
      <c r="AD45" s="94"/>
      <c r="AE45" s="95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/>
      <c r="AU45" s="174"/>
      <c r="AV45" s="174"/>
      <c r="AW45" s="174"/>
      <c r="AX45" s="174"/>
      <c r="AY45" s="174"/>
      <c r="AZ45" s="174"/>
      <c r="BA45" s="174"/>
      <c r="BB45" s="92"/>
      <c r="BC45" s="91"/>
      <c r="BD45" s="93"/>
      <c r="BE45" s="93"/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33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1</v>
      </c>
      <c r="C47" s="69"/>
      <c r="D47" s="1421" t="s">
        <v>72</v>
      </c>
      <c r="E47" s="67" t="s">
        <v>49</v>
      </c>
      <c r="F47" s="173">
        <v>34</v>
      </c>
      <c r="G47" s="173">
        <v>34</v>
      </c>
      <c r="H47" s="174">
        <f>G47*100/F47</f>
        <v>100</v>
      </c>
      <c r="I47" s="174">
        <v>8</v>
      </c>
      <c r="J47" s="175">
        <f>I47*G47</f>
        <v>272</v>
      </c>
      <c r="K47" s="183">
        <f t="shared" si="15"/>
        <v>272</v>
      </c>
      <c r="L47" s="183">
        <f t="shared" si="5"/>
        <v>7960</v>
      </c>
      <c r="M47" s="183">
        <f t="shared" si="16"/>
        <v>2165120</v>
      </c>
      <c r="N47" s="183"/>
      <c r="O47" s="183"/>
      <c r="P47" s="114">
        <f t="shared" si="17"/>
        <v>272</v>
      </c>
      <c r="Q47" s="114">
        <f t="shared" si="18"/>
        <v>2165392</v>
      </c>
      <c r="R47" s="50"/>
      <c r="S47" s="233"/>
      <c r="T47" s="85">
        <v>36</v>
      </c>
      <c r="U47" s="1585" t="s">
        <v>72</v>
      </c>
      <c r="V47" s="83" t="s">
        <v>49</v>
      </c>
      <c r="W47" s="173">
        <v>34</v>
      </c>
      <c r="X47" s="173">
        <v>34</v>
      </c>
      <c r="Y47" s="174">
        <f>X47*100/W47</f>
        <v>100</v>
      </c>
      <c r="Z47" s="174">
        <v>8</v>
      </c>
      <c r="AA47" s="175">
        <f>Z47*X47</f>
        <v>272</v>
      </c>
      <c r="AB47" s="91"/>
      <c r="AC47" s="93">
        <f t="shared" ref="AC47" si="23">AF47+AH47+AJ47+AL47+AN47+AP47+AR47+AT47+AV47+AX47+AZ47+BB47</f>
        <v>272</v>
      </c>
      <c r="AD47" s="94">
        <f t="shared" si="19"/>
        <v>0</v>
      </c>
      <c r="AE47" s="95">
        <f t="shared" si="20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68</v>
      </c>
      <c r="AU47" s="174"/>
      <c r="AV47" s="174">
        <v>68</v>
      </c>
      <c r="AW47" s="174"/>
      <c r="AX47" s="174">
        <v>68</v>
      </c>
      <c r="AY47" s="174"/>
      <c r="AZ47" s="174">
        <v>68</v>
      </c>
      <c r="BA47" s="174"/>
      <c r="BB47" s="92"/>
      <c r="BC47" s="91"/>
      <c r="BD47" s="93">
        <f t="shared" si="21"/>
        <v>272</v>
      </c>
      <c r="BE47" s="93">
        <f t="shared" si="22"/>
        <v>0</v>
      </c>
    </row>
    <row r="48" spans="1:57" ht="11.25" customHeight="1" x14ac:dyDescent="0.2">
      <c r="A48" s="135">
        <v>37</v>
      </c>
      <c r="B48" s="215">
        <v>1</v>
      </c>
      <c r="C48" s="69"/>
      <c r="D48" s="1421"/>
      <c r="E48" s="67" t="s">
        <v>50</v>
      </c>
      <c r="F48" s="173"/>
      <c r="G48" s="173"/>
      <c r="H48" s="174"/>
      <c r="I48" s="174"/>
      <c r="J48" s="175"/>
      <c r="K48" s="183"/>
      <c r="L48" s="183"/>
      <c r="M48" s="183"/>
      <c r="N48" s="183"/>
      <c r="O48" s="183"/>
      <c r="P48" s="114"/>
      <c r="Q48" s="114"/>
      <c r="R48" s="50"/>
      <c r="S48" s="233"/>
      <c r="T48" s="85">
        <v>37</v>
      </c>
      <c r="U48" s="1585"/>
      <c r="V48" s="83" t="s">
        <v>50</v>
      </c>
      <c r="W48" s="173"/>
      <c r="X48" s="173"/>
      <c r="Y48" s="174"/>
      <c r="Z48" s="174"/>
      <c r="AA48" s="175"/>
      <c r="AB48" s="91"/>
      <c r="AC48" s="93"/>
      <c r="AD48" s="94"/>
      <c r="AE48" s="95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/>
      <c r="AU48" s="174"/>
      <c r="AV48" s="174"/>
      <c r="AW48" s="174"/>
      <c r="AX48" s="174"/>
      <c r="AY48" s="174"/>
      <c r="AZ48" s="174"/>
      <c r="BA48" s="174"/>
      <c r="BB48" s="91"/>
      <c r="BC48" s="91"/>
      <c r="BD48" s="93"/>
      <c r="BE48" s="93"/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33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33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33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33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33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33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33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33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3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33"/>
      <c r="T57" s="85">
        <v>46</v>
      </c>
      <c r="U57" s="24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33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33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33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33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33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33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33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33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33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33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33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33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33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33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33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33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20</v>
      </c>
      <c r="G76" s="173">
        <v>20</v>
      </c>
      <c r="H76" s="174">
        <f t="shared" ref="H76:H79" si="24">G76*100/F76</f>
        <v>100</v>
      </c>
      <c r="I76" s="174">
        <v>1</v>
      </c>
      <c r="J76" s="176">
        <f t="shared" ref="J76:J79" si="25">I76*G76</f>
        <v>20</v>
      </c>
      <c r="K76" s="183">
        <f t="shared" ref="K76:K79" si="26">J76*B76</f>
        <v>10</v>
      </c>
      <c r="L76" s="183">
        <f t="shared" ref="L76:L77" si="27">B76*7960</f>
        <v>3980</v>
      </c>
      <c r="M76" s="183">
        <f t="shared" ref="M76:M79" si="28">L76*J76</f>
        <v>79600</v>
      </c>
      <c r="N76" s="183"/>
      <c r="O76" s="183"/>
      <c r="P76" s="114">
        <f t="shared" ref="P76:P79" si="29">K76+N76</f>
        <v>10</v>
      </c>
      <c r="Q76" s="114">
        <f t="shared" ref="Q76:Q79" si="30">M76+P76</f>
        <v>79610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20</v>
      </c>
      <c r="X76" s="173">
        <v>20</v>
      </c>
      <c r="Y76" s="174">
        <f t="shared" ref="Y76:Y79" si="31">X76*100/W76</f>
        <v>100</v>
      </c>
      <c r="Z76" s="174">
        <v>1</v>
      </c>
      <c r="AA76" s="176">
        <f t="shared" ref="AA76:AA79" si="32">Z76*X76</f>
        <v>20</v>
      </c>
      <c r="AB76" s="91"/>
      <c r="AC76" s="93">
        <f t="shared" ref="AC76:AD79" si="33">AF76+AH76+AJ76+AL76+AN76+AP76+AR76+AT76+AV76+AX76+AZ76+BB76</f>
        <v>20</v>
      </c>
      <c r="AD76" s="94">
        <f t="shared" si="33"/>
        <v>0</v>
      </c>
      <c r="AE76" s="95">
        <f t="shared" ref="AE76:AE79" si="34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>
        <v>20</v>
      </c>
      <c r="AU76" s="184"/>
      <c r="AV76" s="184"/>
      <c r="AW76" s="184"/>
      <c r="AX76" s="184"/>
      <c r="AY76" s="184"/>
      <c r="AZ76" s="184"/>
      <c r="BA76" s="184"/>
      <c r="BB76" s="91"/>
      <c r="BC76" s="91"/>
      <c r="BD76" s="93">
        <f t="shared" ref="BD76:BD99" si="35">AF76+AH76+AJ76+AL76+AN76+AP76+AR76+AT76+AV76+AX76+AZ76</f>
        <v>20</v>
      </c>
      <c r="BE76" s="93">
        <f t="shared" ref="BE76:BE99" si="36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10</v>
      </c>
      <c r="G77" s="173">
        <v>10</v>
      </c>
      <c r="H77" s="174">
        <f t="shared" si="24"/>
        <v>100</v>
      </c>
      <c r="I77" s="174">
        <v>1</v>
      </c>
      <c r="J77" s="176">
        <f t="shared" si="25"/>
        <v>10</v>
      </c>
      <c r="K77" s="183">
        <f t="shared" si="26"/>
        <v>5</v>
      </c>
      <c r="L77" s="183">
        <f t="shared" si="27"/>
        <v>3980</v>
      </c>
      <c r="M77" s="183">
        <f t="shared" si="28"/>
        <v>39800</v>
      </c>
      <c r="N77" s="183"/>
      <c r="O77" s="183"/>
      <c r="P77" s="114">
        <f t="shared" si="29"/>
        <v>5</v>
      </c>
      <c r="Q77" s="114">
        <f t="shared" si="30"/>
        <v>39805</v>
      </c>
      <c r="R77" s="61"/>
      <c r="S77" s="62"/>
      <c r="T77" s="85">
        <v>66</v>
      </c>
      <c r="U77" s="1587"/>
      <c r="V77" s="83" t="s">
        <v>50</v>
      </c>
      <c r="W77" s="173">
        <v>10</v>
      </c>
      <c r="X77" s="173">
        <v>10</v>
      </c>
      <c r="Y77" s="174">
        <f t="shared" si="31"/>
        <v>100</v>
      </c>
      <c r="Z77" s="174">
        <v>1</v>
      </c>
      <c r="AA77" s="176">
        <f t="shared" si="32"/>
        <v>10</v>
      </c>
      <c r="AB77" s="91"/>
      <c r="AC77" s="93">
        <f t="shared" si="33"/>
        <v>10</v>
      </c>
      <c r="AD77" s="94">
        <f t="shared" si="33"/>
        <v>0</v>
      </c>
      <c r="AE77" s="95">
        <f t="shared" si="34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>
        <v>10</v>
      </c>
      <c r="AU77" s="184"/>
      <c r="AV77" s="184"/>
      <c r="AW77" s="184"/>
      <c r="AX77" s="184"/>
      <c r="AY77" s="184"/>
      <c r="AZ77" s="184"/>
      <c r="BA77" s="184"/>
      <c r="BB77" s="91"/>
      <c r="BC77" s="91"/>
      <c r="BD77" s="93">
        <f t="shared" si="35"/>
        <v>10</v>
      </c>
      <c r="BE77" s="93">
        <f t="shared" si="36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3</v>
      </c>
      <c r="G78" s="173">
        <v>3</v>
      </c>
      <c r="H78" s="174">
        <f t="shared" si="24"/>
        <v>100</v>
      </c>
      <c r="I78" s="174">
        <v>2</v>
      </c>
      <c r="J78" s="176">
        <f t="shared" si="25"/>
        <v>6</v>
      </c>
      <c r="K78" s="183">
        <f t="shared" si="26"/>
        <v>6</v>
      </c>
      <c r="L78" s="183">
        <f t="shared" si="5"/>
        <v>7960</v>
      </c>
      <c r="M78" s="183">
        <f t="shared" si="28"/>
        <v>47760</v>
      </c>
      <c r="N78" s="183"/>
      <c r="O78" s="183"/>
      <c r="P78" s="114">
        <f t="shared" si="29"/>
        <v>6</v>
      </c>
      <c r="Q78" s="114">
        <f t="shared" si="30"/>
        <v>47766</v>
      </c>
      <c r="R78" s="50"/>
      <c r="S78" s="233"/>
      <c r="T78" s="85">
        <v>67</v>
      </c>
      <c r="U78" s="1583" t="s">
        <v>90</v>
      </c>
      <c r="V78" s="83" t="s">
        <v>49</v>
      </c>
      <c r="W78" s="173">
        <v>3</v>
      </c>
      <c r="X78" s="173">
        <v>3</v>
      </c>
      <c r="Y78" s="174">
        <f t="shared" si="31"/>
        <v>100</v>
      </c>
      <c r="Z78" s="174">
        <v>2</v>
      </c>
      <c r="AA78" s="176">
        <f t="shared" si="32"/>
        <v>6</v>
      </c>
      <c r="AB78" s="91"/>
      <c r="AC78" s="93">
        <f t="shared" si="33"/>
        <v>6</v>
      </c>
      <c r="AD78" s="94">
        <f t="shared" si="33"/>
        <v>0</v>
      </c>
      <c r="AE78" s="95">
        <f t="shared" si="34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/>
      <c r="AU78" s="184"/>
      <c r="AV78" s="174">
        <v>3</v>
      </c>
      <c r="AW78" s="184"/>
      <c r="AX78" s="184">
        <v>3</v>
      </c>
      <c r="AY78" s="184"/>
      <c r="AZ78" s="184"/>
      <c r="BA78" s="184"/>
      <c r="BB78" s="91"/>
      <c r="BC78" s="91"/>
      <c r="BD78" s="93">
        <f t="shared" si="35"/>
        <v>6</v>
      </c>
      <c r="BE78" s="93">
        <f t="shared" si="36"/>
        <v>0</v>
      </c>
    </row>
    <row r="79" spans="1:57" ht="13.5" customHeight="1" x14ac:dyDescent="0.2">
      <c r="A79" s="135">
        <v>68</v>
      </c>
      <c r="B79" s="215">
        <v>1</v>
      </c>
      <c r="C79" s="208">
        <v>100</v>
      </c>
      <c r="D79" s="1419"/>
      <c r="E79" s="67" t="s">
        <v>50</v>
      </c>
      <c r="F79" s="173">
        <v>2</v>
      </c>
      <c r="G79" s="173">
        <v>2</v>
      </c>
      <c r="H79" s="174">
        <f t="shared" si="24"/>
        <v>100</v>
      </c>
      <c r="I79" s="174">
        <v>2</v>
      </c>
      <c r="J79" s="176">
        <f t="shared" si="25"/>
        <v>4</v>
      </c>
      <c r="K79" s="183">
        <f t="shared" si="26"/>
        <v>4</v>
      </c>
      <c r="L79" s="183">
        <f t="shared" ref="L79:L107" si="37">B79*7960</f>
        <v>7960</v>
      </c>
      <c r="M79" s="183">
        <f t="shared" si="28"/>
        <v>31840</v>
      </c>
      <c r="N79" s="183">
        <f>C79+J79</f>
        <v>104</v>
      </c>
      <c r="O79" s="183">
        <f t="shared" ref="O79" si="38">N79*7960</f>
        <v>827840</v>
      </c>
      <c r="P79" s="114">
        <f t="shared" si="29"/>
        <v>108</v>
      </c>
      <c r="Q79" s="114">
        <f t="shared" si="30"/>
        <v>31948</v>
      </c>
      <c r="R79" s="50"/>
      <c r="S79" s="233"/>
      <c r="T79" s="85">
        <v>68</v>
      </c>
      <c r="U79" s="1583"/>
      <c r="V79" s="83" t="s">
        <v>50</v>
      </c>
      <c r="W79" s="173">
        <v>2</v>
      </c>
      <c r="X79" s="173">
        <v>2</v>
      </c>
      <c r="Y79" s="174">
        <f t="shared" si="31"/>
        <v>100</v>
      </c>
      <c r="Z79" s="174">
        <v>2</v>
      </c>
      <c r="AA79" s="176">
        <f t="shared" si="32"/>
        <v>4</v>
      </c>
      <c r="AB79" s="91"/>
      <c r="AC79" s="93">
        <f t="shared" si="33"/>
        <v>4</v>
      </c>
      <c r="AD79" s="94">
        <f t="shared" si="33"/>
        <v>0</v>
      </c>
      <c r="AE79" s="95">
        <f t="shared" si="34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/>
      <c r="AU79" s="174"/>
      <c r="AV79" s="174">
        <v>2</v>
      </c>
      <c r="AW79" s="174"/>
      <c r="AX79" s="174">
        <v>2</v>
      </c>
      <c r="AY79" s="174"/>
      <c r="AZ79" s="174"/>
      <c r="BA79" s="174"/>
      <c r="BB79" s="91"/>
      <c r="BC79" s="91"/>
      <c r="BD79" s="93">
        <f t="shared" si="35"/>
        <v>4</v>
      </c>
      <c r="BE79" s="93">
        <f t="shared" si="36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33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33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33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33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/>
      <c r="G84" s="173"/>
      <c r="H84" s="174"/>
      <c r="I84" s="174"/>
      <c r="J84" s="176"/>
      <c r="K84" s="183"/>
      <c r="L84" s="183"/>
      <c r="M84" s="183"/>
      <c r="N84" s="183"/>
      <c r="O84" s="183"/>
      <c r="P84" s="114"/>
      <c r="Q84" s="114"/>
      <c r="R84" s="50"/>
      <c r="S84" s="233"/>
      <c r="T84" s="85">
        <v>73</v>
      </c>
      <c r="U84" s="1584" t="s">
        <v>93</v>
      </c>
      <c r="V84" s="83" t="s">
        <v>49</v>
      </c>
      <c r="W84" s="173"/>
      <c r="X84" s="173"/>
      <c r="Y84" s="174"/>
      <c r="Z84" s="174"/>
      <c r="AA84" s="176"/>
      <c r="AB84" s="91"/>
      <c r="AC84" s="93"/>
      <c r="AD84" s="94"/>
      <c r="AE84" s="95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/>
      <c r="AW84" s="174"/>
      <c r="AX84" s="174"/>
      <c r="AY84" s="174"/>
      <c r="AZ84" s="174"/>
      <c r="BA84" s="174"/>
      <c r="BB84" s="91"/>
      <c r="BC84" s="91"/>
      <c r="BD84" s="93"/>
      <c r="BE84" s="93"/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33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33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33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233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33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33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33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3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33"/>
      <c r="T92" s="85">
        <v>81</v>
      </c>
      <c r="U92" s="239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3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33"/>
      <c r="T93" s="85">
        <v>82</v>
      </c>
      <c r="U93" s="24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33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33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33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33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32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39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33"/>
      <c r="T99" s="85">
        <v>88</v>
      </c>
      <c r="U99" s="240" t="s">
        <v>102</v>
      </c>
      <c r="V99" s="83" t="s">
        <v>49</v>
      </c>
      <c r="W99" s="173">
        <v>1</v>
      </c>
      <c r="X99" s="173">
        <v>1</v>
      </c>
      <c r="Y99" s="174">
        <f>X99*100/W99</f>
        <v>100</v>
      </c>
      <c r="Z99" s="174">
        <v>1</v>
      </c>
      <c r="AA99" s="176">
        <f>Z99*X99</f>
        <v>1</v>
      </c>
      <c r="AB99" s="91"/>
      <c r="AC99" s="93">
        <f t="shared" ref="AC99:AD101" si="40">AF99+AH99+AJ99+AL99+AN99+AP99+AR99+AT99+AV99+AX99+AZ99+BB99</f>
        <v>1</v>
      </c>
      <c r="AD99" s="94">
        <f t="shared" si="40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/>
      <c r="AW99" s="174"/>
      <c r="AX99" s="174"/>
      <c r="AY99" s="174"/>
      <c r="AZ99" s="174">
        <v>1</v>
      </c>
      <c r="BA99" s="184"/>
      <c r="BB99" s="91"/>
      <c r="BC99" s="79"/>
      <c r="BD99" s="93">
        <f t="shared" si="35"/>
        <v>1</v>
      </c>
      <c r="BE99" s="93">
        <f t="shared" si="36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15</v>
      </c>
      <c r="J100" s="176">
        <v>15</v>
      </c>
      <c r="K100" s="183">
        <f>J100*B100</f>
        <v>15</v>
      </c>
      <c r="L100" s="183">
        <f t="shared" si="39"/>
        <v>7960</v>
      </c>
      <c r="M100" s="183">
        <f>L100*J100</f>
        <v>119400</v>
      </c>
      <c r="N100" s="183"/>
      <c r="O100" s="183"/>
      <c r="P100" s="114">
        <f>K100+N100</f>
        <v>15</v>
      </c>
      <c r="Q100" s="114">
        <f>M100+P100</f>
        <v>119415</v>
      </c>
      <c r="R100" s="50"/>
      <c r="S100" s="233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f>X100*100/W100</f>
        <v>100</v>
      </c>
      <c r="Z100" s="174">
        <v>15</v>
      </c>
      <c r="AA100" s="176">
        <v>15</v>
      </c>
      <c r="AB100" s="91"/>
      <c r="AC100" s="93">
        <f t="shared" si="40"/>
        <v>15</v>
      </c>
      <c r="AD100" s="94">
        <f t="shared" si="40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>
        <v>10</v>
      </c>
      <c r="AS100" s="191"/>
      <c r="AT100" s="174">
        <v>2</v>
      </c>
      <c r="AU100" s="174"/>
      <c r="AV100" s="174">
        <v>1</v>
      </c>
      <c r="AW100" s="174"/>
      <c r="AX100" s="174">
        <v>1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15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10</v>
      </c>
      <c r="J101" s="176">
        <v>10</v>
      </c>
      <c r="K101" s="183">
        <f>J101*B101</f>
        <v>10</v>
      </c>
      <c r="L101" s="183">
        <f t="shared" si="39"/>
        <v>7960</v>
      </c>
      <c r="M101" s="183">
        <f>L101*J101</f>
        <v>79600</v>
      </c>
      <c r="N101" s="183"/>
      <c r="O101" s="183"/>
      <c r="P101" s="114">
        <f>K101+N101</f>
        <v>10</v>
      </c>
      <c r="Q101" s="114">
        <f>M101+P101</f>
        <v>79610</v>
      </c>
      <c r="R101" s="50"/>
      <c r="S101" s="233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f>X101*100/W101</f>
        <v>100</v>
      </c>
      <c r="Z101" s="174">
        <v>10</v>
      </c>
      <c r="AA101" s="176">
        <v>10</v>
      </c>
      <c r="AB101" s="91"/>
      <c r="AC101" s="93">
        <f t="shared" si="40"/>
        <v>10</v>
      </c>
      <c r="AD101" s="94">
        <f t="shared" si="40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>
        <v>5</v>
      </c>
      <c r="AS101" s="191"/>
      <c r="AT101" s="174">
        <v>2</v>
      </c>
      <c r="AU101" s="174"/>
      <c r="AV101" s="174">
        <v>1</v>
      </c>
      <c r="AW101" s="174"/>
      <c r="AX101" s="174">
        <v>1</v>
      </c>
      <c r="AY101" s="174"/>
      <c r="AZ101" s="174">
        <v>1</v>
      </c>
      <c r="BA101" s="174"/>
      <c r="BB101" s="91"/>
      <c r="BC101" s="79"/>
      <c r="BD101" s="93">
        <f>AF101+AH101+AJ101+AL101+AN101+AP101+AR101+AT101+AV101+AX101+AZ101</f>
        <v>10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4</v>
      </c>
      <c r="C103" s="69"/>
      <c r="D103" s="232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v>5</v>
      </c>
      <c r="K103" s="183">
        <f>J103*B103</f>
        <v>20</v>
      </c>
      <c r="L103" s="183">
        <f t="shared" si="37"/>
        <v>31840</v>
      </c>
      <c r="M103" s="183">
        <f>L103*J103</f>
        <v>159200</v>
      </c>
      <c r="N103" s="183"/>
      <c r="O103" s="183"/>
      <c r="P103" s="114">
        <f>K103+N103</f>
        <v>20</v>
      </c>
      <c r="Q103" s="114">
        <f>M103+P103</f>
        <v>159220</v>
      </c>
      <c r="R103" s="50"/>
      <c r="S103" s="233"/>
      <c r="T103" s="85">
        <v>92</v>
      </c>
      <c r="U103" s="239" t="s">
        <v>105</v>
      </c>
      <c r="V103" s="83" t="s">
        <v>106</v>
      </c>
      <c r="W103" s="182">
        <v>1</v>
      </c>
      <c r="X103" s="182">
        <v>1</v>
      </c>
      <c r="Y103" s="174">
        <f>X103*100/W103</f>
        <v>100</v>
      </c>
      <c r="Z103" s="174">
        <v>5</v>
      </c>
      <c r="AA103" s="176">
        <v>5</v>
      </c>
      <c r="AB103" s="91"/>
      <c r="AC103" s="93">
        <f t="shared" ref="AC103:AD107" si="41">AF103+AH103+AJ103+AL103+AN103+AP103+AR103+AT103+AV103+AX103+AZ103+BB103</f>
        <v>5</v>
      </c>
      <c r="AD103" s="94">
        <f t="shared" si="41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42">AF103+AH103+AJ103+AL103+AN103+AP103+AR103+AT103+AV103+AX103+AZ103</f>
        <v>5</v>
      </c>
      <c r="BE103" s="93">
        <f t="shared" ref="BE103" si="43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2</v>
      </c>
      <c r="C104" s="69"/>
      <c r="D104" s="232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10</v>
      </c>
      <c r="J104" s="176">
        <v>10</v>
      </c>
      <c r="K104" s="183">
        <f>J104*B104</f>
        <v>20</v>
      </c>
      <c r="L104" s="183">
        <f t="shared" si="37"/>
        <v>15920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233"/>
      <c r="T104" s="85">
        <v>93</v>
      </c>
      <c r="U104" s="240" t="s">
        <v>107</v>
      </c>
      <c r="V104" s="83" t="s">
        <v>106</v>
      </c>
      <c r="W104" s="182">
        <v>1</v>
      </c>
      <c r="X104" s="182">
        <v>1</v>
      </c>
      <c r="Y104" s="174">
        <f>X104*100/W104</f>
        <v>100</v>
      </c>
      <c r="Z104" s="174">
        <v>10</v>
      </c>
      <c r="AA104" s="176">
        <v>10</v>
      </c>
      <c r="AB104" s="91"/>
      <c r="AC104" s="93">
        <f t="shared" si="41"/>
        <v>10</v>
      </c>
      <c r="AD104" s="94">
        <f t="shared" si="41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>
        <v>2</v>
      </c>
      <c r="AS104" s="191"/>
      <c r="AT104" s="174">
        <v>2</v>
      </c>
      <c r="AU104" s="174"/>
      <c r="AV104" s="174">
        <v>2</v>
      </c>
      <c r="AW104" s="174"/>
      <c r="AX104" s="174">
        <v>2</v>
      </c>
      <c r="AY104" s="174"/>
      <c r="AZ104" s="174">
        <v>2</v>
      </c>
      <c r="BA104" s="174"/>
      <c r="BB104" s="91"/>
      <c r="BC104" s="79"/>
      <c r="BD104" s="93">
        <f>AF104+AH104+AJ104+AL104+AN104+AP104+AR104+AT104+AV104+AX104+AZ104</f>
        <v>10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32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20</v>
      </c>
      <c r="J105" s="176">
        <f t="shared" ref="J105:J106" si="44">I105*G105</f>
        <v>20</v>
      </c>
      <c r="K105" s="183">
        <f>J105*B105</f>
        <v>160</v>
      </c>
      <c r="L105" s="183">
        <f t="shared" si="37"/>
        <v>63680</v>
      </c>
      <c r="M105" s="183">
        <f>L105*J105</f>
        <v>1273600</v>
      </c>
      <c r="N105" s="183"/>
      <c r="O105" s="183"/>
      <c r="P105" s="114">
        <f>K105+N105</f>
        <v>160</v>
      </c>
      <c r="Q105" s="114">
        <f>M105+P105</f>
        <v>1273760</v>
      </c>
      <c r="R105" s="50"/>
      <c r="S105" s="233"/>
      <c r="T105" s="85">
        <v>94</v>
      </c>
      <c r="U105" s="239" t="s">
        <v>108</v>
      </c>
      <c r="V105" s="83" t="s">
        <v>106</v>
      </c>
      <c r="W105" s="182">
        <v>1</v>
      </c>
      <c r="X105" s="182">
        <v>1</v>
      </c>
      <c r="Y105" s="174">
        <f>X105*100/W105</f>
        <v>100</v>
      </c>
      <c r="Z105" s="174">
        <v>20</v>
      </c>
      <c r="AA105" s="176">
        <f t="shared" ref="AA105:AA106" si="45">Z105*X105</f>
        <v>20</v>
      </c>
      <c r="AB105" s="91"/>
      <c r="AC105" s="93">
        <f t="shared" si="41"/>
        <v>20</v>
      </c>
      <c r="AD105" s="94">
        <f t="shared" si="41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4</v>
      </c>
      <c r="AS105" s="191"/>
      <c r="AT105" s="174">
        <v>4</v>
      </c>
      <c r="AU105" s="174"/>
      <c r="AV105" s="174">
        <v>4</v>
      </c>
      <c r="AW105" s="174"/>
      <c r="AX105" s="174">
        <v>4</v>
      </c>
      <c r="AY105" s="174"/>
      <c r="AZ105" s="174">
        <v>4</v>
      </c>
      <c r="BA105" s="174"/>
      <c r="BB105" s="91"/>
      <c r="BC105" s="79"/>
      <c r="BD105" s="93">
        <f>AF105+AH105+AJ105+AL105+AN105+AP105+AR105+AT105+AV105+AX105+AZ105</f>
        <v>20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3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176">
        <f t="shared" si="44"/>
        <v>5</v>
      </c>
      <c r="K106" s="183">
        <f>J106*B106</f>
        <v>40</v>
      </c>
      <c r="L106" s="183">
        <f t="shared" si="37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233"/>
      <c r="T106" s="85">
        <v>95</v>
      </c>
      <c r="U106" s="240" t="s">
        <v>109</v>
      </c>
      <c r="V106" s="83" t="s">
        <v>106</v>
      </c>
      <c r="W106" s="182">
        <v>1</v>
      </c>
      <c r="X106" s="182">
        <v>1</v>
      </c>
      <c r="Y106" s="174">
        <f>X106*100/W106</f>
        <v>100</v>
      </c>
      <c r="Z106" s="174">
        <v>5</v>
      </c>
      <c r="AA106" s="176">
        <f t="shared" si="45"/>
        <v>5</v>
      </c>
      <c r="AB106" s="91"/>
      <c r="AC106" s="93">
        <f t="shared" si="41"/>
        <v>5</v>
      </c>
      <c r="AD106" s="94">
        <f t="shared" si="41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3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5</v>
      </c>
      <c r="J107" s="176">
        <v>5</v>
      </c>
      <c r="K107" s="183">
        <f>J107*B107</f>
        <v>20</v>
      </c>
      <c r="L107" s="183">
        <f t="shared" si="37"/>
        <v>31840</v>
      </c>
      <c r="M107" s="183">
        <f>L107*J107</f>
        <v>159200</v>
      </c>
      <c r="N107" s="183"/>
      <c r="O107" s="183"/>
      <c r="P107" s="114">
        <f>K107+N107</f>
        <v>20</v>
      </c>
      <c r="Q107" s="114">
        <f>M107+P107</f>
        <v>159220</v>
      </c>
      <c r="R107" s="50"/>
      <c r="S107" s="233"/>
      <c r="T107" s="85">
        <v>96</v>
      </c>
      <c r="U107" s="240" t="s">
        <v>110</v>
      </c>
      <c r="V107" s="83" t="s">
        <v>106</v>
      </c>
      <c r="W107" s="182">
        <v>1</v>
      </c>
      <c r="X107" s="182">
        <v>1</v>
      </c>
      <c r="Y107" s="174">
        <f>X107*100/W107</f>
        <v>100</v>
      </c>
      <c r="Z107" s="174">
        <v>5</v>
      </c>
      <c r="AA107" s="176">
        <v>5</v>
      </c>
      <c r="AB107" s="91"/>
      <c r="AC107" s="93">
        <f t="shared" si="41"/>
        <v>5</v>
      </c>
      <c r="AD107" s="94">
        <f t="shared" si="41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>
        <v>1</v>
      </c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5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33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33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33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33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33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33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33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33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33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33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33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33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33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33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33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33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33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33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115</v>
      </c>
      <c r="D129" s="150" t="s">
        <v>122</v>
      </c>
      <c r="E129" s="76"/>
      <c r="F129" s="213">
        <f>SUM(F13:F128)</f>
        <v>203</v>
      </c>
      <c r="G129" s="213">
        <f>SUM(G13:G128)</f>
        <v>203</v>
      </c>
      <c r="H129" s="214">
        <f>AVERAGE(H13:H128)</f>
        <v>100</v>
      </c>
      <c r="I129" s="214">
        <f>SUM(I13:I128)</f>
        <v>95</v>
      </c>
      <c r="J129" s="206">
        <f>SUM(J13:J128)</f>
        <v>514</v>
      </c>
      <c r="K129" s="189">
        <f>SUM(K14:K128)</f>
        <v>765.2</v>
      </c>
      <c r="L129" s="189">
        <f t="shared" ref="L129:Q129" si="46">SUM(L14:L128)</f>
        <v>774667.2</v>
      </c>
      <c r="M129" s="211">
        <f t="shared" si="46"/>
        <v>6090992</v>
      </c>
      <c r="N129" s="211">
        <f t="shared" si="46"/>
        <v>148</v>
      </c>
      <c r="O129" s="189">
        <f t="shared" si="46"/>
        <v>1178080</v>
      </c>
      <c r="P129" s="212">
        <f t="shared" si="46"/>
        <v>913.2</v>
      </c>
      <c r="Q129" s="212">
        <f t="shared" si="46"/>
        <v>6091905.2000000002</v>
      </c>
      <c r="R129" s="4"/>
      <c r="S129" s="233"/>
      <c r="T129" s="85">
        <v>118</v>
      </c>
      <c r="U129" s="199" t="s">
        <v>122</v>
      </c>
      <c r="V129" s="200"/>
      <c r="W129" s="213">
        <f>SUM(W13:W128)</f>
        <v>203</v>
      </c>
      <c r="X129" s="213">
        <f>SUM(X13:X128)</f>
        <v>203</v>
      </c>
      <c r="Y129" s="214">
        <f>AVERAGE(Y13:Y128)</f>
        <v>100</v>
      </c>
      <c r="Z129" s="214">
        <f>SUM(Z13:Z128)</f>
        <v>95</v>
      </c>
      <c r="AA129" s="206">
        <f>SUM(AA13:AA128)</f>
        <v>514</v>
      </c>
      <c r="AB129" s="201"/>
      <c r="AC129" s="201">
        <f>SUM(AC14:AC128)</f>
        <v>514</v>
      </c>
      <c r="AD129" s="202">
        <f>SUM(AD14:AD128)</f>
        <v>0</v>
      </c>
      <c r="AE129" s="203"/>
      <c r="AF129" s="204">
        <f t="shared" ref="AF129:AQ129" si="47">SUM(AF14:AF128)</f>
        <v>0</v>
      </c>
      <c r="AG129" s="204">
        <f t="shared" si="47"/>
        <v>0</v>
      </c>
      <c r="AH129" s="204">
        <f t="shared" si="47"/>
        <v>0</v>
      </c>
      <c r="AI129" s="204">
        <f t="shared" si="47"/>
        <v>0</v>
      </c>
      <c r="AJ129" s="204">
        <f t="shared" si="47"/>
        <v>0</v>
      </c>
      <c r="AK129" s="204">
        <f t="shared" si="47"/>
        <v>0</v>
      </c>
      <c r="AL129" s="204">
        <f t="shared" si="47"/>
        <v>0</v>
      </c>
      <c r="AM129" s="204">
        <f t="shared" si="47"/>
        <v>0</v>
      </c>
      <c r="AN129" s="204">
        <f t="shared" si="47"/>
        <v>0</v>
      </c>
      <c r="AO129" s="204">
        <f t="shared" si="47"/>
        <v>0</v>
      </c>
      <c r="AP129" s="204">
        <f t="shared" si="47"/>
        <v>0</v>
      </c>
      <c r="AQ129" s="205">
        <f t="shared" si="47"/>
        <v>0</v>
      </c>
      <c r="AR129" s="206">
        <f>SUM(AR13:AR128)</f>
        <v>24</v>
      </c>
      <c r="AS129" s="206">
        <v>0</v>
      </c>
      <c r="AT129" s="206">
        <f>SUM(AT15:AT128)</f>
        <v>233</v>
      </c>
      <c r="AU129" s="206">
        <v>0</v>
      </c>
      <c r="AV129" s="206">
        <f>SUM(AV14:AV128)</f>
        <v>86</v>
      </c>
      <c r="AW129" s="206">
        <v>0</v>
      </c>
      <c r="AX129" s="206">
        <f>SUM(AX12:AX128)</f>
        <v>87</v>
      </c>
      <c r="AY129" s="206">
        <v>0</v>
      </c>
      <c r="AZ129" s="207">
        <f>SUM(AZ12:AZ128)</f>
        <v>84</v>
      </c>
      <c r="BA129" s="207">
        <f t="shared" ref="BA129:BE129" si="48">SUM(BA14:BA128)</f>
        <v>0</v>
      </c>
      <c r="BB129" s="207">
        <f t="shared" si="48"/>
        <v>0</v>
      </c>
      <c r="BC129" s="207">
        <f t="shared" si="48"/>
        <v>0</v>
      </c>
      <c r="BD129" s="207">
        <f>SUM(BD14:BD128)</f>
        <v>514</v>
      </c>
      <c r="BE129" s="207">
        <f t="shared" si="48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33"/>
      <c r="T130" s="238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33"/>
      <c r="T131" s="238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K129*7960-1592</f>
        <v>6089400</v>
      </c>
      <c r="F132" s="1418"/>
      <c r="G132" s="1418"/>
      <c r="H132" s="18"/>
      <c r="I132" s="18"/>
      <c r="J132" s="18"/>
      <c r="K132" s="1411" t="s">
        <v>125</v>
      </c>
      <c r="L132" s="1411"/>
      <c r="M132" s="237" t="s">
        <v>126</v>
      </c>
      <c r="N132" s="48"/>
      <c r="O132" s="48"/>
      <c r="P132" s="39"/>
      <c r="Q132" s="39"/>
      <c r="R132" s="50"/>
      <c r="S132" s="233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915400</v>
      </c>
      <c r="F133" s="1418"/>
      <c r="G133" s="1418"/>
      <c r="H133" s="18"/>
      <c r="I133" s="18"/>
      <c r="J133" s="18"/>
      <c r="K133" s="1411" t="s">
        <v>125</v>
      </c>
      <c r="L133" s="1411"/>
      <c r="M133" s="237" t="s">
        <v>129</v>
      </c>
      <c r="N133" s="103"/>
      <c r="O133" s="103"/>
      <c r="P133" s="36"/>
      <c r="Q133" s="36"/>
      <c r="R133" s="50"/>
      <c r="S133" s="233"/>
      <c r="T133" s="238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37" t="s">
        <v>131</v>
      </c>
      <c r="N134" s="104"/>
      <c r="O134" s="104"/>
      <c r="P134" s="36"/>
      <c r="Q134" s="36"/>
      <c r="R134" s="50"/>
      <c r="S134" s="233"/>
      <c r="T134" s="238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33"/>
      <c r="T135" s="238"/>
      <c r="U135" s="238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33"/>
      <c r="T136" s="238"/>
      <c r="U136" s="238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33"/>
      <c r="T137" s="238"/>
      <c r="U137" s="238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33"/>
      <c r="T138" s="238"/>
      <c r="U138" s="238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33"/>
      <c r="T139" s="238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35"/>
      <c r="I140" s="40"/>
      <c r="J140" s="235"/>
      <c r="K140" s="1411" t="s">
        <v>125</v>
      </c>
      <c r="L140" s="1411"/>
      <c r="M140" s="236" t="s">
        <v>142</v>
      </c>
      <c r="N140" s="245"/>
      <c r="O140" s="245"/>
      <c r="R140" s="44"/>
      <c r="S140" s="234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34"/>
      <c r="O141" s="234"/>
      <c r="R141" s="44"/>
      <c r="S141" s="234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234"/>
      <c r="O142" s="234"/>
      <c r="R142" s="44"/>
      <c r="S142" s="234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30"/>
      <c r="O143" s="230"/>
      <c r="R143" s="44"/>
      <c r="S143" s="234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30"/>
      <c r="L144" s="24"/>
      <c r="M144" s="25"/>
      <c r="N144" s="230"/>
      <c r="O144" s="230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30"/>
      <c r="O145" s="244"/>
      <c r="P145" s="234"/>
      <c r="Q145" s="234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33"/>
      <c r="Q146" s="233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33"/>
      <c r="Q147" s="233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33"/>
      <c r="Q148" s="233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33"/>
      <c r="Q149" s="233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33"/>
      <c r="Q150" s="233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33"/>
      <c r="Q151" s="233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33"/>
      <c r="Q152" s="233"/>
      <c r="R152" s="45"/>
      <c r="S152" s="233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34"/>
      <c r="Q153" s="234"/>
      <c r="R153" s="44"/>
      <c r="S153" s="234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30"/>
      <c r="L154" s="24"/>
      <c r="M154" s="24"/>
      <c r="N154" s="230"/>
      <c r="O154" s="230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30"/>
      <c r="L155" s="24"/>
      <c r="M155" s="24"/>
      <c r="N155" s="230"/>
      <c r="O155" s="230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30"/>
      <c r="L156" s="24"/>
      <c r="M156" s="24"/>
      <c r="N156" s="230"/>
      <c r="O156" s="230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30"/>
      <c r="L157" s="24"/>
      <c r="M157" s="24"/>
      <c r="N157" s="230"/>
      <c r="O157" s="230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30"/>
      <c r="L158" s="24"/>
      <c r="M158" s="24"/>
      <c r="N158" s="230"/>
      <c r="O158" s="230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30"/>
      <c r="L159" s="24"/>
      <c r="M159" s="24"/>
      <c r="N159" s="230"/>
      <c r="O159" s="230"/>
      <c r="S159" s="41"/>
    </row>
    <row r="160" spans="2:19" ht="15.75" x14ac:dyDescent="0.2">
      <c r="L160" s="24"/>
      <c r="M160" s="24"/>
      <c r="N160" s="230"/>
      <c r="O160" s="230"/>
      <c r="S160" s="41"/>
    </row>
    <row r="161" spans="12:19" ht="15.75" x14ac:dyDescent="0.2">
      <c r="L161" s="24"/>
      <c r="M161" s="24"/>
      <c r="N161" s="230"/>
      <c r="O161" s="230"/>
      <c r="S161" s="41"/>
    </row>
    <row r="162" spans="12:19" ht="15.75" x14ac:dyDescent="0.2">
      <c r="L162" s="24"/>
      <c r="M162" s="24"/>
      <c r="N162" s="230"/>
      <c r="O162" s="230"/>
      <c r="S162" s="41"/>
    </row>
    <row r="163" spans="12:19" ht="15.75" x14ac:dyDescent="0.2">
      <c r="L163" s="24"/>
      <c r="M163" s="24"/>
      <c r="N163" s="230"/>
      <c r="O163" s="230"/>
      <c r="S163" s="41"/>
    </row>
    <row r="164" spans="12:19" ht="15.75" x14ac:dyDescent="0.2">
      <c r="L164" s="24"/>
      <c r="M164" s="30"/>
      <c r="N164" s="230"/>
      <c r="O164" s="230"/>
      <c r="S164" s="41"/>
    </row>
    <row r="165" spans="12:19" ht="15.75" x14ac:dyDescent="0.2">
      <c r="L165" s="24"/>
      <c r="M165" s="24"/>
      <c r="N165" s="230"/>
      <c r="O165" s="230"/>
      <c r="S165" s="41"/>
    </row>
    <row r="166" spans="12:19" ht="15.75" x14ac:dyDescent="0.2">
      <c r="L166" s="30"/>
      <c r="M166" s="30"/>
      <c r="N166" s="230"/>
      <c r="O166" s="230"/>
      <c r="S166" s="41"/>
    </row>
    <row r="167" spans="12:19" ht="15.75" x14ac:dyDescent="0.2">
      <c r="L167" s="24"/>
      <c r="M167" s="24"/>
      <c r="N167" s="230"/>
      <c r="O167" s="230"/>
      <c r="S167" s="41"/>
    </row>
    <row r="168" spans="12:19" ht="15.75" x14ac:dyDescent="0.2">
      <c r="L168" s="24"/>
      <c r="M168" s="24"/>
      <c r="N168" s="230"/>
      <c r="O168" s="230"/>
      <c r="S168" s="41"/>
    </row>
    <row r="169" spans="12:19" ht="15.75" x14ac:dyDescent="0.2">
      <c r="L169" s="24"/>
      <c r="M169" s="24"/>
      <c r="N169" s="230"/>
      <c r="O169" s="230"/>
      <c r="S169" s="41"/>
    </row>
    <row r="170" spans="12:19" ht="15.75" x14ac:dyDescent="0.2">
      <c r="L170" s="24"/>
      <c r="M170" s="24"/>
      <c r="N170" s="230"/>
      <c r="O170" s="230"/>
      <c r="S170" s="41"/>
    </row>
    <row r="171" spans="12:19" ht="15.75" x14ac:dyDescent="0.2">
      <c r="L171" s="24"/>
      <c r="M171" s="24"/>
      <c r="N171" s="230"/>
      <c r="O171" s="230"/>
      <c r="S171" s="41"/>
    </row>
    <row r="172" spans="12:19" ht="15.75" x14ac:dyDescent="0.2">
      <c r="L172" s="24"/>
      <c r="M172" s="24"/>
      <c r="N172" s="230"/>
      <c r="O172" s="230"/>
      <c r="S172" s="41"/>
    </row>
    <row r="173" spans="12:19" ht="15.75" x14ac:dyDescent="0.2">
      <c r="L173" s="24"/>
      <c r="M173" s="24"/>
      <c r="N173" s="230"/>
      <c r="O173" s="230"/>
      <c r="S173" s="41"/>
    </row>
    <row r="174" spans="12:19" ht="15.75" x14ac:dyDescent="0.2">
      <c r="L174" s="24"/>
      <c r="M174" s="24"/>
      <c r="N174" s="230"/>
      <c r="O174" s="230"/>
      <c r="S174" s="41"/>
    </row>
    <row r="175" spans="12:19" ht="15.75" x14ac:dyDescent="0.2">
      <c r="L175" s="24"/>
      <c r="M175" s="24"/>
      <c r="N175" s="230"/>
      <c r="O175" s="230"/>
      <c r="S175" s="41"/>
    </row>
    <row r="176" spans="12:19" ht="15.75" x14ac:dyDescent="0.2">
      <c r="L176" s="24"/>
      <c r="M176" s="24"/>
      <c r="N176" s="230"/>
      <c r="O176" s="230"/>
      <c r="S176" s="41"/>
    </row>
    <row r="177" spans="12:19" ht="15.75" x14ac:dyDescent="0.2">
      <c r="L177" s="24"/>
      <c r="M177" s="24"/>
      <c r="N177" s="230"/>
      <c r="O177" s="230"/>
      <c r="S177" s="41"/>
    </row>
    <row r="178" spans="12:19" ht="15.75" x14ac:dyDescent="0.2">
      <c r="L178" s="24"/>
      <c r="M178" s="24"/>
      <c r="N178" s="230"/>
      <c r="O178" s="230"/>
      <c r="S178" s="41"/>
    </row>
    <row r="179" spans="12:19" ht="15.75" x14ac:dyDescent="0.2">
      <c r="L179" s="24"/>
      <c r="M179" s="24"/>
      <c r="N179" s="230"/>
      <c r="O179" s="230"/>
      <c r="S179" s="41"/>
    </row>
    <row r="180" spans="12:19" ht="15.75" x14ac:dyDescent="0.2">
      <c r="L180" s="24"/>
      <c r="M180" s="24"/>
      <c r="N180" s="230"/>
      <c r="O180" s="230"/>
      <c r="S180" s="41"/>
    </row>
    <row r="181" spans="12:19" ht="15.75" x14ac:dyDescent="0.2">
      <c r="L181" s="24"/>
      <c r="M181" s="24"/>
      <c r="N181" s="230"/>
      <c r="O181" s="230"/>
      <c r="S181" s="41"/>
    </row>
    <row r="182" spans="12:19" ht="15.75" x14ac:dyDescent="0.2">
      <c r="L182" s="24"/>
      <c r="M182" s="24"/>
      <c r="N182" s="230"/>
      <c r="O182" s="230"/>
      <c r="S182" s="41"/>
    </row>
    <row r="183" spans="12:19" ht="15.75" x14ac:dyDescent="0.2">
      <c r="L183" s="24"/>
      <c r="M183" s="24"/>
      <c r="N183" s="230"/>
      <c r="O183" s="230"/>
      <c r="S183" s="41"/>
    </row>
    <row r="184" spans="12:19" ht="15.75" x14ac:dyDescent="0.2">
      <c r="L184" s="24"/>
      <c r="M184" s="24"/>
      <c r="N184" s="230"/>
      <c r="O184" s="230"/>
      <c r="S184" s="41"/>
    </row>
    <row r="185" spans="12:19" ht="15.75" x14ac:dyDescent="0.2">
      <c r="L185" s="24"/>
      <c r="M185" s="24"/>
      <c r="N185" s="230"/>
      <c r="O185" s="230"/>
      <c r="S185" s="41"/>
    </row>
    <row r="186" spans="12:19" ht="15.75" x14ac:dyDescent="0.2">
      <c r="L186" s="24"/>
      <c r="M186" s="24"/>
      <c r="N186" s="230"/>
      <c r="O186" s="230"/>
      <c r="S186" s="41"/>
    </row>
    <row r="187" spans="12:19" ht="15.75" x14ac:dyDescent="0.2">
      <c r="L187" s="24"/>
      <c r="M187" s="24"/>
      <c r="N187" s="230"/>
      <c r="O187" s="230"/>
      <c r="S187" s="41"/>
    </row>
    <row r="188" spans="12:19" ht="15.75" x14ac:dyDescent="0.2">
      <c r="L188" s="24"/>
      <c r="M188" s="24"/>
      <c r="N188" s="230"/>
      <c r="O188" s="230"/>
      <c r="S188" s="41"/>
    </row>
    <row r="189" spans="12:19" ht="15.75" x14ac:dyDescent="0.2">
      <c r="L189" s="24"/>
      <c r="M189" s="24"/>
      <c r="N189" s="230"/>
      <c r="O189" s="230"/>
      <c r="S189" s="41"/>
    </row>
    <row r="190" spans="12:19" ht="15.75" x14ac:dyDescent="0.2">
      <c r="L190" s="24"/>
      <c r="M190" s="24"/>
      <c r="N190" s="230"/>
      <c r="O190" s="230"/>
      <c r="S190" s="41"/>
    </row>
    <row r="191" spans="12:19" ht="15.75" x14ac:dyDescent="0.2">
      <c r="L191" s="24"/>
      <c r="M191" s="24"/>
      <c r="N191" s="230"/>
      <c r="O191" s="230"/>
      <c r="S191" s="41"/>
    </row>
    <row r="192" spans="12:19" ht="15.75" x14ac:dyDescent="0.2">
      <c r="L192" s="24"/>
      <c r="M192" s="24"/>
      <c r="N192" s="230"/>
      <c r="O192" s="230"/>
      <c r="S192" s="41"/>
    </row>
    <row r="193" spans="12:19" ht="15.75" x14ac:dyDescent="0.2">
      <c r="L193" s="24"/>
      <c r="M193" s="24"/>
      <c r="N193" s="230"/>
      <c r="O193" s="230"/>
      <c r="S193" s="41"/>
    </row>
    <row r="194" spans="12:19" ht="15.75" x14ac:dyDescent="0.2">
      <c r="L194" s="24"/>
      <c r="M194" s="24"/>
      <c r="N194" s="230"/>
      <c r="O194" s="230"/>
      <c r="S194" s="41"/>
    </row>
    <row r="195" spans="12:19" ht="15.75" x14ac:dyDescent="0.2">
      <c r="L195" s="24"/>
      <c r="M195" s="24"/>
      <c r="N195" s="230"/>
      <c r="O195" s="230"/>
      <c r="S195" s="41"/>
    </row>
    <row r="196" spans="12:19" ht="15.75" x14ac:dyDescent="0.2">
      <c r="L196" s="24"/>
      <c r="M196" s="24"/>
      <c r="N196" s="230"/>
      <c r="O196" s="230"/>
      <c r="S196" s="41"/>
    </row>
    <row r="197" spans="12:19" ht="15.75" x14ac:dyDescent="0.2">
      <c r="L197" s="24"/>
      <c r="M197" s="24"/>
      <c r="N197" s="230"/>
      <c r="O197" s="230"/>
      <c r="S197" s="41"/>
    </row>
    <row r="198" spans="12:19" ht="15.75" x14ac:dyDescent="0.2">
      <c r="L198" s="24"/>
      <c r="M198" s="24"/>
      <c r="N198" s="230"/>
      <c r="O198" s="230"/>
      <c r="S198" s="41"/>
    </row>
    <row r="199" spans="12:19" ht="15.75" x14ac:dyDescent="0.2">
      <c r="L199" s="24"/>
      <c r="M199" s="24"/>
      <c r="N199" s="230"/>
      <c r="O199" s="230"/>
      <c r="S199" s="41"/>
    </row>
    <row r="200" spans="12:19" ht="15.75" x14ac:dyDescent="0.2">
      <c r="L200" s="24"/>
      <c r="M200" s="24"/>
      <c r="N200" s="230"/>
      <c r="O200" s="230"/>
      <c r="S200" s="41"/>
    </row>
    <row r="201" spans="12:19" ht="15.75" x14ac:dyDescent="0.2">
      <c r="L201" s="24"/>
      <c r="M201" s="24"/>
      <c r="N201" s="230"/>
      <c r="O201" s="230"/>
      <c r="S201" s="41"/>
    </row>
    <row r="202" spans="12:19" ht="15.75" x14ac:dyDescent="0.2">
      <c r="L202" s="24"/>
      <c r="M202" s="24"/>
      <c r="N202" s="230"/>
      <c r="O202" s="230"/>
      <c r="S202" s="41"/>
    </row>
    <row r="203" spans="12:19" ht="15.75" x14ac:dyDescent="0.2">
      <c r="L203" s="24"/>
      <c r="M203" s="24"/>
      <c r="N203" s="230"/>
      <c r="O203" s="230"/>
      <c r="S203" s="41"/>
    </row>
    <row r="204" spans="12:19" ht="15.75" x14ac:dyDescent="0.2">
      <c r="L204" s="24"/>
      <c r="M204" s="24"/>
      <c r="N204" s="230"/>
      <c r="O204" s="230"/>
      <c r="S204" s="41"/>
    </row>
    <row r="205" spans="12:19" ht="15.75" x14ac:dyDescent="0.2">
      <c r="L205" s="24"/>
      <c r="M205" s="24"/>
      <c r="N205" s="230"/>
      <c r="O205" s="230"/>
      <c r="S205" s="41"/>
    </row>
    <row r="206" spans="12:19" ht="15.75" x14ac:dyDescent="0.2">
      <c r="L206" s="24"/>
      <c r="M206" s="24"/>
      <c r="N206" s="230"/>
      <c r="O206" s="230"/>
      <c r="S206" s="41"/>
    </row>
    <row r="207" spans="12:19" ht="15.75" x14ac:dyDescent="0.2">
      <c r="L207" s="24"/>
      <c r="M207" s="24"/>
      <c r="N207" s="230"/>
      <c r="O207" s="230"/>
    </row>
    <row r="208" spans="12:19" ht="15.75" x14ac:dyDescent="0.2">
      <c r="L208" s="24"/>
      <c r="M208" s="24"/>
      <c r="N208" s="230"/>
      <c r="O208" s="230"/>
    </row>
    <row r="209" spans="12:15" ht="15.75" x14ac:dyDescent="0.2">
      <c r="L209" s="24"/>
      <c r="M209" s="24"/>
      <c r="N209" s="230"/>
      <c r="O209" s="230"/>
    </row>
    <row r="210" spans="12:15" ht="15.75" x14ac:dyDescent="0.2">
      <c r="L210" s="24"/>
      <c r="M210" s="24"/>
      <c r="N210" s="230"/>
      <c r="O210" s="230"/>
    </row>
    <row r="211" spans="12:15" ht="15.75" x14ac:dyDescent="0.2">
      <c r="L211" s="24"/>
      <c r="M211" s="24"/>
      <c r="N211" s="230"/>
      <c r="O211" s="230"/>
    </row>
    <row r="212" spans="12:15" ht="15.75" x14ac:dyDescent="0.2">
      <c r="L212" s="24"/>
      <c r="M212" s="24"/>
      <c r="N212" s="230"/>
      <c r="O212" s="230"/>
    </row>
    <row r="213" spans="12:15" ht="15.75" x14ac:dyDescent="0.2">
      <c r="L213" s="24"/>
      <c r="M213" s="24"/>
      <c r="N213" s="230"/>
      <c r="O213" s="230"/>
    </row>
    <row r="214" spans="12:15" ht="15.75" x14ac:dyDescent="0.2">
      <c r="L214" s="24"/>
      <c r="M214" s="24"/>
      <c r="N214" s="230"/>
      <c r="O214" s="230"/>
    </row>
    <row r="215" spans="12:15" ht="15.75" x14ac:dyDescent="0.2">
      <c r="L215" s="24"/>
      <c r="M215" s="24"/>
      <c r="N215" s="230"/>
      <c r="O215" s="230"/>
    </row>
    <row r="216" spans="12:15" ht="15.75" x14ac:dyDescent="0.2">
      <c r="L216" s="24"/>
      <c r="M216" s="24"/>
      <c r="N216" s="230"/>
      <c r="O216" s="230"/>
    </row>
    <row r="217" spans="12:15" ht="15.75" x14ac:dyDescent="0.2">
      <c r="L217" s="24"/>
      <c r="M217" s="24"/>
      <c r="N217" s="230"/>
      <c r="O217" s="230"/>
    </row>
    <row r="218" spans="12:15" ht="15.75" x14ac:dyDescent="0.2">
      <c r="L218" s="24"/>
      <c r="M218" s="24"/>
      <c r="N218" s="230"/>
      <c r="O218" s="230"/>
    </row>
    <row r="219" spans="12:15" ht="15.75" x14ac:dyDescent="0.2">
      <c r="L219" s="24"/>
      <c r="M219" s="24"/>
      <c r="N219" s="230"/>
      <c r="O219" s="230"/>
    </row>
    <row r="220" spans="12:15" ht="15.75" x14ac:dyDescent="0.2">
      <c r="L220" s="24"/>
      <c r="M220" s="24"/>
      <c r="N220" s="230"/>
      <c r="O220" s="230"/>
    </row>
    <row r="221" spans="12:15" ht="15.75" x14ac:dyDescent="0.2">
      <c r="L221" s="24"/>
      <c r="M221" s="24"/>
      <c r="N221" s="230"/>
      <c r="O221" s="230"/>
    </row>
    <row r="222" spans="12:15" ht="15.75" x14ac:dyDescent="0.2">
      <c r="L222" s="24"/>
      <c r="M222" s="24"/>
      <c r="N222" s="230"/>
      <c r="O222" s="230"/>
    </row>
    <row r="223" spans="12:15" ht="15.75" x14ac:dyDescent="0.2">
      <c r="L223" s="24"/>
      <c r="M223" s="24"/>
      <c r="N223" s="230"/>
      <c r="O223" s="230"/>
    </row>
    <row r="224" spans="12:15" ht="15.75" x14ac:dyDescent="0.2">
      <c r="L224" s="24"/>
      <c r="M224" s="24"/>
      <c r="N224" s="230"/>
      <c r="O224" s="230"/>
    </row>
    <row r="225" spans="12:15" ht="15.75" x14ac:dyDescent="0.2">
      <c r="L225" s="24"/>
      <c r="M225" s="24"/>
      <c r="N225" s="230"/>
      <c r="O225" s="230"/>
    </row>
    <row r="226" spans="12:15" ht="15.75" x14ac:dyDescent="0.2">
      <c r="L226" s="24"/>
      <c r="M226" s="24"/>
      <c r="N226" s="230"/>
      <c r="O226" s="230"/>
    </row>
    <row r="227" spans="12:15" ht="15.75" x14ac:dyDescent="0.2">
      <c r="L227" s="24"/>
      <c r="M227" s="24"/>
      <c r="N227" s="230"/>
      <c r="O227" s="230"/>
    </row>
    <row r="228" spans="12:15" ht="15.75" x14ac:dyDescent="0.2">
      <c r="L228" s="24"/>
      <c r="M228" s="24"/>
      <c r="N228" s="230"/>
      <c r="O228" s="230"/>
    </row>
    <row r="229" spans="12:15" ht="15.75" x14ac:dyDescent="0.2">
      <c r="L229" s="24"/>
      <c r="M229" s="24"/>
      <c r="N229" s="230"/>
      <c r="O229" s="230"/>
    </row>
    <row r="230" spans="12:15" ht="15.75" x14ac:dyDescent="0.2">
      <c r="L230" s="24"/>
      <c r="M230" s="24"/>
      <c r="N230" s="230"/>
      <c r="O230" s="230"/>
    </row>
    <row r="231" spans="12:15" ht="15.75" x14ac:dyDescent="0.2">
      <c r="L231" s="24"/>
      <c r="M231" s="24"/>
      <c r="N231" s="230"/>
      <c r="O231" s="230"/>
    </row>
    <row r="232" spans="12:15" ht="15.75" x14ac:dyDescent="0.2">
      <c r="L232" s="24"/>
      <c r="M232" s="24"/>
      <c r="N232" s="230"/>
      <c r="O232" s="230"/>
    </row>
    <row r="233" spans="12:15" ht="15.75" x14ac:dyDescent="0.2">
      <c r="L233" s="24"/>
      <c r="M233" s="24"/>
      <c r="N233" s="230"/>
      <c r="O233" s="230"/>
    </row>
    <row r="234" spans="12:15" ht="15.75" x14ac:dyDescent="0.2">
      <c r="L234" s="24"/>
      <c r="M234" s="24"/>
      <c r="N234" s="230"/>
      <c r="O234" s="230"/>
    </row>
    <row r="235" spans="12:15" ht="15.75" x14ac:dyDescent="0.2">
      <c r="L235" s="24"/>
      <c r="M235" s="24"/>
      <c r="N235" s="230"/>
      <c r="O235" s="230"/>
    </row>
    <row r="236" spans="12:15" ht="15.75" x14ac:dyDescent="0.2">
      <c r="L236" s="24"/>
      <c r="M236" s="24"/>
      <c r="N236" s="230"/>
      <c r="O236" s="230"/>
    </row>
    <row r="237" spans="12:15" ht="15.75" x14ac:dyDescent="0.2">
      <c r="L237" s="24"/>
      <c r="M237" s="24"/>
      <c r="N237" s="230"/>
      <c r="O237" s="230"/>
    </row>
    <row r="238" spans="12:15" ht="15.75" x14ac:dyDescent="0.2">
      <c r="L238" s="24"/>
      <c r="M238" s="24"/>
      <c r="N238" s="230"/>
      <c r="O238" s="230"/>
    </row>
    <row r="239" spans="12:15" ht="15.75" x14ac:dyDescent="0.2">
      <c r="L239" s="24"/>
      <c r="M239" s="24"/>
      <c r="N239" s="230"/>
      <c r="O239" s="230"/>
    </row>
    <row r="240" spans="12:15" ht="15.75" x14ac:dyDescent="0.2">
      <c r="L240" s="24"/>
      <c r="M240" s="24"/>
      <c r="N240" s="230"/>
      <c r="O240" s="230"/>
    </row>
    <row r="241" spans="12:15" ht="15.75" x14ac:dyDescent="0.2">
      <c r="L241" s="24"/>
      <c r="M241" s="24"/>
      <c r="N241" s="230"/>
      <c r="O241" s="230"/>
    </row>
    <row r="242" spans="12:15" ht="15.75" x14ac:dyDescent="0.2">
      <c r="L242" s="24"/>
      <c r="M242" s="24"/>
      <c r="N242" s="230"/>
      <c r="O242" s="230"/>
    </row>
    <row r="243" spans="12:15" ht="15.75" x14ac:dyDescent="0.2">
      <c r="L243" s="24"/>
      <c r="M243" s="24"/>
      <c r="N243" s="230"/>
      <c r="O243" s="230"/>
    </row>
    <row r="244" spans="12:15" ht="15.75" x14ac:dyDescent="0.2">
      <c r="L244" s="24"/>
      <c r="M244" s="24"/>
      <c r="N244" s="230"/>
      <c r="O244" s="230"/>
    </row>
    <row r="245" spans="12:15" ht="15.75" x14ac:dyDescent="0.2">
      <c r="L245" s="24"/>
      <c r="M245" s="24"/>
      <c r="N245" s="230"/>
      <c r="O245" s="230"/>
    </row>
    <row r="246" spans="12:15" ht="15.75" x14ac:dyDescent="0.2">
      <c r="L246" s="24"/>
      <c r="M246" s="24"/>
      <c r="N246" s="230"/>
      <c r="O246" s="230"/>
    </row>
    <row r="247" spans="12:15" ht="15.75" x14ac:dyDescent="0.2">
      <c r="L247" s="24"/>
      <c r="M247" s="24"/>
      <c r="N247" s="230"/>
      <c r="O247" s="230"/>
    </row>
    <row r="248" spans="12:15" ht="15.75" x14ac:dyDescent="0.2">
      <c r="L248" s="24"/>
      <c r="M248" s="24"/>
      <c r="N248" s="230"/>
      <c r="O248" s="230"/>
    </row>
    <row r="249" spans="12:15" ht="15.75" x14ac:dyDescent="0.2">
      <c r="L249" s="24"/>
      <c r="M249" s="24"/>
      <c r="N249" s="230"/>
      <c r="O249" s="230"/>
    </row>
    <row r="250" spans="12:15" ht="15.75" x14ac:dyDescent="0.2">
      <c r="L250" s="24"/>
      <c r="M250" s="24"/>
      <c r="N250" s="230"/>
      <c r="O250" s="230"/>
    </row>
    <row r="251" spans="12:15" ht="15.75" x14ac:dyDescent="0.2">
      <c r="L251" s="24"/>
      <c r="M251" s="24"/>
      <c r="N251" s="230"/>
      <c r="O251" s="230"/>
    </row>
    <row r="252" spans="12:15" ht="15.75" x14ac:dyDescent="0.2">
      <c r="L252" s="24"/>
      <c r="M252" s="24"/>
      <c r="N252" s="230"/>
      <c r="O252" s="230"/>
    </row>
    <row r="253" spans="12:15" ht="15.75" x14ac:dyDescent="0.2">
      <c r="L253" s="24"/>
      <c r="M253" s="24"/>
      <c r="N253" s="230"/>
      <c r="O253" s="230"/>
    </row>
    <row r="254" spans="12:15" ht="15.75" x14ac:dyDescent="0.2">
      <c r="L254" s="24"/>
      <c r="M254" s="24"/>
      <c r="N254" s="230"/>
      <c r="O254" s="230"/>
    </row>
    <row r="255" spans="12:15" x14ac:dyDescent="0.2">
      <c r="L255" s="230"/>
      <c r="M255" s="230"/>
      <c r="N255" s="230"/>
      <c r="O255" s="230"/>
    </row>
    <row r="256" spans="12:15" x14ac:dyDescent="0.2">
      <c r="L256" s="230"/>
      <c r="M256" s="230"/>
      <c r="N256" s="230"/>
      <c r="O256" s="230"/>
    </row>
    <row r="257" spans="12:15" x14ac:dyDescent="0.2">
      <c r="L257" s="230"/>
      <c r="M257" s="230"/>
      <c r="N257" s="230"/>
      <c r="O257" s="230"/>
    </row>
    <row r="258" spans="12:15" x14ac:dyDescent="0.2">
      <c r="L258" s="230"/>
      <c r="M258" s="230"/>
      <c r="N258" s="230"/>
      <c r="O258" s="230"/>
    </row>
    <row r="259" spans="12:15" x14ac:dyDescent="0.2">
      <c r="L259" s="230"/>
      <c r="M259" s="230"/>
      <c r="N259" s="230"/>
      <c r="O259" s="230"/>
    </row>
    <row r="260" spans="12:15" x14ac:dyDescent="0.2">
      <c r="L260" s="230"/>
      <c r="M260" s="230"/>
      <c r="N260" s="230"/>
      <c r="O260" s="230"/>
    </row>
    <row r="261" spans="12:15" x14ac:dyDescent="0.2">
      <c r="L261" s="230"/>
      <c r="M261" s="230"/>
      <c r="N261" s="230"/>
      <c r="O261" s="230"/>
    </row>
    <row r="262" spans="12:15" x14ac:dyDescent="0.2">
      <c r="L262" s="230"/>
      <c r="M262" s="230"/>
      <c r="N262" s="230"/>
      <c r="O262" s="230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2" width="2.140625" style="120" customWidth="1"/>
    <col min="43" max="43" width="1" style="120" customWidth="1"/>
    <col min="44" max="45" width="3.14062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3"/>
      <c r="B5" s="243"/>
      <c r="C5" s="243"/>
      <c r="D5" s="145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55"/>
      <c r="Q5" s="55"/>
      <c r="R5" s="56"/>
      <c r="S5" s="43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</row>
    <row r="6" spans="1:57" s="31" customFormat="1" ht="12" customHeight="1" x14ac:dyDescent="0.2">
      <c r="A6" s="1435" t="s">
        <v>167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168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2"/>
      <c r="B7" s="242"/>
      <c r="C7" s="242"/>
      <c r="D7" s="241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35"/>
      <c r="Q7" s="235"/>
      <c r="R7" s="52"/>
      <c r="S7" s="43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  <c r="AX7" s="242"/>
      <c r="AY7" s="242"/>
      <c r="AZ7" s="242"/>
      <c r="BA7" s="242"/>
      <c r="BB7" s="242"/>
      <c r="BC7" s="242"/>
      <c r="BD7" s="242"/>
      <c r="BE7" s="242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34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17" si="0">G14*100/F14</f>
        <v>100</v>
      </c>
      <c r="I14" s="224">
        <v>1</v>
      </c>
      <c r="J14" s="225">
        <f t="shared" ref="J14:J17" si="1">I14*G14</f>
        <v>1</v>
      </c>
      <c r="K14" s="183">
        <f>J14*B14</f>
        <v>8</v>
      </c>
      <c r="L14" s="183">
        <f>B14*7960</f>
        <v>63680</v>
      </c>
      <c r="M14" s="183">
        <f>L14*J14</f>
        <v>63680</v>
      </c>
      <c r="N14" s="183">
        <f>C14*J14</f>
        <v>0</v>
      </c>
      <c r="O14" s="183">
        <f>N14*7960</f>
        <v>0</v>
      </c>
      <c r="P14" s="114">
        <f>K14+N14</f>
        <v>8</v>
      </c>
      <c r="Q14" s="114">
        <f>M14+P14</f>
        <v>63688</v>
      </c>
      <c r="R14" s="49"/>
      <c r="S14" s="233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f t="shared" ref="Y14:Y17" si="2">X14*100/W14</f>
        <v>100</v>
      </c>
      <c r="Z14" s="224">
        <v>1</v>
      </c>
      <c r="AA14" s="225">
        <f t="shared" ref="AA14:AA17" si="3">Z14*X14</f>
        <v>1</v>
      </c>
      <c r="AB14" s="93"/>
      <c r="AC14" s="93">
        <f>AF14+AH14+AJ14+AL14+AN14+AP14+AR14+AT14+AV14+AX14+AZ14+BB14</f>
        <v>1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/>
      <c r="AW14" s="174"/>
      <c r="AX14" s="174"/>
      <c r="AY14" s="174"/>
      <c r="AZ14" s="174">
        <v>1</v>
      </c>
      <c r="BA14" s="174"/>
      <c r="BB14" s="93"/>
      <c r="BC14" s="93"/>
      <c r="BD14" s="93">
        <f>AF14+AH14+AJ14+AL14+AN14+AP14+AR14+AT14+AV14+AX14+AZ14</f>
        <v>1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/>
      <c r="D15" s="1420"/>
      <c r="E15" s="67" t="s">
        <v>50</v>
      </c>
      <c r="F15" s="223">
        <v>2</v>
      </c>
      <c r="G15" s="223">
        <v>2</v>
      </c>
      <c r="H15" s="224">
        <f t="shared" si="0"/>
        <v>100</v>
      </c>
      <c r="I15" s="224">
        <v>1</v>
      </c>
      <c r="J15" s="226">
        <f t="shared" si="1"/>
        <v>2</v>
      </c>
      <c r="K15" s="183">
        <f t="shared" ref="K15:K17" si="4">J15*B15</f>
        <v>8</v>
      </c>
      <c r="L15" s="183">
        <f t="shared" ref="L15:L78" si="5">B15*7960</f>
        <v>31840</v>
      </c>
      <c r="M15" s="183">
        <f t="shared" ref="M15:M17" si="6">L15*J15</f>
        <v>63680</v>
      </c>
      <c r="N15" s="183">
        <f>C15+J15</f>
        <v>2</v>
      </c>
      <c r="O15" s="183">
        <f t="shared" ref="O15:O17" si="7">N15*7960</f>
        <v>15920</v>
      </c>
      <c r="P15" s="114">
        <f t="shared" ref="P15:P17" si="8">K15+N15</f>
        <v>10</v>
      </c>
      <c r="Q15" s="114">
        <f t="shared" ref="Q15:Q17" si="9">M15+P15</f>
        <v>63690</v>
      </c>
      <c r="R15" s="49"/>
      <c r="S15" s="233"/>
      <c r="T15" s="85">
        <v>4</v>
      </c>
      <c r="U15" s="1584"/>
      <c r="V15" s="83" t="s">
        <v>50</v>
      </c>
      <c r="W15" s="223">
        <v>2</v>
      </c>
      <c r="X15" s="223">
        <v>2</v>
      </c>
      <c r="Y15" s="224">
        <f t="shared" si="2"/>
        <v>100</v>
      </c>
      <c r="Z15" s="224">
        <v>1</v>
      </c>
      <c r="AA15" s="226">
        <f t="shared" si="3"/>
        <v>2</v>
      </c>
      <c r="AB15" s="91"/>
      <c r="AC15" s="93">
        <f t="shared" ref="AC15:AD17" si="10">AF15+AH15+AJ15+AL15+AN15+AP15+AR15+AT15+AV15+AX15+AZ15+BB15</f>
        <v>2</v>
      </c>
      <c r="AD15" s="94">
        <f t="shared" si="10"/>
        <v>0</v>
      </c>
      <c r="AE15" s="95">
        <f t="shared" ref="AE15:AE17" si="11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/>
      <c r="AU15" s="174"/>
      <c r="AV15" s="174"/>
      <c r="AW15" s="174"/>
      <c r="AX15" s="174">
        <v>1</v>
      </c>
      <c r="AY15" s="174"/>
      <c r="AZ15" s="174">
        <v>1</v>
      </c>
      <c r="BA15" s="174"/>
      <c r="BB15" s="91"/>
      <c r="BC15" s="91"/>
      <c r="BD15" s="93">
        <f t="shared" ref="BD15:BD17" si="12">AF15+AH15+AJ15+AL15+AN15+AP15+AR15+AT15+AV15+AX15+AZ15</f>
        <v>2</v>
      </c>
      <c r="BE15" s="93">
        <f t="shared" ref="BE15:BE17" si="13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/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4</v>
      </c>
      <c r="J16" s="226">
        <f t="shared" si="1"/>
        <v>4</v>
      </c>
      <c r="K16" s="183">
        <f t="shared" si="4"/>
        <v>32</v>
      </c>
      <c r="L16" s="183">
        <f t="shared" si="5"/>
        <v>63680</v>
      </c>
      <c r="M16" s="183">
        <f t="shared" si="6"/>
        <v>254720</v>
      </c>
      <c r="N16" s="183">
        <f>C16+J16</f>
        <v>4</v>
      </c>
      <c r="O16" s="183">
        <f t="shared" si="7"/>
        <v>31840</v>
      </c>
      <c r="P16" s="114">
        <f t="shared" si="8"/>
        <v>36</v>
      </c>
      <c r="Q16" s="114">
        <f t="shared" si="9"/>
        <v>254756</v>
      </c>
      <c r="R16" s="50"/>
      <c r="S16" s="233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f t="shared" si="2"/>
        <v>100</v>
      </c>
      <c r="Z16" s="224">
        <v>4</v>
      </c>
      <c r="AA16" s="226">
        <f t="shared" si="3"/>
        <v>4</v>
      </c>
      <c r="AB16" s="91"/>
      <c r="AC16" s="93">
        <f t="shared" si="10"/>
        <v>4</v>
      </c>
      <c r="AD16" s="94">
        <f t="shared" si="10"/>
        <v>0</v>
      </c>
      <c r="AE16" s="95">
        <f t="shared" si="11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2"/>
        <v>4</v>
      </c>
      <c r="BE16" s="93">
        <f t="shared" si="13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2</v>
      </c>
      <c r="G17" s="223">
        <v>2</v>
      </c>
      <c r="H17" s="224">
        <f t="shared" si="0"/>
        <v>100</v>
      </c>
      <c r="I17" s="224">
        <v>2</v>
      </c>
      <c r="J17" s="225">
        <f t="shared" si="1"/>
        <v>4</v>
      </c>
      <c r="K17" s="183">
        <f t="shared" si="4"/>
        <v>16</v>
      </c>
      <c r="L17" s="183">
        <f t="shared" si="5"/>
        <v>31840</v>
      </c>
      <c r="M17" s="183">
        <f t="shared" si="6"/>
        <v>127360</v>
      </c>
      <c r="N17" s="183">
        <f t="shared" ref="N17" si="14">C17*J17</f>
        <v>0</v>
      </c>
      <c r="O17" s="183">
        <f t="shared" si="7"/>
        <v>0</v>
      </c>
      <c r="P17" s="114">
        <f t="shared" si="8"/>
        <v>16</v>
      </c>
      <c r="Q17" s="114">
        <f t="shared" si="9"/>
        <v>127376</v>
      </c>
      <c r="R17" s="50"/>
      <c r="S17" s="233"/>
      <c r="T17" s="85">
        <v>6</v>
      </c>
      <c r="U17" s="1583"/>
      <c r="V17" s="83" t="s">
        <v>50</v>
      </c>
      <c r="W17" s="223">
        <v>2</v>
      </c>
      <c r="X17" s="223">
        <v>2</v>
      </c>
      <c r="Y17" s="224">
        <f t="shared" si="2"/>
        <v>100</v>
      </c>
      <c r="Z17" s="224">
        <v>2</v>
      </c>
      <c r="AA17" s="225">
        <f t="shared" si="3"/>
        <v>4</v>
      </c>
      <c r="AB17" s="91"/>
      <c r="AC17" s="93">
        <f t="shared" si="10"/>
        <v>4</v>
      </c>
      <c r="AD17" s="94">
        <f t="shared" si="10"/>
        <v>0</v>
      </c>
      <c r="AE17" s="95">
        <f t="shared" si="11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2"/>
        <v>4</v>
      </c>
      <c r="BE17" s="93">
        <f t="shared" si="13"/>
        <v>0</v>
      </c>
    </row>
    <row r="18" spans="1:57" ht="34.5" customHeight="1" x14ac:dyDescent="0.2">
      <c r="A18" s="135">
        <v>7</v>
      </c>
      <c r="B18" s="215">
        <v>0.6</v>
      </c>
      <c r="C18" s="71"/>
      <c r="D18" s="23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33"/>
      <c r="T18" s="85">
        <v>7</v>
      </c>
      <c r="U18" s="239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3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33"/>
      <c r="T19" s="85">
        <v>8</v>
      </c>
      <c r="U19" s="239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3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33"/>
      <c r="T20" s="85">
        <v>9</v>
      </c>
      <c r="U20" s="239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3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33"/>
      <c r="T21" s="85">
        <v>10</v>
      </c>
      <c r="U21" s="239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/>
      <c r="G22" s="227"/>
      <c r="H22" s="228"/>
      <c r="I22" s="228"/>
      <c r="J22" s="229"/>
      <c r="K22" s="183"/>
      <c r="L22" s="183"/>
      <c r="M22" s="183"/>
      <c r="N22" s="183"/>
      <c r="O22" s="183"/>
      <c r="P22" s="114"/>
      <c r="Q22" s="114"/>
      <c r="R22" s="50"/>
      <c r="S22" s="233"/>
      <c r="T22" s="85">
        <v>11</v>
      </c>
      <c r="U22" s="1584" t="s">
        <v>56</v>
      </c>
      <c r="V22" s="83" t="s">
        <v>57</v>
      </c>
      <c r="W22" s="227"/>
      <c r="X22" s="227"/>
      <c r="Y22" s="228"/>
      <c r="Z22" s="228"/>
      <c r="AA22" s="229"/>
      <c r="AB22" s="91"/>
      <c r="AC22" s="93"/>
      <c r="AD22" s="94"/>
      <c r="AE22" s="95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/>
      <c r="AU22" s="174"/>
      <c r="AV22" s="174"/>
      <c r="AW22" s="174"/>
      <c r="AX22" s="174"/>
      <c r="AY22" s="174"/>
      <c r="AZ22" s="174"/>
      <c r="BA22" s="174"/>
      <c r="BB22" s="91"/>
      <c r="BC22" s="91"/>
      <c r="BD22" s="93"/>
      <c r="BE22" s="93"/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/>
      <c r="G23" s="227"/>
      <c r="H23" s="228"/>
      <c r="I23" s="228"/>
      <c r="J23" s="229"/>
      <c r="K23" s="183"/>
      <c r="L23" s="183"/>
      <c r="M23" s="183"/>
      <c r="N23" s="183"/>
      <c r="O23" s="183"/>
      <c r="P23" s="114"/>
      <c r="Q23" s="114"/>
      <c r="R23" s="50"/>
      <c r="S23" s="233"/>
      <c r="T23" s="85">
        <v>12</v>
      </c>
      <c r="U23" s="1584"/>
      <c r="V23" s="83" t="s">
        <v>50</v>
      </c>
      <c r="W23" s="227"/>
      <c r="X23" s="227"/>
      <c r="Y23" s="228"/>
      <c r="Z23" s="228"/>
      <c r="AA23" s="229"/>
      <c r="AB23" s="91"/>
      <c r="AC23" s="93"/>
      <c r="AD23" s="94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/>
      <c r="AU23" s="174"/>
      <c r="AV23" s="174"/>
      <c r="AW23" s="174"/>
      <c r="AX23" s="174"/>
      <c r="AY23" s="174"/>
      <c r="AZ23" s="174"/>
      <c r="BA23" s="174"/>
      <c r="BB23" s="91"/>
      <c r="BC23" s="91"/>
      <c r="BD23" s="93"/>
      <c r="BE23" s="93"/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/>
      <c r="G24" s="223"/>
      <c r="H24" s="224"/>
      <c r="I24" s="224"/>
      <c r="J24" s="225"/>
      <c r="K24" s="183"/>
      <c r="L24" s="183"/>
      <c r="M24" s="183"/>
      <c r="N24" s="183"/>
      <c r="O24" s="183"/>
      <c r="P24" s="114"/>
      <c r="Q24" s="114"/>
      <c r="R24" s="50"/>
      <c r="S24" s="233"/>
      <c r="T24" s="85">
        <v>13</v>
      </c>
      <c r="U24" s="1590" t="s">
        <v>58</v>
      </c>
      <c r="V24" s="83" t="s">
        <v>49</v>
      </c>
      <c r="W24" s="223"/>
      <c r="X24" s="223"/>
      <c r="Y24" s="224"/>
      <c r="Z24" s="224"/>
      <c r="AA24" s="225"/>
      <c r="AB24" s="91"/>
      <c r="AC24" s="93"/>
      <c r="AD24" s="94"/>
      <c r="AE24" s="95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/>
      <c r="AU24" s="174"/>
      <c r="AV24" s="174"/>
      <c r="AW24" s="174"/>
      <c r="AX24" s="174"/>
      <c r="AY24" s="174"/>
      <c r="AZ24" s="174"/>
      <c r="BA24" s="174"/>
      <c r="BB24" s="91"/>
      <c r="BC24" s="91"/>
      <c r="BD24" s="93"/>
      <c r="BE24" s="93"/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/>
      <c r="G25" s="223"/>
      <c r="H25" s="224"/>
      <c r="I25" s="224"/>
      <c r="J25" s="225"/>
      <c r="K25" s="183"/>
      <c r="L25" s="183"/>
      <c r="M25" s="183"/>
      <c r="N25" s="183"/>
      <c r="O25" s="183"/>
      <c r="P25" s="114"/>
      <c r="Q25" s="114"/>
      <c r="R25" s="50"/>
      <c r="S25" s="233"/>
      <c r="T25" s="85">
        <v>14</v>
      </c>
      <c r="U25" s="1590"/>
      <c r="V25" s="83" t="s">
        <v>50</v>
      </c>
      <c r="W25" s="223"/>
      <c r="X25" s="223"/>
      <c r="Y25" s="224"/>
      <c r="Z25" s="224"/>
      <c r="AA25" s="225"/>
      <c r="AB25" s="91"/>
      <c r="AC25" s="93"/>
      <c r="AD25" s="94"/>
      <c r="AE25" s="95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/>
      <c r="AU25" s="174"/>
      <c r="AV25" s="174"/>
      <c r="AW25" s="174"/>
      <c r="AX25" s="174"/>
      <c r="AY25" s="174"/>
      <c r="AZ25" s="174"/>
      <c r="BA25" s="174"/>
      <c r="BB25" s="91"/>
      <c r="BC25" s="91"/>
      <c r="BD25" s="93"/>
      <c r="BE25" s="93"/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33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33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233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233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/>
      <c r="G30" s="227"/>
      <c r="H30" s="228"/>
      <c r="I30" s="228"/>
      <c r="J30" s="229"/>
      <c r="K30" s="183"/>
      <c r="L30" s="183"/>
      <c r="M30" s="183"/>
      <c r="N30" s="183"/>
      <c r="O30" s="183"/>
      <c r="P30" s="114"/>
      <c r="Q30" s="114"/>
      <c r="R30" s="50"/>
      <c r="S30" s="233"/>
      <c r="T30" s="85">
        <v>19</v>
      </c>
      <c r="U30" s="1584" t="s">
        <v>61</v>
      </c>
      <c r="V30" s="83" t="s">
        <v>49</v>
      </c>
      <c r="W30" s="227"/>
      <c r="X30" s="227"/>
      <c r="Y30" s="228"/>
      <c r="Z30" s="228"/>
      <c r="AA30" s="229"/>
      <c r="AB30" s="91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3"/>
      <c r="G31" s="223"/>
      <c r="H31" s="224"/>
      <c r="I31" s="224"/>
      <c r="J31" s="225"/>
      <c r="K31" s="183"/>
      <c r="L31" s="183"/>
      <c r="M31" s="183"/>
      <c r="N31" s="183"/>
      <c r="O31" s="183"/>
      <c r="P31" s="114"/>
      <c r="Q31" s="114"/>
      <c r="R31" s="50"/>
      <c r="S31" s="233"/>
      <c r="T31" s="85">
        <v>20</v>
      </c>
      <c r="U31" s="1584"/>
      <c r="V31" s="83" t="s">
        <v>50</v>
      </c>
      <c r="W31" s="223"/>
      <c r="X31" s="223"/>
      <c r="Y31" s="224"/>
      <c r="Z31" s="224"/>
      <c r="AA31" s="225"/>
      <c r="AB31" s="91"/>
      <c r="AC31" s="93"/>
      <c r="AD31" s="94"/>
      <c r="AE31" s="95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/>
      <c r="AU31" s="174"/>
      <c r="AV31" s="174"/>
      <c r="AW31" s="174"/>
      <c r="AX31" s="174"/>
      <c r="AY31" s="174"/>
      <c r="AZ31" s="174"/>
      <c r="BA31" s="174"/>
      <c r="BB31" s="79"/>
      <c r="BC31" s="79"/>
      <c r="BD31" s="93"/>
      <c r="BE31" s="93"/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223"/>
      <c r="G32" s="223"/>
      <c r="H32" s="224"/>
      <c r="I32" s="224"/>
      <c r="J32" s="225"/>
      <c r="K32" s="183"/>
      <c r="L32" s="183"/>
      <c r="M32" s="183"/>
      <c r="N32" s="183"/>
      <c r="O32" s="183"/>
      <c r="P32" s="114"/>
      <c r="Q32" s="114"/>
      <c r="R32" s="50"/>
      <c r="S32" s="233"/>
      <c r="T32" s="85">
        <v>21</v>
      </c>
      <c r="U32" s="1584" t="s">
        <v>62</v>
      </c>
      <c r="V32" s="83" t="s">
        <v>49</v>
      </c>
      <c r="W32" s="223"/>
      <c r="X32" s="223"/>
      <c r="Y32" s="224"/>
      <c r="Z32" s="224"/>
      <c r="AA32" s="225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223"/>
      <c r="G33" s="223"/>
      <c r="H33" s="224"/>
      <c r="I33" s="224"/>
      <c r="J33" s="225"/>
      <c r="K33" s="183"/>
      <c r="L33" s="183"/>
      <c r="M33" s="183"/>
      <c r="N33" s="183"/>
      <c r="O33" s="183"/>
      <c r="P33" s="114"/>
      <c r="Q33" s="114"/>
      <c r="R33" s="50"/>
      <c r="S33" s="233"/>
      <c r="T33" s="85">
        <v>22</v>
      </c>
      <c r="U33" s="1585"/>
      <c r="V33" s="83" t="s">
        <v>50</v>
      </c>
      <c r="W33" s="223"/>
      <c r="X33" s="223"/>
      <c r="Y33" s="224"/>
      <c r="Z33" s="224"/>
      <c r="AA33" s="225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80</v>
      </c>
      <c r="G35" s="173">
        <v>80</v>
      </c>
      <c r="H35" s="174">
        <f>G35*100/F35</f>
        <v>100</v>
      </c>
      <c r="I35" s="174">
        <v>1</v>
      </c>
      <c r="J35" s="176">
        <f>I35*G35</f>
        <v>80</v>
      </c>
      <c r="K35" s="183">
        <f t="shared" ref="K35:K48" si="15">J35*B35</f>
        <v>52.800000000000004</v>
      </c>
      <c r="L35" s="183">
        <f t="shared" si="5"/>
        <v>5253.6</v>
      </c>
      <c r="M35" s="183">
        <f t="shared" ref="M35:M48" si="16">L35*J35</f>
        <v>420288</v>
      </c>
      <c r="N35" s="183"/>
      <c r="O35" s="183"/>
      <c r="P35" s="114">
        <f t="shared" ref="P35:P48" si="17">K35+N35</f>
        <v>52.800000000000004</v>
      </c>
      <c r="Q35" s="114">
        <f t="shared" ref="Q35:Q48" si="18">M35+P35</f>
        <v>420340.8</v>
      </c>
      <c r="R35" s="61"/>
      <c r="S35" s="62"/>
      <c r="T35" s="85">
        <v>24</v>
      </c>
      <c r="U35" s="1588" t="s">
        <v>64</v>
      </c>
      <c r="V35" s="84"/>
      <c r="W35" s="173">
        <v>80</v>
      </c>
      <c r="X35" s="173">
        <v>80</v>
      </c>
      <c r="Y35" s="174">
        <f>X35*100/W35</f>
        <v>100</v>
      </c>
      <c r="Z35" s="174">
        <v>1</v>
      </c>
      <c r="AA35" s="176">
        <f>Z35*X35</f>
        <v>80</v>
      </c>
      <c r="AB35" s="81"/>
      <c r="AC35" s="93">
        <f t="shared" ref="AC35:AD48" si="19">AF35+AH35+AJ35+AL35+AN35+AP35+AR35+AT35+AV35+AX35+AZ35+BB35</f>
        <v>80</v>
      </c>
      <c r="AD35" s="94">
        <f t="shared" si="19"/>
        <v>0</v>
      </c>
      <c r="AE35" s="95">
        <f t="shared" ref="AE35:AE48" si="20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80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8" si="21">AF35+AH35+AJ35+AL35+AN35+AP35+AR35+AT35+AV35+AX35+AZ35</f>
        <v>80</v>
      </c>
      <c r="BE35" s="93">
        <f t="shared" ref="BE35:BE48" si="22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20</v>
      </c>
      <c r="G36" s="173">
        <v>20</v>
      </c>
      <c r="H36" s="174">
        <f>G36*100/F36</f>
        <v>100</v>
      </c>
      <c r="I36" s="174">
        <v>1</v>
      </c>
      <c r="J36" s="176">
        <f>I36*G36</f>
        <v>20</v>
      </c>
      <c r="K36" s="183">
        <f t="shared" si="15"/>
        <v>13.200000000000001</v>
      </c>
      <c r="L36" s="183">
        <f t="shared" si="5"/>
        <v>5253.6</v>
      </c>
      <c r="M36" s="183">
        <f t="shared" si="16"/>
        <v>105072</v>
      </c>
      <c r="N36" s="183"/>
      <c r="O36" s="183"/>
      <c r="P36" s="114">
        <f t="shared" si="17"/>
        <v>13.200000000000001</v>
      </c>
      <c r="Q36" s="114">
        <f t="shared" si="18"/>
        <v>105085.2</v>
      </c>
      <c r="R36" s="61"/>
      <c r="S36" s="62"/>
      <c r="T36" s="85">
        <v>25</v>
      </c>
      <c r="U36" s="1589"/>
      <c r="V36" s="84"/>
      <c r="W36" s="173">
        <v>20</v>
      </c>
      <c r="X36" s="173">
        <v>20</v>
      </c>
      <c r="Y36" s="174">
        <f>X36*100/W36</f>
        <v>100</v>
      </c>
      <c r="Z36" s="174">
        <v>1</v>
      </c>
      <c r="AA36" s="176">
        <f>Z36*X36</f>
        <v>20</v>
      </c>
      <c r="AB36" s="81"/>
      <c r="AC36" s="93">
        <f t="shared" si="19"/>
        <v>20</v>
      </c>
      <c r="AD36" s="94">
        <f t="shared" si="19"/>
        <v>0</v>
      </c>
      <c r="AE36" s="95">
        <f t="shared" si="20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20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21"/>
        <v>20</v>
      </c>
      <c r="BE36" s="93">
        <f t="shared" si="22"/>
        <v>0</v>
      </c>
    </row>
    <row r="37" spans="1:57" ht="21" customHeight="1" x14ac:dyDescent="0.2">
      <c r="A37" s="135">
        <v>26</v>
      </c>
      <c r="B37" s="215">
        <v>0.3</v>
      </c>
      <c r="C37" s="69"/>
      <c r="D37" s="23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33"/>
      <c r="T37" s="85">
        <v>26</v>
      </c>
      <c r="U37" s="24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3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33"/>
      <c r="T38" s="85">
        <v>27</v>
      </c>
      <c r="U38" s="24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33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33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33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33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33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33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/>
      <c r="G45" s="173"/>
      <c r="H45" s="174"/>
      <c r="I45" s="174"/>
      <c r="J45" s="176"/>
      <c r="K45" s="183"/>
      <c r="L45" s="183"/>
      <c r="M45" s="183"/>
      <c r="N45" s="183"/>
      <c r="O45" s="183"/>
      <c r="P45" s="114"/>
      <c r="Q45" s="114"/>
      <c r="R45" s="50"/>
      <c r="S45" s="233"/>
      <c r="T45" s="85">
        <v>34</v>
      </c>
      <c r="U45" s="1585" t="s">
        <v>71</v>
      </c>
      <c r="V45" s="83" t="s">
        <v>49</v>
      </c>
      <c r="W45" s="173"/>
      <c r="X45" s="173"/>
      <c r="Y45" s="174"/>
      <c r="Z45" s="174"/>
      <c r="AA45" s="176"/>
      <c r="AB45" s="91"/>
      <c r="AC45" s="93"/>
      <c r="AD45" s="94"/>
      <c r="AE45" s="95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/>
      <c r="AU45" s="174"/>
      <c r="AV45" s="174"/>
      <c r="AW45" s="174"/>
      <c r="AX45" s="174"/>
      <c r="AY45" s="174"/>
      <c r="AZ45" s="174"/>
      <c r="BA45" s="174"/>
      <c r="BB45" s="92"/>
      <c r="BC45" s="91"/>
      <c r="BD45" s="93"/>
      <c r="BE45" s="93"/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33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2</v>
      </c>
      <c r="C47" s="69"/>
      <c r="D47" s="1421" t="s">
        <v>72</v>
      </c>
      <c r="E47" s="67" t="s">
        <v>49</v>
      </c>
      <c r="F47" s="173">
        <v>25</v>
      </c>
      <c r="G47" s="173">
        <v>25</v>
      </c>
      <c r="H47" s="174">
        <f>G47*100/F47</f>
        <v>100</v>
      </c>
      <c r="I47" s="174">
        <v>8</v>
      </c>
      <c r="J47" s="175">
        <f>I47*G47</f>
        <v>200</v>
      </c>
      <c r="K47" s="183">
        <f t="shared" si="15"/>
        <v>400</v>
      </c>
      <c r="L47" s="183">
        <f t="shared" si="5"/>
        <v>15920</v>
      </c>
      <c r="M47" s="183">
        <f t="shared" si="16"/>
        <v>3184000</v>
      </c>
      <c r="N47" s="183"/>
      <c r="O47" s="183"/>
      <c r="P47" s="114">
        <f t="shared" si="17"/>
        <v>400</v>
      </c>
      <c r="Q47" s="114">
        <f t="shared" si="18"/>
        <v>3184400</v>
      </c>
      <c r="R47" s="50"/>
      <c r="S47" s="233"/>
      <c r="T47" s="85">
        <v>36</v>
      </c>
      <c r="U47" s="1585" t="s">
        <v>72</v>
      </c>
      <c r="V47" s="83" t="s">
        <v>49</v>
      </c>
      <c r="W47" s="173">
        <v>25</v>
      </c>
      <c r="X47" s="173">
        <v>25</v>
      </c>
      <c r="Y47" s="174">
        <f>X47*100/W47</f>
        <v>100</v>
      </c>
      <c r="Z47" s="174">
        <v>8</v>
      </c>
      <c r="AA47" s="175">
        <f>Z47*X47</f>
        <v>200</v>
      </c>
      <c r="AB47" s="91"/>
      <c r="AC47" s="93">
        <f t="shared" ref="AC47:AC48" si="23">AF47+AH47+AJ47+AL47+AN47+AP47+AR47+AT47+AV47+AX47+AZ47+BB47</f>
        <v>200</v>
      </c>
      <c r="AD47" s="94">
        <f t="shared" si="19"/>
        <v>0</v>
      </c>
      <c r="AE47" s="95">
        <f t="shared" si="20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50</v>
      </c>
      <c r="AU47" s="174"/>
      <c r="AV47" s="174">
        <v>50</v>
      </c>
      <c r="AW47" s="174"/>
      <c r="AX47" s="174">
        <v>50</v>
      </c>
      <c r="AY47" s="174"/>
      <c r="AZ47" s="174">
        <v>50</v>
      </c>
      <c r="BA47" s="174"/>
      <c r="BB47" s="92"/>
      <c r="BC47" s="91"/>
      <c r="BD47" s="93">
        <f t="shared" si="21"/>
        <v>200</v>
      </c>
      <c r="BE47" s="93">
        <f t="shared" si="22"/>
        <v>0</v>
      </c>
    </row>
    <row r="48" spans="1:57" ht="11.25" customHeight="1" x14ac:dyDescent="0.2">
      <c r="A48" s="135">
        <v>37</v>
      </c>
      <c r="B48" s="215">
        <v>1</v>
      </c>
      <c r="C48" s="69"/>
      <c r="D48" s="1421"/>
      <c r="E48" s="67" t="s">
        <v>50</v>
      </c>
      <c r="F48" s="173">
        <v>5</v>
      </c>
      <c r="G48" s="173">
        <v>5</v>
      </c>
      <c r="H48" s="174">
        <f>G48*100/F48</f>
        <v>100</v>
      </c>
      <c r="I48" s="174">
        <v>4</v>
      </c>
      <c r="J48" s="175">
        <f>I48*G48</f>
        <v>20</v>
      </c>
      <c r="K48" s="183">
        <f t="shared" si="15"/>
        <v>20</v>
      </c>
      <c r="L48" s="183">
        <f t="shared" si="5"/>
        <v>7960</v>
      </c>
      <c r="M48" s="183">
        <f t="shared" si="16"/>
        <v>159200</v>
      </c>
      <c r="N48" s="183"/>
      <c r="O48" s="183"/>
      <c r="P48" s="114">
        <f t="shared" si="17"/>
        <v>20</v>
      </c>
      <c r="Q48" s="114">
        <f t="shared" si="18"/>
        <v>159220</v>
      </c>
      <c r="R48" s="50"/>
      <c r="S48" s="233"/>
      <c r="T48" s="85">
        <v>37</v>
      </c>
      <c r="U48" s="1585"/>
      <c r="V48" s="83" t="s">
        <v>50</v>
      </c>
      <c r="W48" s="173">
        <v>5</v>
      </c>
      <c r="X48" s="173">
        <v>5</v>
      </c>
      <c r="Y48" s="174">
        <f>X48*100/W48</f>
        <v>100</v>
      </c>
      <c r="Z48" s="174">
        <v>4</v>
      </c>
      <c r="AA48" s="175">
        <f>Z48*X48</f>
        <v>20</v>
      </c>
      <c r="AB48" s="91"/>
      <c r="AC48" s="93">
        <f t="shared" si="23"/>
        <v>20</v>
      </c>
      <c r="AD48" s="94">
        <f t="shared" si="19"/>
        <v>0</v>
      </c>
      <c r="AE48" s="95">
        <f t="shared" si="20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5</v>
      </c>
      <c r="AU48" s="174"/>
      <c r="AV48" s="174">
        <v>5</v>
      </c>
      <c r="AW48" s="174"/>
      <c r="AX48" s="174">
        <v>5</v>
      </c>
      <c r="AY48" s="174"/>
      <c r="AZ48" s="174">
        <v>5</v>
      </c>
      <c r="BA48" s="174"/>
      <c r="BB48" s="91"/>
      <c r="BC48" s="91"/>
      <c r="BD48" s="93">
        <f t="shared" si="21"/>
        <v>20</v>
      </c>
      <c r="BE48" s="93">
        <f t="shared" si="22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33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33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33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33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33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33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33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33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3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33"/>
      <c r="T57" s="85">
        <v>46</v>
      </c>
      <c r="U57" s="24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33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33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33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33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33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33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33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33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33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33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33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33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33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33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33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33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20</v>
      </c>
      <c r="G76" s="173">
        <v>20</v>
      </c>
      <c r="H76" s="174">
        <f t="shared" ref="H76:H79" si="24">G76*100/F76</f>
        <v>100</v>
      </c>
      <c r="I76" s="174">
        <v>1</v>
      </c>
      <c r="J76" s="176">
        <f t="shared" ref="J76:J79" si="25">I76*G76</f>
        <v>20</v>
      </c>
      <c r="K76" s="183">
        <f t="shared" ref="K76:K79" si="26">J76*B76</f>
        <v>10</v>
      </c>
      <c r="L76" s="183">
        <f t="shared" ref="L76:L77" si="27">B76*7960</f>
        <v>3980</v>
      </c>
      <c r="M76" s="183">
        <f t="shared" ref="M76:M79" si="28">L76*J76</f>
        <v>79600</v>
      </c>
      <c r="N76" s="183"/>
      <c r="O76" s="183"/>
      <c r="P76" s="114">
        <f t="shared" ref="P76:P79" si="29">K76+N76</f>
        <v>10</v>
      </c>
      <c r="Q76" s="114">
        <f t="shared" ref="Q76:Q79" si="30">M76+P76</f>
        <v>79610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20</v>
      </c>
      <c r="X76" s="173">
        <v>20</v>
      </c>
      <c r="Y76" s="174">
        <f t="shared" ref="Y76:Y79" si="31">X76*100/W76</f>
        <v>100</v>
      </c>
      <c r="Z76" s="174">
        <v>1</v>
      </c>
      <c r="AA76" s="176">
        <f t="shared" ref="AA76:AA79" si="32">Z76*X76</f>
        <v>20</v>
      </c>
      <c r="AB76" s="91"/>
      <c r="AC76" s="93">
        <f t="shared" ref="AC76:AD79" si="33">AF76+AH76+AJ76+AL76+AN76+AP76+AR76+AT76+AV76+AX76+AZ76+BB76</f>
        <v>20</v>
      </c>
      <c r="AD76" s="94">
        <f t="shared" si="33"/>
        <v>0</v>
      </c>
      <c r="AE76" s="95">
        <f t="shared" ref="AE76:AE79" si="34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>
        <v>20</v>
      </c>
      <c r="AU76" s="184"/>
      <c r="AV76" s="184"/>
      <c r="AW76" s="184"/>
      <c r="AX76" s="184"/>
      <c r="AY76" s="184"/>
      <c r="AZ76" s="184"/>
      <c r="BA76" s="184"/>
      <c r="BB76" s="91"/>
      <c r="BC76" s="91"/>
      <c r="BD76" s="93">
        <f t="shared" ref="BD76:BD99" si="35">AF76+AH76+AJ76+AL76+AN76+AP76+AR76+AT76+AV76+AX76+AZ76</f>
        <v>20</v>
      </c>
      <c r="BE76" s="93">
        <f t="shared" ref="BE76:BE99" si="36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10</v>
      </c>
      <c r="G77" s="173">
        <v>10</v>
      </c>
      <c r="H77" s="174">
        <f t="shared" si="24"/>
        <v>100</v>
      </c>
      <c r="I77" s="174">
        <v>1</v>
      </c>
      <c r="J77" s="176">
        <f t="shared" si="25"/>
        <v>10</v>
      </c>
      <c r="K77" s="183">
        <f t="shared" si="26"/>
        <v>5</v>
      </c>
      <c r="L77" s="183">
        <f t="shared" si="27"/>
        <v>3980</v>
      </c>
      <c r="M77" s="183">
        <f t="shared" si="28"/>
        <v>39800</v>
      </c>
      <c r="N77" s="183"/>
      <c r="O77" s="183"/>
      <c r="P77" s="114">
        <f t="shared" si="29"/>
        <v>5</v>
      </c>
      <c r="Q77" s="114">
        <f t="shared" si="30"/>
        <v>39805</v>
      </c>
      <c r="R77" s="61"/>
      <c r="S77" s="62"/>
      <c r="T77" s="85">
        <v>66</v>
      </c>
      <c r="U77" s="1587"/>
      <c r="V77" s="83" t="s">
        <v>50</v>
      </c>
      <c r="W77" s="173">
        <v>10</v>
      </c>
      <c r="X77" s="173">
        <v>10</v>
      </c>
      <c r="Y77" s="174">
        <f t="shared" si="31"/>
        <v>100</v>
      </c>
      <c r="Z77" s="174">
        <v>1</v>
      </c>
      <c r="AA77" s="176">
        <f t="shared" si="32"/>
        <v>10</v>
      </c>
      <c r="AB77" s="91"/>
      <c r="AC77" s="93">
        <f t="shared" si="33"/>
        <v>10</v>
      </c>
      <c r="AD77" s="94">
        <f t="shared" si="33"/>
        <v>0</v>
      </c>
      <c r="AE77" s="95">
        <f t="shared" si="34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>
        <v>10</v>
      </c>
      <c r="AU77" s="184"/>
      <c r="AV77" s="184"/>
      <c r="AW77" s="184"/>
      <c r="AX77" s="184"/>
      <c r="AY77" s="184"/>
      <c r="AZ77" s="184"/>
      <c r="BA77" s="184"/>
      <c r="BB77" s="91"/>
      <c r="BC77" s="91"/>
      <c r="BD77" s="93">
        <f t="shared" si="35"/>
        <v>10</v>
      </c>
      <c r="BE77" s="93">
        <f t="shared" si="36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3</v>
      </c>
      <c r="G78" s="173">
        <v>3</v>
      </c>
      <c r="H78" s="174">
        <f t="shared" si="24"/>
        <v>100</v>
      </c>
      <c r="I78" s="174">
        <v>2</v>
      </c>
      <c r="J78" s="176">
        <f t="shared" si="25"/>
        <v>6</v>
      </c>
      <c r="K78" s="183">
        <f t="shared" si="26"/>
        <v>6</v>
      </c>
      <c r="L78" s="183">
        <f t="shared" si="5"/>
        <v>7960</v>
      </c>
      <c r="M78" s="183">
        <f t="shared" si="28"/>
        <v>47760</v>
      </c>
      <c r="N78" s="183"/>
      <c r="O78" s="183"/>
      <c r="P78" s="114">
        <f t="shared" si="29"/>
        <v>6</v>
      </c>
      <c r="Q78" s="114">
        <f t="shared" si="30"/>
        <v>47766</v>
      </c>
      <c r="R78" s="50"/>
      <c r="S78" s="233"/>
      <c r="T78" s="85">
        <v>67</v>
      </c>
      <c r="U78" s="1583" t="s">
        <v>90</v>
      </c>
      <c r="V78" s="83" t="s">
        <v>49</v>
      </c>
      <c r="W78" s="173">
        <v>3</v>
      </c>
      <c r="X78" s="173">
        <v>3</v>
      </c>
      <c r="Y78" s="174">
        <f t="shared" si="31"/>
        <v>100</v>
      </c>
      <c r="Z78" s="174">
        <v>2</v>
      </c>
      <c r="AA78" s="176">
        <f t="shared" si="32"/>
        <v>6</v>
      </c>
      <c r="AB78" s="91"/>
      <c r="AC78" s="93">
        <f t="shared" si="33"/>
        <v>6</v>
      </c>
      <c r="AD78" s="94">
        <f t="shared" si="33"/>
        <v>0</v>
      </c>
      <c r="AE78" s="95">
        <f t="shared" si="34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/>
      <c r="AU78" s="184"/>
      <c r="AV78" s="174">
        <v>3</v>
      </c>
      <c r="AW78" s="184"/>
      <c r="AX78" s="184">
        <v>3</v>
      </c>
      <c r="AY78" s="184"/>
      <c r="AZ78" s="184"/>
      <c r="BA78" s="184"/>
      <c r="BB78" s="91"/>
      <c r="BC78" s="91"/>
      <c r="BD78" s="93">
        <f t="shared" si="35"/>
        <v>6</v>
      </c>
      <c r="BE78" s="93">
        <f t="shared" si="36"/>
        <v>0</v>
      </c>
    </row>
    <row r="79" spans="1:57" ht="13.5" customHeight="1" x14ac:dyDescent="0.2">
      <c r="A79" s="135">
        <v>68</v>
      </c>
      <c r="B79" s="215">
        <v>1</v>
      </c>
      <c r="C79" s="208">
        <v>42</v>
      </c>
      <c r="D79" s="1419"/>
      <c r="E79" s="67" t="s">
        <v>50</v>
      </c>
      <c r="F79" s="173">
        <v>22</v>
      </c>
      <c r="G79" s="173">
        <v>10</v>
      </c>
      <c r="H79" s="174">
        <f t="shared" si="24"/>
        <v>45.454545454545453</v>
      </c>
      <c r="I79" s="174">
        <v>2</v>
      </c>
      <c r="J79" s="176">
        <f t="shared" si="25"/>
        <v>20</v>
      </c>
      <c r="K79" s="183">
        <f t="shared" si="26"/>
        <v>20</v>
      </c>
      <c r="L79" s="183">
        <f t="shared" ref="L79:L107" si="37">B79*7960</f>
        <v>7960</v>
      </c>
      <c r="M79" s="183">
        <f t="shared" si="28"/>
        <v>159200</v>
      </c>
      <c r="N79" s="183">
        <f>C79+J79</f>
        <v>62</v>
      </c>
      <c r="O79" s="183">
        <f t="shared" ref="O79" si="38">N79*7960</f>
        <v>493520</v>
      </c>
      <c r="P79" s="114">
        <f t="shared" si="29"/>
        <v>82</v>
      </c>
      <c r="Q79" s="114">
        <f t="shared" si="30"/>
        <v>159282</v>
      </c>
      <c r="R79" s="50"/>
      <c r="S79" s="233"/>
      <c r="T79" s="85">
        <v>68</v>
      </c>
      <c r="U79" s="1583"/>
      <c r="V79" s="83" t="s">
        <v>50</v>
      </c>
      <c r="W79" s="173">
        <v>22</v>
      </c>
      <c r="X79" s="173">
        <v>10</v>
      </c>
      <c r="Y79" s="174">
        <f t="shared" si="31"/>
        <v>45.454545454545453</v>
      </c>
      <c r="Z79" s="174">
        <v>2</v>
      </c>
      <c r="AA79" s="176">
        <f t="shared" si="32"/>
        <v>20</v>
      </c>
      <c r="AB79" s="91"/>
      <c r="AC79" s="93">
        <f t="shared" si="33"/>
        <v>20</v>
      </c>
      <c r="AD79" s="94">
        <f t="shared" si="33"/>
        <v>0</v>
      </c>
      <c r="AE79" s="95">
        <f t="shared" si="34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/>
      <c r="AU79" s="174"/>
      <c r="AV79" s="174">
        <v>10</v>
      </c>
      <c r="AW79" s="174"/>
      <c r="AX79" s="174">
        <v>10</v>
      </c>
      <c r="AY79" s="174"/>
      <c r="AZ79" s="174"/>
      <c r="BA79" s="174"/>
      <c r="BB79" s="91"/>
      <c r="BC79" s="91"/>
      <c r="BD79" s="93">
        <f t="shared" si="35"/>
        <v>20</v>
      </c>
      <c r="BE79" s="93">
        <f t="shared" si="36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33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33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33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33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/>
      <c r="G84" s="173"/>
      <c r="H84" s="174"/>
      <c r="I84" s="174"/>
      <c r="J84" s="176"/>
      <c r="K84" s="183"/>
      <c r="L84" s="183"/>
      <c r="M84" s="183"/>
      <c r="N84" s="183"/>
      <c r="O84" s="183"/>
      <c r="P84" s="114"/>
      <c r="Q84" s="114"/>
      <c r="R84" s="50"/>
      <c r="S84" s="233"/>
      <c r="T84" s="85">
        <v>73</v>
      </c>
      <c r="U84" s="1584" t="s">
        <v>93</v>
      </c>
      <c r="V84" s="83" t="s">
        <v>49</v>
      </c>
      <c r="W84" s="173"/>
      <c r="X84" s="173"/>
      <c r="Y84" s="174"/>
      <c r="Z84" s="174"/>
      <c r="AA84" s="176"/>
      <c r="AB84" s="91"/>
      <c r="AC84" s="93"/>
      <c r="AD84" s="94"/>
      <c r="AE84" s="95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/>
      <c r="AW84" s="174"/>
      <c r="AX84" s="174"/>
      <c r="AY84" s="174"/>
      <c r="AZ84" s="174"/>
      <c r="BA84" s="174"/>
      <c r="BB84" s="91"/>
      <c r="BC84" s="91"/>
      <c r="BD84" s="93"/>
      <c r="BE84" s="93"/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33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33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33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233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33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33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33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3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33"/>
      <c r="T92" s="85">
        <v>81</v>
      </c>
      <c r="U92" s="239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3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33"/>
      <c r="T93" s="85">
        <v>82</v>
      </c>
      <c r="U93" s="24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33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33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33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33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32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39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33"/>
      <c r="T99" s="85">
        <v>88</v>
      </c>
      <c r="U99" s="240" t="s">
        <v>102</v>
      </c>
      <c r="V99" s="83" t="s">
        <v>49</v>
      </c>
      <c r="W99" s="173">
        <v>1</v>
      </c>
      <c r="X99" s="173">
        <v>1</v>
      </c>
      <c r="Y99" s="174">
        <f>X99*100/W99</f>
        <v>100</v>
      </c>
      <c r="Z99" s="174">
        <v>1</v>
      </c>
      <c r="AA99" s="176">
        <f>Z99*X99</f>
        <v>1</v>
      </c>
      <c r="AB99" s="91"/>
      <c r="AC99" s="93">
        <f t="shared" ref="AC99:AD101" si="40">AF99+AH99+AJ99+AL99+AN99+AP99+AR99+AT99+AV99+AX99+AZ99+BB99</f>
        <v>1</v>
      </c>
      <c r="AD99" s="94">
        <f t="shared" si="40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>
        <v>1</v>
      </c>
      <c r="AW99" s="174"/>
      <c r="AX99" s="174"/>
      <c r="AY99" s="174"/>
      <c r="AZ99" s="174"/>
      <c r="BA99" s="184"/>
      <c r="BB99" s="91"/>
      <c r="BC99" s="79"/>
      <c r="BD99" s="93">
        <f t="shared" si="35"/>
        <v>1</v>
      </c>
      <c r="BE99" s="93">
        <f t="shared" si="36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15</v>
      </c>
      <c r="J100" s="176">
        <v>15</v>
      </c>
      <c r="K100" s="183">
        <f>J100*B100</f>
        <v>15</v>
      </c>
      <c r="L100" s="183">
        <f t="shared" si="39"/>
        <v>7960</v>
      </c>
      <c r="M100" s="183">
        <f>L100*J100</f>
        <v>119400</v>
      </c>
      <c r="N100" s="183"/>
      <c r="O100" s="183"/>
      <c r="P100" s="114">
        <f>K100+N100</f>
        <v>15</v>
      </c>
      <c r="Q100" s="114">
        <f>M100+P100</f>
        <v>119415</v>
      </c>
      <c r="R100" s="50"/>
      <c r="S100" s="233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f>X100*100/W100</f>
        <v>100</v>
      </c>
      <c r="Z100" s="174">
        <v>15</v>
      </c>
      <c r="AA100" s="176">
        <v>15</v>
      </c>
      <c r="AB100" s="91"/>
      <c r="AC100" s="93">
        <f t="shared" si="40"/>
        <v>15</v>
      </c>
      <c r="AD100" s="94">
        <f t="shared" si="40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>
        <v>5</v>
      </c>
      <c r="AS100" s="191"/>
      <c r="AT100" s="174">
        <v>5</v>
      </c>
      <c r="AU100" s="174"/>
      <c r="AV100" s="174">
        <v>2</v>
      </c>
      <c r="AW100" s="174"/>
      <c r="AX100" s="174">
        <v>2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15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10</v>
      </c>
      <c r="J101" s="176">
        <v>10</v>
      </c>
      <c r="K101" s="183">
        <f>J101*B101</f>
        <v>10</v>
      </c>
      <c r="L101" s="183">
        <f t="shared" si="39"/>
        <v>7960</v>
      </c>
      <c r="M101" s="183">
        <f>L101*J101</f>
        <v>79600</v>
      </c>
      <c r="N101" s="183"/>
      <c r="O101" s="183"/>
      <c r="P101" s="114">
        <f>K101+N101</f>
        <v>10</v>
      </c>
      <c r="Q101" s="114">
        <f>M101+P101</f>
        <v>79610</v>
      </c>
      <c r="R101" s="50"/>
      <c r="S101" s="233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f>X101*100/W101</f>
        <v>100</v>
      </c>
      <c r="Z101" s="174">
        <v>10</v>
      </c>
      <c r="AA101" s="176">
        <v>10</v>
      </c>
      <c r="AB101" s="91"/>
      <c r="AC101" s="93">
        <f t="shared" si="40"/>
        <v>10</v>
      </c>
      <c r="AD101" s="94">
        <f t="shared" si="40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>
        <v>5</v>
      </c>
      <c r="AS101" s="191"/>
      <c r="AT101" s="174">
        <v>2</v>
      </c>
      <c r="AU101" s="174"/>
      <c r="AV101" s="174">
        <v>1</v>
      </c>
      <c r="AW101" s="174"/>
      <c r="AX101" s="174">
        <v>1</v>
      </c>
      <c r="AY101" s="174"/>
      <c r="AZ101" s="174">
        <v>1</v>
      </c>
      <c r="BA101" s="174"/>
      <c r="BB101" s="91"/>
      <c r="BC101" s="79"/>
      <c r="BD101" s="93">
        <f>AF101+AH101+AJ101+AL101+AN101+AP101+AR101+AT101+AV101+AX101+AZ101</f>
        <v>10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4</v>
      </c>
      <c r="C103" s="69"/>
      <c r="D103" s="232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v>5</v>
      </c>
      <c r="K103" s="183">
        <f>J103*B103</f>
        <v>20</v>
      </c>
      <c r="L103" s="183">
        <f t="shared" si="37"/>
        <v>31840</v>
      </c>
      <c r="M103" s="183">
        <f>L103*J103</f>
        <v>159200</v>
      </c>
      <c r="N103" s="183"/>
      <c r="O103" s="183"/>
      <c r="P103" s="114">
        <f>K103+N103</f>
        <v>20</v>
      </c>
      <c r="Q103" s="114">
        <f>M103+P103</f>
        <v>159220</v>
      </c>
      <c r="R103" s="50"/>
      <c r="S103" s="233"/>
      <c r="T103" s="85">
        <v>92</v>
      </c>
      <c r="U103" s="239" t="s">
        <v>105</v>
      </c>
      <c r="V103" s="83" t="s">
        <v>106</v>
      </c>
      <c r="W103" s="182">
        <v>1</v>
      </c>
      <c r="X103" s="182">
        <v>1</v>
      </c>
      <c r="Y103" s="174">
        <f>X103*100/W103</f>
        <v>100</v>
      </c>
      <c r="Z103" s="174">
        <v>5</v>
      </c>
      <c r="AA103" s="176">
        <v>5</v>
      </c>
      <c r="AB103" s="91"/>
      <c r="AC103" s="93">
        <f t="shared" ref="AC103:AD107" si="41">AF103+AH103+AJ103+AL103+AN103+AP103+AR103+AT103+AV103+AX103+AZ103+BB103</f>
        <v>5</v>
      </c>
      <c r="AD103" s="94">
        <f t="shared" si="41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42">AF103+AH103+AJ103+AL103+AN103+AP103+AR103+AT103+AV103+AX103+AZ103</f>
        <v>5</v>
      </c>
      <c r="BE103" s="93">
        <f t="shared" ref="BE103" si="43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2</v>
      </c>
      <c r="C104" s="69"/>
      <c r="D104" s="232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v>5</v>
      </c>
      <c r="K104" s="183">
        <f>J104*B104</f>
        <v>10</v>
      </c>
      <c r="L104" s="183">
        <f t="shared" si="37"/>
        <v>15920</v>
      </c>
      <c r="M104" s="183">
        <f>L104*J104</f>
        <v>79600</v>
      </c>
      <c r="N104" s="183"/>
      <c r="O104" s="183"/>
      <c r="P104" s="114">
        <f>K104+N104</f>
        <v>10</v>
      </c>
      <c r="Q104" s="114">
        <f>M104+P104</f>
        <v>79610</v>
      </c>
      <c r="R104" s="50"/>
      <c r="S104" s="233"/>
      <c r="T104" s="85">
        <v>93</v>
      </c>
      <c r="U104" s="240" t="s">
        <v>107</v>
      </c>
      <c r="V104" s="83" t="s">
        <v>106</v>
      </c>
      <c r="W104" s="182">
        <v>1</v>
      </c>
      <c r="X104" s="182">
        <v>1</v>
      </c>
      <c r="Y104" s="174">
        <f>X104*100/W104</f>
        <v>100</v>
      </c>
      <c r="Z104" s="174">
        <v>5</v>
      </c>
      <c r="AA104" s="176">
        <v>5</v>
      </c>
      <c r="AB104" s="91"/>
      <c r="AC104" s="93">
        <f t="shared" si="41"/>
        <v>5</v>
      </c>
      <c r="AD104" s="94">
        <f t="shared" si="41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32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12</v>
      </c>
      <c r="J105" s="176">
        <f t="shared" ref="J105:J107" si="44">I105*G105</f>
        <v>12</v>
      </c>
      <c r="K105" s="183">
        <f>J105*B105</f>
        <v>96</v>
      </c>
      <c r="L105" s="183">
        <f t="shared" si="37"/>
        <v>63680</v>
      </c>
      <c r="M105" s="183">
        <f>L105*J105</f>
        <v>764160</v>
      </c>
      <c r="N105" s="183"/>
      <c r="O105" s="183"/>
      <c r="P105" s="114">
        <f>K105+N105</f>
        <v>96</v>
      </c>
      <c r="Q105" s="114">
        <f>M105+P105</f>
        <v>764256</v>
      </c>
      <c r="R105" s="50"/>
      <c r="S105" s="233"/>
      <c r="T105" s="85">
        <v>94</v>
      </c>
      <c r="U105" s="239" t="s">
        <v>108</v>
      </c>
      <c r="V105" s="83" t="s">
        <v>106</v>
      </c>
      <c r="W105" s="182">
        <v>1</v>
      </c>
      <c r="X105" s="182">
        <v>1</v>
      </c>
      <c r="Y105" s="174">
        <f>X105*100/W105</f>
        <v>100</v>
      </c>
      <c r="Z105" s="174">
        <v>12</v>
      </c>
      <c r="AA105" s="176">
        <f t="shared" ref="AA105:AA107" si="45">Z105*X105</f>
        <v>12</v>
      </c>
      <c r="AB105" s="91"/>
      <c r="AC105" s="93">
        <f t="shared" si="41"/>
        <v>12</v>
      </c>
      <c r="AD105" s="94">
        <f t="shared" si="41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3</v>
      </c>
      <c r="AS105" s="191"/>
      <c r="AT105" s="174">
        <v>3</v>
      </c>
      <c r="AU105" s="174"/>
      <c r="AV105" s="174">
        <v>2</v>
      </c>
      <c r="AW105" s="174"/>
      <c r="AX105" s="174">
        <v>2</v>
      </c>
      <c r="AY105" s="174"/>
      <c r="AZ105" s="174">
        <v>2</v>
      </c>
      <c r="BA105" s="174"/>
      <c r="BB105" s="91"/>
      <c r="BC105" s="79"/>
      <c r="BD105" s="93">
        <f>AF105+AH105+AJ105+AL105+AN105+AP105+AR105+AT105+AV105+AX105+AZ105</f>
        <v>12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3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176">
        <f t="shared" si="44"/>
        <v>5</v>
      </c>
      <c r="K106" s="183">
        <f>J106*B106</f>
        <v>40</v>
      </c>
      <c r="L106" s="183">
        <f t="shared" si="37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233"/>
      <c r="T106" s="85">
        <v>95</v>
      </c>
      <c r="U106" s="240" t="s">
        <v>109</v>
      </c>
      <c r="V106" s="83" t="s">
        <v>106</v>
      </c>
      <c r="W106" s="182">
        <v>1</v>
      </c>
      <c r="X106" s="182">
        <v>1</v>
      </c>
      <c r="Y106" s="174">
        <f>X106*100/W106</f>
        <v>100</v>
      </c>
      <c r="Z106" s="174">
        <v>5</v>
      </c>
      <c r="AA106" s="176">
        <f t="shared" si="45"/>
        <v>5</v>
      </c>
      <c r="AB106" s="91"/>
      <c r="AC106" s="93">
        <f t="shared" si="41"/>
        <v>5</v>
      </c>
      <c r="AD106" s="94">
        <f t="shared" si="41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3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4</v>
      </c>
      <c r="J107" s="176">
        <f t="shared" si="44"/>
        <v>4</v>
      </c>
      <c r="K107" s="183">
        <f>J107*B107</f>
        <v>16</v>
      </c>
      <c r="L107" s="183">
        <f t="shared" si="37"/>
        <v>31840</v>
      </c>
      <c r="M107" s="183">
        <f>L107*J107</f>
        <v>127360</v>
      </c>
      <c r="N107" s="183"/>
      <c r="O107" s="183"/>
      <c r="P107" s="114">
        <f>K107+N107</f>
        <v>16</v>
      </c>
      <c r="Q107" s="114">
        <f>M107+P107</f>
        <v>127376</v>
      </c>
      <c r="R107" s="50"/>
      <c r="S107" s="233"/>
      <c r="T107" s="85">
        <v>96</v>
      </c>
      <c r="U107" s="240" t="s">
        <v>110</v>
      </c>
      <c r="V107" s="83" t="s">
        <v>106</v>
      </c>
      <c r="W107" s="182">
        <v>1</v>
      </c>
      <c r="X107" s="182">
        <v>1</v>
      </c>
      <c r="Y107" s="174">
        <f>X107*100/W107</f>
        <v>100</v>
      </c>
      <c r="Z107" s="174">
        <v>4</v>
      </c>
      <c r="AA107" s="176">
        <f t="shared" si="45"/>
        <v>4</v>
      </c>
      <c r="AB107" s="91"/>
      <c r="AC107" s="93">
        <f t="shared" si="41"/>
        <v>4</v>
      </c>
      <c r="AD107" s="94">
        <f t="shared" si="41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>
        <v>1</v>
      </c>
      <c r="AS107" s="191"/>
      <c r="AT107" s="174"/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4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33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33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33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33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33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33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33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33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33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33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33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33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33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33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33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33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33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33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42</v>
      </c>
      <c r="D129" s="150" t="s">
        <v>122</v>
      </c>
      <c r="E129" s="76"/>
      <c r="F129" s="213">
        <f>SUM(F13:F128)</f>
        <v>199</v>
      </c>
      <c r="G129" s="213">
        <f>SUM(G13:G128)</f>
        <v>187</v>
      </c>
      <c r="H129" s="214">
        <f>AVERAGE(H13:H128)</f>
        <v>97.27272727272728</v>
      </c>
      <c r="I129" s="214">
        <f>SUM(I13:I128)</f>
        <v>85</v>
      </c>
      <c r="J129" s="206">
        <f>SUM(J13:J128)</f>
        <v>444</v>
      </c>
      <c r="K129" s="189">
        <f>SUM(K14:K128)</f>
        <v>838</v>
      </c>
      <c r="L129" s="189">
        <f t="shared" ref="L129:Q129" si="46">SUM(L14:L128)</f>
        <v>790587.2</v>
      </c>
      <c r="M129" s="211">
        <f t="shared" si="46"/>
        <v>6670480</v>
      </c>
      <c r="N129" s="211">
        <f t="shared" si="46"/>
        <v>68</v>
      </c>
      <c r="O129" s="189">
        <f t="shared" si="46"/>
        <v>541280</v>
      </c>
      <c r="P129" s="212">
        <f t="shared" si="46"/>
        <v>906</v>
      </c>
      <c r="Q129" s="212">
        <f t="shared" si="46"/>
        <v>6671386</v>
      </c>
      <c r="R129" s="4"/>
      <c r="S129" s="233"/>
      <c r="T129" s="85">
        <v>118</v>
      </c>
      <c r="U129" s="199" t="s">
        <v>122</v>
      </c>
      <c r="V129" s="200"/>
      <c r="W129" s="213">
        <f>SUM(W13:W128)</f>
        <v>199</v>
      </c>
      <c r="X129" s="213">
        <f>SUM(X13:X128)</f>
        <v>187</v>
      </c>
      <c r="Y129" s="214">
        <f>AVERAGE(Y13:Y128)</f>
        <v>97.27272727272728</v>
      </c>
      <c r="Z129" s="214">
        <f>SUM(Z13:Z128)</f>
        <v>85</v>
      </c>
      <c r="AA129" s="206">
        <f>SUM(AA13:AA128)</f>
        <v>444</v>
      </c>
      <c r="AB129" s="201"/>
      <c r="AC129" s="201">
        <f>SUM(AC14:AC128)</f>
        <v>444</v>
      </c>
      <c r="AD129" s="202">
        <f>SUM(AD14:AD128)</f>
        <v>0</v>
      </c>
      <c r="AE129" s="203"/>
      <c r="AF129" s="204">
        <f t="shared" ref="AF129:AQ129" si="47">SUM(AF14:AF128)</f>
        <v>0</v>
      </c>
      <c r="AG129" s="204">
        <f t="shared" si="47"/>
        <v>0</v>
      </c>
      <c r="AH129" s="204">
        <f t="shared" si="47"/>
        <v>0</v>
      </c>
      <c r="AI129" s="204">
        <f t="shared" si="47"/>
        <v>0</v>
      </c>
      <c r="AJ129" s="204">
        <f t="shared" si="47"/>
        <v>0</v>
      </c>
      <c r="AK129" s="204">
        <f t="shared" si="47"/>
        <v>0</v>
      </c>
      <c r="AL129" s="204">
        <f t="shared" si="47"/>
        <v>0</v>
      </c>
      <c r="AM129" s="204">
        <f t="shared" si="47"/>
        <v>0</v>
      </c>
      <c r="AN129" s="204">
        <f t="shared" si="47"/>
        <v>0</v>
      </c>
      <c r="AO129" s="204">
        <f t="shared" si="47"/>
        <v>0</v>
      </c>
      <c r="AP129" s="204">
        <f t="shared" si="47"/>
        <v>0</v>
      </c>
      <c r="AQ129" s="205">
        <f t="shared" si="47"/>
        <v>0</v>
      </c>
      <c r="AR129" s="206">
        <f>SUM(AR13:AR128)</f>
        <v>16</v>
      </c>
      <c r="AS129" s="206">
        <v>0</v>
      </c>
      <c r="AT129" s="206">
        <f>SUM(AT15:AT128)</f>
        <v>201</v>
      </c>
      <c r="AU129" s="206">
        <v>0</v>
      </c>
      <c r="AV129" s="206">
        <f>SUM(AV14:AV128)</f>
        <v>80</v>
      </c>
      <c r="AW129" s="206">
        <v>0</v>
      </c>
      <c r="AX129" s="206">
        <f>SUM(AX12:AX128)</f>
        <v>80</v>
      </c>
      <c r="AY129" s="206">
        <v>0</v>
      </c>
      <c r="AZ129" s="207">
        <f>SUM(AZ12:AZ128)</f>
        <v>67</v>
      </c>
      <c r="BA129" s="207">
        <f t="shared" ref="BA129:BE129" si="48">SUM(BA14:BA128)</f>
        <v>0</v>
      </c>
      <c r="BB129" s="207">
        <f t="shared" si="48"/>
        <v>0</v>
      </c>
      <c r="BC129" s="207">
        <f t="shared" si="48"/>
        <v>0</v>
      </c>
      <c r="BD129" s="207">
        <f>SUM(BD14:BD128)</f>
        <v>444</v>
      </c>
      <c r="BE129" s="207">
        <f t="shared" si="48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33"/>
      <c r="T130" s="238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33"/>
      <c r="T131" s="238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</f>
        <v>6670480</v>
      </c>
      <c r="F132" s="1418"/>
      <c r="G132" s="1418"/>
      <c r="H132" s="18"/>
      <c r="I132" s="18"/>
      <c r="J132" s="18"/>
      <c r="K132" s="1411" t="s">
        <v>125</v>
      </c>
      <c r="L132" s="1411"/>
      <c r="M132" s="237" t="s">
        <v>126</v>
      </c>
      <c r="N132" s="48"/>
      <c r="O132" s="48"/>
      <c r="P132" s="39"/>
      <c r="Q132" s="39"/>
      <c r="R132" s="50"/>
      <c r="S132" s="233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334320</v>
      </c>
      <c r="F133" s="1418"/>
      <c r="G133" s="1418"/>
      <c r="H133" s="18"/>
      <c r="I133" s="18"/>
      <c r="J133" s="18"/>
      <c r="K133" s="1411" t="s">
        <v>125</v>
      </c>
      <c r="L133" s="1411"/>
      <c r="M133" s="237" t="s">
        <v>129</v>
      </c>
      <c r="N133" s="103"/>
      <c r="O133" s="103"/>
      <c r="P133" s="36"/>
      <c r="Q133" s="36"/>
      <c r="R133" s="50"/>
      <c r="S133" s="233"/>
      <c r="T133" s="238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37" t="s">
        <v>131</v>
      </c>
      <c r="N134" s="104"/>
      <c r="O134" s="104"/>
      <c r="P134" s="36"/>
      <c r="Q134" s="36"/>
      <c r="R134" s="50"/>
      <c r="S134" s="233"/>
      <c r="T134" s="238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33"/>
      <c r="T135" s="238"/>
      <c r="U135" s="238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33"/>
      <c r="T136" s="238"/>
      <c r="U136" s="238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33"/>
      <c r="T137" s="238"/>
      <c r="U137" s="238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33"/>
      <c r="T138" s="238"/>
      <c r="U138" s="238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33"/>
      <c r="T139" s="238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35"/>
      <c r="I140" s="40"/>
      <c r="J140" s="235"/>
      <c r="K140" s="1411" t="s">
        <v>125</v>
      </c>
      <c r="L140" s="1411"/>
      <c r="M140" s="236" t="s">
        <v>142</v>
      </c>
      <c r="N140" s="245"/>
      <c r="O140" s="245"/>
      <c r="R140" s="44"/>
      <c r="S140" s="234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34"/>
      <c r="O141" s="234"/>
      <c r="R141" s="44"/>
      <c r="S141" s="234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234"/>
      <c r="O142" s="234"/>
      <c r="R142" s="44"/>
      <c r="S142" s="234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30"/>
      <c r="O143" s="230"/>
      <c r="R143" s="44"/>
      <c r="S143" s="234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30"/>
      <c r="L144" s="24"/>
      <c r="M144" s="25"/>
      <c r="N144" s="230"/>
      <c r="O144" s="230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30"/>
      <c r="O145" s="244"/>
      <c r="P145" s="234"/>
      <c r="Q145" s="234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33"/>
      <c r="Q146" s="233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33"/>
      <c r="Q147" s="233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33"/>
      <c r="Q148" s="233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33"/>
      <c r="Q149" s="233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33"/>
      <c r="Q150" s="233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33"/>
      <c r="Q151" s="233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33"/>
      <c r="Q152" s="233"/>
      <c r="R152" s="45"/>
      <c r="S152" s="233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34"/>
      <c r="Q153" s="234"/>
      <c r="R153" s="44"/>
      <c r="S153" s="234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30"/>
      <c r="L154" s="24"/>
      <c r="M154" s="24"/>
      <c r="N154" s="230"/>
      <c r="O154" s="230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30"/>
      <c r="L155" s="24"/>
      <c r="M155" s="24"/>
      <c r="N155" s="230"/>
      <c r="O155" s="230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30"/>
      <c r="L156" s="24"/>
      <c r="M156" s="24"/>
      <c r="N156" s="230"/>
      <c r="O156" s="230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30"/>
      <c r="L157" s="24"/>
      <c r="M157" s="24"/>
      <c r="N157" s="230"/>
      <c r="O157" s="230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30"/>
      <c r="L158" s="24"/>
      <c r="M158" s="24"/>
      <c r="N158" s="230"/>
      <c r="O158" s="230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30"/>
      <c r="L159" s="24"/>
      <c r="M159" s="24"/>
      <c r="N159" s="230"/>
      <c r="O159" s="230"/>
      <c r="S159" s="41"/>
    </row>
    <row r="160" spans="2:19" ht="15.75" x14ac:dyDescent="0.2">
      <c r="L160" s="24"/>
      <c r="M160" s="24"/>
      <c r="N160" s="230"/>
      <c r="O160" s="230"/>
      <c r="S160" s="41"/>
    </row>
    <row r="161" spans="12:19" ht="15.75" x14ac:dyDescent="0.2">
      <c r="L161" s="24"/>
      <c r="M161" s="24"/>
      <c r="N161" s="230"/>
      <c r="O161" s="230"/>
      <c r="S161" s="41"/>
    </row>
    <row r="162" spans="12:19" ht="15.75" x14ac:dyDescent="0.2">
      <c r="L162" s="24"/>
      <c r="M162" s="24"/>
      <c r="N162" s="230"/>
      <c r="O162" s="230"/>
      <c r="S162" s="41"/>
    </row>
    <row r="163" spans="12:19" ht="15.75" x14ac:dyDescent="0.2">
      <c r="L163" s="24"/>
      <c r="M163" s="24"/>
      <c r="N163" s="230"/>
      <c r="O163" s="230"/>
      <c r="S163" s="41"/>
    </row>
    <row r="164" spans="12:19" ht="15.75" x14ac:dyDescent="0.2">
      <c r="L164" s="24"/>
      <c r="M164" s="30"/>
      <c r="N164" s="230"/>
      <c r="O164" s="230"/>
      <c r="S164" s="41"/>
    </row>
    <row r="165" spans="12:19" ht="15.75" x14ac:dyDescent="0.2">
      <c r="L165" s="24"/>
      <c r="M165" s="24"/>
      <c r="N165" s="230"/>
      <c r="O165" s="230"/>
      <c r="S165" s="41"/>
    </row>
    <row r="166" spans="12:19" ht="15.75" x14ac:dyDescent="0.2">
      <c r="L166" s="30"/>
      <c r="M166" s="30"/>
      <c r="N166" s="230"/>
      <c r="O166" s="230"/>
      <c r="S166" s="41"/>
    </row>
    <row r="167" spans="12:19" ht="15.75" x14ac:dyDescent="0.2">
      <c r="L167" s="24"/>
      <c r="M167" s="24"/>
      <c r="N167" s="230"/>
      <c r="O167" s="230"/>
      <c r="S167" s="41"/>
    </row>
    <row r="168" spans="12:19" ht="15.75" x14ac:dyDescent="0.2">
      <c r="L168" s="24"/>
      <c r="M168" s="24"/>
      <c r="N168" s="230"/>
      <c r="O168" s="230"/>
      <c r="S168" s="41"/>
    </row>
    <row r="169" spans="12:19" ht="15.75" x14ac:dyDescent="0.2">
      <c r="L169" s="24"/>
      <c r="M169" s="24"/>
      <c r="N169" s="230"/>
      <c r="O169" s="230"/>
      <c r="S169" s="41"/>
    </row>
    <row r="170" spans="12:19" ht="15.75" x14ac:dyDescent="0.2">
      <c r="L170" s="24"/>
      <c r="M170" s="24"/>
      <c r="N170" s="230"/>
      <c r="O170" s="230"/>
      <c r="S170" s="41"/>
    </row>
    <row r="171" spans="12:19" ht="15.75" x14ac:dyDescent="0.2">
      <c r="L171" s="24"/>
      <c r="M171" s="24"/>
      <c r="N171" s="230"/>
      <c r="O171" s="230"/>
      <c r="S171" s="41"/>
    </row>
    <row r="172" spans="12:19" ht="15.75" x14ac:dyDescent="0.2">
      <c r="L172" s="24"/>
      <c r="M172" s="24"/>
      <c r="N172" s="230"/>
      <c r="O172" s="230"/>
      <c r="S172" s="41"/>
    </row>
    <row r="173" spans="12:19" ht="15.75" x14ac:dyDescent="0.2">
      <c r="L173" s="24"/>
      <c r="M173" s="24"/>
      <c r="N173" s="230"/>
      <c r="O173" s="230"/>
      <c r="S173" s="41"/>
    </row>
    <row r="174" spans="12:19" ht="15.75" x14ac:dyDescent="0.2">
      <c r="L174" s="24"/>
      <c r="M174" s="24"/>
      <c r="N174" s="230"/>
      <c r="O174" s="230"/>
      <c r="S174" s="41"/>
    </row>
    <row r="175" spans="12:19" ht="15.75" x14ac:dyDescent="0.2">
      <c r="L175" s="24"/>
      <c r="M175" s="24"/>
      <c r="N175" s="230"/>
      <c r="O175" s="230"/>
      <c r="S175" s="41"/>
    </row>
    <row r="176" spans="12:19" ht="15.75" x14ac:dyDescent="0.2">
      <c r="L176" s="24"/>
      <c r="M176" s="24"/>
      <c r="N176" s="230"/>
      <c r="O176" s="230"/>
      <c r="S176" s="41"/>
    </row>
    <row r="177" spans="12:19" ht="15.75" x14ac:dyDescent="0.2">
      <c r="L177" s="24"/>
      <c r="M177" s="24"/>
      <c r="N177" s="230"/>
      <c r="O177" s="230"/>
      <c r="S177" s="41"/>
    </row>
    <row r="178" spans="12:19" ht="15.75" x14ac:dyDescent="0.2">
      <c r="L178" s="24"/>
      <c r="M178" s="24"/>
      <c r="N178" s="230"/>
      <c r="O178" s="230"/>
      <c r="S178" s="41"/>
    </row>
    <row r="179" spans="12:19" ht="15.75" x14ac:dyDescent="0.2">
      <c r="L179" s="24"/>
      <c r="M179" s="24"/>
      <c r="N179" s="230"/>
      <c r="O179" s="230"/>
      <c r="S179" s="41"/>
    </row>
    <row r="180" spans="12:19" ht="15.75" x14ac:dyDescent="0.2">
      <c r="L180" s="24"/>
      <c r="M180" s="24"/>
      <c r="N180" s="230"/>
      <c r="O180" s="230"/>
      <c r="S180" s="41"/>
    </row>
    <row r="181" spans="12:19" ht="15.75" x14ac:dyDescent="0.2">
      <c r="L181" s="24"/>
      <c r="M181" s="24"/>
      <c r="N181" s="230"/>
      <c r="O181" s="230"/>
      <c r="S181" s="41"/>
    </row>
    <row r="182" spans="12:19" ht="15.75" x14ac:dyDescent="0.2">
      <c r="L182" s="24"/>
      <c r="M182" s="24"/>
      <c r="N182" s="230"/>
      <c r="O182" s="230"/>
      <c r="S182" s="41"/>
    </row>
    <row r="183" spans="12:19" ht="15.75" x14ac:dyDescent="0.2">
      <c r="L183" s="24"/>
      <c r="M183" s="24"/>
      <c r="N183" s="230"/>
      <c r="O183" s="230"/>
      <c r="S183" s="41"/>
    </row>
    <row r="184" spans="12:19" ht="15.75" x14ac:dyDescent="0.2">
      <c r="L184" s="24"/>
      <c r="M184" s="24"/>
      <c r="N184" s="230"/>
      <c r="O184" s="230"/>
      <c r="S184" s="41"/>
    </row>
    <row r="185" spans="12:19" ht="15.75" x14ac:dyDescent="0.2">
      <c r="L185" s="24"/>
      <c r="M185" s="24"/>
      <c r="N185" s="230"/>
      <c r="O185" s="230"/>
      <c r="S185" s="41"/>
    </row>
    <row r="186" spans="12:19" ht="15.75" x14ac:dyDescent="0.2">
      <c r="L186" s="24"/>
      <c r="M186" s="24"/>
      <c r="N186" s="230"/>
      <c r="O186" s="230"/>
      <c r="S186" s="41"/>
    </row>
    <row r="187" spans="12:19" ht="15.75" x14ac:dyDescent="0.2">
      <c r="L187" s="24"/>
      <c r="M187" s="24"/>
      <c r="N187" s="230"/>
      <c r="O187" s="230"/>
      <c r="S187" s="41"/>
    </row>
    <row r="188" spans="12:19" ht="15.75" x14ac:dyDescent="0.2">
      <c r="L188" s="24"/>
      <c r="M188" s="24"/>
      <c r="N188" s="230"/>
      <c r="O188" s="230"/>
      <c r="S188" s="41"/>
    </row>
    <row r="189" spans="12:19" ht="15.75" x14ac:dyDescent="0.2">
      <c r="L189" s="24"/>
      <c r="M189" s="24"/>
      <c r="N189" s="230"/>
      <c r="O189" s="230"/>
      <c r="S189" s="41"/>
    </row>
    <row r="190" spans="12:19" ht="15.75" x14ac:dyDescent="0.2">
      <c r="L190" s="24"/>
      <c r="M190" s="24"/>
      <c r="N190" s="230"/>
      <c r="O190" s="230"/>
      <c r="S190" s="41"/>
    </row>
    <row r="191" spans="12:19" ht="15.75" x14ac:dyDescent="0.2">
      <c r="L191" s="24"/>
      <c r="M191" s="24"/>
      <c r="N191" s="230"/>
      <c r="O191" s="230"/>
      <c r="S191" s="41"/>
    </row>
    <row r="192" spans="12:19" ht="15.75" x14ac:dyDescent="0.2">
      <c r="L192" s="24"/>
      <c r="M192" s="24"/>
      <c r="N192" s="230"/>
      <c r="O192" s="230"/>
      <c r="S192" s="41"/>
    </row>
    <row r="193" spans="12:19" ht="15.75" x14ac:dyDescent="0.2">
      <c r="L193" s="24"/>
      <c r="M193" s="24"/>
      <c r="N193" s="230"/>
      <c r="O193" s="230"/>
      <c r="S193" s="41"/>
    </row>
    <row r="194" spans="12:19" ht="15.75" x14ac:dyDescent="0.2">
      <c r="L194" s="24"/>
      <c r="M194" s="24"/>
      <c r="N194" s="230"/>
      <c r="O194" s="230"/>
      <c r="S194" s="41"/>
    </row>
    <row r="195" spans="12:19" ht="15.75" x14ac:dyDescent="0.2">
      <c r="L195" s="24"/>
      <c r="M195" s="24"/>
      <c r="N195" s="230"/>
      <c r="O195" s="230"/>
      <c r="S195" s="41"/>
    </row>
    <row r="196" spans="12:19" ht="15.75" x14ac:dyDescent="0.2">
      <c r="L196" s="24"/>
      <c r="M196" s="24"/>
      <c r="N196" s="230"/>
      <c r="O196" s="230"/>
      <c r="S196" s="41"/>
    </row>
    <row r="197" spans="12:19" ht="15.75" x14ac:dyDescent="0.2">
      <c r="L197" s="24"/>
      <c r="M197" s="24"/>
      <c r="N197" s="230"/>
      <c r="O197" s="230"/>
      <c r="S197" s="41"/>
    </row>
    <row r="198" spans="12:19" ht="15.75" x14ac:dyDescent="0.2">
      <c r="L198" s="24"/>
      <c r="M198" s="24"/>
      <c r="N198" s="230"/>
      <c r="O198" s="230"/>
      <c r="S198" s="41"/>
    </row>
    <row r="199" spans="12:19" ht="15.75" x14ac:dyDescent="0.2">
      <c r="L199" s="24"/>
      <c r="M199" s="24"/>
      <c r="N199" s="230"/>
      <c r="O199" s="230"/>
      <c r="S199" s="41"/>
    </row>
    <row r="200" spans="12:19" ht="15.75" x14ac:dyDescent="0.2">
      <c r="L200" s="24"/>
      <c r="M200" s="24"/>
      <c r="N200" s="230"/>
      <c r="O200" s="230"/>
      <c r="S200" s="41"/>
    </row>
    <row r="201" spans="12:19" ht="15.75" x14ac:dyDescent="0.2">
      <c r="L201" s="24"/>
      <c r="M201" s="24"/>
      <c r="N201" s="230"/>
      <c r="O201" s="230"/>
      <c r="S201" s="41"/>
    </row>
    <row r="202" spans="12:19" ht="15.75" x14ac:dyDescent="0.2">
      <c r="L202" s="24"/>
      <c r="M202" s="24"/>
      <c r="N202" s="230"/>
      <c r="O202" s="230"/>
      <c r="S202" s="41"/>
    </row>
    <row r="203" spans="12:19" ht="15.75" x14ac:dyDescent="0.2">
      <c r="L203" s="24"/>
      <c r="M203" s="24"/>
      <c r="N203" s="230"/>
      <c r="O203" s="230"/>
      <c r="S203" s="41"/>
    </row>
    <row r="204" spans="12:19" ht="15.75" x14ac:dyDescent="0.2">
      <c r="L204" s="24"/>
      <c r="M204" s="24"/>
      <c r="N204" s="230"/>
      <c r="O204" s="230"/>
      <c r="S204" s="41"/>
    </row>
    <row r="205" spans="12:19" ht="15.75" x14ac:dyDescent="0.2">
      <c r="L205" s="24"/>
      <c r="M205" s="24"/>
      <c r="N205" s="230"/>
      <c r="O205" s="230"/>
      <c r="S205" s="41"/>
    </row>
    <row r="206" spans="12:19" ht="15.75" x14ac:dyDescent="0.2">
      <c r="L206" s="24"/>
      <c r="M206" s="24"/>
      <c r="N206" s="230"/>
      <c r="O206" s="230"/>
      <c r="S206" s="41"/>
    </row>
    <row r="207" spans="12:19" ht="15.75" x14ac:dyDescent="0.2">
      <c r="L207" s="24"/>
      <c r="M207" s="24"/>
      <c r="N207" s="230"/>
      <c r="O207" s="230"/>
    </row>
    <row r="208" spans="12:19" ht="15.75" x14ac:dyDescent="0.2">
      <c r="L208" s="24"/>
      <c r="M208" s="24"/>
      <c r="N208" s="230"/>
      <c r="O208" s="230"/>
    </row>
    <row r="209" spans="12:15" ht="15.75" x14ac:dyDescent="0.2">
      <c r="L209" s="24"/>
      <c r="M209" s="24"/>
      <c r="N209" s="230"/>
      <c r="O209" s="230"/>
    </row>
    <row r="210" spans="12:15" ht="15.75" x14ac:dyDescent="0.2">
      <c r="L210" s="24"/>
      <c r="M210" s="24"/>
      <c r="N210" s="230"/>
      <c r="O210" s="230"/>
    </row>
    <row r="211" spans="12:15" ht="15.75" x14ac:dyDescent="0.2">
      <c r="L211" s="24"/>
      <c r="M211" s="24"/>
      <c r="N211" s="230"/>
      <c r="O211" s="230"/>
    </row>
    <row r="212" spans="12:15" ht="15.75" x14ac:dyDescent="0.2">
      <c r="L212" s="24"/>
      <c r="M212" s="24"/>
      <c r="N212" s="230"/>
      <c r="O212" s="230"/>
    </row>
    <row r="213" spans="12:15" ht="15.75" x14ac:dyDescent="0.2">
      <c r="L213" s="24"/>
      <c r="M213" s="24"/>
      <c r="N213" s="230"/>
      <c r="O213" s="230"/>
    </row>
    <row r="214" spans="12:15" ht="15.75" x14ac:dyDescent="0.2">
      <c r="L214" s="24"/>
      <c r="M214" s="24"/>
      <c r="N214" s="230"/>
      <c r="O214" s="230"/>
    </row>
    <row r="215" spans="12:15" ht="15.75" x14ac:dyDescent="0.2">
      <c r="L215" s="24"/>
      <c r="M215" s="24"/>
      <c r="N215" s="230"/>
      <c r="O215" s="230"/>
    </row>
    <row r="216" spans="12:15" ht="15.75" x14ac:dyDescent="0.2">
      <c r="L216" s="24"/>
      <c r="M216" s="24"/>
      <c r="N216" s="230"/>
      <c r="O216" s="230"/>
    </row>
    <row r="217" spans="12:15" ht="15.75" x14ac:dyDescent="0.2">
      <c r="L217" s="24"/>
      <c r="M217" s="24"/>
      <c r="N217" s="230"/>
      <c r="O217" s="230"/>
    </row>
    <row r="218" spans="12:15" ht="15.75" x14ac:dyDescent="0.2">
      <c r="L218" s="24"/>
      <c r="M218" s="24"/>
      <c r="N218" s="230"/>
      <c r="O218" s="230"/>
    </row>
    <row r="219" spans="12:15" ht="15.75" x14ac:dyDescent="0.2">
      <c r="L219" s="24"/>
      <c r="M219" s="24"/>
      <c r="N219" s="230"/>
      <c r="O219" s="230"/>
    </row>
    <row r="220" spans="12:15" ht="15.75" x14ac:dyDescent="0.2">
      <c r="L220" s="24"/>
      <c r="M220" s="24"/>
      <c r="N220" s="230"/>
      <c r="O220" s="230"/>
    </row>
    <row r="221" spans="12:15" ht="15.75" x14ac:dyDescent="0.2">
      <c r="L221" s="24"/>
      <c r="M221" s="24"/>
      <c r="N221" s="230"/>
      <c r="O221" s="230"/>
    </row>
    <row r="222" spans="12:15" ht="15.75" x14ac:dyDescent="0.2">
      <c r="L222" s="24"/>
      <c r="M222" s="24"/>
      <c r="N222" s="230"/>
      <c r="O222" s="230"/>
    </row>
    <row r="223" spans="12:15" ht="15.75" x14ac:dyDescent="0.2">
      <c r="L223" s="24"/>
      <c r="M223" s="24"/>
      <c r="N223" s="230"/>
      <c r="O223" s="230"/>
    </row>
    <row r="224" spans="12:15" ht="15.75" x14ac:dyDescent="0.2">
      <c r="L224" s="24"/>
      <c r="M224" s="24"/>
      <c r="N224" s="230"/>
      <c r="O224" s="230"/>
    </row>
    <row r="225" spans="12:15" ht="15.75" x14ac:dyDescent="0.2">
      <c r="L225" s="24"/>
      <c r="M225" s="24"/>
      <c r="N225" s="230"/>
      <c r="O225" s="230"/>
    </row>
    <row r="226" spans="12:15" ht="15.75" x14ac:dyDescent="0.2">
      <c r="L226" s="24"/>
      <c r="M226" s="24"/>
      <c r="N226" s="230"/>
      <c r="O226" s="230"/>
    </row>
    <row r="227" spans="12:15" ht="15.75" x14ac:dyDescent="0.2">
      <c r="L227" s="24"/>
      <c r="M227" s="24"/>
      <c r="N227" s="230"/>
      <c r="O227" s="230"/>
    </row>
    <row r="228" spans="12:15" ht="15.75" x14ac:dyDescent="0.2">
      <c r="L228" s="24"/>
      <c r="M228" s="24"/>
      <c r="N228" s="230"/>
      <c r="O228" s="230"/>
    </row>
    <row r="229" spans="12:15" ht="15.75" x14ac:dyDescent="0.2">
      <c r="L229" s="24"/>
      <c r="M229" s="24"/>
      <c r="N229" s="230"/>
      <c r="O229" s="230"/>
    </row>
    <row r="230" spans="12:15" ht="15.75" x14ac:dyDescent="0.2">
      <c r="L230" s="24"/>
      <c r="M230" s="24"/>
      <c r="N230" s="230"/>
      <c r="O230" s="230"/>
    </row>
    <row r="231" spans="12:15" ht="15.75" x14ac:dyDescent="0.2">
      <c r="L231" s="24"/>
      <c r="M231" s="24"/>
      <c r="N231" s="230"/>
      <c r="O231" s="230"/>
    </row>
    <row r="232" spans="12:15" ht="15.75" x14ac:dyDescent="0.2">
      <c r="L232" s="24"/>
      <c r="M232" s="24"/>
      <c r="N232" s="230"/>
      <c r="O232" s="230"/>
    </row>
    <row r="233" spans="12:15" ht="15.75" x14ac:dyDescent="0.2">
      <c r="L233" s="24"/>
      <c r="M233" s="24"/>
      <c r="N233" s="230"/>
      <c r="O233" s="230"/>
    </row>
    <row r="234" spans="12:15" ht="15.75" x14ac:dyDescent="0.2">
      <c r="L234" s="24"/>
      <c r="M234" s="24"/>
      <c r="N234" s="230"/>
      <c r="O234" s="230"/>
    </row>
    <row r="235" spans="12:15" ht="15.75" x14ac:dyDescent="0.2">
      <c r="L235" s="24"/>
      <c r="M235" s="24"/>
      <c r="N235" s="230"/>
      <c r="O235" s="230"/>
    </row>
    <row r="236" spans="12:15" ht="15.75" x14ac:dyDescent="0.2">
      <c r="L236" s="24"/>
      <c r="M236" s="24"/>
      <c r="N236" s="230"/>
      <c r="O236" s="230"/>
    </row>
    <row r="237" spans="12:15" ht="15.75" x14ac:dyDescent="0.2">
      <c r="L237" s="24"/>
      <c r="M237" s="24"/>
      <c r="N237" s="230"/>
      <c r="O237" s="230"/>
    </row>
    <row r="238" spans="12:15" ht="15.75" x14ac:dyDescent="0.2">
      <c r="L238" s="24"/>
      <c r="M238" s="24"/>
      <c r="N238" s="230"/>
      <c r="O238" s="230"/>
    </row>
    <row r="239" spans="12:15" ht="15.75" x14ac:dyDescent="0.2">
      <c r="L239" s="24"/>
      <c r="M239" s="24"/>
      <c r="N239" s="230"/>
      <c r="O239" s="230"/>
    </row>
    <row r="240" spans="12:15" ht="15.75" x14ac:dyDescent="0.2">
      <c r="L240" s="24"/>
      <c r="M240" s="24"/>
      <c r="N240" s="230"/>
      <c r="O240" s="230"/>
    </row>
    <row r="241" spans="12:15" ht="15.75" x14ac:dyDescent="0.2">
      <c r="L241" s="24"/>
      <c r="M241" s="24"/>
      <c r="N241" s="230"/>
      <c r="O241" s="230"/>
    </row>
    <row r="242" spans="12:15" ht="15.75" x14ac:dyDescent="0.2">
      <c r="L242" s="24"/>
      <c r="M242" s="24"/>
      <c r="N242" s="230"/>
      <c r="O242" s="230"/>
    </row>
    <row r="243" spans="12:15" ht="15.75" x14ac:dyDescent="0.2">
      <c r="L243" s="24"/>
      <c r="M243" s="24"/>
      <c r="N243" s="230"/>
      <c r="O243" s="230"/>
    </row>
    <row r="244" spans="12:15" ht="15.75" x14ac:dyDescent="0.2">
      <c r="L244" s="24"/>
      <c r="M244" s="24"/>
      <c r="N244" s="230"/>
      <c r="O244" s="230"/>
    </row>
    <row r="245" spans="12:15" ht="15.75" x14ac:dyDescent="0.2">
      <c r="L245" s="24"/>
      <c r="M245" s="24"/>
      <c r="N245" s="230"/>
      <c r="O245" s="230"/>
    </row>
    <row r="246" spans="12:15" ht="15.75" x14ac:dyDescent="0.2">
      <c r="L246" s="24"/>
      <c r="M246" s="24"/>
      <c r="N246" s="230"/>
      <c r="O246" s="230"/>
    </row>
    <row r="247" spans="12:15" ht="15.75" x14ac:dyDescent="0.2">
      <c r="L247" s="24"/>
      <c r="M247" s="24"/>
      <c r="N247" s="230"/>
      <c r="O247" s="230"/>
    </row>
    <row r="248" spans="12:15" ht="15.75" x14ac:dyDescent="0.2">
      <c r="L248" s="24"/>
      <c r="M248" s="24"/>
      <c r="N248" s="230"/>
      <c r="O248" s="230"/>
    </row>
    <row r="249" spans="12:15" ht="15.75" x14ac:dyDescent="0.2">
      <c r="L249" s="24"/>
      <c r="M249" s="24"/>
      <c r="N249" s="230"/>
      <c r="O249" s="230"/>
    </row>
    <row r="250" spans="12:15" ht="15.75" x14ac:dyDescent="0.2">
      <c r="L250" s="24"/>
      <c r="M250" s="24"/>
      <c r="N250" s="230"/>
      <c r="O250" s="230"/>
    </row>
    <row r="251" spans="12:15" ht="15.75" x14ac:dyDescent="0.2">
      <c r="L251" s="24"/>
      <c r="M251" s="24"/>
      <c r="N251" s="230"/>
      <c r="O251" s="230"/>
    </row>
    <row r="252" spans="12:15" ht="15.75" x14ac:dyDescent="0.2">
      <c r="L252" s="24"/>
      <c r="M252" s="24"/>
      <c r="N252" s="230"/>
      <c r="O252" s="230"/>
    </row>
    <row r="253" spans="12:15" ht="15.75" x14ac:dyDescent="0.2">
      <c r="L253" s="24"/>
      <c r="M253" s="24"/>
      <c r="N253" s="230"/>
      <c r="O253" s="230"/>
    </row>
    <row r="254" spans="12:15" ht="15.75" x14ac:dyDescent="0.2">
      <c r="L254" s="24"/>
      <c r="M254" s="24"/>
      <c r="N254" s="230"/>
      <c r="O254" s="230"/>
    </row>
    <row r="255" spans="12:15" x14ac:dyDescent="0.2">
      <c r="L255" s="230"/>
      <c r="M255" s="230"/>
      <c r="N255" s="230"/>
      <c r="O255" s="230"/>
    </row>
    <row r="256" spans="12:15" x14ac:dyDescent="0.2">
      <c r="L256" s="230"/>
      <c r="M256" s="230"/>
      <c r="N256" s="230"/>
      <c r="O256" s="230"/>
    </row>
    <row r="257" spans="12:15" x14ac:dyDescent="0.2">
      <c r="L257" s="230"/>
      <c r="M257" s="230"/>
      <c r="N257" s="230"/>
      <c r="O257" s="230"/>
    </row>
    <row r="258" spans="12:15" x14ac:dyDescent="0.2">
      <c r="L258" s="230"/>
      <c r="M258" s="230"/>
      <c r="N258" s="230"/>
      <c r="O258" s="230"/>
    </row>
    <row r="259" spans="12:15" x14ac:dyDescent="0.2">
      <c r="L259" s="230"/>
      <c r="M259" s="230"/>
      <c r="N259" s="230"/>
      <c r="O259" s="230"/>
    </row>
    <row r="260" spans="12:15" x14ac:dyDescent="0.2">
      <c r="L260" s="230"/>
      <c r="M260" s="230"/>
      <c r="N260" s="230"/>
      <c r="O260" s="230"/>
    </row>
    <row r="261" spans="12:15" x14ac:dyDescent="0.2">
      <c r="L261" s="230"/>
      <c r="M261" s="230"/>
      <c r="N261" s="230"/>
      <c r="O261" s="230"/>
    </row>
    <row r="262" spans="12:15" x14ac:dyDescent="0.2">
      <c r="L262" s="230"/>
      <c r="M262" s="230"/>
      <c r="N262" s="230"/>
      <c r="O262" s="230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3"/>
      <c r="B5" s="243"/>
      <c r="C5" s="243"/>
      <c r="D5" s="145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55"/>
      <c r="Q5" s="55"/>
      <c r="R5" s="56"/>
      <c r="S5" s="43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</row>
    <row r="6" spans="1:57" s="31" customFormat="1" ht="12" customHeight="1" x14ac:dyDescent="0.2">
      <c r="A6" s="1435" t="s">
        <v>169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170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2"/>
      <c r="B7" s="242"/>
      <c r="C7" s="242"/>
      <c r="D7" s="241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35"/>
      <c r="Q7" s="235"/>
      <c r="R7" s="52"/>
      <c r="S7" s="43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  <c r="AX7" s="242"/>
      <c r="AY7" s="242"/>
      <c r="AZ7" s="242"/>
      <c r="BA7" s="242"/>
      <c r="BB7" s="242"/>
      <c r="BC7" s="242"/>
      <c r="BD7" s="242"/>
      <c r="BE7" s="242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34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17" si="0">G14*100/F14</f>
        <v>100</v>
      </c>
      <c r="I14" s="224">
        <v>2</v>
      </c>
      <c r="J14" s="225">
        <f t="shared" ref="J14:J17" si="1"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233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v>100</v>
      </c>
      <c r="Z14" s="224">
        <v>2</v>
      </c>
      <c r="AA14" s="225"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>
        <v>1</v>
      </c>
      <c r="AY14" s="174"/>
      <c r="AZ14" s="174"/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8</v>
      </c>
      <c r="D15" s="1420"/>
      <c r="E15" s="67" t="s">
        <v>50</v>
      </c>
      <c r="F15" s="223">
        <v>2</v>
      </c>
      <c r="G15" s="223">
        <v>2</v>
      </c>
      <c r="H15" s="224">
        <f t="shared" si="0"/>
        <v>100</v>
      </c>
      <c r="I15" s="224">
        <v>1</v>
      </c>
      <c r="J15" s="226">
        <f t="shared" si="1"/>
        <v>2</v>
      </c>
      <c r="K15" s="183">
        <f t="shared" ref="K15:K25" si="2">J15*B15</f>
        <v>8</v>
      </c>
      <c r="L15" s="183">
        <f t="shared" ref="L15:L78" si="3">B15*7960</f>
        <v>31840</v>
      </c>
      <c r="M15" s="183">
        <f t="shared" ref="M15:M25" si="4">L15*J15</f>
        <v>63680</v>
      </c>
      <c r="N15" s="183">
        <f>C15+J15</f>
        <v>10</v>
      </c>
      <c r="O15" s="183">
        <f t="shared" ref="O15:O17" si="5">N15*7960</f>
        <v>79600</v>
      </c>
      <c r="P15" s="114">
        <f t="shared" ref="P15:P25" si="6">K15+N15</f>
        <v>18</v>
      </c>
      <c r="Q15" s="114">
        <f t="shared" ref="Q15:Q25" si="7">M15+P15</f>
        <v>63698</v>
      </c>
      <c r="R15" s="49"/>
      <c r="S15" s="233"/>
      <c r="T15" s="85">
        <v>4</v>
      </c>
      <c r="U15" s="1584"/>
      <c r="V15" s="83" t="s">
        <v>50</v>
      </c>
      <c r="W15" s="223">
        <v>2</v>
      </c>
      <c r="X15" s="223">
        <v>2</v>
      </c>
      <c r="Y15" s="224">
        <v>100</v>
      </c>
      <c r="Z15" s="224">
        <v>1</v>
      </c>
      <c r="AA15" s="226">
        <v>2</v>
      </c>
      <c r="AB15" s="91"/>
      <c r="AC15" s="93">
        <f t="shared" ref="AC15:AD25" si="8">AF15+AH15+AJ15+AL15+AN15+AP15+AR15+AT15+AV15+AX15+AZ15+BB15</f>
        <v>2</v>
      </c>
      <c r="AD15" s="94">
        <f t="shared" si="8"/>
        <v>0</v>
      </c>
      <c r="AE15" s="95">
        <f t="shared" ref="AE15:AE25" si="9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/>
      <c r="AU15" s="174"/>
      <c r="AV15" s="174">
        <v>1</v>
      </c>
      <c r="AW15" s="174"/>
      <c r="AX15" s="174">
        <v>1</v>
      </c>
      <c r="AY15" s="174"/>
      <c r="AZ15" s="174"/>
      <c r="BA15" s="174"/>
      <c r="BB15" s="91"/>
      <c r="BC15" s="91"/>
      <c r="BD15" s="93">
        <f t="shared" ref="BD15:BD25" si="10">AF15+AH15+AJ15+AL15+AN15+AP15+AR15+AT15+AV15+AX15+AZ15</f>
        <v>2</v>
      </c>
      <c r="BE15" s="93">
        <f t="shared" ref="BE15:BE25" si="11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/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4</v>
      </c>
      <c r="J16" s="226">
        <f t="shared" si="1"/>
        <v>4</v>
      </c>
      <c r="K16" s="183">
        <f t="shared" si="2"/>
        <v>32</v>
      </c>
      <c r="L16" s="183">
        <f t="shared" si="3"/>
        <v>63680</v>
      </c>
      <c r="M16" s="183">
        <f t="shared" si="4"/>
        <v>254720</v>
      </c>
      <c r="N16" s="183">
        <f>C16+J16</f>
        <v>4</v>
      </c>
      <c r="O16" s="183">
        <f t="shared" si="5"/>
        <v>31840</v>
      </c>
      <c r="P16" s="114">
        <f t="shared" si="6"/>
        <v>36</v>
      </c>
      <c r="Q16" s="114">
        <f t="shared" si="7"/>
        <v>254756</v>
      </c>
      <c r="R16" s="50"/>
      <c r="S16" s="233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v>100</v>
      </c>
      <c r="Z16" s="224">
        <v>4</v>
      </c>
      <c r="AA16" s="226">
        <v>4</v>
      </c>
      <c r="AB16" s="91"/>
      <c r="AC16" s="93">
        <f t="shared" si="8"/>
        <v>4</v>
      </c>
      <c r="AD16" s="94">
        <f t="shared" si="8"/>
        <v>0</v>
      </c>
      <c r="AE16" s="95">
        <f t="shared" si="9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0"/>
        <v>4</v>
      </c>
      <c r="BE16" s="93">
        <f t="shared" si="11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1</v>
      </c>
      <c r="G17" s="223">
        <v>1</v>
      </c>
      <c r="H17" s="224">
        <f t="shared" si="0"/>
        <v>100</v>
      </c>
      <c r="I17" s="224">
        <v>4</v>
      </c>
      <c r="J17" s="225">
        <f t="shared" si="1"/>
        <v>4</v>
      </c>
      <c r="K17" s="183">
        <f t="shared" si="2"/>
        <v>16</v>
      </c>
      <c r="L17" s="183">
        <f t="shared" si="3"/>
        <v>31840</v>
      </c>
      <c r="M17" s="183">
        <f t="shared" si="4"/>
        <v>127360</v>
      </c>
      <c r="N17" s="183">
        <f t="shared" ref="N17" si="12">C17*J17</f>
        <v>0</v>
      </c>
      <c r="O17" s="183">
        <f t="shared" si="5"/>
        <v>0</v>
      </c>
      <c r="P17" s="114">
        <f t="shared" si="6"/>
        <v>16</v>
      </c>
      <c r="Q17" s="114">
        <f t="shared" si="7"/>
        <v>127376</v>
      </c>
      <c r="R17" s="50"/>
      <c r="S17" s="233"/>
      <c r="T17" s="85">
        <v>6</v>
      </c>
      <c r="U17" s="1583"/>
      <c r="V17" s="83" t="s">
        <v>50</v>
      </c>
      <c r="W17" s="223">
        <v>1</v>
      </c>
      <c r="X17" s="223">
        <v>1</v>
      </c>
      <c r="Y17" s="224">
        <v>100</v>
      </c>
      <c r="Z17" s="224">
        <v>4</v>
      </c>
      <c r="AA17" s="225">
        <v>4</v>
      </c>
      <c r="AB17" s="91"/>
      <c r="AC17" s="93">
        <f t="shared" si="8"/>
        <v>4</v>
      </c>
      <c r="AD17" s="94">
        <f t="shared" si="8"/>
        <v>0</v>
      </c>
      <c r="AE17" s="95">
        <f t="shared" si="9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0"/>
        <v>4</v>
      </c>
      <c r="BE17" s="93">
        <f t="shared" si="11"/>
        <v>0</v>
      </c>
    </row>
    <row r="18" spans="1:57" ht="34.5" customHeight="1" x14ac:dyDescent="0.2">
      <c r="A18" s="135">
        <v>7</v>
      </c>
      <c r="B18" s="215">
        <v>0.6</v>
      </c>
      <c r="C18" s="71"/>
      <c r="D18" s="23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33"/>
      <c r="T18" s="85">
        <v>7</v>
      </c>
      <c r="U18" s="239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3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33"/>
      <c r="T19" s="85">
        <v>8</v>
      </c>
      <c r="U19" s="239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3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33"/>
      <c r="T20" s="85">
        <v>9</v>
      </c>
      <c r="U20" s="239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3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33"/>
      <c r="T21" s="85">
        <v>10</v>
      </c>
      <c r="U21" s="239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/>
      <c r="G22" s="227"/>
      <c r="H22" s="228"/>
      <c r="I22" s="228"/>
      <c r="J22" s="229"/>
      <c r="K22" s="183"/>
      <c r="L22" s="183"/>
      <c r="M22" s="183"/>
      <c r="N22" s="183"/>
      <c r="O22" s="183"/>
      <c r="P22" s="114"/>
      <c r="Q22" s="114"/>
      <c r="R22" s="50"/>
      <c r="S22" s="233"/>
      <c r="T22" s="85">
        <v>11</v>
      </c>
      <c r="U22" s="1584" t="s">
        <v>56</v>
      </c>
      <c r="V22" s="83" t="s">
        <v>57</v>
      </c>
      <c r="W22" s="227"/>
      <c r="X22" s="227"/>
      <c r="Y22" s="228"/>
      <c r="Z22" s="228"/>
      <c r="AA22" s="229"/>
      <c r="AB22" s="91"/>
      <c r="AC22" s="93"/>
      <c r="AD22" s="94"/>
      <c r="AE22" s="95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/>
      <c r="AU22" s="174"/>
      <c r="AV22" s="174"/>
      <c r="AW22" s="174"/>
      <c r="AX22" s="174"/>
      <c r="AY22" s="174"/>
      <c r="AZ22" s="174"/>
      <c r="BA22" s="174"/>
      <c r="BB22" s="91"/>
      <c r="BC22" s="91"/>
      <c r="BD22" s="93"/>
      <c r="BE22" s="93"/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/>
      <c r="G23" s="227"/>
      <c r="H23" s="228"/>
      <c r="I23" s="228"/>
      <c r="J23" s="229"/>
      <c r="K23" s="183"/>
      <c r="L23" s="183"/>
      <c r="M23" s="183"/>
      <c r="N23" s="183"/>
      <c r="O23" s="183"/>
      <c r="P23" s="114"/>
      <c r="Q23" s="114"/>
      <c r="R23" s="50"/>
      <c r="S23" s="233"/>
      <c r="T23" s="85">
        <v>12</v>
      </c>
      <c r="U23" s="1584"/>
      <c r="V23" s="83" t="s">
        <v>50</v>
      </c>
      <c r="W23" s="227"/>
      <c r="X23" s="227"/>
      <c r="Y23" s="228"/>
      <c r="Z23" s="228"/>
      <c r="AA23" s="229"/>
      <c r="AB23" s="91"/>
      <c r="AC23" s="93"/>
      <c r="AD23" s="94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/>
      <c r="AU23" s="174"/>
      <c r="AV23" s="174"/>
      <c r="AW23" s="174"/>
      <c r="AX23" s="174"/>
      <c r="AY23" s="174"/>
      <c r="AZ23" s="174"/>
      <c r="BA23" s="174"/>
      <c r="BB23" s="91"/>
      <c r="BC23" s="91"/>
      <c r="BD23" s="93"/>
      <c r="BE23" s="93"/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3</v>
      </c>
      <c r="J24" s="225">
        <f>I24*G24</f>
        <v>3</v>
      </c>
      <c r="K24" s="183">
        <f t="shared" si="2"/>
        <v>12</v>
      </c>
      <c r="L24" s="183">
        <f t="shared" si="3"/>
        <v>31840</v>
      </c>
      <c r="M24" s="183">
        <f t="shared" si="4"/>
        <v>95520</v>
      </c>
      <c r="N24" s="183"/>
      <c r="O24" s="183"/>
      <c r="P24" s="114">
        <f t="shared" si="6"/>
        <v>12</v>
      </c>
      <c r="Q24" s="114">
        <f t="shared" si="7"/>
        <v>95532</v>
      </c>
      <c r="R24" s="50"/>
      <c r="S24" s="233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v>100</v>
      </c>
      <c r="Z24" s="224">
        <v>3</v>
      </c>
      <c r="AA24" s="225">
        <v>3</v>
      </c>
      <c r="AB24" s="91"/>
      <c r="AC24" s="93">
        <f t="shared" si="8"/>
        <v>3</v>
      </c>
      <c r="AD24" s="94">
        <f t="shared" si="8"/>
        <v>0</v>
      </c>
      <c r="AE24" s="95">
        <f t="shared" si="9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/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0"/>
        <v>3</v>
      </c>
      <c r="BE24" s="93">
        <f t="shared" si="11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2</v>
      </c>
      <c r="G25" s="223">
        <v>2</v>
      </c>
      <c r="H25" s="224">
        <f>G25*100/F25</f>
        <v>100</v>
      </c>
      <c r="I25" s="224">
        <v>2</v>
      </c>
      <c r="J25" s="225">
        <f>I25*G25</f>
        <v>4</v>
      </c>
      <c r="K25" s="183">
        <f t="shared" si="2"/>
        <v>16</v>
      </c>
      <c r="L25" s="183">
        <f t="shared" si="3"/>
        <v>31840</v>
      </c>
      <c r="M25" s="183">
        <f t="shared" si="4"/>
        <v>127360</v>
      </c>
      <c r="N25" s="183"/>
      <c r="O25" s="183"/>
      <c r="P25" s="114">
        <f t="shared" si="6"/>
        <v>16</v>
      </c>
      <c r="Q25" s="114">
        <f t="shared" si="7"/>
        <v>127376</v>
      </c>
      <c r="R25" s="50"/>
      <c r="S25" s="233"/>
      <c r="T25" s="85">
        <v>14</v>
      </c>
      <c r="U25" s="1590"/>
      <c r="V25" s="83" t="s">
        <v>50</v>
      </c>
      <c r="W25" s="223">
        <v>2</v>
      </c>
      <c r="X25" s="223">
        <v>2</v>
      </c>
      <c r="Y25" s="224">
        <v>100</v>
      </c>
      <c r="Z25" s="224">
        <v>2</v>
      </c>
      <c r="AA25" s="225">
        <v>4</v>
      </c>
      <c r="AB25" s="91"/>
      <c r="AC25" s="93">
        <f t="shared" si="8"/>
        <v>4</v>
      </c>
      <c r="AD25" s="94">
        <f t="shared" si="8"/>
        <v>0</v>
      </c>
      <c r="AE25" s="95">
        <f t="shared" si="9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>
        <v>1</v>
      </c>
      <c r="AU25" s="174"/>
      <c r="AV25" s="174">
        <v>1</v>
      </c>
      <c r="AW25" s="174"/>
      <c r="AX25" s="174">
        <v>1</v>
      </c>
      <c r="AY25" s="174"/>
      <c r="AZ25" s="174">
        <v>1</v>
      </c>
      <c r="BA25" s="174"/>
      <c r="BB25" s="91"/>
      <c r="BC25" s="91"/>
      <c r="BD25" s="93">
        <f t="shared" si="10"/>
        <v>4</v>
      </c>
      <c r="BE25" s="93">
        <f t="shared" si="11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33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33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233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233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/>
      <c r="G30" s="227"/>
      <c r="H30" s="228"/>
      <c r="I30" s="228"/>
      <c r="J30" s="229"/>
      <c r="K30" s="183"/>
      <c r="L30" s="183"/>
      <c r="M30" s="183"/>
      <c r="N30" s="183"/>
      <c r="O30" s="183"/>
      <c r="P30" s="114"/>
      <c r="Q30" s="114"/>
      <c r="R30" s="50"/>
      <c r="S30" s="233"/>
      <c r="T30" s="85">
        <v>19</v>
      </c>
      <c r="U30" s="1584" t="s">
        <v>61</v>
      </c>
      <c r="V30" s="83" t="s">
        <v>49</v>
      </c>
      <c r="W30" s="227"/>
      <c r="X30" s="227"/>
      <c r="Y30" s="228"/>
      <c r="Z30" s="228"/>
      <c r="AA30" s="229"/>
      <c r="AB30" s="91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7"/>
      <c r="G31" s="227"/>
      <c r="H31" s="228"/>
      <c r="I31" s="228"/>
      <c r="J31" s="229"/>
      <c r="K31" s="183"/>
      <c r="L31" s="183"/>
      <c r="M31" s="183"/>
      <c r="N31" s="183"/>
      <c r="O31" s="183"/>
      <c r="P31" s="114"/>
      <c r="Q31" s="114"/>
      <c r="R31" s="50"/>
      <c r="S31" s="233"/>
      <c r="T31" s="85">
        <v>20</v>
      </c>
      <c r="U31" s="1584"/>
      <c r="V31" s="83" t="s">
        <v>50</v>
      </c>
      <c r="W31" s="227"/>
      <c r="X31" s="227"/>
      <c r="Y31" s="228"/>
      <c r="Z31" s="228"/>
      <c r="AA31" s="229"/>
      <c r="AB31" s="91"/>
      <c r="AC31" s="93"/>
      <c r="AD31" s="94"/>
      <c r="AE31" s="95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/>
      <c r="AU31" s="174"/>
      <c r="AV31" s="174"/>
      <c r="AW31" s="174"/>
      <c r="AX31" s="174"/>
      <c r="AY31" s="174"/>
      <c r="AZ31" s="174"/>
      <c r="BA31" s="174"/>
      <c r="BB31" s="79"/>
      <c r="BC31" s="79"/>
      <c r="BD31" s="93"/>
      <c r="BE31" s="93"/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33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33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30</v>
      </c>
      <c r="G35" s="173">
        <v>30</v>
      </c>
      <c r="H35" s="174">
        <f>G35*100/F35</f>
        <v>100</v>
      </c>
      <c r="I35" s="174">
        <v>1</v>
      </c>
      <c r="J35" s="176">
        <f>I35*G35</f>
        <v>30</v>
      </c>
      <c r="K35" s="183">
        <f t="shared" ref="K35:K48" si="13">J35*B35</f>
        <v>19.8</v>
      </c>
      <c r="L35" s="183">
        <f t="shared" si="3"/>
        <v>5253.6</v>
      </c>
      <c r="M35" s="183">
        <f t="shared" ref="M35:M48" si="14">L35*J35</f>
        <v>157608</v>
      </c>
      <c r="N35" s="183"/>
      <c r="O35" s="183"/>
      <c r="P35" s="114">
        <f t="shared" ref="P35:P48" si="15">K35+N35</f>
        <v>19.8</v>
      </c>
      <c r="Q35" s="114">
        <f t="shared" ref="Q35:Q48" si="16">M35+P35</f>
        <v>157627.79999999999</v>
      </c>
      <c r="R35" s="61"/>
      <c r="S35" s="62"/>
      <c r="T35" s="85">
        <v>24</v>
      </c>
      <c r="U35" s="1588" t="s">
        <v>64</v>
      </c>
      <c r="V35" s="84"/>
      <c r="W35" s="173">
        <v>30</v>
      </c>
      <c r="X35" s="173">
        <v>30</v>
      </c>
      <c r="Y35" s="174">
        <v>100</v>
      </c>
      <c r="Z35" s="174">
        <v>1</v>
      </c>
      <c r="AA35" s="176">
        <v>30</v>
      </c>
      <c r="AB35" s="81"/>
      <c r="AC35" s="93">
        <f t="shared" ref="AC35:AD48" si="17">AF35+AH35+AJ35+AL35+AN35+AP35+AR35+AT35+AV35+AX35+AZ35+BB35</f>
        <v>30</v>
      </c>
      <c r="AD35" s="94">
        <f t="shared" si="17"/>
        <v>0</v>
      </c>
      <c r="AE35" s="95">
        <f t="shared" ref="AE35:AE48" si="18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30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8" si="19">AF35+AH35+AJ35+AL35+AN35+AP35+AR35+AT35+AV35+AX35+AZ35</f>
        <v>30</v>
      </c>
      <c r="BE35" s="93">
        <f t="shared" ref="BE35:BE48" si="20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15</v>
      </c>
      <c r="G36" s="173">
        <v>15</v>
      </c>
      <c r="H36" s="174">
        <f>G36*100/F36</f>
        <v>100</v>
      </c>
      <c r="I36" s="174">
        <v>1</v>
      </c>
      <c r="J36" s="176">
        <f>I36*G36</f>
        <v>15</v>
      </c>
      <c r="K36" s="183">
        <f t="shared" si="13"/>
        <v>9.9</v>
      </c>
      <c r="L36" s="183">
        <f t="shared" si="3"/>
        <v>5253.6</v>
      </c>
      <c r="M36" s="183">
        <f t="shared" si="14"/>
        <v>78804</v>
      </c>
      <c r="N36" s="183"/>
      <c r="O36" s="183"/>
      <c r="P36" s="114">
        <f t="shared" si="15"/>
        <v>9.9</v>
      </c>
      <c r="Q36" s="114">
        <f t="shared" si="16"/>
        <v>78813.899999999994</v>
      </c>
      <c r="R36" s="61"/>
      <c r="S36" s="62"/>
      <c r="T36" s="85">
        <v>25</v>
      </c>
      <c r="U36" s="1589"/>
      <c r="V36" s="84"/>
      <c r="W36" s="173">
        <v>15</v>
      </c>
      <c r="X36" s="173">
        <v>15</v>
      </c>
      <c r="Y36" s="174">
        <v>100</v>
      </c>
      <c r="Z36" s="174">
        <v>1</v>
      </c>
      <c r="AA36" s="176">
        <v>15</v>
      </c>
      <c r="AB36" s="81"/>
      <c r="AC36" s="93">
        <f t="shared" si="17"/>
        <v>15</v>
      </c>
      <c r="AD36" s="94">
        <f t="shared" si="17"/>
        <v>0</v>
      </c>
      <c r="AE36" s="95">
        <f t="shared" si="1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15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19"/>
        <v>15</v>
      </c>
      <c r="BE36" s="93">
        <f t="shared" si="20"/>
        <v>0</v>
      </c>
    </row>
    <row r="37" spans="1:57" ht="21" customHeight="1" x14ac:dyDescent="0.2">
      <c r="A37" s="135">
        <v>26</v>
      </c>
      <c r="B37" s="215">
        <v>0.3</v>
      </c>
      <c r="C37" s="69"/>
      <c r="D37" s="23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33"/>
      <c r="T37" s="85">
        <v>26</v>
      </c>
      <c r="U37" s="24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3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33"/>
      <c r="T38" s="85">
        <v>27</v>
      </c>
      <c r="U38" s="24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33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33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33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33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33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33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1</v>
      </c>
      <c r="G45" s="173">
        <v>1</v>
      </c>
      <c r="H45" s="174">
        <f>G45*100/F45</f>
        <v>100</v>
      </c>
      <c r="I45" s="174">
        <v>2</v>
      </c>
      <c r="J45" s="176">
        <f>I45*G45</f>
        <v>2</v>
      </c>
      <c r="K45" s="183">
        <f t="shared" si="13"/>
        <v>0.66</v>
      </c>
      <c r="L45" s="183">
        <f t="shared" si="3"/>
        <v>2626.8</v>
      </c>
      <c r="M45" s="183">
        <f t="shared" si="14"/>
        <v>5253.6</v>
      </c>
      <c r="N45" s="183"/>
      <c r="O45" s="183"/>
      <c r="P45" s="114">
        <f t="shared" si="15"/>
        <v>0.66</v>
      </c>
      <c r="Q45" s="114">
        <f t="shared" si="16"/>
        <v>5254.26</v>
      </c>
      <c r="R45" s="50"/>
      <c r="S45" s="233"/>
      <c r="T45" s="85">
        <v>34</v>
      </c>
      <c r="U45" s="1585" t="s">
        <v>71</v>
      </c>
      <c r="V45" s="83" t="s">
        <v>49</v>
      </c>
      <c r="W45" s="173">
        <v>1</v>
      </c>
      <c r="X45" s="173">
        <v>1</v>
      </c>
      <c r="Y45" s="174">
        <v>100</v>
      </c>
      <c r="Z45" s="174">
        <v>2</v>
      </c>
      <c r="AA45" s="176">
        <v>2</v>
      </c>
      <c r="AB45" s="91"/>
      <c r="AC45" s="93">
        <f t="shared" ref="AC45:AC48" si="21">AF45+AH45+AJ45+AL45+AN45+AP45+AR45+AT45+AV45+AX45+AZ45+BB45</f>
        <v>2</v>
      </c>
      <c r="AD45" s="94">
        <f t="shared" si="17"/>
        <v>0</v>
      </c>
      <c r="AE45" s="95">
        <f t="shared" si="18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1</v>
      </c>
      <c r="AU45" s="174"/>
      <c r="AV45" s="174">
        <v>1</v>
      </c>
      <c r="AW45" s="174"/>
      <c r="AX45" s="174"/>
      <c r="AY45" s="174"/>
      <c r="AZ45" s="174"/>
      <c r="BA45" s="174"/>
      <c r="BB45" s="92"/>
      <c r="BC45" s="91"/>
      <c r="BD45" s="93">
        <f t="shared" si="19"/>
        <v>2</v>
      </c>
      <c r="BE45" s="93">
        <f t="shared" si="20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33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73">
        <v>6</v>
      </c>
      <c r="G47" s="173">
        <v>6</v>
      </c>
      <c r="H47" s="174">
        <f>G47*100/F47</f>
        <v>100</v>
      </c>
      <c r="I47" s="174">
        <v>8</v>
      </c>
      <c r="J47" s="175">
        <f>I47*G47</f>
        <v>48</v>
      </c>
      <c r="K47" s="183">
        <f t="shared" si="13"/>
        <v>192</v>
      </c>
      <c r="L47" s="183">
        <f t="shared" si="3"/>
        <v>31840</v>
      </c>
      <c r="M47" s="183">
        <f t="shared" si="14"/>
        <v>1528320</v>
      </c>
      <c r="N47" s="183"/>
      <c r="O47" s="183"/>
      <c r="P47" s="114">
        <f t="shared" si="15"/>
        <v>192</v>
      </c>
      <c r="Q47" s="114">
        <f t="shared" si="16"/>
        <v>1528512</v>
      </c>
      <c r="R47" s="50"/>
      <c r="S47" s="233"/>
      <c r="T47" s="85">
        <v>36</v>
      </c>
      <c r="U47" s="1585" t="s">
        <v>72</v>
      </c>
      <c r="V47" s="83" t="s">
        <v>49</v>
      </c>
      <c r="W47" s="173">
        <v>6</v>
      </c>
      <c r="X47" s="173">
        <v>6</v>
      </c>
      <c r="Y47" s="174">
        <v>100</v>
      </c>
      <c r="Z47" s="174">
        <v>8</v>
      </c>
      <c r="AA47" s="175">
        <v>48</v>
      </c>
      <c r="AB47" s="91"/>
      <c r="AC47" s="93">
        <f t="shared" si="21"/>
        <v>48</v>
      </c>
      <c r="AD47" s="94">
        <f t="shared" si="17"/>
        <v>0</v>
      </c>
      <c r="AE47" s="95">
        <f t="shared" si="18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12</v>
      </c>
      <c r="AU47" s="174"/>
      <c r="AV47" s="174">
        <v>12</v>
      </c>
      <c r="AW47" s="174"/>
      <c r="AX47" s="174">
        <v>12</v>
      </c>
      <c r="AY47" s="174"/>
      <c r="AZ47" s="174">
        <v>12</v>
      </c>
      <c r="BA47" s="174"/>
      <c r="BB47" s="92"/>
      <c r="BC47" s="91"/>
      <c r="BD47" s="93">
        <f t="shared" si="19"/>
        <v>48</v>
      </c>
      <c r="BE47" s="93">
        <f t="shared" si="20"/>
        <v>0</v>
      </c>
    </row>
    <row r="48" spans="1:57" ht="11.25" customHeight="1" x14ac:dyDescent="0.2">
      <c r="A48" s="135">
        <v>37</v>
      </c>
      <c r="B48" s="215">
        <v>4</v>
      </c>
      <c r="C48" s="69"/>
      <c r="D48" s="1421"/>
      <c r="E48" s="67" t="s">
        <v>50</v>
      </c>
      <c r="F48" s="173">
        <v>10</v>
      </c>
      <c r="G48" s="173">
        <v>10</v>
      </c>
      <c r="H48" s="174">
        <f>G48*100/F48</f>
        <v>100</v>
      </c>
      <c r="I48" s="174">
        <v>4</v>
      </c>
      <c r="J48" s="175">
        <f>I48*G48</f>
        <v>40</v>
      </c>
      <c r="K48" s="183">
        <f t="shared" si="13"/>
        <v>160</v>
      </c>
      <c r="L48" s="183">
        <f t="shared" si="3"/>
        <v>31840</v>
      </c>
      <c r="M48" s="183">
        <f t="shared" si="14"/>
        <v>1273600</v>
      </c>
      <c r="N48" s="183"/>
      <c r="O48" s="183"/>
      <c r="P48" s="114">
        <f t="shared" si="15"/>
        <v>160</v>
      </c>
      <c r="Q48" s="114">
        <f t="shared" si="16"/>
        <v>1273760</v>
      </c>
      <c r="R48" s="50"/>
      <c r="S48" s="233"/>
      <c r="T48" s="85">
        <v>37</v>
      </c>
      <c r="U48" s="1585"/>
      <c r="V48" s="83" t="s">
        <v>50</v>
      </c>
      <c r="W48" s="173">
        <v>10</v>
      </c>
      <c r="X48" s="173">
        <v>10</v>
      </c>
      <c r="Y48" s="174">
        <v>100</v>
      </c>
      <c r="Z48" s="174">
        <v>4</v>
      </c>
      <c r="AA48" s="175">
        <v>40</v>
      </c>
      <c r="AB48" s="91"/>
      <c r="AC48" s="93">
        <f t="shared" si="21"/>
        <v>40</v>
      </c>
      <c r="AD48" s="94">
        <f t="shared" si="17"/>
        <v>0</v>
      </c>
      <c r="AE48" s="95">
        <f t="shared" si="18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10</v>
      </c>
      <c r="AU48" s="174"/>
      <c r="AV48" s="174">
        <v>10</v>
      </c>
      <c r="AW48" s="174"/>
      <c r="AX48" s="174">
        <v>10</v>
      </c>
      <c r="AY48" s="174"/>
      <c r="AZ48" s="174">
        <v>10</v>
      </c>
      <c r="BA48" s="174"/>
      <c r="BB48" s="91"/>
      <c r="BC48" s="91"/>
      <c r="BD48" s="93">
        <f t="shared" si="19"/>
        <v>40</v>
      </c>
      <c r="BE48" s="93">
        <f t="shared" si="20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33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33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33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33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33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33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33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33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3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33"/>
      <c r="T57" s="85">
        <v>46</v>
      </c>
      <c r="U57" s="24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33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33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33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33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33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33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33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33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33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33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33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33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33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33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33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33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15</v>
      </c>
      <c r="G76" s="173">
        <v>15</v>
      </c>
      <c r="H76" s="174">
        <f t="shared" ref="H76:H79" si="22">G76*100/F76</f>
        <v>100</v>
      </c>
      <c r="I76" s="174">
        <v>1</v>
      </c>
      <c r="J76" s="176">
        <f t="shared" ref="J76:J79" si="23">I76*G76</f>
        <v>15</v>
      </c>
      <c r="K76" s="183">
        <f t="shared" ref="K76:K79" si="24">J76*B76</f>
        <v>7.5</v>
      </c>
      <c r="L76" s="183">
        <f t="shared" ref="L76:L77" si="25">B76*7960</f>
        <v>3980</v>
      </c>
      <c r="M76" s="183">
        <f t="shared" ref="M76:M79" si="26">L76*J76</f>
        <v>59700</v>
      </c>
      <c r="N76" s="183"/>
      <c r="O76" s="183"/>
      <c r="P76" s="114">
        <f t="shared" ref="P76:P79" si="27">K76+N76</f>
        <v>7.5</v>
      </c>
      <c r="Q76" s="114">
        <f t="shared" ref="Q76:Q79" si="28">M76+P76</f>
        <v>59707.5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15</v>
      </c>
      <c r="X76" s="173">
        <v>15</v>
      </c>
      <c r="Y76" s="174">
        <v>100</v>
      </c>
      <c r="Z76" s="174">
        <v>1</v>
      </c>
      <c r="AA76" s="176">
        <v>15</v>
      </c>
      <c r="AB76" s="91"/>
      <c r="AC76" s="93">
        <f t="shared" ref="AC76:AD79" si="29">AF76+AH76+AJ76+AL76+AN76+AP76+AR76+AT76+AV76+AX76+AZ76+BB76</f>
        <v>15</v>
      </c>
      <c r="AD76" s="94">
        <f t="shared" si="29"/>
        <v>0</v>
      </c>
      <c r="AE76" s="95">
        <f t="shared" ref="AE76:AE79" si="30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15</v>
      </c>
      <c r="AW76" s="184"/>
      <c r="AX76" s="184"/>
      <c r="AY76" s="184"/>
      <c r="AZ76" s="184"/>
      <c r="BA76" s="184"/>
      <c r="BB76" s="91"/>
      <c r="BC76" s="91"/>
      <c r="BD76" s="93">
        <f t="shared" ref="BD76:BD99" si="31">AF76+AH76+AJ76+AL76+AN76+AP76+AR76+AT76+AV76+AX76+AZ76</f>
        <v>15</v>
      </c>
      <c r="BE76" s="93">
        <f t="shared" ref="BE76:BE99" si="32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5</v>
      </c>
      <c r="G77" s="173">
        <v>5</v>
      </c>
      <c r="H77" s="174">
        <f t="shared" si="22"/>
        <v>100</v>
      </c>
      <c r="I77" s="174">
        <v>1</v>
      </c>
      <c r="J77" s="176">
        <f t="shared" si="23"/>
        <v>5</v>
      </c>
      <c r="K77" s="183">
        <f t="shared" si="24"/>
        <v>2.5</v>
      </c>
      <c r="L77" s="183">
        <f t="shared" si="25"/>
        <v>3980</v>
      </c>
      <c r="M77" s="183">
        <f t="shared" si="26"/>
        <v>19900</v>
      </c>
      <c r="N77" s="183"/>
      <c r="O77" s="183"/>
      <c r="P77" s="114">
        <f t="shared" si="27"/>
        <v>2.5</v>
      </c>
      <c r="Q77" s="114">
        <f t="shared" si="28"/>
        <v>19902.5</v>
      </c>
      <c r="R77" s="61"/>
      <c r="S77" s="62"/>
      <c r="T77" s="85">
        <v>66</v>
      </c>
      <c r="U77" s="1587"/>
      <c r="V77" s="83" t="s">
        <v>50</v>
      </c>
      <c r="W77" s="173">
        <v>5</v>
      </c>
      <c r="X77" s="173">
        <v>5</v>
      </c>
      <c r="Y77" s="174">
        <v>100</v>
      </c>
      <c r="Z77" s="174">
        <v>1</v>
      </c>
      <c r="AA77" s="176">
        <v>5</v>
      </c>
      <c r="AB77" s="91"/>
      <c r="AC77" s="93">
        <f t="shared" si="29"/>
        <v>5</v>
      </c>
      <c r="AD77" s="94">
        <f t="shared" si="29"/>
        <v>0</v>
      </c>
      <c r="AE77" s="95">
        <f t="shared" si="30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5</v>
      </c>
      <c r="AW77" s="184"/>
      <c r="AX77" s="184"/>
      <c r="AY77" s="184"/>
      <c r="AZ77" s="184"/>
      <c r="BA77" s="184"/>
      <c r="BB77" s="91"/>
      <c r="BC77" s="91"/>
      <c r="BD77" s="93">
        <f t="shared" si="31"/>
        <v>5</v>
      </c>
      <c r="BE77" s="93">
        <f t="shared" si="32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6</v>
      </c>
      <c r="G78" s="173">
        <v>6</v>
      </c>
      <c r="H78" s="174">
        <f t="shared" si="22"/>
        <v>100</v>
      </c>
      <c r="I78" s="174">
        <v>2</v>
      </c>
      <c r="J78" s="176">
        <f t="shared" si="23"/>
        <v>12</v>
      </c>
      <c r="K78" s="183">
        <f t="shared" si="24"/>
        <v>12</v>
      </c>
      <c r="L78" s="183">
        <f t="shared" si="3"/>
        <v>7960</v>
      </c>
      <c r="M78" s="183">
        <f t="shared" si="26"/>
        <v>95520</v>
      </c>
      <c r="N78" s="183"/>
      <c r="O78" s="183"/>
      <c r="P78" s="114">
        <f t="shared" si="27"/>
        <v>12</v>
      </c>
      <c r="Q78" s="114">
        <f t="shared" si="28"/>
        <v>95532</v>
      </c>
      <c r="R78" s="50"/>
      <c r="S78" s="233"/>
      <c r="T78" s="85">
        <v>67</v>
      </c>
      <c r="U78" s="1583" t="s">
        <v>90</v>
      </c>
      <c r="V78" s="83" t="s">
        <v>49</v>
      </c>
      <c r="W78" s="173">
        <v>6</v>
      </c>
      <c r="X78" s="173">
        <v>6</v>
      </c>
      <c r="Y78" s="174">
        <v>100</v>
      </c>
      <c r="Z78" s="174">
        <v>2</v>
      </c>
      <c r="AA78" s="176">
        <v>12</v>
      </c>
      <c r="AB78" s="91"/>
      <c r="AC78" s="93">
        <f t="shared" si="29"/>
        <v>12</v>
      </c>
      <c r="AD78" s="94">
        <f t="shared" si="29"/>
        <v>0</v>
      </c>
      <c r="AE78" s="95">
        <f t="shared" si="30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6</v>
      </c>
      <c r="AU78" s="184"/>
      <c r="AV78" s="174">
        <v>6</v>
      </c>
      <c r="AW78" s="184"/>
      <c r="AX78" s="184"/>
      <c r="AY78" s="184"/>
      <c r="AZ78" s="184"/>
      <c r="BA78" s="184"/>
      <c r="BB78" s="91"/>
      <c r="BC78" s="91"/>
      <c r="BD78" s="93">
        <f t="shared" si="31"/>
        <v>12</v>
      </c>
      <c r="BE78" s="93">
        <f t="shared" si="32"/>
        <v>0</v>
      </c>
    </row>
    <row r="79" spans="1:57" ht="13.5" customHeight="1" x14ac:dyDescent="0.2">
      <c r="A79" s="135">
        <v>68</v>
      </c>
      <c r="B79" s="215">
        <v>1</v>
      </c>
      <c r="C79" s="208">
        <v>60</v>
      </c>
      <c r="D79" s="1419"/>
      <c r="E79" s="67" t="s">
        <v>50</v>
      </c>
      <c r="F79" s="173">
        <v>2</v>
      </c>
      <c r="G79" s="173">
        <v>2</v>
      </c>
      <c r="H79" s="174">
        <f t="shared" si="22"/>
        <v>100</v>
      </c>
      <c r="I79" s="174">
        <v>2</v>
      </c>
      <c r="J79" s="176">
        <f t="shared" si="23"/>
        <v>4</v>
      </c>
      <c r="K79" s="183">
        <f t="shared" si="24"/>
        <v>4</v>
      </c>
      <c r="L79" s="183">
        <f t="shared" ref="L79:L107" si="33">B79*7960</f>
        <v>7960</v>
      </c>
      <c r="M79" s="183">
        <f t="shared" si="26"/>
        <v>31840</v>
      </c>
      <c r="N79" s="183">
        <f>C79+J79</f>
        <v>64</v>
      </c>
      <c r="O79" s="183">
        <f t="shared" ref="O79" si="34">N79*7960</f>
        <v>509440</v>
      </c>
      <c r="P79" s="114">
        <f t="shared" si="27"/>
        <v>68</v>
      </c>
      <c r="Q79" s="114">
        <f t="shared" si="28"/>
        <v>31908</v>
      </c>
      <c r="R79" s="50"/>
      <c r="S79" s="233"/>
      <c r="T79" s="85">
        <v>68</v>
      </c>
      <c r="U79" s="1583"/>
      <c r="V79" s="83" t="s">
        <v>50</v>
      </c>
      <c r="W79" s="173">
        <v>2</v>
      </c>
      <c r="X79" s="173">
        <v>2</v>
      </c>
      <c r="Y79" s="174">
        <v>100</v>
      </c>
      <c r="Z79" s="174">
        <v>2</v>
      </c>
      <c r="AA79" s="176">
        <v>4</v>
      </c>
      <c r="AB79" s="91"/>
      <c r="AC79" s="93">
        <f t="shared" si="29"/>
        <v>4</v>
      </c>
      <c r="AD79" s="94">
        <f t="shared" si="29"/>
        <v>0</v>
      </c>
      <c r="AE79" s="95">
        <f t="shared" si="30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2</v>
      </c>
      <c r="AU79" s="174"/>
      <c r="AV79" s="174">
        <v>2</v>
      </c>
      <c r="AW79" s="174"/>
      <c r="AX79" s="174"/>
      <c r="AY79" s="174"/>
      <c r="AZ79" s="174"/>
      <c r="BA79" s="174"/>
      <c r="BB79" s="91"/>
      <c r="BC79" s="91"/>
      <c r="BD79" s="93">
        <f t="shared" si="31"/>
        <v>4</v>
      </c>
      <c r="BE79" s="93">
        <f t="shared" si="32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33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33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33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33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3</v>
      </c>
      <c r="G84" s="173">
        <v>3</v>
      </c>
      <c r="H84" s="174">
        <f t="shared" ref="H84" si="35">G84*100/F84</f>
        <v>100</v>
      </c>
      <c r="I84" s="174">
        <v>2</v>
      </c>
      <c r="J84" s="176">
        <f t="shared" ref="J84" si="36">I84*G84</f>
        <v>6</v>
      </c>
      <c r="K84" s="183">
        <f t="shared" ref="K84" si="37">J84*B84</f>
        <v>6</v>
      </c>
      <c r="L84" s="183">
        <f t="shared" ref="L84" si="38">B84*7960</f>
        <v>7960</v>
      </c>
      <c r="M84" s="183">
        <f t="shared" ref="M84" si="39">L84*J84</f>
        <v>47760</v>
      </c>
      <c r="N84" s="183"/>
      <c r="O84" s="183"/>
      <c r="P84" s="114">
        <f t="shared" ref="P84" si="40">K84+N84</f>
        <v>6</v>
      </c>
      <c r="Q84" s="114">
        <f t="shared" ref="Q84" si="41">M84+P84</f>
        <v>47766</v>
      </c>
      <c r="R84" s="50"/>
      <c r="S84" s="233"/>
      <c r="T84" s="85">
        <v>73</v>
      </c>
      <c r="U84" s="1584" t="s">
        <v>93</v>
      </c>
      <c r="V84" s="83" t="s">
        <v>49</v>
      </c>
      <c r="W84" s="173">
        <v>3</v>
      </c>
      <c r="X84" s="173">
        <v>3</v>
      </c>
      <c r="Y84" s="174">
        <v>100</v>
      </c>
      <c r="Z84" s="174">
        <v>2</v>
      </c>
      <c r="AA84" s="176">
        <v>6</v>
      </c>
      <c r="AB84" s="91"/>
      <c r="AC84" s="93">
        <f t="shared" ref="AC84:AD84" si="42">AF84+AH84+AJ84+AL84+AN84+AP84+AR84+AT84+AV84+AX84+AZ84+BB84</f>
        <v>6</v>
      </c>
      <c r="AD84" s="94">
        <f t="shared" si="42"/>
        <v>0</v>
      </c>
      <c r="AE84" s="95">
        <f t="shared" ref="AE84" si="43">AD84*100/AC84</f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>
        <v>3</v>
      </c>
      <c r="AW84" s="174"/>
      <c r="AX84" s="174">
        <v>3</v>
      </c>
      <c r="AY84" s="174"/>
      <c r="AZ84" s="174"/>
      <c r="BA84" s="174"/>
      <c r="BB84" s="91"/>
      <c r="BC84" s="91"/>
      <c r="BD84" s="93">
        <f t="shared" ref="BD84" si="44">AF84+AH84+AJ84+AL84+AN84+AP84+AR84+AT84+AV84+AX84+AZ84</f>
        <v>6</v>
      </c>
      <c r="BE84" s="93">
        <f t="shared" ref="BE84" si="45">AG84+AI84+AK84+AM84+AO84+AQ84+AS84+AU84+AW84+AY84+BA84+BC84</f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33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>
        <v>1</v>
      </c>
      <c r="G86" s="173">
        <v>1</v>
      </c>
      <c r="H86" s="174">
        <f t="shared" ref="H86" si="46">G86*100/F86</f>
        <v>100</v>
      </c>
      <c r="I86" s="174">
        <v>2</v>
      </c>
      <c r="J86" s="176">
        <f t="shared" ref="J86" si="47">I86*G86</f>
        <v>2</v>
      </c>
      <c r="K86" s="183">
        <f t="shared" ref="K86" si="48">J86*B86</f>
        <v>4</v>
      </c>
      <c r="L86" s="183">
        <f t="shared" ref="L86" si="49">B86*7960</f>
        <v>15920</v>
      </c>
      <c r="M86" s="183">
        <f t="shared" ref="M86" si="50">L86*J86</f>
        <v>31840</v>
      </c>
      <c r="N86" s="183"/>
      <c r="O86" s="183"/>
      <c r="P86" s="114">
        <f t="shared" ref="P86" si="51">K86+N86</f>
        <v>4</v>
      </c>
      <c r="Q86" s="114">
        <f t="shared" ref="Q86" si="52">M86+P86</f>
        <v>31844</v>
      </c>
      <c r="R86" s="50"/>
      <c r="S86" s="233"/>
      <c r="T86" s="85">
        <v>75</v>
      </c>
      <c r="U86" s="1585" t="s">
        <v>94</v>
      </c>
      <c r="V86" s="83" t="s">
        <v>49</v>
      </c>
      <c r="W86" s="173">
        <v>1</v>
      </c>
      <c r="X86" s="173">
        <v>1</v>
      </c>
      <c r="Y86" s="174">
        <v>100</v>
      </c>
      <c r="Z86" s="174">
        <v>2</v>
      </c>
      <c r="AA86" s="176">
        <v>2</v>
      </c>
      <c r="AB86" s="91"/>
      <c r="AC86" s="93">
        <f t="shared" ref="AC86:AD86" si="53">AF86+AH86+AJ86+AL86+AN86+AP86+AR86+AT86+AV86+AX86+AZ86+BB86</f>
        <v>2</v>
      </c>
      <c r="AD86" s="94">
        <f t="shared" si="53"/>
        <v>0</v>
      </c>
      <c r="AE86" s="95">
        <f t="shared" ref="AE86" si="54">AD86*100/AC86</f>
        <v>0</v>
      </c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>
        <v>1</v>
      </c>
      <c r="AW86" s="174"/>
      <c r="AX86" s="174">
        <v>1</v>
      </c>
      <c r="AY86" s="174"/>
      <c r="AZ86" s="174"/>
      <c r="BA86" s="174"/>
      <c r="BB86" s="91"/>
      <c r="BC86" s="91"/>
      <c r="BD86" s="93">
        <f t="shared" ref="BD86" si="55">AF86+AH86+AJ86+AL86+AN86+AP86+AR86+AT86+AV86+AX86+AZ86</f>
        <v>2</v>
      </c>
      <c r="BE86" s="93">
        <f t="shared" ref="BE86" si="56">AG86+AI86+AK86+AM86+AO86+AQ86+AS86+AU86+AW86+AY86+BA86+BC86</f>
        <v>0</v>
      </c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33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233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33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33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33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3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33"/>
      <c r="T92" s="85">
        <v>81</v>
      </c>
      <c r="U92" s="239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3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33"/>
      <c r="T93" s="85">
        <v>82</v>
      </c>
      <c r="U93" s="24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33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33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33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33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32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57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33"/>
      <c r="T99" s="85">
        <v>88</v>
      </c>
      <c r="U99" s="240" t="s">
        <v>102</v>
      </c>
      <c r="V99" s="83" t="s">
        <v>49</v>
      </c>
      <c r="W99" s="173">
        <v>1</v>
      </c>
      <c r="X99" s="173">
        <v>1</v>
      </c>
      <c r="Y99" s="174">
        <v>100</v>
      </c>
      <c r="Z99" s="174">
        <v>1</v>
      </c>
      <c r="AA99" s="176">
        <v>1</v>
      </c>
      <c r="AB99" s="91"/>
      <c r="AC99" s="93">
        <f t="shared" ref="AC99:AD101" si="58">AF99+AH99+AJ99+AL99+AN99+AP99+AR99+AT99+AV99+AX99+AZ99+BB99</f>
        <v>1</v>
      </c>
      <c r="AD99" s="94">
        <f t="shared" si="58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>
        <v>1</v>
      </c>
      <c r="AW99" s="174"/>
      <c r="AX99" s="174"/>
      <c r="AY99" s="174"/>
      <c r="AZ99" s="174"/>
      <c r="BA99" s="184"/>
      <c r="BB99" s="91"/>
      <c r="BC99" s="79"/>
      <c r="BD99" s="93">
        <f t="shared" si="31"/>
        <v>1</v>
      </c>
      <c r="BE99" s="93">
        <f t="shared" si="32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15</v>
      </c>
      <c r="J100" s="176">
        <f>I100*G100</f>
        <v>15</v>
      </c>
      <c r="K100" s="183">
        <f>J100*B100</f>
        <v>15</v>
      </c>
      <c r="L100" s="183">
        <f t="shared" si="57"/>
        <v>7960</v>
      </c>
      <c r="M100" s="183">
        <f>L100*J100</f>
        <v>119400</v>
      </c>
      <c r="N100" s="183"/>
      <c r="O100" s="183"/>
      <c r="P100" s="114">
        <f>K100+N100</f>
        <v>15</v>
      </c>
      <c r="Q100" s="114">
        <f>M100+P100</f>
        <v>119415</v>
      </c>
      <c r="R100" s="50"/>
      <c r="S100" s="233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v>100</v>
      </c>
      <c r="Z100" s="174">
        <v>15</v>
      </c>
      <c r="AA100" s="176">
        <v>15</v>
      </c>
      <c r="AB100" s="91"/>
      <c r="AC100" s="93">
        <f t="shared" si="58"/>
        <v>15</v>
      </c>
      <c r="AD100" s="94">
        <f t="shared" si="58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10</v>
      </c>
      <c r="AU100" s="174"/>
      <c r="AV100" s="174">
        <v>2</v>
      </c>
      <c r="AW100" s="174"/>
      <c r="AX100" s="174">
        <v>2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15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10</v>
      </c>
      <c r="J101" s="176">
        <f>I101*G101</f>
        <v>10</v>
      </c>
      <c r="K101" s="183">
        <f>J101*B101</f>
        <v>15</v>
      </c>
      <c r="L101" s="183">
        <f t="shared" si="57"/>
        <v>11940</v>
      </c>
      <c r="M101" s="183">
        <f>L101*J101</f>
        <v>119400</v>
      </c>
      <c r="N101" s="183"/>
      <c r="O101" s="183"/>
      <c r="P101" s="114">
        <f>K101+N101</f>
        <v>15</v>
      </c>
      <c r="Q101" s="114">
        <f>M101+P101</f>
        <v>119415</v>
      </c>
      <c r="R101" s="50"/>
      <c r="S101" s="233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v>100</v>
      </c>
      <c r="Z101" s="174">
        <v>10</v>
      </c>
      <c r="AA101" s="175">
        <v>10</v>
      </c>
      <c r="AB101" s="91"/>
      <c r="AC101" s="93">
        <f t="shared" si="58"/>
        <v>10</v>
      </c>
      <c r="AD101" s="94">
        <f t="shared" si="58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5</v>
      </c>
      <c r="AU101" s="174"/>
      <c r="AV101" s="174">
        <v>2</v>
      </c>
      <c r="AW101" s="174"/>
      <c r="AX101" s="174">
        <v>2</v>
      </c>
      <c r="AY101" s="174"/>
      <c r="AZ101" s="174">
        <v>1</v>
      </c>
      <c r="BA101" s="174"/>
      <c r="BB101" s="91"/>
      <c r="BC101" s="79"/>
      <c r="BD101" s="93">
        <f>AF101+AH101+AJ101+AL101+AN101+AP101+AR101+AT101+AV101+AX101+AZ101</f>
        <v>10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32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4</v>
      </c>
      <c r="J103" s="176">
        <f>I103*G103</f>
        <v>4</v>
      </c>
      <c r="K103" s="183">
        <f>J103*B103</f>
        <v>32</v>
      </c>
      <c r="L103" s="183">
        <f t="shared" si="33"/>
        <v>63680</v>
      </c>
      <c r="M103" s="183">
        <f>L103*J103</f>
        <v>254720</v>
      </c>
      <c r="N103" s="183"/>
      <c r="O103" s="183"/>
      <c r="P103" s="114">
        <f>K103+N103</f>
        <v>32</v>
      </c>
      <c r="Q103" s="114">
        <f>M103+P103</f>
        <v>254752</v>
      </c>
      <c r="R103" s="50"/>
      <c r="S103" s="233"/>
      <c r="T103" s="85">
        <v>92</v>
      </c>
      <c r="U103" s="239" t="s">
        <v>105</v>
      </c>
      <c r="V103" s="83" t="s">
        <v>106</v>
      </c>
      <c r="W103" s="182">
        <v>1</v>
      </c>
      <c r="X103" s="182">
        <v>1</v>
      </c>
      <c r="Y103" s="174">
        <v>100</v>
      </c>
      <c r="Z103" s="174">
        <v>4</v>
      </c>
      <c r="AA103" s="176">
        <v>4</v>
      </c>
      <c r="AB103" s="91"/>
      <c r="AC103" s="93">
        <f t="shared" ref="AC103:AD107" si="59">AF103+AH103+AJ103+AL103+AN103+AP103+AR103+AT103+AV103+AX103+AZ103+BB103</f>
        <v>4</v>
      </c>
      <c r="AD103" s="94">
        <f t="shared" si="59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/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60">AF103+AH103+AJ103+AL103+AN103+AP103+AR103+AT103+AV103+AX103+AZ103</f>
        <v>4</v>
      </c>
      <c r="BE103" s="93">
        <f t="shared" ref="BE103" si="61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32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f>I104*G104</f>
        <v>5</v>
      </c>
      <c r="K104" s="183">
        <f>J104*B104</f>
        <v>20</v>
      </c>
      <c r="L104" s="183">
        <f t="shared" si="33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233"/>
      <c r="T104" s="85">
        <v>93</v>
      </c>
      <c r="U104" s="240" t="s">
        <v>107</v>
      </c>
      <c r="V104" s="83" t="s">
        <v>106</v>
      </c>
      <c r="W104" s="182">
        <v>1</v>
      </c>
      <c r="X104" s="182">
        <v>1</v>
      </c>
      <c r="Y104" s="174">
        <v>100</v>
      </c>
      <c r="Z104" s="174">
        <v>5</v>
      </c>
      <c r="AA104" s="176">
        <v>5</v>
      </c>
      <c r="AB104" s="91"/>
      <c r="AC104" s="93">
        <f t="shared" si="59"/>
        <v>5</v>
      </c>
      <c r="AD104" s="94">
        <f t="shared" si="59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32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16</v>
      </c>
      <c r="J105" s="260">
        <f>I105*G105</f>
        <v>16</v>
      </c>
      <c r="K105" s="183">
        <f>J105*B105</f>
        <v>128</v>
      </c>
      <c r="L105" s="183">
        <f t="shared" si="33"/>
        <v>63680</v>
      </c>
      <c r="M105" s="183">
        <f>L105*J105</f>
        <v>1018880</v>
      </c>
      <c r="N105" s="183"/>
      <c r="O105" s="183"/>
      <c r="P105" s="114">
        <f>K105+N105</f>
        <v>128</v>
      </c>
      <c r="Q105" s="114">
        <f>M105+P105</f>
        <v>1019008</v>
      </c>
      <c r="R105" s="50"/>
      <c r="S105" s="233"/>
      <c r="T105" s="85">
        <v>94</v>
      </c>
      <c r="U105" s="239" t="s">
        <v>108</v>
      </c>
      <c r="V105" s="83" t="s">
        <v>106</v>
      </c>
      <c r="W105" s="182">
        <v>1</v>
      </c>
      <c r="X105" s="182">
        <v>1</v>
      </c>
      <c r="Y105" s="174">
        <v>100</v>
      </c>
      <c r="Z105" s="174">
        <v>16</v>
      </c>
      <c r="AA105" s="260">
        <v>16</v>
      </c>
      <c r="AB105" s="91"/>
      <c r="AC105" s="93">
        <f t="shared" si="59"/>
        <v>16</v>
      </c>
      <c r="AD105" s="94">
        <f t="shared" si="59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/>
      <c r="AS105" s="191"/>
      <c r="AT105" s="174">
        <v>4</v>
      </c>
      <c r="AU105" s="174"/>
      <c r="AV105" s="174">
        <v>4</v>
      </c>
      <c r="AW105" s="174"/>
      <c r="AX105" s="174">
        <v>4</v>
      </c>
      <c r="AY105" s="174"/>
      <c r="AZ105" s="174">
        <v>4</v>
      </c>
      <c r="BA105" s="174"/>
      <c r="BB105" s="91"/>
      <c r="BC105" s="79"/>
      <c r="BD105" s="93">
        <f>AF105+AH105+AJ105+AL105+AN105+AP105+AR105+AT105+AV105+AX105+AZ105</f>
        <v>16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3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4</v>
      </c>
      <c r="J106" s="260">
        <f>I106*G106</f>
        <v>4</v>
      </c>
      <c r="K106" s="183">
        <f>J106*B106</f>
        <v>32</v>
      </c>
      <c r="L106" s="183">
        <f t="shared" si="33"/>
        <v>63680</v>
      </c>
      <c r="M106" s="183">
        <f>L106*J106</f>
        <v>254720</v>
      </c>
      <c r="N106" s="183"/>
      <c r="O106" s="183"/>
      <c r="P106" s="114">
        <f>K106+N106</f>
        <v>32</v>
      </c>
      <c r="Q106" s="114">
        <f>M106+P106</f>
        <v>254752</v>
      </c>
      <c r="R106" s="50"/>
      <c r="S106" s="233"/>
      <c r="T106" s="85">
        <v>95</v>
      </c>
      <c r="U106" s="240" t="s">
        <v>109</v>
      </c>
      <c r="V106" s="83" t="s">
        <v>106</v>
      </c>
      <c r="W106" s="182">
        <v>1</v>
      </c>
      <c r="X106" s="182">
        <v>1</v>
      </c>
      <c r="Y106" s="174">
        <v>100</v>
      </c>
      <c r="Z106" s="174">
        <v>4</v>
      </c>
      <c r="AA106" s="260">
        <v>4</v>
      </c>
      <c r="AB106" s="91"/>
      <c r="AC106" s="93">
        <f t="shared" si="59"/>
        <v>4</v>
      </c>
      <c r="AD106" s="94">
        <f t="shared" si="59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/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4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3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3</v>
      </c>
      <c r="J107" s="175">
        <v>3</v>
      </c>
      <c r="K107" s="183">
        <f>J107*B107</f>
        <v>12</v>
      </c>
      <c r="L107" s="183">
        <f t="shared" si="33"/>
        <v>31840</v>
      </c>
      <c r="M107" s="183">
        <f>L107*J107</f>
        <v>95520</v>
      </c>
      <c r="N107" s="183"/>
      <c r="O107" s="183"/>
      <c r="P107" s="114">
        <f>K107+N107</f>
        <v>12</v>
      </c>
      <c r="Q107" s="114">
        <f>M107+P107</f>
        <v>95532</v>
      </c>
      <c r="R107" s="50"/>
      <c r="S107" s="233"/>
      <c r="T107" s="85">
        <v>96</v>
      </c>
      <c r="U107" s="240" t="s">
        <v>110</v>
      </c>
      <c r="V107" s="83" t="s">
        <v>106</v>
      </c>
      <c r="W107" s="182">
        <v>1</v>
      </c>
      <c r="X107" s="182">
        <v>1</v>
      </c>
      <c r="Y107" s="174">
        <v>100</v>
      </c>
      <c r="Z107" s="174">
        <v>3</v>
      </c>
      <c r="AA107" s="175">
        <v>3</v>
      </c>
      <c r="AB107" s="91"/>
      <c r="AC107" s="93">
        <f t="shared" si="59"/>
        <v>3</v>
      </c>
      <c r="AD107" s="94">
        <f t="shared" si="59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/>
      <c r="AS107" s="191"/>
      <c r="AT107" s="174"/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3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33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33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33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33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33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33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33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33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33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33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33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33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33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33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33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33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33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33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68</v>
      </c>
      <c r="D129" s="150" t="s">
        <v>122</v>
      </c>
      <c r="E129" s="76"/>
      <c r="F129" s="213">
        <f>SUM(F13:F128)</f>
        <v>110</v>
      </c>
      <c r="G129" s="213">
        <f>SUM(G13:G128)</f>
        <v>110</v>
      </c>
      <c r="H129" s="214">
        <f>AVERAGE(H13:H128)</f>
        <v>100</v>
      </c>
      <c r="I129" s="214">
        <f>SUM(I13:I128)</f>
        <v>100</v>
      </c>
      <c r="J129" s="206">
        <f>SUM(J13:J128)</f>
        <v>256</v>
      </c>
      <c r="K129" s="189">
        <f>SUM(K14:K128)</f>
        <v>812.36</v>
      </c>
      <c r="L129" s="189">
        <f t="shared" ref="L129:Q129" si="62">SUM(L14:L128)</f>
        <v>972314</v>
      </c>
      <c r="M129" s="211">
        <f t="shared" si="62"/>
        <v>6466385.5999999996</v>
      </c>
      <c r="N129" s="211">
        <f t="shared" si="62"/>
        <v>78</v>
      </c>
      <c r="O129" s="189">
        <f t="shared" si="62"/>
        <v>620880</v>
      </c>
      <c r="P129" s="212">
        <f t="shared" si="62"/>
        <v>890.36</v>
      </c>
      <c r="Q129" s="212">
        <f t="shared" si="62"/>
        <v>6467275.96</v>
      </c>
      <c r="R129" s="4"/>
      <c r="S129" s="233"/>
      <c r="T129" s="85">
        <v>118</v>
      </c>
      <c r="U129" s="199" t="s">
        <v>122</v>
      </c>
      <c r="V129" s="200"/>
      <c r="W129" s="213">
        <v>110</v>
      </c>
      <c r="X129" s="213">
        <v>110</v>
      </c>
      <c r="Y129" s="214">
        <v>100</v>
      </c>
      <c r="Z129" s="214">
        <v>100</v>
      </c>
      <c r="AA129" s="206">
        <v>256</v>
      </c>
      <c r="AB129" s="201"/>
      <c r="AC129" s="201">
        <f>SUM(AC14:AC128)</f>
        <v>256</v>
      </c>
      <c r="AD129" s="202">
        <f>SUM(AD14:AD128)</f>
        <v>0</v>
      </c>
      <c r="AE129" s="203"/>
      <c r="AF129" s="204">
        <f t="shared" ref="AF129:AQ129" si="63">SUM(AF14:AF128)</f>
        <v>0</v>
      </c>
      <c r="AG129" s="204">
        <f t="shared" si="63"/>
        <v>0</v>
      </c>
      <c r="AH129" s="204">
        <f t="shared" si="63"/>
        <v>0</v>
      </c>
      <c r="AI129" s="204">
        <f t="shared" si="63"/>
        <v>0</v>
      </c>
      <c r="AJ129" s="204">
        <f t="shared" si="63"/>
        <v>0</v>
      </c>
      <c r="AK129" s="204">
        <f t="shared" si="63"/>
        <v>0</v>
      </c>
      <c r="AL129" s="204">
        <f t="shared" si="63"/>
        <v>0</v>
      </c>
      <c r="AM129" s="204">
        <f t="shared" si="63"/>
        <v>0</v>
      </c>
      <c r="AN129" s="204">
        <f t="shared" si="63"/>
        <v>0</v>
      </c>
      <c r="AO129" s="204">
        <f t="shared" si="63"/>
        <v>0</v>
      </c>
      <c r="AP129" s="204">
        <f t="shared" si="63"/>
        <v>0</v>
      </c>
      <c r="AQ129" s="205">
        <f t="shared" si="63"/>
        <v>0</v>
      </c>
      <c r="AR129" s="206">
        <f>SUM(AR13:AR128)</f>
        <v>0</v>
      </c>
      <c r="AS129" s="206">
        <v>0</v>
      </c>
      <c r="AT129" s="206">
        <f>SUM(AT15:AT128)</f>
        <v>102</v>
      </c>
      <c r="AU129" s="206">
        <v>0</v>
      </c>
      <c r="AV129" s="206">
        <f>SUM(AV14:AV128)</f>
        <v>74</v>
      </c>
      <c r="AW129" s="206">
        <v>0</v>
      </c>
      <c r="AX129" s="206">
        <f>SUM(AX12:AX128)</f>
        <v>44</v>
      </c>
      <c r="AY129" s="206">
        <v>0</v>
      </c>
      <c r="AZ129" s="207">
        <f>SUM(AZ12:AZ128)</f>
        <v>36</v>
      </c>
      <c r="BA129" s="207">
        <f t="shared" ref="BA129:BE129" si="64">SUM(BA14:BA128)</f>
        <v>0</v>
      </c>
      <c r="BB129" s="207">
        <f t="shared" si="64"/>
        <v>0</v>
      </c>
      <c r="BC129" s="207">
        <f t="shared" si="64"/>
        <v>0</v>
      </c>
      <c r="BD129" s="207">
        <f>SUM(BD14:BD128)</f>
        <v>256</v>
      </c>
      <c r="BE129" s="207">
        <f t="shared" si="64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33"/>
      <c r="T130" s="238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33"/>
      <c r="T131" s="238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K129*7960-2866</f>
        <v>6463519.6000000006</v>
      </c>
      <c r="F132" s="1418"/>
      <c r="G132" s="1418"/>
      <c r="H132" s="18"/>
      <c r="I132" s="18"/>
      <c r="J132" s="18"/>
      <c r="K132" s="1411" t="s">
        <v>125</v>
      </c>
      <c r="L132" s="1411"/>
      <c r="M132" s="237" t="s">
        <v>126</v>
      </c>
      <c r="N132" s="48"/>
      <c r="O132" s="48"/>
      <c r="P132" s="39"/>
      <c r="Q132" s="39"/>
      <c r="R132" s="50"/>
      <c r="S132" s="233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541280</v>
      </c>
      <c r="F133" s="1418"/>
      <c r="G133" s="1418"/>
      <c r="H133" s="18"/>
      <c r="I133" s="18"/>
      <c r="J133" s="18"/>
      <c r="K133" s="1411" t="s">
        <v>125</v>
      </c>
      <c r="L133" s="1411"/>
      <c r="M133" s="237" t="s">
        <v>129</v>
      </c>
      <c r="N133" s="103"/>
      <c r="O133" s="103"/>
      <c r="P133" s="36"/>
      <c r="Q133" s="36"/>
      <c r="R133" s="50"/>
      <c r="S133" s="233"/>
      <c r="T133" s="238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37" t="s">
        <v>131</v>
      </c>
      <c r="N134" s="104"/>
      <c r="O134" s="104"/>
      <c r="P134" s="36"/>
      <c r="Q134" s="36"/>
      <c r="R134" s="50"/>
      <c r="S134" s="233"/>
      <c r="T134" s="238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33"/>
      <c r="T135" s="238"/>
      <c r="U135" s="238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33"/>
      <c r="T136" s="238"/>
      <c r="U136" s="238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33"/>
      <c r="T137" s="238"/>
      <c r="U137" s="238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33"/>
      <c r="T138" s="238"/>
      <c r="U138" s="238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10914799.600000001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33"/>
      <c r="T139" s="238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35"/>
      <c r="I140" s="40"/>
      <c r="J140" s="235"/>
      <c r="K140" s="1411" t="s">
        <v>125</v>
      </c>
      <c r="L140" s="1411"/>
      <c r="M140" s="236" t="s">
        <v>142</v>
      </c>
      <c r="N140" s="245"/>
      <c r="O140" s="245"/>
      <c r="R140" s="44"/>
      <c r="S140" s="234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34"/>
      <c r="O141" s="234"/>
      <c r="R141" s="44"/>
      <c r="S141" s="234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234"/>
      <c r="O142" s="234"/>
      <c r="R142" s="44"/>
      <c r="S142" s="234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30"/>
      <c r="O143" s="230"/>
      <c r="R143" s="44"/>
      <c r="S143" s="234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30"/>
      <c r="L144" s="24"/>
      <c r="M144" s="25"/>
      <c r="N144" s="230"/>
      <c r="O144" s="230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30"/>
      <c r="O145" s="244"/>
      <c r="P145" s="234"/>
      <c r="Q145" s="234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33"/>
      <c r="Q146" s="233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33"/>
      <c r="Q147" s="233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33"/>
      <c r="Q148" s="233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33"/>
      <c r="Q149" s="233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33"/>
      <c r="Q150" s="233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33"/>
      <c r="Q151" s="233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33"/>
      <c r="Q152" s="233"/>
      <c r="R152" s="45"/>
      <c r="S152" s="233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34"/>
      <c r="Q153" s="234"/>
      <c r="R153" s="44"/>
      <c r="S153" s="234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30"/>
      <c r="L154" s="24"/>
      <c r="M154" s="24"/>
      <c r="N154" s="230"/>
      <c r="O154" s="230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30"/>
      <c r="L155" s="24"/>
      <c r="M155" s="24"/>
      <c r="N155" s="230"/>
      <c r="O155" s="230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30"/>
      <c r="L156" s="24"/>
      <c r="M156" s="24"/>
      <c r="N156" s="230"/>
      <c r="O156" s="230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30"/>
      <c r="L157" s="24"/>
      <c r="M157" s="24"/>
      <c r="N157" s="230"/>
      <c r="O157" s="230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30"/>
      <c r="L158" s="24"/>
      <c r="M158" s="24"/>
      <c r="N158" s="230"/>
      <c r="O158" s="230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30"/>
      <c r="L159" s="24"/>
      <c r="M159" s="24"/>
      <c r="N159" s="230"/>
      <c r="O159" s="230"/>
      <c r="S159" s="41"/>
    </row>
    <row r="160" spans="2:19" ht="15.75" x14ac:dyDescent="0.2">
      <c r="L160" s="24"/>
      <c r="M160" s="24"/>
      <c r="N160" s="230"/>
      <c r="O160" s="230"/>
      <c r="S160" s="41"/>
    </row>
    <row r="161" spans="12:19" ht="15.75" x14ac:dyDescent="0.2">
      <c r="L161" s="24"/>
      <c r="M161" s="24"/>
      <c r="N161" s="230"/>
      <c r="O161" s="230"/>
      <c r="S161" s="41"/>
    </row>
    <row r="162" spans="12:19" ht="15.75" x14ac:dyDescent="0.2">
      <c r="L162" s="24"/>
      <c r="M162" s="24"/>
      <c r="N162" s="230"/>
      <c r="O162" s="230"/>
      <c r="S162" s="41"/>
    </row>
    <row r="163" spans="12:19" ht="15.75" x14ac:dyDescent="0.2">
      <c r="L163" s="24"/>
      <c r="M163" s="24"/>
      <c r="N163" s="230"/>
      <c r="O163" s="230"/>
      <c r="S163" s="41"/>
    </row>
    <row r="164" spans="12:19" ht="15.75" x14ac:dyDescent="0.2">
      <c r="L164" s="24"/>
      <c r="M164" s="30"/>
      <c r="N164" s="230"/>
      <c r="O164" s="230"/>
      <c r="S164" s="41"/>
    </row>
    <row r="165" spans="12:19" ht="15.75" x14ac:dyDescent="0.2">
      <c r="L165" s="24"/>
      <c r="M165" s="24"/>
      <c r="N165" s="230"/>
      <c r="O165" s="230"/>
      <c r="S165" s="41"/>
    </row>
    <row r="166" spans="12:19" ht="15.75" x14ac:dyDescent="0.2">
      <c r="L166" s="30"/>
      <c r="M166" s="30"/>
      <c r="N166" s="230"/>
      <c r="O166" s="230"/>
      <c r="S166" s="41"/>
    </row>
    <row r="167" spans="12:19" ht="15.75" x14ac:dyDescent="0.2">
      <c r="L167" s="24"/>
      <c r="M167" s="24"/>
      <c r="N167" s="230"/>
      <c r="O167" s="230"/>
      <c r="S167" s="41"/>
    </row>
    <row r="168" spans="12:19" ht="15.75" x14ac:dyDescent="0.2">
      <c r="L168" s="24"/>
      <c r="M168" s="24"/>
      <c r="N168" s="230"/>
      <c r="O168" s="230"/>
      <c r="S168" s="41"/>
    </row>
    <row r="169" spans="12:19" ht="15.75" x14ac:dyDescent="0.2">
      <c r="L169" s="24"/>
      <c r="M169" s="24"/>
      <c r="N169" s="230"/>
      <c r="O169" s="230"/>
      <c r="S169" s="41"/>
    </row>
    <row r="170" spans="12:19" ht="15.75" x14ac:dyDescent="0.2">
      <c r="L170" s="24"/>
      <c r="M170" s="24"/>
      <c r="N170" s="230"/>
      <c r="O170" s="230"/>
      <c r="S170" s="41"/>
    </row>
    <row r="171" spans="12:19" ht="15.75" x14ac:dyDescent="0.2">
      <c r="L171" s="24"/>
      <c r="M171" s="24"/>
      <c r="N171" s="230"/>
      <c r="O171" s="230"/>
      <c r="S171" s="41"/>
    </row>
    <row r="172" spans="12:19" ht="15.75" x14ac:dyDescent="0.2">
      <c r="L172" s="24"/>
      <c r="M172" s="24"/>
      <c r="N172" s="230"/>
      <c r="O172" s="230"/>
      <c r="S172" s="41"/>
    </row>
    <row r="173" spans="12:19" ht="15.75" x14ac:dyDescent="0.2">
      <c r="L173" s="24"/>
      <c r="M173" s="24"/>
      <c r="N173" s="230"/>
      <c r="O173" s="230"/>
      <c r="S173" s="41"/>
    </row>
    <row r="174" spans="12:19" ht="15.75" x14ac:dyDescent="0.2">
      <c r="L174" s="24"/>
      <c r="M174" s="24"/>
      <c r="N174" s="230"/>
      <c r="O174" s="230"/>
      <c r="S174" s="41"/>
    </row>
    <row r="175" spans="12:19" ht="15.75" x14ac:dyDescent="0.2">
      <c r="L175" s="24"/>
      <c r="M175" s="24"/>
      <c r="N175" s="230"/>
      <c r="O175" s="230"/>
      <c r="S175" s="41"/>
    </row>
    <row r="176" spans="12:19" ht="15.75" x14ac:dyDescent="0.2">
      <c r="L176" s="24"/>
      <c r="M176" s="24"/>
      <c r="N176" s="230"/>
      <c r="O176" s="230"/>
      <c r="S176" s="41"/>
    </row>
    <row r="177" spans="12:19" ht="15.75" x14ac:dyDescent="0.2">
      <c r="L177" s="24"/>
      <c r="M177" s="24"/>
      <c r="N177" s="230"/>
      <c r="O177" s="230"/>
      <c r="S177" s="41"/>
    </row>
    <row r="178" spans="12:19" ht="15.75" x14ac:dyDescent="0.2">
      <c r="L178" s="24"/>
      <c r="M178" s="24"/>
      <c r="N178" s="230"/>
      <c r="O178" s="230"/>
      <c r="S178" s="41"/>
    </row>
    <row r="179" spans="12:19" ht="15.75" x14ac:dyDescent="0.2">
      <c r="L179" s="24"/>
      <c r="M179" s="24"/>
      <c r="N179" s="230"/>
      <c r="O179" s="230"/>
      <c r="S179" s="41"/>
    </row>
    <row r="180" spans="12:19" ht="15.75" x14ac:dyDescent="0.2">
      <c r="L180" s="24"/>
      <c r="M180" s="24"/>
      <c r="N180" s="230"/>
      <c r="O180" s="230"/>
      <c r="S180" s="41"/>
    </row>
    <row r="181" spans="12:19" ht="15.75" x14ac:dyDescent="0.2">
      <c r="L181" s="24"/>
      <c r="M181" s="24"/>
      <c r="N181" s="230"/>
      <c r="O181" s="230"/>
      <c r="S181" s="41"/>
    </row>
    <row r="182" spans="12:19" ht="15.75" x14ac:dyDescent="0.2">
      <c r="L182" s="24"/>
      <c r="M182" s="24"/>
      <c r="N182" s="230"/>
      <c r="O182" s="230"/>
      <c r="S182" s="41"/>
    </row>
    <row r="183" spans="12:19" ht="15.75" x14ac:dyDescent="0.2">
      <c r="L183" s="24"/>
      <c r="M183" s="24"/>
      <c r="N183" s="230"/>
      <c r="O183" s="230"/>
      <c r="S183" s="41"/>
    </row>
    <row r="184" spans="12:19" ht="15.75" x14ac:dyDescent="0.2">
      <c r="L184" s="24"/>
      <c r="M184" s="24"/>
      <c r="N184" s="230"/>
      <c r="O184" s="230"/>
      <c r="S184" s="41"/>
    </row>
    <row r="185" spans="12:19" ht="15.75" x14ac:dyDescent="0.2">
      <c r="L185" s="24"/>
      <c r="M185" s="24"/>
      <c r="N185" s="230"/>
      <c r="O185" s="230"/>
      <c r="S185" s="41"/>
    </row>
    <row r="186" spans="12:19" ht="15.75" x14ac:dyDescent="0.2">
      <c r="L186" s="24"/>
      <c r="M186" s="24"/>
      <c r="N186" s="230"/>
      <c r="O186" s="230"/>
      <c r="S186" s="41"/>
    </row>
    <row r="187" spans="12:19" ht="15.75" x14ac:dyDescent="0.2">
      <c r="L187" s="24"/>
      <c r="M187" s="24"/>
      <c r="N187" s="230"/>
      <c r="O187" s="230"/>
      <c r="S187" s="41"/>
    </row>
    <row r="188" spans="12:19" ht="15.75" x14ac:dyDescent="0.2">
      <c r="L188" s="24"/>
      <c r="M188" s="24"/>
      <c r="N188" s="230"/>
      <c r="O188" s="230"/>
      <c r="S188" s="41"/>
    </row>
    <row r="189" spans="12:19" ht="15.75" x14ac:dyDescent="0.2">
      <c r="L189" s="24"/>
      <c r="M189" s="24"/>
      <c r="N189" s="230"/>
      <c r="O189" s="230"/>
      <c r="S189" s="41"/>
    </row>
    <row r="190" spans="12:19" ht="15.75" x14ac:dyDescent="0.2">
      <c r="L190" s="24"/>
      <c r="M190" s="24"/>
      <c r="N190" s="230"/>
      <c r="O190" s="230"/>
      <c r="S190" s="41"/>
    </row>
    <row r="191" spans="12:19" ht="15.75" x14ac:dyDescent="0.2">
      <c r="L191" s="24"/>
      <c r="M191" s="24"/>
      <c r="N191" s="230"/>
      <c r="O191" s="230"/>
      <c r="S191" s="41"/>
    </row>
    <row r="192" spans="12:19" ht="15.75" x14ac:dyDescent="0.2">
      <c r="L192" s="24"/>
      <c r="M192" s="24"/>
      <c r="N192" s="230"/>
      <c r="O192" s="230"/>
      <c r="S192" s="41"/>
    </row>
    <row r="193" spans="12:19" ht="15.75" x14ac:dyDescent="0.2">
      <c r="L193" s="24"/>
      <c r="M193" s="24"/>
      <c r="N193" s="230"/>
      <c r="O193" s="230"/>
      <c r="S193" s="41"/>
    </row>
    <row r="194" spans="12:19" ht="15.75" x14ac:dyDescent="0.2">
      <c r="L194" s="24"/>
      <c r="M194" s="24"/>
      <c r="N194" s="230"/>
      <c r="O194" s="230"/>
      <c r="S194" s="41"/>
    </row>
    <row r="195" spans="12:19" ht="15.75" x14ac:dyDescent="0.2">
      <c r="L195" s="24"/>
      <c r="M195" s="24"/>
      <c r="N195" s="230"/>
      <c r="O195" s="230"/>
      <c r="S195" s="41"/>
    </row>
    <row r="196" spans="12:19" ht="15.75" x14ac:dyDescent="0.2">
      <c r="L196" s="24"/>
      <c r="M196" s="24"/>
      <c r="N196" s="230"/>
      <c r="O196" s="230"/>
      <c r="S196" s="41"/>
    </row>
    <row r="197" spans="12:19" ht="15.75" x14ac:dyDescent="0.2">
      <c r="L197" s="24"/>
      <c r="M197" s="24"/>
      <c r="N197" s="230"/>
      <c r="O197" s="230"/>
      <c r="S197" s="41"/>
    </row>
    <row r="198" spans="12:19" ht="15.75" x14ac:dyDescent="0.2">
      <c r="L198" s="24"/>
      <c r="M198" s="24"/>
      <c r="N198" s="230"/>
      <c r="O198" s="230"/>
      <c r="S198" s="41"/>
    </row>
    <row r="199" spans="12:19" ht="15.75" x14ac:dyDescent="0.2">
      <c r="L199" s="24"/>
      <c r="M199" s="24"/>
      <c r="N199" s="230"/>
      <c r="O199" s="230"/>
      <c r="S199" s="41"/>
    </row>
    <row r="200" spans="12:19" ht="15.75" x14ac:dyDescent="0.2">
      <c r="L200" s="24"/>
      <c r="M200" s="24"/>
      <c r="N200" s="230"/>
      <c r="O200" s="230"/>
      <c r="S200" s="41"/>
    </row>
    <row r="201" spans="12:19" ht="15.75" x14ac:dyDescent="0.2">
      <c r="L201" s="24"/>
      <c r="M201" s="24"/>
      <c r="N201" s="230"/>
      <c r="O201" s="230"/>
      <c r="S201" s="41"/>
    </row>
    <row r="202" spans="12:19" ht="15.75" x14ac:dyDescent="0.2">
      <c r="L202" s="24"/>
      <c r="M202" s="24"/>
      <c r="N202" s="230"/>
      <c r="O202" s="230"/>
      <c r="S202" s="41"/>
    </row>
    <row r="203" spans="12:19" ht="15.75" x14ac:dyDescent="0.2">
      <c r="L203" s="24"/>
      <c r="M203" s="24"/>
      <c r="N203" s="230"/>
      <c r="O203" s="230"/>
      <c r="S203" s="41"/>
    </row>
    <row r="204" spans="12:19" ht="15.75" x14ac:dyDescent="0.2">
      <c r="L204" s="24"/>
      <c r="M204" s="24"/>
      <c r="N204" s="230"/>
      <c r="O204" s="230"/>
      <c r="S204" s="41"/>
    </row>
    <row r="205" spans="12:19" ht="15.75" x14ac:dyDescent="0.2">
      <c r="L205" s="24"/>
      <c r="M205" s="24"/>
      <c r="N205" s="230"/>
      <c r="O205" s="230"/>
      <c r="S205" s="41"/>
    </row>
    <row r="206" spans="12:19" ht="15.75" x14ac:dyDescent="0.2">
      <c r="L206" s="24"/>
      <c r="M206" s="24"/>
      <c r="N206" s="230"/>
      <c r="O206" s="230"/>
      <c r="S206" s="41"/>
    </row>
    <row r="207" spans="12:19" ht="15.75" x14ac:dyDescent="0.2">
      <c r="L207" s="24"/>
      <c r="M207" s="24"/>
      <c r="N207" s="230"/>
      <c r="O207" s="230"/>
    </row>
    <row r="208" spans="12:19" ht="15.75" x14ac:dyDescent="0.2">
      <c r="L208" s="24"/>
      <c r="M208" s="24"/>
      <c r="N208" s="230"/>
      <c r="O208" s="230"/>
    </row>
    <row r="209" spans="12:15" ht="15.75" x14ac:dyDescent="0.2">
      <c r="L209" s="24"/>
      <c r="M209" s="24"/>
      <c r="N209" s="230"/>
      <c r="O209" s="230"/>
    </row>
    <row r="210" spans="12:15" ht="15.75" x14ac:dyDescent="0.2">
      <c r="L210" s="24"/>
      <c r="M210" s="24"/>
      <c r="N210" s="230"/>
      <c r="O210" s="230"/>
    </row>
    <row r="211" spans="12:15" ht="15.75" x14ac:dyDescent="0.2">
      <c r="L211" s="24"/>
      <c r="M211" s="24"/>
      <c r="N211" s="230"/>
      <c r="O211" s="230"/>
    </row>
    <row r="212" spans="12:15" ht="15.75" x14ac:dyDescent="0.2">
      <c r="L212" s="24"/>
      <c r="M212" s="24"/>
      <c r="N212" s="230"/>
      <c r="O212" s="230"/>
    </row>
    <row r="213" spans="12:15" ht="15.75" x14ac:dyDescent="0.2">
      <c r="L213" s="24"/>
      <c r="M213" s="24"/>
      <c r="N213" s="230"/>
      <c r="O213" s="230"/>
    </row>
    <row r="214" spans="12:15" ht="15.75" x14ac:dyDescent="0.2">
      <c r="L214" s="24"/>
      <c r="M214" s="24"/>
      <c r="N214" s="230"/>
      <c r="O214" s="230"/>
    </row>
    <row r="215" spans="12:15" ht="15.75" x14ac:dyDescent="0.2">
      <c r="L215" s="24"/>
      <c r="M215" s="24"/>
      <c r="N215" s="230"/>
      <c r="O215" s="230"/>
    </row>
    <row r="216" spans="12:15" ht="15.75" x14ac:dyDescent="0.2">
      <c r="L216" s="24"/>
      <c r="M216" s="24"/>
      <c r="N216" s="230"/>
      <c r="O216" s="230"/>
    </row>
    <row r="217" spans="12:15" ht="15.75" x14ac:dyDescent="0.2">
      <c r="L217" s="24"/>
      <c r="M217" s="24"/>
      <c r="N217" s="230"/>
      <c r="O217" s="230"/>
    </row>
    <row r="218" spans="12:15" ht="15.75" x14ac:dyDescent="0.2">
      <c r="L218" s="24"/>
      <c r="M218" s="24"/>
      <c r="N218" s="230"/>
      <c r="O218" s="230"/>
    </row>
    <row r="219" spans="12:15" ht="15.75" x14ac:dyDescent="0.2">
      <c r="L219" s="24"/>
      <c r="M219" s="24"/>
      <c r="N219" s="230"/>
      <c r="O219" s="230"/>
    </row>
    <row r="220" spans="12:15" ht="15.75" x14ac:dyDescent="0.2">
      <c r="L220" s="24"/>
      <c r="M220" s="24"/>
      <c r="N220" s="230"/>
      <c r="O220" s="230"/>
    </row>
    <row r="221" spans="12:15" ht="15.75" x14ac:dyDescent="0.2">
      <c r="L221" s="24"/>
      <c r="M221" s="24"/>
      <c r="N221" s="230"/>
      <c r="O221" s="230"/>
    </row>
    <row r="222" spans="12:15" ht="15.75" x14ac:dyDescent="0.2">
      <c r="L222" s="24"/>
      <c r="M222" s="24"/>
      <c r="N222" s="230"/>
      <c r="O222" s="230"/>
    </row>
    <row r="223" spans="12:15" ht="15.75" x14ac:dyDescent="0.2">
      <c r="L223" s="24"/>
      <c r="M223" s="24"/>
      <c r="N223" s="230"/>
      <c r="O223" s="230"/>
    </row>
    <row r="224" spans="12:15" ht="15.75" x14ac:dyDescent="0.2">
      <c r="L224" s="24"/>
      <c r="M224" s="24"/>
      <c r="N224" s="230"/>
      <c r="O224" s="230"/>
    </row>
    <row r="225" spans="12:15" ht="15.75" x14ac:dyDescent="0.2">
      <c r="L225" s="24"/>
      <c r="M225" s="24"/>
      <c r="N225" s="230"/>
      <c r="O225" s="230"/>
    </row>
    <row r="226" spans="12:15" ht="15.75" x14ac:dyDescent="0.2">
      <c r="L226" s="24"/>
      <c r="M226" s="24"/>
      <c r="N226" s="230"/>
      <c r="O226" s="230"/>
    </row>
    <row r="227" spans="12:15" ht="15.75" x14ac:dyDescent="0.2">
      <c r="L227" s="24"/>
      <c r="M227" s="24"/>
      <c r="N227" s="230"/>
      <c r="O227" s="230"/>
    </row>
    <row r="228" spans="12:15" ht="15.75" x14ac:dyDescent="0.2">
      <c r="L228" s="24"/>
      <c r="M228" s="24"/>
      <c r="N228" s="230"/>
      <c r="O228" s="230"/>
    </row>
    <row r="229" spans="12:15" ht="15.75" x14ac:dyDescent="0.2">
      <c r="L229" s="24"/>
      <c r="M229" s="24"/>
      <c r="N229" s="230"/>
      <c r="O229" s="230"/>
    </row>
    <row r="230" spans="12:15" ht="15.75" x14ac:dyDescent="0.2">
      <c r="L230" s="24"/>
      <c r="M230" s="24"/>
      <c r="N230" s="230"/>
      <c r="O230" s="230"/>
    </row>
    <row r="231" spans="12:15" ht="15.75" x14ac:dyDescent="0.2">
      <c r="L231" s="24"/>
      <c r="M231" s="24"/>
      <c r="N231" s="230"/>
      <c r="O231" s="230"/>
    </row>
    <row r="232" spans="12:15" ht="15.75" x14ac:dyDescent="0.2">
      <c r="L232" s="24"/>
      <c r="M232" s="24"/>
      <c r="N232" s="230"/>
      <c r="O232" s="230"/>
    </row>
    <row r="233" spans="12:15" ht="15.75" x14ac:dyDescent="0.2">
      <c r="L233" s="24"/>
      <c r="M233" s="24"/>
      <c r="N233" s="230"/>
      <c r="O233" s="230"/>
    </row>
    <row r="234" spans="12:15" ht="15.75" x14ac:dyDescent="0.2">
      <c r="L234" s="24"/>
      <c r="M234" s="24"/>
      <c r="N234" s="230"/>
      <c r="O234" s="230"/>
    </row>
    <row r="235" spans="12:15" ht="15.75" x14ac:dyDescent="0.2">
      <c r="L235" s="24"/>
      <c r="M235" s="24"/>
      <c r="N235" s="230"/>
      <c r="O235" s="230"/>
    </row>
    <row r="236" spans="12:15" ht="15.75" x14ac:dyDescent="0.2">
      <c r="L236" s="24"/>
      <c r="M236" s="24"/>
      <c r="N236" s="230"/>
      <c r="O236" s="230"/>
    </row>
    <row r="237" spans="12:15" ht="15.75" x14ac:dyDescent="0.2">
      <c r="L237" s="24"/>
      <c r="M237" s="24"/>
      <c r="N237" s="230"/>
      <c r="O237" s="230"/>
    </row>
    <row r="238" spans="12:15" ht="15.75" x14ac:dyDescent="0.2">
      <c r="L238" s="24"/>
      <c r="M238" s="24"/>
      <c r="N238" s="230"/>
      <c r="O238" s="230"/>
    </row>
    <row r="239" spans="12:15" ht="15.75" x14ac:dyDescent="0.2">
      <c r="L239" s="24"/>
      <c r="M239" s="24"/>
      <c r="N239" s="230"/>
      <c r="O239" s="230"/>
    </row>
    <row r="240" spans="12:15" ht="15.75" x14ac:dyDescent="0.2">
      <c r="L240" s="24"/>
      <c r="M240" s="24"/>
      <c r="N240" s="230"/>
      <c r="O240" s="230"/>
    </row>
    <row r="241" spans="12:15" ht="15.75" x14ac:dyDescent="0.2">
      <c r="L241" s="24"/>
      <c r="M241" s="24"/>
      <c r="N241" s="230"/>
      <c r="O241" s="230"/>
    </row>
    <row r="242" spans="12:15" ht="15.75" x14ac:dyDescent="0.2">
      <c r="L242" s="24"/>
      <c r="M242" s="24"/>
      <c r="N242" s="230"/>
      <c r="O242" s="230"/>
    </row>
    <row r="243" spans="12:15" ht="15.75" x14ac:dyDescent="0.2">
      <c r="L243" s="24"/>
      <c r="M243" s="24"/>
      <c r="N243" s="230"/>
      <c r="O243" s="230"/>
    </row>
    <row r="244" spans="12:15" ht="15.75" x14ac:dyDescent="0.2">
      <c r="L244" s="24"/>
      <c r="M244" s="24"/>
      <c r="N244" s="230"/>
      <c r="O244" s="230"/>
    </row>
    <row r="245" spans="12:15" ht="15.75" x14ac:dyDescent="0.2">
      <c r="L245" s="24"/>
      <c r="M245" s="24"/>
      <c r="N245" s="230"/>
      <c r="O245" s="230"/>
    </row>
    <row r="246" spans="12:15" ht="15.75" x14ac:dyDescent="0.2">
      <c r="L246" s="24"/>
      <c r="M246" s="24"/>
      <c r="N246" s="230"/>
      <c r="O246" s="230"/>
    </row>
    <row r="247" spans="12:15" ht="15.75" x14ac:dyDescent="0.2">
      <c r="L247" s="24"/>
      <c r="M247" s="24"/>
      <c r="N247" s="230"/>
      <c r="O247" s="230"/>
    </row>
    <row r="248" spans="12:15" ht="15.75" x14ac:dyDescent="0.2">
      <c r="L248" s="24"/>
      <c r="M248" s="24"/>
      <c r="N248" s="230"/>
      <c r="O248" s="230"/>
    </row>
    <row r="249" spans="12:15" ht="15.75" x14ac:dyDescent="0.2">
      <c r="L249" s="24"/>
      <c r="M249" s="24"/>
      <c r="N249" s="230"/>
      <c r="O249" s="230"/>
    </row>
    <row r="250" spans="12:15" ht="15.75" x14ac:dyDescent="0.2">
      <c r="L250" s="24"/>
      <c r="M250" s="24"/>
      <c r="N250" s="230"/>
      <c r="O250" s="230"/>
    </row>
    <row r="251" spans="12:15" ht="15.75" x14ac:dyDescent="0.2">
      <c r="L251" s="24"/>
      <c r="M251" s="24"/>
      <c r="N251" s="230"/>
      <c r="O251" s="230"/>
    </row>
    <row r="252" spans="12:15" ht="15.75" x14ac:dyDescent="0.2">
      <c r="L252" s="24"/>
      <c r="M252" s="24"/>
      <c r="N252" s="230"/>
      <c r="O252" s="230"/>
    </row>
    <row r="253" spans="12:15" ht="15.75" x14ac:dyDescent="0.2">
      <c r="L253" s="24"/>
      <c r="M253" s="24"/>
      <c r="N253" s="230"/>
      <c r="O253" s="230"/>
    </row>
    <row r="254" spans="12:15" ht="15.75" x14ac:dyDescent="0.2">
      <c r="L254" s="24"/>
      <c r="M254" s="24"/>
      <c r="N254" s="230"/>
      <c r="O254" s="230"/>
    </row>
    <row r="255" spans="12:15" x14ac:dyDescent="0.2">
      <c r="L255" s="230"/>
      <c r="M255" s="230"/>
      <c r="N255" s="230"/>
      <c r="O255" s="230"/>
    </row>
    <row r="256" spans="12:15" x14ac:dyDescent="0.2">
      <c r="L256" s="230"/>
      <c r="M256" s="230"/>
      <c r="N256" s="230"/>
      <c r="O256" s="230"/>
    </row>
    <row r="257" spans="12:15" x14ac:dyDescent="0.2">
      <c r="L257" s="230"/>
      <c r="M257" s="230"/>
      <c r="N257" s="230"/>
      <c r="O257" s="230"/>
    </row>
    <row r="258" spans="12:15" x14ac:dyDescent="0.2">
      <c r="L258" s="230"/>
      <c r="M258" s="230"/>
      <c r="N258" s="230"/>
      <c r="O258" s="230"/>
    </row>
    <row r="259" spans="12:15" x14ac:dyDescent="0.2">
      <c r="L259" s="230"/>
      <c r="M259" s="230"/>
      <c r="N259" s="230"/>
      <c r="O259" s="230"/>
    </row>
    <row r="260" spans="12:15" x14ac:dyDescent="0.2">
      <c r="L260" s="230"/>
      <c r="M260" s="230"/>
      <c r="N260" s="230"/>
      <c r="O260" s="230"/>
    </row>
    <row r="261" spans="12:15" x14ac:dyDescent="0.2">
      <c r="L261" s="230"/>
      <c r="M261" s="230"/>
      <c r="N261" s="230"/>
      <c r="O261" s="230"/>
    </row>
    <row r="262" spans="12:15" x14ac:dyDescent="0.2">
      <c r="L262" s="230"/>
      <c r="M262" s="230"/>
      <c r="N262" s="230"/>
      <c r="O262" s="230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3"/>
      <c r="B5" s="243"/>
      <c r="C5" s="243"/>
      <c r="D5" s="145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55"/>
      <c r="Q5" s="55"/>
      <c r="R5" s="56"/>
      <c r="S5" s="43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</row>
    <row r="6" spans="1:57" s="31" customFormat="1" ht="12" customHeight="1" x14ac:dyDescent="0.2">
      <c r="A6" s="1435" t="s">
        <v>171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172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2"/>
      <c r="B7" s="242"/>
      <c r="C7" s="242"/>
      <c r="D7" s="241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35"/>
      <c r="Q7" s="235"/>
      <c r="R7" s="52"/>
      <c r="S7" s="43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  <c r="AX7" s="242"/>
      <c r="AY7" s="242"/>
      <c r="AZ7" s="242"/>
      <c r="BA7" s="242"/>
      <c r="BB7" s="242"/>
      <c r="BC7" s="242"/>
      <c r="BD7" s="242"/>
      <c r="BE7" s="242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34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4</v>
      </c>
      <c r="G14" s="223">
        <v>4</v>
      </c>
      <c r="H14" s="224">
        <f t="shared" ref="H14:H17" si="0">G14*100/F14</f>
        <v>100</v>
      </c>
      <c r="I14" s="224">
        <v>1</v>
      </c>
      <c r="J14" s="225">
        <f t="shared" ref="J14:J17" si="1">I14*G14</f>
        <v>4</v>
      </c>
      <c r="K14" s="183">
        <f>J14*B14</f>
        <v>32</v>
      </c>
      <c r="L14" s="183">
        <f>B14*7960</f>
        <v>63680</v>
      </c>
      <c r="M14" s="183">
        <f>L14*J14</f>
        <v>254720</v>
      </c>
      <c r="N14" s="183">
        <f>C14*J14</f>
        <v>0</v>
      </c>
      <c r="O14" s="183">
        <f>N14*7960</f>
        <v>0</v>
      </c>
      <c r="P14" s="114">
        <f>K14+N14</f>
        <v>32</v>
      </c>
      <c r="Q14" s="114">
        <f>M14+P14</f>
        <v>254752</v>
      </c>
      <c r="R14" s="49"/>
      <c r="S14" s="233"/>
      <c r="T14" s="88">
        <v>3</v>
      </c>
      <c r="U14" s="1584" t="s">
        <v>48</v>
      </c>
      <c r="V14" s="87" t="s">
        <v>49</v>
      </c>
      <c r="W14" s="223">
        <v>4</v>
      </c>
      <c r="X14" s="223">
        <v>4</v>
      </c>
      <c r="Y14" s="224">
        <v>100</v>
      </c>
      <c r="Z14" s="224">
        <v>1</v>
      </c>
      <c r="AA14" s="225">
        <v>4</v>
      </c>
      <c r="AB14" s="93"/>
      <c r="AC14" s="93">
        <f>AF14+AH14+AJ14+AL14+AN14+AP14+AR14+AT14+AV14+AX14+AZ14+BB14</f>
        <v>4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>
        <v>1</v>
      </c>
      <c r="AU14" s="174"/>
      <c r="AV14" s="174">
        <v>1</v>
      </c>
      <c r="AW14" s="174"/>
      <c r="AX14" s="174">
        <v>1</v>
      </c>
      <c r="AY14" s="174"/>
      <c r="AZ14" s="174">
        <v>1</v>
      </c>
      <c r="BA14" s="174"/>
      <c r="BB14" s="93"/>
      <c r="BC14" s="93"/>
      <c r="BD14" s="93">
        <f>AF14+AH14+AJ14+AL14+AN14+AP14+AR14+AT14+AV14+AX14+AZ14</f>
        <v>4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/>
      <c r="D15" s="1420"/>
      <c r="E15" s="67" t="s">
        <v>50</v>
      </c>
      <c r="F15" s="223">
        <v>22</v>
      </c>
      <c r="G15" s="223">
        <v>10</v>
      </c>
      <c r="H15" s="224">
        <f t="shared" si="0"/>
        <v>45.454545454545453</v>
      </c>
      <c r="I15" s="224">
        <v>1</v>
      </c>
      <c r="J15" s="226">
        <f t="shared" si="1"/>
        <v>10</v>
      </c>
      <c r="K15" s="183">
        <f t="shared" ref="K15:K25" si="2">J15*B15</f>
        <v>40</v>
      </c>
      <c r="L15" s="183">
        <f t="shared" ref="L15:L78" si="3">B15*7960</f>
        <v>31840</v>
      </c>
      <c r="M15" s="183">
        <f t="shared" ref="M15:M25" si="4">L15*J15</f>
        <v>318400</v>
      </c>
      <c r="N15" s="183">
        <f>C15+J15</f>
        <v>10</v>
      </c>
      <c r="O15" s="183">
        <f t="shared" ref="O15:O17" si="5">N15*7960</f>
        <v>79600</v>
      </c>
      <c r="P15" s="114">
        <f t="shared" ref="P15:P25" si="6">K15+N15</f>
        <v>50</v>
      </c>
      <c r="Q15" s="114">
        <f t="shared" ref="Q15:Q25" si="7">M15+P15</f>
        <v>318450</v>
      </c>
      <c r="R15" s="49"/>
      <c r="S15" s="233"/>
      <c r="T15" s="85">
        <v>4</v>
      </c>
      <c r="U15" s="1584"/>
      <c r="V15" s="83" t="s">
        <v>50</v>
      </c>
      <c r="W15" s="223">
        <v>22</v>
      </c>
      <c r="X15" s="223">
        <v>10</v>
      </c>
      <c r="Y15" s="224">
        <v>45.454545454545453</v>
      </c>
      <c r="Z15" s="224">
        <v>1</v>
      </c>
      <c r="AA15" s="226">
        <v>10</v>
      </c>
      <c r="AB15" s="91"/>
      <c r="AC15" s="93">
        <f t="shared" ref="AC15:AD25" si="8">AF15+AH15+AJ15+AL15+AN15+AP15+AR15+AT15+AV15+AX15+AZ15+BB15</f>
        <v>10</v>
      </c>
      <c r="AD15" s="94">
        <f t="shared" si="8"/>
        <v>0</v>
      </c>
      <c r="AE15" s="95">
        <f t="shared" ref="AE15:AE25" si="9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>
        <v>2</v>
      </c>
      <c r="AU15" s="174"/>
      <c r="AV15" s="174">
        <v>3</v>
      </c>
      <c r="AW15" s="174"/>
      <c r="AX15" s="174">
        <v>2</v>
      </c>
      <c r="AY15" s="174"/>
      <c r="AZ15" s="174">
        <v>3</v>
      </c>
      <c r="BA15" s="174"/>
      <c r="BB15" s="91"/>
      <c r="BC15" s="91"/>
      <c r="BD15" s="93">
        <f t="shared" ref="BD15:BD25" si="10">AF15+AH15+AJ15+AL15+AN15+AP15+AR15+AT15+AV15+AX15+AZ15</f>
        <v>10</v>
      </c>
      <c r="BE15" s="93">
        <f t="shared" ref="BE15:BE25" si="11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/>
      <c r="D16" s="1420" t="s">
        <v>51</v>
      </c>
      <c r="E16" s="67" t="s">
        <v>49</v>
      </c>
      <c r="F16" s="223">
        <v>4</v>
      </c>
      <c r="G16" s="223">
        <v>1</v>
      </c>
      <c r="H16" s="224">
        <f t="shared" si="0"/>
        <v>25</v>
      </c>
      <c r="I16" s="224">
        <v>5</v>
      </c>
      <c r="J16" s="226">
        <f t="shared" si="1"/>
        <v>5</v>
      </c>
      <c r="K16" s="183">
        <f t="shared" si="2"/>
        <v>40</v>
      </c>
      <c r="L16" s="183">
        <f t="shared" si="3"/>
        <v>63680</v>
      </c>
      <c r="M16" s="183">
        <f t="shared" si="4"/>
        <v>318400</v>
      </c>
      <c r="N16" s="183">
        <f>C16+J16</f>
        <v>5</v>
      </c>
      <c r="O16" s="183">
        <f t="shared" si="5"/>
        <v>39800</v>
      </c>
      <c r="P16" s="114">
        <f t="shared" si="6"/>
        <v>45</v>
      </c>
      <c r="Q16" s="114">
        <f t="shared" si="7"/>
        <v>318445</v>
      </c>
      <c r="R16" s="50"/>
      <c r="S16" s="233"/>
      <c r="T16" s="85">
        <v>5</v>
      </c>
      <c r="U16" s="1583" t="s">
        <v>51</v>
      </c>
      <c r="V16" s="83" t="s">
        <v>49</v>
      </c>
      <c r="W16" s="223">
        <v>4</v>
      </c>
      <c r="X16" s="223">
        <v>1</v>
      </c>
      <c r="Y16" s="224">
        <v>25</v>
      </c>
      <c r="Z16" s="224">
        <v>5</v>
      </c>
      <c r="AA16" s="226">
        <v>5</v>
      </c>
      <c r="AB16" s="91"/>
      <c r="AC16" s="93">
        <f t="shared" si="8"/>
        <v>5</v>
      </c>
      <c r="AD16" s="94">
        <f t="shared" si="8"/>
        <v>0</v>
      </c>
      <c r="AE16" s="95">
        <f t="shared" si="9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>
        <v>1</v>
      </c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0"/>
        <v>5</v>
      </c>
      <c r="BE16" s="93">
        <f t="shared" si="11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5</v>
      </c>
      <c r="G17" s="223">
        <v>5</v>
      </c>
      <c r="H17" s="224">
        <f t="shared" si="0"/>
        <v>100</v>
      </c>
      <c r="I17" s="224">
        <v>1</v>
      </c>
      <c r="J17" s="225">
        <f t="shared" si="1"/>
        <v>5</v>
      </c>
      <c r="K17" s="183">
        <f t="shared" si="2"/>
        <v>20</v>
      </c>
      <c r="L17" s="183">
        <f t="shared" si="3"/>
        <v>31840</v>
      </c>
      <c r="M17" s="183">
        <f t="shared" si="4"/>
        <v>159200</v>
      </c>
      <c r="N17" s="183">
        <f t="shared" ref="N17" si="12">C17*J17</f>
        <v>0</v>
      </c>
      <c r="O17" s="183">
        <f t="shared" si="5"/>
        <v>0</v>
      </c>
      <c r="P17" s="114">
        <f t="shared" si="6"/>
        <v>20</v>
      </c>
      <c r="Q17" s="114">
        <f t="shared" si="7"/>
        <v>159220</v>
      </c>
      <c r="R17" s="50"/>
      <c r="S17" s="233"/>
      <c r="T17" s="85">
        <v>6</v>
      </c>
      <c r="U17" s="1583"/>
      <c r="V17" s="83" t="s">
        <v>50</v>
      </c>
      <c r="W17" s="223">
        <v>5</v>
      </c>
      <c r="X17" s="223">
        <v>5</v>
      </c>
      <c r="Y17" s="224">
        <v>100</v>
      </c>
      <c r="Z17" s="224">
        <v>1</v>
      </c>
      <c r="AA17" s="225">
        <v>5</v>
      </c>
      <c r="AB17" s="91"/>
      <c r="AC17" s="93">
        <f t="shared" si="8"/>
        <v>5</v>
      </c>
      <c r="AD17" s="94">
        <f t="shared" si="8"/>
        <v>0</v>
      </c>
      <c r="AE17" s="95">
        <f t="shared" si="9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>
        <v>1</v>
      </c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0"/>
        <v>5</v>
      </c>
      <c r="BE17" s="93">
        <f t="shared" si="11"/>
        <v>0</v>
      </c>
    </row>
    <row r="18" spans="1:57" ht="34.5" customHeight="1" x14ac:dyDescent="0.2">
      <c r="A18" s="135">
        <v>7</v>
      </c>
      <c r="B18" s="215">
        <v>0.6</v>
      </c>
      <c r="C18" s="71"/>
      <c r="D18" s="232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33"/>
      <c r="T18" s="85">
        <v>7</v>
      </c>
      <c r="U18" s="239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32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33"/>
      <c r="T19" s="85">
        <v>8</v>
      </c>
      <c r="U19" s="239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32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33"/>
      <c r="T20" s="85">
        <v>9</v>
      </c>
      <c r="U20" s="239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32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33"/>
      <c r="T21" s="85">
        <v>10</v>
      </c>
      <c r="U21" s="239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/>
      <c r="G22" s="227"/>
      <c r="H22" s="228"/>
      <c r="I22" s="228"/>
      <c r="J22" s="229"/>
      <c r="K22" s="183"/>
      <c r="L22" s="183"/>
      <c r="M22" s="183"/>
      <c r="N22" s="183"/>
      <c r="O22" s="183"/>
      <c r="P22" s="114"/>
      <c r="Q22" s="114"/>
      <c r="R22" s="50"/>
      <c r="S22" s="233"/>
      <c r="T22" s="85">
        <v>11</v>
      </c>
      <c r="U22" s="1584" t="s">
        <v>56</v>
      </c>
      <c r="V22" s="83" t="s">
        <v>57</v>
      </c>
      <c r="W22" s="227"/>
      <c r="X22" s="227"/>
      <c r="Y22" s="228"/>
      <c r="Z22" s="228"/>
      <c r="AA22" s="229"/>
      <c r="AB22" s="91"/>
      <c r="AC22" s="93"/>
      <c r="AD22" s="94"/>
      <c r="AE22" s="95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/>
      <c r="AU22" s="174"/>
      <c r="AV22" s="174"/>
      <c r="AW22" s="174"/>
      <c r="AX22" s="174"/>
      <c r="AY22" s="174"/>
      <c r="AZ22" s="174"/>
      <c r="BA22" s="174"/>
      <c r="BB22" s="91"/>
      <c r="BC22" s="91"/>
      <c r="BD22" s="93"/>
      <c r="BE22" s="93"/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/>
      <c r="G23" s="227"/>
      <c r="H23" s="228"/>
      <c r="I23" s="228"/>
      <c r="J23" s="229"/>
      <c r="K23" s="183"/>
      <c r="L23" s="183"/>
      <c r="M23" s="183"/>
      <c r="N23" s="183"/>
      <c r="O23" s="183"/>
      <c r="P23" s="114"/>
      <c r="Q23" s="114"/>
      <c r="R23" s="50"/>
      <c r="S23" s="233"/>
      <c r="T23" s="85">
        <v>12</v>
      </c>
      <c r="U23" s="1584"/>
      <c r="V23" s="83" t="s">
        <v>50</v>
      </c>
      <c r="W23" s="227"/>
      <c r="X23" s="227"/>
      <c r="Y23" s="228"/>
      <c r="Z23" s="228"/>
      <c r="AA23" s="229"/>
      <c r="AB23" s="91"/>
      <c r="AC23" s="93"/>
      <c r="AD23" s="94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/>
      <c r="AU23" s="174"/>
      <c r="AV23" s="174"/>
      <c r="AW23" s="174"/>
      <c r="AX23" s="174"/>
      <c r="AY23" s="174"/>
      <c r="AZ23" s="174"/>
      <c r="BA23" s="174"/>
      <c r="BB23" s="91"/>
      <c r="BC23" s="91"/>
      <c r="BD23" s="93"/>
      <c r="BE23" s="93"/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2</v>
      </c>
      <c r="J24" s="225">
        <f>I24*G24</f>
        <v>2</v>
      </c>
      <c r="K24" s="183">
        <f t="shared" si="2"/>
        <v>8</v>
      </c>
      <c r="L24" s="183">
        <f t="shared" si="3"/>
        <v>31840</v>
      </c>
      <c r="M24" s="183">
        <f t="shared" si="4"/>
        <v>63680</v>
      </c>
      <c r="N24" s="183"/>
      <c r="O24" s="183"/>
      <c r="P24" s="114">
        <f t="shared" si="6"/>
        <v>8</v>
      </c>
      <c r="Q24" s="114">
        <f t="shared" si="7"/>
        <v>63688</v>
      </c>
      <c r="R24" s="50"/>
      <c r="S24" s="233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v>100</v>
      </c>
      <c r="Z24" s="224">
        <v>2</v>
      </c>
      <c r="AA24" s="225">
        <v>2</v>
      </c>
      <c r="AB24" s="91"/>
      <c r="AC24" s="93">
        <f t="shared" si="8"/>
        <v>2</v>
      </c>
      <c r="AD24" s="94">
        <f t="shared" si="8"/>
        <v>0</v>
      </c>
      <c r="AE24" s="95">
        <f t="shared" si="9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/>
      <c r="AU24" s="174"/>
      <c r="AV24" s="174">
        <v>1</v>
      </c>
      <c r="AW24" s="174"/>
      <c r="AX24" s="174">
        <v>1</v>
      </c>
      <c r="AY24" s="174"/>
      <c r="AZ24" s="174"/>
      <c r="BA24" s="174"/>
      <c r="BB24" s="91"/>
      <c r="BC24" s="91"/>
      <c r="BD24" s="93">
        <f t="shared" si="10"/>
        <v>2</v>
      </c>
      <c r="BE24" s="93">
        <f t="shared" si="11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2</v>
      </c>
      <c r="G25" s="223">
        <v>2</v>
      </c>
      <c r="H25" s="224">
        <f>G25*100/F25</f>
        <v>100</v>
      </c>
      <c r="I25" s="224">
        <v>1</v>
      </c>
      <c r="J25" s="225">
        <f>I25*G25</f>
        <v>2</v>
      </c>
      <c r="K25" s="183">
        <f t="shared" si="2"/>
        <v>8</v>
      </c>
      <c r="L25" s="183">
        <f t="shared" si="3"/>
        <v>31840</v>
      </c>
      <c r="M25" s="183">
        <f t="shared" si="4"/>
        <v>63680</v>
      </c>
      <c r="N25" s="183"/>
      <c r="O25" s="183"/>
      <c r="P25" s="114">
        <f t="shared" si="6"/>
        <v>8</v>
      </c>
      <c r="Q25" s="114">
        <f t="shared" si="7"/>
        <v>63688</v>
      </c>
      <c r="R25" s="50"/>
      <c r="S25" s="233"/>
      <c r="T25" s="85">
        <v>14</v>
      </c>
      <c r="U25" s="1590"/>
      <c r="V25" s="83" t="s">
        <v>50</v>
      </c>
      <c r="W25" s="223">
        <v>2</v>
      </c>
      <c r="X25" s="223">
        <v>2</v>
      </c>
      <c r="Y25" s="224">
        <v>100</v>
      </c>
      <c r="Z25" s="224">
        <v>1</v>
      </c>
      <c r="AA25" s="225">
        <v>2</v>
      </c>
      <c r="AB25" s="91"/>
      <c r="AC25" s="93">
        <f t="shared" si="8"/>
        <v>2</v>
      </c>
      <c r="AD25" s="94">
        <f t="shared" si="8"/>
        <v>0</v>
      </c>
      <c r="AE25" s="95">
        <f t="shared" si="9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/>
      <c r="AU25" s="174"/>
      <c r="AV25" s="174">
        <v>1</v>
      </c>
      <c r="AW25" s="174"/>
      <c r="AX25" s="174">
        <v>1</v>
      </c>
      <c r="AY25" s="174"/>
      <c r="AZ25" s="174"/>
      <c r="BA25" s="174"/>
      <c r="BB25" s="91"/>
      <c r="BC25" s="91"/>
      <c r="BD25" s="93">
        <f t="shared" si="10"/>
        <v>2</v>
      </c>
      <c r="BE25" s="93">
        <f t="shared" si="11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33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33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233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233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/>
      <c r="G30" s="227"/>
      <c r="H30" s="228"/>
      <c r="I30" s="228"/>
      <c r="J30" s="229"/>
      <c r="K30" s="183"/>
      <c r="L30" s="183"/>
      <c r="M30" s="183"/>
      <c r="N30" s="183"/>
      <c r="O30" s="183"/>
      <c r="P30" s="114"/>
      <c r="Q30" s="114"/>
      <c r="R30" s="50"/>
      <c r="S30" s="233"/>
      <c r="T30" s="85">
        <v>19</v>
      </c>
      <c r="U30" s="1584" t="s">
        <v>61</v>
      </c>
      <c r="V30" s="83" t="s">
        <v>49</v>
      </c>
      <c r="W30" s="227"/>
      <c r="X30" s="227"/>
      <c r="Y30" s="228"/>
      <c r="Z30" s="228"/>
      <c r="AA30" s="229"/>
      <c r="AB30" s="91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7"/>
      <c r="G31" s="227"/>
      <c r="H31" s="228"/>
      <c r="I31" s="228"/>
      <c r="J31" s="229"/>
      <c r="K31" s="183"/>
      <c r="L31" s="183"/>
      <c r="M31" s="183"/>
      <c r="N31" s="183"/>
      <c r="O31" s="183"/>
      <c r="P31" s="114"/>
      <c r="Q31" s="114"/>
      <c r="R31" s="50"/>
      <c r="S31" s="233"/>
      <c r="T31" s="85">
        <v>20</v>
      </c>
      <c r="U31" s="1584"/>
      <c r="V31" s="83" t="s">
        <v>50</v>
      </c>
      <c r="W31" s="227"/>
      <c r="X31" s="227"/>
      <c r="Y31" s="228"/>
      <c r="Z31" s="228"/>
      <c r="AA31" s="229"/>
      <c r="AB31" s="91"/>
      <c r="AC31" s="93"/>
      <c r="AD31" s="94"/>
      <c r="AE31" s="95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/>
      <c r="AU31" s="174"/>
      <c r="AV31" s="174"/>
      <c r="AW31" s="174"/>
      <c r="AX31" s="174"/>
      <c r="AY31" s="174"/>
      <c r="AZ31" s="174"/>
      <c r="BA31" s="174"/>
      <c r="BB31" s="79"/>
      <c r="BC31" s="79"/>
      <c r="BD31" s="93"/>
      <c r="BE31" s="93"/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33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33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40</v>
      </c>
      <c r="G35" s="173">
        <v>40</v>
      </c>
      <c r="H35" s="174">
        <f>G35*100/F35</f>
        <v>100</v>
      </c>
      <c r="I35" s="174">
        <v>1</v>
      </c>
      <c r="J35" s="176">
        <f>I35*G35</f>
        <v>40</v>
      </c>
      <c r="K35" s="183">
        <f t="shared" ref="K35:K48" si="13">J35*B35</f>
        <v>26.400000000000002</v>
      </c>
      <c r="L35" s="183">
        <f t="shared" si="3"/>
        <v>5253.6</v>
      </c>
      <c r="M35" s="183">
        <f t="shared" ref="M35:M48" si="14">L35*J35</f>
        <v>210144</v>
      </c>
      <c r="N35" s="183"/>
      <c r="O35" s="183"/>
      <c r="P35" s="114">
        <f t="shared" ref="P35:P48" si="15">K35+N35</f>
        <v>26.400000000000002</v>
      </c>
      <c r="Q35" s="114">
        <f t="shared" ref="Q35:Q48" si="16">M35+P35</f>
        <v>210170.4</v>
      </c>
      <c r="R35" s="61"/>
      <c r="S35" s="62"/>
      <c r="T35" s="85">
        <v>24</v>
      </c>
      <c r="U35" s="1588" t="s">
        <v>64</v>
      </c>
      <c r="V35" s="84"/>
      <c r="W35" s="173">
        <v>40</v>
      </c>
      <c r="X35" s="173">
        <v>40</v>
      </c>
      <c r="Y35" s="174">
        <v>100</v>
      </c>
      <c r="Z35" s="174">
        <v>1</v>
      </c>
      <c r="AA35" s="176">
        <v>40</v>
      </c>
      <c r="AB35" s="81"/>
      <c r="AC35" s="93">
        <f t="shared" ref="AC35:AD48" si="17">AF35+AH35+AJ35+AL35+AN35+AP35+AR35+AT35+AV35+AX35+AZ35+BB35</f>
        <v>40</v>
      </c>
      <c r="AD35" s="94">
        <f t="shared" si="17"/>
        <v>0</v>
      </c>
      <c r="AE35" s="95">
        <f t="shared" ref="AE35:AE48" si="18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40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8" si="19">AF35+AH35+AJ35+AL35+AN35+AP35+AR35+AT35+AV35+AX35+AZ35</f>
        <v>40</v>
      </c>
      <c r="BE35" s="93">
        <f t="shared" ref="BE35:BE48" si="20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10</v>
      </c>
      <c r="G36" s="173">
        <v>10</v>
      </c>
      <c r="H36" s="174">
        <f>G36*100/F36</f>
        <v>100</v>
      </c>
      <c r="I36" s="174">
        <v>1</v>
      </c>
      <c r="J36" s="176">
        <f>I36*G36</f>
        <v>10</v>
      </c>
      <c r="K36" s="183">
        <f t="shared" si="13"/>
        <v>6.6000000000000005</v>
      </c>
      <c r="L36" s="183">
        <f t="shared" si="3"/>
        <v>5253.6</v>
      </c>
      <c r="M36" s="183">
        <f t="shared" si="14"/>
        <v>52536</v>
      </c>
      <c r="N36" s="183"/>
      <c r="O36" s="183"/>
      <c r="P36" s="114">
        <f t="shared" si="15"/>
        <v>6.6000000000000005</v>
      </c>
      <c r="Q36" s="114">
        <f t="shared" si="16"/>
        <v>52542.6</v>
      </c>
      <c r="R36" s="61"/>
      <c r="S36" s="62"/>
      <c r="T36" s="85">
        <v>25</v>
      </c>
      <c r="U36" s="1589"/>
      <c r="V36" s="84"/>
      <c r="W36" s="173">
        <v>10</v>
      </c>
      <c r="X36" s="173">
        <v>10</v>
      </c>
      <c r="Y36" s="174">
        <v>100</v>
      </c>
      <c r="Z36" s="174">
        <v>1</v>
      </c>
      <c r="AA36" s="176">
        <v>10</v>
      </c>
      <c r="AB36" s="81"/>
      <c r="AC36" s="93">
        <f t="shared" si="17"/>
        <v>10</v>
      </c>
      <c r="AD36" s="94">
        <f t="shared" si="17"/>
        <v>0</v>
      </c>
      <c r="AE36" s="95">
        <f t="shared" si="1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10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19"/>
        <v>10</v>
      </c>
      <c r="BE36" s="93">
        <f t="shared" si="20"/>
        <v>0</v>
      </c>
    </row>
    <row r="37" spans="1:57" ht="21" customHeight="1" x14ac:dyDescent="0.2">
      <c r="A37" s="135">
        <v>26</v>
      </c>
      <c r="B37" s="215">
        <v>0.3</v>
      </c>
      <c r="C37" s="69"/>
      <c r="D37" s="232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33"/>
      <c r="T37" s="85">
        <v>26</v>
      </c>
      <c r="U37" s="24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32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33"/>
      <c r="T38" s="85">
        <v>27</v>
      </c>
      <c r="U38" s="24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33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33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33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33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33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33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5</v>
      </c>
      <c r="G45" s="173">
        <v>5</v>
      </c>
      <c r="H45" s="174">
        <f>G45*100/F45</f>
        <v>100</v>
      </c>
      <c r="I45" s="174">
        <v>4</v>
      </c>
      <c r="J45" s="176">
        <f>I45*G45</f>
        <v>20</v>
      </c>
      <c r="K45" s="183">
        <f t="shared" si="13"/>
        <v>6.6000000000000005</v>
      </c>
      <c r="L45" s="183">
        <f t="shared" si="3"/>
        <v>2626.8</v>
      </c>
      <c r="M45" s="183">
        <f t="shared" si="14"/>
        <v>52536</v>
      </c>
      <c r="N45" s="183"/>
      <c r="O45" s="183"/>
      <c r="P45" s="114">
        <f t="shared" si="15"/>
        <v>6.6000000000000005</v>
      </c>
      <c r="Q45" s="114">
        <f t="shared" si="16"/>
        <v>52542.6</v>
      </c>
      <c r="R45" s="50"/>
      <c r="S45" s="233"/>
      <c r="T45" s="85">
        <v>34</v>
      </c>
      <c r="U45" s="1585" t="s">
        <v>71</v>
      </c>
      <c r="V45" s="83" t="s">
        <v>49</v>
      </c>
      <c r="W45" s="173">
        <v>5</v>
      </c>
      <c r="X45" s="173">
        <v>5</v>
      </c>
      <c r="Y45" s="174">
        <v>100</v>
      </c>
      <c r="Z45" s="174">
        <v>4</v>
      </c>
      <c r="AA45" s="176">
        <v>20</v>
      </c>
      <c r="AB45" s="91"/>
      <c r="AC45" s="93">
        <f t="shared" ref="AC45:AC48" si="21">AF45+AH45+AJ45+AL45+AN45+AP45+AR45+AT45+AV45+AX45+AZ45+BB45</f>
        <v>20</v>
      </c>
      <c r="AD45" s="94">
        <f t="shared" si="17"/>
        <v>0</v>
      </c>
      <c r="AE45" s="95">
        <f t="shared" si="18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5</v>
      </c>
      <c r="AU45" s="174"/>
      <c r="AV45" s="174">
        <v>5</v>
      </c>
      <c r="AW45" s="174"/>
      <c r="AX45" s="174">
        <v>5</v>
      </c>
      <c r="AY45" s="174"/>
      <c r="AZ45" s="174">
        <v>5</v>
      </c>
      <c r="BA45" s="174"/>
      <c r="BB45" s="92"/>
      <c r="BC45" s="91"/>
      <c r="BD45" s="93">
        <f t="shared" si="19"/>
        <v>20</v>
      </c>
      <c r="BE45" s="93">
        <f t="shared" si="20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33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2</v>
      </c>
      <c r="C47" s="69"/>
      <c r="D47" s="1421" t="s">
        <v>72</v>
      </c>
      <c r="E47" s="67" t="s">
        <v>49</v>
      </c>
      <c r="F47" s="173">
        <v>16</v>
      </c>
      <c r="G47" s="173">
        <v>16</v>
      </c>
      <c r="H47" s="174">
        <f>G47*100/F47</f>
        <v>100</v>
      </c>
      <c r="I47" s="174">
        <v>8</v>
      </c>
      <c r="J47" s="175">
        <f>I47*G47</f>
        <v>128</v>
      </c>
      <c r="K47" s="183">
        <f t="shared" si="13"/>
        <v>256</v>
      </c>
      <c r="L47" s="183">
        <f t="shared" si="3"/>
        <v>15920</v>
      </c>
      <c r="M47" s="183">
        <f t="shared" si="14"/>
        <v>2037760</v>
      </c>
      <c r="N47" s="183"/>
      <c r="O47" s="183"/>
      <c r="P47" s="114">
        <f t="shared" si="15"/>
        <v>256</v>
      </c>
      <c r="Q47" s="114">
        <f t="shared" si="16"/>
        <v>2038016</v>
      </c>
      <c r="R47" s="50"/>
      <c r="S47" s="233"/>
      <c r="T47" s="85">
        <v>36</v>
      </c>
      <c r="U47" s="1585" t="s">
        <v>72</v>
      </c>
      <c r="V47" s="83" t="s">
        <v>49</v>
      </c>
      <c r="W47" s="173">
        <v>16</v>
      </c>
      <c r="X47" s="173">
        <v>16</v>
      </c>
      <c r="Y47" s="174">
        <v>100</v>
      </c>
      <c r="Z47" s="174">
        <v>8</v>
      </c>
      <c r="AA47" s="175">
        <v>128</v>
      </c>
      <c r="AB47" s="91"/>
      <c r="AC47" s="93">
        <f t="shared" si="21"/>
        <v>128</v>
      </c>
      <c r="AD47" s="94">
        <f t="shared" si="17"/>
        <v>0</v>
      </c>
      <c r="AE47" s="95">
        <f t="shared" si="18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32</v>
      </c>
      <c r="AU47" s="174"/>
      <c r="AV47" s="174">
        <v>32</v>
      </c>
      <c r="AW47" s="174"/>
      <c r="AX47" s="174">
        <v>32</v>
      </c>
      <c r="AY47" s="174"/>
      <c r="AZ47" s="174">
        <v>32</v>
      </c>
      <c r="BA47" s="174"/>
      <c r="BB47" s="92"/>
      <c r="BC47" s="91"/>
      <c r="BD47" s="93">
        <f t="shared" si="19"/>
        <v>128</v>
      </c>
      <c r="BE47" s="93">
        <f t="shared" si="20"/>
        <v>0</v>
      </c>
    </row>
    <row r="48" spans="1:57" ht="11.25" customHeight="1" x14ac:dyDescent="0.2">
      <c r="A48" s="135">
        <v>37</v>
      </c>
      <c r="B48" s="215">
        <v>2</v>
      </c>
      <c r="C48" s="69"/>
      <c r="D48" s="1421"/>
      <c r="E48" s="67" t="s">
        <v>50</v>
      </c>
      <c r="F48" s="173">
        <v>1</v>
      </c>
      <c r="G48" s="173">
        <v>1</v>
      </c>
      <c r="H48" s="174">
        <f>G48*100/F48</f>
        <v>100</v>
      </c>
      <c r="I48" s="174">
        <v>4</v>
      </c>
      <c r="J48" s="175">
        <f>I48*G48</f>
        <v>4</v>
      </c>
      <c r="K48" s="183">
        <f t="shared" si="13"/>
        <v>8</v>
      </c>
      <c r="L48" s="183">
        <f t="shared" si="3"/>
        <v>15920</v>
      </c>
      <c r="M48" s="183">
        <f t="shared" si="14"/>
        <v>63680</v>
      </c>
      <c r="N48" s="183"/>
      <c r="O48" s="183"/>
      <c r="P48" s="114">
        <f t="shared" si="15"/>
        <v>8</v>
      </c>
      <c r="Q48" s="114">
        <f t="shared" si="16"/>
        <v>63688</v>
      </c>
      <c r="R48" s="50"/>
      <c r="S48" s="233"/>
      <c r="T48" s="85">
        <v>37</v>
      </c>
      <c r="U48" s="1585"/>
      <c r="V48" s="83" t="s">
        <v>50</v>
      </c>
      <c r="W48" s="173">
        <v>1</v>
      </c>
      <c r="X48" s="173">
        <v>1</v>
      </c>
      <c r="Y48" s="174">
        <v>100</v>
      </c>
      <c r="Z48" s="174">
        <v>4</v>
      </c>
      <c r="AA48" s="175">
        <v>4</v>
      </c>
      <c r="AB48" s="91"/>
      <c r="AC48" s="93">
        <f t="shared" si="21"/>
        <v>4</v>
      </c>
      <c r="AD48" s="94">
        <f t="shared" si="17"/>
        <v>0</v>
      </c>
      <c r="AE48" s="95">
        <f t="shared" si="18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1</v>
      </c>
      <c r="AU48" s="174"/>
      <c r="AV48" s="174">
        <v>1</v>
      </c>
      <c r="AW48" s="174"/>
      <c r="AX48" s="174">
        <v>1</v>
      </c>
      <c r="AY48" s="174"/>
      <c r="AZ48" s="174">
        <v>1</v>
      </c>
      <c r="BA48" s="174"/>
      <c r="BB48" s="91"/>
      <c r="BC48" s="91"/>
      <c r="BD48" s="93">
        <f t="shared" si="19"/>
        <v>4</v>
      </c>
      <c r="BE48" s="93">
        <f t="shared" si="20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33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33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33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33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33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33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33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33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32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33"/>
      <c r="T57" s="85">
        <v>46</v>
      </c>
      <c r="U57" s="24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33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33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33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33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33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33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33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33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33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33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33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33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33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33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33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33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20</v>
      </c>
      <c r="G76" s="173">
        <v>20</v>
      </c>
      <c r="H76" s="174">
        <f t="shared" ref="H76:H79" si="22">G76*100/F76</f>
        <v>100</v>
      </c>
      <c r="I76" s="174">
        <v>1</v>
      </c>
      <c r="J76" s="176">
        <f t="shared" ref="J76:J79" si="23">I76*G76</f>
        <v>20</v>
      </c>
      <c r="K76" s="183">
        <f t="shared" ref="K76:K79" si="24">J76*B76</f>
        <v>10</v>
      </c>
      <c r="L76" s="183">
        <f t="shared" ref="L76:L77" si="25">B76*7960</f>
        <v>3980</v>
      </c>
      <c r="M76" s="183">
        <f t="shared" ref="M76:M79" si="26">L76*J76</f>
        <v>79600</v>
      </c>
      <c r="N76" s="183"/>
      <c r="O76" s="183"/>
      <c r="P76" s="114">
        <f t="shared" ref="P76:P79" si="27">K76+N76</f>
        <v>10</v>
      </c>
      <c r="Q76" s="114">
        <f t="shared" ref="Q76:Q79" si="28">M76+P76</f>
        <v>79610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20</v>
      </c>
      <c r="X76" s="173">
        <v>20</v>
      </c>
      <c r="Y76" s="174">
        <v>100</v>
      </c>
      <c r="Z76" s="174">
        <v>1</v>
      </c>
      <c r="AA76" s="176">
        <v>20</v>
      </c>
      <c r="AB76" s="91"/>
      <c r="AC76" s="93">
        <f t="shared" ref="AC76:AD79" si="29">AF76+AH76+AJ76+AL76+AN76+AP76+AR76+AT76+AV76+AX76+AZ76+BB76</f>
        <v>20</v>
      </c>
      <c r="AD76" s="94">
        <f t="shared" si="29"/>
        <v>0</v>
      </c>
      <c r="AE76" s="95">
        <f t="shared" ref="AE76:AE79" si="30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>
        <v>20</v>
      </c>
      <c r="AU76" s="184"/>
      <c r="AV76" s="184"/>
      <c r="AW76" s="184"/>
      <c r="AX76" s="184"/>
      <c r="AY76" s="184"/>
      <c r="AZ76" s="184"/>
      <c r="BA76" s="184"/>
      <c r="BB76" s="91"/>
      <c r="BC76" s="91"/>
      <c r="BD76" s="93">
        <f t="shared" ref="BD76:BD99" si="31">AF76+AH76+AJ76+AL76+AN76+AP76+AR76+AT76+AV76+AX76+AZ76</f>
        <v>20</v>
      </c>
      <c r="BE76" s="93">
        <f t="shared" ref="BE76:BE99" si="32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10</v>
      </c>
      <c r="G77" s="173">
        <v>10</v>
      </c>
      <c r="H77" s="174">
        <f t="shared" si="22"/>
        <v>100</v>
      </c>
      <c r="I77" s="174">
        <v>1</v>
      </c>
      <c r="J77" s="176">
        <f t="shared" si="23"/>
        <v>10</v>
      </c>
      <c r="K77" s="183">
        <f t="shared" si="24"/>
        <v>5</v>
      </c>
      <c r="L77" s="183">
        <f t="shared" si="25"/>
        <v>3980</v>
      </c>
      <c r="M77" s="183">
        <f t="shared" si="26"/>
        <v>39800</v>
      </c>
      <c r="N77" s="183"/>
      <c r="O77" s="183"/>
      <c r="P77" s="114">
        <f t="shared" si="27"/>
        <v>5</v>
      </c>
      <c r="Q77" s="114">
        <f t="shared" si="28"/>
        <v>39805</v>
      </c>
      <c r="R77" s="61"/>
      <c r="S77" s="62"/>
      <c r="T77" s="85">
        <v>66</v>
      </c>
      <c r="U77" s="1587"/>
      <c r="V77" s="83" t="s">
        <v>50</v>
      </c>
      <c r="W77" s="173">
        <v>10</v>
      </c>
      <c r="X77" s="173">
        <v>10</v>
      </c>
      <c r="Y77" s="174">
        <v>100</v>
      </c>
      <c r="Z77" s="174">
        <v>1</v>
      </c>
      <c r="AA77" s="176">
        <v>10</v>
      </c>
      <c r="AB77" s="91"/>
      <c r="AC77" s="93">
        <f t="shared" si="29"/>
        <v>10</v>
      </c>
      <c r="AD77" s="94">
        <f t="shared" si="29"/>
        <v>0</v>
      </c>
      <c r="AE77" s="95">
        <f t="shared" si="30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>
        <v>10</v>
      </c>
      <c r="AU77" s="184"/>
      <c r="AV77" s="184"/>
      <c r="AW77" s="184"/>
      <c r="AX77" s="184"/>
      <c r="AY77" s="184"/>
      <c r="AZ77" s="184"/>
      <c r="BA77" s="184"/>
      <c r="BB77" s="91"/>
      <c r="BC77" s="91"/>
      <c r="BD77" s="93">
        <f t="shared" si="31"/>
        <v>10</v>
      </c>
      <c r="BE77" s="93">
        <f t="shared" si="32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2</v>
      </c>
      <c r="G78" s="173">
        <v>2</v>
      </c>
      <c r="H78" s="174">
        <f t="shared" si="22"/>
        <v>100</v>
      </c>
      <c r="I78" s="174">
        <v>2</v>
      </c>
      <c r="J78" s="176">
        <f t="shared" si="23"/>
        <v>4</v>
      </c>
      <c r="K78" s="183">
        <f t="shared" si="24"/>
        <v>4</v>
      </c>
      <c r="L78" s="183">
        <f t="shared" si="3"/>
        <v>7960</v>
      </c>
      <c r="M78" s="183">
        <f t="shared" si="26"/>
        <v>31840</v>
      </c>
      <c r="N78" s="183"/>
      <c r="O78" s="183"/>
      <c r="P78" s="114">
        <f t="shared" si="27"/>
        <v>4</v>
      </c>
      <c r="Q78" s="114">
        <f t="shared" si="28"/>
        <v>31844</v>
      </c>
      <c r="R78" s="50"/>
      <c r="S78" s="233"/>
      <c r="T78" s="85">
        <v>67</v>
      </c>
      <c r="U78" s="1583" t="s">
        <v>90</v>
      </c>
      <c r="V78" s="83" t="s">
        <v>49</v>
      </c>
      <c r="W78" s="173">
        <v>2</v>
      </c>
      <c r="X78" s="173">
        <v>2</v>
      </c>
      <c r="Y78" s="174">
        <v>100</v>
      </c>
      <c r="Z78" s="174">
        <v>2</v>
      </c>
      <c r="AA78" s="176">
        <v>4</v>
      </c>
      <c r="AB78" s="91"/>
      <c r="AC78" s="93">
        <f t="shared" si="29"/>
        <v>4</v>
      </c>
      <c r="AD78" s="94">
        <f t="shared" si="29"/>
        <v>0</v>
      </c>
      <c r="AE78" s="95">
        <f t="shared" si="30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/>
      <c r="AU78" s="184"/>
      <c r="AV78" s="174">
        <v>2</v>
      </c>
      <c r="AW78" s="184"/>
      <c r="AX78" s="184">
        <v>2</v>
      </c>
      <c r="AY78" s="184"/>
      <c r="AZ78" s="184"/>
      <c r="BA78" s="184"/>
      <c r="BB78" s="91"/>
      <c r="BC78" s="91"/>
      <c r="BD78" s="93">
        <f t="shared" si="31"/>
        <v>4</v>
      </c>
      <c r="BE78" s="93">
        <f t="shared" si="32"/>
        <v>0</v>
      </c>
    </row>
    <row r="79" spans="1:57" ht="13.5" customHeight="1" x14ac:dyDescent="0.2">
      <c r="A79" s="135">
        <v>68</v>
      </c>
      <c r="B79" s="215">
        <v>1</v>
      </c>
      <c r="C79" s="208">
        <v>96</v>
      </c>
      <c r="D79" s="1419"/>
      <c r="E79" s="67" t="s">
        <v>50</v>
      </c>
      <c r="F79" s="173">
        <v>18</v>
      </c>
      <c r="G79" s="173">
        <v>18</v>
      </c>
      <c r="H79" s="174">
        <f t="shared" si="22"/>
        <v>100</v>
      </c>
      <c r="I79" s="174">
        <v>2</v>
      </c>
      <c r="J79" s="176">
        <f t="shared" si="23"/>
        <v>36</v>
      </c>
      <c r="K79" s="183">
        <f t="shared" si="24"/>
        <v>36</v>
      </c>
      <c r="L79" s="183">
        <f t="shared" ref="L79:L107" si="33">B79*7960</f>
        <v>7960</v>
      </c>
      <c r="M79" s="183">
        <f t="shared" si="26"/>
        <v>286560</v>
      </c>
      <c r="N79" s="183">
        <f>C79+J79</f>
        <v>132</v>
      </c>
      <c r="O79" s="183">
        <f t="shared" ref="O79" si="34">N79*7960</f>
        <v>1050720</v>
      </c>
      <c r="P79" s="114">
        <f t="shared" si="27"/>
        <v>168</v>
      </c>
      <c r="Q79" s="114">
        <f t="shared" si="28"/>
        <v>286728</v>
      </c>
      <c r="R79" s="50"/>
      <c r="S79" s="233"/>
      <c r="T79" s="85">
        <v>68</v>
      </c>
      <c r="U79" s="1583"/>
      <c r="V79" s="83" t="s">
        <v>50</v>
      </c>
      <c r="W79" s="173">
        <v>18</v>
      </c>
      <c r="X79" s="173">
        <v>18</v>
      </c>
      <c r="Y79" s="174">
        <v>100</v>
      </c>
      <c r="Z79" s="174">
        <v>2</v>
      </c>
      <c r="AA79" s="176">
        <v>36</v>
      </c>
      <c r="AB79" s="91"/>
      <c r="AC79" s="93">
        <f t="shared" si="29"/>
        <v>36</v>
      </c>
      <c r="AD79" s="94">
        <f t="shared" si="29"/>
        <v>0</v>
      </c>
      <c r="AE79" s="95">
        <f t="shared" si="30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/>
      <c r="AU79" s="174"/>
      <c r="AV79" s="174">
        <v>18</v>
      </c>
      <c r="AW79" s="174"/>
      <c r="AX79" s="174">
        <v>18</v>
      </c>
      <c r="AY79" s="174"/>
      <c r="AZ79" s="174"/>
      <c r="BA79" s="174"/>
      <c r="BB79" s="91"/>
      <c r="BC79" s="91"/>
      <c r="BD79" s="93">
        <f t="shared" si="31"/>
        <v>36</v>
      </c>
      <c r="BE79" s="93">
        <f t="shared" si="32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33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33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33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33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2</v>
      </c>
      <c r="G84" s="173">
        <v>2</v>
      </c>
      <c r="H84" s="174">
        <f t="shared" ref="H84" si="35">G84*100/F84</f>
        <v>100</v>
      </c>
      <c r="I84" s="174">
        <v>2</v>
      </c>
      <c r="J84" s="176">
        <f t="shared" ref="J84" si="36">I84*G84</f>
        <v>4</v>
      </c>
      <c r="K84" s="183">
        <f t="shared" ref="K84" si="37">J84*B84</f>
        <v>4</v>
      </c>
      <c r="L84" s="183">
        <f t="shared" ref="L84" si="38">B84*7960</f>
        <v>7960</v>
      </c>
      <c r="M84" s="183">
        <f t="shared" ref="M84" si="39">L84*J84</f>
        <v>31840</v>
      </c>
      <c r="N84" s="183"/>
      <c r="O84" s="183"/>
      <c r="P84" s="114">
        <f t="shared" ref="P84" si="40">K84+N84</f>
        <v>4</v>
      </c>
      <c r="Q84" s="114">
        <f t="shared" ref="Q84" si="41">M84+P84</f>
        <v>31844</v>
      </c>
      <c r="R84" s="50"/>
      <c r="S84" s="233"/>
      <c r="T84" s="85">
        <v>73</v>
      </c>
      <c r="U84" s="1584" t="s">
        <v>93</v>
      </c>
      <c r="V84" s="83" t="s">
        <v>49</v>
      </c>
      <c r="W84" s="173">
        <v>2</v>
      </c>
      <c r="X84" s="173">
        <v>2</v>
      </c>
      <c r="Y84" s="174">
        <v>100</v>
      </c>
      <c r="Z84" s="174">
        <v>2</v>
      </c>
      <c r="AA84" s="176">
        <v>4</v>
      </c>
      <c r="AB84" s="91"/>
      <c r="AC84" s="93">
        <f t="shared" ref="AC84:AD84" si="42">AF84+AH84+AJ84+AL84+AN84+AP84+AR84+AT84+AV84+AX84+AZ84+BB84</f>
        <v>4</v>
      </c>
      <c r="AD84" s="94">
        <f t="shared" si="42"/>
        <v>0</v>
      </c>
      <c r="AE84" s="95">
        <f t="shared" ref="AE84" si="43">AD84*100/AC84</f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>
        <v>2</v>
      </c>
      <c r="AW84" s="174"/>
      <c r="AX84" s="174">
        <v>2</v>
      </c>
      <c r="AY84" s="174"/>
      <c r="AZ84" s="174"/>
      <c r="BA84" s="174"/>
      <c r="BB84" s="91"/>
      <c r="BC84" s="91"/>
      <c r="BD84" s="93">
        <f t="shared" si="31"/>
        <v>4</v>
      </c>
      <c r="BE84" s="93">
        <f t="shared" si="32"/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33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33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33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233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33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33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33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32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33"/>
      <c r="T92" s="85">
        <v>81</v>
      </c>
      <c r="U92" s="239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32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33"/>
      <c r="T93" s="85">
        <v>82</v>
      </c>
      <c r="U93" s="24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33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33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33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33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32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44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33"/>
      <c r="T99" s="85">
        <v>88</v>
      </c>
      <c r="U99" s="240" t="s">
        <v>102</v>
      </c>
      <c r="V99" s="83" t="s">
        <v>49</v>
      </c>
      <c r="W99" s="173">
        <v>1</v>
      </c>
      <c r="X99" s="173">
        <v>1</v>
      </c>
      <c r="Y99" s="174">
        <v>100</v>
      </c>
      <c r="Z99" s="174">
        <v>1</v>
      </c>
      <c r="AA99" s="176">
        <v>1</v>
      </c>
      <c r="AB99" s="91"/>
      <c r="AC99" s="93">
        <f t="shared" ref="AC99:AD101" si="45">AF99+AH99+AJ99+AL99+AN99+AP99+AR99+AT99+AV99+AX99+AZ99+BB99</f>
        <v>1</v>
      </c>
      <c r="AD99" s="94">
        <f t="shared" si="45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>
        <v>1</v>
      </c>
      <c r="AW99" s="174"/>
      <c r="AX99" s="174"/>
      <c r="AY99" s="174"/>
      <c r="AZ99" s="174"/>
      <c r="BA99" s="184"/>
      <c r="BB99" s="91"/>
      <c r="BC99" s="79"/>
      <c r="BD99" s="93">
        <f t="shared" si="31"/>
        <v>1</v>
      </c>
      <c r="BE99" s="93">
        <f t="shared" si="32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10</v>
      </c>
      <c r="J100" s="176">
        <v>10</v>
      </c>
      <c r="K100" s="183">
        <f>J100*B100</f>
        <v>10</v>
      </c>
      <c r="L100" s="183">
        <f t="shared" si="44"/>
        <v>7960</v>
      </c>
      <c r="M100" s="183">
        <f>L100*J100</f>
        <v>79600</v>
      </c>
      <c r="N100" s="183"/>
      <c r="O100" s="183"/>
      <c r="P100" s="114">
        <f>K100+N100</f>
        <v>10</v>
      </c>
      <c r="Q100" s="114">
        <f>M100+P100</f>
        <v>79610</v>
      </c>
      <c r="R100" s="50"/>
      <c r="S100" s="233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v>100</v>
      </c>
      <c r="Z100" s="174">
        <v>10</v>
      </c>
      <c r="AA100" s="176">
        <v>10</v>
      </c>
      <c r="AB100" s="91"/>
      <c r="AC100" s="93">
        <f t="shared" si="45"/>
        <v>10</v>
      </c>
      <c r="AD100" s="94">
        <f t="shared" si="45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5</v>
      </c>
      <c r="AU100" s="174"/>
      <c r="AV100" s="174">
        <v>2</v>
      </c>
      <c r="AW100" s="174"/>
      <c r="AX100" s="174">
        <v>2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10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5</v>
      </c>
      <c r="J101" s="176">
        <v>5</v>
      </c>
      <c r="K101" s="183">
        <f>J101*B101</f>
        <v>7.5</v>
      </c>
      <c r="L101" s="183">
        <f t="shared" si="44"/>
        <v>11940</v>
      </c>
      <c r="M101" s="183">
        <f>L101*J101</f>
        <v>59700</v>
      </c>
      <c r="N101" s="183"/>
      <c r="O101" s="183"/>
      <c r="P101" s="114">
        <f>K101+N101</f>
        <v>7.5</v>
      </c>
      <c r="Q101" s="114">
        <f>M101+P101</f>
        <v>59707.5</v>
      </c>
      <c r="R101" s="50"/>
      <c r="S101" s="233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v>100</v>
      </c>
      <c r="Z101" s="174">
        <v>5</v>
      </c>
      <c r="AA101" s="176">
        <v>5</v>
      </c>
      <c r="AB101" s="91"/>
      <c r="AC101" s="93">
        <f t="shared" si="45"/>
        <v>5</v>
      </c>
      <c r="AD101" s="94">
        <f t="shared" si="45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2</v>
      </c>
      <c r="AU101" s="174"/>
      <c r="AV101" s="174">
        <v>1</v>
      </c>
      <c r="AW101" s="174"/>
      <c r="AX101" s="174">
        <v>1</v>
      </c>
      <c r="AY101" s="174"/>
      <c r="AZ101" s="174">
        <v>1</v>
      </c>
      <c r="BA101" s="174"/>
      <c r="BB101" s="91"/>
      <c r="BC101" s="79"/>
      <c r="BD101" s="93">
        <f>AF101+AH101+AJ101+AL101+AN101+AP101+AR101+AT101+AV101+AX101+AZ101</f>
        <v>5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32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v>5</v>
      </c>
      <c r="K103" s="183">
        <f>J103*B103</f>
        <v>40</v>
      </c>
      <c r="L103" s="183">
        <f t="shared" si="33"/>
        <v>63680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233"/>
      <c r="T103" s="85">
        <v>92</v>
      </c>
      <c r="U103" s="239" t="s">
        <v>105</v>
      </c>
      <c r="V103" s="83" t="s">
        <v>106</v>
      </c>
      <c r="W103" s="182">
        <v>1</v>
      </c>
      <c r="X103" s="182">
        <v>1</v>
      </c>
      <c r="Y103" s="174">
        <v>100</v>
      </c>
      <c r="Z103" s="174">
        <v>5</v>
      </c>
      <c r="AA103" s="176">
        <v>5</v>
      </c>
      <c r="AB103" s="91"/>
      <c r="AC103" s="93">
        <f t="shared" ref="AC103:AD107" si="46">AF103+AH103+AJ103+AL103+AN103+AP103+AR103+AT103+AV103+AX103+AZ103+BB103</f>
        <v>5</v>
      </c>
      <c r="AD103" s="94">
        <f t="shared" si="46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47">AF103+AH103+AJ103+AL103+AN103+AP103+AR103+AT103+AV103+AX103+AZ103</f>
        <v>5</v>
      </c>
      <c r="BE103" s="93">
        <f t="shared" ref="BE103" si="48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32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f t="shared" ref="J104:J107" si="49">I104*G104</f>
        <v>5</v>
      </c>
      <c r="K104" s="183">
        <f>J104*B104</f>
        <v>20</v>
      </c>
      <c r="L104" s="183">
        <f t="shared" si="33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233"/>
      <c r="T104" s="85">
        <v>93</v>
      </c>
      <c r="U104" s="240" t="s">
        <v>107</v>
      </c>
      <c r="V104" s="83" t="s">
        <v>106</v>
      </c>
      <c r="W104" s="182">
        <v>1</v>
      </c>
      <c r="X104" s="182">
        <v>1</v>
      </c>
      <c r="Y104" s="174">
        <v>100</v>
      </c>
      <c r="Z104" s="174">
        <v>5</v>
      </c>
      <c r="AA104" s="176">
        <v>5</v>
      </c>
      <c r="AB104" s="91"/>
      <c r="AC104" s="93">
        <f t="shared" si="46"/>
        <v>5</v>
      </c>
      <c r="AD104" s="94">
        <f t="shared" si="46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32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12</v>
      </c>
      <c r="J105" s="176">
        <f t="shared" si="49"/>
        <v>12</v>
      </c>
      <c r="K105" s="183">
        <f>J105*B105</f>
        <v>96</v>
      </c>
      <c r="L105" s="183">
        <f t="shared" si="33"/>
        <v>63680</v>
      </c>
      <c r="M105" s="183">
        <f>L105*J105</f>
        <v>764160</v>
      </c>
      <c r="N105" s="183"/>
      <c r="O105" s="183"/>
      <c r="P105" s="114">
        <f>K105+N105</f>
        <v>96</v>
      </c>
      <c r="Q105" s="114">
        <f>M105+P105</f>
        <v>764256</v>
      </c>
      <c r="R105" s="50"/>
      <c r="S105" s="233"/>
      <c r="T105" s="85">
        <v>94</v>
      </c>
      <c r="U105" s="239" t="s">
        <v>108</v>
      </c>
      <c r="V105" s="83" t="s">
        <v>106</v>
      </c>
      <c r="W105" s="182">
        <v>1</v>
      </c>
      <c r="X105" s="182">
        <v>1</v>
      </c>
      <c r="Y105" s="174">
        <v>100</v>
      </c>
      <c r="Z105" s="174">
        <v>12</v>
      </c>
      <c r="AA105" s="176">
        <v>12</v>
      </c>
      <c r="AB105" s="91"/>
      <c r="AC105" s="93">
        <f t="shared" si="46"/>
        <v>12</v>
      </c>
      <c r="AD105" s="94">
        <f t="shared" si="46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3</v>
      </c>
      <c r="AS105" s="191"/>
      <c r="AT105" s="174">
        <v>3</v>
      </c>
      <c r="AU105" s="174"/>
      <c r="AV105" s="174">
        <v>2</v>
      </c>
      <c r="AW105" s="174"/>
      <c r="AX105" s="174">
        <v>2</v>
      </c>
      <c r="AY105" s="174"/>
      <c r="AZ105" s="174">
        <v>2</v>
      </c>
      <c r="BA105" s="174"/>
      <c r="BB105" s="91"/>
      <c r="BC105" s="79"/>
      <c r="BD105" s="93">
        <f>AF105+AH105+AJ105+AL105+AN105+AP105+AR105+AT105+AV105+AX105+AZ105</f>
        <v>12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3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176">
        <f t="shared" si="49"/>
        <v>5</v>
      </c>
      <c r="K106" s="183">
        <f>J106*B106</f>
        <v>40</v>
      </c>
      <c r="L106" s="183">
        <f t="shared" si="33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233"/>
      <c r="T106" s="85">
        <v>95</v>
      </c>
      <c r="U106" s="240" t="s">
        <v>109</v>
      </c>
      <c r="V106" s="83" t="s">
        <v>106</v>
      </c>
      <c r="W106" s="182">
        <v>1</v>
      </c>
      <c r="X106" s="182">
        <v>1</v>
      </c>
      <c r="Y106" s="174">
        <v>100</v>
      </c>
      <c r="Z106" s="174">
        <v>5</v>
      </c>
      <c r="AA106" s="176">
        <v>5</v>
      </c>
      <c r="AB106" s="91"/>
      <c r="AC106" s="93">
        <f t="shared" si="46"/>
        <v>5</v>
      </c>
      <c r="AD106" s="94">
        <f t="shared" si="46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3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5</v>
      </c>
      <c r="J107" s="176">
        <f t="shared" si="49"/>
        <v>5</v>
      </c>
      <c r="K107" s="183">
        <f>J107*B107</f>
        <v>20</v>
      </c>
      <c r="L107" s="183">
        <f t="shared" si="33"/>
        <v>31840</v>
      </c>
      <c r="M107" s="183">
        <f>L107*J107</f>
        <v>159200</v>
      </c>
      <c r="N107" s="183"/>
      <c r="O107" s="183"/>
      <c r="P107" s="114">
        <f>K107+N107</f>
        <v>20</v>
      </c>
      <c r="Q107" s="114">
        <f>M107+P107</f>
        <v>159220</v>
      </c>
      <c r="R107" s="50"/>
      <c r="S107" s="233"/>
      <c r="T107" s="85">
        <v>96</v>
      </c>
      <c r="U107" s="240" t="s">
        <v>110</v>
      </c>
      <c r="V107" s="83" t="s">
        <v>106</v>
      </c>
      <c r="W107" s="182">
        <v>1</v>
      </c>
      <c r="X107" s="182">
        <v>1</v>
      </c>
      <c r="Y107" s="174">
        <v>100</v>
      </c>
      <c r="Z107" s="174">
        <v>5</v>
      </c>
      <c r="AA107" s="176">
        <v>5</v>
      </c>
      <c r="AB107" s="91"/>
      <c r="AC107" s="93">
        <f t="shared" si="46"/>
        <v>5</v>
      </c>
      <c r="AD107" s="94">
        <f t="shared" si="46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>
        <v>1</v>
      </c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5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33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33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33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33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33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33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33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33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33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33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33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33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33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33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33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33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33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33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96</v>
      </c>
      <c r="D129" s="150" t="s">
        <v>122</v>
      </c>
      <c r="E129" s="76"/>
      <c r="F129" s="213">
        <f>SUM(F13:F128)</f>
        <v>170</v>
      </c>
      <c r="G129" s="213">
        <f>SUM(G13:G128)</f>
        <v>155</v>
      </c>
      <c r="H129" s="214">
        <f>AVERAGE(H13:H128)</f>
        <v>94.602272727272734</v>
      </c>
      <c r="I129" s="214">
        <f>SUM(I13:I128)</f>
        <v>85</v>
      </c>
      <c r="J129" s="206">
        <f>SUM(J13:J128)</f>
        <v>352</v>
      </c>
      <c r="K129" s="189">
        <f>SUM(K14:K128)</f>
        <v>784.1</v>
      </c>
      <c r="L129" s="189">
        <f t="shared" ref="L129:Q129" si="50">SUM(L14:L128)</f>
        <v>924554</v>
      </c>
      <c r="M129" s="211">
        <f t="shared" si="50"/>
        <v>6241436</v>
      </c>
      <c r="N129" s="211">
        <f t="shared" si="50"/>
        <v>147</v>
      </c>
      <c r="O129" s="189">
        <f t="shared" si="50"/>
        <v>1170120</v>
      </c>
      <c r="P129" s="212">
        <f t="shared" si="50"/>
        <v>931.1</v>
      </c>
      <c r="Q129" s="212">
        <f t="shared" si="50"/>
        <v>6242367.0999999996</v>
      </c>
      <c r="R129" s="4"/>
      <c r="S129" s="233"/>
      <c r="T129" s="85">
        <v>118</v>
      </c>
      <c r="U129" s="199" t="s">
        <v>122</v>
      </c>
      <c r="V129" s="200"/>
      <c r="W129" s="213">
        <v>170</v>
      </c>
      <c r="X129" s="213">
        <v>155</v>
      </c>
      <c r="Y129" s="214">
        <v>94.602272727272734</v>
      </c>
      <c r="Z129" s="214">
        <v>85</v>
      </c>
      <c r="AA129" s="206">
        <v>352</v>
      </c>
      <c r="AB129" s="201"/>
      <c r="AC129" s="201">
        <f>SUM(AC14:AC128)</f>
        <v>352</v>
      </c>
      <c r="AD129" s="202">
        <f>SUM(AD14:AD128)</f>
        <v>0</v>
      </c>
      <c r="AE129" s="203"/>
      <c r="AF129" s="204">
        <f t="shared" ref="AF129:AQ129" si="51">SUM(AF14:AF128)</f>
        <v>0</v>
      </c>
      <c r="AG129" s="204">
        <f t="shared" si="51"/>
        <v>0</v>
      </c>
      <c r="AH129" s="204">
        <f t="shared" si="51"/>
        <v>0</v>
      </c>
      <c r="AI129" s="204">
        <f t="shared" si="51"/>
        <v>0</v>
      </c>
      <c r="AJ129" s="204">
        <f t="shared" si="51"/>
        <v>0</v>
      </c>
      <c r="AK129" s="204">
        <f t="shared" si="51"/>
        <v>0</v>
      </c>
      <c r="AL129" s="204">
        <f t="shared" si="51"/>
        <v>0</v>
      </c>
      <c r="AM129" s="204">
        <f t="shared" si="51"/>
        <v>0</v>
      </c>
      <c r="AN129" s="204">
        <f t="shared" si="51"/>
        <v>0</v>
      </c>
      <c r="AO129" s="204">
        <f t="shared" si="51"/>
        <v>0</v>
      </c>
      <c r="AP129" s="204">
        <f t="shared" si="51"/>
        <v>0</v>
      </c>
      <c r="AQ129" s="205">
        <f t="shared" si="51"/>
        <v>0</v>
      </c>
      <c r="AR129" s="206">
        <f>SUM(AR13:AR128)</f>
        <v>8</v>
      </c>
      <c r="AS129" s="206">
        <v>0</v>
      </c>
      <c r="AT129" s="206">
        <f>SUM(AT15:AT128)</f>
        <v>137</v>
      </c>
      <c r="AU129" s="206">
        <v>0</v>
      </c>
      <c r="AV129" s="206">
        <f>SUM(AV14:AV128)</f>
        <v>78</v>
      </c>
      <c r="AW129" s="206">
        <v>0</v>
      </c>
      <c r="AX129" s="206">
        <f>SUM(AX12:AX128)</f>
        <v>76</v>
      </c>
      <c r="AY129" s="206">
        <v>0</v>
      </c>
      <c r="AZ129" s="207">
        <f>SUM(AZ12:AZ128)</f>
        <v>52</v>
      </c>
      <c r="BA129" s="207">
        <f t="shared" ref="BA129:BE129" si="52">SUM(BA14:BA128)</f>
        <v>0</v>
      </c>
      <c r="BB129" s="207">
        <f t="shared" si="52"/>
        <v>0</v>
      </c>
      <c r="BC129" s="207">
        <f t="shared" si="52"/>
        <v>0</v>
      </c>
      <c r="BD129" s="207">
        <f>SUM(BD14:BD128)</f>
        <v>352</v>
      </c>
      <c r="BE129" s="207">
        <f t="shared" si="52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33"/>
      <c r="T130" s="238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33"/>
      <c r="T131" s="238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K129*7960-796</f>
        <v>6240640</v>
      </c>
      <c r="F132" s="1418"/>
      <c r="G132" s="1418"/>
      <c r="H132" s="18"/>
      <c r="I132" s="18"/>
      <c r="J132" s="18"/>
      <c r="K132" s="1411" t="s">
        <v>125</v>
      </c>
      <c r="L132" s="1411"/>
      <c r="M132" s="237" t="s">
        <v>126</v>
      </c>
      <c r="N132" s="48"/>
      <c r="O132" s="48"/>
      <c r="P132" s="39"/>
      <c r="Q132" s="39"/>
      <c r="R132" s="50"/>
      <c r="S132" s="233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764160</v>
      </c>
      <c r="F133" s="1418"/>
      <c r="G133" s="1418"/>
      <c r="H133" s="18"/>
      <c r="I133" s="18"/>
      <c r="J133" s="18"/>
      <c r="K133" s="1411" t="s">
        <v>125</v>
      </c>
      <c r="L133" s="1411"/>
      <c r="M133" s="237" t="s">
        <v>129</v>
      </c>
      <c r="N133" s="103"/>
      <c r="O133" s="103"/>
      <c r="P133" s="36"/>
      <c r="Q133" s="36"/>
      <c r="R133" s="50"/>
      <c r="S133" s="233"/>
      <c r="T133" s="238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37" t="s">
        <v>131</v>
      </c>
      <c r="N134" s="104"/>
      <c r="O134" s="104"/>
      <c r="P134" s="36"/>
      <c r="Q134" s="36"/>
      <c r="R134" s="50"/>
      <c r="S134" s="233"/>
      <c r="T134" s="238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33"/>
      <c r="T135" s="238"/>
      <c r="U135" s="238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33"/>
      <c r="T136" s="238"/>
      <c r="U136" s="238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33"/>
      <c r="T137" s="238"/>
      <c r="U137" s="238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33"/>
      <c r="T138" s="238"/>
      <c r="U138" s="238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33"/>
      <c r="T139" s="238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35"/>
      <c r="I140" s="40"/>
      <c r="J140" s="235"/>
      <c r="K140" s="1411" t="s">
        <v>125</v>
      </c>
      <c r="L140" s="1411"/>
      <c r="M140" s="236" t="s">
        <v>142</v>
      </c>
      <c r="N140" s="245"/>
      <c r="O140" s="245"/>
      <c r="R140" s="44"/>
      <c r="S140" s="234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34"/>
      <c r="O141" s="234"/>
      <c r="R141" s="44"/>
      <c r="S141" s="234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234"/>
      <c r="O142" s="234"/>
      <c r="R142" s="44"/>
      <c r="S142" s="234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30"/>
      <c r="O143" s="230"/>
      <c r="R143" s="44"/>
      <c r="S143" s="234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30"/>
      <c r="L144" s="24"/>
      <c r="M144" s="25"/>
      <c r="N144" s="230"/>
      <c r="O144" s="230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30"/>
      <c r="O145" s="244"/>
      <c r="P145" s="234"/>
      <c r="Q145" s="234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33"/>
      <c r="Q146" s="233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33"/>
      <c r="Q147" s="233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33"/>
      <c r="Q148" s="233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33"/>
      <c r="Q149" s="233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33"/>
      <c r="Q150" s="233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33"/>
      <c r="Q151" s="233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33"/>
      <c r="Q152" s="233"/>
      <c r="R152" s="45"/>
      <c r="S152" s="233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34"/>
      <c r="Q153" s="234"/>
      <c r="R153" s="44"/>
      <c r="S153" s="234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30"/>
      <c r="L154" s="24"/>
      <c r="M154" s="24"/>
      <c r="N154" s="230"/>
      <c r="O154" s="230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30"/>
      <c r="L155" s="24"/>
      <c r="M155" s="24"/>
      <c r="N155" s="230"/>
      <c r="O155" s="230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30"/>
      <c r="L156" s="24"/>
      <c r="M156" s="24"/>
      <c r="N156" s="230"/>
      <c r="O156" s="230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30"/>
      <c r="L157" s="24"/>
      <c r="M157" s="24"/>
      <c r="N157" s="230"/>
      <c r="O157" s="230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30"/>
      <c r="L158" s="24"/>
      <c r="M158" s="24"/>
      <c r="N158" s="230"/>
      <c r="O158" s="230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30"/>
      <c r="L159" s="24"/>
      <c r="M159" s="24"/>
      <c r="N159" s="230"/>
      <c r="O159" s="230"/>
      <c r="S159" s="41"/>
    </row>
    <row r="160" spans="2:19" ht="15.75" x14ac:dyDescent="0.2">
      <c r="L160" s="24"/>
      <c r="M160" s="24"/>
      <c r="N160" s="230"/>
      <c r="O160" s="230"/>
      <c r="S160" s="41"/>
    </row>
    <row r="161" spans="12:19" ht="15.75" x14ac:dyDescent="0.2">
      <c r="L161" s="24"/>
      <c r="M161" s="24"/>
      <c r="N161" s="230"/>
      <c r="O161" s="230"/>
      <c r="S161" s="41"/>
    </row>
    <row r="162" spans="12:19" ht="15.75" x14ac:dyDescent="0.2">
      <c r="L162" s="24"/>
      <c r="M162" s="24"/>
      <c r="N162" s="230"/>
      <c r="O162" s="230"/>
      <c r="S162" s="41"/>
    </row>
    <row r="163" spans="12:19" ht="15.75" x14ac:dyDescent="0.2">
      <c r="L163" s="24"/>
      <c r="M163" s="24"/>
      <c r="N163" s="230"/>
      <c r="O163" s="230"/>
      <c r="S163" s="41"/>
    </row>
    <row r="164" spans="12:19" ht="15.75" x14ac:dyDescent="0.2">
      <c r="L164" s="24"/>
      <c r="M164" s="30"/>
      <c r="N164" s="230"/>
      <c r="O164" s="230"/>
      <c r="S164" s="41"/>
    </row>
    <row r="165" spans="12:19" ht="15.75" x14ac:dyDescent="0.2">
      <c r="L165" s="24"/>
      <c r="M165" s="24"/>
      <c r="N165" s="230"/>
      <c r="O165" s="230"/>
      <c r="S165" s="41"/>
    </row>
    <row r="166" spans="12:19" ht="15.75" x14ac:dyDescent="0.2">
      <c r="L166" s="30"/>
      <c r="M166" s="30"/>
      <c r="N166" s="230"/>
      <c r="O166" s="230"/>
      <c r="S166" s="41"/>
    </row>
    <row r="167" spans="12:19" ht="15.75" x14ac:dyDescent="0.2">
      <c r="L167" s="24"/>
      <c r="M167" s="24"/>
      <c r="N167" s="230"/>
      <c r="O167" s="230"/>
      <c r="S167" s="41"/>
    </row>
    <row r="168" spans="12:19" ht="15.75" x14ac:dyDescent="0.2">
      <c r="L168" s="24"/>
      <c r="M168" s="24"/>
      <c r="N168" s="230"/>
      <c r="O168" s="230"/>
      <c r="S168" s="41"/>
    </row>
    <row r="169" spans="12:19" ht="15.75" x14ac:dyDescent="0.2">
      <c r="L169" s="24"/>
      <c r="M169" s="24"/>
      <c r="N169" s="230"/>
      <c r="O169" s="230"/>
      <c r="S169" s="41"/>
    </row>
    <row r="170" spans="12:19" ht="15.75" x14ac:dyDescent="0.2">
      <c r="L170" s="24"/>
      <c r="M170" s="24"/>
      <c r="N170" s="230"/>
      <c r="O170" s="230"/>
      <c r="S170" s="41"/>
    </row>
    <row r="171" spans="12:19" ht="15.75" x14ac:dyDescent="0.2">
      <c r="L171" s="24"/>
      <c r="M171" s="24"/>
      <c r="N171" s="230"/>
      <c r="O171" s="230"/>
      <c r="S171" s="41"/>
    </row>
    <row r="172" spans="12:19" ht="15.75" x14ac:dyDescent="0.2">
      <c r="L172" s="24"/>
      <c r="M172" s="24"/>
      <c r="N172" s="230"/>
      <c r="O172" s="230"/>
      <c r="S172" s="41"/>
    </row>
    <row r="173" spans="12:19" ht="15.75" x14ac:dyDescent="0.2">
      <c r="L173" s="24"/>
      <c r="M173" s="24"/>
      <c r="N173" s="230"/>
      <c r="O173" s="230"/>
      <c r="S173" s="41"/>
    </row>
    <row r="174" spans="12:19" ht="15.75" x14ac:dyDescent="0.2">
      <c r="L174" s="24"/>
      <c r="M174" s="24"/>
      <c r="N174" s="230"/>
      <c r="O174" s="230"/>
      <c r="S174" s="41"/>
    </row>
    <row r="175" spans="12:19" ht="15.75" x14ac:dyDescent="0.2">
      <c r="L175" s="24"/>
      <c r="M175" s="24"/>
      <c r="N175" s="230"/>
      <c r="O175" s="230"/>
      <c r="S175" s="41"/>
    </row>
    <row r="176" spans="12:19" ht="15.75" x14ac:dyDescent="0.2">
      <c r="L176" s="24"/>
      <c r="M176" s="24"/>
      <c r="N176" s="230"/>
      <c r="O176" s="230"/>
      <c r="S176" s="41"/>
    </row>
    <row r="177" spans="12:19" ht="15.75" x14ac:dyDescent="0.2">
      <c r="L177" s="24"/>
      <c r="M177" s="24"/>
      <c r="N177" s="230"/>
      <c r="O177" s="230"/>
      <c r="S177" s="41"/>
    </row>
    <row r="178" spans="12:19" ht="15.75" x14ac:dyDescent="0.2">
      <c r="L178" s="24"/>
      <c r="M178" s="24"/>
      <c r="N178" s="230"/>
      <c r="O178" s="230"/>
      <c r="S178" s="41"/>
    </row>
    <row r="179" spans="12:19" ht="15.75" x14ac:dyDescent="0.2">
      <c r="L179" s="24"/>
      <c r="M179" s="24"/>
      <c r="N179" s="230"/>
      <c r="O179" s="230"/>
      <c r="S179" s="41"/>
    </row>
    <row r="180" spans="12:19" ht="15.75" x14ac:dyDescent="0.2">
      <c r="L180" s="24"/>
      <c r="M180" s="24"/>
      <c r="N180" s="230"/>
      <c r="O180" s="230"/>
      <c r="S180" s="41"/>
    </row>
    <row r="181" spans="12:19" ht="15.75" x14ac:dyDescent="0.2">
      <c r="L181" s="24"/>
      <c r="M181" s="24"/>
      <c r="N181" s="230"/>
      <c r="O181" s="230"/>
      <c r="S181" s="41"/>
    </row>
    <row r="182" spans="12:19" ht="15.75" x14ac:dyDescent="0.2">
      <c r="L182" s="24"/>
      <c r="M182" s="24"/>
      <c r="N182" s="230"/>
      <c r="O182" s="230"/>
      <c r="S182" s="41"/>
    </row>
    <row r="183" spans="12:19" ht="15.75" x14ac:dyDescent="0.2">
      <c r="L183" s="24"/>
      <c r="M183" s="24"/>
      <c r="N183" s="230"/>
      <c r="O183" s="230"/>
      <c r="S183" s="41"/>
    </row>
    <row r="184" spans="12:19" ht="15.75" x14ac:dyDescent="0.2">
      <c r="L184" s="24"/>
      <c r="M184" s="24"/>
      <c r="N184" s="230"/>
      <c r="O184" s="230"/>
      <c r="S184" s="41"/>
    </row>
    <row r="185" spans="12:19" ht="15.75" x14ac:dyDescent="0.2">
      <c r="L185" s="24"/>
      <c r="M185" s="24"/>
      <c r="N185" s="230"/>
      <c r="O185" s="230"/>
      <c r="S185" s="41"/>
    </row>
    <row r="186" spans="12:19" ht="15.75" x14ac:dyDescent="0.2">
      <c r="L186" s="24"/>
      <c r="M186" s="24"/>
      <c r="N186" s="230"/>
      <c r="O186" s="230"/>
      <c r="S186" s="41"/>
    </row>
    <row r="187" spans="12:19" ht="15.75" x14ac:dyDescent="0.2">
      <c r="L187" s="24"/>
      <c r="M187" s="24"/>
      <c r="N187" s="230"/>
      <c r="O187" s="230"/>
      <c r="S187" s="41"/>
    </row>
    <row r="188" spans="12:19" ht="15.75" x14ac:dyDescent="0.2">
      <c r="L188" s="24"/>
      <c r="M188" s="24"/>
      <c r="N188" s="230"/>
      <c r="O188" s="230"/>
      <c r="S188" s="41"/>
    </row>
    <row r="189" spans="12:19" ht="15.75" x14ac:dyDescent="0.2">
      <c r="L189" s="24"/>
      <c r="M189" s="24"/>
      <c r="N189" s="230"/>
      <c r="O189" s="230"/>
      <c r="S189" s="41"/>
    </row>
    <row r="190" spans="12:19" ht="15.75" x14ac:dyDescent="0.2">
      <c r="L190" s="24"/>
      <c r="M190" s="24"/>
      <c r="N190" s="230"/>
      <c r="O190" s="230"/>
      <c r="S190" s="41"/>
    </row>
    <row r="191" spans="12:19" ht="15.75" x14ac:dyDescent="0.2">
      <c r="L191" s="24"/>
      <c r="M191" s="24"/>
      <c r="N191" s="230"/>
      <c r="O191" s="230"/>
      <c r="S191" s="41"/>
    </row>
    <row r="192" spans="12:19" ht="15.75" x14ac:dyDescent="0.2">
      <c r="L192" s="24"/>
      <c r="M192" s="24"/>
      <c r="N192" s="230"/>
      <c r="O192" s="230"/>
      <c r="S192" s="41"/>
    </row>
    <row r="193" spans="12:19" ht="15.75" x14ac:dyDescent="0.2">
      <c r="L193" s="24"/>
      <c r="M193" s="24"/>
      <c r="N193" s="230"/>
      <c r="O193" s="230"/>
      <c r="S193" s="41"/>
    </row>
    <row r="194" spans="12:19" ht="15.75" x14ac:dyDescent="0.2">
      <c r="L194" s="24"/>
      <c r="M194" s="24"/>
      <c r="N194" s="230"/>
      <c r="O194" s="230"/>
      <c r="S194" s="41"/>
    </row>
    <row r="195" spans="12:19" ht="15.75" x14ac:dyDescent="0.2">
      <c r="L195" s="24"/>
      <c r="M195" s="24"/>
      <c r="N195" s="230"/>
      <c r="O195" s="230"/>
      <c r="S195" s="41"/>
    </row>
    <row r="196" spans="12:19" ht="15.75" x14ac:dyDescent="0.2">
      <c r="L196" s="24"/>
      <c r="M196" s="24"/>
      <c r="N196" s="230"/>
      <c r="O196" s="230"/>
      <c r="S196" s="41"/>
    </row>
    <row r="197" spans="12:19" ht="15.75" x14ac:dyDescent="0.2">
      <c r="L197" s="24"/>
      <c r="M197" s="24"/>
      <c r="N197" s="230"/>
      <c r="O197" s="230"/>
      <c r="S197" s="41"/>
    </row>
    <row r="198" spans="12:19" ht="15.75" x14ac:dyDescent="0.2">
      <c r="L198" s="24"/>
      <c r="M198" s="24"/>
      <c r="N198" s="230"/>
      <c r="O198" s="230"/>
      <c r="S198" s="41"/>
    </row>
    <row r="199" spans="12:19" ht="15.75" x14ac:dyDescent="0.2">
      <c r="L199" s="24"/>
      <c r="M199" s="24"/>
      <c r="N199" s="230"/>
      <c r="O199" s="230"/>
      <c r="S199" s="41"/>
    </row>
    <row r="200" spans="12:19" ht="15.75" x14ac:dyDescent="0.2">
      <c r="L200" s="24"/>
      <c r="M200" s="24"/>
      <c r="N200" s="230"/>
      <c r="O200" s="230"/>
      <c r="S200" s="41"/>
    </row>
    <row r="201" spans="12:19" ht="15.75" x14ac:dyDescent="0.2">
      <c r="L201" s="24"/>
      <c r="M201" s="24"/>
      <c r="N201" s="230"/>
      <c r="O201" s="230"/>
      <c r="S201" s="41"/>
    </row>
    <row r="202" spans="12:19" ht="15.75" x14ac:dyDescent="0.2">
      <c r="L202" s="24"/>
      <c r="M202" s="24"/>
      <c r="N202" s="230"/>
      <c r="O202" s="230"/>
      <c r="S202" s="41"/>
    </row>
    <row r="203" spans="12:19" ht="15.75" x14ac:dyDescent="0.2">
      <c r="L203" s="24"/>
      <c r="M203" s="24"/>
      <c r="N203" s="230"/>
      <c r="O203" s="230"/>
      <c r="S203" s="41"/>
    </row>
    <row r="204" spans="12:19" ht="15.75" x14ac:dyDescent="0.2">
      <c r="L204" s="24"/>
      <c r="M204" s="24"/>
      <c r="N204" s="230"/>
      <c r="O204" s="230"/>
      <c r="S204" s="41"/>
    </row>
    <row r="205" spans="12:19" ht="15.75" x14ac:dyDescent="0.2">
      <c r="L205" s="24"/>
      <c r="M205" s="24"/>
      <c r="N205" s="230"/>
      <c r="O205" s="230"/>
      <c r="S205" s="41"/>
    </row>
    <row r="206" spans="12:19" ht="15.75" x14ac:dyDescent="0.2">
      <c r="L206" s="24"/>
      <c r="M206" s="24"/>
      <c r="N206" s="230"/>
      <c r="O206" s="230"/>
      <c r="S206" s="41"/>
    </row>
    <row r="207" spans="12:19" ht="15.75" x14ac:dyDescent="0.2">
      <c r="L207" s="24"/>
      <c r="M207" s="24"/>
      <c r="N207" s="230"/>
      <c r="O207" s="230"/>
    </row>
    <row r="208" spans="12:19" ht="15.75" x14ac:dyDescent="0.2">
      <c r="L208" s="24"/>
      <c r="M208" s="24"/>
      <c r="N208" s="230"/>
      <c r="O208" s="230"/>
    </row>
    <row r="209" spans="12:15" ht="15.75" x14ac:dyDescent="0.2">
      <c r="L209" s="24"/>
      <c r="M209" s="24"/>
      <c r="N209" s="230"/>
      <c r="O209" s="230"/>
    </row>
    <row r="210" spans="12:15" ht="15.75" x14ac:dyDescent="0.2">
      <c r="L210" s="24"/>
      <c r="M210" s="24"/>
      <c r="N210" s="230"/>
      <c r="O210" s="230"/>
    </row>
    <row r="211" spans="12:15" ht="15.75" x14ac:dyDescent="0.2">
      <c r="L211" s="24"/>
      <c r="M211" s="24"/>
      <c r="N211" s="230"/>
      <c r="O211" s="230"/>
    </row>
    <row r="212" spans="12:15" ht="15.75" x14ac:dyDescent="0.2">
      <c r="L212" s="24"/>
      <c r="M212" s="24"/>
      <c r="N212" s="230"/>
      <c r="O212" s="230"/>
    </row>
    <row r="213" spans="12:15" ht="15.75" x14ac:dyDescent="0.2">
      <c r="L213" s="24"/>
      <c r="M213" s="24"/>
      <c r="N213" s="230"/>
      <c r="O213" s="230"/>
    </row>
    <row r="214" spans="12:15" ht="15.75" x14ac:dyDescent="0.2">
      <c r="L214" s="24"/>
      <c r="M214" s="24"/>
      <c r="N214" s="230"/>
      <c r="O214" s="230"/>
    </row>
    <row r="215" spans="12:15" ht="15.75" x14ac:dyDescent="0.2">
      <c r="L215" s="24"/>
      <c r="M215" s="24"/>
      <c r="N215" s="230"/>
      <c r="O215" s="230"/>
    </row>
    <row r="216" spans="12:15" ht="15.75" x14ac:dyDescent="0.2">
      <c r="L216" s="24"/>
      <c r="M216" s="24"/>
      <c r="N216" s="230"/>
      <c r="O216" s="230"/>
    </row>
    <row r="217" spans="12:15" ht="15.75" x14ac:dyDescent="0.2">
      <c r="L217" s="24"/>
      <c r="M217" s="24"/>
      <c r="N217" s="230"/>
      <c r="O217" s="230"/>
    </row>
    <row r="218" spans="12:15" ht="15.75" x14ac:dyDescent="0.2">
      <c r="L218" s="24"/>
      <c r="M218" s="24"/>
      <c r="N218" s="230"/>
      <c r="O218" s="230"/>
    </row>
    <row r="219" spans="12:15" ht="15.75" x14ac:dyDescent="0.2">
      <c r="L219" s="24"/>
      <c r="M219" s="24"/>
      <c r="N219" s="230"/>
      <c r="O219" s="230"/>
    </row>
    <row r="220" spans="12:15" ht="15.75" x14ac:dyDescent="0.2">
      <c r="L220" s="24"/>
      <c r="M220" s="24"/>
      <c r="N220" s="230"/>
      <c r="O220" s="230"/>
    </row>
    <row r="221" spans="12:15" ht="15.75" x14ac:dyDescent="0.2">
      <c r="L221" s="24"/>
      <c r="M221" s="24"/>
      <c r="N221" s="230"/>
      <c r="O221" s="230"/>
    </row>
    <row r="222" spans="12:15" ht="15.75" x14ac:dyDescent="0.2">
      <c r="L222" s="24"/>
      <c r="M222" s="24"/>
      <c r="N222" s="230"/>
      <c r="O222" s="230"/>
    </row>
    <row r="223" spans="12:15" ht="15.75" x14ac:dyDescent="0.2">
      <c r="L223" s="24"/>
      <c r="M223" s="24"/>
      <c r="N223" s="230"/>
      <c r="O223" s="230"/>
    </row>
    <row r="224" spans="12:15" ht="15.75" x14ac:dyDescent="0.2">
      <c r="L224" s="24"/>
      <c r="M224" s="24"/>
      <c r="N224" s="230"/>
      <c r="O224" s="230"/>
    </row>
    <row r="225" spans="12:15" ht="15.75" x14ac:dyDescent="0.2">
      <c r="L225" s="24"/>
      <c r="M225" s="24"/>
      <c r="N225" s="230"/>
      <c r="O225" s="230"/>
    </row>
    <row r="226" spans="12:15" ht="15.75" x14ac:dyDescent="0.2">
      <c r="L226" s="24"/>
      <c r="M226" s="24"/>
      <c r="N226" s="230"/>
      <c r="O226" s="230"/>
    </row>
    <row r="227" spans="12:15" ht="15.75" x14ac:dyDescent="0.2">
      <c r="L227" s="24"/>
      <c r="M227" s="24"/>
      <c r="N227" s="230"/>
      <c r="O227" s="230"/>
    </row>
    <row r="228" spans="12:15" ht="15.75" x14ac:dyDescent="0.2">
      <c r="L228" s="24"/>
      <c r="M228" s="24"/>
      <c r="N228" s="230"/>
      <c r="O228" s="230"/>
    </row>
    <row r="229" spans="12:15" ht="15.75" x14ac:dyDescent="0.2">
      <c r="L229" s="24"/>
      <c r="M229" s="24"/>
      <c r="N229" s="230"/>
      <c r="O229" s="230"/>
    </row>
    <row r="230" spans="12:15" ht="15.75" x14ac:dyDescent="0.2">
      <c r="L230" s="24"/>
      <c r="M230" s="24"/>
      <c r="N230" s="230"/>
      <c r="O230" s="230"/>
    </row>
    <row r="231" spans="12:15" ht="15.75" x14ac:dyDescent="0.2">
      <c r="L231" s="24"/>
      <c r="M231" s="24"/>
      <c r="N231" s="230"/>
      <c r="O231" s="230"/>
    </row>
    <row r="232" spans="12:15" ht="15.75" x14ac:dyDescent="0.2">
      <c r="L232" s="24"/>
      <c r="M232" s="24"/>
      <c r="N232" s="230"/>
      <c r="O232" s="230"/>
    </row>
    <row r="233" spans="12:15" ht="15.75" x14ac:dyDescent="0.2">
      <c r="L233" s="24"/>
      <c r="M233" s="24"/>
      <c r="N233" s="230"/>
      <c r="O233" s="230"/>
    </row>
    <row r="234" spans="12:15" ht="15.75" x14ac:dyDescent="0.2">
      <c r="L234" s="24"/>
      <c r="M234" s="24"/>
      <c r="N234" s="230"/>
      <c r="O234" s="230"/>
    </row>
    <row r="235" spans="12:15" ht="15.75" x14ac:dyDescent="0.2">
      <c r="L235" s="24"/>
      <c r="M235" s="24"/>
      <c r="N235" s="230"/>
      <c r="O235" s="230"/>
    </row>
    <row r="236" spans="12:15" ht="15.75" x14ac:dyDescent="0.2">
      <c r="L236" s="24"/>
      <c r="M236" s="24"/>
      <c r="N236" s="230"/>
      <c r="O236" s="230"/>
    </row>
    <row r="237" spans="12:15" ht="15.75" x14ac:dyDescent="0.2">
      <c r="L237" s="24"/>
      <c r="M237" s="24"/>
      <c r="N237" s="230"/>
      <c r="O237" s="230"/>
    </row>
    <row r="238" spans="12:15" ht="15.75" x14ac:dyDescent="0.2">
      <c r="L238" s="24"/>
      <c r="M238" s="24"/>
      <c r="N238" s="230"/>
      <c r="O238" s="230"/>
    </row>
    <row r="239" spans="12:15" ht="15.75" x14ac:dyDescent="0.2">
      <c r="L239" s="24"/>
      <c r="M239" s="24"/>
      <c r="N239" s="230"/>
      <c r="O239" s="230"/>
    </row>
    <row r="240" spans="12:15" ht="15.75" x14ac:dyDescent="0.2">
      <c r="L240" s="24"/>
      <c r="M240" s="24"/>
      <c r="N240" s="230"/>
      <c r="O240" s="230"/>
    </row>
    <row r="241" spans="12:15" ht="15.75" x14ac:dyDescent="0.2">
      <c r="L241" s="24"/>
      <c r="M241" s="24"/>
      <c r="N241" s="230"/>
      <c r="O241" s="230"/>
    </row>
    <row r="242" spans="12:15" ht="15.75" x14ac:dyDescent="0.2">
      <c r="L242" s="24"/>
      <c r="M242" s="24"/>
      <c r="N242" s="230"/>
      <c r="O242" s="230"/>
    </row>
    <row r="243" spans="12:15" ht="15.75" x14ac:dyDescent="0.2">
      <c r="L243" s="24"/>
      <c r="M243" s="24"/>
      <c r="N243" s="230"/>
      <c r="O243" s="230"/>
    </row>
    <row r="244" spans="12:15" ht="15.75" x14ac:dyDescent="0.2">
      <c r="L244" s="24"/>
      <c r="M244" s="24"/>
      <c r="N244" s="230"/>
      <c r="O244" s="230"/>
    </row>
    <row r="245" spans="12:15" ht="15.75" x14ac:dyDescent="0.2">
      <c r="L245" s="24"/>
      <c r="M245" s="24"/>
      <c r="N245" s="230"/>
      <c r="O245" s="230"/>
    </row>
    <row r="246" spans="12:15" ht="15.75" x14ac:dyDescent="0.2">
      <c r="L246" s="24"/>
      <c r="M246" s="24"/>
      <c r="N246" s="230"/>
      <c r="O246" s="230"/>
    </row>
    <row r="247" spans="12:15" ht="15.75" x14ac:dyDescent="0.2">
      <c r="L247" s="24"/>
      <c r="M247" s="24"/>
      <c r="N247" s="230"/>
      <c r="O247" s="230"/>
    </row>
    <row r="248" spans="12:15" ht="15.75" x14ac:dyDescent="0.2">
      <c r="L248" s="24"/>
      <c r="M248" s="24"/>
      <c r="N248" s="230"/>
      <c r="O248" s="230"/>
    </row>
    <row r="249" spans="12:15" ht="15.75" x14ac:dyDescent="0.2">
      <c r="L249" s="24"/>
      <c r="M249" s="24"/>
      <c r="N249" s="230"/>
      <c r="O249" s="230"/>
    </row>
    <row r="250" spans="12:15" ht="15.75" x14ac:dyDescent="0.2">
      <c r="L250" s="24"/>
      <c r="M250" s="24"/>
      <c r="N250" s="230"/>
      <c r="O250" s="230"/>
    </row>
    <row r="251" spans="12:15" ht="15.75" x14ac:dyDescent="0.2">
      <c r="L251" s="24"/>
      <c r="M251" s="24"/>
      <c r="N251" s="230"/>
      <c r="O251" s="230"/>
    </row>
    <row r="252" spans="12:15" ht="15.75" x14ac:dyDescent="0.2">
      <c r="L252" s="24"/>
      <c r="M252" s="24"/>
      <c r="N252" s="230"/>
      <c r="O252" s="230"/>
    </row>
    <row r="253" spans="12:15" ht="15.75" x14ac:dyDescent="0.2">
      <c r="L253" s="24"/>
      <c r="M253" s="24"/>
      <c r="N253" s="230"/>
      <c r="O253" s="230"/>
    </row>
    <row r="254" spans="12:15" ht="15.75" x14ac:dyDescent="0.2">
      <c r="L254" s="24"/>
      <c r="M254" s="24"/>
      <c r="N254" s="230"/>
      <c r="O254" s="230"/>
    </row>
    <row r="255" spans="12:15" x14ac:dyDescent="0.2">
      <c r="L255" s="230"/>
      <c r="M255" s="230"/>
      <c r="N255" s="230"/>
      <c r="O255" s="230"/>
    </row>
    <row r="256" spans="12:15" x14ac:dyDescent="0.2">
      <c r="L256" s="230"/>
      <c r="M256" s="230"/>
      <c r="N256" s="230"/>
      <c r="O256" s="230"/>
    </row>
    <row r="257" spans="12:15" x14ac:dyDescent="0.2">
      <c r="L257" s="230"/>
      <c r="M257" s="230"/>
      <c r="N257" s="230"/>
      <c r="O257" s="230"/>
    </row>
    <row r="258" spans="12:15" x14ac:dyDescent="0.2">
      <c r="L258" s="230"/>
      <c r="M258" s="230"/>
      <c r="N258" s="230"/>
      <c r="O258" s="230"/>
    </row>
    <row r="259" spans="12:15" x14ac:dyDescent="0.2">
      <c r="L259" s="230"/>
      <c r="M259" s="230"/>
      <c r="N259" s="230"/>
      <c r="O259" s="230"/>
    </row>
    <row r="260" spans="12:15" x14ac:dyDescent="0.2">
      <c r="L260" s="230"/>
      <c r="M260" s="230"/>
      <c r="N260" s="230"/>
      <c r="O260" s="230"/>
    </row>
    <row r="261" spans="12:15" x14ac:dyDescent="0.2">
      <c r="L261" s="230"/>
      <c r="M261" s="230"/>
      <c r="N261" s="230"/>
      <c r="O261" s="230"/>
    </row>
    <row r="262" spans="12:15" x14ac:dyDescent="0.2">
      <c r="L262" s="230"/>
      <c r="M262" s="230"/>
      <c r="N262" s="230"/>
      <c r="O262" s="230"/>
    </row>
  </sheetData>
  <mergeCells count="213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262"/>
  <sheetViews>
    <sheetView showGridLines="0" topLeftCell="A10" workbookViewId="0">
      <selection activeCell="I142" sqref="I142"/>
    </sheetView>
  </sheetViews>
  <sheetFormatPr baseColWidth="10" defaultColWidth="11.42578125" defaultRowHeight="12.75" x14ac:dyDescent="0.2"/>
  <cols>
    <col min="1" max="1" width="3.85546875" style="804" customWidth="1"/>
    <col min="2" max="2" width="5.28515625" style="805" customWidth="1"/>
    <col min="3" max="3" width="6" style="806" customWidth="1"/>
    <col min="4" max="4" width="42.42578125" style="804" customWidth="1"/>
    <col min="5" max="5" width="9.42578125" style="804" customWidth="1"/>
    <col min="6" max="6" width="6" style="804" customWidth="1"/>
    <col min="7" max="7" width="4.28515625" style="807" customWidth="1"/>
    <col min="8" max="8" width="8.28515625" style="1012" customWidth="1"/>
    <col min="9" max="9" width="4.85546875" style="1013" customWidth="1"/>
    <col min="10" max="10" width="6.5703125" style="1014" customWidth="1"/>
    <col min="11" max="11" width="7" style="804" customWidth="1"/>
    <col min="12" max="12" width="9" style="804" customWidth="1"/>
    <col min="13" max="13" width="10.140625" style="804" customWidth="1"/>
    <col min="14" max="14" width="6.85546875" style="804" customWidth="1"/>
    <col min="15" max="15" width="10.42578125" style="804" customWidth="1"/>
    <col min="16" max="16" width="7" style="804" customWidth="1"/>
    <col min="17" max="17" width="11" style="804" customWidth="1"/>
    <col min="18" max="18" width="7" style="1003" customWidth="1"/>
    <col min="19" max="19" width="5.42578125" style="810" customWidth="1"/>
    <col min="20" max="20" width="5.7109375" style="804" customWidth="1"/>
    <col min="21" max="21" width="42.7109375" style="804" customWidth="1"/>
    <col min="22" max="24" width="4" style="804" customWidth="1"/>
    <col min="25" max="25" width="8.28515625" style="804" customWidth="1"/>
    <col min="26" max="26" width="6.42578125" style="804" customWidth="1"/>
    <col min="27" max="27" width="10.5703125" style="1015" customWidth="1"/>
    <col min="28" max="28" width="6.5703125" style="1015" customWidth="1"/>
    <col min="29" max="29" width="5.28515625" style="1015" customWidth="1"/>
    <col min="30" max="30" width="6.42578125" style="1015" customWidth="1"/>
    <col min="31" max="31" width="7.5703125" style="1015" customWidth="1"/>
    <col min="32" max="43" width="2.140625" style="1015" hidden="1" customWidth="1"/>
    <col min="44" max="44" width="4" style="804" customWidth="1"/>
    <col min="45" max="45" width="2.140625" style="804" customWidth="1"/>
    <col min="46" max="46" width="3.7109375" style="804" customWidth="1"/>
    <col min="47" max="47" width="2.140625" style="804" customWidth="1"/>
    <col min="48" max="48" width="3.7109375" style="804" customWidth="1"/>
    <col min="49" max="49" width="2.140625" style="804" customWidth="1"/>
    <col min="50" max="50" width="4" style="804" customWidth="1"/>
    <col min="51" max="51" width="2.140625" style="804" customWidth="1"/>
    <col min="52" max="52" width="4.5703125" style="804" customWidth="1"/>
    <col min="53" max="53" width="3.28515625" style="804" customWidth="1"/>
    <col min="54" max="54" width="5.42578125" style="804" customWidth="1"/>
    <col min="55" max="55" width="5.140625" style="804" customWidth="1"/>
    <col min="56" max="75" width="2.42578125" style="810" customWidth="1"/>
    <col min="76" max="16384" width="11.42578125" style="810"/>
  </cols>
  <sheetData>
    <row r="1" spans="1:55" x14ac:dyDescent="0.2">
      <c r="H1" s="808"/>
      <c r="I1" s="808"/>
      <c r="J1" s="809"/>
      <c r="R1" s="804"/>
      <c r="AA1" s="804"/>
      <c r="AB1" s="804"/>
      <c r="AC1" s="804"/>
      <c r="AD1" s="804"/>
      <c r="AE1" s="804"/>
      <c r="AF1" s="804"/>
      <c r="AG1" s="804"/>
      <c r="AH1" s="804"/>
      <c r="AI1" s="804"/>
      <c r="AJ1" s="804"/>
      <c r="AK1" s="804"/>
      <c r="AL1" s="804"/>
      <c r="AM1" s="804"/>
      <c r="AN1" s="804"/>
      <c r="AO1" s="804"/>
      <c r="AP1" s="804"/>
      <c r="AQ1" s="804"/>
    </row>
    <row r="2" spans="1:55" ht="13.5" customHeight="1" x14ac:dyDescent="0.2">
      <c r="A2" s="1492" t="s">
        <v>0</v>
      </c>
      <c r="B2" s="1492"/>
      <c r="C2" s="1492"/>
      <c r="D2" s="1492"/>
      <c r="E2" s="1492"/>
      <c r="F2" s="1492"/>
      <c r="G2" s="1492"/>
      <c r="H2" s="1492"/>
      <c r="I2" s="1492"/>
      <c r="J2" s="1492"/>
      <c r="K2" s="1492"/>
      <c r="L2" s="1492"/>
      <c r="M2" s="1492"/>
      <c r="N2" s="1492"/>
      <c r="O2" s="1492"/>
      <c r="P2" s="814"/>
      <c r="Q2" s="814"/>
      <c r="R2" s="812"/>
      <c r="S2" s="813"/>
      <c r="T2" s="1446" t="s">
        <v>0</v>
      </c>
      <c r="U2" s="1446"/>
      <c r="V2" s="1446"/>
      <c r="W2" s="1446"/>
      <c r="X2" s="1446"/>
      <c r="Y2" s="1446"/>
      <c r="Z2" s="1446"/>
      <c r="AA2" s="1446"/>
      <c r="AB2" s="1446"/>
      <c r="AC2" s="1446"/>
      <c r="AD2" s="1446"/>
      <c r="AE2" s="1446"/>
      <c r="AF2" s="1446"/>
      <c r="AG2" s="1446"/>
      <c r="AH2" s="1446"/>
      <c r="AI2" s="1446"/>
      <c r="AJ2" s="1446"/>
      <c r="AK2" s="1446"/>
      <c r="AL2" s="1446"/>
      <c r="AM2" s="1446"/>
      <c r="AN2" s="1446"/>
      <c r="AO2" s="1446"/>
      <c r="AP2" s="1446"/>
      <c r="AQ2" s="1446"/>
      <c r="AR2" s="1446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</row>
    <row r="3" spans="1:55" ht="12" customHeight="1" x14ac:dyDescent="0.2">
      <c r="A3" s="1493" t="s">
        <v>1</v>
      </c>
      <c r="B3" s="1493"/>
      <c r="C3" s="1493"/>
      <c r="D3" s="1493"/>
      <c r="E3" s="1493"/>
      <c r="F3" s="1493"/>
      <c r="G3" s="1493"/>
      <c r="H3" s="1493"/>
      <c r="I3" s="1493"/>
      <c r="J3" s="1493"/>
      <c r="K3" s="1493"/>
      <c r="L3" s="1493"/>
      <c r="M3" s="1493"/>
      <c r="N3" s="1493"/>
      <c r="O3" s="1493"/>
      <c r="P3" s="814"/>
      <c r="Q3" s="814"/>
      <c r="R3" s="812"/>
      <c r="S3" s="813"/>
      <c r="T3" s="1446" t="s">
        <v>1</v>
      </c>
      <c r="U3" s="1446"/>
      <c r="V3" s="1446"/>
      <c r="W3" s="1446"/>
      <c r="X3" s="1446"/>
      <c r="Y3" s="1446"/>
      <c r="Z3" s="1446"/>
      <c r="AA3" s="1446"/>
      <c r="AB3" s="1446"/>
      <c r="AC3" s="1446"/>
      <c r="AD3" s="1446"/>
      <c r="AE3" s="1446"/>
      <c r="AF3" s="1446"/>
      <c r="AG3" s="1446"/>
      <c r="AH3" s="1446"/>
      <c r="AI3" s="1446"/>
      <c r="AJ3" s="1446"/>
      <c r="AK3" s="1446"/>
      <c r="AL3" s="1446"/>
      <c r="AM3" s="1446"/>
      <c r="AN3" s="1446"/>
      <c r="AO3" s="1446"/>
      <c r="AP3" s="1446"/>
      <c r="AQ3" s="1446"/>
      <c r="AR3" s="1446"/>
      <c r="AS3" s="1446"/>
      <c r="AT3" s="1446"/>
      <c r="AU3" s="1446"/>
      <c r="AV3" s="1446"/>
      <c r="AW3" s="1446"/>
      <c r="AX3" s="1446"/>
      <c r="AY3" s="1446"/>
      <c r="AZ3" s="1446"/>
      <c r="BA3" s="1446"/>
      <c r="BB3" s="1446"/>
      <c r="BC3" s="1446"/>
    </row>
    <row r="4" spans="1:55" ht="12" customHeight="1" x14ac:dyDescent="0.2">
      <c r="A4" s="1493" t="s">
        <v>2</v>
      </c>
      <c r="B4" s="1493"/>
      <c r="C4" s="1493"/>
      <c r="D4" s="1493"/>
      <c r="E4" s="1493"/>
      <c r="F4" s="1493"/>
      <c r="G4" s="1493"/>
      <c r="H4" s="1493"/>
      <c r="I4" s="1493"/>
      <c r="J4" s="1493"/>
      <c r="K4" s="1493"/>
      <c r="L4" s="1493"/>
      <c r="M4" s="1493"/>
      <c r="N4" s="1493"/>
      <c r="O4" s="1493"/>
      <c r="P4" s="814"/>
      <c r="Q4" s="814"/>
      <c r="R4" s="812"/>
      <c r="S4" s="813"/>
      <c r="T4" s="1446" t="s">
        <v>3</v>
      </c>
      <c r="U4" s="1446"/>
      <c r="V4" s="1446"/>
      <c r="W4" s="1446"/>
      <c r="X4" s="1446"/>
      <c r="Y4" s="1446"/>
      <c r="Z4" s="1446"/>
      <c r="AA4" s="1446"/>
      <c r="AB4" s="1446"/>
      <c r="AC4" s="1446"/>
      <c r="AD4" s="1446"/>
      <c r="AE4" s="1446"/>
      <c r="AF4" s="1446"/>
      <c r="AG4" s="1446"/>
      <c r="AH4" s="1446"/>
      <c r="AI4" s="1446"/>
      <c r="AJ4" s="1446"/>
      <c r="AK4" s="1446"/>
      <c r="AL4" s="1446"/>
      <c r="AM4" s="1446"/>
      <c r="AN4" s="1446"/>
      <c r="AO4" s="1446"/>
      <c r="AP4" s="1446"/>
      <c r="AQ4" s="1446"/>
      <c r="AR4" s="1446"/>
      <c r="AS4" s="1446"/>
      <c r="AT4" s="1446"/>
      <c r="AU4" s="1446"/>
      <c r="AV4" s="1446"/>
      <c r="AW4" s="1446"/>
      <c r="AX4" s="1446"/>
      <c r="AY4" s="1446"/>
      <c r="AZ4" s="1446"/>
      <c r="BA4" s="1446"/>
      <c r="BB4" s="1446"/>
      <c r="BC4" s="1446"/>
    </row>
    <row r="5" spans="1:55" ht="9" customHeight="1" x14ac:dyDescent="0.2">
      <c r="A5" s="814"/>
      <c r="B5" s="815"/>
      <c r="C5" s="816"/>
      <c r="D5" s="814"/>
      <c r="E5" s="814"/>
      <c r="F5" s="814"/>
      <c r="G5" s="817"/>
      <c r="H5" s="814"/>
      <c r="I5" s="814"/>
      <c r="J5" s="814"/>
      <c r="K5" s="814"/>
      <c r="L5" s="814"/>
      <c r="M5" s="814"/>
      <c r="N5" s="814"/>
      <c r="O5" s="814"/>
      <c r="P5" s="814"/>
      <c r="Q5" s="814"/>
      <c r="R5" s="812"/>
      <c r="S5" s="813"/>
      <c r="T5" s="818"/>
      <c r="U5" s="818"/>
      <c r="V5" s="818"/>
      <c r="W5" s="818"/>
      <c r="X5" s="818"/>
      <c r="Y5" s="818"/>
      <c r="Z5" s="818"/>
      <c r="AA5" s="818"/>
      <c r="AB5" s="818"/>
      <c r="AC5" s="818"/>
      <c r="AD5" s="818"/>
      <c r="AE5" s="818"/>
      <c r="AF5" s="818"/>
      <c r="AG5" s="818"/>
      <c r="AH5" s="818"/>
      <c r="AI5" s="818"/>
      <c r="AJ5" s="818"/>
      <c r="AK5" s="818"/>
      <c r="AL5" s="818"/>
      <c r="AM5" s="818"/>
      <c r="AN5" s="818"/>
      <c r="AO5" s="818"/>
      <c r="AP5" s="818"/>
      <c r="AQ5" s="818"/>
      <c r="AR5" s="818"/>
      <c r="AS5" s="818"/>
      <c r="AT5" s="818"/>
      <c r="AU5" s="818"/>
      <c r="AV5" s="818"/>
      <c r="AW5" s="818"/>
      <c r="AX5" s="818"/>
      <c r="AY5" s="818"/>
      <c r="AZ5" s="818"/>
      <c r="BA5" s="818"/>
      <c r="BB5" s="818"/>
      <c r="BC5" s="818"/>
    </row>
    <row r="6" spans="1:55" ht="12" customHeight="1" x14ac:dyDescent="0.2">
      <c r="A6" s="1446" t="s">
        <v>317</v>
      </c>
      <c r="B6" s="1446"/>
      <c r="C6" s="1446"/>
      <c r="D6" s="1446"/>
      <c r="E6" s="1446"/>
      <c r="F6" s="1446"/>
      <c r="G6" s="1446"/>
      <c r="H6" s="1446"/>
      <c r="I6" s="1446"/>
      <c r="J6" s="1446"/>
      <c r="K6" s="1446"/>
      <c r="L6" s="1446"/>
      <c r="M6" s="1446"/>
      <c r="N6" s="1446"/>
      <c r="O6" s="1446"/>
      <c r="P6" s="1446"/>
      <c r="Q6" s="1446"/>
      <c r="R6" s="819"/>
      <c r="S6" s="813"/>
      <c r="T6" s="1446" t="s">
        <v>318</v>
      </c>
      <c r="U6" s="1446"/>
      <c r="V6" s="1446"/>
      <c r="W6" s="1446"/>
      <c r="X6" s="1446"/>
      <c r="Y6" s="1446"/>
      <c r="Z6" s="1446"/>
      <c r="AA6" s="1446"/>
      <c r="AB6" s="1446"/>
      <c r="AC6" s="1446"/>
      <c r="AD6" s="1446"/>
      <c r="AE6" s="1446"/>
      <c r="AF6" s="1446"/>
      <c r="AG6" s="1446"/>
      <c r="AH6" s="1446"/>
      <c r="AI6" s="1446"/>
      <c r="AJ6" s="1446"/>
      <c r="AK6" s="1446"/>
      <c r="AL6" s="1446"/>
      <c r="AM6" s="1446"/>
      <c r="AN6" s="1446"/>
      <c r="AO6" s="1446"/>
      <c r="AP6" s="1446"/>
      <c r="AQ6" s="1446"/>
      <c r="AR6" s="1446"/>
      <c r="AS6" s="1446"/>
      <c r="AT6" s="1446"/>
      <c r="AU6" s="1446"/>
      <c r="AV6" s="1446"/>
      <c r="AW6" s="1446"/>
      <c r="AX6" s="1446"/>
      <c r="AY6" s="1446"/>
      <c r="AZ6" s="1446"/>
      <c r="BA6" s="1446"/>
      <c r="BB6" s="1446"/>
      <c r="BC6" s="1446"/>
    </row>
    <row r="7" spans="1:55" ht="12" customHeight="1" x14ac:dyDescent="0.2">
      <c r="A7" s="818"/>
      <c r="B7" s="820"/>
      <c r="C7" s="821"/>
      <c r="D7" s="818"/>
      <c r="E7" s="818"/>
      <c r="F7" s="818"/>
      <c r="G7" s="822"/>
      <c r="H7" s="818"/>
      <c r="I7" s="818"/>
      <c r="J7" s="818"/>
      <c r="K7" s="818"/>
      <c r="L7" s="818"/>
      <c r="M7" s="818"/>
      <c r="N7" s="818"/>
      <c r="O7" s="818"/>
      <c r="P7" s="818"/>
      <c r="Q7" s="818"/>
      <c r="R7" s="819"/>
      <c r="S7" s="813"/>
      <c r="T7" s="818"/>
      <c r="U7" s="818"/>
      <c r="V7" s="818"/>
      <c r="W7" s="818"/>
      <c r="X7" s="818"/>
      <c r="Y7" s="818"/>
      <c r="Z7" s="818"/>
      <c r="AA7" s="818"/>
      <c r="AB7" s="818"/>
      <c r="AC7" s="818"/>
      <c r="AD7" s="818"/>
      <c r="AE7" s="818"/>
      <c r="AF7" s="818"/>
      <c r="AG7" s="818"/>
      <c r="AH7" s="818"/>
      <c r="AI7" s="818"/>
      <c r="AJ7" s="818"/>
      <c r="AK7" s="818"/>
      <c r="AL7" s="818"/>
      <c r="AM7" s="818"/>
      <c r="AN7" s="818"/>
      <c r="AO7" s="818"/>
      <c r="AP7" s="818"/>
      <c r="AQ7" s="818"/>
      <c r="AR7" s="818"/>
      <c r="AS7" s="818"/>
      <c r="AT7" s="818"/>
      <c r="AU7" s="818"/>
      <c r="AV7" s="818"/>
      <c r="AW7" s="818"/>
      <c r="AX7" s="818"/>
      <c r="AY7" s="818"/>
      <c r="AZ7" s="818"/>
      <c r="BA7" s="818"/>
      <c r="BB7" s="818"/>
      <c r="BC7" s="818"/>
    </row>
    <row r="8" spans="1:55" s="804" customFormat="1" x14ac:dyDescent="0.2">
      <c r="A8" s="823">
        <v>1</v>
      </c>
      <c r="B8" s="824">
        <v>2</v>
      </c>
      <c r="C8" s="825">
        <v>3</v>
      </c>
      <c r="D8" s="823">
        <v>4</v>
      </c>
      <c r="E8" s="823">
        <v>5</v>
      </c>
      <c r="F8" s="823">
        <v>6</v>
      </c>
      <c r="G8" s="826">
        <v>7</v>
      </c>
      <c r="H8" s="827">
        <v>8</v>
      </c>
      <c r="I8" s="827">
        <v>9</v>
      </c>
      <c r="J8" s="823">
        <v>10</v>
      </c>
      <c r="K8" s="823">
        <v>11</v>
      </c>
      <c r="L8" s="823">
        <v>12</v>
      </c>
      <c r="M8" s="823">
        <v>13</v>
      </c>
      <c r="N8" s="823">
        <v>14</v>
      </c>
      <c r="O8" s="823">
        <v>15</v>
      </c>
      <c r="P8" s="828">
        <v>16</v>
      </c>
      <c r="Q8" s="828">
        <v>17</v>
      </c>
      <c r="R8" s="829"/>
      <c r="S8" s="992"/>
      <c r="T8" s="831">
        <v>1</v>
      </c>
      <c r="U8" s="831">
        <v>2</v>
      </c>
      <c r="V8" s="832">
        <v>3</v>
      </c>
      <c r="W8" s="831">
        <v>4</v>
      </c>
      <c r="X8" s="831">
        <v>5</v>
      </c>
      <c r="Y8" s="831">
        <v>6</v>
      </c>
      <c r="Z8" s="831">
        <v>7</v>
      </c>
      <c r="AA8" s="832">
        <v>8</v>
      </c>
      <c r="AB8" s="832">
        <v>9</v>
      </c>
      <c r="AC8" s="831">
        <v>10</v>
      </c>
      <c r="AD8" s="831">
        <v>11</v>
      </c>
      <c r="AE8" s="831">
        <v>12</v>
      </c>
      <c r="AF8" s="831">
        <v>13</v>
      </c>
      <c r="AG8" s="831">
        <v>14</v>
      </c>
      <c r="AH8" s="831">
        <v>15</v>
      </c>
      <c r="AI8" s="831">
        <v>16</v>
      </c>
      <c r="AJ8" s="831">
        <v>17</v>
      </c>
      <c r="AK8" s="831">
        <v>18</v>
      </c>
      <c r="AL8" s="831">
        <v>19</v>
      </c>
      <c r="AM8" s="831">
        <v>20</v>
      </c>
      <c r="AN8" s="831">
        <v>21</v>
      </c>
      <c r="AO8" s="831">
        <v>22</v>
      </c>
      <c r="AP8" s="831">
        <v>23</v>
      </c>
      <c r="AQ8" s="831">
        <v>24</v>
      </c>
      <c r="AR8" s="831">
        <v>27</v>
      </c>
      <c r="AS8" s="831">
        <v>28</v>
      </c>
      <c r="AT8" s="831">
        <v>29</v>
      </c>
      <c r="AU8" s="831">
        <v>30</v>
      </c>
      <c r="AV8" s="831">
        <v>31</v>
      </c>
      <c r="AW8" s="831">
        <v>32</v>
      </c>
      <c r="AX8" s="831">
        <v>33</v>
      </c>
      <c r="AY8" s="831">
        <v>34</v>
      </c>
      <c r="AZ8" s="831">
        <v>35</v>
      </c>
      <c r="BA8" s="831">
        <v>36</v>
      </c>
      <c r="BB8" s="831">
        <v>37</v>
      </c>
      <c r="BC8" s="831">
        <v>38</v>
      </c>
    </row>
    <row r="9" spans="1:55" s="835" customFormat="1" ht="26.25" customHeight="1" x14ac:dyDescent="0.2">
      <c r="A9" s="1485" t="s">
        <v>4</v>
      </c>
      <c r="B9" s="1487" t="s">
        <v>5</v>
      </c>
      <c r="C9" s="1488" t="s">
        <v>6</v>
      </c>
      <c r="D9" s="1489" t="s">
        <v>7</v>
      </c>
      <c r="E9" s="1490" t="s">
        <v>8</v>
      </c>
      <c r="F9" s="1485" t="s">
        <v>9</v>
      </c>
      <c r="G9" s="1491" t="s">
        <v>10</v>
      </c>
      <c r="H9" s="1484" t="s">
        <v>11</v>
      </c>
      <c r="I9" s="1484" t="s">
        <v>12</v>
      </c>
      <c r="J9" s="1484" t="s">
        <v>13</v>
      </c>
      <c r="K9" s="1485" t="s">
        <v>14</v>
      </c>
      <c r="L9" s="1485" t="s">
        <v>15</v>
      </c>
      <c r="M9" s="1485" t="s">
        <v>16</v>
      </c>
      <c r="N9" s="1486" t="s">
        <v>17</v>
      </c>
      <c r="O9" s="1486"/>
      <c r="P9" s="1477" t="s">
        <v>18</v>
      </c>
      <c r="Q9" s="1477"/>
      <c r="R9" s="833"/>
      <c r="S9" s="834"/>
      <c r="T9" s="1478" t="s">
        <v>4</v>
      </c>
      <c r="U9" s="1480" t="s">
        <v>7</v>
      </c>
      <c r="V9" s="1482" t="s">
        <v>8</v>
      </c>
      <c r="W9" s="1472" t="s">
        <v>19</v>
      </c>
      <c r="X9" s="1472" t="s">
        <v>20</v>
      </c>
      <c r="Y9" s="1472" t="s">
        <v>11</v>
      </c>
      <c r="Z9" s="1472" t="s">
        <v>21</v>
      </c>
      <c r="AA9" s="1472" t="s">
        <v>22</v>
      </c>
      <c r="AB9" s="1474" t="s">
        <v>23</v>
      </c>
      <c r="AC9" s="1475"/>
      <c r="AD9" s="1475"/>
      <c r="AE9" s="1476"/>
      <c r="AF9" s="1469" t="s">
        <v>24</v>
      </c>
      <c r="AG9" s="1469"/>
      <c r="AH9" s="1469" t="s">
        <v>25</v>
      </c>
      <c r="AI9" s="1469"/>
      <c r="AJ9" s="1469" t="s">
        <v>26</v>
      </c>
      <c r="AK9" s="1469"/>
      <c r="AL9" s="1469" t="s">
        <v>27</v>
      </c>
      <c r="AM9" s="1469"/>
      <c r="AN9" s="1469" t="s">
        <v>28</v>
      </c>
      <c r="AO9" s="1469"/>
      <c r="AP9" s="1469" t="s">
        <v>29</v>
      </c>
      <c r="AQ9" s="1469"/>
      <c r="AR9" s="1465" t="s">
        <v>31</v>
      </c>
      <c r="AS9" s="1465"/>
      <c r="AT9" s="1465" t="s">
        <v>32</v>
      </c>
      <c r="AU9" s="1465"/>
      <c r="AV9" s="1465" t="s">
        <v>33</v>
      </c>
      <c r="AW9" s="1465"/>
      <c r="AX9" s="1465" t="s">
        <v>34</v>
      </c>
      <c r="AY9" s="1465"/>
      <c r="AZ9" s="1465" t="s">
        <v>35</v>
      </c>
      <c r="BA9" s="1465"/>
      <c r="BB9" s="1465" t="s">
        <v>36</v>
      </c>
      <c r="BC9" s="1465"/>
    </row>
    <row r="10" spans="1:55" s="835" customFormat="1" ht="33" customHeight="1" x14ac:dyDescent="0.2">
      <c r="A10" s="1485"/>
      <c r="B10" s="1487"/>
      <c r="C10" s="1488"/>
      <c r="D10" s="1489"/>
      <c r="E10" s="1490"/>
      <c r="F10" s="1485"/>
      <c r="G10" s="1491"/>
      <c r="H10" s="1484"/>
      <c r="I10" s="1484"/>
      <c r="J10" s="1484"/>
      <c r="K10" s="1485"/>
      <c r="L10" s="1485"/>
      <c r="M10" s="1485"/>
      <c r="N10" s="1466" t="s">
        <v>37</v>
      </c>
      <c r="O10" s="1466" t="s">
        <v>38</v>
      </c>
      <c r="P10" s="1467" t="s">
        <v>39</v>
      </c>
      <c r="Q10" s="1467" t="s">
        <v>40</v>
      </c>
      <c r="R10" s="836"/>
      <c r="S10" s="834"/>
      <c r="T10" s="1479"/>
      <c r="U10" s="1480"/>
      <c r="V10" s="1483"/>
      <c r="W10" s="1473"/>
      <c r="X10" s="1473"/>
      <c r="Y10" s="1473"/>
      <c r="Z10" s="1473"/>
      <c r="AA10" s="1473"/>
      <c r="AB10" s="837" t="s">
        <v>41</v>
      </c>
      <c r="AC10" s="1468" t="s">
        <v>42</v>
      </c>
      <c r="AD10" s="1468"/>
      <c r="AE10" s="1468"/>
      <c r="AF10" s="1463" t="s">
        <v>43</v>
      </c>
      <c r="AG10" s="1463" t="s">
        <v>44</v>
      </c>
      <c r="AH10" s="1463" t="s">
        <v>43</v>
      </c>
      <c r="AI10" s="1463" t="s">
        <v>44</v>
      </c>
      <c r="AJ10" s="1463" t="s">
        <v>43</v>
      </c>
      <c r="AK10" s="1463" t="s">
        <v>44</v>
      </c>
      <c r="AL10" s="1463" t="s">
        <v>43</v>
      </c>
      <c r="AM10" s="1463" t="s">
        <v>44</v>
      </c>
      <c r="AN10" s="1463" t="s">
        <v>43</v>
      </c>
      <c r="AO10" s="1463" t="s">
        <v>44</v>
      </c>
      <c r="AP10" s="1463" t="s">
        <v>43</v>
      </c>
      <c r="AQ10" s="1463" t="s">
        <v>44</v>
      </c>
      <c r="AR10" s="1461" t="s">
        <v>43</v>
      </c>
      <c r="AS10" s="1461" t="s">
        <v>44</v>
      </c>
      <c r="AT10" s="1461" t="s">
        <v>43</v>
      </c>
      <c r="AU10" s="1461" t="s">
        <v>44</v>
      </c>
      <c r="AV10" s="1461" t="s">
        <v>43</v>
      </c>
      <c r="AW10" s="1461" t="s">
        <v>44</v>
      </c>
      <c r="AX10" s="1461" t="s">
        <v>43</v>
      </c>
      <c r="AY10" s="1461" t="s">
        <v>44</v>
      </c>
      <c r="AZ10" s="1461" t="s">
        <v>43</v>
      </c>
      <c r="BA10" s="1461" t="s">
        <v>44</v>
      </c>
      <c r="BB10" s="1461" t="s">
        <v>43</v>
      </c>
      <c r="BC10" s="1461" t="s">
        <v>44</v>
      </c>
    </row>
    <row r="11" spans="1:55" s="835" customFormat="1" ht="94.5" customHeight="1" x14ac:dyDescent="0.2">
      <c r="A11" s="1485"/>
      <c r="B11" s="1487"/>
      <c r="C11" s="1488"/>
      <c r="D11" s="1489"/>
      <c r="E11" s="1490"/>
      <c r="F11" s="1485"/>
      <c r="G11" s="1491"/>
      <c r="H11" s="1484"/>
      <c r="I11" s="1484"/>
      <c r="J11" s="1484"/>
      <c r="K11" s="1485"/>
      <c r="L11" s="1485"/>
      <c r="M11" s="1485"/>
      <c r="N11" s="1466"/>
      <c r="O11" s="1466"/>
      <c r="P11" s="1467"/>
      <c r="Q11" s="1467"/>
      <c r="R11" s="836"/>
      <c r="S11" s="834"/>
      <c r="T11" s="1479"/>
      <c r="U11" s="1481"/>
      <c r="V11" s="1483"/>
      <c r="W11" s="1473"/>
      <c r="X11" s="1473"/>
      <c r="Y11" s="1473"/>
      <c r="Z11" s="1473"/>
      <c r="AA11" s="1473"/>
      <c r="AB11" s="838" t="s">
        <v>45</v>
      </c>
      <c r="AC11" s="839" t="s">
        <v>43</v>
      </c>
      <c r="AD11" s="839" t="s">
        <v>44</v>
      </c>
      <c r="AE11" s="838" t="s">
        <v>45</v>
      </c>
      <c r="AF11" s="1464"/>
      <c r="AG11" s="1464"/>
      <c r="AH11" s="1464"/>
      <c r="AI11" s="1464"/>
      <c r="AJ11" s="1464"/>
      <c r="AK11" s="1464"/>
      <c r="AL11" s="1464"/>
      <c r="AM11" s="1464"/>
      <c r="AN11" s="1464"/>
      <c r="AO11" s="1464"/>
      <c r="AP11" s="1464"/>
      <c r="AQ11" s="1464"/>
      <c r="AR11" s="1462"/>
      <c r="AS11" s="1462"/>
      <c r="AT11" s="1462"/>
      <c r="AU11" s="1462"/>
      <c r="AV11" s="1462"/>
      <c r="AW11" s="1462"/>
      <c r="AX11" s="1462"/>
      <c r="AY11" s="1462"/>
      <c r="AZ11" s="1462"/>
      <c r="BA11" s="1462"/>
      <c r="BB11" s="1462"/>
      <c r="BC11" s="1462"/>
    </row>
    <row r="12" spans="1:55" s="860" customFormat="1" ht="17.25" customHeight="1" x14ac:dyDescent="0.2">
      <c r="A12" s="840">
        <v>1</v>
      </c>
      <c r="B12" s="841"/>
      <c r="C12" s="842"/>
      <c r="D12" s="843" t="s">
        <v>46</v>
      </c>
      <c r="E12" s="844"/>
      <c r="F12" s="845"/>
      <c r="G12" s="846"/>
      <c r="H12" s="847"/>
      <c r="I12" s="847"/>
      <c r="J12" s="848"/>
      <c r="K12" s="848"/>
      <c r="L12" s="849"/>
      <c r="M12" s="849"/>
      <c r="N12" s="849"/>
      <c r="O12" s="849"/>
      <c r="P12" s="850"/>
      <c r="Q12" s="850"/>
      <c r="R12" s="851"/>
      <c r="S12" s="852"/>
      <c r="T12" s="853">
        <v>1</v>
      </c>
      <c r="U12" s="854" t="s">
        <v>46</v>
      </c>
      <c r="V12" s="855"/>
      <c r="W12" s="856"/>
      <c r="X12" s="856"/>
      <c r="Y12" s="856"/>
      <c r="Z12" s="856"/>
      <c r="AA12" s="856"/>
      <c r="AB12" s="857"/>
      <c r="AC12" s="858"/>
      <c r="AD12" s="858"/>
      <c r="AE12" s="857"/>
      <c r="AF12" s="859"/>
      <c r="AG12" s="859"/>
      <c r="AH12" s="859"/>
      <c r="AI12" s="859"/>
      <c r="AJ12" s="859"/>
      <c r="AK12" s="859"/>
      <c r="AL12" s="859"/>
      <c r="AM12" s="859"/>
      <c r="AN12" s="859"/>
      <c r="AO12" s="859"/>
      <c r="AP12" s="859"/>
      <c r="AQ12" s="859"/>
      <c r="AR12" s="859"/>
      <c r="AS12" s="859"/>
      <c r="AT12" s="859"/>
      <c r="AU12" s="859"/>
      <c r="AV12" s="859"/>
      <c r="AW12" s="859"/>
      <c r="AX12" s="859"/>
      <c r="AY12" s="859"/>
      <c r="AZ12" s="859"/>
      <c r="BA12" s="859"/>
      <c r="BB12" s="859"/>
      <c r="BC12" s="859"/>
    </row>
    <row r="13" spans="1:55" s="877" customFormat="1" ht="25.5" customHeight="1" x14ac:dyDescent="0.2">
      <c r="A13" s="861">
        <v>2</v>
      </c>
      <c r="B13" s="862"/>
      <c r="C13" s="863"/>
      <c r="D13" s="864" t="s">
        <v>47</v>
      </c>
      <c r="E13" s="865"/>
      <c r="F13" s="866"/>
      <c r="G13" s="867"/>
      <c r="H13" s="868"/>
      <c r="I13" s="868"/>
      <c r="J13" s="869"/>
      <c r="K13" s="869"/>
      <c r="L13" s="869"/>
      <c r="M13" s="869"/>
      <c r="N13" s="869"/>
      <c r="O13" s="869"/>
      <c r="P13" s="870"/>
      <c r="Q13" s="870"/>
      <c r="R13" s="871"/>
      <c r="S13" s="872"/>
      <c r="T13" s="873">
        <f>+A13</f>
        <v>2</v>
      </c>
      <c r="U13" s="874" t="str">
        <f>+D13</f>
        <v>I  VIGILANCIA DE LA CALIDAD DEL AGUA PARA CONSUMO HUMANO  Y DISPOSICIÓN DE RESIDUOS</v>
      </c>
      <c r="V13" s="865"/>
      <c r="W13" s="868"/>
      <c r="X13" s="868"/>
      <c r="Y13" s="868"/>
      <c r="Z13" s="868"/>
      <c r="AA13" s="868"/>
      <c r="AB13" s="875"/>
      <c r="AC13" s="876"/>
      <c r="AD13" s="876"/>
      <c r="AE13" s="875"/>
      <c r="AF13" s="873"/>
      <c r="AG13" s="873"/>
      <c r="AH13" s="873"/>
      <c r="AI13" s="873"/>
      <c r="AJ13" s="873"/>
      <c r="AK13" s="873"/>
      <c r="AL13" s="873"/>
      <c r="AM13" s="873"/>
      <c r="AN13" s="873"/>
      <c r="AO13" s="873"/>
      <c r="AP13" s="873"/>
      <c r="AQ13" s="873"/>
      <c r="AR13" s="873"/>
      <c r="AS13" s="873"/>
      <c r="AT13" s="873"/>
      <c r="AU13" s="873"/>
      <c r="AV13" s="873"/>
      <c r="AW13" s="873"/>
      <c r="AX13" s="873"/>
      <c r="AY13" s="873"/>
      <c r="AZ13" s="873"/>
      <c r="BA13" s="873"/>
      <c r="BB13" s="873"/>
      <c r="BC13" s="873"/>
    </row>
    <row r="14" spans="1:55" ht="18.75" customHeight="1" x14ac:dyDescent="0.2">
      <c r="A14" s="840">
        <v>3</v>
      </c>
      <c r="B14" s="878">
        <v>8</v>
      </c>
      <c r="C14" s="879"/>
      <c r="D14" s="1453" t="s">
        <v>48</v>
      </c>
      <c r="E14" s="880" t="s">
        <v>278</v>
      </c>
      <c r="F14" s="1303">
        <v>1</v>
      </c>
      <c r="G14" s="1304">
        <v>1</v>
      </c>
      <c r="H14" s="883">
        <f>G14*100/F14</f>
        <v>100</v>
      </c>
      <c r="I14" s="884">
        <v>2</v>
      </c>
      <c r="J14" s="885">
        <f>I14*G14</f>
        <v>2</v>
      </c>
      <c r="K14" s="886">
        <f t="shared" ref="K14:K33" si="0">J14*B14</f>
        <v>16</v>
      </c>
      <c r="L14" s="887">
        <f>B14*7960</f>
        <v>63680</v>
      </c>
      <c r="M14" s="887">
        <f>L14*J14</f>
        <v>127360</v>
      </c>
      <c r="N14" s="887">
        <f>C14*J14</f>
        <v>0</v>
      </c>
      <c r="O14" s="887">
        <f>N14*7960</f>
        <v>0</v>
      </c>
      <c r="P14" s="888">
        <f>K14+N14</f>
        <v>16</v>
      </c>
      <c r="Q14" s="888">
        <f>M14+O14</f>
        <v>127360</v>
      </c>
      <c r="R14" s="889"/>
      <c r="S14" s="1005"/>
      <c r="T14" s="891">
        <v>3</v>
      </c>
      <c r="U14" s="1450" t="str">
        <f>+D14</f>
        <v>Inspecciones sanitarias a sistemas de abastecimiento de agua, con acta debidamente diligenciada.</v>
      </c>
      <c r="V14" s="892" t="s">
        <v>49</v>
      </c>
      <c r="W14" s="893">
        <f t="shared" ref="W14:AA29" si="1">F14</f>
        <v>1</v>
      </c>
      <c r="X14" s="893">
        <f t="shared" si="1"/>
        <v>1</v>
      </c>
      <c r="Y14" s="894">
        <f>X14*100/W14</f>
        <v>100</v>
      </c>
      <c r="Z14" s="894">
        <f t="shared" si="1"/>
        <v>2</v>
      </c>
      <c r="AA14" s="894">
        <f t="shared" si="1"/>
        <v>2</v>
      </c>
      <c r="AB14" s="895"/>
      <c r="AC14" s="895">
        <f>+BB14</f>
        <v>2</v>
      </c>
      <c r="AD14" s="895">
        <f>+BC14</f>
        <v>0</v>
      </c>
      <c r="AE14" s="896">
        <f>AD14*100/AC14</f>
        <v>0</v>
      </c>
      <c r="AF14" s="896"/>
      <c r="AG14" s="896"/>
      <c r="AH14" s="896"/>
      <c r="AI14" s="896"/>
      <c r="AJ14" s="896"/>
      <c r="AK14" s="896"/>
      <c r="AL14" s="896"/>
      <c r="AM14" s="896"/>
      <c r="AN14" s="896"/>
      <c r="AO14" s="896"/>
      <c r="AP14" s="896"/>
      <c r="AQ14" s="896"/>
      <c r="AR14" s="895"/>
      <c r="AS14" s="895"/>
      <c r="AT14" s="895">
        <v>1</v>
      </c>
      <c r="AU14" s="895"/>
      <c r="AV14" s="895"/>
      <c r="AW14" s="895"/>
      <c r="AX14" s="895">
        <v>1</v>
      </c>
      <c r="AY14" s="895"/>
      <c r="AZ14" s="895"/>
      <c r="BA14" s="895"/>
      <c r="BB14" s="895">
        <f>AF14+AH14+AJ14+AL14+AN14+AP14+AR14+AT14+AV14+AX14+AZ14</f>
        <v>2</v>
      </c>
      <c r="BC14" s="895">
        <f>AG14+AI14+AK14+AM14+AO14+AQ14+AS14+AU14+AW14+AY14+BA14</f>
        <v>0</v>
      </c>
    </row>
    <row r="15" spans="1:55" ht="20.25" customHeight="1" x14ac:dyDescent="0.2">
      <c r="A15" s="840">
        <v>4</v>
      </c>
      <c r="B15" s="878">
        <v>4</v>
      </c>
      <c r="C15" s="879">
        <v>2</v>
      </c>
      <c r="D15" s="1453"/>
      <c r="E15" s="880" t="s">
        <v>279</v>
      </c>
      <c r="F15" s="1305">
        <v>27</v>
      </c>
      <c r="G15" s="1306">
        <v>10</v>
      </c>
      <c r="H15" s="883">
        <f t="shared" ref="H15:H33" si="2">G15*100/F15</f>
        <v>37.037037037037038</v>
      </c>
      <c r="I15" s="899">
        <v>1</v>
      </c>
      <c r="J15" s="885">
        <f t="shared" ref="J15:J33" si="3">I15*G15</f>
        <v>10</v>
      </c>
      <c r="K15" s="886">
        <f t="shared" si="0"/>
        <v>40</v>
      </c>
      <c r="L15" s="887">
        <f t="shared" ref="L15:L33" si="4">B15*7960</f>
        <v>31840</v>
      </c>
      <c r="M15" s="887">
        <f t="shared" ref="M15:M33" si="5">L15*J15</f>
        <v>318400</v>
      </c>
      <c r="N15" s="887">
        <f t="shared" ref="N15:N33" si="6">C15*J15</f>
        <v>20</v>
      </c>
      <c r="O15" s="887">
        <f t="shared" ref="O15:O33" si="7">N15*7960</f>
        <v>159200</v>
      </c>
      <c r="P15" s="888">
        <f t="shared" ref="P15:P33" si="8">K15+N15</f>
        <v>60</v>
      </c>
      <c r="Q15" s="888">
        <f t="shared" ref="Q15:Q73" si="9">M15+O15</f>
        <v>477600</v>
      </c>
      <c r="R15" s="889"/>
      <c r="S15" s="1005"/>
      <c r="T15" s="831">
        <v>4</v>
      </c>
      <c r="U15" s="1450"/>
      <c r="V15" s="900" t="s">
        <v>50</v>
      </c>
      <c r="W15" s="893">
        <f t="shared" si="1"/>
        <v>27</v>
      </c>
      <c r="X15" s="893">
        <f t="shared" si="1"/>
        <v>10</v>
      </c>
      <c r="Y15" s="894">
        <f t="shared" ref="Y15:Y33" si="10">X15*100/W15</f>
        <v>37.037037037037038</v>
      </c>
      <c r="Z15" s="894">
        <f t="shared" si="1"/>
        <v>1</v>
      </c>
      <c r="AA15" s="894">
        <f t="shared" si="1"/>
        <v>10</v>
      </c>
      <c r="AB15" s="901"/>
      <c r="AC15" s="895">
        <f t="shared" ref="AC15:AD17" si="11">+BB15</f>
        <v>10</v>
      </c>
      <c r="AD15" s="895">
        <f t="shared" si="11"/>
        <v>0</v>
      </c>
      <c r="AE15" s="896">
        <f t="shared" ref="AE15:AE33" si="12">AD15*100/AC15</f>
        <v>0</v>
      </c>
      <c r="AF15" s="902"/>
      <c r="AG15" s="902"/>
      <c r="AH15" s="902"/>
      <c r="AI15" s="902"/>
      <c r="AJ15" s="902"/>
      <c r="AK15" s="902"/>
      <c r="AL15" s="902"/>
      <c r="AM15" s="902"/>
      <c r="AN15" s="902"/>
      <c r="AO15" s="902"/>
      <c r="AP15" s="902"/>
      <c r="AQ15" s="902"/>
      <c r="AR15" s="901">
        <v>2</v>
      </c>
      <c r="AS15" s="901"/>
      <c r="AT15" s="901">
        <v>2</v>
      </c>
      <c r="AU15" s="901"/>
      <c r="AV15" s="901">
        <v>2</v>
      </c>
      <c r="AW15" s="901"/>
      <c r="AX15" s="901">
        <v>2</v>
      </c>
      <c r="AY15" s="901"/>
      <c r="AZ15" s="901">
        <v>2</v>
      </c>
      <c r="BA15" s="901"/>
      <c r="BB15" s="895">
        <f t="shared" ref="BB15:BC17" si="13">AF15+AH15+AJ15+AL15+AN15+AP15+AR15+AT15+AV15+AX15+AZ15</f>
        <v>10</v>
      </c>
      <c r="BC15" s="895">
        <f t="shared" si="13"/>
        <v>0</v>
      </c>
    </row>
    <row r="16" spans="1:55" ht="11.25" customHeight="1" x14ac:dyDescent="0.2">
      <c r="A16" s="840">
        <v>5</v>
      </c>
      <c r="B16" s="878">
        <v>8</v>
      </c>
      <c r="C16" s="879"/>
      <c r="D16" s="1453" t="s">
        <v>51</v>
      </c>
      <c r="E16" s="903" t="s">
        <v>278</v>
      </c>
      <c r="F16" s="904">
        <v>1</v>
      </c>
      <c r="G16" s="905">
        <v>1</v>
      </c>
      <c r="H16" s="883">
        <f t="shared" si="2"/>
        <v>100</v>
      </c>
      <c r="I16" s="899">
        <v>4</v>
      </c>
      <c r="J16" s="885">
        <f t="shared" si="3"/>
        <v>4</v>
      </c>
      <c r="K16" s="886">
        <f t="shared" si="0"/>
        <v>32</v>
      </c>
      <c r="L16" s="887">
        <f t="shared" si="4"/>
        <v>63680</v>
      </c>
      <c r="M16" s="887">
        <f t="shared" si="5"/>
        <v>254720</v>
      </c>
      <c r="N16" s="887">
        <f t="shared" si="6"/>
        <v>0</v>
      </c>
      <c r="O16" s="887">
        <f t="shared" si="7"/>
        <v>0</v>
      </c>
      <c r="P16" s="888">
        <f t="shared" si="8"/>
        <v>32</v>
      </c>
      <c r="Q16" s="888">
        <f t="shared" si="9"/>
        <v>254720</v>
      </c>
      <c r="R16" s="906"/>
      <c r="S16" s="1005"/>
      <c r="T16" s="831">
        <v>5</v>
      </c>
      <c r="U16" s="1450" t="s">
        <v>51</v>
      </c>
      <c r="V16" s="900" t="s">
        <v>49</v>
      </c>
      <c r="W16" s="893">
        <f t="shared" si="1"/>
        <v>1</v>
      </c>
      <c r="X16" s="893">
        <f t="shared" si="1"/>
        <v>1</v>
      </c>
      <c r="Y16" s="894">
        <f t="shared" si="10"/>
        <v>100</v>
      </c>
      <c r="Z16" s="894">
        <f t="shared" si="1"/>
        <v>4</v>
      </c>
      <c r="AA16" s="894">
        <f t="shared" si="1"/>
        <v>4</v>
      </c>
      <c r="AB16" s="901"/>
      <c r="AC16" s="895">
        <f t="shared" si="11"/>
        <v>4</v>
      </c>
      <c r="AD16" s="895">
        <f t="shared" si="11"/>
        <v>0</v>
      </c>
      <c r="AE16" s="896">
        <f t="shared" si="12"/>
        <v>0</v>
      </c>
      <c r="AF16" s="902"/>
      <c r="AG16" s="902"/>
      <c r="AH16" s="902"/>
      <c r="AI16" s="902"/>
      <c r="AJ16" s="902"/>
      <c r="AK16" s="902"/>
      <c r="AL16" s="902"/>
      <c r="AM16" s="902"/>
      <c r="AN16" s="902"/>
      <c r="AO16" s="902"/>
      <c r="AP16" s="902"/>
      <c r="AQ16" s="902"/>
      <c r="AR16" s="901"/>
      <c r="AS16" s="901"/>
      <c r="AT16" s="901">
        <v>1</v>
      </c>
      <c r="AU16" s="901"/>
      <c r="AV16" s="901">
        <v>1</v>
      </c>
      <c r="AW16" s="901"/>
      <c r="AX16" s="901">
        <v>1</v>
      </c>
      <c r="AY16" s="901"/>
      <c r="AZ16" s="901">
        <v>1</v>
      </c>
      <c r="BA16" s="901"/>
      <c r="BB16" s="895">
        <f t="shared" si="13"/>
        <v>4</v>
      </c>
      <c r="BC16" s="895">
        <f t="shared" si="13"/>
        <v>0</v>
      </c>
    </row>
    <row r="17" spans="1:55" ht="15.75" customHeight="1" x14ac:dyDescent="0.2">
      <c r="A17" s="840">
        <v>6</v>
      </c>
      <c r="B17" s="878">
        <v>2</v>
      </c>
      <c r="C17" s="879">
        <v>1</v>
      </c>
      <c r="D17" s="1453"/>
      <c r="E17" s="903" t="s">
        <v>279</v>
      </c>
      <c r="F17" s="904">
        <v>27</v>
      </c>
      <c r="G17" s="905">
        <v>3</v>
      </c>
      <c r="H17" s="883">
        <f t="shared" si="2"/>
        <v>11.111111111111111</v>
      </c>
      <c r="I17" s="899">
        <v>1</v>
      </c>
      <c r="J17" s="885">
        <f t="shared" si="3"/>
        <v>3</v>
      </c>
      <c r="K17" s="886">
        <f t="shared" si="0"/>
        <v>6</v>
      </c>
      <c r="L17" s="887">
        <f t="shared" si="4"/>
        <v>15920</v>
      </c>
      <c r="M17" s="887">
        <f t="shared" si="5"/>
        <v>47760</v>
      </c>
      <c r="N17" s="887">
        <f t="shared" si="6"/>
        <v>3</v>
      </c>
      <c r="O17" s="887">
        <f t="shared" si="7"/>
        <v>23880</v>
      </c>
      <c r="P17" s="888">
        <f t="shared" si="8"/>
        <v>9</v>
      </c>
      <c r="Q17" s="888">
        <f t="shared" si="9"/>
        <v>71640</v>
      </c>
      <c r="R17" s="906"/>
      <c r="S17" s="1005"/>
      <c r="T17" s="831">
        <v>6</v>
      </c>
      <c r="U17" s="1450"/>
      <c r="V17" s="900" t="s">
        <v>50</v>
      </c>
      <c r="W17" s="893">
        <f t="shared" si="1"/>
        <v>27</v>
      </c>
      <c r="X17" s="893">
        <f t="shared" si="1"/>
        <v>3</v>
      </c>
      <c r="Y17" s="894">
        <f t="shared" si="10"/>
        <v>11.111111111111111</v>
      </c>
      <c r="Z17" s="894">
        <f t="shared" si="1"/>
        <v>1</v>
      </c>
      <c r="AA17" s="894">
        <f t="shared" si="1"/>
        <v>3</v>
      </c>
      <c r="AB17" s="901"/>
      <c r="AC17" s="895">
        <f t="shared" si="11"/>
        <v>3</v>
      </c>
      <c r="AD17" s="895">
        <f t="shared" si="11"/>
        <v>0</v>
      </c>
      <c r="AE17" s="896">
        <f t="shared" si="12"/>
        <v>0</v>
      </c>
      <c r="AF17" s="902"/>
      <c r="AG17" s="902"/>
      <c r="AH17" s="902"/>
      <c r="AI17" s="902"/>
      <c r="AJ17" s="902"/>
      <c r="AK17" s="902"/>
      <c r="AL17" s="902"/>
      <c r="AM17" s="902"/>
      <c r="AN17" s="902"/>
      <c r="AO17" s="902"/>
      <c r="AP17" s="902"/>
      <c r="AQ17" s="902"/>
      <c r="AR17" s="901"/>
      <c r="AS17" s="901"/>
      <c r="AT17" s="901">
        <v>1</v>
      </c>
      <c r="AU17" s="901"/>
      <c r="AV17" s="901"/>
      <c r="AW17" s="901"/>
      <c r="AX17" s="901">
        <v>1</v>
      </c>
      <c r="AY17" s="901"/>
      <c r="AZ17" s="901">
        <v>1</v>
      </c>
      <c r="BA17" s="901"/>
      <c r="BB17" s="895">
        <f t="shared" si="13"/>
        <v>3</v>
      </c>
      <c r="BC17" s="895">
        <f t="shared" si="13"/>
        <v>0</v>
      </c>
    </row>
    <row r="18" spans="1:55" ht="26.25" hidden="1" customHeight="1" x14ac:dyDescent="0.2">
      <c r="A18" s="840">
        <v>7</v>
      </c>
      <c r="B18" s="878">
        <v>0.6</v>
      </c>
      <c r="C18" s="879"/>
      <c r="D18" s="907" t="s">
        <v>52</v>
      </c>
      <c r="E18" s="903" t="s">
        <v>278</v>
      </c>
      <c r="F18" s="1305"/>
      <c r="G18" s="1306"/>
      <c r="H18" s="883" t="e">
        <f t="shared" si="2"/>
        <v>#DIV/0!</v>
      </c>
      <c r="I18" s="899"/>
      <c r="J18" s="885">
        <f t="shared" si="3"/>
        <v>0</v>
      </c>
      <c r="K18" s="886">
        <f t="shared" si="0"/>
        <v>0</v>
      </c>
      <c r="L18" s="887">
        <f t="shared" si="4"/>
        <v>4776</v>
      </c>
      <c r="M18" s="887">
        <f t="shared" si="5"/>
        <v>0</v>
      </c>
      <c r="N18" s="887">
        <f t="shared" si="6"/>
        <v>0</v>
      </c>
      <c r="O18" s="887">
        <f t="shared" si="7"/>
        <v>0</v>
      </c>
      <c r="P18" s="888">
        <f t="shared" si="8"/>
        <v>0</v>
      </c>
      <c r="Q18" s="888">
        <f t="shared" si="9"/>
        <v>0</v>
      </c>
      <c r="R18" s="906"/>
      <c r="S18" s="1005"/>
      <c r="T18" s="831">
        <v>7</v>
      </c>
      <c r="U18" s="908" t="s">
        <v>52</v>
      </c>
      <c r="V18" s="900" t="s">
        <v>49</v>
      </c>
      <c r="W18" s="893">
        <f t="shared" si="1"/>
        <v>0</v>
      </c>
      <c r="X18" s="893">
        <f t="shared" si="1"/>
        <v>0</v>
      </c>
      <c r="Y18" s="894" t="e">
        <f t="shared" si="10"/>
        <v>#DIV/0!</v>
      </c>
      <c r="Z18" s="894">
        <f t="shared" si="1"/>
        <v>0</v>
      </c>
      <c r="AA18" s="894">
        <f t="shared" si="1"/>
        <v>0</v>
      </c>
      <c r="AB18" s="901"/>
      <c r="AC18" s="895" t="e">
        <f>AF18+AH18+AJ18+AL18+AN18+AP18+#REF!+AR18+AT18+AV18+AX18+AZ18</f>
        <v>#REF!</v>
      </c>
      <c r="AD18" s="895" t="e">
        <f>AG18+AI18+AK18+AM18+AO18+AQ18+#REF!+AS18+AU18+AW18+AY18+BA18</f>
        <v>#REF!</v>
      </c>
      <c r="AE18" s="896" t="e">
        <f t="shared" si="12"/>
        <v>#REF!</v>
      </c>
      <c r="AF18" s="902"/>
      <c r="AG18" s="902"/>
      <c r="AH18" s="902"/>
      <c r="AI18" s="902"/>
      <c r="AJ18" s="902"/>
      <c r="AK18" s="902"/>
      <c r="AL18" s="902"/>
      <c r="AM18" s="902"/>
      <c r="AN18" s="902"/>
      <c r="AO18" s="902"/>
      <c r="AP18" s="902"/>
      <c r="AQ18" s="902"/>
      <c r="AR18" s="901"/>
      <c r="AS18" s="901"/>
      <c r="AT18" s="901"/>
      <c r="AU18" s="901"/>
      <c r="AV18" s="901"/>
      <c r="AW18" s="901"/>
      <c r="AX18" s="901"/>
      <c r="AY18" s="901"/>
      <c r="AZ18" s="901"/>
      <c r="BA18" s="901"/>
      <c r="BB18" s="895" t="e">
        <f>AF18+AH18+AJ18+AL18+AN18+AP18+#REF!+AR18+AT18+AV18+AX18</f>
        <v>#REF!</v>
      </c>
      <c r="BC18" s="895" t="e">
        <f>AG18+AI18+AK18+AM18+AO18+AQ18+#REF!+AS18+AU18+AW18+AY18+BA18</f>
        <v>#REF!</v>
      </c>
    </row>
    <row r="19" spans="1:55" ht="26.25" hidden="1" customHeight="1" x14ac:dyDescent="0.2">
      <c r="A19" s="840">
        <v>8</v>
      </c>
      <c r="B19" s="878">
        <v>0.84</v>
      </c>
      <c r="C19" s="879"/>
      <c r="D19" s="907" t="s">
        <v>53</v>
      </c>
      <c r="E19" s="903" t="s">
        <v>279</v>
      </c>
      <c r="F19" s="1303"/>
      <c r="G19" s="1304"/>
      <c r="H19" s="883" t="e">
        <f t="shared" si="2"/>
        <v>#DIV/0!</v>
      </c>
      <c r="I19" s="899"/>
      <c r="J19" s="885">
        <f t="shared" si="3"/>
        <v>0</v>
      </c>
      <c r="K19" s="886">
        <f t="shared" si="0"/>
        <v>0</v>
      </c>
      <c r="L19" s="887">
        <f t="shared" si="4"/>
        <v>6686.4</v>
      </c>
      <c r="M19" s="887">
        <f t="shared" si="5"/>
        <v>0</v>
      </c>
      <c r="N19" s="887">
        <f t="shared" si="6"/>
        <v>0</v>
      </c>
      <c r="O19" s="887">
        <f t="shared" si="7"/>
        <v>0</v>
      </c>
      <c r="P19" s="888">
        <f t="shared" si="8"/>
        <v>0</v>
      </c>
      <c r="Q19" s="888">
        <f t="shared" si="9"/>
        <v>0</v>
      </c>
      <c r="R19" s="906"/>
      <c r="S19" s="1005"/>
      <c r="T19" s="831">
        <v>8</v>
      </c>
      <c r="U19" s="908" t="s">
        <v>53</v>
      </c>
      <c r="V19" s="900" t="s">
        <v>49</v>
      </c>
      <c r="W19" s="893">
        <f t="shared" si="1"/>
        <v>0</v>
      </c>
      <c r="X19" s="893">
        <f t="shared" si="1"/>
        <v>0</v>
      </c>
      <c r="Y19" s="894" t="e">
        <f t="shared" si="10"/>
        <v>#DIV/0!</v>
      </c>
      <c r="Z19" s="894">
        <f t="shared" si="1"/>
        <v>0</v>
      </c>
      <c r="AA19" s="894">
        <f t="shared" si="1"/>
        <v>0</v>
      </c>
      <c r="AB19" s="901"/>
      <c r="AC19" s="895" t="e">
        <f>AF19+AH19+AJ19+AL19+AN19+AP19+#REF!+AR19+AT19+AV19+AX19+AZ19</f>
        <v>#REF!</v>
      </c>
      <c r="AD19" s="895" t="e">
        <f>AG19+AI19+AK19+AM19+AO19+AQ19+#REF!+AS19+AU19+AW19+AY19+BA19</f>
        <v>#REF!</v>
      </c>
      <c r="AE19" s="896" t="e">
        <f t="shared" si="12"/>
        <v>#REF!</v>
      </c>
      <c r="AF19" s="902"/>
      <c r="AG19" s="902"/>
      <c r="AH19" s="902"/>
      <c r="AI19" s="902"/>
      <c r="AJ19" s="902"/>
      <c r="AK19" s="902"/>
      <c r="AL19" s="902"/>
      <c r="AM19" s="902"/>
      <c r="AN19" s="902"/>
      <c r="AO19" s="902"/>
      <c r="AP19" s="902"/>
      <c r="AQ19" s="902"/>
      <c r="AR19" s="901"/>
      <c r="AS19" s="901"/>
      <c r="AT19" s="901"/>
      <c r="AU19" s="901"/>
      <c r="AV19" s="901"/>
      <c r="AW19" s="901"/>
      <c r="AX19" s="901"/>
      <c r="AY19" s="901"/>
      <c r="AZ19" s="901"/>
      <c r="BA19" s="901"/>
      <c r="BB19" s="895" t="e">
        <f>AF19+AH19+AJ19+AL19+AN19+AP19+#REF!+AR19+AT19+AV19+AX19</f>
        <v>#REF!</v>
      </c>
      <c r="BC19" s="895" t="e">
        <f>AG19+AI19+AK19+AM19+AO19+AQ19+#REF!+AS19+AU19+AW19+AY19+BA19</f>
        <v>#REF!</v>
      </c>
    </row>
    <row r="20" spans="1:55" ht="40.5" hidden="1" customHeight="1" x14ac:dyDescent="0.2">
      <c r="A20" s="840">
        <v>9</v>
      </c>
      <c r="B20" s="878">
        <v>1.5</v>
      </c>
      <c r="C20" s="909"/>
      <c r="D20" s="907" t="s">
        <v>54</v>
      </c>
      <c r="E20" s="903" t="s">
        <v>278</v>
      </c>
      <c r="F20" s="1303"/>
      <c r="G20" s="1304"/>
      <c r="H20" s="883" t="e">
        <f t="shared" si="2"/>
        <v>#DIV/0!</v>
      </c>
      <c r="I20" s="899"/>
      <c r="J20" s="885">
        <f t="shared" si="3"/>
        <v>0</v>
      </c>
      <c r="K20" s="886">
        <f t="shared" si="0"/>
        <v>0</v>
      </c>
      <c r="L20" s="887">
        <f t="shared" si="4"/>
        <v>11940</v>
      </c>
      <c r="M20" s="887">
        <f t="shared" si="5"/>
        <v>0</v>
      </c>
      <c r="N20" s="887">
        <f t="shared" si="6"/>
        <v>0</v>
      </c>
      <c r="O20" s="887">
        <f t="shared" si="7"/>
        <v>0</v>
      </c>
      <c r="P20" s="888">
        <f t="shared" si="8"/>
        <v>0</v>
      </c>
      <c r="Q20" s="888">
        <f t="shared" si="9"/>
        <v>0</v>
      </c>
      <c r="R20" s="906"/>
      <c r="S20" s="1005"/>
      <c r="T20" s="831">
        <v>9</v>
      </c>
      <c r="U20" s="908" t="s">
        <v>54</v>
      </c>
      <c r="V20" s="900" t="s">
        <v>50</v>
      </c>
      <c r="W20" s="893">
        <f t="shared" si="1"/>
        <v>0</v>
      </c>
      <c r="X20" s="893">
        <f t="shared" si="1"/>
        <v>0</v>
      </c>
      <c r="Y20" s="894" t="e">
        <f t="shared" si="10"/>
        <v>#DIV/0!</v>
      </c>
      <c r="Z20" s="894">
        <f t="shared" si="1"/>
        <v>0</v>
      </c>
      <c r="AA20" s="894">
        <f t="shared" si="1"/>
        <v>0</v>
      </c>
      <c r="AB20" s="901"/>
      <c r="AC20" s="895" t="e">
        <f>AF20+AH20+AJ20+AL20+AN20+AP20+#REF!+AR20+AT20+AV20+AX20+AZ20</f>
        <v>#REF!</v>
      </c>
      <c r="AD20" s="895" t="e">
        <f>AG20+AI20+AK20+AM20+AO20+AQ20+#REF!+AS20+AU20+AW20+AY20+BA20</f>
        <v>#REF!</v>
      </c>
      <c r="AE20" s="896" t="e">
        <f t="shared" si="12"/>
        <v>#REF!</v>
      </c>
      <c r="AF20" s="902"/>
      <c r="AG20" s="902"/>
      <c r="AH20" s="902"/>
      <c r="AI20" s="902"/>
      <c r="AJ20" s="902"/>
      <c r="AK20" s="902"/>
      <c r="AL20" s="902"/>
      <c r="AM20" s="902"/>
      <c r="AN20" s="902"/>
      <c r="AO20" s="902"/>
      <c r="AP20" s="902"/>
      <c r="AQ20" s="902"/>
      <c r="AR20" s="901"/>
      <c r="AS20" s="901"/>
      <c r="AT20" s="901"/>
      <c r="AU20" s="901"/>
      <c r="AV20" s="901"/>
      <c r="AW20" s="901"/>
      <c r="AX20" s="901"/>
      <c r="AY20" s="901"/>
      <c r="AZ20" s="901"/>
      <c r="BA20" s="901"/>
      <c r="BB20" s="895" t="e">
        <f>AF20+AH20+AJ20+AL20+AN20+AP20+#REF!+AR20+AT20+AV20+AX20</f>
        <v>#REF!</v>
      </c>
      <c r="BC20" s="895" t="e">
        <f>AG20+AI20+AK20+AM20+AO20+AQ20+#REF!+AS20+AU20+AW20+AY20+BA20</f>
        <v>#REF!</v>
      </c>
    </row>
    <row r="21" spans="1:55" ht="39" hidden="1" customHeight="1" x14ac:dyDescent="0.2">
      <c r="A21" s="840">
        <v>10</v>
      </c>
      <c r="B21" s="878">
        <v>1</v>
      </c>
      <c r="C21" s="909"/>
      <c r="D21" s="907" t="s">
        <v>55</v>
      </c>
      <c r="E21" s="903" t="s">
        <v>279</v>
      </c>
      <c r="F21" s="1303"/>
      <c r="G21" s="1304"/>
      <c r="H21" s="883" t="e">
        <f t="shared" si="2"/>
        <v>#DIV/0!</v>
      </c>
      <c r="I21" s="899"/>
      <c r="J21" s="885">
        <f t="shared" si="3"/>
        <v>0</v>
      </c>
      <c r="K21" s="886">
        <f t="shared" si="0"/>
        <v>0</v>
      </c>
      <c r="L21" s="887">
        <f t="shared" si="4"/>
        <v>7960</v>
      </c>
      <c r="M21" s="887">
        <f t="shared" si="5"/>
        <v>0</v>
      </c>
      <c r="N21" s="887">
        <f t="shared" si="6"/>
        <v>0</v>
      </c>
      <c r="O21" s="887">
        <f t="shared" si="7"/>
        <v>0</v>
      </c>
      <c r="P21" s="888">
        <f t="shared" si="8"/>
        <v>0</v>
      </c>
      <c r="Q21" s="888">
        <f t="shared" si="9"/>
        <v>0</v>
      </c>
      <c r="R21" s="906"/>
      <c r="S21" s="1005"/>
      <c r="T21" s="831">
        <v>10</v>
      </c>
      <c r="U21" s="908" t="s">
        <v>55</v>
      </c>
      <c r="V21" s="900" t="s">
        <v>50</v>
      </c>
      <c r="W21" s="893">
        <f t="shared" si="1"/>
        <v>0</v>
      </c>
      <c r="X21" s="893">
        <f t="shared" si="1"/>
        <v>0</v>
      </c>
      <c r="Y21" s="894" t="e">
        <f t="shared" si="10"/>
        <v>#DIV/0!</v>
      </c>
      <c r="Z21" s="894">
        <f t="shared" si="1"/>
        <v>0</v>
      </c>
      <c r="AA21" s="894">
        <f t="shared" si="1"/>
        <v>0</v>
      </c>
      <c r="AB21" s="901"/>
      <c r="AC21" s="895" t="e">
        <f>AF21+AH21+AJ21+AL21+AN21+AP21+#REF!+AR21+AT21+AV21+AX21+AZ21</f>
        <v>#REF!</v>
      </c>
      <c r="AD21" s="895" t="e">
        <f>AG21+AI21+AK21+AM21+AO21+AQ21+#REF!+AS21+AU21+AW21+AY21+BA21</f>
        <v>#REF!</v>
      </c>
      <c r="AE21" s="896" t="e">
        <f t="shared" si="12"/>
        <v>#REF!</v>
      </c>
      <c r="AF21" s="902"/>
      <c r="AG21" s="902"/>
      <c r="AH21" s="902"/>
      <c r="AI21" s="902"/>
      <c r="AJ21" s="902"/>
      <c r="AK21" s="902"/>
      <c r="AL21" s="902"/>
      <c r="AM21" s="902"/>
      <c r="AN21" s="902"/>
      <c r="AO21" s="902"/>
      <c r="AP21" s="902"/>
      <c r="AQ21" s="902"/>
      <c r="AR21" s="901"/>
      <c r="AS21" s="901"/>
      <c r="AT21" s="901"/>
      <c r="AU21" s="901"/>
      <c r="AV21" s="901"/>
      <c r="AW21" s="901"/>
      <c r="AX21" s="901"/>
      <c r="AY21" s="901"/>
      <c r="AZ21" s="901"/>
      <c r="BA21" s="901"/>
      <c r="BB21" s="895" t="e">
        <f>AF21+AH21+AJ21+AL21+AN21+AP21+#REF!+AR21+AT21+AV21+AX21</f>
        <v>#REF!</v>
      </c>
      <c r="BC21" s="895" t="e">
        <f>AG21+AI21+AK21+AM21+AO21+AQ21+#REF!+AS21+AU21+AW21+AY21+BA21</f>
        <v>#REF!</v>
      </c>
    </row>
    <row r="22" spans="1:55" ht="11.25" hidden="1" customHeight="1" x14ac:dyDescent="0.2">
      <c r="A22" s="840">
        <v>11</v>
      </c>
      <c r="B22" s="878">
        <v>4</v>
      </c>
      <c r="C22" s="879"/>
      <c r="D22" s="1453" t="s">
        <v>280</v>
      </c>
      <c r="E22" s="903" t="s">
        <v>278</v>
      </c>
      <c r="F22" s="1303">
        <v>1</v>
      </c>
      <c r="G22" s="1304">
        <v>1</v>
      </c>
      <c r="H22" s="883">
        <f t="shared" si="2"/>
        <v>100</v>
      </c>
      <c r="I22" s="899"/>
      <c r="J22" s="885">
        <f t="shared" si="3"/>
        <v>0</v>
      </c>
      <c r="K22" s="886">
        <f t="shared" si="0"/>
        <v>0</v>
      </c>
      <c r="L22" s="887">
        <f t="shared" si="4"/>
        <v>31840</v>
      </c>
      <c r="M22" s="887">
        <f t="shared" si="5"/>
        <v>0</v>
      </c>
      <c r="N22" s="887">
        <f t="shared" si="6"/>
        <v>0</v>
      </c>
      <c r="O22" s="887">
        <f t="shared" si="7"/>
        <v>0</v>
      </c>
      <c r="P22" s="888">
        <f t="shared" si="8"/>
        <v>0</v>
      </c>
      <c r="Q22" s="888">
        <f t="shared" si="9"/>
        <v>0</v>
      </c>
      <c r="R22" s="906"/>
      <c r="S22" s="1005"/>
      <c r="T22" s="831">
        <v>11</v>
      </c>
      <c r="U22" s="1450" t="s">
        <v>56</v>
      </c>
      <c r="V22" s="900" t="s">
        <v>57</v>
      </c>
      <c r="W22" s="893">
        <f t="shared" si="1"/>
        <v>1</v>
      </c>
      <c r="X22" s="893">
        <f t="shared" si="1"/>
        <v>1</v>
      </c>
      <c r="Y22" s="894">
        <f t="shared" si="10"/>
        <v>100</v>
      </c>
      <c r="Z22" s="894">
        <f t="shared" si="1"/>
        <v>0</v>
      </c>
      <c r="AA22" s="894">
        <f t="shared" si="1"/>
        <v>0</v>
      </c>
      <c r="AB22" s="901"/>
      <c r="AC22" s="895" t="e">
        <f>AF22+AH22+AJ22+AL22+AN22+AP22+#REF!+AR22+AT22+AV22+AX22+AZ22</f>
        <v>#REF!</v>
      </c>
      <c r="AD22" s="895" t="e">
        <f>AG22+AI22+AK22+AM22+AO22+AQ22+#REF!+AS22+AU22+AW22+AY22+BA22</f>
        <v>#REF!</v>
      </c>
      <c r="AE22" s="896" t="e">
        <f t="shared" si="12"/>
        <v>#REF!</v>
      </c>
      <c r="AF22" s="902"/>
      <c r="AG22" s="902"/>
      <c r="AH22" s="902"/>
      <c r="AI22" s="902"/>
      <c r="AJ22" s="902"/>
      <c r="AK22" s="902"/>
      <c r="AL22" s="902"/>
      <c r="AM22" s="902"/>
      <c r="AN22" s="902"/>
      <c r="AO22" s="902"/>
      <c r="AP22" s="902"/>
      <c r="AQ22" s="902"/>
      <c r="AR22" s="901"/>
      <c r="AS22" s="901"/>
      <c r="AT22" s="901"/>
      <c r="AU22" s="901"/>
      <c r="AV22" s="901"/>
      <c r="AW22" s="901"/>
      <c r="AX22" s="901"/>
      <c r="AY22" s="901"/>
      <c r="AZ22" s="901"/>
      <c r="BA22" s="901"/>
      <c r="BB22" s="895" t="e">
        <f>AF22+AH22+AJ22+AL22+AN22+AP22+#REF!+AR22+AT22+AV22+AX22</f>
        <v>#REF!</v>
      </c>
      <c r="BC22" s="895" t="e">
        <f>AG22+AI22+AK22+AM22+AO22+AQ22+#REF!+AS22+AU22+AW22+AY22+BA22</f>
        <v>#REF!</v>
      </c>
    </row>
    <row r="23" spans="1:55" ht="13.5" hidden="1" customHeight="1" x14ac:dyDescent="0.2">
      <c r="A23" s="840">
        <v>12</v>
      </c>
      <c r="B23" s="878">
        <v>4</v>
      </c>
      <c r="C23" s="879"/>
      <c r="D23" s="1453"/>
      <c r="E23" s="903" t="s">
        <v>279</v>
      </c>
      <c r="F23" s="1305"/>
      <c r="G23" s="1306"/>
      <c r="H23" s="883" t="e">
        <f t="shared" si="2"/>
        <v>#DIV/0!</v>
      </c>
      <c r="I23" s="899"/>
      <c r="J23" s="885">
        <f t="shared" si="3"/>
        <v>0</v>
      </c>
      <c r="K23" s="886">
        <f t="shared" si="0"/>
        <v>0</v>
      </c>
      <c r="L23" s="887">
        <f t="shared" si="4"/>
        <v>31840</v>
      </c>
      <c r="M23" s="887">
        <f t="shared" si="5"/>
        <v>0</v>
      </c>
      <c r="N23" s="887">
        <f t="shared" si="6"/>
        <v>0</v>
      </c>
      <c r="O23" s="887">
        <f t="shared" si="7"/>
        <v>0</v>
      </c>
      <c r="P23" s="888">
        <f t="shared" si="8"/>
        <v>0</v>
      </c>
      <c r="Q23" s="888">
        <f t="shared" si="9"/>
        <v>0</v>
      </c>
      <c r="R23" s="906"/>
      <c r="S23" s="1005"/>
      <c r="T23" s="831">
        <v>12</v>
      </c>
      <c r="U23" s="1450"/>
      <c r="V23" s="900" t="s">
        <v>50</v>
      </c>
      <c r="W23" s="893">
        <f t="shared" si="1"/>
        <v>0</v>
      </c>
      <c r="X23" s="893">
        <f t="shared" si="1"/>
        <v>0</v>
      </c>
      <c r="Y23" s="894" t="e">
        <f t="shared" si="10"/>
        <v>#DIV/0!</v>
      </c>
      <c r="Z23" s="894">
        <f t="shared" si="1"/>
        <v>0</v>
      </c>
      <c r="AA23" s="894">
        <f t="shared" si="1"/>
        <v>0</v>
      </c>
      <c r="AB23" s="901"/>
      <c r="AC23" s="895" t="e">
        <f>AF23+AH23+AJ23+AL23+AN23+AP23+#REF!+AR23+AT23+AV23+AX23+AZ23</f>
        <v>#REF!</v>
      </c>
      <c r="AD23" s="895" t="e">
        <f>AG23+AI23+AK23+AM23+AO23+AQ23+#REF!+AS23+AU23+AW23+AY23+BA23</f>
        <v>#REF!</v>
      </c>
      <c r="AE23" s="896" t="e">
        <f t="shared" si="12"/>
        <v>#REF!</v>
      </c>
      <c r="AF23" s="902"/>
      <c r="AG23" s="902"/>
      <c r="AH23" s="902"/>
      <c r="AI23" s="902"/>
      <c r="AJ23" s="902"/>
      <c r="AK23" s="902"/>
      <c r="AL23" s="902"/>
      <c r="AM23" s="902"/>
      <c r="AN23" s="902"/>
      <c r="AO23" s="902"/>
      <c r="AP23" s="902"/>
      <c r="AQ23" s="902"/>
      <c r="AR23" s="901"/>
      <c r="AS23" s="901"/>
      <c r="AT23" s="901"/>
      <c r="AU23" s="901"/>
      <c r="AV23" s="901"/>
      <c r="AW23" s="901"/>
      <c r="AX23" s="901"/>
      <c r="AY23" s="901"/>
      <c r="AZ23" s="901"/>
      <c r="BA23" s="901"/>
      <c r="BB23" s="895" t="e">
        <f>AF23+AH23+AJ23+AL23+AN23+AP23+#REF!+AR23+AT23+AV23+AX23</f>
        <v>#REF!</v>
      </c>
      <c r="BC23" s="895" t="e">
        <f>AG23+AI23+AK23+AM23+AO23+AQ23+#REF!+AS23+AU23+AW23+AY23+BA23</f>
        <v>#REF!</v>
      </c>
    </row>
    <row r="24" spans="1:55" ht="19.5" customHeight="1" x14ac:dyDescent="0.2">
      <c r="A24" s="840">
        <v>13</v>
      </c>
      <c r="B24" s="878">
        <v>1</v>
      </c>
      <c r="C24" s="909"/>
      <c r="D24" s="1453" t="s">
        <v>58</v>
      </c>
      <c r="E24" s="903" t="s">
        <v>278</v>
      </c>
      <c r="F24" s="1303">
        <v>1</v>
      </c>
      <c r="G24" s="1304">
        <v>1</v>
      </c>
      <c r="H24" s="883">
        <f t="shared" si="2"/>
        <v>100</v>
      </c>
      <c r="I24" s="899">
        <v>4</v>
      </c>
      <c r="J24" s="885">
        <f t="shared" si="3"/>
        <v>4</v>
      </c>
      <c r="K24" s="886">
        <f t="shared" si="0"/>
        <v>4</v>
      </c>
      <c r="L24" s="887">
        <f t="shared" si="4"/>
        <v>7960</v>
      </c>
      <c r="M24" s="887">
        <f t="shared" si="5"/>
        <v>31840</v>
      </c>
      <c r="N24" s="887">
        <f t="shared" si="6"/>
        <v>0</v>
      </c>
      <c r="O24" s="887">
        <f t="shared" si="7"/>
        <v>0</v>
      </c>
      <c r="P24" s="888">
        <f t="shared" si="8"/>
        <v>4</v>
      </c>
      <c r="Q24" s="888">
        <f t="shared" si="9"/>
        <v>31840</v>
      </c>
      <c r="R24" s="906"/>
      <c r="S24" s="1005"/>
      <c r="T24" s="831">
        <v>13</v>
      </c>
      <c r="U24" s="1460" t="s">
        <v>58</v>
      </c>
      <c r="V24" s="900" t="s">
        <v>49</v>
      </c>
      <c r="W24" s="893">
        <f t="shared" si="1"/>
        <v>1</v>
      </c>
      <c r="X24" s="893">
        <f t="shared" si="1"/>
        <v>1</v>
      </c>
      <c r="Y24" s="894">
        <f t="shared" si="10"/>
        <v>100</v>
      </c>
      <c r="Z24" s="894">
        <f t="shared" si="1"/>
        <v>4</v>
      </c>
      <c r="AA24" s="894">
        <f t="shared" si="1"/>
        <v>4</v>
      </c>
      <c r="AB24" s="901"/>
      <c r="AC24" s="895">
        <f t="shared" ref="AC24:AD25" si="14">+BB24</f>
        <v>4</v>
      </c>
      <c r="AD24" s="895">
        <f t="shared" si="14"/>
        <v>0</v>
      </c>
      <c r="AE24" s="896">
        <f t="shared" si="12"/>
        <v>0</v>
      </c>
      <c r="AF24" s="902"/>
      <c r="AG24" s="902"/>
      <c r="AH24" s="902"/>
      <c r="AI24" s="902"/>
      <c r="AJ24" s="902"/>
      <c r="AK24" s="902"/>
      <c r="AL24" s="902"/>
      <c r="AM24" s="902"/>
      <c r="AN24" s="902"/>
      <c r="AO24" s="902"/>
      <c r="AP24" s="902"/>
      <c r="AQ24" s="902"/>
      <c r="AR24" s="901"/>
      <c r="AS24" s="901"/>
      <c r="AT24" s="901">
        <v>1</v>
      </c>
      <c r="AU24" s="901"/>
      <c r="AV24" s="901">
        <v>1</v>
      </c>
      <c r="AW24" s="901"/>
      <c r="AX24" s="901">
        <v>1</v>
      </c>
      <c r="AY24" s="901"/>
      <c r="AZ24" s="901">
        <v>1</v>
      </c>
      <c r="BA24" s="901"/>
      <c r="BB24" s="895">
        <f t="shared" ref="BB24:BC25" si="15">AF24+AH24+AJ24+AL24+AN24+AP24+AR24+AT24+AV24+AX24+AZ24</f>
        <v>4</v>
      </c>
      <c r="BC24" s="895">
        <f t="shared" si="15"/>
        <v>0</v>
      </c>
    </row>
    <row r="25" spans="1:55" ht="21" customHeight="1" x14ac:dyDescent="0.2">
      <c r="A25" s="840">
        <v>14</v>
      </c>
      <c r="B25" s="878">
        <v>2</v>
      </c>
      <c r="C25" s="879">
        <v>1</v>
      </c>
      <c r="D25" s="1453"/>
      <c r="E25" s="903" t="s">
        <v>279</v>
      </c>
      <c r="F25" s="1305">
        <v>27</v>
      </c>
      <c r="G25" s="1306">
        <v>3</v>
      </c>
      <c r="H25" s="883">
        <f t="shared" si="2"/>
        <v>11.111111111111111</v>
      </c>
      <c r="I25" s="899">
        <v>1</v>
      </c>
      <c r="J25" s="885">
        <f t="shared" si="3"/>
        <v>3</v>
      </c>
      <c r="K25" s="886">
        <f t="shared" si="0"/>
        <v>6</v>
      </c>
      <c r="L25" s="887">
        <f t="shared" si="4"/>
        <v>15920</v>
      </c>
      <c r="M25" s="887">
        <f t="shared" si="5"/>
        <v>47760</v>
      </c>
      <c r="N25" s="887">
        <f t="shared" si="6"/>
        <v>3</v>
      </c>
      <c r="O25" s="887">
        <f t="shared" si="7"/>
        <v>23880</v>
      </c>
      <c r="P25" s="888">
        <f t="shared" si="8"/>
        <v>9</v>
      </c>
      <c r="Q25" s="888">
        <f t="shared" si="9"/>
        <v>71640</v>
      </c>
      <c r="R25" s="906"/>
      <c r="S25" s="1005"/>
      <c r="T25" s="831">
        <v>14</v>
      </c>
      <c r="U25" s="1460"/>
      <c r="V25" s="900" t="s">
        <v>50</v>
      </c>
      <c r="W25" s="893">
        <f t="shared" si="1"/>
        <v>27</v>
      </c>
      <c r="X25" s="893">
        <f t="shared" si="1"/>
        <v>3</v>
      </c>
      <c r="Y25" s="894">
        <f t="shared" si="10"/>
        <v>11.111111111111111</v>
      </c>
      <c r="Z25" s="894">
        <f t="shared" si="1"/>
        <v>1</v>
      </c>
      <c r="AA25" s="894">
        <f t="shared" si="1"/>
        <v>3</v>
      </c>
      <c r="AB25" s="901"/>
      <c r="AC25" s="895">
        <f t="shared" si="14"/>
        <v>3</v>
      </c>
      <c r="AD25" s="895">
        <f t="shared" si="14"/>
        <v>0</v>
      </c>
      <c r="AE25" s="896">
        <f t="shared" si="12"/>
        <v>0</v>
      </c>
      <c r="AF25" s="902"/>
      <c r="AG25" s="902"/>
      <c r="AH25" s="902"/>
      <c r="AI25" s="902"/>
      <c r="AJ25" s="902"/>
      <c r="AK25" s="902"/>
      <c r="AL25" s="902"/>
      <c r="AM25" s="902"/>
      <c r="AN25" s="902"/>
      <c r="AO25" s="902"/>
      <c r="AP25" s="902"/>
      <c r="AQ25" s="902"/>
      <c r="AR25" s="901"/>
      <c r="AS25" s="901"/>
      <c r="AT25" s="901">
        <v>1</v>
      </c>
      <c r="AU25" s="901"/>
      <c r="AV25" s="901"/>
      <c r="AW25" s="901"/>
      <c r="AX25" s="901">
        <v>1</v>
      </c>
      <c r="AY25" s="901"/>
      <c r="AZ25" s="901">
        <v>1</v>
      </c>
      <c r="BA25" s="901"/>
      <c r="BB25" s="895">
        <f t="shared" si="15"/>
        <v>3</v>
      </c>
      <c r="BC25" s="895">
        <f t="shared" si="15"/>
        <v>0</v>
      </c>
    </row>
    <row r="26" spans="1:55" ht="12" hidden="1" customHeight="1" x14ac:dyDescent="0.2">
      <c r="A26" s="840">
        <v>15</v>
      </c>
      <c r="B26" s="878">
        <v>1</v>
      </c>
      <c r="C26" s="879"/>
      <c r="D26" s="1449" t="s">
        <v>59</v>
      </c>
      <c r="E26" s="903" t="s">
        <v>278</v>
      </c>
      <c r="F26" s="1303"/>
      <c r="G26" s="1304"/>
      <c r="H26" s="883" t="e">
        <f t="shared" si="2"/>
        <v>#DIV/0!</v>
      </c>
      <c r="I26" s="899"/>
      <c r="J26" s="885">
        <f t="shared" si="3"/>
        <v>0</v>
      </c>
      <c r="K26" s="886">
        <f t="shared" si="0"/>
        <v>0</v>
      </c>
      <c r="L26" s="887">
        <f t="shared" si="4"/>
        <v>7960</v>
      </c>
      <c r="M26" s="887">
        <f t="shared" si="5"/>
        <v>0</v>
      </c>
      <c r="N26" s="887">
        <f t="shared" si="6"/>
        <v>0</v>
      </c>
      <c r="O26" s="887">
        <f t="shared" si="7"/>
        <v>0</v>
      </c>
      <c r="P26" s="888">
        <f t="shared" si="8"/>
        <v>0</v>
      </c>
      <c r="Q26" s="888">
        <f t="shared" si="9"/>
        <v>0</v>
      </c>
      <c r="R26" s="906"/>
      <c r="S26" s="1005"/>
      <c r="T26" s="831">
        <v>15</v>
      </c>
      <c r="U26" s="1450" t="s">
        <v>59</v>
      </c>
      <c r="V26" s="900" t="s">
        <v>49</v>
      </c>
      <c r="W26" s="893">
        <f t="shared" si="1"/>
        <v>0</v>
      </c>
      <c r="X26" s="893">
        <f t="shared" si="1"/>
        <v>0</v>
      </c>
      <c r="Y26" s="894" t="e">
        <f t="shared" si="10"/>
        <v>#DIV/0!</v>
      </c>
      <c r="Z26" s="894">
        <f t="shared" si="1"/>
        <v>0</v>
      </c>
      <c r="AA26" s="894">
        <f t="shared" si="1"/>
        <v>0</v>
      </c>
      <c r="AB26" s="901"/>
      <c r="AC26" s="895" t="e">
        <f>AF26+AH26+AJ26+AL26+AN26+AP26+#REF!+AR26+AT26+AV26+AX26+AZ26</f>
        <v>#REF!</v>
      </c>
      <c r="AD26" s="895" t="e">
        <f>AG26+AI26+AK26+AM26+AO26+AQ26+#REF!+AS26+AU26+AW26+AY26+BA26</f>
        <v>#REF!</v>
      </c>
      <c r="AE26" s="896" t="e">
        <f t="shared" si="12"/>
        <v>#REF!</v>
      </c>
      <c r="AF26" s="902"/>
      <c r="AG26" s="902"/>
      <c r="AH26" s="902"/>
      <c r="AI26" s="902"/>
      <c r="AJ26" s="902"/>
      <c r="AK26" s="902"/>
      <c r="AL26" s="902"/>
      <c r="AM26" s="902"/>
      <c r="AN26" s="902"/>
      <c r="AO26" s="902"/>
      <c r="AP26" s="902"/>
      <c r="AQ26" s="902"/>
      <c r="AR26" s="901"/>
      <c r="AS26" s="901"/>
      <c r="AT26" s="901"/>
      <c r="AU26" s="901"/>
      <c r="AV26" s="901"/>
      <c r="AW26" s="901"/>
      <c r="AX26" s="901"/>
      <c r="AY26" s="901"/>
      <c r="AZ26" s="901"/>
      <c r="BA26" s="901"/>
      <c r="BB26" s="895" t="e">
        <f>AF26+AH26+AJ26+AL26+AN26+AP26+#REF!+AR26+AT26+AV26+AX26</f>
        <v>#REF!</v>
      </c>
      <c r="BC26" s="895" t="e">
        <f>AG26+AI26+AK26+AM26+AO26+AQ26+#REF!+AS26+AU26+AW26+AY26+BA26</f>
        <v>#REF!</v>
      </c>
    </row>
    <row r="27" spans="1:55" ht="12" hidden="1" customHeight="1" x14ac:dyDescent="0.2">
      <c r="A27" s="840">
        <v>16</v>
      </c>
      <c r="B27" s="878">
        <v>1</v>
      </c>
      <c r="C27" s="879"/>
      <c r="D27" s="1449"/>
      <c r="E27" s="903" t="s">
        <v>279</v>
      </c>
      <c r="F27" s="1303"/>
      <c r="G27" s="1304"/>
      <c r="H27" s="883" t="e">
        <f t="shared" si="2"/>
        <v>#DIV/0!</v>
      </c>
      <c r="I27" s="899"/>
      <c r="J27" s="885">
        <f t="shared" si="3"/>
        <v>0</v>
      </c>
      <c r="K27" s="886">
        <f t="shared" si="0"/>
        <v>0</v>
      </c>
      <c r="L27" s="887">
        <f t="shared" si="4"/>
        <v>7960</v>
      </c>
      <c r="M27" s="887">
        <f t="shared" si="5"/>
        <v>0</v>
      </c>
      <c r="N27" s="887">
        <f t="shared" si="6"/>
        <v>0</v>
      </c>
      <c r="O27" s="887">
        <f t="shared" si="7"/>
        <v>0</v>
      </c>
      <c r="P27" s="888">
        <f t="shared" si="8"/>
        <v>0</v>
      </c>
      <c r="Q27" s="888">
        <f t="shared" si="9"/>
        <v>0</v>
      </c>
      <c r="R27" s="906"/>
      <c r="S27" s="1005"/>
      <c r="T27" s="831">
        <v>16</v>
      </c>
      <c r="U27" s="1450"/>
      <c r="V27" s="900" t="s">
        <v>50</v>
      </c>
      <c r="W27" s="893">
        <f t="shared" si="1"/>
        <v>0</v>
      </c>
      <c r="X27" s="893">
        <f t="shared" si="1"/>
        <v>0</v>
      </c>
      <c r="Y27" s="894" t="e">
        <f t="shared" si="10"/>
        <v>#DIV/0!</v>
      </c>
      <c r="Z27" s="894">
        <f t="shared" si="1"/>
        <v>0</v>
      </c>
      <c r="AA27" s="894">
        <f t="shared" si="1"/>
        <v>0</v>
      </c>
      <c r="AB27" s="901"/>
      <c r="AC27" s="895" t="e">
        <f>AF27+AH27+AJ27+AL27+AN27+AP27+#REF!+AR27+AT27+AV27+AX27+AZ27</f>
        <v>#REF!</v>
      </c>
      <c r="AD27" s="895" t="e">
        <f>AG27+AI27+AK27+AM27+AO27+AQ27+#REF!+AS27+AU27+AW27+AY27+BA27</f>
        <v>#REF!</v>
      </c>
      <c r="AE27" s="896" t="e">
        <f t="shared" si="12"/>
        <v>#REF!</v>
      </c>
      <c r="AF27" s="902"/>
      <c r="AG27" s="902"/>
      <c r="AH27" s="902"/>
      <c r="AI27" s="902"/>
      <c r="AJ27" s="902"/>
      <c r="AK27" s="902"/>
      <c r="AL27" s="902"/>
      <c r="AM27" s="902"/>
      <c r="AN27" s="902"/>
      <c r="AO27" s="902"/>
      <c r="AP27" s="902"/>
      <c r="AQ27" s="902"/>
      <c r="AR27" s="901"/>
      <c r="AS27" s="901"/>
      <c r="AT27" s="901"/>
      <c r="AU27" s="901"/>
      <c r="AV27" s="901"/>
      <c r="AW27" s="901"/>
      <c r="AX27" s="901"/>
      <c r="AY27" s="901"/>
      <c r="AZ27" s="901"/>
      <c r="BA27" s="901"/>
      <c r="BB27" s="895" t="e">
        <f>AF27+AH27+AJ27+AL27+AN27+AP27+#REF!+AR27+AT27+AV27+AX27</f>
        <v>#REF!</v>
      </c>
      <c r="BC27" s="895" t="e">
        <f>AG27+AI27+AK27+AM27+AO27+AQ27+#REF!+AS27+AU27+AW27+AY27+BA27</f>
        <v>#REF!</v>
      </c>
    </row>
    <row r="28" spans="1:55" ht="10.5" hidden="1" customHeight="1" x14ac:dyDescent="0.2">
      <c r="A28" s="840">
        <v>17</v>
      </c>
      <c r="B28" s="878">
        <v>1</v>
      </c>
      <c r="C28" s="879"/>
      <c r="D28" s="1453" t="s">
        <v>60</v>
      </c>
      <c r="E28" s="903" t="s">
        <v>278</v>
      </c>
      <c r="F28" s="1303"/>
      <c r="G28" s="1304"/>
      <c r="H28" s="883" t="e">
        <f t="shared" si="2"/>
        <v>#DIV/0!</v>
      </c>
      <c r="I28" s="899">
        <v>1</v>
      </c>
      <c r="J28" s="885">
        <f t="shared" si="3"/>
        <v>0</v>
      </c>
      <c r="K28" s="886">
        <f t="shared" si="0"/>
        <v>0</v>
      </c>
      <c r="L28" s="887">
        <f t="shared" si="4"/>
        <v>7960</v>
      </c>
      <c r="M28" s="887">
        <f t="shared" si="5"/>
        <v>0</v>
      </c>
      <c r="N28" s="887">
        <f t="shared" si="6"/>
        <v>0</v>
      </c>
      <c r="O28" s="887">
        <f t="shared" si="7"/>
        <v>0</v>
      </c>
      <c r="P28" s="888">
        <f t="shared" si="8"/>
        <v>0</v>
      </c>
      <c r="Q28" s="888">
        <f t="shared" si="9"/>
        <v>0</v>
      </c>
      <c r="R28" s="906"/>
      <c r="S28" s="1005"/>
      <c r="T28" s="831">
        <v>17</v>
      </c>
      <c r="U28" s="1450" t="s">
        <v>60</v>
      </c>
      <c r="V28" s="900" t="s">
        <v>49</v>
      </c>
      <c r="W28" s="893">
        <f t="shared" si="1"/>
        <v>0</v>
      </c>
      <c r="X28" s="893">
        <f t="shared" si="1"/>
        <v>0</v>
      </c>
      <c r="Y28" s="894" t="e">
        <f t="shared" si="10"/>
        <v>#DIV/0!</v>
      </c>
      <c r="Z28" s="894">
        <f t="shared" si="1"/>
        <v>1</v>
      </c>
      <c r="AA28" s="894">
        <f t="shared" si="1"/>
        <v>0</v>
      </c>
      <c r="AB28" s="901"/>
      <c r="AC28" s="895" t="e">
        <f>AF28+AH28+AJ28+AL28+AN28+AP28+#REF!+AR28+AT28+AV28+AX28+AZ28</f>
        <v>#REF!</v>
      </c>
      <c r="AD28" s="895" t="e">
        <f>AG28+AI28+AK28+AM28+AO28+AQ28+#REF!+AS28+AU28+AW28+AY28+BA28</f>
        <v>#REF!</v>
      </c>
      <c r="AE28" s="896" t="e">
        <f t="shared" si="12"/>
        <v>#REF!</v>
      </c>
      <c r="AF28" s="902"/>
      <c r="AG28" s="902"/>
      <c r="AH28" s="902"/>
      <c r="AI28" s="902"/>
      <c r="AJ28" s="902"/>
      <c r="AK28" s="902"/>
      <c r="AL28" s="902"/>
      <c r="AM28" s="902"/>
      <c r="AN28" s="902"/>
      <c r="AO28" s="902"/>
      <c r="AP28" s="902"/>
      <c r="AQ28" s="902"/>
      <c r="AR28" s="901"/>
      <c r="AS28" s="901"/>
      <c r="AT28" s="901"/>
      <c r="AU28" s="901"/>
      <c r="AV28" s="901"/>
      <c r="AW28" s="901"/>
      <c r="AX28" s="901"/>
      <c r="AY28" s="901"/>
      <c r="AZ28" s="901"/>
      <c r="BA28" s="901"/>
      <c r="BB28" s="895" t="e">
        <f>AF28+AH28+AJ28+AL28+AN28+AP28+#REF!+AR28+AT28+AV28+AX28</f>
        <v>#REF!</v>
      </c>
      <c r="BC28" s="895" t="e">
        <f>AG28+AI28+AK28+AM28+AO28+AQ28+#REF!+AS28+AU28+AW28+AY28+BA28</f>
        <v>#REF!</v>
      </c>
    </row>
    <row r="29" spans="1:55" ht="17.25" hidden="1" customHeight="1" x14ac:dyDescent="0.2">
      <c r="A29" s="840">
        <v>18</v>
      </c>
      <c r="B29" s="878">
        <v>1</v>
      </c>
      <c r="C29" s="879"/>
      <c r="D29" s="1453"/>
      <c r="E29" s="903" t="s">
        <v>279</v>
      </c>
      <c r="F29" s="1303"/>
      <c r="G29" s="1304"/>
      <c r="H29" s="883" t="e">
        <f t="shared" si="2"/>
        <v>#DIV/0!</v>
      </c>
      <c r="I29" s="899"/>
      <c r="J29" s="885">
        <f t="shared" si="3"/>
        <v>0</v>
      </c>
      <c r="K29" s="886">
        <f t="shared" si="0"/>
        <v>0</v>
      </c>
      <c r="L29" s="887">
        <f t="shared" si="4"/>
        <v>7960</v>
      </c>
      <c r="M29" s="887">
        <f t="shared" si="5"/>
        <v>0</v>
      </c>
      <c r="N29" s="887">
        <f t="shared" si="6"/>
        <v>0</v>
      </c>
      <c r="O29" s="887">
        <f t="shared" si="7"/>
        <v>0</v>
      </c>
      <c r="P29" s="888">
        <f t="shared" si="8"/>
        <v>0</v>
      </c>
      <c r="Q29" s="888">
        <f t="shared" si="9"/>
        <v>0</v>
      </c>
      <c r="R29" s="906"/>
      <c r="S29" s="1005"/>
      <c r="T29" s="831">
        <v>18</v>
      </c>
      <c r="U29" s="1450"/>
      <c r="V29" s="900" t="s">
        <v>50</v>
      </c>
      <c r="W29" s="893">
        <f t="shared" si="1"/>
        <v>0</v>
      </c>
      <c r="X29" s="893">
        <f t="shared" si="1"/>
        <v>0</v>
      </c>
      <c r="Y29" s="894" t="e">
        <f t="shared" si="10"/>
        <v>#DIV/0!</v>
      </c>
      <c r="Z29" s="894">
        <f t="shared" si="1"/>
        <v>0</v>
      </c>
      <c r="AA29" s="894">
        <f t="shared" si="1"/>
        <v>0</v>
      </c>
      <c r="AB29" s="901"/>
      <c r="AC29" s="895" t="e">
        <f>AF29+AH29+AJ29+AL29+AN29+AP29+#REF!+AR29+AT29+AV29+AX29+AZ29</f>
        <v>#REF!</v>
      </c>
      <c r="AD29" s="895" t="e">
        <f>AG29+AI29+AK29+AM29+AO29+AQ29+#REF!+AS29+AU29+AW29+AY29+BA29</f>
        <v>#REF!</v>
      </c>
      <c r="AE29" s="896" t="e">
        <f t="shared" si="12"/>
        <v>#REF!</v>
      </c>
      <c r="AF29" s="902"/>
      <c r="AG29" s="902"/>
      <c r="AH29" s="902"/>
      <c r="AI29" s="902"/>
      <c r="AJ29" s="902"/>
      <c r="AK29" s="902"/>
      <c r="AL29" s="902"/>
      <c r="AM29" s="902"/>
      <c r="AN29" s="902"/>
      <c r="AO29" s="902"/>
      <c r="AP29" s="902"/>
      <c r="AQ29" s="902"/>
      <c r="AR29" s="901"/>
      <c r="AS29" s="901"/>
      <c r="AT29" s="901"/>
      <c r="AU29" s="901"/>
      <c r="AV29" s="901"/>
      <c r="AW29" s="901"/>
      <c r="AX29" s="901"/>
      <c r="AY29" s="901"/>
      <c r="AZ29" s="901"/>
      <c r="BA29" s="901"/>
      <c r="BB29" s="895" t="e">
        <f>AF29+AH29+AJ29+AL29+AN29+AP29+#REF!+AR29+AT29+AV29+AX29</f>
        <v>#REF!</v>
      </c>
      <c r="BC29" s="895" t="e">
        <f>AG29+AI29+AK29+AM29+AO29+AQ29+#REF!+AS29+AU29+AW29+AY29+BA29</f>
        <v>#REF!</v>
      </c>
    </row>
    <row r="30" spans="1:55" ht="14.25" customHeight="1" x14ac:dyDescent="0.2">
      <c r="A30" s="840">
        <v>19</v>
      </c>
      <c r="B30" s="878">
        <v>1</v>
      </c>
      <c r="C30" s="879"/>
      <c r="D30" s="1453" t="s">
        <v>61</v>
      </c>
      <c r="E30" s="903" t="s">
        <v>278</v>
      </c>
      <c r="F30" s="1303">
        <v>1</v>
      </c>
      <c r="G30" s="1304">
        <v>1</v>
      </c>
      <c r="H30" s="883">
        <f t="shared" si="2"/>
        <v>100</v>
      </c>
      <c r="I30" s="910">
        <v>5</v>
      </c>
      <c r="J30" s="885">
        <f t="shared" si="3"/>
        <v>5</v>
      </c>
      <c r="K30" s="886">
        <f t="shared" si="0"/>
        <v>5</v>
      </c>
      <c r="L30" s="887">
        <f t="shared" si="4"/>
        <v>7960</v>
      </c>
      <c r="M30" s="887">
        <f t="shared" si="5"/>
        <v>39800</v>
      </c>
      <c r="N30" s="887">
        <f t="shared" si="6"/>
        <v>0</v>
      </c>
      <c r="O30" s="887">
        <f t="shared" si="7"/>
        <v>0</v>
      </c>
      <c r="P30" s="888">
        <f t="shared" si="8"/>
        <v>5</v>
      </c>
      <c r="Q30" s="888">
        <f t="shared" si="9"/>
        <v>39800</v>
      </c>
      <c r="R30" s="906"/>
      <c r="S30" s="1005"/>
      <c r="T30" s="831">
        <v>19</v>
      </c>
      <c r="U30" s="1450" t="s">
        <v>61</v>
      </c>
      <c r="V30" s="900" t="s">
        <v>49</v>
      </c>
      <c r="W30" s="893">
        <f t="shared" ref="W30:X33" si="16">F30</f>
        <v>1</v>
      </c>
      <c r="X30" s="893">
        <f t="shared" si="16"/>
        <v>1</v>
      </c>
      <c r="Y30" s="894">
        <f t="shared" si="10"/>
        <v>100</v>
      </c>
      <c r="Z30" s="894">
        <f t="shared" ref="Z30:AA33" si="17">I30</f>
        <v>5</v>
      </c>
      <c r="AA30" s="894">
        <f t="shared" si="17"/>
        <v>5</v>
      </c>
      <c r="AB30" s="911"/>
      <c r="AC30" s="895">
        <f t="shared" ref="AC30:AD31" si="18">+BB30</f>
        <v>5</v>
      </c>
      <c r="AD30" s="895">
        <f t="shared" si="18"/>
        <v>0</v>
      </c>
      <c r="AE30" s="896">
        <f t="shared" si="12"/>
        <v>0</v>
      </c>
      <c r="AF30" s="912"/>
      <c r="AG30" s="912"/>
      <c r="AH30" s="912"/>
      <c r="AI30" s="912"/>
      <c r="AJ30" s="912"/>
      <c r="AK30" s="912"/>
      <c r="AL30" s="912"/>
      <c r="AM30" s="912"/>
      <c r="AN30" s="912"/>
      <c r="AO30" s="912"/>
      <c r="AP30" s="912"/>
      <c r="AQ30" s="912"/>
      <c r="AR30" s="911">
        <v>1</v>
      </c>
      <c r="AS30" s="911"/>
      <c r="AT30" s="911">
        <v>1</v>
      </c>
      <c r="AU30" s="911"/>
      <c r="AV30" s="911">
        <v>1</v>
      </c>
      <c r="AW30" s="911"/>
      <c r="AX30" s="911">
        <v>1</v>
      </c>
      <c r="AY30" s="911"/>
      <c r="AZ30" s="911">
        <v>1</v>
      </c>
      <c r="BA30" s="911"/>
      <c r="BB30" s="895">
        <f t="shared" ref="BB30:BC31" si="19">AF30+AH30+AJ30+AL30+AN30+AP30+AR30+AT30+AV30+AX30+AZ30</f>
        <v>5</v>
      </c>
      <c r="BC30" s="895">
        <f t="shared" si="19"/>
        <v>0</v>
      </c>
    </row>
    <row r="31" spans="1:55" ht="14.25" customHeight="1" x14ac:dyDescent="0.2">
      <c r="A31" s="840">
        <v>20</v>
      </c>
      <c r="B31" s="878">
        <v>1</v>
      </c>
      <c r="C31" s="909">
        <v>1</v>
      </c>
      <c r="D31" s="1453"/>
      <c r="E31" s="903" t="s">
        <v>279</v>
      </c>
      <c r="F31" s="1303">
        <v>27</v>
      </c>
      <c r="G31" s="1304">
        <v>2</v>
      </c>
      <c r="H31" s="883">
        <f t="shared" si="2"/>
        <v>7.4074074074074074</v>
      </c>
      <c r="I31" s="910">
        <v>1</v>
      </c>
      <c r="J31" s="885">
        <f t="shared" si="3"/>
        <v>2</v>
      </c>
      <c r="K31" s="886">
        <f t="shared" si="0"/>
        <v>2</v>
      </c>
      <c r="L31" s="887">
        <f t="shared" si="4"/>
        <v>7960</v>
      </c>
      <c r="M31" s="887">
        <f t="shared" si="5"/>
        <v>15920</v>
      </c>
      <c r="N31" s="887">
        <f t="shared" si="6"/>
        <v>2</v>
      </c>
      <c r="O31" s="887">
        <f t="shared" si="7"/>
        <v>15920</v>
      </c>
      <c r="P31" s="888">
        <f t="shared" si="8"/>
        <v>4</v>
      </c>
      <c r="Q31" s="888">
        <f t="shared" si="9"/>
        <v>31840</v>
      </c>
      <c r="R31" s="906"/>
      <c r="S31" s="1005"/>
      <c r="T31" s="831">
        <v>20</v>
      </c>
      <c r="U31" s="1450"/>
      <c r="V31" s="900" t="s">
        <v>50</v>
      </c>
      <c r="W31" s="893">
        <f t="shared" si="16"/>
        <v>27</v>
      </c>
      <c r="X31" s="893">
        <f t="shared" si="16"/>
        <v>2</v>
      </c>
      <c r="Y31" s="894">
        <f t="shared" si="10"/>
        <v>7.4074074074074074</v>
      </c>
      <c r="Z31" s="894">
        <f t="shared" si="17"/>
        <v>1</v>
      </c>
      <c r="AA31" s="894">
        <f t="shared" si="17"/>
        <v>2</v>
      </c>
      <c r="AB31" s="911"/>
      <c r="AC31" s="895">
        <f t="shared" si="18"/>
        <v>2</v>
      </c>
      <c r="AD31" s="895">
        <f t="shared" si="18"/>
        <v>0</v>
      </c>
      <c r="AE31" s="896">
        <f t="shared" si="12"/>
        <v>0</v>
      </c>
      <c r="AF31" s="912"/>
      <c r="AG31" s="912"/>
      <c r="AH31" s="912"/>
      <c r="AI31" s="912"/>
      <c r="AJ31" s="912"/>
      <c r="AK31" s="912"/>
      <c r="AL31" s="912"/>
      <c r="AM31" s="912"/>
      <c r="AN31" s="912"/>
      <c r="AO31" s="912"/>
      <c r="AP31" s="912"/>
      <c r="AQ31" s="912"/>
      <c r="AR31" s="911"/>
      <c r="AS31" s="911"/>
      <c r="AT31" s="911"/>
      <c r="AU31" s="911"/>
      <c r="AV31" s="911">
        <v>1</v>
      </c>
      <c r="AW31" s="911"/>
      <c r="AX31" s="911">
        <v>1</v>
      </c>
      <c r="AY31" s="911"/>
      <c r="AZ31" s="911"/>
      <c r="BA31" s="911"/>
      <c r="BB31" s="895">
        <f t="shared" si="19"/>
        <v>2</v>
      </c>
      <c r="BC31" s="895">
        <f t="shared" si="19"/>
        <v>0</v>
      </c>
    </row>
    <row r="32" spans="1:55" ht="10.5" hidden="1" customHeight="1" x14ac:dyDescent="0.2">
      <c r="A32" s="840">
        <v>21</v>
      </c>
      <c r="B32" s="878">
        <v>1</v>
      </c>
      <c r="C32" s="879"/>
      <c r="D32" s="1453" t="s">
        <v>62</v>
      </c>
      <c r="E32" s="903" t="s">
        <v>278</v>
      </c>
      <c r="F32" s="1303"/>
      <c r="G32" s="1304"/>
      <c r="H32" s="883" t="e">
        <f t="shared" si="2"/>
        <v>#DIV/0!</v>
      </c>
      <c r="I32" s="910"/>
      <c r="J32" s="885">
        <f t="shared" si="3"/>
        <v>0</v>
      </c>
      <c r="K32" s="886">
        <f t="shared" si="0"/>
        <v>0</v>
      </c>
      <c r="L32" s="887">
        <f t="shared" si="4"/>
        <v>7960</v>
      </c>
      <c r="M32" s="887">
        <f t="shared" si="5"/>
        <v>0</v>
      </c>
      <c r="N32" s="887">
        <f t="shared" si="6"/>
        <v>0</v>
      </c>
      <c r="O32" s="887">
        <f t="shared" si="7"/>
        <v>0</v>
      </c>
      <c r="P32" s="888">
        <f t="shared" si="8"/>
        <v>0</v>
      </c>
      <c r="Q32" s="888">
        <f t="shared" si="9"/>
        <v>0</v>
      </c>
      <c r="R32" s="906"/>
      <c r="S32" s="1005"/>
      <c r="T32" s="831">
        <v>21</v>
      </c>
      <c r="U32" s="1450" t="s">
        <v>62</v>
      </c>
      <c r="V32" s="900" t="s">
        <v>49</v>
      </c>
      <c r="W32" s="893">
        <f t="shared" si="16"/>
        <v>0</v>
      </c>
      <c r="X32" s="893">
        <f t="shared" si="16"/>
        <v>0</v>
      </c>
      <c r="Y32" s="894" t="e">
        <f t="shared" si="10"/>
        <v>#DIV/0!</v>
      </c>
      <c r="Z32" s="894">
        <f t="shared" si="17"/>
        <v>0</v>
      </c>
      <c r="AA32" s="894">
        <f t="shared" si="17"/>
        <v>0</v>
      </c>
      <c r="AB32" s="911"/>
      <c r="AC32" s="895" t="e">
        <f>AF32+AH32+AJ32+AL32+AN32+AP32+#REF!+AR32+AT32+AV32+AX32+AZ32</f>
        <v>#REF!</v>
      </c>
      <c r="AD32" s="895" t="e">
        <f>AG32+AI32+AK32+AM32+AO32+AQ32+#REF!+AS32+AU32+AW32+AY32+BA32</f>
        <v>#REF!</v>
      </c>
      <c r="AE32" s="896" t="e">
        <f t="shared" si="12"/>
        <v>#REF!</v>
      </c>
      <c r="AF32" s="912"/>
      <c r="AG32" s="912"/>
      <c r="AH32" s="912"/>
      <c r="AI32" s="912"/>
      <c r="AJ32" s="912"/>
      <c r="AK32" s="912"/>
      <c r="AL32" s="912"/>
      <c r="AM32" s="912"/>
      <c r="AN32" s="912"/>
      <c r="AO32" s="912"/>
      <c r="AP32" s="912"/>
      <c r="AQ32" s="912"/>
      <c r="AR32" s="911"/>
      <c r="AS32" s="911"/>
      <c r="AT32" s="911"/>
      <c r="AU32" s="911"/>
      <c r="AV32" s="911"/>
      <c r="AW32" s="911"/>
      <c r="AX32" s="911"/>
      <c r="AY32" s="911"/>
      <c r="AZ32" s="911"/>
      <c r="BA32" s="911"/>
      <c r="BB32" s="895" t="e">
        <f>AF32+AH32+AJ32+AL32+AN32+AP32+#REF!+AR32+AT32+AV32+AX32</f>
        <v>#REF!</v>
      </c>
      <c r="BC32" s="895" t="e">
        <f>AG32+AI32+AK32+AM32+AO32+AQ32+#REF!+AS32+AU32+AW32+AY32+BA32</f>
        <v>#REF!</v>
      </c>
    </row>
    <row r="33" spans="1:55" ht="14.25" hidden="1" customHeight="1" x14ac:dyDescent="0.2">
      <c r="A33" s="840">
        <v>22</v>
      </c>
      <c r="B33" s="878">
        <v>1</v>
      </c>
      <c r="C33" s="879"/>
      <c r="D33" s="1454"/>
      <c r="E33" s="903" t="s">
        <v>279</v>
      </c>
      <c r="F33" s="1303"/>
      <c r="G33" s="1304"/>
      <c r="H33" s="883" t="e">
        <f t="shared" si="2"/>
        <v>#DIV/0!</v>
      </c>
      <c r="I33" s="910"/>
      <c r="J33" s="885">
        <f t="shared" si="3"/>
        <v>0</v>
      </c>
      <c r="K33" s="886">
        <f t="shared" si="0"/>
        <v>0</v>
      </c>
      <c r="L33" s="887">
        <f t="shared" si="4"/>
        <v>7960</v>
      </c>
      <c r="M33" s="887">
        <f t="shared" si="5"/>
        <v>0</v>
      </c>
      <c r="N33" s="887">
        <f t="shared" si="6"/>
        <v>0</v>
      </c>
      <c r="O33" s="887">
        <f t="shared" si="7"/>
        <v>0</v>
      </c>
      <c r="P33" s="888">
        <f t="shared" si="8"/>
        <v>0</v>
      </c>
      <c r="Q33" s="888">
        <f t="shared" si="9"/>
        <v>0</v>
      </c>
      <c r="R33" s="906"/>
      <c r="S33" s="1005"/>
      <c r="T33" s="831">
        <v>22</v>
      </c>
      <c r="U33" s="1452"/>
      <c r="V33" s="900" t="s">
        <v>50</v>
      </c>
      <c r="W33" s="893">
        <f t="shared" si="16"/>
        <v>0</v>
      </c>
      <c r="X33" s="893">
        <f t="shared" si="16"/>
        <v>0</v>
      </c>
      <c r="Y33" s="894" t="e">
        <f t="shared" si="10"/>
        <v>#DIV/0!</v>
      </c>
      <c r="Z33" s="894">
        <f t="shared" si="17"/>
        <v>0</v>
      </c>
      <c r="AA33" s="894">
        <f t="shared" si="17"/>
        <v>0</v>
      </c>
      <c r="AB33" s="911"/>
      <c r="AC33" s="895" t="e">
        <f>AF33+AH33+AJ33+AL33+AN33+AP33+#REF!+AR33+AT33+AV33+AX33+AZ33</f>
        <v>#REF!</v>
      </c>
      <c r="AD33" s="895" t="e">
        <f>AG33+AI33+AK33+AM33+AO33+AQ33+#REF!+AS33+AU33+AW33+AY33+BA33</f>
        <v>#REF!</v>
      </c>
      <c r="AE33" s="896" t="e">
        <f t="shared" si="12"/>
        <v>#REF!</v>
      </c>
      <c r="AF33" s="912"/>
      <c r="AG33" s="912"/>
      <c r="AH33" s="912"/>
      <c r="AI33" s="912"/>
      <c r="AJ33" s="912"/>
      <c r="AK33" s="912"/>
      <c r="AL33" s="912"/>
      <c r="AM33" s="912"/>
      <c r="AN33" s="912"/>
      <c r="AO33" s="912"/>
      <c r="AP33" s="912"/>
      <c r="AQ33" s="912"/>
      <c r="AR33" s="911"/>
      <c r="AS33" s="911"/>
      <c r="AT33" s="911"/>
      <c r="AU33" s="911"/>
      <c r="AV33" s="911"/>
      <c r="AW33" s="911"/>
      <c r="AX33" s="911"/>
      <c r="AY33" s="911"/>
      <c r="AZ33" s="911"/>
      <c r="BA33" s="911"/>
      <c r="BB33" s="895" t="e">
        <f>AF33+AH33+AJ33+AL33+AN33+AP33+#REF!+AR33+AT33+AV33+AX33</f>
        <v>#REF!</v>
      </c>
      <c r="BC33" s="895" t="e">
        <f>AG33+AI33+AK33+AM33+AO33+AQ33+#REF!+AS33+AU33+AW33+AY33+BA33</f>
        <v>#REF!</v>
      </c>
    </row>
    <row r="34" spans="1:55" s="929" customFormat="1" ht="18.75" customHeight="1" x14ac:dyDescent="0.2">
      <c r="A34" s="840">
        <v>23</v>
      </c>
      <c r="B34" s="913"/>
      <c r="C34" s="914"/>
      <c r="D34" s="864" t="s">
        <v>63</v>
      </c>
      <c r="E34" s="915"/>
      <c r="F34" s="915"/>
      <c r="G34" s="916"/>
      <c r="H34" s="913"/>
      <c r="I34" s="917"/>
      <c r="J34" s="918"/>
      <c r="K34" s="919"/>
      <c r="L34" s="920"/>
      <c r="M34" s="920"/>
      <c r="N34" s="921"/>
      <c r="O34" s="920"/>
      <c r="P34" s="922"/>
      <c r="Q34" s="922"/>
      <c r="R34" s="923"/>
      <c r="S34" s="924"/>
      <c r="T34" s="831">
        <v>23</v>
      </c>
      <c r="U34" s="925" t="s">
        <v>63</v>
      </c>
      <c r="V34" s="926"/>
      <c r="W34" s="926"/>
      <c r="X34" s="926"/>
      <c r="Y34" s="927"/>
      <c r="Z34" s="832"/>
      <c r="AA34" s="927"/>
      <c r="AB34" s="832"/>
      <c r="AC34" s="832"/>
      <c r="AD34" s="832"/>
      <c r="AE34" s="928"/>
      <c r="AF34" s="928"/>
      <c r="AG34" s="928"/>
      <c r="AH34" s="928"/>
      <c r="AI34" s="928"/>
      <c r="AJ34" s="928"/>
      <c r="AK34" s="928"/>
      <c r="AL34" s="928"/>
      <c r="AM34" s="928"/>
      <c r="AN34" s="928"/>
      <c r="AO34" s="928"/>
      <c r="AP34" s="928"/>
      <c r="AQ34" s="928"/>
      <c r="AR34" s="832"/>
      <c r="AS34" s="832"/>
      <c r="AT34" s="832"/>
      <c r="AU34" s="832"/>
      <c r="AV34" s="832"/>
      <c r="AW34" s="832"/>
      <c r="AX34" s="832"/>
      <c r="AY34" s="832"/>
      <c r="AZ34" s="832"/>
      <c r="BA34" s="832"/>
      <c r="BB34" s="832"/>
      <c r="BC34" s="832"/>
    </row>
    <row r="35" spans="1:55" s="860" customFormat="1" ht="12.75" customHeight="1" x14ac:dyDescent="0.2">
      <c r="A35" s="840">
        <v>24</v>
      </c>
      <c r="B35" s="930">
        <v>0.66</v>
      </c>
      <c r="C35" s="931"/>
      <c r="D35" s="1453" t="s">
        <v>64</v>
      </c>
      <c r="E35" s="903" t="s">
        <v>278</v>
      </c>
      <c r="F35" s="932">
        <v>1</v>
      </c>
      <c r="G35" s="933">
        <v>90</v>
      </c>
      <c r="H35" s="883">
        <f t="shared" ref="H35:H67" si="20">G35*100/F35</f>
        <v>9000</v>
      </c>
      <c r="I35" s="934">
        <v>1</v>
      </c>
      <c r="J35" s="885">
        <f t="shared" ref="J35:J67" si="21">I35*G35</f>
        <v>90</v>
      </c>
      <c r="K35" s="886">
        <f t="shared" ref="K35:K67" si="22">J35*B35</f>
        <v>59.400000000000006</v>
      </c>
      <c r="L35" s="887">
        <f t="shared" ref="L35:L67" si="23">B35*7960</f>
        <v>5253.6</v>
      </c>
      <c r="M35" s="887">
        <f t="shared" ref="M35:M67" si="24">L35*J35</f>
        <v>472824.00000000006</v>
      </c>
      <c r="N35" s="887">
        <f t="shared" ref="N35:N67" si="25">C35*J35</f>
        <v>0</v>
      </c>
      <c r="O35" s="887">
        <f t="shared" ref="O35:O67" si="26">N35*7960</f>
        <v>0</v>
      </c>
      <c r="P35" s="888">
        <f t="shared" ref="P35:P67" si="27">K35+N35</f>
        <v>59.400000000000006</v>
      </c>
      <c r="Q35" s="888">
        <f t="shared" si="9"/>
        <v>472824.00000000006</v>
      </c>
      <c r="R35" s="935"/>
      <c r="S35" s="936"/>
      <c r="T35" s="831">
        <v>24</v>
      </c>
      <c r="U35" s="1458" t="s">
        <v>64</v>
      </c>
      <c r="V35" s="937"/>
      <c r="W35" s="893">
        <f t="shared" ref="W35:X67" si="28">F35</f>
        <v>1</v>
      </c>
      <c r="X35" s="893">
        <f t="shared" si="28"/>
        <v>90</v>
      </c>
      <c r="Y35" s="894">
        <f t="shared" ref="Y35:Y67" si="29">X35*100/W35</f>
        <v>9000</v>
      </c>
      <c r="Z35" s="894">
        <f t="shared" ref="Z35:AA67" si="30">I35</f>
        <v>1</v>
      </c>
      <c r="AA35" s="894">
        <f t="shared" si="30"/>
        <v>90</v>
      </c>
      <c r="AB35" s="938"/>
      <c r="AC35" s="895">
        <f t="shared" ref="AC35:AD36" si="31">+BB35</f>
        <v>90</v>
      </c>
      <c r="AD35" s="895">
        <f t="shared" si="31"/>
        <v>0</v>
      </c>
      <c r="AE35" s="896">
        <f t="shared" ref="AE35:AE67" si="32">AD35*100/AC35</f>
        <v>0</v>
      </c>
      <c r="AF35" s="939"/>
      <c r="AG35" s="939"/>
      <c r="AH35" s="939"/>
      <c r="AI35" s="939"/>
      <c r="AJ35" s="939"/>
      <c r="AK35" s="939"/>
      <c r="AL35" s="939"/>
      <c r="AM35" s="939"/>
      <c r="AN35" s="939"/>
      <c r="AO35" s="939"/>
      <c r="AP35" s="939"/>
      <c r="AQ35" s="939"/>
      <c r="AR35" s="938">
        <v>60</v>
      </c>
      <c r="AS35" s="938"/>
      <c r="AT35" s="938">
        <v>30</v>
      </c>
      <c r="AU35" s="938"/>
      <c r="AV35" s="938"/>
      <c r="AW35" s="938"/>
      <c r="AX35" s="938"/>
      <c r="AY35" s="938"/>
      <c r="AZ35" s="938"/>
      <c r="BA35" s="938"/>
      <c r="BB35" s="895">
        <f t="shared" ref="BB35:BC36" si="33">AF35+AH35+AJ35+AL35+AN35+AP35+AR35+AT35+AV35+AX35+AZ35</f>
        <v>90</v>
      </c>
      <c r="BC35" s="895">
        <f t="shared" si="33"/>
        <v>0</v>
      </c>
    </row>
    <row r="36" spans="1:55" s="860" customFormat="1" ht="24.75" customHeight="1" x14ac:dyDescent="0.2">
      <c r="A36" s="840">
        <v>25</v>
      </c>
      <c r="B36" s="930">
        <v>0.66</v>
      </c>
      <c r="C36" s="931">
        <v>1</v>
      </c>
      <c r="D36" s="1453"/>
      <c r="E36" s="903" t="s">
        <v>279</v>
      </c>
      <c r="F36" s="932">
        <v>1</v>
      </c>
      <c r="G36" s="933">
        <v>40</v>
      </c>
      <c r="H36" s="883">
        <f t="shared" si="20"/>
        <v>4000</v>
      </c>
      <c r="I36" s="934">
        <v>1</v>
      </c>
      <c r="J36" s="885">
        <f t="shared" si="21"/>
        <v>40</v>
      </c>
      <c r="K36" s="886">
        <f t="shared" si="22"/>
        <v>26.400000000000002</v>
      </c>
      <c r="L36" s="887">
        <f t="shared" si="23"/>
        <v>5253.6</v>
      </c>
      <c r="M36" s="887">
        <f t="shared" si="24"/>
        <v>210144</v>
      </c>
      <c r="N36" s="887">
        <f t="shared" si="25"/>
        <v>40</v>
      </c>
      <c r="O36" s="887">
        <f t="shared" si="26"/>
        <v>318400</v>
      </c>
      <c r="P36" s="888">
        <f t="shared" si="27"/>
        <v>66.400000000000006</v>
      </c>
      <c r="Q36" s="888">
        <f t="shared" si="9"/>
        <v>528544</v>
      </c>
      <c r="R36" s="935"/>
      <c r="S36" s="936"/>
      <c r="T36" s="831">
        <v>25</v>
      </c>
      <c r="U36" s="1459"/>
      <c r="V36" s="937"/>
      <c r="W36" s="893">
        <f t="shared" si="28"/>
        <v>1</v>
      </c>
      <c r="X36" s="893">
        <f t="shared" si="28"/>
        <v>40</v>
      </c>
      <c r="Y36" s="894">
        <f t="shared" si="29"/>
        <v>4000</v>
      </c>
      <c r="Z36" s="894">
        <f t="shared" si="30"/>
        <v>1</v>
      </c>
      <c r="AA36" s="894">
        <f t="shared" si="30"/>
        <v>40</v>
      </c>
      <c r="AB36" s="938"/>
      <c r="AC36" s="895">
        <f t="shared" si="31"/>
        <v>40</v>
      </c>
      <c r="AD36" s="895">
        <f t="shared" si="31"/>
        <v>0</v>
      </c>
      <c r="AE36" s="896">
        <f t="shared" si="32"/>
        <v>0</v>
      </c>
      <c r="AF36" s="939"/>
      <c r="AG36" s="939"/>
      <c r="AH36" s="939"/>
      <c r="AI36" s="939"/>
      <c r="AJ36" s="939"/>
      <c r="AK36" s="939"/>
      <c r="AL36" s="939"/>
      <c r="AM36" s="939"/>
      <c r="AN36" s="939"/>
      <c r="AO36" s="939"/>
      <c r="AP36" s="939"/>
      <c r="AQ36" s="939"/>
      <c r="AR36" s="938">
        <v>20</v>
      </c>
      <c r="AS36" s="938"/>
      <c r="AT36" s="938">
        <v>10</v>
      </c>
      <c r="AU36" s="938"/>
      <c r="AV36" s="938">
        <v>10</v>
      </c>
      <c r="AW36" s="938"/>
      <c r="AX36" s="938"/>
      <c r="AY36" s="938"/>
      <c r="AZ36" s="938"/>
      <c r="BA36" s="938"/>
      <c r="BB36" s="895">
        <f t="shared" si="33"/>
        <v>40</v>
      </c>
      <c r="BC36" s="895">
        <f t="shared" si="33"/>
        <v>0</v>
      </c>
    </row>
    <row r="37" spans="1:55" ht="25.5" hidden="1" customHeight="1" x14ac:dyDescent="0.2">
      <c r="A37" s="840">
        <v>26</v>
      </c>
      <c r="B37" s="878">
        <v>0.3</v>
      </c>
      <c r="C37" s="879"/>
      <c r="D37" s="907" t="s">
        <v>65</v>
      </c>
      <c r="E37" s="880" t="s">
        <v>66</v>
      </c>
      <c r="F37" s="905"/>
      <c r="G37" s="904"/>
      <c r="H37" s="883" t="e">
        <f t="shared" si="20"/>
        <v>#DIV/0!</v>
      </c>
      <c r="I37" s="910"/>
      <c r="J37" s="885">
        <f t="shared" si="21"/>
        <v>0</v>
      </c>
      <c r="K37" s="886">
        <f t="shared" si="22"/>
        <v>0</v>
      </c>
      <c r="L37" s="887">
        <f t="shared" si="23"/>
        <v>2388</v>
      </c>
      <c r="M37" s="887">
        <f t="shared" si="24"/>
        <v>0</v>
      </c>
      <c r="N37" s="887">
        <f t="shared" si="25"/>
        <v>0</v>
      </c>
      <c r="O37" s="887">
        <f t="shared" si="26"/>
        <v>0</v>
      </c>
      <c r="P37" s="888">
        <f t="shared" si="27"/>
        <v>0</v>
      </c>
      <c r="Q37" s="888">
        <f t="shared" si="9"/>
        <v>0</v>
      </c>
      <c r="R37" s="906"/>
      <c r="S37" s="1005"/>
      <c r="T37" s="831">
        <v>26</v>
      </c>
      <c r="U37" s="908" t="s">
        <v>65</v>
      </c>
      <c r="V37" s="900" t="s">
        <v>66</v>
      </c>
      <c r="W37" s="893">
        <f t="shared" si="28"/>
        <v>0</v>
      </c>
      <c r="X37" s="893">
        <f t="shared" si="28"/>
        <v>0</v>
      </c>
      <c r="Y37" s="894" t="e">
        <f t="shared" si="29"/>
        <v>#DIV/0!</v>
      </c>
      <c r="Z37" s="894">
        <f t="shared" si="30"/>
        <v>0</v>
      </c>
      <c r="AA37" s="894">
        <f t="shared" si="30"/>
        <v>0</v>
      </c>
      <c r="AB37" s="901"/>
      <c r="AC37" s="895" t="e">
        <f>AF37+AH37+AJ37+AL37+AN37+AP37+#REF!+AR37+AT37+AV37+AX37+AZ37</f>
        <v>#REF!</v>
      </c>
      <c r="AD37" s="895" t="e">
        <f>AG37+AI37+AK37+AM37+AO37+AQ37+#REF!+AS37+AU37+AW37+AY37+BA37</f>
        <v>#REF!</v>
      </c>
      <c r="AE37" s="896" t="e">
        <f t="shared" si="32"/>
        <v>#REF!</v>
      </c>
      <c r="AF37" s="902"/>
      <c r="AG37" s="902"/>
      <c r="AH37" s="902"/>
      <c r="AI37" s="902"/>
      <c r="AJ37" s="902"/>
      <c r="AK37" s="902"/>
      <c r="AL37" s="902"/>
      <c r="AM37" s="902"/>
      <c r="AN37" s="902"/>
      <c r="AO37" s="902"/>
      <c r="AP37" s="902"/>
      <c r="AQ37" s="902"/>
      <c r="AR37" s="901"/>
      <c r="AS37" s="901"/>
      <c r="AT37" s="901"/>
      <c r="AU37" s="901"/>
      <c r="AV37" s="901"/>
      <c r="AW37" s="901"/>
      <c r="AX37" s="901"/>
      <c r="AY37" s="901"/>
      <c r="AZ37" s="901"/>
      <c r="BA37" s="901"/>
      <c r="BB37" s="895" t="e">
        <f>AF37+AH37+AJ37+AL37+AN37+AP37+#REF!+AR37+AT37+AV37+AX37</f>
        <v>#REF!</v>
      </c>
      <c r="BC37" s="895" t="e">
        <f>AG37+AI37+AK37+AM37+AO37+AQ37+#REF!+AS37+AU37+AW37+AY37+BA37</f>
        <v>#REF!</v>
      </c>
    </row>
    <row r="38" spans="1:55" ht="21" hidden="1" customHeight="1" x14ac:dyDescent="0.2">
      <c r="A38" s="840">
        <v>27</v>
      </c>
      <c r="B38" s="878">
        <v>0.25</v>
      </c>
      <c r="C38" s="879"/>
      <c r="D38" s="907" t="s">
        <v>67</v>
      </c>
      <c r="E38" s="880" t="s">
        <v>66</v>
      </c>
      <c r="F38" s="905"/>
      <c r="G38" s="904"/>
      <c r="H38" s="883" t="e">
        <f t="shared" si="20"/>
        <v>#DIV/0!</v>
      </c>
      <c r="I38" s="910"/>
      <c r="J38" s="885">
        <f t="shared" si="21"/>
        <v>0</v>
      </c>
      <c r="K38" s="886">
        <f t="shared" si="22"/>
        <v>0</v>
      </c>
      <c r="L38" s="887">
        <f t="shared" si="23"/>
        <v>1990</v>
      </c>
      <c r="M38" s="887">
        <f t="shared" si="24"/>
        <v>0</v>
      </c>
      <c r="N38" s="887">
        <f t="shared" si="25"/>
        <v>0</v>
      </c>
      <c r="O38" s="887">
        <f t="shared" si="26"/>
        <v>0</v>
      </c>
      <c r="P38" s="888">
        <f t="shared" si="27"/>
        <v>0</v>
      </c>
      <c r="Q38" s="888">
        <f t="shared" si="9"/>
        <v>0</v>
      </c>
      <c r="R38" s="906"/>
      <c r="S38" s="1005"/>
      <c r="T38" s="831">
        <v>27</v>
      </c>
      <c r="U38" s="908" t="s">
        <v>67</v>
      </c>
      <c r="V38" s="900" t="s">
        <v>66</v>
      </c>
      <c r="W38" s="893">
        <f t="shared" si="28"/>
        <v>0</v>
      </c>
      <c r="X38" s="893">
        <f t="shared" si="28"/>
        <v>0</v>
      </c>
      <c r="Y38" s="894" t="e">
        <f t="shared" si="29"/>
        <v>#DIV/0!</v>
      </c>
      <c r="Z38" s="894">
        <f t="shared" si="30"/>
        <v>0</v>
      </c>
      <c r="AA38" s="894">
        <f t="shared" si="30"/>
        <v>0</v>
      </c>
      <c r="AB38" s="901"/>
      <c r="AC38" s="895" t="e">
        <f>AF38+AH38+AJ38+AL38+AN38+AP38+#REF!+AR38+AT38+AV38+AX38+AZ38</f>
        <v>#REF!</v>
      </c>
      <c r="AD38" s="895" t="e">
        <f>AG38+AI38+AK38+AM38+AO38+AQ38+#REF!+AS38+AU38+AW38+AY38+BA38</f>
        <v>#REF!</v>
      </c>
      <c r="AE38" s="896" t="e">
        <f t="shared" si="32"/>
        <v>#REF!</v>
      </c>
      <c r="AF38" s="902"/>
      <c r="AG38" s="902"/>
      <c r="AH38" s="902"/>
      <c r="AI38" s="902"/>
      <c r="AJ38" s="902"/>
      <c r="AK38" s="902"/>
      <c r="AL38" s="902"/>
      <c r="AM38" s="902"/>
      <c r="AN38" s="902"/>
      <c r="AO38" s="902"/>
      <c r="AP38" s="902"/>
      <c r="AQ38" s="902"/>
      <c r="AR38" s="901"/>
      <c r="AS38" s="901"/>
      <c r="AT38" s="901"/>
      <c r="AU38" s="901"/>
      <c r="AV38" s="901"/>
      <c r="AW38" s="901"/>
      <c r="AX38" s="901"/>
      <c r="AY38" s="901"/>
      <c r="AZ38" s="901"/>
      <c r="BA38" s="901"/>
      <c r="BB38" s="895" t="e">
        <f>AF38+AH38+AJ38+AL38+AN38+AP38+#REF!+AR38+AT38+AV38+AX38</f>
        <v>#REF!</v>
      </c>
      <c r="BC38" s="895" t="e">
        <f>AG38+AI38+AK38+AM38+AO38+AQ38+#REF!+AS38+AU38+AW38+AY38+BA38</f>
        <v>#REF!</v>
      </c>
    </row>
    <row r="39" spans="1:55" ht="10.5" hidden="1" customHeight="1" x14ac:dyDescent="0.2">
      <c r="A39" s="840">
        <v>28</v>
      </c>
      <c r="B39" s="878">
        <v>2</v>
      </c>
      <c r="C39" s="931"/>
      <c r="D39" s="1453" t="s">
        <v>68</v>
      </c>
      <c r="E39" s="903" t="s">
        <v>278</v>
      </c>
      <c r="F39" s="905"/>
      <c r="G39" s="904"/>
      <c r="H39" s="883" t="e">
        <f t="shared" si="20"/>
        <v>#DIV/0!</v>
      </c>
      <c r="I39" s="910"/>
      <c r="J39" s="885">
        <f t="shared" si="21"/>
        <v>0</v>
      </c>
      <c r="K39" s="886">
        <f t="shared" si="22"/>
        <v>0</v>
      </c>
      <c r="L39" s="887">
        <f t="shared" si="23"/>
        <v>15920</v>
      </c>
      <c r="M39" s="887">
        <f t="shared" si="24"/>
        <v>0</v>
      </c>
      <c r="N39" s="887">
        <f t="shared" si="25"/>
        <v>0</v>
      </c>
      <c r="O39" s="887">
        <f t="shared" si="26"/>
        <v>0</v>
      </c>
      <c r="P39" s="888">
        <f t="shared" si="27"/>
        <v>0</v>
      </c>
      <c r="Q39" s="888">
        <f t="shared" si="9"/>
        <v>0</v>
      </c>
      <c r="R39" s="906"/>
      <c r="S39" s="1005"/>
      <c r="T39" s="831">
        <v>28</v>
      </c>
      <c r="U39" s="1450" t="s">
        <v>68</v>
      </c>
      <c r="V39" s="900" t="s">
        <v>49</v>
      </c>
      <c r="W39" s="893">
        <f t="shared" si="28"/>
        <v>0</v>
      </c>
      <c r="X39" s="893">
        <f t="shared" si="28"/>
        <v>0</v>
      </c>
      <c r="Y39" s="894" t="e">
        <f t="shared" si="29"/>
        <v>#DIV/0!</v>
      </c>
      <c r="Z39" s="894">
        <f t="shared" si="30"/>
        <v>0</v>
      </c>
      <c r="AA39" s="894">
        <f t="shared" si="30"/>
        <v>0</v>
      </c>
      <c r="AB39" s="901"/>
      <c r="AC39" s="895" t="e">
        <f>AF39+AH39+AJ39+AL39+AN39+AP39+#REF!+AR39+AT39+AV39+AX39+AZ39</f>
        <v>#REF!</v>
      </c>
      <c r="AD39" s="895" t="e">
        <f>AG39+AI39+AK39+AM39+AO39+AQ39+#REF!+AS39+AU39+AW39+AY39+BA39</f>
        <v>#REF!</v>
      </c>
      <c r="AE39" s="896" t="e">
        <f t="shared" si="32"/>
        <v>#REF!</v>
      </c>
      <c r="AF39" s="902"/>
      <c r="AG39" s="902"/>
      <c r="AH39" s="902"/>
      <c r="AI39" s="902"/>
      <c r="AJ39" s="902"/>
      <c r="AK39" s="902"/>
      <c r="AL39" s="902"/>
      <c r="AM39" s="902"/>
      <c r="AN39" s="902"/>
      <c r="AO39" s="902"/>
      <c r="AP39" s="902"/>
      <c r="AQ39" s="902"/>
      <c r="AR39" s="901"/>
      <c r="AS39" s="901"/>
      <c r="AT39" s="901"/>
      <c r="AU39" s="901"/>
      <c r="AV39" s="901"/>
      <c r="AW39" s="901"/>
      <c r="AX39" s="901"/>
      <c r="AY39" s="901"/>
      <c r="AZ39" s="901"/>
      <c r="BA39" s="901"/>
      <c r="BB39" s="895" t="e">
        <f>AF39+AH39+AJ39+AL39+AN39+AP39+#REF!+AR39+AT39+AV39+AX39</f>
        <v>#REF!</v>
      </c>
      <c r="BC39" s="895" t="e">
        <f>AG39+AI39+AK39+AM39+AO39+AQ39+#REF!+AS39+AU39+AW39+AY39+BA39</f>
        <v>#REF!</v>
      </c>
    </row>
    <row r="40" spans="1:55" ht="10.5" hidden="1" customHeight="1" x14ac:dyDescent="0.2">
      <c r="A40" s="840">
        <v>29</v>
      </c>
      <c r="B40" s="878">
        <v>2</v>
      </c>
      <c r="C40" s="879"/>
      <c r="D40" s="1453"/>
      <c r="E40" s="903" t="s">
        <v>279</v>
      </c>
      <c r="F40" s="905"/>
      <c r="G40" s="904"/>
      <c r="H40" s="883" t="e">
        <f t="shared" si="20"/>
        <v>#DIV/0!</v>
      </c>
      <c r="I40" s="910"/>
      <c r="J40" s="885">
        <f t="shared" si="21"/>
        <v>0</v>
      </c>
      <c r="K40" s="886">
        <f t="shared" si="22"/>
        <v>0</v>
      </c>
      <c r="L40" s="887">
        <f t="shared" si="23"/>
        <v>15920</v>
      </c>
      <c r="M40" s="887">
        <f t="shared" si="24"/>
        <v>0</v>
      </c>
      <c r="N40" s="887">
        <f t="shared" si="25"/>
        <v>0</v>
      </c>
      <c r="O40" s="887">
        <f t="shared" si="26"/>
        <v>0</v>
      </c>
      <c r="P40" s="888">
        <f t="shared" si="27"/>
        <v>0</v>
      </c>
      <c r="Q40" s="888">
        <f t="shared" si="9"/>
        <v>0</v>
      </c>
      <c r="R40" s="906"/>
      <c r="S40" s="1005"/>
      <c r="T40" s="831">
        <v>29</v>
      </c>
      <c r="U40" s="1450"/>
      <c r="V40" s="900" t="s">
        <v>50</v>
      </c>
      <c r="W40" s="893">
        <f t="shared" si="28"/>
        <v>0</v>
      </c>
      <c r="X40" s="893">
        <f t="shared" si="28"/>
        <v>0</v>
      </c>
      <c r="Y40" s="894" t="e">
        <f t="shared" si="29"/>
        <v>#DIV/0!</v>
      </c>
      <c r="Z40" s="894">
        <f t="shared" si="30"/>
        <v>0</v>
      </c>
      <c r="AA40" s="894">
        <f t="shared" si="30"/>
        <v>0</v>
      </c>
      <c r="AB40" s="901"/>
      <c r="AC40" s="895" t="e">
        <f>AF40+AH40+AJ40+AL40+AN40+AP40+#REF!+AR40+AT40+AV40+AX40+AZ40</f>
        <v>#REF!</v>
      </c>
      <c r="AD40" s="895" t="e">
        <f>AG40+AI40+AK40+AM40+AO40+AQ40+#REF!+AS40+AU40+AW40+AY40+BA40</f>
        <v>#REF!</v>
      </c>
      <c r="AE40" s="896" t="e">
        <f t="shared" si="32"/>
        <v>#REF!</v>
      </c>
      <c r="AF40" s="902"/>
      <c r="AG40" s="902"/>
      <c r="AH40" s="902"/>
      <c r="AI40" s="902"/>
      <c r="AJ40" s="902"/>
      <c r="AK40" s="902"/>
      <c r="AL40" s="902"/>
      <c r="AM40" s="902"/>
      <c r="AN40" s="902"/>
      <c r="AO40" s="902"/>
      <c r="AP40" s="902"/>
      <c r="AQ40" s="902"/>
      <c r="AR40" s="901"/>
      <c r="AS40" s="901"/>
      <c r="AT40" s="901"/>
      <c r="AU40" s="901"/>
      <c r="AV40" s="901"/>
      <c r="AW40" s="901"/>
      <c r="AX40" s="901"/>
      <c r="AY40" s="901"/>
      <c r="AZ40" s="901"/>
      <c r="BA40" s="901"/>
      <c r="BB40" s="895" t="e">
        <f>AF40+AH40+AJ40+AL40+AN40+AP40+#REF!+AR40+AT40+AV40+AX40</f>
        <v>#REF!</v>
      </c>
      <c r="BC40" s="895" t="e">
        <f>AG40+AI40+AK40+AM40+AO40+AQ40+#REF!+AS40+AU40+AW40+AY40+BA40</f>
        <v>#REF!</v>
      </c>
    </row>
    <row r="41" spans="1:55" ht="10.5" hidden="1" customHeight="1" x14ac:dyDescent="0.2">
      <c r="A41" s="840">
        <v>30</v>
      </c>
      <c r="B41" s="878">
        <v>2</v>
      </c>
      <c r="C41" s="879"/>
      <c r="D41" s="1449" t="s">
        <v>69</v>
      </c>
      <c r="E41" s="903" t="s">
        <v>278</v>
      </c>
      <c r="F41" s="905"/>
      <c r="G41" s="904"/>
      <c r="H41" s="883" t="e">
        <f t="shared" si="20"/>
        <v>#DIV/0!</v>
      </c>
      <c r="I41" s="910"/>
      <c r="J41" s="885">
        <f t="shared" si="21"/>
        <v>0</v>
      </c>
      <c r="K41" s="886">
        <f t="shared" si="22"/>
        <v>0</v>
      </c>
      <c r="L41" s="887">
        <f t="shared" si="23"/>
        <v>15920</v>
      </c>
      <c r="M41" s="887">
        <f t="shared" si="24"/>
        <v>0</v>
      </c>
      <c r="N41" s="887">
        <f t="shared" si="25"/>
        <v>0</v>
      </c>
      <c r="O41" s="887">
        <f t="shared" si="26"/>
        <v>0</v>
      </c>
      <c r="P41" s="888">
        <f t="shared" si="27"/>
        <v>0</v>
      </c>
      <c r="Q41" s="888">
        <f t="shared" si="9"/>
        <v>0</v>
      </c>
      <c r="R41" s="906"/>
      <c r="S41" s="1005"/>
      <c r="T41" s="831">
        <v>30</v>
      </c>
      <c r="U41" s="1450" t="s">
        <v>69</v>
      </c>
      <c r="V41" s="900" t="s">
        <v>49</v>
      </c>
      <c r="W41" s="893">
        <f t="shared" si="28"/>
        <v>0</v>
      </c>
      <c r="X41" s="893">
        <f t="shared" si="28"/>
        <v>0</v>
      </c>
      <c r="Y41" s="894" t="e">
        <f t="shared" si="29"/>
        <v>#DIV/0!</v>
      </c>
      <c r="Z41" s="894">
        <f t="shared" si="30"/>
        <v>0</v>
      </c>
      <c r="AA41" s="894">
        <f t="shared" si="30"/>
        <v>0</v>
      </c>
      <c r="AB41" s="901"/>
      <c r="AC41" s="895" t="e">
        <f>AF41+AH41+AJ41+AL41+AN41+AP41+#REF!+AR41+AT41+AV41+AX41+AZ41</f>
        <v>#REF!</v>
      </c>
      <c r="AD41" s="895" t="e">
        <f>AG41+AI41+AK41+AM41+AO41+AQ41+#REF!+AS41+AU41+AW41+AY41+BA41</f>
        <v>#REF!</v>
      </c>
      <c r="AE41" s="896" t="e">
        <f t="shared" si="32"/>
        <v>#REF!</v>
      </c>
      <c r="AF41" s="902"/>
      <c r="AG41" s="902"/>
      <c r="AH41" s="902"/>
      <c r="AI41" s="902"/>
      <c r="AJ41" s="902"/>
      <c r="AK41" s="902"/>
      <c r="AL41" s="902"/>
      <c r="AM41" s="902"/>
      <c r="AN41" s="902"/>
      <c r="AO41" s="902"/>
      <c r="AP41" s="902"/>
      <c r="AQ41" s="902"/>
      <c r="AR41" s="901"/>
      <c r="AS41" s="901"/>
      <c r="AT41" s="901"/>
      <c r="AU41" s="901"/>
      <c r="AV41" s="901"/>
      <c r="AW41" s="901"/>
      <c r="AX41" s="901"/>
      <c r="AY41" s="901"/>
      <c r="AZ41" s="901"/>
      <c r="BA41" s="901"/>
      <c r="BB41" s="895" t="e">
        <f>AF41+AH41+AJ41+AL41+AN41+AP41+#REF!+AR41+AT41+AV41+AX41</f>
        <v>#REF!</v>
      </c>
      <c r="BC41" s="895" t="e">
        <f>AG41+AI41+AK41+AM41+AO41+AQ41+#REF!+AS41+AU41+AW41+AY41+BA41</f>
        <v>#REF!</v>
      </c>
    </row>
    <row r="42" spans="1:55" ht="10.5" hidden="1" customHeight="1" x14ac:dyDescent="0.2">
      <c r="A42" s="840">
        <v>31</v>
      </c>
      <c r="B42" s="878">
        <v>2</v>
      </c>
      <c r="C42" s="879"/>
      <c r="D42" s="1449"/>
      <c r="E42" s="903" t="s">
        <v>279</v>
      </c>
      <c r="F42" s="905"/>
      <c r="G42" s="904"/>
      <c r="H42" s="883" t="e">
        <f t="shared" si="20"/>
        <v>#DIV/0!</v>
      </c>
      <c r="I42" s="910"/>
      <c r="J42" s="885">
        <f t="shared" si="21"/>
        <v>0</v>
      </c>
      <c r="K42" s="886">
        <f t="shared" si="22"/>
        <v>0</v>
      </c>
      <c r="L42" s="887">
        <f t="shared" si="23"/>
        <v>15920</v>
      </c>
      <c r="M42" s="887">
        <f t="shared" si="24"/>
        <v>0</v>
      </c>
      <c r="N42" s="887">
        <f t="shared" si="25"/>
        <v>0</v>
      </c>
      <c r="O42" s="887">
        <f t="shared" si="26"/>
        <v>0</v>
      </c>
      <c r="P42" s="888">
        <f t="shared" si="27"/>
        <v>0</v>
      </c>
      <c r="Q42" s="888">
        <f t="shared" si="9"/>
        <v>0</v>
      </c>
      <c r="R42" s="906"/>
      <c r="S42" s="1005"/>
      <c r="T42" s="831">
        <v>31</v>
      </c>
      <c r="U42" s="1450"/>
      <c r="V42" s="900" t="s">
        <v>50</v>
      </c>
      <c r="W42" s="893">
        <f t="shared" si="28"/>
        <v>0</v>
      </c>
      <c r="X42" s="893">
        <f t="shared" si="28"/>
        <v>0</v>
      </c>
      <c r="Y42" s="894" t="e">
        <f t="shared" si="29"/>
        <v>#DIV/0!</v>
      </c>
      <c r="Z42" s="894">
        <f t="shared" si="30"/>
        <v>0</v>
      </c>
      <c r="AA42" s="894">
        <f t="shared" si="30"/>
        <v>0</v>
      </c>
      <c r="AB42" s="901"/>
      <c r="AC42" s="895" t="e">
        <f>AF42+AH42+AJ42+AL42+AN42+AP42+#REF!+AR42+AT42+AV42+AX42+AZ42</f>
        <v>#REF!</v>
      </c>
      <c r="AD42" s="895" t="e">
        <f>AG42+AI42+AK42+AM42+AO42+AQ42+#REF!+AS42+AU42+AW42+AY42+BA42</f>
        <v>#REF!</v>
      </c>
      <c r="AE42" s="896" t="e">
        <f t="shared" si="32"/>
        <v>#REF!</v>
      </c>
      <c r="AF42" s="902"/>
      <c r="AG42" s="902"/>
      <c r="AH42" s="902"/>
      <c r="AI42" s="902"/>
      <c r="AJ42" s="902"/>
      <c r="AK42" s="902"/>
      <c r="AL42" s="902"/>
      <c r="AM42" s="902"/>
      <c r="AN42" s="902"/>
      <c r="AO42" s="902"/>
      <c r="AP42" s="902"/>
      <c r="AQ42" s="902"/>
      <c r="AR42" s="901"/>
      <c r="AS42" s="901"/>
      <c r="AT42" s="901"/>
      <c r="AU42" s="901"/>
      <c r="AV42" s="901"/>
      <c r="AW42" s="901"/>
      <c r="AX42" s="901"/>
      <c r="AY42" s="901"/>
      <c r="AZ42" s="901"/>
      <c r="BA42" s="901"/>
      <c r="BB42" s="895" t="e">
        <f>AF42+AH42+AJ42+AL42+AN42+AP42+#REF!+AR42+AT42+AV42+AX42</f>
        <v>#REF!</v>
      </c>
      <c r="BC42" s="895" t="e">
        <f>AG42+AI42+AK42+AM42+AO42+AQ42+#REF!+AS42+AU42+AW42+AY42+BA42</f>
        <v>#REF!</v>
      </c>
    </row>
    <row r="43" spans="1:55" ht="15" hidden="1" customHeight="1" x14ac:dyDescent="0.2">
      <c r="A43" s="840">
        <v>32</v>
      </c>
      <c r="B43" s="878">
        <v>1</v>
      </c>
      <c r="C43" s="879"/>
      <c r="D43" s="1454" t="s">
        <v>70</v>
      </c>
      <c r="E43" s="903" t="s">
        <v>278</v>
      </c>
      <c r="F43" s="905"/>
      <c r="G43" s="904"/>
      <c r="H43" s="883" t="e">
        <f t="shared" si="20"/>
        <v>#DIV/0!</v>
      </c>
      <c r="I43" s="910"/>
      <c r="J43" s="885">
        <f t="shared" si="21"/>
        <v>0</v>
      </c>
      <c r="K43" s="886">
        <f t="shared" si="22"/>
        <v>0</v>
      </c>
      <c r="L43" s="887">
        <f t="shared" si="23"/>
        <v>7960</v>
      </c>
      <c r="M43" s="887">
        <f t="shared" si="24"/>
        <v>0</v>
      </c>
      <c r="N43" s="887">
        <f t="shared" si="25"/>
        <v>0</v>
      </c>
      <c r="O43" s="887">
        <f t="shared" si="26"/>
        <v>0</v>
      </c>
      <c r="P43" s="888">
        <f t="shared" si="27"/>
        <v>0</v>
      </c>
      <c r="Q43" s="888">
        <f t="shared" si="9"/>
        <v>0</v>
      </c>
      <c r="R43" s="906"/>
      <c r="S43" s="1005"/>
      <c r="T43" s="831">
        <v>32</v>
      </c>
      <c r="U43" s="1452" t="s">
        <v>70</v>
      </c>
      <c r="V43" s="900" t="s">
        <v>49</v>
      </c>
      <c r="W43" s="893">
        <f t="shared" si="28"/>
        <v>0</v>
      </c>
      <c r="X43" s="893">
        <f t="shared" si="28"/>
        <v>0</v>
      </c>
      <c r="Y43" s="894" t="e">
        <f t="shared" si="29"/>
        <v>#DIV/0!</v>
      </c>
      <c r="Z43" s="894">
        <f t="shared" si="30"/>
        <v>0</v>
      </c>
      <c r="AA43" s="894">
        <f t="shared" si="30"/>
        <v>0</v>
      </c>
      <c r="AB43" s="901"/>
      <c r="AC43" s="895" t="e">
        <f>AF43+AH43+AJ43+AL43+AN43+AP43+#REF!+AR43+AT43+AV43+AX43+AZ43</f>
        <v>#REF!</v>
      </c>
      <c r="AD43" s="895" t="e">
        <f>AG43+AI43+AK43+AM43+AO43+AQ43+#REF!+AS43+AU43+AW43+AY43+BA43</f>
        <v>#REF!</v>
      </c>
      <c r="AE43" s="896" t="e">
        <f t="shared" si="32"/>
        <v>#REF!</v>
      </c>
      <c r="AF43" s="902"/>
      <c r="AG43" s="902"/>
      <c r="AH43" s="902"/>
      <c r="AI43" s="902"/>
      <c r="AJ43" s="902"/>
      <c r="AK43" s="902"/>
      <c r="AL43" s="902"/>
      <c r="AM43" s="902"/>
      <c r="AN43" s="902"/>
      <c r="AO43" s="902"/>
      <c r="AP43" s="902"/>
      <c r="AQ43" s="902"/>
      <c r="AR43" s="901"/>
      <c r="AS43" s="901"/>
      <c r="AT43" s="901"/>
      <c r="AU43" s="901"/>
      <c r="AV43" s="901"/>
      <c r="AW43" s="901"/>
      <c r="AX43" s="901"/>
      <c r="AY43" s="901"/>
      <c r="AZ43" s="901"/>
      <c r="BA43" s="901"/>
      <c r="BB43" s="895" t="e">
        <f>AF43+AH43+AJ43+AL43+AN43+AP43+#REF!+AR43+AT43+AV43+AX43</f>
        <v>#REF!</v>
      </c>
      <c r="BC43" s="895" t="e">
        <f>AG43+AI43+AK43+AM43+AO43+AQ43+#REF!+AS43+AU43+AW43+AY43+BA43</f>
        <v>#REF!</v>
      </c>
    </row>
    <row r="44" spans="1:55" ht="13.5" hidden="1" customHeight="1" x14ac:dyDescent="0.2">
      <c r="A44" s="840">
        <v>33</v>
      </c>
      <c r="B44" s="878">
        <v>1</v>
      </c>
      <c r="C44" s="879"/>
      <c r="D44" s="1454"/>
      <c r="E44" s="903" t="s">
        <v>279</v>
      </c>
      <c r="F44" s="905"/>
      <c r="G44" s="904"/>
      <c r="H44" s="883" t="e">
        <f t="shared" si="20"/>
        <v>#DIV/0!</v>
      </c>
      <c r="I44" s="910"/>
      <c r="J44" s="885">
        <f t="shared" si="21"/>
        <v>0</v>
      </c>
      <c r="K44" s="886">
        <f t="shared" si="22"/>
        <v>0</v>
      </c>
      <c r="L44" s="887">
        <f t="shared" si="23"/>
        <v>7960</v>
      </c>
      <c r="M44" s="887">
        <f t="shared" si="24"/>
        <v>0</v>
      </c>
      <c r="N44" s="887">
        <f t="shared" si="25"/>
        <v>0</v>
      </c>
      <c r="O44" s="887">
        <f t="shared" si="26"/>
        <v>0</v>
      </c>
      <c r="P44" s="888">
        <f t="shared" si="27"/>
        <v>0</v>
      </c>
      <c r="Q44" s="888">
        <f t="shared" si="9"/>
        <v>0</v>
      </c>
      <c r="R44" s="906"/>
      <c r="S44" s="1005"/>
      <c r="T44" s="831">
        <v>33</v>
      </c>
      <c r="U44" s="1452"/>
      <c r="V44" s="900" t="s">
        <v>50</v>
      </c>
      <c r="W44" s="893">
        <f t="shared" si="28"/>
        <v>0</v>
      </c>
      <c r="X44" s="893">
        <f t="shared" si="28"/>
        <v>0</v>
      </c>
      <c r="Y44" s="894" t="e">
        <f t="shared" si="29"/>
        <v>#DIV/0!</v>
      </c>
      <c r="Z44" s="894">
        <f t="shared" si="30"/>
        <v>0</v>
      </c>
      <c r="AA44" s="894">
        <f t="shared" si="30"/>
        <v>0</v>
      </c>
      <c r="AB44" s="901"/>
      <c r="AC44" s="895" t="e">
        <f>AF44+AH44+AJ44+AL44+AN44+AP44+#REF!+AR44+AT44+AV44+AX44+AZ44</f>
        <v>#REF!</v>
      </c>
      <c r="AD44" s="895" t="e">
        <f>AG44+AI44+AK44+AM44+AO44+AQ44+#REF!+AS44+AU44+AW44+AY44+BA44</f>
        <v>#REF!</v>
      </c>
      <c r="AE44" s="896" t="e">
        <f t="shared" si="32"/>
        <v>#REF!</v>
      </c>
      <c r="AF44" s="902"/>
      <c r="AG44" s="902"/>
      <c r="AH44" s="902"/>
      <c r="AI44" s="902"/>
      <c r="AJ44" s="902"/>
      <c r="AK44" s="902"/>
      <c r="AL44" s="902"/>
      <c r="AM44" s="902"/>
      <c r="AN44" s="902"/>
      <c r="AO44" s="902"/>
      <c r="AP44" s="902"/>
      <c r="AQ44" s="902"/>
      <c r="AR44" s="901"/>
      <c r="AS44" s="901"/>
      <c r="AT44" s="901"/>
      <c r="AU44" s="901"/>
      <c r="AV44" s="901"/>
      <c r="AW44" s="901"/>
      <c r="AX44" s="901"/>
      <c r="AY44" s="901"/>
      <c r="AZ44" s="901"/>
      <c r="BA44" s="901"/>
      <c r="BB44" s="895" t="e">
        <f>AF44+AH44+AJ44+AL44+AN44+AP44+#REF!+AR44+AT44+AV44+AX44</f>
        <v>#REF!</v>
      </c>
      <c r="BC44" s="895" t="e">
        <f>AG44+AI44+AK44+AM44+AO44+AQ44+#REF!+AS44+AU44+AW44+AY44+BA44</f>
        <v>#REF!</v>
      </c>
    </row>
    <row r="45" spans="1:55" ht="10.5" hidden="1" customHeight="1" x14ac:dyDescent="0.2">
      <c r="A45" s="840">
        <v>34</v>
      </c>
      <c r="B45" s="878">
        <v>0.33</v>
      </c>
      <c r="C45" s="879"/>
      <c r="D45" s="1454" t="s">
        <v>71</v>
      </c>
      <c r="E45" s="903" t="s">
        <v>278</v>
      </c>
      <c r="F45" s="905"/>
      <c r="G45" s="904"/>
      <c r="H45" s="883" t="e">
        <f t="shared" si="20"/>
        <v>#DIV/0!</v>
      </c>
      <c r="I45" s="910"/>
      <c r="J45" s="885">
        <f t="shared" si="21"/>
        <v>0</v>
      </c>
      <c r="K45" s="886">
        <f t="shared" si="22"/>
        <v>0</v>
      </c>
      <c r="L45" s="887">
        <f t="shared" si="23"/>
        <v>2626.8</v>
      </c>
      <c r="M45" s="887">
        <f t="shared" si="24"/>
        <v>0</v>
      </c>
      <c r="N45" s="887">
        <f t="shared" si="25"/>
        <v>0</v>
      </c>
      <c r="O45" s="887">
        <f t="shared" si="26"/>
        <v>0</v>
      </c>
      <c r="P45" s="888">
        <f t="shared" si="27"/>
        <v>0</v>
      </c>
      <c r="Q45" s="888">
        <f t="shared" si="9"/>
        <v>0</v>
      </c>
      <c r="R45" s="906"/>
      <c r="S45" s="1005"/>
      <c r="T45" s="831">
        <v>34</v>
      </c>
      <c r="U45" s="1452" t="s">
        <v>71</v>
      </c>
      <c r="V45" s="900" t="s">
        <v>49</v>
      </c>
      <c r="W45" s="893">
        <f t="shared" si="28"/>
        <v>0</v>
      </c>
      <c r="X45" s="893">
        <f t="shared" si="28"/>
        <v>0</v>
      </c>
      <c r="Y45" s="894" t="e">
        <f t="shared" si="29"/>
        <v>#DIV/0!</v>
      </c>
      <c r="Z45" s="894">
        <f t="shared" si="30"/>
        <v>0</v>
      </c>
      <c r="AA45" s="894">
        <f t="shared" si="30"/>
        <v>0</v>
      </c>
      <c r="AB45" s="901"/>
      <c r="AC45" s="895" t="e">
        <f>AF45+AH45+AJ45+AL45+AN45+AP45+#REF!+AR45+AT45+AV45+AX45+AZ45</f>
        <v>#REF!</v>
      </c>
      <c r="AD45" s="895" t="e">
        <f>AG45+AI45+AK45+AM45+AO45+AQ45+#REF!+AS45+AU45+AW45+AY45+BA45</f>
        <v>#REF!</v>
      </c>
      <c r="AE45" s="896" t="e">
        <f t="shared" si="32"/>
        <v>#REF!</v>
      </c>
      <c r="AF45" s="902"/>
      <c r="AG45" s="902"/>
      <c r="AH45" s="902"/>
      <c r="AI45" s="902"/>
      <c r="AJ45" s="902"/>
      <c r="AK45" s="902"/>
      <c r="AL45" s="902"/>
      <c r="AM45" s="902"/>
      <c r="AN45" s="902"/>
      <c r="AO45" s="902"/>
      <c r="AP45" s="902"/>
      <c r="AQ45" s="902"/>
      <c r="AR45" s="902"/>
      <c r="AS45" s="901"/>
      <c r="AT45" s="902"/>
      <c r="AU45" s="901"/>
      <c r="AV45" s="902"/>
      <c r="AW45" s="901"/>
      <c r="AX45" s="902"/>
      <c r="AY45" s="901"/>
      <c r="AZ45" s="902"/>
      <c r="BA45" s="901"/>
      <c r="BB45" s="895" t="e">
        <f>AF45+AH45+AJ45+AL45+AN45+AP45+#REF!+AR45+AT45+AV45+AX45</f>
        <v>#REF!</v>
      </c>
      <c r="BC45" s="895" t="e">
        <f>AG45+AI45+AK45+AM45+AO45+AQ45+#REF!+AS45+AU45+AW45+AY45+BA45</f>
        <v>#REF!</v>
      </c>
    </row>
    <row r="46" spans="1:55" ht="10.5" hidden="1" customHeight="1" x14ac:dyDescent="0.2">
      <c r="A46" s="840">
        <v>35</v>
      </c>
      <c r="B46" s="878">
        <v>0.33</v>
      </c>
      <c r="C46" s="879"/>
      <c r="D46" s="1454"/>
      <c r="E46" s="903" t="s">
        <v>279</v>
      </c>
      <c r="F46" s="905"/>
      <c r="G46" s="904"/>
      <c r="H46" s="883" t="e">
        <f t="shared" si="20"/>
        <v>#DIV/0!</v>
      </c>
      <c r="I46" s="910"/>
      <c r="J46" s="885">
        <f t="shared" si="21"/>
        <v>0</v>
      </c>
      <c r="K46" s="886">
        <f t="shared" si="22"/>
        <v>0</v>
      </c>
      <c r="L46" s="887">
        <f t="shared" si="23"/>
        <v>2626.8</v>
      </c>
      <c r="M46" s="887">
        <f t="shared" si="24"/>
        <v>0</v>
      </c>
      <c r="N46" s="887">
        <f t="shared" si="25"/>
        <v>0</v>
      </c>
      <c r="O46" s="887">
        <f t="shared" si="26"/>
        <v>0</v>
      </c>
      <c r="P46" s="888">
        <f t="shared" si="27"/>
        <v>0</v>
      </c>
      <c r="Q46" s="888">
        <f t="shared" si="9"/>
        <v>0</v>
      </c>
      <c r="R46" s="906"/>
      <c r="S46" s="1005"/>
      <c r="T46" s="831">
        <v>35</v>
      </c>
      <c r="U46" s="1452"/>
      <c r="V46" s="900" t="s">
        <v>50</v>
      </c>
      <c r="W46" s="893">
        <f t="shared" si="28"/>
        <v>0</v>
      </c>
      <c r="X46" s="893">
        <f t="shared" si="28"/>
        <v>0</v>
      </c>
      <c r="Y46" s="894" t="e">
        <f t="shared" si="29"/>
        <v>#DIV/0!</v>
      </c>
      <c r="Z46" s="894">
        <f t="shared" si="30"/>
        <v>0</v>
      </c>
      <c r="AA46" s="894">
        <f t="shared" si="30"/>
        <v>0</v>
      </c>
      <c r="AB46" s="901"/>
      <c r="AC46" s="895" t="e">
        <f>AF46+AH46+AJ46+AL46+AN46+AP46+#REF!+AR46+AT46+AV46+AX46+AZ46</f>
        <v>#REF!</v>
      </c>
      <c r="AD46" s="895" t="e">
        <f>AG46+AI46+AK46+AM46+AO46+AQ46+#REF!+AS46+AU46+AW46+AY46+BA46</f>
        <v>#REF!</v>
      </c>
      <c r="AE46" s="896" t="e">
        <f t="shared" si="32"/>
        <v>#REF!</v>
      </c>
      <c r="AF46" s="902"/>
      <c r="AG46" s="902"/>
      <c r="AH46" s="902"/>
      <c r="AI46" s="902"/>
      <c r="AJ46" s="902"/>
      <c r="AK46" s="902"/>
      <c r="AL46" s="902"/>
      <c r="AM46" s="902"/>
      <c r="AN46" s="902"/>
      <c r="AO46" s="902"/>
      <c r="AP46" s="902"/>
      <c r="AQ46" s="902"/>
      <c r="AR46" s="901"/>
      <c r="AS46" s="901"/>
      <c r="AT46" s="901"/>
      <c r="AU46" s="901"/>
      <c r="AV46" s="901"/>
      <c r="AW46" s="901"/>
      <c r="AX46" s="901"/>
      <c r="AY46" s="901"/>
      <c r="AZ46" s="901"/>
      <c r="BA46" s="901"/>
      <c r="BB46" s="895" t="e">
        <f>AF46+AH46+AJ46+AL46+AN46+AP46+#REF!+AR46+AT46+AV46+AX46</f>
        <v>#REF!</v>
      </c>
      <c r="BC46" s="895" t="e">
        <f>AG46+AI46+AK46+AM46+AO46+AQ46+#REF!+AS46+AU46+AW46+AY46+BA46</f>
        <v>#REF!</v>
      </c>
    </row>
    <row r="47" spans="1:55" ht="14.25" customHeight="1" x14ac:dyDescent="0.2">
      <c r="A47" s="840">
        <v>36</v>
      </c>
      <c r="B47" s="878">
        <v>0.46</v>
      </c>
      <c r="C47" s="879"/>
      <c r="D47" s="1454" t="s">
        <v>281</v>
      </c>
      <c r="E47" s="903" t="s">
        <v>278</v>
      </c>
      <c r="F47" s="940"/>
      <c r="G47" s="941">
        <v>8</v>
      </c>
      <c r="H47" s="883" t="e">
        <f t="shared" si="20"/>
        <v>#DIV/0!</v>
      </c>
      <c r="I47" s="910">
        <v>32</v>
      </c>
      <c r="J47" s="885">
        <f t="shared" si="21"/>
        <v>256</v>
      </c>
      <c r="K47" s="886">
        <f t="shared" si="22"/>
        <v>117.76</v>
      </c>
      <c r="L47" s="887">
        <f t="shared" si="23"/>
        <v>3661.6000000000004</v>
      </c>
      <c r="M47" s="887">
        <f t="shared" si="24"/>
        <v>937369.60000000009</v>
      </c>
      <c r="N47" s="887">
        <f t="shared" si="25"/>
        <v>0</v>
      </c>
      <c r="O47" s="887">
        <f t="shared" si="26"/>
        <v>0</v>
      </c>
      <c r="P47" s="888">
        <f t="shared" si="27"/>
        <v>117.76</v>
      </c>
      <c r="Q47" s="888">
        <f t="shared" si="9"/>
        <v>937369.60000000009</v>
      </c>
      <c r="R47" s="906"/>
      <c r="S47" s="1005"/>
      <c r="T47" s="831">
        <v>36</v>
      </c>
      <c r="U47" s="1452" t="s">
        <v>72</v>
      </c>
      <c r="V47" s="900" t="s">
        <v>49</v>
      </c>
      <c r="W47" s="893">
        <f t="shared" si="28"/>
        <v>0</v>
      </c>
      <c r="X47" s="893">
        <f t="shared" si="28"/>
        <v>8</v>
      </c>
      <c r="Y47" s="894" t="e">
        <f t="shared" si="29"/>
        <v>#DIV/0!</v>
      </c>
      <c r="Z47" s="894">
        <f t="shared" si="30"/>
        <v>32</v>
      </c>
      <c r="AA47" s="894">
        <f t="shared" si="30"/>
        <v>256</v>
      </c>
      <c r="AB47" s="901"/>
      <c r="AC47" s="895">
        <f t="shared" ref="AC47:AD48" si="34">+BB47</f>
        <v>256</v>
      </c>
      <c r="AD47" s="895">
        <f t="shared" si="34"/>
        <v>0</v>
      </c>
      <c r="AE47" s="896">
        <f t="shared" si="32"/>
        <v>0</v>
      </c>
      <c r="AF47" s="902"/>
      <c r="AG47" s="902"/>
      <c r="AH47" s="902"/>
      <c r="AI47" s="902"/>
      <c r="AJ47" s="902"/>
      <c r="AK47" s="902"/>
      <c r="AL47" s="902"/>
      <c r="AM47" s="902"/>
      <c r="AN47" s="902"/>
      <c r="AO47" s="902"/>
      <c r="AP47" s="902"/>
      <c r="AQ47" s="902"/>
      <c r="AR47" s="902">
        <v>32</v>
      </c>
      <c r="AS47" s="901"/>
      <c r="AT47" s="902">
        <v>56</v>
      </c>
      <c r="AU47" s="901"/>
      <c r="AV47" s="902">
        <v>56</v>
      </c>
      <c r="AW47" s="901"/>
      <c r="AX47" s="902">
        <v>56</v>
      </c>
      <c r="AY47" s="901"/>
      <c r="AZ47" s="902">
        <v>56</v>
      </c>
      <c r="BA47" s="901"/>
      <c r="BB47" s="895">
        <f t="shared" ref="BB47:BC48" si="35">AF47+AH47+AJ47+AL47+AN47+AP47+AR47+AT47+AV47+AX47+AZ47</f>
        <v>256</v>
      </c>
      <c r="BC47" s="895">
        <f t="shared" si="35"/>
        <v>0</v>
      </c>
    </row>
    <row r="48" spans="1:55" ht="15" customHeight="1" x14ac:dyDescent="0.2">
      <c r="A48" s="840">
        <v>37</v>
      </c>
      <c r="B48" s="878">
        <v>0.46</v>
      </c>
      <c r="C48" s="879">
        <v>2</v>
      </c>
      <c r="D48" s="1454"/>
      <c r="E48" s="903" t="s">
        <v>279</v>
      </c>
      <c r="F48" s="940"/>
      <c r="G48" s="941">
        <v>5</v>
      </c>
      <c r="H48" s="883" t="e">
        <f t="shared" si="20"/>
        <v>#DIV/0!</v>
      </c>
      <c r="I48" s="910">
        <v>4</v>
      </c>
      <c r="J48" s="885">
        <f t="shared" si="21"/>
        <v>20</v>
      </c>
      <c r="K48" s="886">
        <f t="shared" si="22"/>
        <v>9.2000000000000011</v>
      </c>
      <c r="L48" s="887">
        <f t="shared" si="23"/>
        <v>3661.6000000000004</v>
      </c>
      <c r="M48" s="887">
        <f t="shared" si="24"/>
        <v>73232</v>
      </c>
      <c r="N48" s="887">
        <f t="shared" si="25"/>
        <v>40</v>
      </c>
      <c r="O48" s="887">
        <f t="shared" si="26"/>
        <v>318400</v>
      </c>
      <c r="P48" s="888">
        <f t="shared" si="27"/>
        <v>49.2</v>
      </c>
      <c r="Q48" s="888">
        <f t="shared" si="9"/>
        <v>391632</v>
      </c>
      <c r="R48" s="1005"/>
      <c r="S48" s="1005"/>
      <c r="T48" s="831">
        <v>37</v>
      </c>
      <c r="U48" s="1452"/>
      <c r="V48" s="900" t="s">
        <v>50</v>
      </c>
      <c r="W48" s="893">
        <f t="shared" si="28"/>
        <v>0</v>
      </c>
      <c r="X48" s="893">
        <f t="shared" si="28"/>
        <v>5</v>
      </c>
      <c r="Y48" s="894" t="e">
        <f t="shared" si="29"/>
        <v>#DIV/0!</v>
      </c>
      <c r="Z48" s="894">
        <f t="shared" si="30"/>
        <v>4</v>
      </c>
      <c r="AA48" s="894">
        <f t="shared" si="30"/>
        <v>20</v>
      </c>
      <c r="AB48" s="901"/>
      <c r="AC48" s="895">
        <f t="shared" si="34"/>
        <v>20</v>
      </c>
      <c r="AD48" s="895">
        <f t="shared" si="34"/>
        <v>0</v>
      </c>
      <c r="AE48" s="896">
        <f t="shared" si="32"/>
        <v>0</v>
      </c>
      <c r="AF48" s="902"/>
      <c r="AG48" s="902"/>
      <c r="AH48" s="902"/>
      <c r="AI48" s="902"/>
      <c r="AJ48" s="902"/>
      <c r="AK48" s="902"/>
      <c r="AL48" s="902"/>
      <c r="AM48" s="902"/>
      <c r="AN48" s="902"/>
      <c r="AO48" s="902"/>
      <c r="AP48" s="902"/>
      <c r="AQ48" s="902"/>
      <c r="AR48" s="901">
        <v>4</v>
      </c>
      <c r="AS48" s="901"/>
      <c r="AT48" s="901">
        <v>4</v>
      </c>
      <c r="AU48" s="901"/>
      <c r="AV48" s="901">
        <v>4</v>
      </c>
      <c r="AW48" s="901"/>
      <c r="AX48" s="901">
        <v>4</v>
      </c>
      <c r="AY48" s="901"/>
      <c r="AZ48" s="901">
        <v>4</v>
      </c>
      <c r="BA48" s="901"/>
      <c r="BB48" s="895">
        <f t="shared" si="35"/>
        <v>20</v>
      </c>
      <c r="BC48" s="895">
        <f t="shared" si="35"/>
        <v>0</v>
      </c>
    </row>
    <row r="49" spans="1:55" ht="11.25" hidden="1" customHeight="1" x14ac:dyDescent="0.2">
      <c r="A49" s="840">
        <v>38</v>
      </c>
      <c r="B49" s="878">
        <v>4</v>
      </c>
      <c r="C49" s="879"/>
      <c r="D49" s="1454" t="s">
        <v>73</v>
      </c>
      <c r="E49" s="903" t="s">
        <v>278</v>
      </c>
      <c r="F49" s="905"/>
      <c r="G49" s="904"/>
      <c r="H49" s="883" t="e">
        <f t="shared" si="20"/>
        <v>#DIV/0!</v>
      </c>
      <c r="I49" s="910"/>
      <c r="J49" s="885">
        <f t="shared" si="21"/>
        <v>0</v>
      </c>
      <c r="K49" s="886">
        <f t="shared" si="22"/>
        <v>0</v>
      </c>
      <c r="L49" s="887">
        <f t="shared" si="23"/>
        <v>31840</v>
      </c>
      <c r="M49" s="887">
        <f t="shared" si="24"/>
        <v>0</v>
      </c>
      <c r="N49" s="887">
        <f t="shared" si="25"/>
        <v>0</v>
      </c>
      <c r="O49" s="887">
        <f t="shared" si="26"/>
        <v>0</v>
      </c>
      <c r="P49" s="888">
        <f t="shared" si="27"/>
        <v>0</v>
      </c>
      <c r="Q49" s="888">
        <f t="shared" si="9"/>
        <v>0</v>
      </c>
      <c r="R49" s="906"/>
      <c r="S49" s="1005"/>
      <c r="T49" s="831">
        <v>38</v>
      </c>
      <c r="U49" s="1452" t="s">
        <v>73</v>
      </c>
      <c r="V49" s="900" t="s">
        <v>49</v>
      </c>
      <c r="W49" s="893">
        <f t="shared" si="28"/>
        <v>0</v>
      </c>
      <c r="X49" s="893">
        <f t="shared" si="28"/>
        <v>0</v>
      </c>
      <c r="Y49" s="894" t="e">
        <f t="shared" si="29"/>
        <v>#DIV/0!</v>
      </c>
      <c r="Z49" s="894">
        <f t="shared" si="30"/>
        <v>0</v>
      </c>
      <c r="AA49" s="894">
        <f t="shared" si="30"/>
        <v>0</v>
      </c>
      <c r="AB49" s="901"/>
      <c r="AC49" s="895" t="e">
        <f>AF49+AH49+AJ49+AL49+AN49+AP49+#REF!+AR49+AT49+AV49+AX49+AZ49</f>
        <v>#REF!</v>
      </c>
      <c r="AD49" s="895" t="e">
        <f>AG49+AI49+AK49+AM49+AO49+AQ49+#REF!+AS49+AU49+AW49+AY49+BA49</f>
        <v>#REF!</v>
      </c>
      <c r="AE49" s="896" t="e">
        <f t="shared" si="32"/>
        <v>#REF!</v>
      </c>
      <c r="AF49" s="902"/>
      <c r="AG49" s="902"/>
      <c r="AH49" s="902"/>
      <c r="AI49" s="902"/>
      <c r="AJ49" s="902"/>
      <c r="AK49" s="902"/>
      <c r="AL49" s="902"/>
      <c r="AM49" s="902"/>
      <c r="AN49" s="902"/>
      <c r="AO49" s="902"/>
      <c r="AP49" s="902"/>
      <c r="AQ49" s="902"/>
      <c r="AR49" s="902"/>
      <c r="AS49" s="901"/>
      <c r="AT49" s="902"/>
      <c r="AU49" s="901"/>
      <c r="AV49" s="902"/>
      <c r="AW49" s="901"/>
      <c r="AX49" s="902"/>
      <c r="AY49" s="901"/>
      <c r="AZ49" s="902"/>
      <c r="BA49" s="901"/>
      <c r="BB49" s="895" t="e">
        <f>AF49+AH49+AJ49+AL49+AN49+AP49+#REF!+AR49+AT49+AV49+AX49</f>
        <v>#REF!</v>
      </c>
      <c r="BC49" s="895" t="e">
        <f>AG49+AI49+AK49+AM49+AO49+AQ49+#REF!+AS49+AU49+AW49+AY49+BA49</f>
        <v>#REF!</v>
      </c>
    </row>
    <row r="50" spans="1:55" ht="12.75" hidden="1" customHeight="1" x14ac:dyDescent="0.2">
      <c r="A50" s="840">
        <v>39</v>
      </c>
      <c r="B50" s="878">
        <v>4</v>
      </c>
      <c r="C50" s="879"/>
      <c r="D50" s="1454"/>
      <c r="E50" s="903" t="s">
        <v>279</v>
      </c>
      <c r="F50" s="905"/>
      <c r="G50" s="904"/>
      <c r="H50" s="883" t="e">
        <f t="shared" si="20"/>
        <v>#DIV/0!</v>
      </c>
      <c r="I50" s="910"/>
      <c r="J50" s="885">
        <f t="shared" si="21"/>
        <v>0</v>
      </c>
      <c r="K50" s="886">
        <f t="shared" si="22"/>
        <v>0</v>
      </c>
      <c r="L50" s="887">
        <f t="shared" si="23"/>
        <v>31840</v>
      </c>
      <c r="M50" s="887">
        <f t="shared" si="24"/>
        <v>0</v>
      </c>
      <c r="N50" s="887">
        <f t="shared" si="25"/>
        <v>0</v>
      </c>
      <c r="O50" s="887">
        <f t="shared" si="26"/>
        <v>0</v>
      </c>
      <c r="P50" s="888">
        <f t="shared" si="27"/>
        <v>0</v>
      </c>
      <c r="Q50" s="888">
        <f t="shared" si="9"/>
        <v>0</v>
      </c>
      <c r="R50" s="906"/>
      <c r="S50" s="1005"/>
      <c r="T50" s="831">
        <v>39</v>
      </c>
      <c r="U50" s="1452"/>
      <c r="V50" s="900" t="s">
        <v>50</v>
      </c>
      <c r="W50" s="893">
        <f t="shared" si="28"/>
        <v>0</v>
      </c>
      <c r="X50" s="893">
        <f t="shared" si="28"/>
        <v>0</v>
      </c>
      <c r="Y50" s="894" t="e">
        <f t="shared" si="29"/>
        <v>#DIV/0!</v>
      </c>
      <c r="Z50" s="894">
        <f t="shared" si="30"/>
        <v>0</v>
      </c>
      <c r="AA50" s="894">
        <f t="shared" si="30"/>
        <v>0</v>
      </c>
      <c r="AB50" s="901"/>
      <c r="AC50" s="895" t="e">
        <f>AF50+AH50+AJ50+AL50+AN50+AP50+#REF!+AR50+AT50+AV50+AX50+AZ50</f>
        <v>#REF!</v>
      </c>
      <c r="AD50" s="895" t="e">
        <f>AG50+AI50+AK50+AM50+AO50+AQ50+#REF!+AS50+AU50+AW50+AY50+BA50</f>
        <v>#REF!</v>
      </c>
      <c r="AE50" s="896" t="e">
        <f t="shared" si="32"/>
        <v>#REF!</v>
      </c>
      <c r="AF50" s="902"/>
      <c r="AG50" s="902"/>
      <c r="AH50" s="902"/>
      <c r="AI50" s="902"/>
      <c r="AJ50" s="902"/>
      <c r="AK50" s="902"/>
      <c r="AL50" s="902"/>
      <c r="AM50" s="902"/>
      <c r="AN50" s="902"/>
      <c r="AO50" s="902"/>
      <c r="AP50" s="902"/>
      <c r="AQ50" s="902"/>
      <c r="AR50" s="901"/>
      <c r="AS50" s="901"/>
      <c r="AT50" s="901"/>
      <c r="AU50" s="901"/>
      <c r="AV50" s="901"/>
      <c r="AW50" s="901"/>
      <c r="AX50" s="901"/>
      <c r="AY50" s="901"/>
      <c r="AZ50" s="901"/>
      <c r="BA50" s="901"/>
      <c r="BB50" s="895" t="e">
        <f>AF50+AH50+AJ50+AL50+AN50+AP50+#REF!+AR50+AT50+AV50+AX50</f>
        <v>#REF!</v>
      </c>
      <c r="BC50" s="895" t="e">
        <f>AG50+AI50+AK50+AM50+AO50+AQ50+#REF!+AS50+AU50+AW50+AY50+BA50</f>
        <v>#REF!</v>
      </c>
    </row>
    <row r="51" spans="1:55" ht="12" customHeight="1" x14ac:dyDescent="0.2">
      <c r="A51" s="840">
        <v>40</v>
      </c>
      <c r="B51" s="878">
        <v>0.46</v>
      </c>
      <c r="C51" s="879"/>
      <c r="D51" s="1449" t="s">
        <v>282</v>
      </c>
      <c r="E51" s="903" t="s">
        <v>278</v>
      </c>
      <c r="F51" s="940"/>
      <c r="G51" s="941">
        <v>4</v>
      </c>
      <c r="H51" s="883" t="e">
        <f t="shared" si="20"/>
        <v>#DIV/0!</v>
      </c>
      <c r="I51" s="910">
        <v>32</v>
      </c>
      <c r="J51" s="885">
        <f t="shared" si="21"/>
        <v>128</v>
      </c>
      <c r="K51" s="886">
        <f t="shared" si="22"/>
        <v>58.88</v>
      </c>
      <c r="L51" s="887">
        <f t="shared" si="23"/>
        <v>3661.6000000000004</v>
      </c>
      <c r="M51" s="887">
        <f t="shared" si="24"/>
        <v>468684.80000000005</v>
      </c>
      <c r="N51" s="887">
        <f t="shared" si="25"/>
        <v>0</v>
      </c>
      <c r="O51" s="887">
        <f t="shared" si="26"/>
        <v>0</v>
      </c>
      <c r="P51" s="888">
        <f t="shared" si="27"/>
        <v>58.88</v>
      </c>
      <c r="Q51" s="888">
        <f t="shared" si="9"/>
        <v>468684.80000000005</v>
      </c>
      <c r="R51" s="906"/>
      <c r="S51" s="1005"/>
      <c r="T51" s="831">
        <v>40</v>
      </c>
      <c r="U51" s="1450" t="s">
        <v>74</v>
      </c>
      <c r="V51" s="900" t="s">
        <v>49</v>
      </c>
      <c r="W51" s="893">
        <f t="shared" si="28"/>
        <v>0</v>
      </c>
      <c r="X51" s="893">
        <f t="shared" si="28"/>
        <v>4</v>
      </c>
      <c r="Y51" s="894" t="e">
        <f t="shared" si="29"/>
        <v>#DIV/0!</v>
      </c>
      <c r="Z51" s="894">
        <f t="shared" si="30"/>
        <v>32</v>
      </c>
      <c r="AA51" s="894">
        <f t="shared" si="30"/>
        <v>128</v>
      </c>
      <c r="AB51" s="901"/>
      <c r="AC51" s="895">
        <f t="shared" ref="AC51:AD52" si="36">+BB51</f>
        <v>128</v>
      </c>
      <c r="AD51" s="895">
        <f t="shared" si="36"/>
        <v>0</v>
      </c>
      <c r="AE51" s="896">
        <f t="shared" si="32"/>
        <v>0</v>
      </c>
      <c r="AF51" s="902"/>
      <c r="AG51" s="902"/>
      <c r="AH51" s="902"/>
      <c r="AI51" s="902"/>
      <c r="AJ51" s="902"/>
      <c r="AK51" s="902"/>
      <c r="AL51" s="902"/>
      <c r="AM51" s="902"/>
      <c r="AN51" s="902"/>
      <c r="AO51" s="902"/>
      <c r="AP51" s="902"/>
      <c r="AQ51" s="902"/>
      <c r="AR51" s="902">
        <v>16</v>
      </c>
      <c r="AS51" s="901"/>
      <c r="AT51" s="902">
        <v>28</v>
      </c>
      <c r="AU51" s="901"/>
      <c r="AV51" s="902">
        <v>28</v>
      </c>
      <c r="AW51" s="901"/>
      <c r="AX51" s="902">
        <v>28</v>
      </c>
      <c r="AY51" s="902"/>
      <c r="AZ51" s="902">
        <v>28</v>
      </c>
      <c r="BA51" s="902"/>
      <c r="BB51" s="895">
        <f t="shared" ref="BB51:BC52" si="37">AF51+AH51+AJ51+AL51+AN51+AP51+AR51+AT51+AV51+AX51+AZ51</f>
        <v>128</v>
      </c>
      <c r="BC51" s="895">
        <f t="shared" si="37"/>
        <v>0</v>
      </c>
    </row>
    <row r="52" spans="1:55" ht="12" customHeight="1" x14ac:dyDescent="0.2">
      <c r="A52" s="840">
        <v>41</v>
      </c>
      <c r="B52" s="878">
        <v>0.46</v>
      </c>
      <c r="C52" s="879">
        <v>2</v>
      </c>
      <c r="D52" s="1449"/>
      <c r="E52" s="903" t="s">
        <v>279</v>
      </c>
      <c r="F52" s="940"/>
      <c r="G52" s="941">
        <v>2</v>
      </c>
      <c r="H52" s="883" t="e">
        <f t="shared" si="20"/>
        <v>#DIV/0!</v>
      </c>
      <c r="I52" s="910">
        <v>4</v>
      </c>
      <c r="J52" s="885">
        <f t="shared" si="21"/>
        <v>8</v>
      </c>
      <c r="K52" s="886">
        <f t="shared" si="22"/>
        <v>3.68</v>
      </c>
      <c r="L52" s="887">
        <f t="shared" si="23"/>
        <v>3661.6000000000004</v>
      </c>
      <c r="M52" s="887">
        <f t="shared" si="24"/>
        <v>29292.800000000003</v>
      </c>
      <c r="N52" s="887">
        <f t="shared" si="25"/>
        <v>16</v>
      </c>
      <c r="O52" s="887">
        <f t="shared" si="26"/>
        <v>127360</v>
      </c>
      <c r="P52" s="888">
        <f t="shared" si="27"/>
        <v>19.68</v>
      </c>
      <c r="Q52" s="888">
        <f t="shared" si="9"/>
        <v>156652.79999999999</v>
      </c>
      <c r="R52" s="906"/>
      <c r="S52" s="1005"/>
      <c r="T52" s="831">
        <v>41</v>
      </c>
      <c r="U52" s="1450"/>
      <c r="V52" s="900" t="s">
        <v>50</v>
      </c>
      <c r="W52" s="893">
        <f t="shared" si="28"/>
        <v>0</v>
      </c>
      <c r="X52" s="893">
        <f t="shared" si="28"/>
        <v>2</v>
      </c>
      <c r="Y52" s="894" t="e">
        <f t="shared" si="29"/>
        <v>#DIV/0!</v>
      </c>
      <c r="Z52" s="894">
        <f t="shared" si="30"/>
        <v>4</v>
      </c>
      <c r="AA52" s="894">
        <f t="shared" si="30"/>
        <v>8</v>
      </c>
      <c r="AB52" s="901"/>
      <c r="AC52" s="895">
        <f t="shared" si="36"/>
        <v>8</v>
      </c>
      <c r="AD52" s="895">
        <f t="shared" si="36"/>
        <v>0</v>
      </c>
      <c r="AE52" s="896">
        <f t="shared" si="32"/>
        <v>0</v>
      </c>
      <c r="AF52" s="902"/>
      <c r="AG52" s="902"/>
      <c r="AH52" s="902"/>
      <c r="AI52" s="902"/>
      <c r="AJ52" s="902"/>
      <c r="AK52" s="902"/>
      <c r="AL52" s="902"/>
      <c r="AM52" s="902"/>
      <c r="AN52" s="902"/>
      <c r="AO52" s="902"/>
      <c r="AP52" s="902"/>
      <c r="AQ52" s="902"/>
      <c r="AR52" s="901">
        <v>1</v>
      </c>
      <c r="AS52" s="901"/>
      <c r="AT52" s="901">
        <v>2</v>
      </c>
      <c r="AU52" s="901"/>
      <c r="AV52" s="901">
        <v>2</v>
      </c>
      <c r="AW52" s="901"/>
      <c r="AX52" s="901">
        <v>2</v>
      </c>
      <c r="AY52" s="901"/>
      <c r="AZ52" s="901">
        <v>1</v>
      </c>
      <c r="BA52" s="901"/>
      <c r="BB52" s="895">
        <f t="shared" si="37"/>
        <v>8</v>
      </c>
      <c r="BC52" s="895">
        <f t="shared" si="37"/>
        <v>0</v>
      </c>
    </row>
    <row r="53" spans="1:55" ht="12" hidden="1" customHeight="1" x14ac:dyDescent="0.2">
      <c r="A53" s="840">
        <v>42</v>
      </c>
      <c r="B53" s="878">
        <v>0.5</v>
      </c>
      <c r="C53" s="879"/>
      <c r="D53" s="1454" t="s">
        <v>75</v>
      </c>
      <c r="E53" s="903" t="s">
        <v>278</v>
      </c>
      <c r="F53" s="905"/>
      <c r="G53" s="904"/>
      <c r="H53" s="883" t="e">
        <f t="shared" si="20"/>
        <v>#DIV/0!</v>
      </c>
      <c r="I53" s="910"/>
      <c r="J53" s="885">
        <f t="shared" si="21"/>
        <v>0</v>
      </c>
      <c r="K53" s="886">
        <f t="shared" si="22"/>
        <v>0</v>
      </c>
      <c r="L53" s="887">
        <f t="shared" si="23"/>
        <v>3980</v>
      </c>
      <c r="M53" s="887">
        <f t="shared" si="24"/>
        <v>0</v>
      </c>
      <c r="N53" s="887">
        <f t="shared" si="25"/>
        <v>0</v>
      </c>
      <c r="O53" s="887">
        <f t="shared" si="26"/>
        <v>0</v>
      </c>
      <c r="P53" s="888">
        <f t="shared" si="27"/>
        <v>0</v>
      </c>
      <c r="Q53" s="888">
        <f t="shared" si="9"/>
        <v>0</v>
      </c>
      <c r="R53" s="906"/>
      <c r="S53" s="1005"/>
      <c r="T53" s="831">
        <v>42</v>
      </c>
      <c r="U53" s="1452" t="s">
        <v>75</v>
      </c>
      <c r="V53" s="900" t="s">
        <v>49</v>
      </c>
      <c r="W53" s="893">
        <f t="shared" si="28"/>
        <v>0</v>
      </c>
      <c r="X53" s="893">
        <f t="shared" si="28"/>
        <v>0</v>
      </c>
      <c r="Y53" s="894" t="e">
        <f t="shared" si="29"/>
        <v>#DIV/0!</v>
      </c>
      <c r="Z53" s="894">
        <f t="shared" si="30"/>
        <v>0</v>
      </c>
      <c r="AA53" s="894">
        <f t="shared" si="30"/>
        <v>0</v>
      </c>
      <c r="AB53" s="901"/>
      <c r="AC53" s="895" t="e">
        <f>AF53+AH53+AJ53+AL53+AN53+AP53+#REF!+AR53+AT53+AV53+AX53+AZ53</f>
        <v>#REF!</v>
      </c>
      <c r="AD53" s="895" t="e">
        <f>AG53+AI53+AK53+AM53+AO53+AQ53+#REF!+AS53+AU53+AW53+AY53+BA53</f>
        <v>#REF!</v>
      </c>
      <c r="AE53" s="896" t="e">
        <f t="shared" si="32"/>
        <v>#REF!</v>
      </c>
      <c r="AF53" s="902"/>
      <c r="AG53" s="902"/>
      <c r="AH53" s="902"/>
      <c r="AI53" s="902"/>
      <c r="AJ53" s="902"/>
      <c r="AK53" s="902"/>
      <c r="AL53" s="902"/>
      <c r="AM53" s="902"/>
      <c r="AN53" s="902"/>
      <c r="AO53" s="902"/>
      <c r="AP53" s="902"/>
      <c r="AQ53" s="902"/>
      <c r="AR53" s="901"/>
      <c r="AS53" s="901"/>
      <c r="AT53" s="901"/>
      <c r="AU53" s="901"/>
      <c r="AV53" s="901"/>
      <c r="AW53" s="901"/>
      <c r="AX53" s="901"/>
      <c r="AY53" s="901"/>
      <c r="AZ53" s="901"/>
      <c r="BA53" s="901"/>
      <c r="BB53" s="895" t="e">
        <f>AF53+AH53+AJ53+AL53+AN53+AP53+#REF!+AR53+AT53+AV53+AX53</f>
        <v>#REF!</v>
      </c>
      <c r="BC53" s="895" t="e">
        <f>AG53+AI53+AK53+AM53+AO53+AQ53+#REF!+AS53+AU53+AW53+AY53+BA53</f>
        <v>#REF!</v>
      </c>
    </row>
    <row r="54" spans="1:55" ht="12" hidden="1" customHeight="1" x14ac:dyDescent="0.2">
      <c r="A54" s="840">
        <v>43</v>
      </c>
      <c r="B54" s="878">
        <v>0.5</v>
      </c>
      <c r="C54" s="879"/>
      <c r="D54" s="1454"/>
      <c r="E54" s="903" t="s">
        <v>279</v>
      </c>
      <c r="F54" s="905"/>
      <c r="G54" s="904"/>
      <c r="H54" s="883" t="e">
        <f t="shared" si="20"/>
        <v>#DIV/0!</v>
      </c>
      <c r="I54" s="910"/>
      <c r="J54" s="885">
        <f t="shared" si="21"/>
        <v>0</v>
      </c>
      <c r="K54" s="886">
        <f t="shared" si="22"/>
        <v>0</v>
      </c>
      <c r="L54" s="887">
        <f t="shared" si="23"/>
        <v>3980</v>
      </c>
      <c r="M54" s="887">
        <f t="shared" si="24"/>
        <v>0</v>
      </c>
      <c r="N54" s="887">
        <f t="shared" si="25"/>
        <v>0</v>
      </c>
      <c r="O54" s="887">
        <f t="shared" si="26"/>
        <v>0</v>
      </c>
      <c r="P54" s="888">
        <f t="shared" si="27"/>
        <v>0</v>
      </c>
      <c r="Q54" s="888">
        <f t="shared" si="9"/>
        <v>0</v>
      </c>
      <c r="R54" s="906"/>
      <c r="S54" s="1005"/>
      <c r="T54" s="831">
        <v>43</v>
      </c>
      <c r="U54" s="1452"/>
      <c r="V54" s="900" t="s">
        <v>50</v>
      </c>
      <c r="W54" s="893">
        <f t="shared" si="28"/>
        <v>0</v>
      </c>
      <c r="X54" s="893">
        <f t="shared" si="28"/>
        <v>0</v>
      </c>
      <c r="Y54" s="894" t="e">
        <f t="shared" si="29"/>
        <v>#DIV/0!</v>
      </c>
      <c r="Z54" s="894">
        <f t="shared" si="30"/>
        <v>0</v>
      </c>
      <c r="AA54" s="894">
        <f t="shared" si="30"/>
        <v>0</v>
      </c>
      <c r="AB54" s="901"/>
      <c r="AC54" s="895" t="e">
        <f>AF54+AH54+AJ54+AL54+AN54+AP54+#REF!+AR54+AT54+AV54+AX54+AZ54</f>
        <v>#REF!</v>
      </c>
      <c r="AD54" s="895" t="e">
        <f>AG54+AI54+AK54+AM54+AO54+AQ54+#REF!+AS54+AU54+AW54+AY54+BA54</f>
        <v>#REF!</v>
      </c>
      <c r="AE54" s="896" t="e">
        <f t="shared" si="32"/>
        <v>#REF!</v>
      </c>
      <c r="AF54" s="902"/>
      <c r="AG54" s="902"/>
      <c r="AH54" s="902"/>
      <c r="AI54" s="902"/>
      <c r="AJ54" s="902"/>
      <c r="AK54" s="902"/>
      <c r="AL54" s="902"/>
      <c r="AM54" s="902"/>
      <c r="AN54" s="902"/>
      <c r="AO54" s="902"/>
      <c r="AP54" s="902"/>
      <c r="AQ54" s="902"/>
      <c r="AR54" s="901"/>
      <c r="AS54" s="901"/>
      <c r="AT54" s="901"/>
      <c r="AU54" s="901"/>
      <c r="AV54" s="901"/>
      <c r="AW54" s="901"/>
      <c r="AX54" s="901"/>
      <c r="AY54" s="901"/>
      <c r="AZ54" s="901"/>
      <c r="BA54" s="901"/>
      <c r="BB54" s="895" t="e">
        <f>AF54+AH54+AJ54+AL54+AN54+AP54+#REF!+AR54+AT54+AV54+AX54</f>
        <v>#REF!</v>
      </c>
      <c r="BC54" s="895" t="e">
        <f>AG54+AI54+AK54+AM54+AO54+AQ54+#REF!+AS54+AU54+AW54+AY54+BA54</f>
        <v>#REF!</v>
      </c>
    </row>
    <row r="55" spans="1:55" ht="12" hidden="1" customHeight="1" x14ac:dyDescent="0.2">
      <c r="A55" s="840">
        <v>44</v>
      </c>
      <c r="B55" s="878">
        <v>1</v>
      </c>
      <c r="C55" s="909"/>
      <c r="D55" s="1449" t="s">
        <v>76</v>
      </c>
      <c r="E55" s="903" t="s">
        <v>278</v>
      </c>
      <c r="F55" s="942"/>
      <c r="G55" s="943"/>
      <c r="H55" s="883" t="e">
        <f t="shared" si="20"/>
        <v>#DIV/0!</v>
      </c>
      <c r="I55" s="899"/>
      <c r="J55" s="885">
        <f t="shared" si="21"/>
        <v>0</v>
      </c>
      <c r="K55" s="886">
        <f t="shared" si="22"/>
        <v>0</v>
      </c>
      <c r="L55" s="887">
        <f t="shared" si="23"/>
        <v>7960</v>
      </c>
      <c r="M55" s="887">
        <f t="shared" si="24"/>
        <v>0</v>
      </c>
      <c r="N55" s="887">
        <f t="shared" si="25"/>
        <v>0</v>
      </c>
      <c r="O55" s="887">
        <f t="shared" si="26"/>
        <v>0</v>
      </c>
      <c r="P55" s="888">
        <f t="shared" si="27"/>
        <v>0</v>
      </c>
      <c r="Q55" s="888">
        <f t="shared" si="9"/>
        <v>0</v>
      </c>
      <c r="R55" s="906"/>
      <c r="S55" s="1005"/>
      <c r="T55" s="831">
        <v>44</v>
      </c>
      <c r="U55" s="1450" t="s">
        <v>76</v>
      </c>
      <c r="V55" s="900" t="s">
        <v>49</v>
      </c>
      <c r="W55" s="893">
        <f t="shared" si="28"/>
        <v>0</v>
      </c>
      <c r="X55" s="893">
        <f t="shared" si="28"/>
        <v>0</v>
      </c>
      <c r="Y55" s="894" t="e">
        <f t="shared" si="29"/>
        <v>#DIV/0!</v>
      </c>
      <c r="Z55" s="894">
        <f t="shared" si="30"/>
        <v>0</v>
      </c>
      <c r="AA55" s="894">
        <f t="shared" si="30"/>
        <v>0</v>
      </c>
      <c r="AB55" s="901"/>
      <c r="AC55" s="895" t="e">
        <f>AF55+AH55+AJ55+AL55+AN55+AP55+#REF!+AR55+AT55+AV55+AX55+AZ55</f>
        <v>#REF!</v>
      </c>
      <c r="AD55" s="895" t="e">
        <f>AG55+AI55+AK55+AM55+AO55+AQ55+#REF!+AS55+AU55+AW55+AY55+BA55</f>
        <v>#REF!</v>
      </c>
      <c r="AE55" s="896" t="e">
        <f t="shared" si="32"/>
        <v>#REF!</v>
      </c>
      <c r="AF55" s="902"/>
      <c r="AG55" s="902"/>
      <c r="AH55" s="902"/>
      <c r="AI55" s="902"/>
      <c r="AJ55" s="902"/>
      <c r="AK55" s="902"/>
      <c r="AL55" s="902"/>
      <c r="AM55" s="902"/>
      <c r="AN55" s="902"/>
      <c r="AO55" s="902"/>
      <c r="AP55" s="902"/>
      <c r="AQ55" s="902"/>
      <c r="AR55" s="901"/>
      <c r="AS55" s="901"/>
      <c r="AT55" s="901"/>
      <c r="AU55" s="901"/>
      <c r="AV55" s="901"/>
      <c r="AW55" s="901"/>
      <c r="AX55" s="901"/>
      <c r="AY55" s="901"/>
      <c r="AZ55" s="901"/>
      <c r="BA55" s="901"/>
      <c r="BB55" s="895" t="e">
        <f>AF55+AH55+AJ55+AL55+AN55+AP55+#REF!+AR55+AT55+AV55+AX55</f>
        <v>#REF!</v>
      </c>
      <c r="BC55" s="895" t="e">
        <f>AG55+AI55+AK55+AM55+AO55+AQ55+#REF!+AS55+AU55+AW55+AY55+BA55</f>
        <v>#REF!</v>
      </c>
    </row>
    <row r="56" spans="1:55" ht="12" hidden="1" customHeight="1" x14ac:dyDescent="0.2">
      <c r="A56" s="840">
        <v>45</v>
      </c>
      <c r="B56" s="878">
        <v>1</v>
      </c>
      <c r="C56" s="909"/>
      <c r="D56" s="1449"/>
      <c r="E56" s="903" t="s">
        <v>279</v>
      </c>
      <c r="F56" s="942"/>
      <c r="G56" s="943"/>
      <c r="H56" s="883" t="e">
        <f t="shared" si="20"/>
        <v>#DIV/0!</v>
      </c>
      <c r="I56" s="899"/>
      <c r="J56" s="885">
        <f t="shared" si="21"/>
        <v>0</v>
      </c>
      <c r="K56" s="886">
        <f t="shared" si="22"/>
        <v>0</v>
      </c>
      <c r="L56" s="887">
        <f t="shared" si="23"/>
        <v>7960</v>
      </c>
      <c r="M56" s="887">
        <f t="shared" si="24"/>
        <v>0</v>
      </c>
      <c r="N56" s="887">
        <f t="shared" si="25"/>
        <v>0</v>
      </c>
      <c r="O56" s="887">
        <f t="shared" si="26"/>
        <v>0</v>
      </c>
      <c r="P56" s="888">
        <f t="shared" si="27"/>
        <v>0</v>
      </c>
      <c r="Q56" s="888">
        <f t="shared" si="9"/>
        <v>0</v>
      </c>
      <c r="R56" s="906"/>
      <c r="S56" s="1005"/>
      <c r="T56" s="831">
        <v>45</v>
      </c>
      <c r="U56" s="1450"/>
      <c r="V56" s="900" t="s">
        <v>50</v>
      </c>
      <c r="W56" s="893">
        <f t="shared" si="28"/>
        <v>0</v>
      </c>
      <c r="X56" s="893">
        <f t="shared" si="28"/>
        <v>0</v>
      </c>
      <c r="Y56" s="894" t="e">
        <f t="shared" si="29"/>
        <v>#DIV/0!</v>
      </c>
      <c r="Z56" s="894">
        <f t="shared" si="30"/>
        <v>0</v>
      </c>
      <c r="AA56" s="894">
        <f t="shared" si="30"/>
        <v>0</v>
      </c>
      <c r="AB56" s="901"/>
      <c r="AC56" s="895" t="e">
        <f>AF56+AH56+AJ56+AL56+AN56+AP56+#REF!+AR56+AT56+AV56+AX56+AZ56</f>
        <v>#REF!</v>
      </c>
      <c r="AD56" s="895" t="e">
        <f>AG56+AI56+AK56+AM56+AO56+AQ56+#REF!+AS56+AU56+AW56+AY56+BA56</f>
        <v>#REF!</v>
      </c>
      <c r="AE56" s="896" t="e">
        <f t="shared" si="32"/>
        <v>#REF!</v>
      </c>
      <c r="AF56" s="902"/>
      <c r="AG56" s="902"/>
      <c r="AH56" s="902"/>
      <c r="AI56" s="902"/>
      <c r="AJ56" s="902"/>
      <c r="AK56" s="902"/>
      <c r="AL56" s="902"/>
      <c r="AM56" s="902"/>
      <c r="AN56" s="902"/>
      <c r="AO56" s="902"/>
      <c r="AP56" s="902"/>
      <c r="AQ56" s="902"/>
      <c r="AR56" s="901"/>
      <c r="AS56" s="901"/>
      <c r="AT56" s="901"/>
      <c r="AU56" s="901"/>
      <c r="AV56" s="901"/>
      <c r="AW56" s="901"/>
      <c r="AX56" s="901"/>
      <c r="AY56" s="901"/>
      <c r="AZ56" s="901"/>
      <c r="BA56" s="901"/>
      <c r="BB56" s="895" t="e">
        <f>AF56+AH56+AJ56+AL56+AN56+AP56+#REF!+AR56+AT56+AV56+AX56</f>
        <v>#REF!</v>
      </c>
      <c r="BC56" s="895" t="e">
        <f>AG56+AI56+AK56+AM56+AO56+AQ56+#REF!+AS56+AU56+AW56+AY56+BA56</f>
        <v>#REF!</v>
      </c>
    </row>
    <row r="57" spans="1:55" ht="13.5" hidden="1" customHeight="1" x14ac:dyDescent="0.2">
      <c r="A57" s="840">
        <v>46</v>
      </c>
      <c r="B57" s="878">
        <v>1</v>
      </c>
      <c r="C57" s="879"/>
      <c r="D57" s="907" t="s">
        <v>77</v>
      </c>
      <c r="E57" s="880" t="s">
        <v>78</v>
      </c>
      <c r="F57" s="942"/>
      <c r="G57" s="943"/>
      <c r="H57" s="883" t="e">
        <f t="shared" si="20"/>
        <v>#DIV/0!</v>
      </c>
      <c r="I57" s="899"/>
      <c r="J57" s="885">
        <f t="shared" si="21"/>
        <v>0</v>
      </c>
      <c r="K57" s="886">
        <f t="shared" si="22"/>
        <v>0</v>
      </c>
      <c r="L57" s="887">
        <f t="shared" si="23"/>
        <v>7960</v>
      </c>
      <c r="M57" s="887">
        <f t="shared" si="24"/>
        <v>0</v>
      </c>
      <c r="N57" s="887">
        <f t="shared" si="25"/>
        <v>0</v>
      </c>
      <c r="O57" s="887">
        <f t="shared" si="26"/>
        <v>0</v>
      </c>
      <c r="P57" s="888">
        <f t="shared" si="27"/>
        <v>0</v>
      </c>
      <c r="Q57" s="888">
        <f t="shared" si="9"/>
        <v>0</v>
      </c>
      <c r="R57" s="906"/>
      <c r="S57" s="1005"/>
      <c r="T57" s="831">
        <v>46</v>
      </c>
      <c r="U57" s="908" t="s">
        <v>77</v>
      </c>
      <c r="V57" s="900" t="s">
        <v>78</v>
      </c>
      <c r="W57" s="893">
        <f t="shared" si="28"/>
        <v>0</v>
      </c>
      <c r="X57" s="893">
        <f t="shared" si="28"/>
        <v>0</v>
      </c>
      <c r="Y57" s="894" t="e">
        <f t="shared" si="29"/>
        <v>#DIV/0!</v>
      </c>
      <c r="Z57" s="894">
        <f t="shared" si="30"/>
        <v>0</v>
      </c>
      <c r="AA57" s="894">
        <f t="shared" si="30"/>
        <v>0</v>
      </c>
      <c r="AB57" s="901"/>
      <c r="AC57" s="895" t="e">
        <f>AF57+AH57+AJ57+AL57+AN57+AP57+#REF!+AR57+AT57+AV57+AX57+AZ57</f>
        <v>#REF!</v>
      </c>
      <c r="AD57" s="895" t="e">
        <f>AG57+AI57+AK57+AM57+AO57+AQ57+#REF!+AS57+AU57+AW57+AY57+BA57</f>
        <v>#REF!</v>
      </c>
      <c r="AE57" s="896" t="e">
        <f t="shared" si="32"/>
        <v>#REF!</v>
      </c>
      <c r="AF57" s="902"/>
      <c r="AG57" s="902"/>
      <c r="AH57" s="902"/>
      <c r="AI57" s="902"/>
      <c r="AJ57" s="902"/>
      <c r="AK57" s="902"/>
      <c r="AL57" s="902"/>
      <c r="AM57" s="902"/>
      <c r="AN57" s="902"/>
      <c r="AO57" s="902"/>
      <c r="AP57" s="902"/>
      <c r="AQ57" s="902"/>
      <c r="AR57" s="901"/>
      <c r="AS57" s="901"/>
      <c r="AT57" s="901"/>
      <c r="AU57" s="901"/>
      <c r="AV57" s="901"/>
      <c r="AW57" s="901"/>
      <c r="AX57" s="901"/>
      <c r="AY57" s="901"/>
      <c r="AZ57" s="901"/>
      <c r="BA57" s="901"/>
      <c r="BB57" s="895" t="e">
        <f>AF57+AH57+AJ57+AL57+AN57+AP57+#REF!+AR57+AT57+AV57+AX57</f>
        <v>#REF!</v>
      </c>
      <c r="BC57" s="895" t="e">
        <f>AG57+AI57+AK57+AM57+AO57+AQ57+#REF!+AS57+AU57+AW57+AY57+BA57</f>
        <v>#REF!</v>
      </c>
    </row>
    <row r="58" spans="1:55" ht="12" hidden="1" customHeight="1" x14ac:dyDescent="0.2">
      <c r="A58" s="840">
        <v>47</v>
      </c>
      <c r="B58" s="878">
        <v>2</v>
      </c>
      <c r="C58" s="879"/>
      <c r="D58" s="1454" t="s">
        <v>79</v>
      </c>
      <c r="E58" s="903" t="s">
        <v>278</v>
      </c>
      <c r="F58" s="942"/>
      <c r="G58" s="943"/>
      <c r="H58" s="883" t="e">
        <f t="shared" si="20"/>
        <v>#DIV/0!</v>
      </c>
      <c r="I58" s="899"/>
      <c r="J58" s="885">
        <f t="shared" si="21"/>
        <v>0</v>
      </c>
      <c r="K58" s="886">
        <f t="shared" si="22"/>
        <v>0</v>
      </c>
      <c r="L58" s="887">
        <f t="shared" si="23"/>
        <v>15920</v>
      </c>
      <c r="M58" s="887">
        <f t="shared" si="24"/>
        <v>0</v>
      </c>
      <c r="N58" s="887">
        <f t="shared" si="25"/>
        <v>0</v>
      </c>
      <c r="O58" s="887">
        <f t="shared" si="26"/>
        <v>0</v>
      </c>
      <c r="P58" s="888">
        <f t="shared" si="27"/>
        <v>0</v>
      </c>
      <c r="Q58" s="888">
        <f t="shared" si="9"/>
        <v>0</v>
      </c>
      <c r="R58" s="906"/>
      <c r="S58" s="1005"/>
      <c r="T58" s="831">
        <v>47</v>
      </c>
      <c r="U58" s="1452" t="s">
        <v>79</v>
      </c>
      <c r="V58" s="900" t="s">
        <v>49</v>
      </c>
      <c r="W58" s="893">
        <f t="shared" si="28"/>
        <v>0</v>
      </c>
      <c r="X58" s="893">
        <f t="shared" si="28"/>
        <v>0</v>
      </c>
      <c r="Y58" s="894" t="e">
        <f t="shared" si="29"/>
        <v>#DIV/0!</v>
      </c>
      <c r="Z58" s="894">
        <f t="shared" si="30"/>
        <v>0</v>
      </c>
      <c r="AA58" s="894">
        <f t="shared" si="30"/>
        <v>0</v>
      </c>
      <c r="AB58" s="901"/>
      <c r="AC58" s="895" t="e">
        <f>AF58+AH58+AJ58+AL58+AN58+AP58+#REF!+AR58+AT58+AV58+AX58+AZ58</f>
        <v>#REF!</v>
      </c>
      <c r="AD58" s="895" t="e">
        <f>AG58+AI58+AK58+AM58+AO58+AQ58+#REF!+AS58+AU58+AW58+AY58+BA58</f>
        <v>#REF!</v>
      </c>
      <c r="AE58" s="896" t="e">
        <f t="shared" si="32"/>
        <v>#REF!</v>
      </c>
      <c r="AF58" s="902"/>
      <c r="AG58" s="902"/>
      <c r="AH58" s="902"/>
      <c r="AI58" s="902"/>
      <c r="AJ58" s="902"/>
      <c r="AK58" s="902"/>
      <c r="AL58" s="902"/>
      <c r="AM58" s="902"/>
      <c r="AN58" s="902"/>
      <c r="AO58" s="902"/>
      <c r="AP58" s="902"/>
      <c r="AQ58" s="902"/>
      <c r="AR58" s="902"/>
      <c r="AS58" s="901"/>
      <c r="AT58" s="902"/>
      <c r="AU58" s="901"/>
      <c r="AV58" s="902"/>
      <c r="AW58" s="901"/>
      <c r="AX58" s="902"/>
      <c r="AY58" s="901"/>
      <c r="AZ58" s="902"/>
      <c r="BA58" s="901"/>
      <c r="BB58" s="895" t="e">
        <f>AF58+AH58+AJ58+AL58+AN58+AP58+#REF!+AR58+AT58+AV58+AX58</f>
        <v>#REF!</v>
      </c>
      <c r="BC58" s="895" t="e">
        <f>AG58+AI58+AK58+AM58+AO58+AQ58+#REF!+AS58+AU58+AW58+AY58+BA58</f>
        <v>#REF!</v>
      </c>
    </row>
    <row r="59" spans="1:55" ht="12" hidden="1" customHeight="1" x14ac:dyDescent="0.2">
      <c r="A59" s="840">
        <v>48</v>
      </c>
      <c r="B59" s="878">
        <v>2</v>
      </c>
      <c r="C59" s="879"/>
      <c r="D59" s="1454"/>
      <c r="E59" s="903" t="s">
        <v>279</v>
      </c>
      <c r="F59" s="942"/>
      <c r="G59" s="943"/>
      <c r="H59" s="883" t="e">
        <f t="shared" si="20"/>
        <v>#DIV/0!</v>
      </c>
      <c r="I59" s="899"/>
      <c r="J59" s="885">
        <f t="shared" si="21"/>
        <v>0</v>
      </c>
      <c r="K59" s="886">
        <f t="shared" si="22"/>
        <v>0</v>
      </c>
      <c r="L59" s="887">
        <f t="shared" si="23"/>
        <v>15920</v>
      </c>
      <c r="M59" s="887">
        <f t="shared" si="24"/>
        <v>0</v>
      </c>
      <c r="N59" s="887">
        <f t="shared" si="25"/>
        <v>0</v>
      </c>
      <c r="O59" s="887">
        <f t="shared" si="26"/>
        <v>0</v>
      </c>
      <c r="P59" s="888">
        <f t="shared" si="27"/>
        <v>0</v>
      </c>
      <c r="Q59" s="888">
        <f t="shared" si="9"/>
        <v>0</v>
      </c>
      <c r="R59" s="906"/>
      <c r="S59" s="1005"/>
      <c r="T59" s="831">
        <v>48</v>
      </c>
      <c r="U59" s="1452"/>
      <c r="V59" s="900" t="s">
        <v>50</v>
      </c>
      <c r="W59" s="893">
        <f t="shared" si="28"/>
        <v>0</v>
      </c>
      <c r="X59" s="893">
        <f t="shared" si="28"/>
        <v>0</v>
      </c>
      <c r="Y59" s="894" t="e">
        <f t="shared" si="29"/>
        <v>#DIV/0!</v>
      </c>
      <c r="Z59" s="894">
        <f t="shared" si="30"/>
        <v>0</v>
      </c>
      <c r="AA59" s="894">
        <f t="shared" si="30"/>
        <v>0</v>
      </c>
      <c r="AB59" s="901"/>
      <c r="AC59" s="895" t="e">
        <f>AF59+AH59+AJ59+AL59+AN59+AP59+#REF!+AR59+AT59+AV59+AX59+AZ59</f>
        <v>#REF!</v>
      </c>
      <c r="AD59" s="895" t="e">
        <f>AG59+AI59+AK59+AM59+AO59+AQ59+#REF!+AS59+AU59+AW59+AY59+BA59</f>
        <v>#REF!</v>
      </c>
      <c r="AE59" s="896" t="e">
        <f t="shared" si="32"/>
        <v>#REF!</v>
      </c>
      <c r="AF59" s="902"/>
      <c r="AG59" s="902"/>
      <c r="AH59" s="902"/>
      <c r="AI59" s="902"/>
      <c r="AJ59" s="902"/>
      <c r="AK59" s="902"/>
      <c r="AL59" s="902"/>
      <c r="AM59" s="902"/>
      <c r="AN59" s="902"/>
      <c r="AO59" s="902"/>
      <c r="AP59" s="902"/>
      <c r="AQ59" s="902"/>
      <c r="AR59" s="901"/>
      <c r="AS59" s="901"/>
      <c r="AT59" s="901"/>
      <c r="AU59" s="901"/>
      <c r="AV59" s="901"/>
      <c r="AW59" s="901"/>
      <c r="AX59" s="901"/>
      <c r="AY59" s="901"/>
      <c r="AZ59" s="901"/>
      <c r="BA59" s="901"/>
      <c r="BB59" s="895" t="e">
        <f>AF59+AH59+AJ59+AL59+AN59+AP59+#REF!+AR59+AT59+AV59+AX59</f>
        <v>#REF!</v>
      </c>
      <c r="BC59" s="895" t="e">
        <f>AG59+AI59+AK59+AM59+AO59+AQ59+#REF!+AS59+AU59+AW59+AY59+BA59</f>
        <v>#REF!</v>
      </c>
    </row>
    <row r="60" spans="1:55" ht="12" hidden="1" customHeight="1" x14ac:dyDescent="0.2">
      <c r="A60" s="840">
        <v>49</v>
      </c>
      <c r="B60" s="878">
        <v>2</v>
      </c>
      <c r="C60" s="879"/>
      <c r="D60" s="1449" t="s">
        <v>80</v>
      </c>
      <c r="E60" s="903" t="s">
        <v>278</v>
      </c>
      <c r="F60" s="942"/>
      <c r="G60" s="943"/>
      <c r="H60" s="883" t="e">
        <f t="shared" si="20"/>
        <v>#DIV/0!</v>
      </c>
      <c r="I60" s="899"/>
      <c r="J60" s="885">
        <f t="shared" si="21"/>
        <v>0</v>
      </c>
      <c r="K60" s="886">
        <f t="shared" si="22"/>
        <v>0</v>
      </c>
      <c r="L60" s="887">
        <f t="shared" si="23"/>
        <v>15920</v>
      </c>
      <c r="M60" s="887">
        <f t="shared" si="24"/>
        <v>0</v>
      </c>
      <c r="N60" s="887">
        <f t="shared" si="25"/>
        <v>0</v>
      </c>
      <c r="O60" s="887">
        <f t="shared" si="26"/>
        <v>0</v>
      </c>
      <c r="P60" s="888">
        <f t="shared" si="27"/>
        <v>0</v>
      </c>
      <c r="Q60" s="888">
        <f t="shared" si="9"/>
        <v>0</v>
      </c>
      <c r="R60" s="906"/>
      <c r="S60" s="1005"/>
      <c r="T60" s="831">
        <v>49</v>
      </c>
      <c r="U60" s="1450" t="s">
        <v>80</v>
      </c>
      <c r="V60" s="900" t="s">
        <v>49</v>
      </c>
      <c r="W60" s="893">
        <f t="shared" si="28"/>
        <v>0</v>
      </c>
      <c r="X60" s="893">
        <f t="shared" si="28"/>
        <v>0</v>
      </c>
      <c r="Y60" s="894" t="e">
        <f t="shared" si="29"/>
        <v>#DIV/0!</v>
      </c>
      <c r="Z60" s="894">
        <f t="shared" si="30"/>
        <v>0</v>
      </c>
      <c r="AA60" s="894">
        <f t="shared" si="30"/>
        <v>0</v>
      </c>
      <c r="AB60" s="901"/>
      <c r="AC60" s="895" t="e">
        <f>AF60+AH60+AJ60+AL60+AN60+AP60+#REF!+AR60+AT60+AV60+AX60+AZ60</f>
        <v>#REF!</v>
      </c>
      <c r="AD60" s="895" t="e">
        <f>AG60+AI60+AK60+AM60+AO60+AQ60+#REF!+AS60+AU60+AW60+AY60+BA60</f>
        <v>#REF!</v>
      </c>
      <c r="AE60" s="896" t="e">
        <f t="shared" si="32"/>
        <v>#REF!</v>
      </c>
      <c r="AF60" s="902"/>
      <c r="AG60" s="902"/>
      <c r="AH60" s="902"/>
      <c r="AI60" s="902"/>
      <c r="AJ60" s="902"/>
      <c r="AK60" s="902"/>
      <c r="AL60" s="902"/>
      <c r="AM60" s="902"/>
      <c r="AN60" s="902"/>
      <c r="AO60" s="902"/>
      <c r="AP60" s="902"/>
      <c r="AQ60" s="902"/>
      <c r="AR60" s="901"/>
      <c r="AS60" s="901"/>
      <c r="AT60" s="901"/>
      <c r="AU60" s="901"/>
      <c r="AV60" s="901"/>
      <c r="AW60" s="901"/>
      <c r="AX60" s="901"/>
      <c r="AY60" s="901"/>
      <c r="AZ60" s="901"/>
      <c r="BA60" s="901"/>
      <c r="BB60" s="895" t="e">
        <f>AF60+AH60+AJ60+AL60+AN60+AP60+#REF!+AR60+AT60+AV60+AX60</f>
        <v>#REF!</v>
      </c>
      <c r="BC60" s="895" t="e">
        <f>AG60+AI60+AK60+AM60+AO60+AQ60+#REF!+AS60+AU60+AW60+AY60+BA60</f>
        <v>#REF!</v>
      </c>
    </row>
    <row r="61" spans="1:55" ht="12" hidden="1" customHeight="1" x14ac:dyDescent="0.2">
      <c r="A61" s="840">
        <v>50</v>
      </c>
      <c r="B61" s="878">
        <v>1</v>
      </c>
      <c r="C61" s="879"/>
      <c r="D61" s="1449"/>
      <c r="E61" s="903" t="s">
        <v>279</v>
      </c>
      <c r="F61" s="942"/>
      <c r="G61" s="943"/>
      <c r="H61" s="883" t="e">
        <f t="shared" si="20"/>
        <v>#DIV/0!</v>
      </c>
      <c r="I61" s="899"/>
      <c r="J61" s="885">
        <f t="shared" si="21"/>
        <v>0</v>
      </c>
      <c r="K61" s="886">
        <f t="shared" si="22"/>
        <v>0</v>
      </c>
      <c r="L61" s="887">
        <f t="shared" si="23"/>
        <v>7960</v>
      </c>
      <c r="M61" s="887">
        <f t="shared" si="24"/>
        <v>0</v>
      </c>
      <c r="N61" s="887">
        <f t="shared" si="25"/>
        <v>0</v>
      </c>
      <c r="O61" s="887">
        <f t="shared" si="26"/>
        <v>0</v>
      </c>
      <c r="P61" s="888">
        <f t="shared" si="27"/>
        <v>0</v>
      </c>
      <c r="Q61" s="888">
        <f t="shared" si="9"/>
        <v>0</v>
      </c>
      <c r="R61" s="906"/>
      <c r="S61" s="1005"/>
      <c r="T61" s="831">
        <v>50</v>
      </c>
      <c r="U61" s="1450"/>
      <c r="V61" s="900" t="s">
        <v>50</v>
      </c>
      <c r="W61" s="893">
        <f t="shared" si="28"/>
        <v>0</v>
      </c>
      <c r="X61" s="893">
        <f t="shared" si="28"/>
        <v>0</v>
      </c>
      <c r="Y61" s="894" t="e">
        <f t="shared" si="29"/>
        <v>#DIV/0!</v>
      </c>
      <c r="Z61" s="894">
        <f t="shared" si="30"/>
        <v>0</v>
      </c>
      <c r="AA61" s="894">
        <f t="shared" si="30"/>
        <v>0</v>
      </c>
      <c r="AB61" s="901"/>
      <c r="AC61" s="895" t="e">
        <f>AF61+AH61+AJ61+AL61+AN61+AP61+#REF!+AR61+AT61+AV61+AX61+AZ61</f>
        <v>#REF!</v>
      </c>
      <c r="AD61" s="895" t="e">
        <f>AG61+AI61+AK61+AM61+AO61+AQ61+#REF!+AS61+AU61+AW61+AY61+BA61</f>
        <v>#REF!</v>
      </c>
      <c r="AE61" s="896" t="e">
        <f t="shared" si="32"/>
        <v>#REF!</v>
      </c>
      <c r="AF61" s="902"/>
      <c r="AG61" s="902"/>
      <c r="AH61" s="902"/>
      <c r="AI61" s="902"/>
      <c r="AJ61" s="902"/>
      <c r="AK61" s="902"/>
      <c r="AL61" s="902"/>
      <c r="AM61" s="902"/>
      <c r="AN61" s="902"/>
      <c r="AO61" s="902"/>
      <c r="AP61" s="902"/>
      <c r="AQ61" s="902"/>
      <c r="AR61" s="901"/>
      <c r="AS61" s="901"/>
      <c r="AT61" s="901"/>
      <c r="AU61" s="901"/>
      <c r="AV61" s="901"/>
      <c r="AW61" s="901"/>
      <c r="AX61" s="901"/>
      <c r="AY61" s="901"/>
      <c r="AZ61" s="901"/>
      <c r="BA61" s="901"/>
      <c r="BB61" s="895" t="e">
        <f>AF61+AH61+AJ61+AL61+AN61+AP61+#REF!+AR61+AT61+AV61+AX61</f>
        <v>#REF!</v>
      </c>
      <c r="BC61" s="895" t="e">
        <f>AG61+AI61+AK61+AM61+AO61+AQ61+#REF!+AS61+AU61+AW61+AY61+BA61</f>
        <v>#REF!</v>
      </c>
    </row>
    <row r="62" spans="1:55" ht="12" hidden="1" customHeight="1" x14ac:dyDescent="0.2">
      <c r="A62" s="840">
        <v>51</v>
      </c>
      <c r="B62" s="878">
        <v>0.33</v>
      </c>
      <c r="C62" s="879"/>
      <c r="D62" s="1449" t="s">
        <v>81</v>
      </c>
      <c r="E62" s="903" t="s">
        <v>278</v>
      </c>
      <c r="F62" s="942"/>
      <c r="G62" s="943"/>
      <c r="H62" s="883" t="e">
        <f t="shared" si="20"/>
        <v>#DIV/0!</v>
      </c>
      <c r="I62" s="899"/>
      <c r="J62" s="885">
        <f t="shared" si="21"/>
        <v>0</v>
      </c>
      <c r="K62" s="886">
        <f t="shared" si="22"/>
        <v>0</v>
      </c>
      <c r="L62" s="887">
        <f t="shared" si="23"/>
        <v>2626.8</v>
      </c>
      <c r="M62" s="887">
        <f t="shared" si="24"/>
        <v>0</v>
      </c>
      <c r="N62" s="887">
        <f t="shared" si="25"/>
        <v>0</v>
      </c>
      <c r="O62" s="887">
        <f t="shared" si="26"/>
        <v>0</v>
      </c>
      <c r="P62" s="888">
        <f t="shared" si="27"/>
        <v>0</v>
      </c>
      <c r="Q62" s="888">
        <f t="shared" si="9"/>
        <v>0</v>
      </c>
      <c r="R62" s="906"/>
      <c r="S62" s="1005"/>
      <c r="T62" s="831">
        <v>51</v>
      </c>
      <c r="U62" s="1450" t="s">
        <v>81</v>
      </c>
      <c r="V62" s="900" t="s">
        <v>49</v>
      </c>
      <c r="W62" s="893">
        <f t="shared" si="28"/>
        <v>0</v>
      </c>
      <c r="X62" s="893">
        <f t="shared" si="28"/>
        <v>0</v>
      </c>
      <c r="Y62" s="894" t="e">
        <f t="shared" si="29"/>
        <v>#DIV/0!</v>
      </c>
      <c r="Z62" s="894">
        <f t="shared" si="30"/>
        <v>0</v>
      </c>
      <c r="AA62" s="894">
        <f t="shared" si="30"/>
        <v>0</v>
      </c>
      <c r="AB62" s="901"/>
      <c r="AC62" s="895" t="e">
        <f>AF62+AH62+AJ62+AL62+AN62+AP62+#REF!+AR62+AT62+AV62+AX62+AZ62</f>
        <v>#REF!</v>
      </c>
      <c r="AD62" s="895" t="e">
        <f>AG62+AI62+AK62+AM62+AO62+AQ62+#REF!+AS62+AU62+AW62+AY62+BA62</f>
        <v>#REF!</v>
      </c>
      <c r="AE62" s="896" t="e">
        <f t="shared" si="32"/>
        <v>#REF!</v>
      </c>
      <c r="AF62" s="902"/>
      <c r="AG62" s="902"/>
      <c r="AH62" s="902"/>
      <c r="AI62" s="902"/>
      <c r="AJ62" s="902"/>
      <c r="AK62" s="902"/>
      <c r="AL62" s="902"/>
      <c r="AM62" s="902"/>
      <c r="AN62" s="902"/>
      <c r="AO62" s="902"/>
      <c r="AP62" s="902"/>
      <c r="AQ62" s="902"/>
      <c r="AR62" s="902"/>
      <c r="AS62" s="901"/>
      <c r="AT62" s="902"/>
      <c r="AU62" s="901"/>
      <c r="AV62" s="902"/>
      <c r="AW62" s="901"/>
      <c r="AX62" s="902"/>
      <c r="AY62" s="901"/>
      <c r="AZ62" s="902"/>
      <c r="BA62" s="901"/>
      <c r="BB62" s="895" t="e">
        <f>AF62+AH62+AJ62+AL62+AN62+AP62+#REF!+AR62+AT62+AV62+AX62</f>
        <v>#REF!</v>
      </c>
      <c r="BC62" s="895" t="e">
        <f>AG62+AI62+AK62+AM62+AO62+AQ62+#REF!+AS62+AU62+AW62+AY62+BA62</f>
        <v>#REF!</v>
      </c>
    </row>
    <row r="63" spans="1:55" ht="12" hidden="1" customHeight="1" x14ac:dyDescent="0.2">
      <c r="A63" s="840">
        <v>52</v>
      </c>
      <c r="B63" s="878">
        <v>0.33</v>
      </c>
      <c r="C63" s="879"/>
      <c r="D63" s="1449"/>
      <c r="E63" s="903" t="s">
        <v>279</v>
      </c>
      <c r="F63" s="942"/>
      <c r="G63" s="943"/>
      <c r="H63" s="883" t="e">
        <f t="shared" si="20"/>
        <v>#DIV/0!</v>
      </c>
      <c r="I63" s="899"/>
      <c r="J63" s="885">
        <f t="shared" si="21"/>
        <v>0</v>
      </c>
      <c r="K63" s="886">
        <f t="shared" si="22"/>
        <v>0</v>
      </c>
      <c r="L63" s="887">
        <f t="shared" si="23"/>
        <v>2626.8</v>
      </c>
      <c r="M63" s="887">
        <f t="shared" si="24"/>
        <v>0</v>
      </c>
      <c r="N63" s="887">
        <f t="shared" si="25"/>
        <v>0</v>
      </c>
      <c r="O63" s="887">
        <f t="shared" si="26"/>
        <v>0</v>
      </c>
      <c r="P63" s="888">
        <f t="shared" si="27"/>
        <v>0</v>
      </c>
      <c r="Q63" s="888">
        <f t="shared" si="9"/>
        <v>0</v>
      </c>
      <c r="R63" s="906"/>
      <c r="S63" s="1005"/>
      <c r="T63" s="831">
        <v>52</v>
      </c>
      <c r="U63" s="1450"/>
      <c r="V63" s="900" t="s">
        <v>50</v>
      </c>
      <c r="W63" s="893">
        <f t="shared" si="28"/>
        <v>0</v>
      </c>
      <c r="X63" s="893">
        <f t="shared" si="28"/>
        <v>0</v>
      </c>
      <c r="Y63" s="894" t="e">
        <f t="shared" si="29"/>
        <v>#DIV/0!</v>
      </c>
      <c r="Z63" s="894">
        <f t="shared" si="30"/>
        <v>0</v>
      </c>
      <c r="AA63" s="894">
        <f t="shared" si="30"/>
        <v>0</v>
      </c>
      <c r="AB63" s="901"/>
      <c r="AC63" s="895" t="e">
        <f>AF63+AH63+AJ63+AL63+AN63+AP63+#REF!+AR63+AT63+AV63+AX63+AZ63</f>
        <v>#REF!</v>
      </c>
      <c r="AD63" s="895" t="e">
        <f>AG63+AI63+AK63+AM63+AO63+AQ63+#REF!+AS63+AU63+AW63+AY63+BA63</f>
        <v>#REF!</v>
      </c>
      <c r="AE63" s="896" t="e">
        <f t="shared" si="32"/>
        <v>#REF!</v>
      </c>
      <c r="AF63" s="902"/>
      <c r="AG63" s="902"/>
      <c r="AH63" s="902"/>
      <c r="AI63" s="902"/>
      <c r="AJ63" s="902"/>
      <c r="AK63" s="902"/>
      <c r="AL63" s="902"/>
      <c r="AM63" s="902"/>
      <c r="AN63" s="902"/>
      <c r="AO63" s="902"/>
      <c r="AP63" s="902"/>
      <c r="AQ63" s="902"/>
      <c r="AR63" s="901"/>
      <c r="AS63" s="901"/>
      <c r="AT63" s="901"/>
      <c r="AU63" s="901"/>
      <c r="AV63" s="901"/>
      <c r="AW63" s="901"/>
      <c r="AX63" s="901"/>
      <c r="AY63" s="901"/>
      <c r="AZ63" s="901"/>
      <c r="BA63" s="901"/>
      <c r="BB63" s="895" t="e">
        <f>AF63+AH63+AJ63+AL63+AN63+AP63+#REF!+AR63+AT63+AV63+AX63</f>
        <v>#REF!</v>
      </c>
      <c r="BC63" s="895" t="e">
        <f>AG63+AI63+AK63+AM63+AO63+AQ63+#REF!+AS63+AU63+AW63+AY63+BA63</f>
        <v>#REF!</v>
      </c>
    </row>
    <row r="64" spans="1:55" ht="15" hidden="1" customHeight="1" x14ac:dyDescent="0.2">
      <c r="A64" s="840">
        <v>53</v>
      </c>
      <c r="B64" s="878">
        <v>0.33</v>
      </c>
      <c r="C64" s="879"/>
      <c r="D64" s="1453" t="s">
        <v>82</v>
      </c>
      <c r="E64" s="903" t="s">
        <v>278</v>
      </c>
      <c r="F64" s="940"/>
      <c r="G64" s="941"/>
      <c r="H64" s="883" t="e">
        <f t="shared" si="20"/>
        <v>#DIV/0!</v>
      </c>
      <c r="I64" s="899"/>
      <c r="J64" s="885">
        <f t="shared" si="21"/>
        <v>0</v>
      </c>
      <c r="K64" s="886">
        <f t="shared" si="22"/>
        <v>0</v>
      </c>
      <c r="L64" s="887">
        <f t="shared" si="23"/>
        <v>2626.8</v>
      </c>
      <c r="M64" s="887">
        <f t="shared" si="24"/>
        <v>0</v>
      </c>
      <c r="N64" s="887">
        <f t="shared" si="25"/>
        <v>0</v>
      </c>
      <c r="O64" s="887">
        <f t="shared" si="26"/>
        <v>0</v>
      </c>
      <c r="P64" s="888">
        <f t="shared" si="27"/>
        <v>0</v>
      </c>
      <c r="Q64" s="888">
        <f t="shared" si="9"/>
        <v>0</v>
      </c>
      <c r="R64" s="906"/>
      <c r="S64" s="1005"/>
      <c r="T64" s="831">
        <v>53</v>
      </c>
      <c r="U64" s="1450" t="s">
        <v>82</v>
      </c>
      <c r="V64" s="900" t="s">
        <v>49</v>
      </c>
      <c r="W64" s="893">
        <f t="shared" si="28"/>
        <v>0</v>
      </c>
      <c r="X64" s="893">
        <f t="shared" si="28"/>
        <v>0</v>
      </c>
      <c r="Y64" s="894" t="e">
        <f t="shared" si="29"/>
        <v>#DIV/0!</v>
      </c>
      <c r="Z64" s="894">
        <f t="shared" si="30"/>
        <v>0</v>
      </c>
      <c r="AA64" s="894">
        <f t="shared" si="30"/>
        <v>0</v>
      </c>
      <c r="AB64" s="901"/>
      <c r="AC64" s="895" t="e">
        <f>AF64+AH64+AJ64+AL64+AN64+AP64+#REF!+AR64+AT64+AV64+AX64+AZ64</f>
        <v>#REF!</v>
      </c>
      <c r="AD64" s="895" t="e">
        <f>AG64+AI64+AK64+AM64+AO64+AQ64+#REF!+AS64+AU64+AW64+AY64+BA64</f>
        <v>#REF!</v>
      </c>
      <c r="AE64" s="896" t="e">
        <f t="shared" si="32"/>
        <v>#REF!</v>
      </c>
      <c r="AF64" s="902"/>
      <c r="AG64" s="902"/>
      <c r="AH64" s="902"/>
      <c r="AI64" s="902"/>
      <c r="AJ64" s="902"/>
      <c r="AK64" s="902"/>
      <c r="AL64" s="902"/>
      <c r="AM64" s="902"/>
      <c r="AN64" s="902"/>
      <c r="AO64" s="902"/>
      <c r="AP64" s="902"/>
      <c r="AQ64" s="902"/>
      <c r="AR64" s="901"/>
      <c r="AS64" s="901"/>
      <c r="AT64" s="901"/>
      <c r="AU64" s="901"/>
      <c r="AV64" s="901"/>
      <c r="AW64" s="901"/>
      <c r="AX64" s="901"/>
      <c r="AY64" s="901"/>
      <c r="AZ64" s="901"/>
      <c r="BA64" s="901"/>
      <c r="BB64" s="895" t="e">
        <f>AF64+AH64+AJ64+AL64+AN64+AP64+#REF!+AR64+AT64+AV64+AX64</f>
        <v>#REF!</v>
      </c>
      <c r="BC64" s="895" t="e">
        <f>AG64+AI64+AK64+AM64+AO64+AQ64+#REF!+AS64+AU64+AW64+AY64+BA64</f>
        <v>#REF!</v>
      </c>
    </row>
    <row r="65" spans="1:55" ht="14.25" hidden="1" customHeight="1" x14ac:dyDescent="0.2">
      <c r="A65" s="840">
        <v>54</v>
      </c>
      <c r="B65" s="878">
        <v>0.33</v>
      </c>
      <c r="C65" s="879"/>
      <c r="D65" s="1453"/>
      <c r="E65" s="903" t="s">
        <v>279</v>
      </c>
      <c r="F65" s="940"/>
      <c r="G65" s="941"/>
      <c r="H65" s="883" t="e">
        <f t="shared" si="20"/>
        <v>#DIV/0!</v>
      </c>
      <c r="I65" s="899"/>
      <c r="J65" s="885">
        <f t="shared" si="21"/>
        <v>0</v>
      </c>
      <c r="K65" s="886">
        <f t="shared" si="22"/>
        <v>0</v>
      </c>
      <c r="L65" s="887">
        <f t="shared" si="23"/>
        <v>2626.8</v>
      </c>
      <c r="M65" s="887">
        <f t="shared" si="24"/>
        <v>0</v>
      </c>
      <c r="N65" s="887">
        <f t="shared" si="25"/>
        <v>0</v>
      </c>
      <c r="O65" s="887">
        <f t="shared" si="26"/>
        <v>0</v>
      </c>
      <c r="P65" s="888">
        <f t="shared" si="27"/>
        <v>0</v>
      </c>
      <c r="Q65" s="888">
        <f t="shared" si="9"/>
        <v>0</v>
      </c>
      <c r="R65" s="906"/>
      <c r="S65" s="1005"/>
      <c r="T65" s="831">
        <v>54</v>
      </c>
      <c r="U65" s="1450"/>
      <c r="V65" s="900" t="s">
        <v>50</v>
      </c>
      <c r="W65" s="893">
        <f t="shared" si="28"/>
        <v>0</v>
      </c>
      <c r="X65" s="893">
        <f t="shared" si="28"/>
        <v>0</v>
      </c>
      <c r="Y65" s="894" t="e">
        <f t="shared" si="29"/>
        <v>#DIV/0!</v>
      </c>
      <c r="Z65" s="894">
        <f t="shared" si="30"/>
        <v>0</v>
      </c>
      <c r="AA65" s="894">
        <f t="shared" si="30"/>
        <v>0</v>
      </c>
      <c r="AB65" s="901"/>
      <c r="AC65" s="895" t="e">
        <f>AF65+AH65+AJ65+AL65+AN65+AP65+#REF!+AR65+AT65+AV65+AX65+AZ65</f>
        <v>#REF!</v>
      </c>
      <c r="AD65" s="895" t="e">
        <f>AG65+AI65+AK65+AM65+AO65+AQ65+#REF!+AS65+AU65+AW65+AY65+BA65</f>
        <v>#REF!</v>
      </c>
      <c r="AE65" s="896" t="e">
        <f t="shared" si="32"/>
        <v>#REF!</v>
      </c>
      <c r="AF65" s="902"/>
      <c r="AG65" s="902"/>
      <c r="AH65" s="902"/>
      <c r="AI65" s="902"/>
      <c r="AJ65" s="902"/>
      <c r="AK65" s="902"/>
      <c r="AL65" s="902"/>
      <c r="AM65" s="902"/>
      <c r="AN65" s="902"/>
      <c r="AO65" s="902"/>
      <c r="AP65" s="902"/>
      <c r="AQ65" s="902"/>
      <c r="AR65" s="901"/>
      <c r="AS65" s="901"/>
      <c r="AT65" s="901"/>
      <c r="AU65" s="901"/>
      <c r="AV65" s="901"/>
      <c r="AW65" s="901"/>
      <c r="AX65" s="901"/>
      <c r="AY65" s="901"/>
      <c r="AZ65" s="901"/>
      <c r="BA65" s="901"/>
      <c r="BB65" s="895" t="e">
        <f>AF65+AH65+AJ65+AL65+AN65+AP65+#REF!+AR65+AT65+AV65+AX65</f>
        <v>#REF!</v>
      </c>
      <c r="BC65" s="895" t="e">
        <f>AG65+AI65+AK65+AM65+AO65+AQ65+#REF!+AS65+AU65+AW65+AY65+BA65</f>
        <v>#REF!</v>
      </c>
    </row>
    <row r="66" spans="1:55" ht="12" hidden="1" customHeight="1" x14ac:dyDescent="0.2">
      <c r="A66" s="840">
        <v>55</v>
      </c>
      <c r="B66" s="878">
        <v>0.33</v>
      </c>
      <c r="C66" s="879"/>
      <c r="D66" s="1453" t="s">
        <v>83</v>
      </c>
      <c r="E66" s="903" t="s">
        <v>278</v>
      </c>
      <c r="F66" s="942"/>
      <c r="G66" s="943"/>
      <c r="H66" s="883" t="e">
        <f t="shared" si="20"/>
        <v>#DIV/0!</v>
      </c>
      <c r="I66" s="899"/>
      <c r="J66" s="885">
        <f t="shared" si="21"/>
        <v>0</v>
      </c>
      <c r="K66" s="886">
        <f t="shared" si="22"/>
        <v>0</v>
      </c>
      <c r="L66" s="887">
        <f t="shared" si="23"/>
        <v>2626.8</v>
      </c>
      <c r="M66" s="887">
        <f t="shared" si="24"/>
        <v>0</v>
      </c>
      <c r="N66" s="887">
        <f t="shared" si="25"/>
        <v>0</v>
      </c>
      <c r="O66" s="887">
        <f t="shared" si="26"/>
        <v>0</v>
      </c>
      <c r="P66" s="888">
        <f t="shared" si="27"/>
        <v>0</v>
      </c>
      <c r="Q66" s="888">
        <f t="shared" si="9"/>
        <v>0</v>
      </c>
      <c r="R66" s="906"/>
      <c r="S66" s="1005"/>
      <c r="T66" s="831">
        <v>55</v>
      </c>
      <c r="U66" s="1450" t="s">
        <v>83</v>
      </c>
      <c r="V66" s="900" t="s">
        <v>49</v>
      </c>
      <c r="W66" s="893">
        <f t="shared" si="28"/>
        <v>0</v>
      </c>
      <c r="X66" s="893">
        <f t="shared" si="28"/>
        <v>0</v>
      </c>
      <c r="Y66" s="894" t="e">
        <f t="shared" si="29"/>
        <v>#DIV/0!</v>
      </c>
      <c r="Z66" s="894">
        <f t="shared" si="30"/>
        <v>0</v>
      </c>
      <c r="AA66" s="894">
        <f t="shared" si="30"/>
        <v>0</v>
      </c>
      <c r="AB66" s="901"/>
      <c r="AC66" s="895" t="e">
        <f>AF66+AH66+AJ66+AL66+AN66+AP66+#REF!+AR66+AT66+AV66+AX66+AZ66</f>
        <v>#REF!</v>
      </c>
      <c r="AD66" s="895" t="e">
        <f>AG66+AI66+AK66+AM66+AO66+AQ66+#REF!+AS66+AU66+AW66+AY66+BA66</f>
        <v>#REF!</v>
      </c>
      <c r="AE66" s="896" t="e">
        <f t="shared" si="32"/>
        <v>#REF!</v>
      </c>
      <c r="AF66" s="902"/>
      <c r="AG66" s="902"/>
      <c r="AH66" s="902"/>
      <c r="AI66" s="902"/>
      <c r="AJ66" s="902"/>
      <c r="AK66" s="902"/>
      <c r="AL66" s="902"/>
      <c r="AM66" s="902"/>
      <c r="AN66" s="902"/>
      <c r="AO66" s="902"/>
      <c r="AP66" s="902"/>
      <c r="AQ66" s="902"/>
      <c r="AR66" s="901"/>
      <c r="AS66" s="901"/>
      <c r="AT66" s="901"/>
      <c r="AU66" s="901"/>
      <c r="AV66" s="901"/>
      <c r="AW66" s="901"/>
      <c r="AX66" s="901"/>
      <c r="AY66" s="901"/>
      <c r="AZ66" s="901"/>
      <c r="BA66" s="901"/>
      <c r="BB66" s="895" t="e">
        <f>AF66+AH66+AJ66+AL66+AN66+AP66+#REF!+AR66+AT66+AV66+AX66</f>
        <v>#REF!</v>
      </c>
      <c r="BC66" s="895" t="e">
        <f>AG66+AI66+AK66+AM66+AO66+AQ66+#REF!+AS66+AU66+AW66+AY66+BA66</f>
        <v>#REF!</v>
      </c>
    </row>
    <row r="67" spans="1:55" ht="12" hidden="1" customHeight="1" x14ac:dyDescent="0.2">
      <c r="A67" s="840">
        <v>56</v>
      </c>
      <c r="B67" s="878">
        <v>0.33</v>
      </c>
      <c r="C67" s="879"/>
      <c r="D67" s="1453"/>
      <c r="E67" s="903" t="s">
        <v>279</v>
      </c>
      <c r="F67" s="942"/>
      <c r="G67" s="943"/>
      <c r="H67" s="883" t="e">
        <f t="shared" si="20"/>
        <v>#DIV/0!</v>
      </c>
      <c r="I67" s="899"/>
      <c r="J67" s="885">
        <f t="shared" si="21"/>
        <v>0</v>
      </c>
      <c r="K67" s="886">
        <f t="shared" si="22"/>
        <v>0</v>
      </c>
      <c r="L67" s="887">
        <f t="shared" si="23"/>
        <v>2626.8</v>
      </c>
      <c r="M67" s="887">
        <f t="shared" si="24"/>
        <v>0</v>
      </c>
      <c r="N67" s="887">
        <f t="shared" si="25"/>
        <v>0</v>
      </c>
      <c r="O67" s="887">
        <f t="shared" si="26"/>
        <v>0</v>
      </c>
      <c r="P67" s="888">
        <f t="shared" si="27"/>
        <v>0</v>
      </c>
      <c r="Q67" s="888">
        <f t="shared" si="9"/>
        <v>0</v>
      </c>
      <c r="R67" s="906"/>
      <c r="S67" s="1005"/>
      <c r="T67" s="831">
        <v>56</v>
      </c>
      <c r="U67" s="1450"/>
      <c r="V67" s="900" t="s">
        <v>50</v>
      </c>
      <c r="W67" s="893">
        <f t="shared" si="28"/>
        <v>0</v>
      </c>
      <c r="X67" s="893">
        <f t="shared" si="28"/>
        <v>0</v>
      </c>
      <c r="Y67" s="894" t="e">
        <f t="shared" si="29"/>
        <v>#DIV/0!</v>
      </c>
      <c r="Z67" s="894">
        <f t="shared" si="30"/>
        <v>0</v>
      </c>
      <c r="AA67" s="894">
        <f t="shared" si="30"/>
        <v>0</v>
      </c>
      <c r="AB67" s="901"/>
      <c r="AC67" s="895" t="e">
        <f>AF67+AH67+AJ67+AL67+AN67+AP67+#REF!+AR67+AT67+AV67+AX67+AZ67</f>
        <v>#REF!</v>
      </c>
      <c r="AD67" s="895" t="e">
        <f>AG67+AI67+AK67+AM67+AO67+AQ67+#REF!+AS67+AU67+AW67+AY67+BA67</f>
        <v>#REF!</v>
      </c>
      <c r="AE67" s="896" t="e">
        <f t="shared" si="32"/>
        <v>#REF!</v>
      </c>
      <c r="AF67" s="902"/>
      <c r="AG67" s="902"/>
      <c r="AH67" s="902"/>
      <c r="AI67" s="902"/>
      <c r="AJ67" s="902"/>
      <c r="AK67" s="902"/>
      <c r="AL67" s="902"/>
      <c r="AM67" s="902"/>
      <c r="AN67" s="902"/>
      <c r="AO67" s="902"/>
      <c r="AP67" s="902"/>
      <c r="AQ67" s="902"/>
      <c r="AR67" s="901"/>
      <c r="AS67" s="901"/>
      <c r="AT67" s="901"/>
      <c r="AU67" s="901"/>
      <c r="AV67" s="901"/>
      <c r="AW67" s="901"/>
      <c r="AX67" s="901"/>
      <c r="AY67" s="901"/>
      <c r="AZ67" s="901"/>
      <c r="BA67" s="901"/>
      <c r="BB67" s="895" t="e">
        <f>AF67+AH67+AJ67+AL67+AN67+AP67+#REF!+AR67+AT67+AV67+AX67</f>
        <v>#REF!</v>
      </c>
      <c r="BC67" s="895" t="e">
        <f>AG67+AI67+AK67+AM67+AO67+AQ67+#REF!+AS67+AU67+AW67+AY67+BA67</f>
        <v>#REF!</v>
      </c>
    </row>
    <row r="68" spans="1:55" s="929" customFormat="1" ht="20.25" customHeight="1" x14ac:dyDescent="0.2">
      <c r="A68" s="840">
        <v>57</v>
      </c>
      <c r="B68" s="913"/>
      <c r="C68" s="914"/>
      <c r="D68" s="864" t="s">
        <v>84</v>
      </c>
      <c r="E68" s="915"/>
      <c r="F68" s="840"/>
      <c r="G68" s="945"/>
      <c r="H68" s="913"/>
      <c r="I68" s="917"/>
      <c r="J68" s="918"/>
      <c r="K68" s="919"/>
      <c r="L68" s="920"/>
      <c r="M68" s="920"/>
      <c r="N68" s="921"/>
      <c r="O68" s="920"/>
      <c r="P68" s="921"/>
      <c r="Q68" s="921"/>
      <c r="R68" s="923"/>
      <c r="S68" s="924"/>
      <c r="T68" s="831">
        <v>57</v>
      </c>
      <c r="U68" s="925" t="s">
        <v>84</v>
      </c>
      <c r="V68" s="926"/>
      <c r="W68" s="831"/>
      <c r="X68" s="831"/>
      <c r="Y68" s="927"/>
      <c r="Z68" s="832"/>
      <c r="AA68" s="927"/>
      <c r="AB68" s="832"/>
      <c r="AC68" s="832"/>
      <c r="AD68" s="832"/>
      <c r="AE68" s="928"/>
      <c r="AF68" s="928"/>
      <c r="AG68" s="928"/>
      <c r="AH68" s="928"/>
      <c r="AI68" s="928"/>
      <c r="AJ68" s="928"/>
      <c r="AK68" s="928"/>
      <c r="AL68" s="928"/>
      <c r="AM68" s="928"/>
      <c r="AN68" s="928"/>
      <c r="AO68" s="928"/>
      <c r="AP68" s="928"/>
      <c r="AQ68" s="928"/>
      <c r="AR68" s="832"/>
      <c r="AS68" s="832"/>
      <c r="AT68" s="832"/>
      <c r="AU68" s="832"/>
      <c r="AV68" s="832"/>
      <c r="AW68" s="832"/>
      <c r="AX68" s="832"/>
      <c r="AY68" s="832"/>
      <c r="AZ68" s="832"/>
      <c r="BA68" s="832"/>
      <c r="BB68" s="832"/>
      <c r="BC68" s="832"/>
    </row>
    <row r="69" spans="1:55" ht="13.5" hidden="1" customHeight="1" x14ac:dyDescent="0.2">
      <c r="A69" s="840">
        <v>58</v>
      </c>
      <c r="B69" s="878">
        <v>2</v>
      </c>
      <c r="C69" s="879"/>
      <c r="D69" s="1454" t="s">
        <v>85</v>
      </c>
      <c r="E69" s="903" t="s">
        <v>278</v>
      </c>
      <c r="F69" s="942"/>
      <c r="G69" s="943"/>
      <c r="H69" s="883" t="e">
        <f t="shared" ref="H69:H74" si="38">G69*100/F69</f>
        <v>#DIV/0!</v>
      </c>
      <c r="I69" s="899"/>
      <c r="J69" s="885">
        <f t="shared" ref="J69:J74" si="39">I69*G69</f>
        <v>0</v>
      </c>
      <c r="K69" s="886">
        <f t="shared" ref="K69:K74" si="40">J69*B69</f>
        <v>0</v>
      </c>
      <c r="L69" s="887">
        <f t="shared" ref="L69:L74" si="41">B69*7960</f>
        <v>15920</v>
      </c>
      <c r="M69" s="887">
        <f t="shared" ref="M69:M74" si="42">L69*J69</f>
        <v>0</v>
      </c>
      <c r="N69" s="887">
        <f t="shared" ref="N69:N74" si="43">C69*J69</f>
        <v>0</v>
      </c>
      <c r="O69" s="887">
        <f t="shared" ref="O69:O74" si="44">N69*7960</f>
        <v>0</v>
      </c>
      <c r="P69" s="888">
        <f t="shared" ref="P69:P74" si="45">K69+N69</f>
        <v>0</v>
      </c>
      <c r="Q69" s="888">
        <f t="shared" si="9"/>
        <v>0</v>
      </c>
      <c r="R69" s="906"/>
      <c r="S69" s="1005"/>
      <c r="T69" s="831">
        <v>58</v>
      </c>
      <c r="U69" s="1452" t="s">
        <v>85</v>
      </c>
      <c r="V69" s="900" t="s">
        <v>49</v>
      </c>
      <c r="W69" s="893">
        <f t="shared" ref="W69:X74" si="46">F69</f>
        <v>0</v>
      </c>
      <c r="X69" s="893">
        <f t="shared" si="46"/>
        <v>0</v>
      </c>
      <c r="Y69" s="894" t="e">
        <f t="shared" ref="Y69:Y74" si="47">X69*100/W69</f>
        <v>#DIV/0!</v>
      </c>
      <c r="Z69" s="894">
        <f t="shared" ref="Z69:AA74" si="48">I69</f>
        <v>0</v>
      </c>
      <c r="AA69" s="894">
        <f t="shared" si="48"/>
        <v>0</v>
      </c>
      <c r="AB69" s="901"/>
      <c r="AC69" s="895" t="e">
        <f>AF69+AH69+AJ69+AL69+AN69+AP69+#REF!+AR69+AT69+AV69+AX69+AZ69</f>
        <v>#REF!</v>
      </c>
      <c r="AD69" s="895" t="e">
        <f>AG69+AI69+AK69+AM69+AO69+AQ69+#REF!+AS69+AU69+AW69+AY69+BA69</f>
        <v>#REF!</v>
      </c>
      <c r="AE69" s="896" t="e">
        <f t="shared" ref="AE69:AE74" si="49">AD69*100/AC69</f>
        <v>#REF!</v>
      </c>
      <c r="AF69" s="902"/>
      <c r="AG69" s="902"/>
      <c r="AH69" s="902"/>
      <c r="AI69" s="902"/>
      <c r="AJ69" s="902"/>
      <c r="AK69" s="902"/>
      <c r="AL69" s="902"/>
      <c r="AM69" s="902"/>
      <c r="AN69" s="902"/>
      <c r="AO69" s="902"/>
      <c r="AP69" s="902"/>
      <c r="AQ69" s="902"/>
      <c r="AR69" s="901"/>
      <c r="AS69" s="901"/>
      <c r="AT69" s="901"/>
      <c r="AU69" s="901"/>
      <c r="AV69" s="901"/>
      <c r="AW69" s="901"/>
      <c r="AX69" s="901"/>
      <c r="AY69" s="901"/>
      <c r="AZ69" s="901"/>
      <c r="BA69" s="901"/>
      <c r="BB69" s="895" t="e">
        <f>AF69+AH69+AJ69+AL69+AN69+AP69+#REF!+AR69+AT69+AV69+AX69</f>
        <v>#REF!</v>
      </c>
      <c r="BC69" s="895" t="e">
        <f>AG69+AI69+AK69+AM69+AO69+AQ69+#REF!+AS69+AU69+AW69+AY69+BA69</f>
        <v>#REF!</v>
      </c>
    </row>
    <row r="70" spans="1:55" ht="13.5" hidden="1" customHeight="1" x14ac:dyDescent="0.2">
      <c r="A70" s="840">
        <v>59</v>
      </c>
      <c r="B70" s="878">
        <v>2</v>
      </c>
      <c r="C70" s="879"/>
      <c r="D70" s="1454"/>
      <c r="E70" s="903" t="s">
        <v>279</v>
      </c>
      <c r="F70" s="942"/>
      <c r="G70" s="943"/>
      <c r="H70" s="883" t="e">
        <f t="shared" si="38"/>
        <v>#DIV/0!</v>
      </c>
      <c r="I70" s="899"/>
      <c r="J70" s="885">
        <f t="shared" si="39"/>
        <v>0</v>
      </c>
      <c r="K70" s="886">
        <f t="shared" si="40"/>
        <v>0</v>
      </c>
      <c r="L70" s="887">
        <f t="shared" si="41"/>
        <v>15920</v>
      </c>
      <c r="M70" s="887">
        <f t="shared" si="42"/>
        <v>0</v>
      </c>
      <c r="N70" s="887">
        <f t="shared" si="43"/>
        <v>0</v>
      </c>
      <c r="O70" s="887">
        <f t="shared" si="44"/>
        <v>0</v>
      </c>
      <c r="P70" s="888">
        <f t="shared" si="45"/>
        <v>0</v>
      </c>
      <c r="Q70" s="888">
        <f t="shared" si="9"/>
        <v>0</v>
      </c>
      <c r="R70" s="906"/>
      <c r="S70" s="1005"/>
      <c r="T70" s="831">
        <v>59</v>
      </c>
      <c r="U70" s="1452"/>
      <c r="V70" s="900" t="s">
        <v>50</v>
      </c>
      <c r="W70" s="893">
        <f t="shared" si="46"/>
        <v>0</v>
      </c>
      <c r="X70" s="893">
        <f t="shared" si="46"/>
        <v>0</v>
      </c>
      <c r="Y70" s="894" t="e">
        <f t="shared" si="47"/>
        <v>#DIV/0!</v>
      </c>
      <c r="Z70" s="894">
        <f t="shared" si="48"/>
        <v>0</v>
      </c>
      <c r="AA70" s="894">
        <f t="shared" si="48"/>
        <v>0</v>
      </c>
      <c r="AB70" s="901"/>
      <c r="AC70" s="895" t="e">
        <f>AF70+AH70+AJ70+AL70+AN70+AP70+#REF!+AR70+AT70+AV70+AX70+AZ70</f>
        <v>#REF!</v>
      </c>
      <c r="AD70" s="895" t="e">
        <f>AG70+AI70+AK70+AM70+AO70+AQ70+#REF!+AS70+AU70+AW70+AY70+BA70</f>
        <v>#REF!</v>
      </c>
      <c r="AE70" s="896" t="e">
        <f t="shared" si="49"/>
        <v>#REF!</v>
      </c>
      <c r="AF70" s="902"/>
      <c r="AG70" s="902"/>
      <c r="AH70" s="902"/>
      <c r="AI70" s="902"/>
      <c r="AJ70" s="902"/>
      <c r="AK70" s="902"/>
      <c r="AL70" s="902"/>
      <c r="AM70" s="902"/>
      <c r="AN70" s="902"/>
      <c r="AO70" s="902"/>
      <c r="AP70" s="902"/>
      <c r="AQ70" s="902"/>
      <c r="AR70" s="901"/>
      <c r="AS70" s="901"/>
      <c r="AT70" s="901"/>
      <c r="AU70" s="901"/>
      <c r="AV70" s="901"/>
      <c r="AW70" s="901"/>
      <c r="AX70" s="901"/>
      <c r="AY70" s="901"/>
      <c r="AZ70" s="901"/>
      <c r="BA70" s="901"/>
      <c r="BB70" s="895" t="e">
        <f>AF70+AH70+AJ70+AL70+AN70+AP70+#REF!+AR70+AT70+AV70+AX70</f>
        <v>#REF!</v>
      </c>
      <c r="BC70" s="895" t="e">
        <f>AG70+AI70+AK70+AM70+AO70+AQ70+#REF!+AS70+AU70+AW70+AY70+BA70</f>
        <v>#REF!</v>
      </c>
    </row>
    <row r="71" spans="1:55" ht="12" hidden="1" customHeight="1" x14ac:dyDescent="0.2">
      <c r="A71" s="840">
        <v>60</v>
      </c>
      <c r="B71" s="878">
        <v>2</v>
      </c>
      <c r="C71" s="879"/>
      <c r="D71" s="1454" t="s">
        <v>86</v>
      </c>
      <c r="E71" s="903" t="s">
        <v>278</v>
      </c>
      <c r="F71" s="942"/>
      <c r="G71" s="943"/>
      <c r="H71" s="883" t="e">
        <f t="shared" si="38"/>
        <v>#DIV/0!</v>
      </c>
      <c r="I71" s="899"/>
      <c r="J71" s="885">
        <f t="shared" si="39"/>
        <v>0</v>
      </c>
      <c r="K71" s="886">
        <f t="shared" si="40"/>
        <v>0</v>
      </c>
      <c r="L71" s="887">
        <f t="shared" si="41"/>
        <v>15920</v>
      </c>
      <c r="M71" s="887">
        <f t="shared" si="42"/>
        <v>0</v>
      </c>
      <c r="N71" s="887">
        <f t="shared" si="43"/>
        <v>0</v>
      </c>
      <c r="O71" s="887">
        <f t="shared" si="44"/>
        <v>0</v>
      </c>
      <c r="P71" s="888">
        <f t="shared" si="45"/>
        <v>0</v>
      </c>
      <c r="Q71" s="888">
        <f t="shared" si="9"/>
        <v>0</v>
      </c>
      <c r="R71" s="906"/>
      <c r="S71" s="1005"/>
      <c r="T71" s="831">
        <v>60</v>
      </c>
      <c r="U71" s="1452" t="s">
        <v>86</v>
      </c>
      <c r="V71" s="900" t="s">
        <v>49</v>
      </c>
      <c r="W71" s="893">
        <f t="shared" si="46"/>
        <v>0</v>
      </c>
      <c r="X71" s="893">
        <f t="shared" si="46"/>
        <v>0</v>
      </c>
      <c r="Y71" s="894" t="e">
        <f t="shared" si="47"/>
        <v>#DIV/0!</v>
      </c>
      <c r="Z71" s="894">
        <f t="shared" si="48"/>
        <v>0</v>
      </c>
      <c r="AA71" s="894">
        <f t="shared" si="48"/>
        <v>0</v>
      </c>
      <c r="AB71" s="901"/>
      <c r="AC71" s="895" t="e">
        <f>AF71+AH71+AJ71+AL71+AN71+AP71+#REF!+AR71+AT71+AV71+AX71+AZ71</f>
        <v>#REF!</v>
      </c>
      <c r="AD71" s="895" t="e">
        <f>AG71+AI71+AK71+AM71+AO71+AQ71+#REF!+AS71+AU71+AW71+AY71+BA71</f>
        <v>#REF!</v>
      </c>
      <c r="AE71" s="896" t="e">
        <f t="shared" si="49"/>
        <v>#REF!</v>
      </c>
      <c r="AF71" s="902"/>
      <c r="AG71" s="902"/>
      <c r="AH71" s="902"/>
      <c r="AI71" s="902"/>
      <c r="AJ71" s="902"/>
      <c r="AK71" s="902"/>
      <c r="AL71" s="902"/>
      <c r="AM71" s="902"/>
      <c r="AN71" s="902"/>
      <c r="AO71" s="902"/>
      <c r="AP71" s="902"/>
      <c r="AQ71" s="902"/>
      <c r="AR71" s="901"/>
      <c r="AS71" s="901"/>
      <c r="AT71" s="901"/>
      <c r="AU71" s="901"/>
      <c r="AV71" s="901"/>
      <c r="AW71" s="901"/>
      <c r="AX71" s="901"/>
      <c r="AY71" s="901"/>
      <c r="AZ71" s="901"/>
      <c r="BA71" s="901"/>
      <c r="BB71" s="895" t="e">
        <f>AF71+AH71+AJ71+AL71+AN71+AP71+#REF!+AR71+AT71+AV71+AX71</f>
        <v>#REF!</v>
      </c>
      <c r="BC71" s="895" t="e">
        <f>AG71+AI71+AK71+AM71+AO71+AQ71+#REF!+AS71+AU71+AW71+AY71+BA71</f>
        <v>#REF!</v>
      </c>
    </row>
    <row r="72" spans="1:55" ht="12" hidden="1" customHeight="1" x14ac:dyDescent="0.2">
      <c r="A72" s="840">
        <v>61</v>
      </c>
      <c r="B72" s="878">
        <v>2</v>
      </c>
      <c r="C72" s="879"/>
      <c r="D72" s="1454"/>
      <c r="E72" s="903" t="s">
        <v>279</v>
      </c>
      <c r="F72" s="942"/>
      <c r="G72" s="943"/>
      <c r="H72" s="883" t="e">
        <f t="shared" si="38"/>
        <v>#DIV/0!</v>
      </c>
      <c r="I72" s="899"/>
      <c r="J72" s="885">
        <f t="shared" si="39"/>
        <v>0</v>
      </c>
      <c r="K72" s="886">
        <f t="shared" si="40"/>
        <v>0</v>
      </c>
      <c r="L72" s="887">
        <f t="shared" si="41"/>
        <v>15920</v>
      </c>
      <c r="M72" s="887">
        <f t="shared" si="42"/>
        <v>0</v>
      </c>
      <c r="N72" s="887">
        <f t="shared" si="43"/>
        <v>0</v>
      </c>
      <c r="O72" s="887">
        <f t="shared" si="44"/>
        <v>0</v>
      </c>
      <c r="P72" s="888">
        <f t="shared" si="45"/>
        <v>0</v>
      </c>
      <c r="Q72" s="888">
        <f t="shared" si="9"/>
        <v>0</v>
      </c>
      <c r="R72" s="906"/>
      <c r="S72" s="1005"/>
      <c r="T72" s="831">
        <v>61</v>
      </c>
      <c r="U72" s="1452"/>
      <c r="V72" s="900" t="s">
        <v>50</v>
      </c>
      <c r="W72" s="893">
        <f t="shared" si="46"/>
        <v>0</v>
      </c>
      <c r="X72" s="893">
        <f t="shared" si="46"/>
        <v>0</v>
      </c>
      <c r="Y72" s="894" t="e">
        <f t="shared" si="47"/>
        <v>#DIV/0!</v>
      </c>
      <c r="Z72" s="894">
        <f t="shared" si="48"/>
        <v>0</v>
      </c>
      <c r="AA72" s="894">
        <f t="shared" si="48"/>
        <v>0</v>
      </c>
      <c r="AB72" s="901"/>
      <c r="AC72" s="895" t="e">
        <f>AF72+AH72+AJ72+AL72+AN72+AP72+#REF!+AR72+AT72+AV72+AX72+AZ72</f>
        <v>#REF!</v>
      </c>
      <c r="AD72" s="895" t="e">
        <f>AG72+AI72+AK72+AM72+AO72+AQ72+#REF!+AS72+AU72+AW72+AY72+BA72</f>
        <v>#REF!</v>
      </c>
      <c r="AE72" s="896" t="e">
        <f t="shared" si="49"/>
        <v>#REF!</v>
      </c>
      <c r="AF72" s="902"/>
      <c r="AG72" s="902"/>
      <c r="AH72" s="902"/>
      <c r="AI72" s="902"/>
      <c r="AJ72" s="902"/>
      <c r="AK72" s="902"/>
      <c r="AL72" s="902"/>
      <c r="AM72" s="902"/>
      <c r="AN72" s="902"/>
      <c r="AO72" s="902"/>
      <c r="AP72" s="902"/>
      <c r="AQ72" s="902"/>
      <c r="AR72" s="901"/>
      <c r="AS72" s="901"/>
      <c r="AT72" s="901"/>
      <c r="AU72" s="901"/>
      <c r="AV72" s="901"/>
      <c r="AW72" s="901"/>
      <c r="AX72" s="901"/>
      <c r="AY72" s="901"/>
      <c r="AZ72" s="901"/>
      <c r="BA72" s="901"/>
      <c r="BB72" s="895" t="e">
        <f>AF72+AH72+AJ72+AL72+AN72+AP72+#REF!+AR72+AT72+AV72+AX72</f>
        <v>#REF!</v>
      </c>
      <c r="BC72" s="895" t="e">
        <f>AG72+AI72+AK72+AM72+AO72+AQ72+#REF!+AS72+AU72+AW72+AY72+BA72</f>
        <v>#REF!</v>
      </c>
    </row>
    <row r="73" spans="1:55" ht="12" hidden="1" customHeight="1" x14ac:dyDescent="0.2">
      <c r="A73" s="840">
        <v>62</v>
      </c>
      <c r="B73" s="878">
        <v>1</v>
      </c>
      <c r="C73" s="879"/>
      <c r="D73" s="1454" t="s">
        <v>144</v>
      </c>
      <c r="E73" s="903" t="s">
        <v>278</v>
      </c>
      <c r="F73" s="940"/>
      <c r="G73" s="941"/>
      <c r="H73" s="883" t="e">
        <f t="shared" si="38"/>
        <v>#DIV/0!</v>
      </c>
      <c r="I73" s="899"/>
      <c r="J73" s="885">
        <f t="shared" si="39"/>
        <v>0</v>
      </c>
      <c r="K73" s="886">
        <f t="shared" si="40"/>
        <v>0</v>
      </c>
      <c r="L73" s="887">
        <f t="shared" si="41"/>
        <v>7960</v>
      </c>
      <c r="M73" s="887">
        <f t="shared" si="42"/>
        <v>0</v>
      </c>
      <c r="N73" s="887">
        <f t="shared" si="43"/>
        <v>0</v>
      </c>
      <c r="O73" s="887">
        <f t="shared" si="44"/>
        <v>0</v>
      </c>
      <c r="P73" s="888">
        <f t="shared" si="45"/>
        <v>0</v>
      </c>
      <c r="Q73" s="888">
        <f t="shared" si="9"/>
        <v>0</v>
      </c>
      <c r="R73" s="906"/>
      <c r="S73" s="1005"/>
      <c r="T73" s="831">
        <v>62</v>
      </c>
      <c r="U73" s="1452" t="s">
        <v>87</v>
      </c>
      <c r="V73" s="900" t="s">
        <v>49</v>
      </c>
      <c r="W73" s="893">
        <f t="shared" si="46"/>
        <v>0</v>
      </c>
      <c r="X73" s="893">
        <f t="shared" si="46"/>
        <v>0</v>
      </c>
      <c r="Y73" s="894" t="e">
        <f t="shared" si="47"/>
        <v>#DIV/0!</v>
      </c>
      <c r="Z73" s="894">
        <f t="shared" si="48"/>
        <v>0</v>
      </c>
      <c r="AA73" s="894">
        <f t="shared" si="48"/>
        <v>0</v>
      </c>
      <c r="AB73" s="901"/>
      <c r="AC73" s="895" t="e">
        <f>AF73+AH73+AJ73+AL73+AN73+AP73+#REF!+AR73+AT73+AV73+AX73+AZ73</f>
        <v>#REF!</v>
      </c>
      <c r="AD73" s="895" t="e">
        <f>AG73+AI73+AK73+AM73+AO73+AQ73+#REF!+AS73+AU73+AW73+AY73+BA73</f>
        <v>#REF!</v>
      </c>
      <c r="AE73" s="896" t="e">
        <f t="shared" si="49"/>
        <v>#REF!</v>
      </c>
      <c r="AF73" s="902"/>
      <c r="AG73" s="902"/>
      <c r="AH73" s="902"/>
      <c r="AI73" s="902"/>
      <c r="AJ73" s="902"/>
      <c r="AK73" s="902"/>
      <c r="AL73" s="902"/>
      <c r="AM73" s="902"/>
      <c r="AN73" s="902"/>
      <c r="AO73" s="902"/>
      <c r="AP73" s="902"/>
      <c r="AQ73" s="902"/>
      <c r="AR73" s="901"/>
      <c r="AS73" s="901"/>
      <c r="AT73" s="901"/>
      <c r="AU73" s="901"/>
      <c r="AV73" s="901"/>
      <c r="AW73" s="901"/>
      <c r="AX73" s="901"/>
      <c r="AY73" s="901"/>
      <c r="AZ73" s="901"/>
      <c r="BA73" s="901"/>
      <c r="BB73" s="895" t="e">
        <f>AF73+AH73+AJ73+AL73+AN73+AP73+#REF!+AR73+AT73+AV73+AX73</f>
        <v>#REF!</v>
      </c>
      <c r="BC73" s="895" t="e">
        <f>AG73+AI73+AK73+AM73+AO73+AQ73+#REF!+AS73+AU73+AW73+AY73+BA73</f>
        <v>#REF!</v>
      </c>
    </row>
    <row r="74" spans="1:55" ht="12" hidden="1" customHeight="1" x14ac:dyDescent="0.2">
      <c r="A74" s="840">
        <v>63</v>
      </c>
      <c r="B74" s="878">
        <v>1</v>
      </c>
      <c r="C74" s="879"/>
      <c r="D74" s="1454"/>
      <c r="E74" s="903" t="s">
        <v>279</v>
      </c>
      <c r="F74" s="940"/>
      <c r="G74" s="941"/>
      <c r="H74" s="883" t="e">
        <f t="shared" si="38"/>
        <v>#DIV/0!</v>
      </c>
      <c r="I74" s="899"/>
      <c r="J74" s="885">
        <f t="shared" si="39"/>
        <v>0</v>
      </c>
      <c r="K74" s="886">
        <f t="shared" si="40"/>
        <v>0</v>
      </c>
      <c r="L74" s="887">
        <f t="shared" si="41"/>
        <v>7960</v>
      </c>
      <c r="M74" s="887">
        <f t="shared" si="42"/>
        <v>0</v>
      </c>
      <c r="N74" s="887">
        <f t="shared" si="43"/>
        <v>0</v>
      </c>
      <c r="O74" s="887">
        <f t="shared" si="44"/>
        <v>0</v>
      </c>
      <c r="P74" s="888">
        <f t="shared" si="45"/>
        <v>0</v>
      </c>
      <c r="Q74" s="888">
        <f>M74+O74</f>
        <v>0</v>
      </c>
      <c r="R74" s="906"/>
      <c r="S74" s="1005"/>
      <c r="T74" s="831">
        <v>63</v>
      </c>
      <c r="U74" s="1452"/>
      <c r="V74" s="900" t="s">
        <v>50</v>
      </c>
      <c r="W74" s="893">
        <f t="shared" si="46"/>
        <v>0</v>
      </c>
      <c r="X74" s="893">
        <f t="shared" si="46"/>
        <v>0</v>
      </c>
      <c r="Y74" s="894" t="e">
        <f t="shared" si="47"/>
        <v>#DIV/0!</v>
      </c>
      <c r="Z74" s="894">
        <f t="shared" si="48"/>
        <v>0</v>
      </c>
      <c r="AA74" s="894">
        <f t="shared" si="48"/>
        <v>0</v>
      </c>
      <c r="AB74" s="901"/>
      <c r="AC74" s="895" t="e">
        <f>AF74+AH74+AJ74+AL74+AN74+AP74+#REF!+AR74+AT74+AV74+AX74+AZ74</f>
        <v>#REF!</v>
      </c>
      <c r="AD74" s="895" t="e">
        <f>AG74+AI74+AK74+AM74+AO74+AQ74+#REF!+AS74+AU74+AW74+AY74+BA74</f>
        <v>#REF!</v>
      </c>
      <c r="AE74" s="896" t="e">
        <f t="shared" si="49"/>
        <v>#REF!</v>
      </c>
      <c r="AF74" s="902"/>
      <c r="AG74" s="902"/>
      <c r="AH74" s="902"/>
      <c r="AI74" s="902"/>
      <c r="AJ74" s="902"/>
      <c r="AK74" s="902"/>
      <c r="AL74" s="902"/>
      <c r="AM74" s="902"/>
      <c r="AN74" s="902"/>
      <c r="AO74" s="902"/>
      <c r="AP74" s="902"/>
      <c r="AQ74" s="902"/>
      <c r="AR74" s="901"/>
      <c r="AS74" s="901"/>
      <c r="AT74" s="901"/>
      <c r="AU74" s="901"/>
      <c r="AV74" s="901"/>
      <c r="AW74" s="901"/>
      <c r="AX74" s="901"/>
      <c r="AY74" s="901"/>
      <c r="AZ74" s="901"/>
      <c r="BA74" s="901"/>
      <c r="BB74" s="895" t="e">
        <f>AF74+AH74+AJ74+AL74+AN74+AP74+#REF!+AR74+AT74+AV74+AX74</f>
        <v>#REF!</v>
      </c>
      <c r="BC74" s="895" t="e">
        <f>AG74+AI74+AK74+AM74+AO74+AQ74+#REF!+AS74+AU74+AW74+AY74+BA74</f>
        <v>#REF!</v>
      </c>
    </row>
    <row r="75" spans="1:55" s="947" customFormat="1" ht="21.75" customHeight="1" x14ac:dyDescent="0.2">
      <c r="A75" s="840">
        <v>64</v>
      </c>
      <c r="B75" s="913"/>
      <c r="C75" s="914"/>
      <c r="D75" s="946" t="s">
        <v>88</v>
      </c>
      <c r="E75" s="915"/>
      <c r="F75" s="840"/>
      <c r="G75" s="945"/>
      <c r="H75" s="913"/>
      <c r="I75" s="917"/>
      <c r="J75" s="918"/>
      <c r="K75" s="919"/>
      <c r="L75" s="920"/>
      <c r="M75" s="920"/>
      <c r="N75" s="921"/>
      <c r="O75" s="920"/>
      <c r="P75" s="921"/>
      <c r="Q75" s="921"/>
      <c r="R75" s="923"/>
      <c r="S75" s="924"/>
      <c r="T75" s="831">
        <v>64</v>
      </c>
      <c r="U75" s="925" t="s">
        <v>88</v>
      </c>
      <c r="V75" s="926"/>
      <c r="W75" s="831"/>
      <c r="X75" s="831"/>
      <c r="Y75" s="927"/>
      <c r="Z75" s="832"/>
      <c r="AA75" s="927"/>
      <c r="AB75" s="832"/>
      <c r="AC75" s="832"/>
      <c r="AD75" s="832"/>
      <c r="AE75" s="928"/>
      <c r="AF75" s="928"/>
      <c r="AG75" s="928"/>
      <c r="AH75" s="928"/>
      <c r="AI75" s="928"/>
      <c r="AJ75" s="928"/>
      <c r="AK75" s="928"/>
      <c r="AL75" s="928"/>
      <c r="AM75" s="928"/>
      <c r="AN75" s="928"/>
      <c r="AO75" s="928"/>
      <c r="AP75" s="928"/>
      <c r="AQ75" s="928"/>
      <c r="AR75" s="832"/>
      <c r="AS75" s="832"/>
      <c r="AT75" s="832"/>
      <c r="AU75" s="832"/>
      <c r="AV75" s="832"/>
      <c r="AW75" s="832"/>
      <c r="AX75" s="832"/>
      <c r="AY75" s="832"/>
      <c r="AZ75" s="832"/>
      <c r="BA75" s="832"/>
      <c r="BB75" s="832"/>
      <c r="BC75" s="832"/>
    </row>
    <row r="76" spans="1:55" s="860" customFormat="1" ht="11.25" customHeight="1" x14ac:dyDescent="0.2">
      <c r="A76" s="840">
        <v>65</v>
      </c>
      <c r="B76" s="930">
        <v>0.5</v>
      </c>
      <c r="C76" s="931"/>
      <c r="D76" s="1455" t="s">
        <v>89</v>
      </c>
      <c r="E76" s="903" t="s">
        <v>278</v>
      </c>
      <c r="F76" s="948"/>
      <c r="G76" s="949">
        <v>52</v>
      </c>
      <c r="H76" s="883" t="e">
        <f t="shared" ref="H76:H97" si="50">G76*100/F76</f>
        <v>#DIV/0!</v>
      </c>
      <c r="I76" s="934">
        <v>1</v>
      </c>
      <c r="J76" s="885">
        <f t="shared" ref="J76:J97" si="51">I76*G76</f>
        <v>52</v>
      </c>
      <c r="K76" s="886">
        <f t="shared" ref="K76:K97" si="52">J76*B76</f>
        <v>26</v>
      </c>
      <c r="L76" s="887">
        <f t="shared" ref="L76:L97" si="53">B76*7960</f>
        <v>3980</v>
      </c>
      <c r="M76" s="887">
        <f t="shared" ref="M76:M97" si="54">L76*J76</f>
        <v>206960</v>
      </c>
      <c r="N76" s="887">
        <f t="shared" ref="N76:N97" si="55">C76*J76</f>
        <v>0</v>
      </c>
      <c r="O76" s="887">
        <f t="shared" ref="O76:O97" si="56">N76*7960</f>
        <v>0</v>
      </c>
      <c r="P76" s="888">
        <f t="shared" ref="P76:P97" si="57">K76+N76</f>
        <v>26</v>
      </c>
      <c r="Q76" s="888">
        <f>M76+O76</f>
        <v>206960</v>
      </c>
      <c r="R76" s="935"/>
      <c r="S76" s="936"/>
      <c r="T76" s="831">
        <v>65</v>
      </c>
      <c r="U76" s="1456" t="s">
        <v>89</v>
      </c>
      <c r="V76" s="900" t="s">
        <v>49</v>
      </c>
      <c r="W76" s="893">
        <f t="shared" ref="W76:X97" si="58">F76</f>
        <v>0</v>
      </c>
      <c r="X76" s="893">
        <f t="shared" si="58"/>
        <v>52</v>
      </c>
      <c r="Y76" s="894" t="e">
        <f t="shared" ref="Y76:Y97" si="59">X76*100/W76</f>
        <v>#DIV/0!</v>
      </c>
      <c r="Z76" s="894">
        <f t="shared" ref="Z76:AA97" si="60">I76</f>
        <v>1</v>
      </c>
      <c r="AA76" s="894">
        <f t="shared" si="60"/>
        <v>52</v>
      </c>
      <c r="AB76" s="901"/>
      <c r="AC76" s="895">
        <f t="shared" ref="AC76:AD79" si="61">+BB76</f>
        <v>52</v>
      </c>
      <c r="AD76" s="895">
        <f t="shared" si="61"/>
        <v>0</v>
      </c>
      <c r="AE76" s="896">
        <f t="shared" ref="AE76:AE97" si="62">AD76*100/AC76</f>
        <v>0</v>
      </c>
      <c r="AF76" s="902"/>
      <c r="AG76" s="902"/>
      <c r="AH76" s="902"/>
      <c r="AI76" s="902"/>
      <c r="AJ76" s="902"/>
      <c r="AK76" s="902"/>
      <c r="AL76" s="902"/>
      <c r="AM76" s="902"/>
      <c r="AN76" s="902"/>
      <c r="AO76" s="902"/>
      <c r="AP76" s="902"/>
      <c r="AQ76" s="902"/>
      <c r="AR76" s="901"/>
      <c r="AS76" s="901"/>
      <c r="AT76" s="901"/>
      <c r="AU76" s="901"/>
      <c r="AV76" s="901">
        <v>26</v>
      </c>
      <c r="AW76" s="901"/>
      <c r="AX76" s="901">
        <v>26</v>
      </c>
      <c r="AY76" s="901"/>
      <c r="AZ76" s="901"/>
      <c r="BA76" s="901"/>
      <c r="BB76" s="895">
        <f t="shared" ref="BB76:BC79" si="63">AF76+AH76+AJ76+AL76+AN76+AP76+AR76+AT76+AV76+AX76+AZ76</f>
        <v>52</v>
      </c>
      <c r="BC76" s="895">
        <f t="shared" si="63"/>
        <v>0</v>
      </c>
    </row>
    <row r="77" spans="1:55" s="860" customFormat="1" ht="15" customHeight="1" x14ac:dyDescent="0.2">
      <c r="A77" s="840">
        <v>66</v>
      </c>
      <c r="B77" s="930">
        <v>0.5</v>
      </c>
      <c r="C77" s="931">
        <v>1</v>
      </c>
      <c r="D77" s="1455"/>
      <c r="E77" s="903" t="s">
        <v>279</v>
      </c>
      <c r="F77" s="948"/>
      <c r="G77" s="949">
        <v>30</v>
      </c>
      <c r="H77" s="883" t="e">
        <f t="shared" si="50"/>
        <v>#DIV/0!</v>
      </c>
      <c r="I77" s="934">
        <v>1</v>
      </c>
      <c r="J77" s="885">
        <f t="shared" si="51"/>
        <v>30</v>
      </c>
      <c r="K77" s="886">
        <f t="shared" si="52"/>
        <v>15</v>
      </c>
      <c r="L77" s="887">
        <f t="shared" si="53"/>
        <v>3980</v>
      </c>
      <c r="M77" s="887">
        <f t="shared" si="54"/>
        <v>119400</v>
      </c>
      <c r="N77" s="887">
        <f t="shared" si="55"/>
        <v>30</v>
      </c>
      <c r="O77" s="887">
        <f t="shared" si="56"/>
        <v>238800</v>
      </c>
      <c r="P77" s="888">
        <f t="shared" si="57"/>
        <v>45</v>
      </c>
      <c r="Q77" s="888">
        <f t="shared" ref="Q77:Q97" si="64">M77+O77</f>
        <v>358200</v>
      </c>
      <c r="R77" s="935"/>
      <c r="S77" s="936"/>
      <c r="T77" s="831">
        <v>66</v>
      </c>
      <c r="U77" s="1457"/>
      <c r="V77" s="900" t="s">
        <v>50</v>
      </c>
      <c r="W77" s="893">
        <f t="shared" si="58"/>
        <v>0</v>
      </c>
      <c r="X77" s="893">
        <f t="shared" si="58"/>
        <v>30</v>
      </c>
      <c r="Y77" s="894" t="e">
        <f t="shared" si="59"/>
        <v>#DIV/0!</v>
      </c>
      <c r="Z77" s="894">
        <f t="shared" si="60"/>
        <v>1</v>
      </c>
      <c r="AA77" s="894">
        <f t="shared" si="60"/>
        <v>30</v>
      </c>
      <c r="AB77" s="901"/>
      <c r="AC77" s="895">
        <f t="shared" si="61"/>
        <v>30</v>
      </c>
      <c r="AD77" s="895">
        <f t="shared" si="61"/>
        <v>0</v>
      </c>
      <c r="AE77" s="896">
        <f t="shared" si="62"/>
        <v>0</v>
      </c>
      <c r="AF77" s="902"/>
      <c r="AG77" s="902"/>
      <c r="AH77" s="902"/>
      <c r="AI77" s="902"/>
      <c r="AJ77" s="902"/>
      <c r="AK77" s="902"/>
      <c r="AL77" s="902"/>
      <c r="AM77" s="902"/>
      <c r="AN77" s="902"/>
      <c r="AO77" s="902"/>
      <c r="AP77" s="902"/>
      <c r="AQ77" s="902"/>
      <c r="AR77" s="901"/>
      <c r="AS77" s="901"/>
      <c r="AT77" s="901">
        <v>10</v>
      </c>
      <c r="AU77" s="901"/>
      <c r="AV77" s="901"/>
      <c r="AW77" s="901"/>
      <c r="AX77" s="901"/>
      <c r="AY77" s="901"/>
      <c r="AZ77" s="901">
        <v>20</v>
      </c>
      <c r="BA77" s="901"/>
      <c r="BB77" s="895">
        <f t="shared" si="63"/>
        <v>30</v>
      </c>
      <c r="BC77" s="895">
        <f t="shared" si="63"/>
        <v>0</v>
      </c>
    </row>
    <row r="78" spans="1:55" ht="12" customHeight="1" x14ac:dyDescent="0.2">
      <c r="A78" s="840">
        <v>67</v>
      </c>
      <c r="B78" s="878">
        <v>1</v>
      </c>
      <c r="C78" s="879"/>
      <c r="D78" s="1449" t="s">
        <v>90</v>
      </c>
      <c r="E78" s="903" t="s">
        <v>278</v>
      </c>
      <c r="F78" s="1307">
        <v>3</v>
      </c>
      <c r="G78" s="1308">
        <v>3</v>
      </c>
      <c r="H78" s="883">
        <f t="shared" si="50"/>
        <v>100</v>
      </c>
      <c r="I78" s="899">
        <v>2</v>
      </c>
      <c r="J78" s="885">
        <f t="shared" si="51"/>
        <v>6</v>
      </c>
      <c r="K78" s="886">
        <f t="shared" si="52"/>
        <v>6</v>
      </c>
      <c r="L78" s="887">
        <f t="shared" si="53"/>
        <v>7960</v>
      </c>
      <c r="M78" s="887">
        <f t="shared" si="54"/>
        <v>47760</v>
      </c>
      <c r="N78" s="887">
        <f t="shared" si="55"/>
        <v>0</v>
      </c>
      <c r="O78" s="887">
        <f t="shared" si="56"/>
        <v>0</v>
      </c>
      <c r="P78" s="888">
        <f t="shared" si="57"/>
        <v>6</v>
      </c>
      <c r="Q78" s="888">
        <f t="shared" si="64"/>
        <v>47760</v>
      </c>
      <c r="R78" s="906"/>
      <c r="S78" s="1005"/>
      <c r="T78" s="831">
        <v>67</v>
      </c>
      <c r="U78" s="1450" t="s">
        <v>90</v>
      </c>
      <c r="V78" s="900" t="s">
        <v>49</v>
      </c>
      <c r="W78" s="893">
        <f t="shared" si="58"/>
        <v>3</v>
      </c>
      <c r="X78" s="893">
        <f t="shared" si="58"/>
        <v>3</v>
      </c>
      <c r="Y78" s="894">
        <f t="shared" si="59"/>
        <v>100</v>
      </c>
      <c r="Z78" s="894">
        <f t="shared" si="60"/>
        <v>2</v>
      </c>
      <c r="AA78" s="894">
        <f t="shared" si="60"/>
        <v>6</v>
      </c>
      <c r="AB78" s="901"/>
      <c r="AC78" s="895">
        <f t="shared" si="61"/>
        <v>6</v>
      </c>
      <c r="AD78" s="895">
        <f t="shared" si="61"/>
        <v>0</v>
      </c>
      <c r="AE78" s="896">
        <f t="shared" si="62"/>
        <v>0</v>
      </c>
      <c r="AF78" s="902"/>
      <c r="AG78" s="902"/>
      <c r="AH78" s="902"/>
      <c r="AI78" s="902"/>
      <c r="AJ78" s="902"/>
      <c r="AK78" s="902"/>
      <c r="AL78" s="902"/>
      <c r="AM78" s="902"/>
      <c r="AN78" s="902"/>
      <c r="AO78" s="902"/>
      <c r="AP78" s="902"/>
      <c r="AQ78" s="902"/>
      <c r="AR78" s="901"/>
      <c r="AS78" s="901"/>
      <c r="AT78" s="901">
        <v>3</v>
      </c>
      <c r="AU78" s="901"/>
      <c r="AV78" s="901"/>
      <c r="AW78" s="901"/>
      <c r="AX78" s="901">
        <v>3</v>
      </c>
      <c r="AY78" s="901"/>
      <c r="AZ78" s="901"/>
      <c r="BA78" s="901"/>
      <c r="BB78" s="895">
        <f t="shared" si="63"/>
        <v>6</v>
      </c>
      <c r="BC78" s="895">
        <f t="shared" si="63"/>
        <v>0</v>
      </c>
    </row>
    <row r="79" spans="1:55" ht="13.5" customHeight="1" x14ac:dyDescent="0.2">
      <c r="A79" s="840">
        <v>68</v>
      </c>
      <c r="B79" s="878">
        <v>1</v>
      </c>
      <c r="C79" s="879">
        <v>2</v>
      </c>
      <c r="D79" s="1449"/>
      <c r="E79" s="903" t="s">
        <v>279</v>
      </c>
      <c r="F79" s="1307">
        <v>24</v>
      </c>
      <c r="G79" s="1308">
        <v>24</v>
      </c>
      <c r="H79" s="883">
        <f t="shared" si="50"/>
        <v>100</v>
      </c>
      <c r="I79" s="899">
        <v>1</v>
      </c>
      <c r="J79" s="885">
        <f t="shared" si="51"/>
        <v>24</v>
      </c>
      <c r="K79" s="886">
        <f t="shared" si="52"/>
        <v>24</v>
      </c>
      <c r="L79" s="887">
        <f t="shared" si="53"/>
        <v>7960</v>
      </c>
      <c r="M79" s="887">
        <f t="shared" si="54"/>
        <v>191040</v>
      </c>
      <c r="N79" s="887">
        <f t="shared" si="55"/>
        <v>48</v>
      </c>
      <c r="O79" s="887">
        <f t="shared" si="56"/>
        <v>382080</v>
      </c>
      <c r="P79" s="888">
        <f t="shared" si="57"/>
        <v>72</v>
      </c>
      <c r="Q79" s="888">
        <f t="shared" si="64"/>
        <v>573120</v>
      </c>
      <c r="R79" s="906"/>
      <c r="S79" s="1005"/>
      <c r="T79" s="831">
        <v>68</v>
      </c>
      <c r="U79" s="1450"/>
      <c r="V79" s="900" t="s">
        <v>50</v>
      </c>
      <c r="W79" s="893">
        <f t="shared" si="58"/>
        <v>24</v>
      </c>
      <c r="X79" s="893">
        <f t="shared" si="58"/>
        <v>24</v>
      </c>
      <c r="Y79" s="894">
        <f t="shared" si="59"/>
        <v>100</v>
      </c>
      <c r="Z79" s="894">
        <f t="shared" si="60"/>
        <v>1</v>
      </c>
      <c r="AA79" s="894">
        <f t="shared" si="60"/>
        <v>24</v>
      </c>
      <c r="AB79" s="901"/>
      <c r="AC79" s="895">
        <f t="shared" si="61"/>
        <v>24</v>
      </c>
      <c r="AD79" s="895">
        <f t="shared" si="61"/>
        <v>0</v>
      </c>
      <c r="AE79" s="896">
        <f t="shared" si="62"/>
        <v>0</v>
      </c>
      <c r="AF79" s="902"/>
      <c r="AG79" s="902"/>
      <c r="AH79" s="902"/>
      <c r="AI79" s="902"/>
      <c r="AJ79" s="902"/>
      <c r="AK79" s="902"/>
      <c r="AL79" s="902"/>
      <c r="AM79" s="902"/>
      <c r="AN79" s="902"/>
      <c r="AO79" s="902"/>
      <c r="AP79" s="902"/>
      <c r="AQ79" s="902"/>
      <c r="AR79" s="901">
        <v>4</v>
      </c>
      <c r="AS79" s="901"/>
      <c r="AT79" s="901">
        <v>7</v>
      </c>
      <c r="AU79" s="901"/>
      <c r="AV79" s="901">
        <v>7</v>
      </c>
      <c r="AW79" s="901"/>
      <c r="AX79" s="901">
        <v>6</v>
      </c>
      <c r="AY79" s="901"/>
      <c r="AZ79" s="901"/>
      <c r="BA79" s="901"/>
      <c r="BB79" s="895">
        <f t="shared" si="63"/>
        <v>24</v>
      </c>
      <c r="BC79" s="895">
        <f t="shared" si="63"/>
        <v>0</v>
      </c>
    </row>
    <row r="80" spans="1:55" ht="24.75" hidden="1" customHeight="1" x14ac:dyDescent="0.2">
      <c r="A80" s="840">
        <v>69</v>
      </c>
      <c r="B80" s="878">
        <v>2</v>
      </c>
      <c r="C80" s="879"/>
      <c r="D80" s="1453" t="s">
        <v>91</v>
      </c>
      <c r="E80" s="903" t="s">
        <v>278</v>
      </c>
      <c r="F80" s="942"/>
      <c r="G80" s="943"/>
      <c r="H80" s="883" t="e">
        <f t="shared" si="50"/>
        <v>#DIV/0!</v>
      </c>
      <c r="I80" s="899"/>
      <c r="J80" s="885">
        <f t="shared" si="51"/>
        <v>0</v>
      </c>
      <c r="K80" s="886">
        <f t="shared" si="52"/>
        <v>0</v>
      </c>
      <c r="L80" s="887">
        <f t="shared" si="53"/>
        <v>15920</v>
      </c>
      <c r="M80" s="887">
        <f t="shared" si="54"/>
        <v>0</v>
      </c>
      <c r="N80" s="887">
        <f t="shared" si="55"/>
        <v>0</v>
      </c>
      <c r="O80" s="887">
        <f t="shared" si="56"/>
        <v>0</v>
      </c>
      <c r="P80" s="888">
        <f t="shared" si="57"/>
        <v>0</v>
      </c>
      <c r="Q80" s="888">
        <f t="shared" si="64"/>
        <v>0</v>
      </c>
      <c r="R80" s="906"/>
      <c r="S80" s="1005"/>
      <c r="T80" s="831">
        <v>69</v>
      </c>
      <c r="U80" s="1450" t="s">
        <v>91</v>
      </c>
      <c r="V80" s="900" t="s">
        <v>49</v>
      </c>
      <c r="W80" s="893">
        <f t="shared" si="58"/>
        <v>0</v>
      </c>
      <c r="X80" s="893">
        <f t="shared" si="58"/>
        <v>0</v>
      </c>
      <c r="Y80" s="894" t="e">
        <f t="shared" si="59"/>
        <v>#DIV/0!</v>
      </c>
      <c r="Z80" s="894">
        <f t="shared" si="60"/>
        <v>0</v>
      </c>
      <c r="AA80" s="894">
        <f t="shared" si="60"/>
        <v>0</v>
      </c>
      <c r="AB80" s="901"/>
      <c r="AC80" s="895" t="e">
        <f>AF80+AH80+AJ80+AL80+AN80+AP80+#REF!+AR80+AT80+AV80+AX80+AZ80</f>
        <v>#REF!</v>
      </c>
      <c r="AD80" s="895" t="e">
        <f>AG80+AI80+AK80+AM80+AO80+AQ80+#REF!+AS80+AU80+AW80+AY80+BA80</f>
        <v>#REF!</v>
      </c>
      <c r="AE80" s="896" t="e">
        <f t="shared" si="62"/>
        <v>#REF!</v>
      </c>
      <c r="AF80" s="902"/>
      <c r="AG80" s="902"/>
      <c r="AH80" s="902"/>
      <c r="AI80" s="902"/>
      <c r="AJ80" s="902"/>
      <c r="AK80" s="902"/>
      <c r="AL80" s="902"/>
      <c r="AM80" s="902"/>
      <c r="AN80" s="902"/>
      <c r="AO80" s="902"/>
      <c r="AP80" s="902"/>
      <c r="AQ80" s="902"/>
      <c r="AR80" s="901"/>
      <c r="AS80" s="901"/>
      <c r="AT80" s="901"/>
      <c r="AU80" s="901"/>
      <c r="AV80" s="901"/>
      <c r="AW80" s="901"/>
      <c r="AX80" s="901"/>
      <c r="AY80" s="901"/>
      <c r="AZ80" s="901"/>
      <c r="BA80" s="901"/>
      <c r="BB80" s="895" t="e">
        <f>AF80+AH80+AJ80+AL80+AN80+AP80+#REF!+AR80+AT80+AV80+AX80</f>
        <v>#REF!</v>
      </c>
      <c r="BC80" s="895" t="e">
        <f>AG80+AI80+AK80+AM80+AO80+AQ80+#REF!+AS80+AU80+AW80+AY80+BA80</f>
        <v>#REF!</v>
      </c>
    </row>
    <row r="81" spans="1:55" ht="16.5" hidden="1" customHeight="1" x14ac:dyDescent="0.2">
      <c r="A81" s="840">
        <v>70</v>
      </c>
      <c r="B81" s="878">
        <v>2</v>
      </c>
      <c r="C81" s="879"/>
      <c r="D81" s="1453"/>
      <c r="E81" s="903" t="s">
        <v>279</v>
      </c>
      <c r="F81" s="942"/>
      <c r="G81" s="943"/>
      <c r="H81" s="883" t="e">
        <f t="shared" si="50"/>
        <v>#DIV/0!</v>
      </c>
      <c r="I81" s="899"/>
      <c r="J81" s="885">
        <f t="shared" si="51"/>
        <v>0</v>
      </c>
      <c r="K81" s="886">
        <f t="shared" si="52"/>
        <v>0</v>
      </c>
      <c r="L81" s="887">
        <f t="shared" si="53"/>
        <v>15920</v>
      </c>
      <c r="M81" s="887">
        <f t="shared" si="54"/>
        <v>0</v>
      </c>
      <c r="N81" s="887">
        <f t="shared" si="55"/>
        <v>0</v>
      </c>
      <c r="O81" s="887">
        <f t="shared" si="56"/>
        <v>0</v>
      </c>
      <c r="P81" s="888">
        <f t="shared" si="57"/>
        <v>0</v>
      </c>
      <c r="Q81" s="888">
        <f t="shared" si="64"/>
        <v>0</v>
      </c>
      <c r="R81" s="906"/>
      <c r="S81" s="1005"/>
      <c r="T81" s="831">
        <v>70</v>
      </c>
      <c r="U81" s="1450"/>
      <c r="V81" s="900" t="s">
        <v>50</v>
      </c>
      <c r="W81" s="893">
        <f t="shared" si="58"/>
        <v>0</v>
      </c>
      <c r="X81" s="893">
        <f t="shared" si="58"/>
        <v>0</v>
      </c>
      <c r="Y81" s="894" t="e">
        <f t="shared" si="59"/>
        <v>#DIV/0!</v>
      </c>
      <c r="Z81" s="894">
        <f t="shared" si="60"/>
        <v>0</v>
      </c>
      <c r="AA81" s="894">
        <f t="shared" si="60"/>
        <v>0</v>
      </c>
      <c r="AB81" s="901"/>
      <c r="AC81" s="895" t="e">
        <f>AF81+AH81+AJ81+AL81+AN81+AP81+#REF!+AR81+AT81+AV81+AX81+AZ81</f>
        <v>#REF!</v>
      </c>
      <c r="AD81" s="895" t="e">
        <f>AG81+AI81+AK81+AM81+AO81+AQ81+#REF!+AS81+AU81+AW81+AY81+BA81</f>
        <v>#REF!</v>
      </c>
      <c r="AE81" s="896" t="e">
        <f t="shared" si="62"/>
        <v>#REF!</v>
      </c>
      <c r="AF81" s="902"/>
      <c r="AG81" s="902"/>
      <c r="AH81" s="902"/>
      <c r="AI81" s="902"/>
      <c r="AJ81" s="902"/>
      <c r="AK81" s="902"/>
      <c r="AL81" s="902"/>
      <c r="AM81" s="902"/>
      <c r="AN81" s="902"/>
      <c r="AO81" s="902"/>
      <c r="AP81" s="902"/>
      <c r="AQ81" s="902"/>
      <c r="AR81" s="901"/>
      <c r="AS81" s="901"/>
      <c r="AT81" s="901"/>
      <c r="AU81" s="901"/>
      <c r="AV81" s="901"/>
      <c r="AW81" s="901"/>
      <c r="AX81" s="901"/>
      <c r="AY81" s="901"/>
      <c r="AZ81" s="901"/>
      <c r="BA81" s="901"/>
      <c r="BB81" s="895" t="e">
        <f>AF81+AH81+AJ81+AL81+AN81+AP81+#REF!+AR81+AT81+AV81+AX81</f>
        <v>#REF!</v>
      </c>
      <c r="BC81" s="895" t="e">
        <f>AG81+AI81+AK81+AM81+AO81+AQ81+#REF!+AS81+AU81+AW81+AY81+BA81</f>
        <v>#REF!</v>
      </c>
    </row>
    <row r="82" spans="1:55" ht="12" hidden="1" customHeight="1" x14ac:dyDescent="0.2">
      <c r="A82" s="840">
        <v>71</v>
      </c>
      <c r="B82" s="878">
        <v>1</v>
      </c>
      <c r="C82" s="879"/>
      <c r="D82" s="1449" t="s">
        <v>92</v>
      </c>
      <c r="E82" s="903" t="s">
        <v>278</v>
      </c>
      <c r="F82" s="942"/>
      <c r="G82" s="943"/>
      <c r="H82" s="883" t="e">
        <f t="shared" si="50"/>
        <v>#DIV/0!</v>
      </c>
      <c r="I82" s="899"/>
      <c r="J82" s="885">
        <f t="shared" si="51"/>
        <v>0</v>
      </c>
      <c r="K82" s="886">
        <f t="shared" si="52"/>
        <v>0</v>
      </c>
      <c r="L82" s="887">
        <f t="shared" si="53"/>
        <v>7960</v>
      </c>
      <c r="M82" s="887">
        <f t="shared" si="54"/>
        <v>0</v>
      </c>
      <c r="N82" s="887">
        <f t="shared" si="55"/>
        <v>0</v>
      </c>
      <c r="O82" s="887">
        <f t="shared" si="56"/>
        <v>0</v>
      </c>
      <c r="P82" s="888">
        <f t="shared" si="57"/>
        <v>0</v>
      </c>
      <c r="Q82" s="888">
        <f t="shared" si="64"/>
        <v>0</v>
      </c>
      <c r="R82" s="906"/>
      <c r="S82" s="1005"/>
      <c r="T82" s="831">
        <v>71</v>
      </c>
      <c r="U82" s="1450" t="s">
        <v>92</v>
      </c>
      <c r="V82" s="900" t="s">
        <v>57</v>
      </c>
      <c r="W82" s="893">
        <f t="shared" si="58"/>
        <v>0</v>
      </c>
      <c r="X82" s="893">
        <f t="shared" si="58"/>
        <v>0</v>
      </c>
      <c r="Y82" s="894" t="e">
        <f t="shared" si="59"/>
        <v>#DIV/0!</v>
      </c>
      <c r="Z82" s="894">
        <f t="shared" si="60"/>
        <v>0</v>
      </c>
      <c r="AA82" s="894">
        <f t="shared" si="60"/>
        <v>0</v>
      </c>
      <c r="AB82" s="901"/>
      <c r="AC82" s="895" t="e">
        <f>AF82+AH82+AJ82+AL82+AN82+AP82+#REF!+AR82+AT82+AV82+AX82+AZ82</f>
        <v>#REF!</v>
      </c>
      <c r="AD82" s="895" t="e">
        <f>AG82+AI82+AK82+AM82+AO82+AQ82+#REF!+AS82+AU82+AW82+AY82+BA82</f>
        <v>#REF!</v>
      </c>
      <c r="AE82" s="896" t="e">
        <f t="shared" si="62"/>
        <v>#REF!</v>
      </c>
      <c r="AF82" s="902"/>
      <c r="AG82" s="902"/>
      <c r="AH82" s="902"/>
      <c r="AI82" s="902"/>
      <c r="AJ82" s="902"/>
      <c r="AK82" s="902"/>
      <c r="AL82" s="902"/>
      <c r="AM82" s="902"/>
      <c r="AN82" s="902"/>
      <c r="AO82" s="902"/>
      <c r="AP82" s="902"/>
      <c r="AQ82" s="902"/>
      <c r="AR82" s="901"/>
      <c r="AS82" s="901"/>
      <c r="AT82" s="901"/>
      <c r="AU82" s="901"/>
      <c r="AV82" s="901"/>
      <c r="AW82" s="901"/>
      <c r="AX82" s="901"/>
      <c r="AY82" s="901"/>
      <c r="AZ82" s="901"/>
      <c r="BA82" s="901"/>
      <c r="BB82" s="895" t="e">
        <f>AF82+AH82+AJ82+AL82+AN82+AP82+#REF!+AR82+AT82+AV82+AX82</f>
        <v>#REF!</v>
      </c>
      <c r="BC82" s="895" t="e">
        <f>AG82+AI82+AK82+AM82+AO82+AQ82+#REF!+AS82+AU82+AW82+AY82+BA82</f>
        <v>#REF!</v>
      </c>
    </row>
    <row r="83" spans="1:55" ht="12" hidden="1" customHeight="1" x14ac:dyDescent="0.2">
      <c r="A83" s="840">
        <v>72</v>
      </c>
      <c r="B83" s="878">
        <v>1</v>
      </c>
      <c r="C83" s="879"/>
      <c r="D83" s="1449"/>
      <c r="E83" s="903" t="s">
        <v>279</v>
      </c>
      <c r="F83" s="942"/>
      <c r="G83" s="943"/>
      <c r="H83" s="883" t="e">
        <f t="shared" si="50"/>
        <v>#DIV/0!</v>
      </c>
      <c r="I83" s="899"/>
      <c r="J83" s="885">
        <f t="shared" si="51"/>
        <v>0</v>
      </c>
      <c r="K83" s="886">
        <f t="shared" si="52"/>
        <v>0</v>
      </c>
      <c r="L83" s="887">
        <f t="shared" si="53"/>
        <v>7960</v>
      </c>
      <c r="M83" s="887">
        <f t="shared" si="54"/>
        <v>0</v>
      </c>
      <c r="N83" s="887">
        <f t="shared" si="55"/>
        <v>0</v>
      </c>
      <c r="O83" s="887">
        <f t="shared" si="56"/>
        <v>0</v>
      </c>
      <c r="P83" s="888">
        <f t="shared" si="57"/>
        <v>0</v>
      </c>
      <c r="Q83" s="888">
        <f t="shared" si="64"/>
        <v>0</v>
      </c>
      <c r="R83" s="906"/>
      <c r="S83" s="1005"/>
      <c r="T83" s="831">
        <v>72</v>
      </c>
      <c r="U83" s="1450"/>
      <c r="V83" s="900" t="s">
        <v>50</v>
      </c>
      <c r="W83" s="893">
        <f t="shared" si="58"/>
        <v>0</v>
      </c>
      <c r="X83" s="893">
        <f t="shared" si="58"/>
        <v>0</v>
      </c>
      <c r="Y83" s="894" t="e">
        <f t="shared" si="59"/>
        <v>#DIV/0!</v>
      </c>
      <c r="Z83" s="894">
        <f t="shared" si="60"/>
        <v>0</v>
      </c>
      <c r="AA83" s="894">
        <f t="shared" si="60"/>
        <v>0</v>
      </c>
      <c r="AB83" s="901"/>
      <c r="AC83" s="895" t="e">
        <f>AF83+AH83+AJ83+AL83+AN83+AP83+#REF!+AR83+AT83+AV83+AX83+AZ83</f>
        <v>#REF!</v>
      </c>
      <c r="AD83" s="895" t="e">
        <f>AG83+AI83+AK83+AM83+AO83+AQ83+#REF!+AS83+AU83+AW83+AY83+BA83</f>
        <v>#REF!</v>
      </c>
      <c r="AE83" s="896" t="e">
        <f t="shared" si="62"/>
        <v>#REF!</v>
      </c>
      <c r="AF83" s="902"/>
      <c r="AG83" s="902"/>
      <c r="AH83" s="902"/>
      <c r="AI83" s="902"/>
      <c r="AJ83" s="902"/>
      <c r="AK83" s="902"/>
      <c r="AL83" s="902"/>
      <c r="AM83" s="902"/>
      <c r="AN83" s="902"/>
      <c r="AO83" s="902"/>
      <c r="AP83" s="902"/>
      <c r="AQ83" s="902"/>
      <c r="AR83" s="901"/>
      <c r="AS83" s="901"/>
      <c r="AT83" s="901"/>
      <c r="AU83" s="901"/>
      <c r="AV83" s="901"/>
      <c r="AW83" s="901"/>
      <c r="AX83" s="901"/>
      <c r="AY83" s="901"/>
      <c r="AZ83" s="901"/>
      <c r="BA83" s="901"/>
      <c r="BB83" s="895" t="e">
        <f>AF83+AH83+AJ83+AL83+AN83+AP83+#REF!+AR83+AT83+AV83+AX83</f>
        <v>#REF!</v>
      </c>
      <c r="BC83" s="895" t="e">
        <f>AG83+AI83+AK83+AM83+AO83+AQ83+#REF!+AS83+AU83+AW83+AY83+BA83</f>
        <v>#REF!</v>
      </c>
    </row>
    <row r="84" spans="1:55" ht="12" customHeight="1" x14ac:dyDescent="0.2">
      <c r="A84" s="840">
        <v>73</v>
      </c>
      <c r="B84" s="878">
        <v>1</v>
      </c>
      <c r="C84" s="879"/>
      <c r="D84" s="1453" t="s">
        <v>93</v>
      </c>
      <c r="E84" s="903" t="s">
        <v>278</v>
      </c>
      <c r="F84" s="1309"/>
      <c r="G84" s="1310">
        <v>1</v>
      </c>
      <c r="H84" s="883" t="e">
        <f t="shared" si="50"/>
        <v>#DIV/0!</v>
      </c>
      <c r="I84" s="899">
        <v>2</v>
      </c>
      <c r="J84" s="885">
        <f t="shared" si="51"/>
        <v>2</v>
      </c>
      <c r="K84" s="886">
        <f t="shared" si="52"/>
        <v>2</v>
      </c>
      <c r="L84" s="887">
        <f t="shared" si="53"/>
        <v>7960</v>
      </c>
      <c r="M84" s="887">
        <f t="shared" si="54"/>
        <v>15920</v>
      </c>
      <c r="N84" s="887">
        <f t="shared" si="55"/>
        <v>0</v>
      </c>
      <c r="O84" s="887">
        <f t="shared" si="56"/>
        <v>0</v>
      </c>
      <c r="P84" s="888">
        <f t="shared" si="57"/>
        <v>2</v>
      </c>
      <c r="Q84" s="888">
        <f t="shared" si="64"/>
        <v>15920</v>
      </c>
      <c r="R84" s="906"/>
      <c r="S84" s="1005"/>
      <c r="T84" s="831">
        <v>73</v>
      </c>
      <c r="U84" s="1450" t="s">
        <v>93</v>
      </c>
      <c r="V84" s="900" t="s">
        <v>49</v>
      </c>
      <c r="W84" s="893">
        <f t="shared" si="58"/>
        <v>0</v>
      </c>
      <c r="X84" s="893">
        <f t="shared" si="58"/>
        <v>1</v>
      </c>
      <c r="Y84" s="894" t="e">
        <f t="shared" si="59"/>
        <v>#DIV/0!</v>
      </c>
      <c r="Z84" s="894">
        <f t="shared" si="60"/>
        <v>2</v>
      </c>
      <c r="AA84" s="894">
        <f t="shared" si="60"/>
        <v>2</v>
      </c>
      <c r="AB84" s="901"/>
      <c r="AC84" s="895">
        <f t="shared" ref="AC84:AD85" si="65">+BB84</f>
        <v>2</v>
      </c>
      <c r="AD84" s="895">
        <f t="shared" si="65"/>
        <v>0</v>
      </c>
      <c r="AE84" s="896">
        <f t="shared" si="62"/>
        <v>0</v>
      </c>
      <c r="AF84" s="902"/>
      <c r="AG84" s="902"/>
      <c r="AH84" s="902"/>
      <c r="AI84" s="902"/>
      <c r="AJ84" s="902"/>
      <c r="AK84" s="902"/>
      <c r="AL84" s="902"/>
      <c r="AM84" s="902"/>
      <c r="AN84" s="902"/>
      <c r="AO84" s="902"/>
      <c r="AP84" s="902"/>
      <c r="AQ84" s="902"/>
      <c r="AR84" s="901"/>
      <c r="AS84" s="901"/>
      <c r="AT84" s="901">
        <v>1</v>
      </c>
      <c r="AU84" s="901"/>
      <c r="AV84" s="901"/>
      <c r="AW84" s="901"/>
      <c r="AX84" s="901">
        <v>1</v>
      </c>
      <c r="AY84" s="901"/>
      <c r="AZ84" s="901"/>
      <c r="BA84" s="901"/>
      <c r="BB84" s="895">
        <f t="shared" ref="BB84:BC85" si="66">AF84+AH84+AJ84+AL84+AN84+AP84+AR84+AT84+AV84+AX84+AZ84</f>
        <v>2</v>
      </c>
      <c r="BC84" s="895">
        <f t="shared" si="66"/>
        <v>0</v>
      </c>
    </row>
    <row r="85" spans="1:55" ht="12" customHeight="1" x14ac:dyDescent="0.2">
      <c r="A85" s="840">
        <v>74</v>
      </c>
      <c r="B85" s="878">
        <v>1</v>
      </c>
      <c r="C85" s="879">
        <v>1.59</v>
      </c>
      <c r="D85" s="1453"/>
      <c r="E85" s="903" t="s">
        <v>279</v>
      </c>
      <c r="F85" s="1309"/>
      <c r="G85" s="1310">
        <v>1</v>
      </c>
      <c r="H85" s="883" t="e">
        <f t="shared" si="50"/>
        <v>#DIV/0!</v>
      </c>
      <c r="I85" s="899">
        <v>2</v>
      </c>
      <c r="J85" s="885">
        <f t="shared" si="51"/>
        <v>2</v>
      </c>
      <c r="K85" s="886">
        <f t="shared" si="52"/>
        <v>2</v>
      </c>
      <c r="L85" s="887">
        <f t="shared" si="53"/>
        <v>7960</v>
      </c>
      <c r="M85" s="887">
        <f t="shared" si="54"/>
        <v>15920</v>
      </c>
      <c r="N85" s="887">
        <f t="shared" si="55"/>
        <v>3.18</v>
      </c>
      <c r="O85" s="887">
        <f t="shared" si="56"/>
        <v>25312.800000000003</v>
      </c>
      <c r="P85" s="888">
        <f t="shared" si="57"/>
        <v>5.18</v>
      </c>
      <c r="Q85" s="888">
        <f t="shared" si="64"/>
        <v>41232.800000000003</v>
      </c>
      <c r="R85" s="906"/>
      <c r="S85" s="1005"/>
      <c r="T85" s="831">
        <v>74</v>
      </c>
      <c r="U85" s="1450"/>
      <c r="V85" s="900" t="s">
        <v>50</v>
      </c>
      <c r="W85" s="893">
        <f t="shared" si="58"/>
        <v>0</v>
      </c>
      <c r="X85" s="893">
        <f t="shared" si="58"/>
        <v>1</v>
      </c>
      <c r="Y85" s="894" t="e">
        <f t="shared" si="59"/>
        <v>#DIV/0!</v>
      </c>
      <c r="Z85" s="894">
        <f t="shared" si="60"/>
        <v>2</v>
      </c>
      <c r="AA85" s="894">
        <f t="shared" si="60"/>
        <v>2</v>
      </c>
      <c r="AB85" s="901"/>
      <c r="AC85" s="895">
        <f t="shared" si="65"/>
        <v>2</v>
      </c>
      <c r="AD85" s="895">
        <f t="shared" si="65"/>
        <v>0</v>
      </c>
      <c r="AE85" s="896">
        <f t="shared" si="62"/>
        <v>0</v>
      </c>
      <c r="AF85" s="902"/>
      <c r="AG85" s="902"/>
      <c r="AH85" s="902"/>
      <c r="AI85" s="902"/>
      <c r="AJ85" s="902"/>
      <c r="AK85" s="902"/>
      <c r="AL85" s="902"/>
      <c r="AM85" s="902"/>
      <c r="AN85" s="902"/>
      <c r="AO85" s="902"/>
      <c r="AP85" s="902"/>
      <c r="AQ85" s="902"/>
      <c r="AR85" s="901"/>
      <c r="AS85" s="901"/>
      <c r="AT85" s="901"/>
      <c r="AU85" s="901"/>
      <c r="AV85" s="901">
        <v>1</v>
      </c>
      <c r="AW85" s="901"/>
      <c r="AX85" s="901"/>
      <c r="AY85" s="901"/>
      <c r="AZ85" s="901">
        <v>1</v>
      </c>
      <c r="BA85" s="901"/>
      <c r="BB85" s="895">
        <f t="shared" si="66"/>
        <v>2</v>
      </c>
      <c r="BC85" s="895">
        <f t="shared" si="66"/>
        <v>0</v>
      </c>
    </row>
    <row r="86" spans="1:55" ht="12" hidden="1" customHeight="1" x14ac:dyDescent="0.2">
      <c r="A86" s="840">
        <v>75</v>
      </c>
      <c r="B86" s="878">
        <v>2</v>
      </c>
      <c r="C86" s="909"/>
      <c r="D86" s="1454" t="s">
        <v>94</v>
      </c>
      <c r="E86" s="903" t="s">
        <v>278</v>
      </c>
      <c r="F86" s="1311"/>
      <c r="G86" s="1312"/>
      <c r="H86" s="883" t="e">
        <f t="shared" si="50"/>
        <v>#DIV/0!</v>
      </c>
      <c r="I86" s="899">
        <v>1</v>
      </c>
      <c r="J86" s="885">
        <f t="shared" si="51"/>
        <v>0</v>
      </c>
      <c r="K86" s="886">
        <f t="shared" si="52"/>
        <v>0</v>
      </c>
      <c r="L86" s="887">
        <f t="shared" si="53"/>
        <v>15920</v>
      </c>
      <c r="M86" s="887">
        <f t="shared" si="54"/>
        <v>0</v>
      </c>
      <c r="N86" s="887">
        <f t="shared" si="55"/>
        <v>0</v>
      </c>
      <c r="O86" s="887">
        <f t="shared" si="56"/>
        <v>0</v>
      </c>
      <c r="P86" s="888">
        <f t="shared" si="57"/>
        <v>0</v>
      </c>
      <c r="Q86" s="888">
        <f t="shared" si="64"/>
        <v>0</v>
      </c>
      <c r="R86" s="906"/>
      <c r="S86" s="1005"/>
      <c r="T86" s="831">
        <v>75</v>
      </c>
      <c r="U86" s="1452" t="s">
        <v>94</v>
      </c>
      <c r="V86" s="900" t="s">
        <v>49</v>
      </c>
      <c r="W86" s="893">
        <f t="shared" si="58"/>
        <v>0</v>
      </c>
      <c r="X86" s="893">
        <f t="shared" si="58"/>
        <v>0</v>
      </c>
      <c r="Y86" s="894" t="e">
        <f t="shared" si="59"/>
        <v>#DIV/0!</v>
      </c>
      <c r="Z86" s="894">
        <f t="shared" si="60"/>
        <v>1</v>
      </c>
      <c r="AA86" s="894">
        <f t="shared" si="60"/>
        <v>0</v>
      </c>
      <c r="AB86" s="901"/>
      <c r="AC86" s="895" t="e">
        <f>AF86+AH86+AJ86+AL86+AN86+AP86+#REF!+AR86+AT86+AV86+AX86+AZ86</f>
        <v>#REF!</v>
      </c>
      <c r="AD86" s="895" t="e">
        <f>AG86+AI86+AK86+AM86+AO86+AQ86+#REF!+AS86+AU86+AW86+AY86+BA86</f>
        <v>#REF!</v>
      </c>
      <c r="AE86" s="896" t="e">
        <f t="shared" si="62"/>
        <v>#REF!</v>
      </c>
      <c r="AF86" s="902"/>
      <c r="AG86" s="902"/>
      <c r="AH86" s="902"/>
      <c r="AI86" s="902"/>
      <c r="AJ86" s="902"/>
      <c r="AK86" s="902"/>
      <c r="AL86" s="902"/>
      <c r="AM86" s="902"/>
      <c r="AN86" s="902"/>
      <c r="AO86" s="902"/>
      <c r="AP86" s="902"/>
      <c r="AQ86" s="902"/>
      <c r="AR86" s="901"/>
      <c r="AS86" s="901"/>
      <c r="AT86" s="901"/>
      <c r="AU86" s="901"/>
      <c r="AV86" s="901"/>
      <c r="AW86" s="901"/>
      <c r="AX86" s="901"/>
      <c r="AY86" s="901"/>
      <c r="AZ86" s="901"/>
      <c r="BA86" s="901"/>
      <c r="BB86" s="895" t="e">
        <f>AF86+AH86+AJ86+AL86+AN86+AP86+#REF!+AR86+AT86+AV86+AX86</f>
        <v>#REF!</v>
      </c>
      <c r="BC86" s="895" t="e">
        <f>AG86+AI86+AK86+AM86+AO86+AQ86+#REF!+AS86+AU86+AW86+AY86+BA86</f>
        <v>#REF!</v>
      </c>
    </row>
    <row r="87" spans="1:55" ht="13.5" hidden="1" customHeight="1" x14ac:dyDescent="0.2">
      <c r="A87" s="840">
        <v>76</v>
      </c>
      <c r="B87" s="930">
        <v>2</v>
      </c>
      <c r="C87" s="909">
        <v>1</v>
      </c>
      <c r="D87" s="1454"/>
      <c r="E87" s="903" t="s">
        <v>279</v>
      </c>
      <c r="F87" s="1311"/>
      <c r="G87" s="1312"/>
      <c r="H87" s="883" t="e">
        <f t="shared" si="50"/>
        <v>#DIV/0!</v>
      </c>
      <c r="I87" s="899"/>
      <c r="J87" s="885">
        <f t="shared" si="51"/>
        <v>0</v>
      </c>
      <c r="K87" s="886">
        <f t="shared" si="52"/>
        <v>0</v>
      </c>
      <c r="L87" s="887">
        <f t="shared" si="53"/>
        <v>15920</v>
      </c>
      <c r="M87" s="887">
        <f t="shared" si="54"/>
        <v>0</v>
      </c>
      <c r="N87" s="887">
        <f t="shared" si="55"/>
        <v>0</v>
      </c>
      <c r="O87" s="887">
        <f t="shared" si="56"/>
        <v>0</v>
      </c>
      <c r="P87" s="888">
        <f t="shared" si="57"/>
        <v>0</v>
      </c>
      <c r="Q87" s="888">
        <f t="shared" si="64"/>
        <v>0</v>
      </c>
      <c r="R87" s="906"/>
      <c r="S87" s="1005"/>
      <c r="T87" s="831">
        <v>76</v>
      </c>
      <c r="U87" s="1452"/>
      <c r="V87" s="900" t="s">
        <v>50</v>
      </c>
      <c r="W87" s="893">
        <f t="shared" si="58"/>
        <v>0</v>
      </c>
      <c r="X87" s="893">
        <f t="shared" si="58"/>
        <v>0</v>
      </c>
      <c r="Y87" s="894" t="e">
        <f t="shared" si="59"/>
        <v>#DIV/0!</v>
      </c>
      <c r="Z87" s="894">
        <f t="shared" si="60"/>
        <v>0</v>
      </c>
      <c r="AA87" s="894">
        <f t="shared" si="60"/>
        <v>0</v>
      </c>
      <c r="AB87" s="901"/>
      <c r="AC87" s="895" t="e">
        <f>AF87+AH87+AJ87+AL87+AN87+AP87+#REF!+AR87+AT87+AV87+AX87+AZ87</f>
        <v>#REF!</v>
      </c>
      <c r="AD87" s="895" t="e">
        <f>AG87+AI87+AK87+AM87+AO87+AQ87+#REF!+AS87+AU87+AW87+AY87+BA87</f>
        <v>#REF!</v>
      </c>
      <c r="AE87" s="896" t="e">
        <f t="shared" si="62"/>
        <v>#REF!</v>
      </c>
      <c r="AF87" s="902"/>
      <c r="AG87" s="902"/>
      <c r="AH87" s="902"/>
      <c r="AI87" s="902"/>
      <c r="AJ87" s="902"/>
      <c r="AK87" s="902"/>
      <c r="AL87" s="902"/>
      <c r="AM87" s="902"/>
      <c r="AN87" s="902"/>
      <c r="AO87" s="902"/>
      <c r="AP87" s="902"/>
      <c r="AQ87" s="902"/>
      <c r="AR87" s="901"/>
      <c r="AS87" s="901"/>
      <c r="AT87" s="901"/>
      <c r="AU87" s="901"/>
      <c r="AV87" s="901"/>
      <c r="AW87" s="901"/>
      <c r="AX87" s="901"/>
      <c r="AY87" s="901"/>
      <c r="AZ87" s="901"/>
      <c r="BA87" s="901"/>
      <c r="BB87" s="895" t="e">
        <f>AF87+AH87+AJ87+AL87+AN87+AP87+#REF!+AR87+AT87+AV87+AX87</f>
        <v>#REF!</v>
      </c>
      <c r="BC87" s="895" t="e">
        <f>AG87+AI87+AK87+AM87+AO87+AQ87+#REF!+AS87+AU87+AW87+AY87+BA87</f>
        <v>#REF!</v>
      </c>
    </row>
    <row r="88" spans="1:55" ht="12.75" hidden="1" customHeight="1" x14ac:dyDescent="0.2">
      <c r="A88" s="840">
        <v>77</v>
      </c>
      <c r="B88" s="930">
        <v>8</v>
      </c>
      <c r="C88" s="879"/>
      <c r="D88" s="1453" t="s">
        <v>95</v>
      </c>
      <c r="E88" s="903" t="s">
        <v>278</v>
      </c>
      <c r="F88" s="1313"/>
      <c r="G88" s="1314"/>
      <c r="H88" s="883" t="e">
        <f t="shared" si="50"/>
        <v>#DIV/0!</v>
      </c>
      <c r="I88" s="899">
        <v>1</v>
      </c>
      <c r="J88" s="885">
        <f t="shared" si="51"/>
        <v>0</v>
      </c>
      <c r="K88" s="886">
        <f t="shared" si="52"/>
        <v>0</v>
      </c>
      <c r="L88" s="887">
        <f t="shared" si="53"/>
        <v>63680</v>
      </c>
      <c r="M88" s="887">
        <f t="shared" si="54"/>
        <v>0</v>
      </c>
      <c r="N88" s="887">
        <f t="shared" si="55"/>
        <v>0</v>
      </c>
      <c r="O88" s="887">
        <f t="shared" si="56"/>
        <v>0</v>
      </c>
      <c r="P88" s="888">
        <f t="shared" si="57"/>
        <v>0</v>
      </c>
      <c r="Q88" s="888">
        <f t="shared" si="64"/>
        <v>0</v>
      </c>
      <c r="R88" s="906"/>
      <c r="S88" s="1005"/>
      <c r="T88" s="831">
        <v>77</v>
      </c>
      <c r="U88" s="1450" t="s">
        <v>95</v>
      </c>
      <c r="V88" s="900" t="s">
        <v>49</v>
      </c>
      <c r="W88" s="893">
        <f t="shared" si="58"/>
        <v>0</v>
      </c>
      <c r="X88" s="893">
        <f t="shared" si="58"/>
        <v>0</v>
      </c>
      <c r="Y88" s="894" t="e">
        <f t="shared" si="59"/>
        <v>#DIV/0!</v>
      </c>
      <c r="Z88" s="894">
        <f t="shared" si="60"/>
        <v>1</v>
      </c>
      <c r="AA88" s="894">
        <f t="shared" si="60"/>
        <v>0</v>
      </c>
      <c r="AB88" s="901"/>
      <c r="AC88" s="895" t="e">
        <f>AF88+AH88+AJ88+AL88+AN88+AP88+#REF!+AR88+AT88+AV88+AX88+AZ88</f>
        <v>#REF!</v>
      </c>
      <c r="AD88" s="895" t="e">
        <f>AG88+AI88+AK88+AM88+AO88+AQ88+#REF!+AS88+AU88+AW88+AY88+BA88</f>
        <v>#REF!</v>
      </c>
      <c r="AE88" s="896" t="e">
        <f t="shared" si="62"/>
        <v>#REF!</v>
      </c>
      <c r="AF88" s="902"/>
      <c r="AG88" s="902"/>
      <c r="AH88" s="902"/>
      <c r="AI88" s="902"/>
      <c r="AJ88" s="902"/>
      <c r="AK88" s="902"/>
      <c r="AL88" s="902"/>
      <c r="AM88" s="902"/>
      <c r="AN88" s="902"/>
      <c r="AO88" s="902"/>
      <c r="AP88" s="902"/>
      <c r="AQ88" s="902"/>
      <c r="AR88" s="901"/>
      <c r="AS88" s="901"/>
      <c r="AT88" s="901"/>
      <c r="AU88" s="901"/>
      <c r="AV88" s="901"/>
      <c r="AW88" s="901"/>
      <c r="AX88" s="901"/>
      <c r="AY88" s="901"/>
      <c r="AZ88" s="901"/>
      <c r="BA88" s="901"/>
      <c r="BB88" s="895" t="e">
        <f>AF88+AH88+AJ88+AL88+AN88+AP88+#REF!+AR88+AT88+AV88+AX88</f>
        <v>#REF!</v>
      </c>
      <c r="BC88" s="895" t="e">
        <f>AG88+AI88+AK88+AM88+AO88+AQ88+#REF!+AS88+AU88+AW88+AY88+BA88</f>
        <v>#REF!</v>
      </c>
    </row>
    <row r="89" spans="1:55" ht="18" hidden="1" customHeight="1" x14ac:dyDescent="0.2">
      <c r="A89" s="840">
        <v>78</v>
      </c>
      <c r="B89" s="930">
        <v>0.5</v>
      </c>
      <c r="C89" s="879">
        <v>1</v>
      </c>
      <c r="D89" s="1453"/>
      <c r="E89" s="903" t="s">
        <v>279</v>
      </c>
      <c r="F89" s="1313"/>
      <c r="G89" s="1314"/>
      <c r="H89" s="883" t="e">
        <f t="shared" si="50"/>
        <v>#DIV/0!</v>
      </c>
      <c r="I89" s="899"/>
      <c r="J89" s="885">
        <f t="shared" si="51"/>
        <v>0</v>
      </c>
      <c r="K89" s="886">
        <f t="shared" si="52"/>
        <v>0</v>
      </c>
      <c r="L89" s="887">
        <f t="shared" si="53"/>
        <v>3980</v>
      </c>
      <c r="M89" s="887">
        <f t="shared" si="54"/>
        <v>0</v>
      </c>
      <c r="N89" s="887">
        <f t="shared" si="55"/>
        <v>0</v>
      </c>
      <c r="O89" s="887">
        <f t="shared" si="56"/>
        <v>0</v>
      </c>
      <c r="P89" s="888">
        <f t="shared" si="57"/>
        <v>0</v>
      </c>
      <c r="Q89" s="888">
        <f t="shared" si="64"/>
        <v>0</v>
      </c>
      <c r="R89" s="906"/>
      <c r="S89" s="1005"/>
      <c r="T89" s="831">
        <v>78</v>
      </c>
      <c r="U89" s="1450"/>
      <c r="V89" s="900" t="s">
        <v>50</v>
      </c>
      <c r="W89" s="893">
        <f t="shared" si="58"/>
        <v>0</v>
      </c>
      <c r="X89" s="893">
        <f t="shared" si="58"/>
        <v>0</v>
      </c>
      <c r="Y89" s="894" t="e">
        <f t="shared" si="59"/>
        <v>#DIV/0!</v>
      </c>
      <c r="Z89" s="894">
        <f t="shared" si="60"/>
        <v>0</v>
      </c>
      <c r="AA89" s="894">
        <f t="shared" si="60"/>
        <v>0</v>
      </c>
      <c r="AB89" s="901"/>
      <c r="AC89" s="895" t="e">
        <f>AF89+AH89+AJ89+AL89+AN89+AP89+#REF!+AR89+AT89+AV89+AX89+AZ89</f>
        <v>#REF!</v>
      </c>
      <c r="AD89" s="895" t="e">
        <f>AG89+AI89+AK89+AM89+AO89+AQ89+#REF!+AS89+AU89+AW89+AY89+BA89</f>
        <v>#REF!</v>
      </c>
      <c r="AE89" s="896" t="e">
        <f t="shared" si="62"/>
        <v>#REF!</v>
      </c>
      <c r="AF89" s="902"/>
      <c r="AG89" s="902"/>
      <c r="AH89" s="902"/>
      <c r="AI89" s="902"/>
      <c r="AJ89" s="902"/>
      <c r="AK89" s="902"/>
      <c r="AL89" s="902"/>
      <c r="AM89" s="902"/>
      <c r="AN89" s="902"/>
      <c r="AO89" s="902"/>
      <c r="AP89" s="902"/>
      <c r="AQ89" s="902"/>
      <c r="AR89" s="901"/>
      <c r="AS89" s="901"/>
      <c r="AT89" s="901"/>
      <c r="AU89" s="901"/>
      <c r="AV89" s="901"/>
      <c r="AW89" s="901"/>
      <c r="AX89" s="901"/>
      <c r="AY89" s="901"/>
      <c r="AZ89" s="901"/>
      <c r="BA89" s="901"/>
      <c r="BB89" s="895" t="e">
        <f>AF89+AH89+AJ89+AL89+AN89+AP89+#REF!+AR89+AT89+AV89+AX89</f>
        <v>#REF!</v>
      </c>
      <c r="BC89" s="895" t="e">
        <f>AG89+AI89+AK89+AM89+AO89+AQ89+#REF!+AS89+AU89+AW89+AY89+BA89</f>
        <v>#REF!</v>
      </c>
    </row>
    <row r="90" spans="1:55" ht="11.25" hidden="1" customHeight="1" x14ac:dyDescent="0.2">
      <c r="A90" s="840">
        <v>79</v>
      </c>
      <c r="B90" s="878">
        <v>1</v>
      </c>
      <c r="C90" s="879"/>
      <c r="D90" s="1454" t="s">
        <v>96</v>
      </c>
      <c r="E90" s="903" t="s">
        <v>278</v>
      </c>
      <c r="F90" s="942"/>
      <c r="G90" s="943"/>
      <c r="H90" s="883" t="e">
        <f t="shared" si="50"/>
        <v>#DIV/0!</v>
      </c>
      <c r="I90" s="899"/>
      <c r="J90" s="885">
        <f t="shared" si="51"/>
        <v>0</v>
      </c>
      <c r="K90" s="886">
        <f t="shared" si="52"/>
        <v>0</v>
      </c>
      <c r="L90" s="887">
        <f t="shared" si="53"/>
        <v>7960</v>
      </c>
      <c r="M90" s="887">
        <f t="shared" si="54"/>
        <v>0</v>
      </c>
      <c r="N90" s="887">
        <f t="shared" si="55"/>
        <v>0</v>
      </c>
      <c r="O90" s="887">
        <f t="shared" si="56"/>
        <v>0</v>
      </c>
      <c r="P90" s="888">
        <f t="shared" si="57"/>
        <v>0</v>
      </c>
      <c r="Q90" s="888">
        <f t="shared" si="64"/>
        <v>0</v>
      </c>
      <c r="R90" s="906"/>
      <c r="S90" s="1005"/>
      <c r="T90" s="831">
        <v>79</v>
      </c>
      <c r="U90" s="1452" t="s">
        <v>96</v>
      </c>
      <c r="V90" s="900" t="s">
        <v>49</v>
      </c>
      <c r="W90" s="893">
        <f t="shared" si="58"/>
        <v>0</v>
      </c>
      <c r="X90" s="893">
        <f t="shared" si="58"/>
        <v>0</v>
      </c>
      <c r="Y90" s="894" t="e">
        <f t="shared" si="59"/>
        <v>#DIV/0!</v>
      </c>
      <c r="Z90" s="894">
        <f t="shared" si="60"/>
        <v>0</v>
      </c>
      <c r="AA90" s="894">
        <f t="shared" si="60"/>
        <v>0</v>
      </c>
      <c r="AB90" s="901"/>
      <c r="AC90" s="895" t="e">
        <f>AF90+AH90+AJ90+AL90+AN90+AP90+#REF!+AR90+AT90+AV90+AX90+AZ90</f>
        <v>#REF!</v>
      </c>
      <c r="AD90" s="895" t="e">
        <f>AG90+AI90+AK90+AM90+AO90+AQ90+#REF!+AS90+AU90+AW90+AY90+BA90</f>
        <v>#REF!</v>
      </c>
      <c r="AE90" s="896" t="e">
        <f t="shared" si="62"/>
        <v>#REF!</v>
      </c>
      <c r="AF90" s="902"/>
      <c r="AG90" s="902"/>
      <c r="AH90" s="902"/>
      <c r="AI90" s="902"/>
      <c r="AJ90" s="902"/>
      <c r="AK90" s="902"/>
      <c r="AL90" s="902"/>
      <c r="AM90" s="902"/>
      <c r="AN90" s="902"/>
      <c r="AO90" s="902"/>
      <c r="AP90" s="902"/>
      <c r="AQ90" s="902"/>
      <c r="AR90" s="901"/>
      <c r="AS90" s="901"/>
      <c r="AT90" s="901"/>
      <c r="AU90" s="901"/>
      <c r="AV90" s="901"/>
      <c r="AW90" s="901"/>
      <c r="AX90" s="901"/>
      <c r="AY90" s="901"/>
      <c r="AZ90" s="901"/>
      <c r="BA90" s="901"/>
      <c r="BB90" s="895" t="e">
        <f>AF90+AH90+AJ90+AL90+AN90+AP90+#REF!+AR90+AT90+AV90+AX90</f>
        <v>#REF!</v>
      </c>
      <c r="BC90" s="895" t="e">
        <f>AG90+AI90+AK90+AM90+AO90+AQ90+#REF!+AS90+AU90+AW90+AY90+BA90</f>
        <v>#REF!</v>
      </c>
    </row>
    <row r="91" spans="1:55" ht="15" hidden="1" customHeight="1" x14ac:dyDescent="0.2">
      <c r="A91" s="840">
        <v>80</v>
      </c>
      <c r="B91" s="878">
        <v>1</v>
      </c>
      <c r="C91" s="879"/>
      <c r="D91" s="1454"/>
      <c r="E91" s="903" t="s">
        <v>279</v>
      </c>
      <c r="F91" s="942"/>
      <c r="G91" s="943"/>
      <c r="H91" s="883" t="e">
        <f t="shared" si="50"/>
        <v>#DIV/0!</v>
      </c>
      <c r="I91" s="899"/>
      <c r="J91" s="885">
        <f t="shared" si="51"/>
        <v>0</v>
      </c>
      <c r="K91" s="886">
        <f t="shared" si="52"/>
        <v>0</v>
      </c>
      <c r="L91" s="887">
        <f t="shared" si="53"/>
        <v>7960</v>
      </c>
      <c r="M91" s="887">
        <f t="shared" si="54"/>
        <v>0</v>
      </c>
      <c r="N91" s="887">
        <f t="shared" si="55"/>
        <v>0</v>
      </c>
      <c r="O91" s="887">
        <f t="shared" si="56"/>
        <v>0</v>
      </c>
      <c r="P91" s="888">
        <f t="shared" si="57"/>
        <v>0</v>
      </c>
      <c r="Q91" s="888">
        <f t="shared" si="64"/>
        <v>0</v>
      </c>
      <c r="R91" s="906"/>
      <c r="S91" s="1005"/>
      <c r="T91" s="831">
        <v>80</v>
      </c>
      <c r="U91" s="1452"/>
      <c r="V91" s="900" t="s">
        <v>50</v>
      </c>
      <c r="W91" s="893">
        <f t="shared" si="58"/>
        <v>0</v>
      </c>
      <c r="X91" s="893">
        <f t="shared" si="58"/>
        <v>0</v>
      </c>
      <c r="Y91" s="894" t="e">
        <f t="shared" si="59"/>
        <v>#DIV/0!</v>
      </c>
      <c r="Z91" s="894">
        <f t="shared" si="60"/>
        <v>0</v>
      </c>
      <c r="AA91" s="894">
        <f t="shared" si="60"/>
        <v>0</v>
      </c>
      <c r="AB91" s="901"/>
      <c r="AC91" s="895" t="e">
        <f>AF91+AH91+AJ91+AL91+AN91+AP91+#REF!+AR91+AT91+AV91+AX91+AZ91</f>
        <v>#REF!</v>
      </c>
      <c r="AD91" s="895" t="e">
        <f>AG91+AI91+AK91+AM91+AO91+AQ91+#REF!+AS91+AU91+AW91+AY91+BA91</f>
        <v>#REF!</v>
      </c>
      <c r="AE91" s="896" t="e">
        <f t="shared" si="62"/>
        <v>#REF!</v>
      </c>
      <c r="AF91" s="902"/>
      <c r="AG91" s="902"/>
      <c r="AH91" s="902"/>
      <c r="AI91" s="902"/>
      <c r="AJ91" s="902"/>
      <c r="AK91" s="902"/>
      <c r="AL91" s="902"/>
      <c r="AM91" s="902"/>
      <c r="AN91" s="902"/>
      <c r="AO91" s="902"/>
      <c r="AP91" s="902"/>
      <c r="AQ91" s="902"/>
      <c r="AR91" s="901"/>
      <c r="AS91" s="901"/>
      <c r="AT91" s="901"/>
      <c r="AU91" s="901"/>
      <c r="AV91" s="901"/>
      <c r="AW91" s="901"/>
      <c r="AX91" s="901"/>
      <c r="AY91" s="901"/>
      <c r="AZ91" s="901"/>
      <c r="BA91" s="911"/>
      <c r="BB91" s="895" t="e">
        <f>AF91+AH91+AJ91+AL91+AN91+AP91+#REF!+AR91+AT91+AV91+AX91</f>
        <v>#REF!</v>
      </c>
      <c r="BC91" s="895" t="e">
        <f>AG91+AI91+AK91+AM91+AO91+AQ91+#REF!+AS91+AU91+AW91+AY91+BA91</f>
        <v>#REF!</v>
      </c>
    </row>
    <row r="92" spans="1:55" ht="26.25" hidden="1" customHeight="1" x14ac:dyDescent="0.2">
      <c r="A92" s="840">
        <v>81</v>
      </c>
      <c r="B92" s="878">
        <v>2</v>
      </c>
      <c r="C92" s="879"/>
      <c r="D92" s="907" t="s">
        <v>97</v>
      </c>
      <c r="E92" s="903" t="s">
        <v>278</v>
      </c>
      <c r="F92" s="942"/>
      <c r="G92" s="943"/>
      <c r="H92" s="883" t="e">
        <f t="shared" si="50"/>
        <v>#DIV/0!</v>
      </c>
      <c r="I92" s="899"/>
      <c r="J92" s="885">
        <f t="shared" si="51"/>
        <v>0</v>
      </c>
      <c r="K92" s="886">
        <f t="shared" si="52"/>
        <v>0</v>
      </c>
      <c r="L92" s="887">
        <f t="shared" si="53"/>
        <v>15920</v>
      </c>
      <c r="M92" s="887">
        <f t="shared" si="54"/>
        <v>0</v>
      </c>
      <c r="N92" s="887">
        <f t="shared" si="55"/>
        <v>0</v>
      </c>
      <c r="O92" s="887">
        <f t="shared" si="56"/>
        <v>0</v>
      </c>
      <c r="P92" s="888">
        <f t="shared" si="57"/>
        <v>0</v>
      </c>
      <c r="Q92" s="888">
        <f t="shared" si="64"/>
        <v>0</v>
      </c>
      <c r="R92" s="906"/>
      <c r="S92" s="1005"/>
      <c r="T92" s="831">
        <v>81</v>
      </c>
      <c r="U92" s="908" t="s">
        <v>97</v>
      </c>
      <c r="V92" s="900" t="s">
        <v>50</v>
      </c>
      <c r="W92" s="893">
        <f t="shared" si="58"/>
        <v>0</v>
      </c>
      <c r="X92" s="893">
        <f t="shared" si="58"/>
        <v>0</v>
      </c>
      <c r="Y92" s="894" t="e">
        <f t="shared" si="59"/>
        <v>#DIV/0!</v>
      </c>
      <c r="Z92" s="894">
        <f t="shared" si="60"/>
        <v>0</v>
      </c>
      <c r="AA92" s="894">
        <f t="shared" si="60"/>
        <v>0</v>
      </c>
      <c r="AB92" s="901"/>
      <c r="AC92" s="895" t="e">
        <f>AF92+AH92+AJ92+AL92+AN92+AP92+#REF!+AR92+AT92+AV92+AX92+AZ92</f>
        <v>#REF!</v>
      </c>
      <c r="AD92" s="895" t="e">
        <f>AG92+AI92+AK92+AM92+AO92+AQ92+#REF!+AS92+AU92+AW92+AY92+BA92</f>
        <v>#REF!</v>
      </c>
      <c r="AE92" s="896" t="e">
        <f t="shared" si="62"/>
        <v>#REF!</v>
      </c>
      <c r="AF92" s="902"/>
      <c r="AG92" s="902"/>
      <c r="AH92" s="902"/>
      <c r="AI92" s="902"/>
      <c r="AJ92" s="902"/>
      <c r="AK92" s="902"/>
      <c r="AL92" s="902"/>
      <c r="AM92" s="902"/>
      <c r="AN92" s="902"/>
      <c r="AO92" s="902"/>
      <c r="AP92" s="902"/>
      <c r="AQ92" s="902"/>
      <c r="AR92" s="901"/>
      <c r="AS92" s="901"/>
      <c r="AT92" s="901"/>
      <c r="AU92" s="901"/>
      <c r="AV92" s="901"/>
      <c r="AW92" s="901"/>
      <c r="AX92" s="901"/>
      <c r="AY92" s="901"/>
      <c r="AZ92" s="901"/>
      <c r="BA92" s="911"/>
      <c r="BB92" s="895" t="e">
        <f>AF92+AH92+AJ92+AL92+AN92+AP92+#REF!+AR92+AT92+AV92+AX92</f>
        <v>#REF!</v>
      </c>
      <c r="BC92" s="895" t="e">
        <f>AG92+AI92+AK92+AM92+AO92+AQ92+#REF!+AS92+AU92+AW92+AY92+BA92</f>
        <v>#REF!</v>
      </c>
    </row>
    <row r="93" spans="1:55" ht="12.75" hidden="1" customHeight="1" x14ac:dyDescent="0.2">
      <c r="A93" s="840">
        <v>82</v>
      </c>
      <c r="B93" s="878">
        <v>2</v>
      </c>
      <c r="C93" s="879"/>
      <c r="D93" s="907" t="s">
        <v>98</v>
      </c>
      <c r="E93" s="903" t="s">
        <v>279</v>
      </c>
      <c r="F93" s="942"/>
      <c r="G93" s="943"/>
      <c r="H93" s="883" t="e">
        <f t="shared" si="50"/>
        <v>#DIV/0!</v>
      </c>
      <c r="I93" s="899"/>
      <c r="J93" s="885">
        <f t="shared" si="51"/>
        <v>0</v>
      </c>
      <c r="K93" s="886">
        <f t="shared" si="52"/>
        <v>0</v>
      </c>
      <c r="L93" s="887">
        <f t="shared" si="53"/>
        <v>15920</v>
      </c>
      <c r="M93" s="887">
        <f t="shared" si="54"/>
        <v>0</v>
      </c>
      <c r="N93" s="887">
        <f t="shared" si="55"/>
        <v>0</v>
      </c>
      <c r="O93" s="887">
        <f t="shared" si="56"/>
        <v>0</v>
      </c>
      <c r="P93" s="888">
        <f t="shared" si="57"/>
        <v>0</v>
      </c>
      <c r="Q93" s="888">
        <f t="shared" si="64"/>
        <v>0</v>
      </c>
      <c r="R93" s="906"/>
      <c r="S93" s="1005"/>
      <c r="T93" s="831">
        <v>82</v>
      </c>
      <c r="U93" s="908" t="s">
        <v>98</v>
      </c>
      <c r="V93" s="900" t="s">
        <v>49</v>
      </c>
      <c r="W93" s="893">
        <f t="shared" si="58"/>
        <v>0</v>
      </c>
      <c r="X93" s="893">
        <f t="shared" si="58"/>
        <v>0</v>
      </c>
      <c r="Y93" s="894" t="e">
        <f t="shared" si="59"/>
        <v>#DIV/0!</v>
      </c>
      <c r="Z93" s="894">
        <f t="shared" si="60"/>
        <v>0</v>
      </c>
      <c r="AA93" s="894">
        <f t="shared" si="60"/>
        <v>0</v>
      </c>
      <c r="AB93" s="901"/>
      <c r="AC93" s="895" t="e">
        <f>AF93+AH93+AJ93+AL93+AN93+AP93+#REF!+AR93+AT93+AV93+AX93+AZ93</f>
        <v>#REF!</v>
      </c>
      <c r="AD93" s="895" t="e">
        <f>AG93+AI93+AK93+AM93+AO93+AQ93+#REF!+AS93+AU93+AW93+AY93+BA93</f>
        <v>#REF!</v>
      </c>
      <c r="AE93" s="896" t="e">
        <f t="shared" si="62"/>
        <v>#REF!</v>
      </c>
      <c r="AF93" s="902"/>
      <c r="AG93" s="902"/>
      <c r="AH93" s="902"/>
      <c r="AI93" s="902"/>
      <c r="AJ93" s="902"/>
      <c r="AK93" s="902"/>
      <c r="AL93" s="902"/>
      <c r="AM93" s="902"/>
      <c r="AN93" s="902"/>
      <c r="AO93" s="902"/>
      <c r="AP93" s="902"/>
      <c r="AQ93" s="902"/>
      <c r="AR93" s="901"/>
      <c r="AS93" s="901"/>
      <c r="AT93" s="901"/>
      <c r="AU93" s="901"/>
      <c r="AV93" s="901"/>
      <c r="AW93" s="901"/>
      <c r="AX93" s="901"/>
      <c r="AY93" s="901"/>
      <c r="AZ93" s="901"/>
      <c r="BA93" s="911"/>
      <c r="BB93" s="895" t="e">
        <f>AF93+AH93+AJ93+AL93+AN93+AP93+#REF!+AR93+AT93+AV93+AX93</f>
        <v>#REF!</v>
      </c>
      <c r="BC93" s="895" t="e">
        <f>AG93+AI93+AK93+AM93+AO93+AQ93+#REF!+AS93+AU93+AW93+AY93+BA93</f>
        <v>#REF!</v>
      </c>
    </row>
    <row r="94" spans="1:55" ht="12.75" hidden="1" customHeight="1" x14ac:dyDescent="0.2">
      <c r="A94" s="840">
        <v>83</v>
      </c>
      <c r="B94" s="878">
        <v>2</v>
      </c>
      <c r="C94" s="879"/>
      <c r="D94" s="1449" t="s">
        <v>99</v>
      </c>
      <c r="E94" s="903" t="s">
        <v>278</v>
      </c>
      <c r="F94" s="940"/>
      <c r="G94" s="941"/>
      <c r="H94" s="883" t="e">
        <f t="shared" si="50"/>
        <v>#DIV/0!</v>
      </c>
      <c r="I94" s="899">
        <v>2</v>
      </c>
      <c r="J94" s="885">
        <f t="shared" si="51"/>
        <v>0</v>
      </c>
      <c r="K94" s="886">
        <f t="shared" si="52"/>
        <v>0</v>
      </c>
      <c r="L94" s="887">
        <f t="shared" si="53"/>
        <v>15920</v>
      </c>
      <c r="M94" s="887">
        <f t="shared" si="54"/>
        <v>0</v>
      </c>
      <c r="N94" s="887">
        <f t="shared" si="55"/>
        <v>0</v>
      </c>
      <c r="O94" s="887">
        <f t="shared" si="56"/>
        <v>0</v>
      </c>
      <c r="P94" s="888">
        <f t="shared" si="57"/>
        <v>0</v>
      </c>
      <c r="Q94" s="888">
        <f t="shared" si="64"/>
        <v>0</v>
      </c>
      <c r="R94" s="906"/>
      <c r="S94" s="1005"/>
      <c r="T94" s="831">
        <v>83</v>
      </c>
      <c r="U94" s="1450" t="s">
        <v>99</v>
      </c>
      <c r="V94" s="900" t="s">
        <v>49</v>
      </c>
      <c r="W94" s="893">
        <f t="shared" si="58"/>
        <v>0</v>
      </c>
      <c r="X94" s="893">
        <f t="shared" si="58"/>
        <v>0</v>
      </c>
      <c r="Y94" s="894" t="e">
        <f t="shared" si="59"/>
        <v>#DIV/0!</v>
      </c>
      <c r="Z94" s="894">
        <f t="shared" si="60"/>
        <v>2</v>
      </c>
      <c r="AA94" s="894">
        <f t="shared" si="60"/>
        <v>0</v>
      </c>
      <c r="AB94" s="901"/>
      <c r="AC94" s="895" t="e">
        <f>AF94+AH94+AJ94+AL94+AN94+AP94+#REF!+AR94+AT94+AV94+AX94+AZ94</f>
        <v>#REF!</v>
      </c>
      <c r="AD94" s="895" t="e">
        <f>AG94+AI94+AK94+AM94+AO94+AQ94+#REF!+AS94+AU94+AW94+AY94+BA94</f>
        <v>#REF!</v>
      </c>
      <c r="AE94" s="896" t="e">
        <f t="shared" si="62"/>
        <v>#REF!</v>
      </c>
      <c r="AF94" s="902"/>
      <c r="AG94" s="902"/>
      <c r="AH94" s="902"/>
      <c r="AI94" s="902"/>
      <c r="AJ94" s="902"/>
      <c r="AK94" s="902"/>
      <c r="AL94" s="902"/>
      <c r="AM94" s="902"/>
      <c r="AN94" s="902"/>
      <c r="AO94" s="902"/>
      <c r="AP94" s="902"/>
      <c r="AQ94" s="902"/>
      <c r="AR94" s="901"/>
      <c r="AS94" s="901"/>
      <c r="AT94" s="901"/>
      <c r="AU94" s="901"/>
      <c r="AV94" s="901"/>
      <c r="AW94" s="901"/>
      <c r="AX94" s="901"/>
      <c r="AY94" s="901"/>
      <c r="AZ94" s="901"/>
      <c r="BA94" s="911"/>
      <c r="BB94" s="895" t="e">
        <f>AF94+AH94+AJ94+AL94+AN94+AP94+#REF!+AR94+AT94+AV94+AX94</f>
        <v>#REF!</v>
      </c>
      <c r="BC94" s="895" t="e">
        <f>AG94+AI94+AK94+AM94+AO94+AQ94+#REF!+AS94+AU94+AW94+AY94+BA94</f>
        <v>#REF!</v>
      </c>
    </row>
    <row r="95" spans="1:55" ht="12.75" customHeight="1" x14ac:dyDescent="0.2">
      <c r="A95" s="840">
        <v>84</v>
      </c>
      <c r="B95" s="878">
        <v>2</v>
      </c>
      <c r="C95" s="879">
        <v>2</v>
      </c>
      <c r="D95" s="1449"/>
      <c r="E95" s="903" t="s">
        <v>279</v>
      </c>
      <c r="F95" s="940"/>
      <c r="G95" s="941">
        <v>1</v>
      </c>
      <c r="H95" s="883" t="e">
        <f t="shared" si="50"/>
        <v>#DIV/0!</v>
      </c>
      <c r="I95" s="899">
        <v>2</v>
      </c>
      <c r="J95" s="885">
        <f t="shared" si="51"/>
        <v>2</v>
      </c>
      <c r="K95" s="886">
        <f t="shared" si="52"/>
        <v>4</v>
      </c>
      <c r="L95" s="887">
        <f t="shared" si="53"/>
        <v>15920</v>
      </c>
      <c r="M95" s="887">
        <f t="shared" si="54"/>
        <v>31840</v>
      </c>
      <c r="N95" s="887">
        <f>C95*J95</f>
        <v>4</v>
      </c>
      <c r="O95" s="887">
        <f t="shared" si="56"/>
        <v>31840</v>
      </c>
      <c r="P95" s="888">
        <f t="shared" si="57"/>
        <v>8</v>
      </c>
      <c r="Q95" s="888">
        <f t="shared" si="64"/>
        <v>63680</v>
      </c>
      <c r="R95" s="906"/>
      <c r="S95" s="1005"/>
      <c r="T95" s="831">
        <v>84</v>
      </c>
      <c r="U95" s="1450"/>
      <c r="V95" s="900" t="s">
        <v>50</v>
      </c>
      <c r="W95" s="893">
        <f t="shared" si="58"/>
        <v>0</v>
      </c>
      <c r="X95" s="893">
        <f t="shared" si="58"/>
        <v>1</v>
      </c>
      <c r="Y95" s="894" t="e">
        <f t="shared" si="59"/>
        <v>#DIV/0!</v>
      </c>
      <c r="Z95" s="894">
        <f t="shared" si="60"/>
        <v>2</v>
      </c>
      <c r="AA95" s="894">
        <f t="shared" si="60"/>
        <v>2</v>
      </c>
      <c r="AB95" s="901"/>
      <c r="AC95" s="895">
        <f>+BB95</f>
        <v>2</v>
      </c>
      <c r="AD95" s="895">
        <f t="shared" ref="AD95" si="67">+BC95</f>
        <v>0</v>
      </c>
      <c r="AE95" s="896">
        <f t="shared" si="62"/>
        <v>0</v>
      </c>
      <c r="AF95" s="902"/>
      <c r="AG95" s="902"/>
      <c r="AH95" s="902"/>
      <c r="AI95" s="902"/>
      <c r="AJ95" s="902"/>
      <c r="AK95" s="902"/>
      <c r="AL95" s="902"/>
      <c r="AM95" s="902"/>
      <c r="AN95" s="902"/>
      <c r="AO95" s="902"/>
      <c r="AP95" s="902"/>
      <c r="AQ95" s="902"/>
      <c r="AR95" s="901"/>
      <c r="AS95" s="901"/>
      <c r="AT95" s="901"/>
      <c r="AU95" s="901"/>
      <c r="AV95" s="901">
        <v>1</v>
      </c>
      <c r="AW95" s="901"/>
      <c r="AX95" s="901"/>
      <c r="AY95" s="901"/>
      <c r="AZ95" s="901">
        <v>1</v>
      </c>
      <c r="BA95" s="911"/>
      <c r="BB95" s="895">
        <f>AF95+AH95+AJ95+AL95+AN95+AP95+AR95+AT95+AV95+AX95+AZ95</f>
        <v>2</v>
      </c>
      <c r="BC95" s="895">
        <f t="shared" ref="BC95" si="68">AG95+AI95+AK95+AM95+AO95+AQ95+AS95+AU95+AW95+AY95+BA95</f>
        <v>0</v>
      </c>
    </row>
    <row r="96" spans="1:55" ht="12.75" hidden="1" customHeight="1" x14ac:dyDescent="0.2">
      <c r="A96" s="840">
        <v>85</v>
      </c>
      <c r="B96" s="878">
        <v>0.25</v>
      </c>
      <c r="C96" s="909"/>
      <c r="D96" s="1449" t="s">
        <v>100</v>
      </c>
      <c r="E96" s="903" t="s">
        <v>278</v>
      </c>
      <c r="F96" s="942"/>
      <c r="G96" s="943"/>
      <c r="H96" s="883" t="e">
        <f t="shared" si="50"/>
        <v>#DIV/0!</v>
      </c>
      <c r="I96" s="899"/>
      <c r="J96" s="885">
        <f t="shared" si="51"/>
        <v>0</v>
      </c>
      <c r="K96" s="886">
        <f t="shared" si="52"/>
        <v>0</v>
      </c>
      <c r="L96" s="887">
        <f t="shared" si="53"/>
        <v>1990</v>
      </c>
      <c r="M96" s="887">
        <f t="shared" si="54"/>
        <v>0</v>
      </c>
      <c r="N96" s="887">
        <f t="shared" si="55"/>
        <v>0</v>
      </c>
      <c r="O96" s="887">
        <f t="shared" si="56"/>
        <v>0</v>
      </c>
      <c r="P96" s="888">
        <f t="shared" si="57"/>
        <v>0</v>
      </c>
      <c r="Q96" s="888">
        <f t="shared" si="64"/>
        <v>0</v>
      </c>
      <c r="R96" s="906"/>
      <c r="S96" s="1005"/>
      <c r="T96" s="831">
        <v>85</v>
      </c>
      <c r="U96" s="1450" t="s">
        <v>100</v>
      </c>
      <c r="V96" s="900" t="s">
        <v>49</v>
      </c>
      <c r="W96" s="893">
        <f t="shared" si="58"/>
        <v>0</v>
      </c>
      <c r="X96" s="893">
        <f t="shared" si="58"/>
        <v>0</v>
      </c>
      <c r="Y96" s="894" t="e">
        <f t="shared" si="59"/>
        <v>#DIV/0!</v>
      </c>
      <c r="Z96" s="894">
        <f t="shared" si="60"/>
        <v>0</v>
      </c>
      <c r="AA96" s="894">
        <f t="shared" si="60"/>
        <v>0</v>
      </c>
      <c r="AB96" s="901"/>
      <c r="AC96" s="895" t="e">
        <f>AF96+AH96+AJ96+AL96+AN96+AP96+#REF!+AR96+AT96+AV96+AX96+AZ96</f>
        <v>#REF!</v>
      </c>
      <c r="AD96" s="895" t="e">
        <f>AG96+AI96+AK96+AM96+AO96+AQ96+#REF!+AS96+AU96+AW96+AY96+BA96</f>
        <v>#REF!</v>
      </c>
      <c r="AE96" s="896" t="e">
        <f t="shared" si="62"/>
        <v>#REF!</v>
      </c>
      <c r="AF96" s="902"/>
      <c r="AG96" s="902"/>
      <c r="AH96" s="902"/>
      <c r="AI96" s="902"/>
      <c r="AJ96" s="902"/>
      <c r="AK96" s="902"/>
      <c r="AL96" s="902"/>
      <c r="AM96" s="902"/>
      <c r="AN96" s="902"/>
      <c r="AO96" s="902"/>
      <c r="AP96" s="902"/>
      <c r="AQ96" s="902"/>
      <c r="AR96" s="901"/>
      <c r="AS96" s="901"/>
      <c r="AT96" s="901"/>
      <c r="AU96" s="901"/>
      <c r="AV96" s="901"/>
      <c r="AW96" s="901"/>
      <c r="AX96" s="901"/>
      <c r="AY96" s="901"/>
      <c r="AZ96" s="901"/>
      <c r="BA96" s="911"/>
      <c r="BB96" s="895" t="e">
        <f>AF96+AH96+AJ96+AL96+AN96+AP96+#REF!+AR96+AT96+AV96+AX96</f>
        <v>#REF!</v>
      </c>
      <c r="BC96" s="895" t="e">
        <f>AG96+AI96+AK96+AM96+AO96+AQ96+#REF!+AS96+AU96+AW96+AY96+BA96</f>
        <v>#REF!</v>
      </c>
    </row>
    <row r="97" spans="1:55" ht="12.75" hidden="1" customHeight="1" x14ac:dyDescent="0.2">
      <c r="A97" s="840">
        <v>86</v>
      </c>
      <c r="B97" s="878">
        <v>0.25</v>
      </c>
      <c r="C97" s="909"/>
      <c r="D97" s="1449"/>
      <c r="E97" s="903" t="s">
        <v>279</v>
      </c>
      <c r="F97" s="942"/>
      <c r="G97" s="943"/>
      <c r="H97" s="883" t="e">
        <f t="shared" si="50"/>
        <v>#DIV/0!</v>
      </c>
      <c r="I97" s="899"/>
      <c r="J97" s="885">
        <f t="shared" si="51"/>
        <v>0</v>
      </c>
      <c r="K97" s="886">
        <f t="shared" si="52"/>
        <v>0</v>
      </c>
      <c r="L97" s="887">
        <f t="shared" si="53"/>
        <v>1990</v>
      </c>
      <c r="M97" s="887">
        <f t="shared" si="54"/>
        <v>0</v>
      </c>
      <c r="N97" s="887">
        <f t="shared" si="55"/>
        <v>0</v>
      </c>
      <c r="O97" s="887">
        <f t="shared" si="56"/>
        <v>0</v>
      </c>
      <c r="P97" s="888">
        <f t="shared" si="57"/>
        <v>0</v>
      </c>
      <c r="Q97" s="888">
        <f t="shared" si="64"/>
        <v>0</v>
      </c>
      <c r="R97" s="906"/>
      <c r="S97" s="1005"/>
      <c r="T97" s="831">
        <v>86</v>
      </c>
      <c r="U97" s="1450"/>
      <c r="V97" s="900" t="s">
        <v>50</v>
      </c>
      <c r="W97" s="893">
        <f t="shared" si="58"/>
        <v>0</v>
      </c>
      <c r="X97" s="893">
        <f t="shared" si="58"/>
        <v>0</v>
      </c>
      <c r="Y97" s="894" t="e">
        <f t="shared" si="59"/>
        <v>#DIV/0!</v>
      </c>
      <c r="Z97" s="894">
        <f t="shared" si="60"/>
        <v>0</v>
      </c>
      <c r="AA97" s="894">
        <f t="shared" si="60"/>
        <v>0</v>
      </c>
      <c r="AB97" s="901"/>
      <c r="AC97" s="895" t="e">
        <f>AF97+AH97+AJ97+AL97+AN97+AP97+#REF!+AR97+AT97+AV97+AX97+AZ97</f>
        <v>#REF!</v>
      </c>
      <c r="AD97" s="895" t="e">
        <f>AG97+AI97+AK97+AM97+AO97+AQ97+#REF!+AS97+AU97+AW97+AY97+BA97</f>
        <v>#REF!</v>
      </c>
      <c r="AE97" s="896" t="e">
        <f t="shared" si="62"/>
        <v>#REF!</v>
      </c>
      <c r="AF97" s="902"/>
      <c r="AG97" s="902"/>
      <c r="AH97" s="902"/>
      <c r="AI97" s="902"/>
      <c r="AJ97" s="902"/>
      <c r="AK97" s="902"/>
      <c r="AL97" s="902"/>
      <c r="AM97" s="902"/>
      <c r="AN97" s="902"/>
      <c r="AO97" s="902"/>
      <c r="AP97" s="902"/>
      <c r="AQ97" s="902"/>
      <c r="AR97" s="901"/>
      <c r="AS97" s="901"/>
      <c r="AT97" s="901"/>
      <c r="AU97" s="901"/>
      <c r="AV97" s="901"/>
      <c r="AW97" s="901"/>
      <c r="AX97" s="901"/>
      <c r="AY97" s="901"/>
      <c r="AZ97" s="901"/>
      <c r="BA97" s="911"/>
      <c r="BB97" s="895" t="e">
        <f>AF97+AH97+AJ97+AL97+AN97+AP97+#REF!+AR97+AT97+AV97+AX97</f>
        <v>#REF!</v>
      </c>
      <c r="BC97" s="895" t="e">
        <f>AG97+AI97+AK97+AM97+AO97+AQ97+#REF!+AS97+AU97+AW97+AY97+BA97</f>
        <v>#REF!</v>
      </c>
    </row>
    <row r="98" spans="1:55" s="947" customFormat="1" ht="12.75" customHeight="1" x14ac:dyDescent="0.2">
      <c r="A98" s="840">
        <v>87</v>
      </c>
      <c r="B98" s="913"/>
      <c r="C98" s="914"/>
      <c r="D98" s="946" t="s">
        <v>101</v>
      </c>
      <c r="E98" s="915"/>
      <c r="F98" s="840"/>
      <c r="G98" s="945"/>
      <c r="H98" s="913"/>
      <c r="I98" s="917"/>
      <c r="J98" s="918"/>
      <c r="K98" s="919"/>
      <c r="L98" s="920"/>
      <c r="M98" s="920"/>
      <c r="N98" s="921"/>
      <c r="O98" s="920"/>
      <c r="P98" s="921"/>
      <c r="Q98" s="921"/>
      <c r="R98" s="923"/>
      <c r="S98" s="924"/>
      <c r="T98" s="831">
        <v>87</v>
      </c>
      <c r="U98" s="925" t="s">
        <v>101</v>
      </c>
      <c r="V98" s="926"/>
      <c r="W98" s="831"/>
      <c r="X98" s="831"/>
      <c r="Y98" s="927"/>
      <c r="Z98" s="832"/>
      <c r="AA98" s="927"/>
      <c r="AB98" s="832"/>
      <c r="AC98" s="832"/>
      <c r="AD98" s="832"/>
      <c r="AE98" s="928"/>
      <c r="AF98" s="928"/>
      <c r="AG98" s="928"/>
      <c r="AH98" s="928"/>
      <c r="AI98" s="928"/>
      <c r="AJ98" s="928"/>
      <c r="AK98" s="928"/>
      <c r="AL98" s="928"/>
      <c r="AM98" s="928"/>
      <c r="AN98" s="928"/>
      <c r="AO98" s="928"/>
      <c r="AP98" s="928"/>
      <c r="AQ98" s="928"/>
      <c r="AR98" s="832"/>
      <c r="AS98" s="832"/>
      <c r="AT98" s="832"/>
      <c r="AU98" s="832"/>
      <c r="AV98" s="832"/>
      <c r="AW98" s="832"/>
      <c r="AX98" s="832"/>
      <c r="AY98" s="832"/>
      <c r="AZ98" s="832"/>
      <c r="BA98" s="832"/>
      <c r="BB98" s="958"/>
      <c r="BC98" s="958"/>
    </row>
    <row r="99" spans="1:55" ht="25.5" customHeight="1" x14ac:dyDescent="0.2">
      <c r="A99" s="840">
        <v>88</v>
      </c>
      <c r="B99" s="878">
        <v>8</v>
      </c>
      <c r="C99" s="909"/>
      <c r="D99" s="907" t="s">
        <v>102</v>
      </c>
      <c r="E99" s="880" t="s">
        <v>278</v>
      </c>
      <c r="F99" s="942">
        <v>1</v>
      </c>
      <c r="G99" s="943">
        <v>1</v>
      </c>
      <c r="H99" s="883">
        <f>G99*100/F99</f>
        <v>100</v>
      </c>
      <c r="I99" s="899">
        <v>4</v>
      </c>
      <c r="J99" s="885">
        <f>I99*G99</f>
        <v>4</v>
      </c>
      <c r="K99" s="886">
        <f>J99*B99</f>
        <v>32</v>
      </c>
      <c r="L99" s="887">
        <f t="shared" ref="L99:L101" si="69">B99*7960</f>
        <v>63680</v>
      </c>
      <c r="M99" s="887">
        <f t="shared" ref="M99:M101" si="70">L99*J99</f>
        <v>254720</v>
      </c>
      <c r="N99" s="887">
        <f>C99*J99</f>
        <v>0</v>
      </c>
      <c r="O99" s="887">
        <f>N99*7960</f>
        <v>0</v>
      </c>
      <c r="P99" s="888">
        <f>K99+N99</f>
        <v>32</v>
      </c>
      <c r="Q99" s="888">
        <f t="shared" ref="Q99:Q101" si="71">M99+O99</f>
        <v>254720</v>
      </c>
      <c r="R99" s="906"/>
      <c r="S99" s="1005"/>
      <c r="T99" s="831">
        <v>88</v>
      </c>
      <c r="U99" s="908" t="s">
        <v>102</v>
      </c>
      <c r="V99" s="900" t="s">
        <v>49</v>
      </c>
      <c r="W99" s="893">
        <f t="shared" ref="W99:AA101" si="72">F99</f>
        <v>1</v>
      </c>
      <c r="X99" s="893">
        <f t="shared" si="72"/>
        <v>1</v>
      </c>
      <c r="Y99" s="894">
        <f>X99*100/W99</f>
        <v>100</v>
      </c>
      <c r="Z99" s="894">
        <f t="shared" si="72"/>
        <v>4</v>
      </c>
      <c r="AA99" s="894">
        <f t="shared" si="72"/>
        <v>4</v>
      </c>
      <c r="AB99" s="901"/>
      <c r="AC99" s="895">
        <f t="shared" ref="AC99:AD101" si="73">+BB99</f>
        <v>4</v>
      </c>
      <c r="AD99" s="895">
        <f t="shared" si="73"/>
        <v>0</v>
      </c>
      <c r="AE99" s="896">
        <f t="shared" ref="AE99:AE101" si="74">AD99*100/AC99</f>
        <v>0</v>
      </c>
      <c r="AF99" s="902"/>
      <c r="AG99" s="902"/>
      <c r="AH99" s="902"/>
      <c r="AI99" s="902"/>
      <c r="AJ99" s="902"/>
      <c r="AK99" s="902"/>
      <c r="AL99" s="902"/>
      <c r="AM99" s="902"/>
      <c r="AN99" s="902"/>
      <c r="AO99" s="902"/>
      <c r="AP99" s="902"/>
      <c r="AQ99" s="902"/>
      <c r="AR99" s="901"/>
      <c r="AS99" s="901"/>
      <c r="AT99" s="901"/>
      <c r="AU99" s="901"/>
      <c r="AV99" s="901"/>
      <c r="AW99" s="901"/>
      <c r="AX99" s="901"/>
      <c r="AY99" s="901"/>
      <c r="AZ99" s="901">
        <v>4</v>
      </c>
      <c r="BA99" s="911"/>
      <c r="BB99" s="895">
        <f t="shared" ref="BB99:BC107" si="75">AF99+AH99+AJ99+AL99+AN99+AP99+AR99+AT99+AV99+AX99+AZ99</f>
        <v>4</v>
      </c>
      <c r="BC99" s="895">
        <f t="shared" si="75"/>
        <v>0</v>
      </c>
    </row>
    <row r="100" spans="1:55" ht="12" customHeight="1" x14ac:dyDescent="0.2">
      <c r="A100" s="840">
        <v>89</v>
      </c>
      <c r="B100" s="878">
        <v>1</v>
      </c>
      <c r="C100" s="879"/>
      <c r="D100" s="1453" t="s">
        <v>103</v>
      </c>
      <c r="E100" s="903" t="s">
        <v>278</v>
      </c>
      <c r="F100" s="940"/>
      <c r="G100" s="941">
        <v>10</v>
      </c>
      <c r="H100" s="883" t="e">
        <f>G100*100/F100</f>
        <v>#DIV/0!</v>
      </c>
      <c r="I100" s="899">
        <v>1</v>
      </c>
      <c r="J100" s="885">
        <f>I100*G100</f>
        <v>10</v>
      </c>
      <c r="K100" s="886">
        <f>J100*B100</f>
        <v>10</v>
      </c>
      <c r="L100" s="887">
        <f t="shared" si="69"/>
        <v>7960</v>
      </c>
      <c r="M100" s="887">
        <f t="shared" si="70"/>
        <v>79600</v>
      </c>
      <c r="N100" s="887">
        <f>C100*J100</f>
        <v>0</v>
      </c>
      <c r="O100" s="887">
        <f>N100*7960</f>
        <v>0</v>
      </c>
      <c r="P100" s="888">
        <f>K100+N100</f>
        <v>10</v>
      </c>
      <c r="Q100" s="888">
        <f t="shared" si="71"/>
        <v>79600</v>
      </c>
      <c r="R100" s="906"/>
      <c r="S100" s="1005"/>
      <c r="T100" s="831">
        <v>89</v>
      </c>
      <c r="U100" s="1450" t="s">
        <v>103</v>
      </c>
      <c r="V100" s="900" t="s">
        <v>49</v>
      </c>
      <c r="W100" s="893">
        <f t="shared" si="72"/>
        <v>0</v>
      </c>
      <c r="X100" s="893">
        <f t="shared" si="72"/>
        <v>10</v>
      </c>
      <c r="Y100" s="894" t="e">
        <f>X100*100/W100</f>
        <v>#DIV/0!</v>
      </c>
      <c r="Z100" s="894">
        <f t="shared" si="72"/>
        <v>1</v>
      </c>
      <c r="AA100" s="894">
        <f t="shared" si="72"/>
        <v>10</v>
      </c>
      <c r="AB100" s="901"/>
      <c r="AC100" s="895">
        <f t="shared" si="73"/>
        <v>10</v>
      </c>
      <c r="AD100" s="895">
        <f t="shared" si="73"/>
        <v>0</v>
      </c>
      <c r="AE100" s="896">
        <f t="shared" si="74"/>
        <v>0</v>
      </c>
      <c r="AF100" s="902"/>
      <c r="AG100" s="902"/>
      <c r="AH100" s="902"/>
      <c r="AI100" s="902"/>
      <c r="AJ100" s="902"/>
      <c r="AK100" s="902"/>
      <c r="AL100" s="902"/>
      <c r="AM100" s="902"/>
      <c r="AN100" s="902"/>
      <c r="AO100" s="902"/>
      <c r="AP100" s="902"/>
      <c r="AQ100" s="902"/>
      <c r="AR100" s="901">
        <v>2</v>
      </c>
      <c r="AS100" s="901"/>
      <c r="AT100" s="901">
        <v>2</v>
      </c>
      <c r="AU100" s="901"/>
      <c r="AV100" s="901">
        <v>2</v>
      </c>
      <c r="AW100" s="901"/>
      <c r="AX100" s="901">
        <v>2</v>
      </c>
      <c r="AY100" s="901"/>
      <c r="AZ100" s="901">
        <v>2</v>
      </c>
      <c r="BA100" s="911"/>
      <c r="BB100" s="895">
        <f t="shared" si="75"/>
        <v>10</v>
      </c>
      <c r="BC100" s="895">
        <f t="shared" si="75"/>
        <v>0</v>
      </c>
    </row>
    <row r="101" spans="1:55" ht="12" customHeight="1" x14ac:dyDescent="0.2">
      <c r="A101" s="840">
        <v>90</v>
      </c>
      <c r="B101" s="878">
        <v>1.5</v>
      </c>
      <c r="C101" s="879">
        <v>1</v>
      </c>
      <c r="D101" s="1454"/>
      <c r="E101" s="903" t="s">
        <v>279</v>
      </c>
      <c r="F101" s="940"/>
      <c r="G101" s="941">
        <v>5</v>
      </c>
      <c r="H101" s="883" t="e">
        <f>G101*100/F101</f>
        <v>#DIV/0!</v>
      </c>
      <c r="I101" s="899">
        <v>1</v>
      </c>
      <c r="J101" s="885">
        <f>I101*G101</f>
        <v>5</v>
      </c>
      <c r="K101" s="886">
        <f>J101*B101</f>
        <v>7.5</v>
      </c>
      <c r="L101" s="887">
        <f t="shared" si="69"/>
        <v>11940</v>
      </c>
      <c r="M101" s="887">
        <f t="shared" si="70"/>
        <v>59700</v>
      </c>
      <c r="N101" s="887">
        <f>C101*J101</f>
        <v>5</v>
      </c>
      <c r="O101" s="887">
        <f>N101*7960</f>
        <v>39800</v>
      </c>
      <c r="P101" s="888">
        <f>K101+N101</f>
        <v>12.5</v>
      </c>
      <c r="Q101" s="888">
        <f t="shared" si="71"/>
        <v>99500</v>
      </c>
      <c r="R101" s="906"/>
      <c r="S101" s="1005"/>
      <c r="T101" s="831">
        <v>90</v>
      </c>
      <c r="U101" s="1452"/>
      <c r="V101" s="900" t="s">
        <v>50</v>
      </c>
      <c r="W101" s="893">
        <f t="shared" si="72"/>
        <v>0</v>
      </c>
      <c r="X101" s="893">
        <f t="shared" si="72"/>
        <v>5</v>
      </c>
      <c r="Y101" s="894" t="e">
        <f>X101*100/W101</f>
        <v>#DIV/0!</v>
      </c>
      <c r="Z101" s="894">
        <f t="shared" si="72"/>
        <v>1</v>
      </c>
      <c r="AA101" s="894">
        <f t="shared" si="72"/>
        <v>5</v>
      </c>
      <c r="AB101" s="901"/>
      <c r="AC101" s="895">
        <f t="shared" si="73"/>
        <v>5</v>
      </c>
      <c r="AD101" s="895">
        <f t="shared" si="73"/>
        <v>0</v>
      </c>
      <c r="AE101" s="896">
        <f t="shared" si="74"/>
        <v>0</v>
      </c>
      <c r="AF101" s="902"/>
      <c r="AG101" s="902"/>
      <c r="AH101" s="902"/>
      <c r="AI101" s="902"/>
      <c r="AJ101" s="902"/>
      <c r="AK101" s="902"/>
      <c r="AL101" s="902"/>
      <c r="AM101" s="902"/>
      <c r="AN101" s="902"/>
      <c r="AO101" s="902"/>
      <c r="AP101" s="902"/>
      <c r="AQ101" s="902"/>
      <c r="AR101" s="901">
        <v>1</v>
      </c>
      <c r="AS101" s="901"/>
      <c r="AT101" s="901">
        <v>1</v>
      </c>
      <c r="AU101" s="901"/>
      <c r="AV101" s="901">
        <v>1</v>
      </c>
      <c r="AW101" s="901"/>
      <c r="AX101" s="901">
        <v>1</v>
      </c>
      <c r="AY101" s="901"/>
      <c r="AZ101" s="901">
        <v>1</v>
      </c>
      <c r="BA101" s="911"/>
      <c r="BB101" s="895">
        <f t="shared" si="75"/>
        <v>5</v>
      </c>
      <c r="BC101" s="895">
        <f t="shared" si="75"/>
        <v>0</v>
      </c>
    </row>
    <row r="102" spans="1:55" s="947" customFormat="1" ht="12" customHeight="1" x14ac:dyDescent="0.2">
      <c r="A102" s="840">
        <v>91</v>
      </c>
      <c r="B102" s="913"/>
      <c r="C102" s="914"/>
      <c r="D102" s="946" t="s">
        <v>104</v>
      </c>
      <c r="E102" s="915"/>
      <c r="F102" s="915"/>
      <c r="G102" s="916"/>
      <c r="H102" s="913"/>
      <c r="I102" s="917"/>
      <c r="J102" s="918"/>
      <c r="K102" s="919"/>
      <c r="L102" s="920"/>
      <c r="M102" s="920"/>
      <c r="N102" s="921"/>
      <c r="O102" s="920"/>
      <c r="P102" s="921"/>
      <c r="Q102" s="921"/>
      <c r="R102" s="923"/>
      <c r="S102" s="924"/>
      <c r="T102" s="831">
        <v>91</v>
      </c>
      <c r="U102" s="925" t="s">
        <v>104</v>
      </c>
      <c r="V102" s="926"/>
      <c r="W102" s="926"/>
      <c r="X102" s="926"/>
      <c r="Y102" s="927"/>
      <c r="Z102" s="832"/>
      <c r="AA102" s="927"/>
      <c r="AB102" s="832"/>
      <c r="AC102" s="832"/>
      <c r="AD102" s="832"/>
      <c r="AE102" s="928"/>
      <c r="AF102" s="928"/>
      <c r="AG102" s="928"/>
      <c r="AH102" s="928"/>
      <c r="AI102" s="928"/>
      <c r="AJ102" s="928"/>
      <c r="AK102" s="928"/>
      <c r="AL102" s="928"/>
      <c r="AM102" s="928"/>
      <c r="AN102" s="928"/>
      <c r="AO102" s="928"/>
      <c r="AP102" s="928"/>
      <c r="AQ102" s="928"/>
      <c r="AR102" s="832"/>
      <c r="AS102" s="832"/>
      <c r="AT102" s="832"/>
      <c r="AU102" s="832"/>
      <c r="AV102" s="832"/>
      <c r="AW102" s="832"/>
      <c r="AX102" s="832"/>
      <c r="AY102" s="832"/>
      <c r="AZ102" s="832"/>
      <c r="BA102" s="832"/>
      <c r="BB102" s="958"/>
      <c r="BC102" s="958"/>
    </row>
    <row r="103" spans="1:55" ht="22.5" customHeight="1" x14ac:dyDescent="0.2">
      <c r="A103" s="840">
        <v>92</v>
      </c>
      <c r="B103" s="878">
        <v>8</v>
      </c>
      <c r="C103" s="879"/>
      <c r="D103" s="907" t="s">
        <v>105</v>
      </c>
      <c r="E103" s="880" t="s">
        <v>106</v>
      </c>
      <c r="F103" s="959">
        <v>1</v>
      </c>
      <c r="G103" s="960">
        <v>1</v>
      </c>
      <c r="H103" s="883">
        <f>G103*100/F103</f>
        <v>100</v>
      </c>
      <c r="I103" s="899">
        <v>5</v>
      </c>
      <c r="J103" s="885">
        <f>I103*G103</f>
        <v>5</v>
      </c>
      <c r="K103" s="886">
        <f>J103*B103</f>
        <v>40</v>
      </c>
      <c r="L103" s="887">
        <f t="shared" ref="L103:L107" si="76">B103*7960</f>
        <v>63680</v>
      </c>
      <c r="M103" s="887">
        <f t="shared" ref="M103:M107" si="77">L103*J103</f>
        <v>318400</v>
      </c>
      <c r="N103" s="887">
        <f>C103*J103</f>
        <v>0</v>
      </c>
      <c r="O103" s="887">
        <f>N103*7960</f>
        <v>0</v>
      </c>
      <c r="P103" s="888">
        <f>K103+N103</f>
        <v>40</v>
      </c>
      <c r="Q103" s="888">
        <f t="shared" ref="Q103:Q107" si="78">M103+O103</f>
        <v>318400</v>
      </c>
      <c r="R103" s="906"/>
      <c r="S103" s="1005"/>
      <c r="T103" s="831">
        <v>92</v>
      </c>
      <c r="U103" s="908" t="s">
        <v>105</v>
      </c>
      <c r="V103" s="900" t="s">
        <v>106</v>
      </c>
      <c r="W103" s="893">
        <f t="shared" ref="W103:AA107" si="79">F103</f>
        <v>1</v>
      </c>
      <c r="X103" s="893">
        <f t="shared" si="79"/>
        <v>1</v>
      </c>
      <c r="Y103" s="894">
        <f>X103*100/W103</f>
        <v>100</v>
      </c>
      <c r="Z103" s="894">
        <f t="shared" si="79"/>
        <v>5</v>
      </c>
      <c r="AA103" s="894">
        <f t="shared" si="79"/>
        <v>5</v>
      </c>
      <c r="AB103" s="901"/>
      <c r="AC103" s="895">
        <f>+BB103</f>
        <v>5</v>
      </c>
      <c r="AD103" s="895">
        <f t="shared" ref="AD103" si="80">+BC103</f>
        <v>0</v>
      </c>
      <c r="AE103" s="896">
        <f t="shared" ref="AE103" si="81">AD103*100/AC103</f>
        <v>0</v>
      </c>
      <c r="AF103" s="902"/>
      <c r="AG103" s="902"/>
      <c r="AH103" s="902"/>
      <c r="AI103" s="902"/>
      <c r="AJ103" s="902"/>
      <c r="AK103" s="902"/>
      <c r="AL103" s="902"/>
      <c r="AM103" s="902"/>
      <c r="AN103" s="902"/>
      <c r="AO103" s="902"/>
      <c r="AP103" s="902"/>
      <c r="AQ103" s="902"/>
      <c r="AR103" s="901">
        <v>1</v>
      </c>
      <c r="AS103" s="901"/>
      <c r="AT103" s="901">
        <v>1</v>
      </c>
      <c r="AU103" s="901"/>
      <c r="AV103" s="901">
        <v>1</v>
      </c>
      <c r="AW103" s="901"/>
      <c r="AX103" s="901">
        <v>1</v>
      </c>
      <c r="AY103" s="901"/>
      <c r="AZ103" s="901">
        <v>1</v>
      </c>
      <c r="BA103" s="911"/>
      <c r="BB103" s="895">
        <f t="shared" si="75"/>
        <v>5</v>
      </c>
      <c r="BC103" s="895">
        <f t="shared" si="75"/>
        <v>0</v>
      </c>
    </row>
    <row r="104" spans="1:55" ht="27" hidden="1" customHeight="1" x14ac:dyDescent="0.2">
      <c r="A104" s="840">
        <v>93</v>
      </c>
      <c r="B104" s="878">
        <v>1</v>
      </c>
      <c r="C104" s="879"/>
      <c r="D104" s="907" t="s">
        <v>107</v>
      </c>
      <c r="E104" s="880" t="s">
        <v>106</v>
      </c>
      <c r="F104" s="932"/>
      <c r="G104" s="933"/>
      <c r="H104" s="883" t="e">
        <f>G104*100/F104</f>
        <v>#DIV/0!</v>
      </c>
      <c r="I104" s="899"/>
      <c r="J104" s="885">
        <f>I104*G104</f>
        <v>0</v>
      </c>
      <c r="K104" s="886">
        <f>J104*B104</f>
        <v>0</v>
      </c>
      <c r="L104" s="887">
        <f t="shared" si="76"/>
        <v>7960</v>
      </c>
      <c r="M104" s="887">
        <f t="shared" si="77"/>
        <v>0</v>
      </c>
      <c r="N104" s="887">
        <f>C104*J104</f>
        <v>0</v>
      </c>
      <c r="O104" s="887">
        <f>N104*7960</f>
        <v>0</v>
      </c>
      <c r="P104" s="888">
        <f>K104+N104</f>
        <v>0</v>
      </c>
      <c r="Q104" s="888">
        <f t="shared" si="78"/>
        <v>0</v>
      </c>
      <c r="R104" s="906"/>
      <c r="S104" s="1005"/>
      <c r="T104" s="831">
        <v>93</v>
      </c>
      <c r="U104" s="908" t="s">
        <v>107</v>
      </c>
      <c r="V104" s="900" t="s">
        <v>106</v>
      </c>
      <c r="W104" s="893">
        <f t="shared" si="79"/>
        <v>0</v>
      </c>
      <c r="X104" s="893">
        <f t="shared" si="79"/>
        <v>0</v>
      </c>
      <c r="Y104" s="894" t="e">
        <f>X104*100/W104</f>
        <v>#DIV/0!</v>
      </c>
      <c r="Z104" s="894">
        <f t="shared" si="79"/>
        <v>0</v>
      </c>
      <c r="AA104" s="894">
        <f t="shared" si="79"/>
        <v>0</v>
      </c>
      <c r="AB104" s="901"/>
      <c r="AC104" s="895" t="e">
        <f>AF104+AH104+AJ104+AL104+AN104+AP104+#REF!+AR104+AT104+AV104+AX104+AZ104</f>
        <v>#REF!</v>
      </c>
      <c r="AD104" s="895" t="e">
        <f>AG104+AI104+AK104+AM104+AO104+AQ104+#REF!+AS104+AU104+AW104+AY104+BA104</f>
        <v>#REF!</v>
      </c>
      <c r="AE104" s="896" t="e">
        <f>AD104*100/AC104</f>
        <v>#REF!</v>
      </c>
      <c r="AF104" s="902"/>
      <c r="AG104" s="902"/>
      <c r="AH104" s="902"/>
      <c r="AI104" s="902"/>
      <c r="AJ104" s="902"/>
      <c r="AK104" s="902"/>
      <c r="AL104" s="902"/>
      <c r="AM104" s="902"/>
      <c r="AN104" s="902"/>
      <c r="AO104" s="902"/>
      <c r="AP104" s="902"/>
      <c r="AQ104" s="902"/>
      <c r="AR104" s="901"/>
      <c r="AS104" s="901"/>
      <c r="AT104" s="901"/>
      <c r="AU104" s="901"/>
      <c r="AV104" s="901"/>
      <c r="AW104" s="901"/>
      <c r="AX104" s="901"/>
      <c r="AY104" s="901"/>
      <c r="AZ104" s="901"/>
      <c r="BA104" s="911"/>
      <c r="BB104" s="895" t="e">
        <f>AF104+AH104+AJ104+AL104+AN104+AP104+#REF!+AR104+AT104+AV104+AX104</f>
        <v>#REF!</v>
      </c>
      <c r="BC104" s="895" t="e">
        <f>AG104+AI104+AK104+AM104+AO104+AQ104+#REF!+AS104+AU104+AW104+AY104+BA104</f>
        <v>#REF!</v>
      </c>
    </row>
    <row r="105" spans="1:55" ht="24.75" customHeight="1" x14ac:dyDescent="0.2">
      <c r="A105" s="840">
        <v>94</v>
      </c>
      <c r="B105" s="878">
        <v>8</v>
      </c>
      <c r="C105" s="879"/>
      <c r="D105" s="907" t="s">
        <v>108</v>
      </c>
      <c r="E105" s="880" t="s">
        <v>106</v>
      </c>
      <c r="F105" s="959">
        <v>1</v>
      </c>
      <c r="G105" s="960">
        <v>1</v>
      </c>
      <c r="H105" s="883">
        <f>G105*100/F105</f>
        <v>100</v>
      </c>
      <c r="I105" s="899">
        <v>6</v>
      </c>
      <c r="J105" s="885">
        <f>I105*G105</f>
        <v>6</v>
      </c>
      <c r="K105" s="886">
        <f>J105*B105</f>
        <v>48</v>
      </c>
      <c r="L105" s="887">
        <f t="shared" si="76"/>
        <v>63680</v>
      </c>
      <c r="M105" s="887">
        <f t="shared" si="77"/>
        <v>382080</v>
      </c>
      <c r="N105" s="887">
        <f>C105*J105</f>
        <v>0</v>
      </c>
      <c r="O105" s="887">
        <f>N105*7960</f>
        <v>0</v>
      </c>
      <c r="P105" s="888">
        <f>K105+N105</f>
        <v>48</v>
      </c>
      <c r="Q105" s="888">
        <f t="shared" si="78"/>
        <v>382080</v>
      </c>
      <c r="R105" s="906"/>
      <c r="S105" s="1005"/>
      <c r="T105" s="831">
        <v>94</v>
      </c>
      <c r="U105" s="908" t="s">
        <v>108</v>
      </c>
      <c r="V105" s="900" t="s">
        <v>106</v>
      </c>
      <c r="W105" s="893">
        <f t="shared" si="79"/>
        <v>1</v>
      </c>
      <c r="X105" s="893">
        <f t="shared" si="79"/>
        <v>1</v>
      </c>
      <c r="Y105" s="894">
        <f>X105*100/W105</f>
        <v>100</v>
      </c>
      <c r="Z105" s="894">
        <f t="shared" si="79"/>
        <v>6</v>
      </c>
      <c r="AA105" s="894">
        <f t="shared" si="79"/>
        <v>6</v>
      </c>
      <c r="AB105" s="901"/>
      <c r="AC105" s="895">
        <f t="shared" ref="AC105:AD107" si="82">+BB105</f>
        <v>6</v>
      </c>
      <c r="AD105" s="895">
        <f t="shared" si="82"/>
        <v>0</v>
      </c>
      <c r="AE105" s="896">
        <f t="shared" ref="AE105:AE107" si="83">AD105*100/AC105</f>
        <v>0</v>
      </c>
      <c r="AF105" s="902"/>
      <c r="AG105" s="902"/>
      <c r="AH105" s="902"/>
      <c r="AI105" s="902"/>
      <c r="AJ105" s="902"/>
      <c r="AK105" s="902"/>
      <c r="AL105" s="902"/>
      <c r="AM105" s="902"/>
      <c r="AN105" s="902"/>
      <c r="AO105" s="902"/>
      <c r="AP105" s="902"/>
      <c r="AQ105" s="902"/>
      <c r="AR105" s="901">
        <v>1</v>
      </c>
      <c r="AS105" s="901"/>
      <c r="AT105" s="901">
        <v>1</v>
      </c>
      <c r="AU105" s="901"/>
      <c r="AV105" s="901">
        <v>1</v>
      </c>
      <c r="AW105" s="901"/>
      <c r="AX105" s="901">
        <v>1</v>
      </c>
      <c r="AY105" s="901"/>
      <c r="AZ105" s="901">
        <v>2</v>
      </c>
      <c r="BA105" s="911"/>
      <c r="BB105" s="895">
        <f t="shared" si="75"/>
        <v>6</v>
      </c>
      <c r="BC105" s="895">
        <f t="shared" si="75"/>
        <v>0</v>
      </c>
    </row>
    <row r="106" spans="1:55" ht="14.25" customHeight="1" x14ac:dyDescent="0.2">
      <c r="A106" s="840">
        <v>95</v>
      </c>
      <c r="B106" s="878">
        <v>8</v>
      </c>
      <c r="C106" s="879"/>
      <c r="D106" s="944" t="s">
        <v>109</v>
      </c>
      <c r="E106" s="880" t="s">
        <v>106</v>
      </c>
      <c r="F106" s="959">
        <v>1</v>
      </c>
      <c r="G106" s="960">
        <v>1</v>
      </c>
      <c r="H106" s="883">
        <f>G106*100/F106</f>
        <v>100</v>
      </c>
      <c r="I106" s="899">
        <v>6</v>
      </c>
      <c r="J106" s="885">
        <f>I106*G106</f>
        <v>6</v>
      </c>
      <c r="K106" s="886">
        <f>J106*B106</f>
        <v>48</v>
      </c>
      <c r="L106" s="887">
        <f t="shared" si="76"/>
        <v>63680</v>
      </c>
      <c r="M106" s="887">
        <f t="shared" si="77"/>
        <v>382080</v>
      </c>
      <c r="N106" s="887">
        <f>C106*J106</f>
        <v>0</v>
      </c>
      <c r="O106" s="887">
        <f>N106*7960</f>
        <v>0</v>
      </c>
      <c r="P106" s="888">
        <f>K106+N106</f>
        <v>48</v>
      </c>
      <c r="Q106" s="888">
        <f t="shared" si="78"/>
        <v>382080</v>
      </c>
      <c r="R106" s="906"/>
      <c r="S106" s="1005"/>
      <c r="T106" s="831">
        <v>95</v>
      </c>
      <c r="U106" s="908" t="s">
        <v>109</v>
      </c>
      <c r="V106" s="900" t="s">
        <v>106</v>
      </c>
      <c r="W106" s="893">
        <f t="shared" si="79"/>
        <v>1</v>
      </c>
      <c r="X106" s="893">
        <f t="shared" si="79"/>
        <v>1</v>
      </c>
      <c r="Y106" s="894">
        <f>X106*100/W106</f>
        <v>100</v>
      </c>
      <c r="Z106" s="894">
        <f t="shared" si="79"/>
        <v>6</v>
      </c>
      <c r="AA106" s="894">
        <f t="shared" si="79"/>
        <v>6</v>
      </c>
      <c r="AB106" s="901"/>
      <c r="AC106" s="895">
        <f t="shared" si="82"/>
        <v>6</v>
      </c>
      <c r="AD106" s="895">
        <f t="shared" si="82"/>
        <v>0</v>
      </c>
      <c r="AE106" s="896">
        <f t="shared" si="83"/>
        <v>0</v>
      </c>
      <c r="AF106" s="902"/>
      <c r="AG106" s="902"/>
      <c r="AH106" s="902"/>
      <c r="AI106" s="902"/>
      <c r="AJ106" s="902"/>
      <c r="AK106" s="902"/>
      <c r="AL106" s="902"/>
      <c r="AM106" s="902"/>
      <c r="AN106" s="902"/>
      <c r="AO106" s="902"/>
      <c r="AP106" s="902"/>
      <c r="AQ106" s="902"/>
      <c r="AR106" s="901">
        <v>2</v>
      </c>
      <c r="AS106" s="901"/>
      <c r="AT106" s="901">
        <v>1</v>
      </c>
      <c r="AU106" s="901"/>
      <c r="AV106" s="901">
        <v>1</v>
      </c>
      <c r="AW106" s="901"/>
      <c r="AX106" s="901">
        <v>1</v>
      </c>
      <c r="AY106" s="901"/>
      <c r="AZ106" s="901">
        <v>1</v>
      </c>
      <c r="BA106" s="911"/>
      <c r="BB106" s="895">
        <f t="shared" si="75"/>
        <v>6</v>
      </c>
      <c r="BC106" s="895">
        <f t="shared" si="75"/>
        <v>0</v>
      </c>
    </row>
    <row r="107" spans="1:55" ht="13.5" customHeight="1" x14ac:dyDescent="0.2">
      <c r="A107" s="840">
        <v>96</v>
      </c>
      <c r="B107" s="878">
        <v>3</v>
      </c>
      <c r="C107" s="879"/>
      <c r="D107" s="944" t="s">
        <v>110</v>
      </c>
      <c r="E107" s="880" t="s">
        <v>106</v>
      </c>
      <c r="F107" s="959">
        <v>1</v>
      </c>
      <c r="G107" s="960">
        <v>1</v>
      </c>
      <c r="H107" s="883">
        <f>G107*100/F107</f>
        <v>100</v>
      </c>
      <c r="I107" s="899">
        <v>5</v>
      </c>
      <c r="J107" s="885">
        <f>I107*G107</f>
        <v>5</v>
      </c>
      <c r="K107" s="886">
        <f>J107*B107</f>
        <v>15</v>
      </c>
      <c r="L107" s="887">
        <f t="shared" si="76"/>
        <v>23880</v>
      </c>
      <c r="M107" s="887">
        <f t="shared" si="77"/>
        <v>119400</v>
      </c>
      <c r="N107" s="887">
        <f>C107*J107</f>
        <v>0</v>
      </c>
      <c r="O107" s="887">
        <f>N107*7960</f>
        <v>0</v>
      </c>
      <c r="P107" s="888">
        <f>K107+N107</f>
        <v>15</v>
      </c>
      <c r="Q107" s="888">
        <f t="shared" si="78"/>
        <v>119400</v>
      </c>
      <c r="R107" s="906"/>
      <c r="S107" s="1005"/>
      <c r="T107" s="831">
        <v>96</v>
      </c>
      <c r="U107" s="908" t="s">
        <v>110</v>
      </c>
      <c r="V107" s="900" t="s">
        <v>106</v>
      </c>
      <c r="W107" s="893">
        <f t="shared" si="79"/>
        <v>1</v>
      </c>
      <c r="X107" s="893">
        <f t="shared" si="79"/>
        <v>1</v>
      </c>
      <c r="Y107" s="894">
        <f>X107*100/W107</f>
        <v>100</v>
      </c>
      <c r="Z107" s="894">
        <f t="shared" si="79"/>
        <v>5</v>
      </c>
      <c r="AA107" s="894">
        <f t="shared" si="79"/>
        <v>5</v>
      </c>
      <c r="AB107" s="901"/>
      <c r="AC107" s="895">
        <f t="shared" si="82"/>
        <v>5</v>
      </c>
      <c r="AD107" s="895">
        <f t="shared" si="82"/>
        <v>0</v>
      </c>
      <c r="AE107" s="896">
        <f t="shared" si="83"/>
        <v>0</v>
      </c>
      <c r="AF107" s="902"/>
      <c r="AG107" s="902"/>
      <c r="AH107" s="902"/>
      <c r="AI107" s="902"/>
      <c r="AJ107" s="902"/>
      <c r="AK107" s="902"/>
      <c r="AL107" s="902"/>
      <c r="AM107" s="902"/>
      <c r="AN107" s="902"/>
      <c r="AO107" s="902"/>
      <c r="AP107" s="902"/>
      <c r="AQ107" s="902"/>
      <c r="AR107" s="901">
        <v>1</v>
      </c>
      <c r="AS107" s="901"/>
      <c r="AT107" s="901">
        <v>1</v>
      </c>
      <c r="AU107" s="901"/>
      <c r="AV107" s="901">
        <v>1</v>
      </c>
      <c r="AW107" s="901"/>
      <c r="AX107" s="901">
        <v>1</v>
      </c>
      <c r="AY107" s="901"/>
      <c r="AZ107" s="901">
        <v>1</v>
      </c>
      <c r="BA107" s="911"/>
      <c r="BB107" s="895">
        <f t="shared" si="75"/>
        <v>5</v>
      </c>
      <c r="BC107" s="895">
        <f t="shared" si="75"/>
        <v>0</v>
      </c>
    </row>
    <row r="108" spans="1:55" s="947" customFormat="1" ht="12.75" customHeight="1" x14ac:dyDescent="0.2">
      <c r="A108" s="840">
        <v>97</v>
      </c>
      <c r="B108" s="913"/>
      <c r="C108" s="914"/>
      <c r="D108" s="826" t="s">
        <v>111</v>
      </c>
      <c r="E108" s="915"/>
      <c r="F108" s="915"/>
      <c r="G108" s="916"/>
      <c r="H108" s="913"/>
      <c r="I108" s="917"/>
      <c r="J108" s="918"/>
      <c r="K108" s="919"/>
      <c r="L108" s="920"/>
      <c r="M108" s="920"/>
      <c r="N108" s="921"/>
      <c r="O108" s="920"/>
      <c r="P108" s="921"/>
      <c r="Q108" s="921"/>
      <c r="R108" s="923"/>
      <c r="S108" s="924"/>
      <c r="T108" s="831">
        <v>97</v>
      </c>
      <c r="U108" s="925" t="s">
        <v>111</v>
      </c>
      <c r="V108" s="926"/>
      <c r="W108" s="926"/>
      <c r="X108" s="926"/>
      <c r="Y108" s="927"/>
      <c r="Z108" s="832"/>
      <c r="AA108" s="927"/>
      <c r="AB108" s="832"/>
      <c r="AC108" s="832"/>
      <c r="AD108" s="832"/>
      <c r="AE108" s="928"/>
      <c r="AF108" s="928"/>
      <c r="AG108" s="928"/>
      <c r="AH108" s="928"/>
      <c r="AI108" s="928"/>
      <c r="AJ108" s="928"/>
      <c r="AK108" s="928"/>
      <c r="AL108" s="928"/>
      <c r="AM108" s="928"/>
      <c r="AN108" s="928"/>
      <c r="AO108" s="928"/>
      <c r="AP108" s="928"/>
      <c r="AQ108" s="928"/>
      <c r="AR108" s="832"/>
      <c r="AS108" s="832"/>
      <c r="AT108" s="832"/>
      <c r="AU108" s="832"/>
      <c r="AV108" s="832"/>
      <c r="AW108" s="832"/>
      <c r="AX108" s="832"/>
      <c r="AY108" s="832"/>
      <c r="AZ108" s="832"/>
      <c r="BA108" s="832"/>
      <c r="BB108" s="832"/>
      <c r="BC108" s="832"/>
    </row>
    <row r="109" spans="1:55" ht="21.75" hidden="1" customHeight="1" x14ac:dyDescent="0.2">
      <c r="A109" s="840">
        <v>98</v>
      </c>
      <c r="B109" s="878">
        <v>24</v>
      </c>
      <c r="C109" s="879"/>
      <c r="D109" s="1453" t="s">
        <v>112</v>
      </c>
      <c r="E109" s="903" t="s">
        <v>278</v>
      </c>
      <c r="F109" s="959">
        <v>0</v>
      </c>
      <c r="G109" s="960">
        <v>0</v>
      </c>
      <c r="H109" s="883" t="e">
        <f t="shared" ref="H109:H128" si="84">G109*100/F109</f>
        <v>#DIV/0!</v>
      </c>
      <c r="I109" s="899"/>
      <c r="J109" s="885">
        <f t="shared" ref="J109:J128" si="85">I109*G109</f>
        <v>0</v>
      </c>
      <c r="K109" s="886">
        <f t="shared" ref="K109:K128" si="86">J109*B109</f>
        <v>0</v>
      </c>
      <c r="L109" s="887">
        <f t="shared" ref="L109:L128" si="87">B109*7960</f>
        <v>191040</v>
      </c>
      <c r="M109" s="887">
        <f t="shared" ref="M109:M128" si="88">L109*J109</f>
        <v>0</v>
      </c>
      <c r="N109" s="887">
        <f t="shared" ref="N109:N128" si="89">C109*J109</f>
        <v>0</v>
      </c>
      <c r="O109" s="887">
        <f t="shared" ref="O109:O128" si="90">N109*7960</f>
        <v>0</v>
      </c>
      <c r="P109" s="888">
        <f t="shared" ref="P109:P128" si="91">K109+N109</f>
        <v>0</v>
      </c>
      <c r="Q109" s="888">
        <f t="shared" ref="Q109:Q128" si="92">M109+O109</f>
        <v>0</v>
      </c>
      <c r="R109" s="906"/>
      <c r="S109" s="1005"/>
      <c r="T109" s="831">
        <v>98</v>
      </c>
      <c r="U109" s="1450" t="s">
        <v>112</v>
      </c>
      <c r="V109" s="900" t="s">
        <v>49</v>
      </c>
      <c r="W109" s="893">
        <f t="shared" ref="W109:X128" si="93">F109</f>
        <v>0</v>
      </c>
      <c r="X109" s="893">
        <f t="shared" si="93"/>
        <v>0</v>
      </c>
      <c r="Y109" s="894" t="e">
        <f t="shared" ref="Y109:Y128" si="94">X109*100/W109</f>
        <v>#DIV/0!</v>
      </c>
      <c r="Z109" s="894">
        <f t="shared" ref="Z109:AA128" si="95">I109</f>
        <v>0</v>
      </c>
      <c r="AA109" s="894">
        <f t="shared" si="95"/>
        <v>0</v>
      </c>
      <c r="AB109" s="911"/>
      <c r="AC109" s="895" t="e">
        <f>AF109+AH109+AJ109+AL109+AN109+AP109+#REF!+AR109+AT109+AV109+AX109+AZ109</f>
        <v>#REF!</v>
      </c>
      <c r="AD109" s="895" t="e">
        <f>AG109+AI109+AK109+AM109+AO109+AQ109+#REF!+AS109+AU109+AW109+AY109+BA109</f>
        <v>#REF!</v>
      </c>
      <c r="AE109" s="896" t="e">
        <f t="shared" ref="AE109:AE128" si="96">AD109*100/AC109</f>
        <v>#REF!</v>
      </c>
      <c r="AF109" s="912"/>
      <c r="AG109" s="912"/>
      <c r="AH109" s="912"/>
      <c r="AI109" s="912"/>
      <c r="AJ109" s="912"/>
      <c r="AK109" s="912"/>
      <c r="AL109" s="912"/>
      <c r="AM109" s="912"/>
      <c r="AN109" s="912"/>
      <c r="AO109" s="912"/>
      <c r="AP109" s="912"/>
      <c r="AQ109" s="912"/>
      <c r="AR109" s="911"/>
      <c r="AS109" s="911"/>
      <c r="AT109" s="911"/>
      <c r="AU109" s="911"/>
      <c r="AV109" s="911"/>
      <c r="AW109" s="911"/>
      <c r="AX109" s="911"/>
      <c r="AY109" s="911"/>
      <c r="AZ109" s="911"/>
      <c r="BA109" s="911"/>
      <c r="BB109" s="895" t="e">
        <f>AF109+AH109+AJ109+AL109+AN109+AP109+#REF!+AR109+AT109+AV109+AX109</f>
        <v>#REF!</v>
      </c>
      <c r="BC109" s="895" t="e">
        <f>AG109+AI109+AK109+AM109+AO109+AQ109+#REF!+AS109+AU109+AW109+AY109+BA109</f>
        <v>#REF!</v>
      </c>
    </row>
    <row r="110" spans="1:55" ht="17.25" hidden="1" customHeight="1" x14ac:dyDescent="0.2">
      <c r="A110" s="840">
        <v>99</v>
      </c>
      <c r="B110" s="878">
        <v>12</v>
      </c>
      <c r="C110" s="879"/>
      <c r="D110" s="1453"/>
      <c r="E110" s="903" t="s">
        <v>279</v>
      </c>
      <c r="F110" s="880">
        <v>0</v>
      </c>
      <c r="G110" s="961">
        <v>0</v>
      </c>
      <c r="H110" s="883" t="e">
        <f t="shared" si="84"/>
        <v>#DIV/0!</v>
      </c>
      <c r="I110" s="910"/>
      <c r="J110" s="885">
        <f t="shared" si="85"/>
        <v>0</v>
      </c>
      <c r="K110" s="886">
        <f t="shared" si="86"/>
        <v>0</v>
      </c>
      <c r="L110" s="887">
        <f t="shared" si="87"/>
        <v>95520</v>
      </c>
      <c r="M110" s="887">
        <f t="shared" si="88"/>
        <v>0</v>
      </c>
      <c r="N110" s="887">
        <f t="shared" si="89"/>
        <v>0</v>
      </c>
      <c r="O110" s="887">
        <f t="shared" si="90"/>
        <v>0</v>
      </c>
      <c r="P110" s="888">
        <f t="shared" si="91"/>
        <v>0</v>
      </c>
      <c r="Q110" s="888">
        <f t="shared" si="92"/>
        <v>0</v>
      </c>
      <c r="R110" s="906"/>
      <c r="S110" s="1005"/>
      <c r="T110" s="831">
        <v>99</v>
      </c>
      <c r="U110" s="1450"/>
      <c r="V110" s="900" t="s">
        <v>50</v>
      </c>
      <c r="W110" s="893">
        <f t="shared" si="93"/>
        <v>0</v>
      </c>
      <c r="X110" s="893">
        <f t="shared" si="93"/>
        <v>0</v>
      </c>
      <c r="Y110" s="894" t="e">
        <f t="shared" si="94"/>
        <v>#DIV/0!</v>
      </c>
      <c r="Z110" s="894">
        <f t="shared" si="95"/>
        <v>0</v>
      </c>
      <c r="AA110" s="894">
        <f t="shared" si="95"/>
        <v>0</v>
      </c>
      <c r="AB110" s="911"/>
      <c r="AC110" s="895" t="e">
        <f>AF110+AH110+AJ110+AL110+AN110+AP110+#REF!+AR110+AT110+AV110+AX110+AZ110</f>
        <v>#REF!</v>
      </c>
      <c r="AD110" s="895" t="e">
        <f>AG110+AI110+AK110+AM110+AO110+AQ110+#REF!+AS110+AU110+AW110+AY110+BA110</f>
        <v>#REF!</v>
      </c>
      <c r="AE110" s="896" t="e">
        <f t="shared" si="96"/>
        <v>#REF!</v>
      </c>
      <c r="AF110" s="912"/>
      <c r="AG110" s="912"/>
      <c r="AH110" s="912"/>
      <c r="AI110" s="912"/>
      <c r="AJ110" s="912"/>
      <c r="AK110" s="912"/>
      <c r="AL110" s="912"/>
      <c r="AM110" s="912"/>
      <c r="AN110" s="912"/>
      <c r="AO110" s="912"/>
      <c r="AP110" s="912"/>
      <c r="AQ110" s="912"/>
      <c r="AR110" s="911"/>
      <c r="AS110" s="911"/>
      <c r="AT110" s="911"/>
      <c r="AU110" s="911"/>
      <c r="AV110" s="911"/>
      <c r="AW110" s="911"/>
      <c r="AX110" s="911"/>
      <c r="AY110" s="911"/>
      <c r="AZ110" s="911"/>
      <c r="BA110" s="911"/>
      <c r="BB110" s="895" t="e">
        <f>AF110+AH110+AJ110+AL110+AN110+AP110+#REF!+AR110+AT110+AV110+AX110</f>
        <v>#REF!</v>
      </c>
      <c r="BC110" s="895" t="e">
        <f>AG110+AI110+AK110+AM110+AO110+AQ110+#REF!+AS110+AU110+AW110+AY110+BA110</f>
        <v>#REF!</v>
      </c>
    </row>
    <row r="111" spans="1:55" ht="27.75" hidden="1" customHeight="1" x14ac:dyDescent="0.2">
      <c r="A111" s="840">
        <v>100</v>
      </c>
      <c r="B111" s="878">
        <v>24</v>
      </c>
      <c r="C111" s="879"/>
      <c r="D111" s="1453" t="s">
        <v>113</v>
      </c>
      <c r="E111" s="903" t="s">
        <v>278</v>
      </c>
      <c r="F111" s="880">
        <v>0</v>
      </c>
      <c r="G111" s="961">
        <v>0</v>
      </c>
      <c r="H111" s="883" t="e">
        <f t="shared" si="84"/>
        <v>#DIV/0!</v>
      </c>
      <c r="I111" s="910"/>
      <c r="J111" s="885">
        <f t="shared" si="85"/>
        <v>0</v>
      </c>
      <c r="K111" s="886">
        <f t="shared" si="86"/>
        <v>0</v>
      </c>
      <c r="L111" s="887">
        <f t="shared" si="87"/>
        <v>191040</v>
      </c>
      <c r="M111" s="887">
        <f t="shared" si="88"/>
        <v>0</v>
      </c>
      <c r="N111" s="887">
        <f t="shared" si="89"/>
        <v>0</v>
      </c>
      <c r="O111" s="887">
        <f t="shared" si="90"/>
        <v>0</v>
      </c>
      <c r="P111" s="888">
        <f t="shared" si="91"/>
        <v>0</v>
      </c>
      <c r="Q111" s="888">
        <f t="shared" si="92"/>
        <v>0</v>
      </c>
      <c r="R111" s="906"/>
      <c r="S111" s="1005"/>
      <c r="T111" s="831">
        <v>100</v>
      </c>
      <c r="U111" s="1450" t="s">
        <v>113</v>
      </c>
      <c r="V111" s="900" t="s">
        <v>49</v>
      </c>
      <c r="W111" s="893">
        <f t="shared" si="93"/>
        <v>0</v>
      </c>
      <c r="X111" s="893">
        <f t="shared" si="93"/>
        <v>0</v>
      </c>
      <c r="Y111" s="894" t="e">
        <f t="shared" si="94"/>
        <v>#DIV/0!</v>
      </c>
      <c r="Z111" s="894">
        <f t="shared" si="95"/>
        <v>0</v>
      </c>
      <c r="AA111" s="894">
        <f t="shared" si="95"/>
        <v>0</v>
      </c>
      <c r="AB111" s="911"/>
      <c r="AC111" s="895" t="e">
        <f>AF111+AH111+AJ111+AL111+AN111+AP111+#REF!+AR111+AT111+AV111+AX111+AZ111</f>
        <v>#REF!</v>
      </c>
      <c r="AD111" s="895" t="e">
        <f>AG111+AI111+AK111+AM111+AO111+AQ111+#REF!+AS111+AU111+AW111+AY111+BA111</f>
        <v>#REF!</v>
      </c>
      <c r="AE111" s="896" t="e">
        <f t="shared" si="96"/>
        <v>#REF!</v>
      </c>
      <c r="AF111" s="912"/>
      <c r="AG111" s="912"/>
      <c r="AH111" s="912"/>
      <c r="AI111" s="912"/>
      <c r="AJ111" s="912"/>
      <c r="AK111" s="912"/>
      <c r="AL111" s="912"/>
      <c r="AM111" s="912"/>
      <c r="AN111" s="912"/>
      <c r="AO111" s="912"/>
      <c r="AP111" s="912"/>
      <c r="AQ111" s="912"/>
      <c r="AR111" s="911"/>
      <c r="AS111" s="911"/>
      <c r="AT111" s="911"/>
      <c r="AU111" s="911"/>
      <c r="AV111" s="911"/>
      <c r="AW111" s="911"/>
      <c r="AX111" s="911"/>
      <c r="AY111" s="911"/>
      <c r="AZ111" s="911"/>
      <c r="BA111" s="911"/>
      <c r="BB111" s="895" t="e">
        <f>AF111+AH111+AJ111+AL111+AN111+AP111+#REF!+AR111+AT111+AV111+AX111</f>
        <v>#REF!</v>
      </c>
      <c r="BC111" s="895" t="e">
        <f>AG111+AI111+AK111+AM111+AO111+AQ111+#REF!+AS111+AU111+AW111+AY111+BA111</f>
        <v>#REF!</v>
      </c>
    </row>
    <row r="112" spans="1:55" ht="27.75" hidden="1" customHeight="1" x14ac:dyDescent="0.2">
      <c r="A112" s="840">
        <v>101</v>
      </c>
      <c r="B112" s="878">
        <v>8</v>
      </c>
      <c r="C112" s="879"/>
      <c r="D112" s="1453"/>
      <c r="E112" s="903" t="s">
        <v>279</v>
      </c>
      <c r="F112" s="959">
        <v>0</v>
      </c>
      <c r="G112" s="960">
        <v>0</v>
      </c>
      <c r="H112" s="883" t="e">
        <f t="shared" si="84"/>
        <v>#DIV/0!</v>
      </c>
      <c r="I112" s="910"/>
      <c r="J112" s="885">
        <f t="shared" si="85"/>
        <v>0</v>
      </c>
      <c r="K112" s="886">
        <f t="shared" si="86"/>
        <v>0</v>
      </c>
      <c r="L112" s="887">
        <f t="shared" si="87"/>
        <v>63680</v>
      </c>
      <c r="M112" s="887">
        <f t="shared" si="88"/>
        <v>0</v>
      </c>
      <c r="N112" s="887">
        <f t="shared" si="89"/>
        <v>0</v>
      </c>
      <c r="O112" s="887">
        <f t="shared" si="90"/>
        <v>0</v>
      </c>
      <c r="P112" s="888">
        <f t="shared" si="91"/>
        <v>0</v>
      </c>
      <c r="Q112" s="888">
        <f t="shared" si="92"/>
        <v>0</v>
      </c>
      <c r="R112" s="906"/>
      <c r="S112" s="1005"/>
      <c r="T112" s="831">
        <v>101</v>
      </c>
      <c r="U112" s="1450"/>
      <c r="V112" s="900" t="s">
        <v>50</v>
      </c>
      <c r="W112" s="893">
        <f t="shared" si="93"/>
        <v>0</v>
      </c>
      <c r="X112" s="893">
        <f t="shared" si="93"/>
        <v>0</v>
      </c>
      <c r="Y112" s="894" t="e">
        <f t="shared" si="94"/>
        <v>#DIV/0!</v>
      </c>
      <c r="Z112" s="894">
        <f t="shared" si="95"/>
        <v>0</v>
      </c>
      <c r="AA112" s="894">
        <f t="shared" si="95"/>
        <v>0</v>
      </c>
      <c r="AB112" s="911"/>
      <c r="AC112" s="895" t="e">
        <f>AF112+AH112+AJ112+AL112+AN112+AP112+#REF!+AR112+AT112+AV112+AX112+AZ112</f>
        <v>#REF!</v>
      </c>
      <c r="AD112" s="895" t="e">
        <f>AG112+AI112+AK112+AM112+AO112+AQ112+#REF!+AS112+AU112+AW112+AY112+BA112</f>
        <v>#REF!</v>
      </c>
      <c r="AE112" s="896" t="e">
        <f t="shared" si="96"/>
        <v>#REF!</v>
      </c>
      <c r="AF112" s="912"/>
      <c r="AG112" s="912"/>
      <c r="AH112" s="912"/>
      <c r="AI112" s="912"/>
      <c r="AJ112" s="912"/>
      <c r="AK112" s="912"/>
      <c r="AL112" s="912"/>
      <c r="AM112" s="912"/>
      <c r="AN112" s="912"/>
      <c r="AO112" s="912"/>
      <c r="AP112" s="912"/>
      <c r="AQ112" s="912"/>
      <c r="AR112" s="911"/>
      <c r="AS112" s="911"/>
      <c r="AT112" s="911"/>
      <c r="AU112" s="911"/>
      <c r="AV112" s="911"/>
      <c r="AW112" s="911"/>
      <c r="AX112" s="911"/>
      <c r="AY112" s="911"/>
      <c r="AZ112" s="911"/>
      <c r="BA112" s="911"/>
      <c r="BB112" s="895" t="e">
        <f>AF112+AH112+AJ112+AL112+AN112+AP112+#REF!+AR112+AT112+AV112+AX112</f>
        <v>#REF!</v>
      </c>
      <c r="BC112" s="895" t="e">
        <f>AG112+AI112+AK112+AM112+AO112+AQ112+#REF!+AS112+AU112+AW112+AY112+BA112</f>
        <v>#REF!</v>
      </c>
    </row>
    <row r="113" spans="1:55" ht="9.75" hidden="1" customHeight="1" x14ac:dyDescent="0.2">
      <c r="A113" s="840">
        <v>102</v>
      </c>
      <c r="B113" s="878"/>
      <c r="C113" s="879"/>
      <c r="D113" s="1449" t="s">
        <v>114</v>
      </c>
      <c r="E113" s="903" t="s">
        <v>278</v>
      </c>
      <c r="F113" s="880">
        <v>0</v>
      </c>
      <c r="G113" s="961">
        <v>0</v>
      </c>
      <c r="H113" s="883" t="e">
        <f t="shared" si="84"/>
        <v>#DIV/0!</v>
      </c>
      <c r="I113" s="910"/>
      <c r="J113" s="885">
        <f t="shared" si="85"/>
        <v>0</v>
      </c>
      <c r="K113" s="886">
        <f t="shared" si="86"/>
        <v>0</v>
      </c>
      <c r="L113" s="887">
        <f t="shared" si="87"/>
        <v>0</v>
      </c>
      <c r="M113" s="887">
        <f t="shared" si="88"/>
        <v>0</v>
      </c>
      <c r="N113" s="887">
        <f t="shared" si="89"/>
        <v>0</v>
      </c>
      <c r="O113" s="887">
        <f t="shared" si="90"/>
        <v>0</v>
      </c>
      <c r="P113" s="888">
        <f t="shared" si="91"/>
        <v>0</v>
      </c>
      <c r="Q113" s="888">
        <f t="shared" si="92"/>
        <v>0</v>
      </c>
      <c r="R113" s="906"/>
      <c r="S113" s="1005"/>
      <c r="T113" s="831">
        <v>102</v>
      </c>
      <c r="U113" s="1450" t="s">
        <v>114</v>
      </c>
      <c r="V113" s="900" t="s">
        <v>49</v>
      </c>
      <c r="W113" s="893">
        <f t="shared" si="93"/>
        <v>0</v>
      </c>
      <c r="X113" s="893">
        <f t="shared" si="93"/>
        <v>0</v>
      </c>
      <c r="Y113" s="894" t="e">
        <f t="shared" si="94"/>
        <v>#DIV/0!</v>
      </c>
      <c r="Z113" s="894">
        <f t="shared" si="95"/>
        <v>0</v>
      </c>
      <c r="AA113" s="894">
        <f t="shared" si="95"/>
        <v>0</v>
      </c>
      <c r="AB113" s="911"/>
      <c r="AC113" s="895" t="e">
        <f>AF113+AH113+AJ113+AL113+AN113+AP113+#REF!+AR113+AT113+AV113+AX113+AZ113</f>
        <v>#REF!</v>
      </c>
      <c r="AD113" s="895" t="e">
        <f>AG113+AI113+AK113+AM113+AO113+AQ113+#REF!+AS113+AU113+AW113+AY113+BA113</f>
        <v>#REF!</v>
      </c>
      <c r="AE113" s="896" t="e">
        <f t="shared" si="96"/>
        <v>#REF!</v>
      </c>
      <c r="AF113" s="912"/>
      <c r="AG113" s="912"/>
      <c r="AH113" s="912"/>
      <c r="AI113" s="912"/>
      <c r="AJ113" s="912"/>
      <c r="AK113" s="912"/>
      <c r="AL113" s="912"/>
      <c r="AM113" s="912"/>
      <c r="AN113" s="912"/>
      <c r="AO113" s="912"/>
      <c r="AP113" s="912"/>
      <c r="AQ113" s="912"/>
      <c r="AR113" s="911"/>
      <c r="AS113" s="911"/>
      <c r="AT113" s="911"/>
      <c r="AU113" s="911"/>
      <c r="AV113" s="911"/>
      <c r="AW113" s="911"/>
      <c r="AX113" s="911"/>
      <c r="AY113" s="911"/>
      <c r="AZ113" s="911"/>
      <c r="BA113" s="911"/>
      <c r="BB113" s="895" t="e">
        <f>AF113+AH113+AJ113+AL113+AN113+AP113+#REF!+AR113+AT113+AV113+AX113</f>
        <v>#REF!</v>
      </c>
      <c r="BC113" s="895" t="e">
        <f>AG113+AI113+AK113+AM113+AO113+AQ113+#REF!+AS113+AU113+AW113+AY113+BA113</f>
        <v>#REF!</v>
      </c>
    </row>
    <row r="114" spans="1:55" ht="9.75" hidden="1" customHeight="1" x14ac:dyDescent="0.2">
      <c r="A114" s="840">
        <v>103</v>
      </c>
      <c r="B114" s="878"/>
      <c r="C114" s="879"/>
      <c r="D114" s="1449"/>
      <c r="E114" s="903" t="s">
        <v>279</v>
      </c>
      <c r="F114" s="880">
        <v>0</v>
      </c>
      <c r="G114" s="961">
        <v>0</v>
      </c>
      <c r="H114" s="883" t="e">
        <f t="shared" si="84"/>
        <v>#DIV/0!</v>
      </c>
      <c r="I114" s="910"/>
      <c r="J114" s="885">
        <f t="shared" si="85"/>
        <v>0</v>
      </c>
      <c r="K114" s="886">
        <f t="shared" si="86"/>
        <v>0</v>
      </c>
      <c r="L114" s="887">
        <f t="shared" si="87"/>
        <v>0</v>
      </c>
      <c r="M114" s="887">
        <f t="shared" si="88"/>
        <v>0</v>
      </c>
      <c r="N114" s="887">
        <f t="shared" si="89"/>
        <v>0</v>
      </c>
      <c r="O114" s="887">
        <f t="shared" si="90"/>
        <v>0</v>
      </c>
      <c r="P114" s="888">
        <f t="shared" si="91"/>
        <v>0</v>
      </c>
      <c r="Q114" s="888">
        <f t="shared" si="92"/>
        <v>0</v>
      </c>
      <c r="R114" s="906"/>
      <c r="S114" s="1005"/>
      <c r="T114" s="831">
        <v>103</v>
      </c>
      <c r="U114" s="1450"/>
      <c r="V114" s="900" t="s">
        <v>50</v>
      </c>
      <c r="W114" s="893">
        <f t="shared" si="93"/>
        <v>0</v>
      </c>
      <c r="X114" s="893">
        <f t="shared" si="93"/>
        <v>0</v>
      </c>
      <c r="Y114" s="894" t="e">
        <f t="shared" si="94"/>
        <v>#DIV/0!</v>
      </c>
      <c r="Z114" s="894">
        <f t="shared" si="95"/>
        <v>0</v>
      </c>
      <c r="AA114" s="894">
        <f t="shared" si="95"/>
        <v>0</v>
      </c>
      <c r="AB114" s="911"/>
      <c r="AC114" s="895" t="e">
        <f>AF114+AH114+AJ114+AL114+AN114+AP114+#REF!+AR114+AT114+AV114+AX114+AZ114</f>
        <v>#REF!</v>
      </c>
      <c r="AD114" s="895" t="e">
        <f>AG114+AI114+AK114+AM114+AO114+AQ114+#REF!+AS114+AU114+AW114+AY114+BA114</f>
        <v>#REF!</v>
      </c>
      <c r="AE114" s="896" t="e">
        <f t="shared" si="96"/>
        <v>#REF!</v>
      </c>
      <c r="AF114" s="912"/>
      <c r="AG114" s="912"/>
      <c r="AH114" s="912"/>
      <c r="AI114" s="912"/>
      <c r="AJ114" s="912"/>
      <c r="AK114" s="912"/>
      <c r="AL114" s="912"/>
      <c r="AM114" s="912"/>
      <c r="AN114" s="912"/>
      <c r="AO114" s="912"/>
      <c r="AP114" s="912"/>
      <c r="AQ114" s="912"/>
      <c r="AR114" s="911"/>
      <c r="AS114" s="911"/>
      <c r="AT114" s="911"/>
      <c r="AU114" s="911"/>
      <c r="AV114" s="911"/>
      <c r="AW114" s="911"/>
      <c r="AX114" s="911"/>
      <c r="AY114" s="911"/>
      <c r="AZ114" s="911"/>
      <c r="BA114" s="911"/>
      <c r="BB114" s="895" t="e">
        <f>AF114+AH114+AJ114+AL114+AN114+AP114+#REF!+AR114+AT114+AV114+AX114</f>
        <v>#REF!</v>
      </c>
      <c r="BC114" s="895" t="e">
        <f>AG114+AI114+AK114+AM114+AO114+AQ114+#REF!+AS114+AU114+AW114+AY114+BA114</f>
        <v>#REF!</v>
      </c>
    </row>
    <row r="115" spans="1:55" ht="10.5" hidden="1" customHeight="1" x14ac:dyDescent="0.2">
      <c r="A115" s="840">
        <v>104</v>
      </c>
      <c r="B115" s="878"/>
      <c r="C115" s="879"/>
      <c r="D115" s="1449" t="s">
        <v>115</v>
      </c>
      <c r="E115" s="903" t="s">
        <v>278</v>
      </c>
      <c r="F115" s="959">
        <v>0</v>
      </c>
      <c r="G115" s="960">
        <v>0</v>
      </c>
      <c r="H115" s="883" t="e">
        <f t="shared" si="84"/>
        <v>#DIV/0!</v>
      </c>
      <c r="I115" s="910"/>
      <c r="J115" s="885">
        <f t="shared" si="85"/>
        <v>0</v>
      </c>
      <c r="K115" s="886">
        <f t="shared" si="86"/>
        <v>0</v>
      </c>
      <c r="L115" s="887">
        <f t="shared" si="87"/>
        <v>0</v>
      </c>
      <c r="M115" s="887">
        <f t="shared" si="88"/>
        <v>0</v>
      </c>
      <c r="N115" s="887">
        <f t="shared" si="89"/>
        <v>0</v>
      </c>
      <c r="O115" s="887">
        <f t="shared" si="90"/>
        <v>0</v>
      </c>
      <c r="P115" s="888">
        <f t="shared" si="91"/>
        <v>0</v>
      </c>
      <c r="Q115" s="888">
        <f t="shared" si="92"/>
        <v>0</v>
      </c>
      <c r="R115" s="906"/>
      <c r="S115" s="1005"/>
      <c r="T115" s="831">
        <v>104</v>
      </c>
      <c r="U115" s="1450" t="s">
        <v>115</v>
      </c>
      <c r="V115" s="900" t="s">
        <v>49</v>
      </c>
      <c r="W115" s="893">
        <f t="shared" si="93"/>
        <v>0</v>
      </c>
      <c r="X115" s="893">
        <f t="shared" si="93"/>
        <v>0</v>
      </c>
      <c r="Y115" s="894" t="e">
        <f t="shared" si="94"/>
        <v>#DIV/0!</v>
      </c>
      <c r="Z115" s="894">
        <f t="shared" si="95"/>
        <v>0</v>
      </c>
      <c r="AA115" s="894">
        <f t="shared" si="95"/>
        <v>0</v>
      </c>
      <c r="AB115" s="911"/>
      <c r="AC115" s="895" t="e">
        <f>AF115+AH115+AJ115+AL115+AN115+AP115+#REF!+AR115+AT115+AV115+AX115+AZ115</f>
        <v>#REF!</v>
      </c>
      <c r="AD115" s="895" t="e">
        <f>AG115+AI115+AK115+AM115+AO115+AQ115+#REF!+AS115+AU115+AW115+AY115+BA115</f>
        <v>#REF!</v>
      </c>
      <c r="AE115" s="896" t="e">
        <f t="shared" si="96"/>
        <v>#REF!</v>
      </c>
      <c r="AF115" s="912"/>
      <c r="AG115" s="912"/>
      <c r="AH115" s="912"/>
      <c r="AI115" s="912"/>
      <c r="AJ115" s="912"/>
      <c r="AK115" s="912"/>
      <c r="AL115" s="912"/>
      <c r="AM115" s="912"/>
      <c r="AN115" s="912"/>
      <c r="AO115" s="912"/>
      <c r="AP115" s="912"/>
      <c r="AQ115" s="912"/>
      <c r="AR115" s="911"/>
      <c r="AS115" s="911"/>
      <c r="AT115" s="911"/>
      <c r="AU115" s="911"/>
      <c r="AV115" s="911"/>
      <c r="AW115" s="911"/>
      <c r="AX115" s="911"/>
      <c r="AY115" s="911"/>
      <c r="AZ115" s="911"/>
      <c r="BA115" s="911"/>
      <c r="BB115" s="895" t="e">
        <f>AF115+AH115+AJ115+AL115+AN115+AP115+#REF!+AR115+AT115+AV115+AX115</f>
        <v>#REF!</v>
      </c>
      <c r="BC115" s="895" t="e">
        <f>AG115+AI115+AK115+AM115+AO115+AQ115+#REF!+AS115+AU115+AW115+AY115+BA115</f>
        <v>#REF!</v>
      </c>
    </row>
    <row r="116" spans="1:55" ht="10.5" hidden="1" customHeight="1" x14ac:dyDescent="0.2">
      <c r="A116" s="840">
        <v>105</v>
      </c>
      <c r="B116" s="878"/>
      <c r="C116" s="879"/>
      <c r="D116" s="1449"/>
      <c r="E116" s="903" t="s">
        <v>279</v>
      </c>
      <c r="F116" s="880">
        <v>0</v>
      </c>
      <c r="G116" s="961">
        <v>0</v>
      </c>
      <c r="H116" s="883" t="e">
        <f t="shared" si="84"/>
        <v>#DIV/0!</v>
      </c>
      <c r="I116" s="910"/>
      <c r="J116" s="885">
        <f t="shared" si="85"/>
        <v>0</v>
      </c>
      <c r="K116" s="886">
        <f t="shared" si="86"/>
        <v>0</v>
      </c>
      <c r="L116" s="887">
        <f t="shared" si="87"/>
        <v>0</v>
      </c>
      <c r="M116" s="887">
        <f t="shared" si="88"/>
        <v>0</v>
      </c>
      <c r="N116" s="887">
        <f t="shared" si="89"/>
        <v>0</v>
      </c>
      <c r="O116" s="887">
        <f t="shared" si="90"/>
        <v>0</v>
      </c>
      <c r="P116" s="888">
        <f t="shared" si="91"/>
        <v>0</v>
      </c>
      <c r="Q116" s="888">
        <f t="shared" si="92"/>
        <v>0</v>
      </c>
      <c r="R116" s="906"/>
      <c r="S116" s="1005"/>
      <c r="T116" s="831">
        <v>105</v>
      </c>
      <c r="U116" s="1450"/>
      <c r="V116" s="900" t="s">
        <v>50</v>
      </c>
      <c r="W116" s="893">
        <f t="shared" si="93"/>
        <v>0</v>
      </c>
      <c r="X116" s="893">
        <f t="shared" si="93"/>
        <v>0</v>
      </c>
      <c r="Y116" s="894" t="e">
        <f t="shared" si="94"/>
        <v>#DIV/0!</v>
      </c>
      <c r="Z116" s="894">
        <f t="shared" si="95"/>
        <v>0</v>
      </c>
      <c r="AA116" s="894">
        <f t="shared" si="95"/>
        <v>0</v>
      </c>
      <c r="AB116" s="911"/>
      <c r="AC116" s="895" t="e">
        <f>AF116+AH116+AJ116+AL116+AN116+AP116+#REF!+AR116+AT116+AV116+AX116+AZ116</f>
        <v>#REF!</v>
      </c>
      <c r="AD116" s="895" t="e">
        <f>AG116+AI116+AK116+AM116+AO116+AQ116+#REF!+AS116+AU116+AW116+AY116+BA116</f>
        <v>#REF!</v>
      </c>
      <c r="AE116" s="896" t="e">
        <f t="shared" si="96"/>
        <v>#REF!</v>
      </c>
      <c r="AF116" s="912"/>
      <c r="AG116" s="912"/>
      <c r="AH116" s="912"/>
      <c r="AI116" s="912"/>
      <c r="AJ116" s="912"/>
      <c r="AK116" s="912"/>
      <c r="AL116" s="912"/>
      <c r="AM116" s="912"/>
      <c r="AN116" s="912"/>
      <c r="AO116" s="912"/>
      <c r="AP116" s="912"/>
      <c r="AQ116" s="912"/>
      <c r="AR116" s="911"/>
      <c r="AS116" s="911"/>
      <c r="AT116" s="911"/>
      <c r="AU116" s="911"/>
      <c r="AV116" s="911"/>
      <c r="AW116" s="911"/>
      <c r="AX116" s="911"/>
      <c r="AY116" s="911"/>
      <c r="AZ116" s="911"/>
      <c r="BA116" s="911"/>
      <c r="BB116" s="895" t="e">
        <f>AF116+AH116+AJ116+AL116+AN116+AP116+#REF!+AR116+AT116+AV116+AX116</f>
        <v>#REF!</v>
      </c>
      <c r="BC116" s="895" t="e">
        <f>AG116+AI116+AK116+AM116+AO116+AQ116+#REF!+AS116+AU116+AW116+AY116+BA116</f>
        <v>#REF!</v>
      </c>
    </row>
    <row r="117" spans="1:55" ht="11.25" hidden="1" customHeight="1" x14ac:dyDescent="0.2">
      <c r="A117" s="840">
        <v>106</v>
      </c>
      <c r="B117" s="878"/>
      <c r="C117" s="879"/>
      <c r="D117" s="1449" t="s">
        <v>116</v>
      </c>
      <c r="E117" s="903" t="s">
        <v>278</v>
      </c>
      <c r="F117" s="880">
        <v>0</v>
      </c>
      <c r="G117" s="961">
        <v>0</v>
      </c>
      <c r="H117" s="883" t="e">
        <f t="shared" si="84"/>
        <v>#DIV/0!</v>
      </c>
      <c r="I117" s="910"/>
      <c r="J117" s="885">
        <f t="shared" si="85"/>
        <v>0</v>
      </c>
      <c r="K117" s="886">
        <f t="shared" si="86"/>
        <v>0</v>
      </c>
      <c r="L117" s="887">
        <f t="shared" si="87"/>
        <v>0</v>
      </c>
      <c r="M117" s="887">
        <f t="shared" si="88"/>
        <v>0</v>
      </c>
      <c r="N117" s="887">
        <f t="shared" si="89"/>
        <v>0</v>
      </c>
      <c r="O117" s="887">
        <f t="shared" si="90"/>
        <v>0</v>
      </c>
      <c r="P117" s="888">
        <f t="shared" si="91"/>
        <v>0</v>
      </c>
      <c r="Q117" s="888">
        <f t="shared" si="92"/>
        <v>0</v>
      </c>
      <c r="R117" s="906"/>
      <c r="S117" s="1005"/>
      <c r="T117" s="831">
        <v>106</v>
      </c>
      <c r="U117" s="1450" t="s">
        <v>116</v>
      </c>
      <c r="V117" s="900" t="s">
        <v>49</v>
      </c>
      <c r="W117" s="893">
        <f t="shared" si="93"/>
        <v>0</v>
      </c>
      <c r="X117" s="893">
        <f t="shared" si="93"/>
        <v>0</v>
      </c>
      <c r="Y117" s="894" t="e">
        <f t="shared" si="94"/>
        <v>#DIV/0!</v>
      </c>
      <c r="Z117" s="894">
        <f t="shared" si="95"/>
        <v>0</v>
      </c>
      <c r="AA117" s="894">
        <f t="shared" si="95"/>
        <v>0</v>
      </c>
      <c r="AB117" s="911"/>
      <c r="AC117" s="895" t="e">
        <f>AF117+AH117+AJ117+AL117+AN117+AP117+#REF!+AR117+AT117+AV117+AX117+AZ117</f>
        <v>#REF!</v>
      </c>
      <c r="AD117" s="895" t="e">
        <f>AG117+AI117+AK117+AM117+AO117+AQ117+#REF!+AS117+AU117+AW117+AY117+BA117</f>
        <v>#REF!</v>
      </c>
      <c r="AE117" s="896" t="e">
        <f t="shared" si="96"/>
        <v>#REF!</v>
      </c>
      <c r="AF117" s="912"/>
      <c r="AG117" s="912"/>
      <c r="AH117" s="912"/>
      <c r="AI117" s="912"/>
      <c r="AJ117" s="912"/>
      <c r="AK117" s="912"/>
      <c r="AL117" s="912"/>
      <c r="AM117" s="912"/>
      <c r="AN117" s="912"/>
      <c r="AO117" s="912"/>
      <c r="AP117" s="912"/>
      <c r="AQ117" s="912"/>
      <c r="AR117" s="911"/>
      <c r="AS117" s="911"/>
      <c r="AT117" s="911"/>
      <c r="AU117" s="911"/>
      <c r="AV117" s="911"/>
      <c r="AW117" s="911"/>
      <c r="AX117" s="911"/>
      <c r="AY117" s="911"/>
      <c r="AZ117" s="911"/>
      <c r="BA117" s="911"/>
      <c r="BB117" s="895" t="e">
        <f>AF117+AH117+AJ117+AL117+AN117+AP117+#REF!+AR117+AT117+AV117+AX117</f>
        <v>#REF!</v>
      </c>
      <c r="BC117" s="895" t="e">
        <f>AG117+AI117+AK117+AM117+AO117+AQ117+#REF!+AS117+AU117+AW117+AY117+BA117</f>
        <v>#REF!</v>
      </c>
    </row>
    <row r="118" spans="1:55" ht="11.25" hidden="1" customHeight="1" x14ac:dyDescent="0.2">
      <c r="A118" s="840">
        <v>107</v>
      </c>
      <c r="B118" s="878"/>
      <c r="C118" s="879"/>
      <c r="D118" s="1449"/>
      <c r="E118" s="903" t="s">
        <v>279</v>
      </c>
      <c r="F118" s="959">
        <v>0</v>
      </c>
      <c r="G118" s="960">
        <v>0</v>
      </c>
      <c r="H118" s="883" t="e">
        <f t="shared" si="84"/>
        <v>#DIV/0!</v>
      </c>
      <c r="I118" s="910"/>
      <c r="J118" s="885">
        <f t="shared" si="85"/>
        <v>0</v>
      </c>
      <c r="K118" s="886">
        <f t="shared" si="86"/>
        <v>0</v>
      </c>
      <c r="L118" s="887">
        <f t="shared" si="87"/>
        <v>0</v>
      </c>
      <c r="M118" s="887">
        <f t="shared" si="88"/>
        <v>0</v>
      </c>
      <c r="N118" s="887">
        <f t="shared" si="89"/>
        <v>0</v>
      </c>
      <c r="O118" s="887">
        <f t="shared" si="90"/>
        <v>0</v>
      </c>
      <c r="P118" s="888">
        <f t="shared" si="91"/>
        <v>0</v>
      </c>
      <c r="Q118" s="888">
        <f t="shared" si="92"/>
        <v>0</v>
      </c>
      <c r="R118" s="906"/>
      <c r="S118" s="1005"/>
      <c r="T118" s="831">
        <v>107</v>
      </c>
      <c r="U118" s="1450"/>
      <c r="V118" s="900" t="s">
        <v>50</v>
      </c>
      <c r="W118" s="893">
        <f t="shared" si="93"/>
        <v>0</v>
      </c>
      <c r="X118" s="893">
        <f t="shared" si="93"/>
        <v>0</v>
      </c>
      <c r="Y118" s="894" t="e">
        <f t="shared" si="94"/>
        <v>#DIV/0!</v>
      </c>
      <c r="Z118" s="894">
        <f t="shared" si="95"/>
        <v>0</v>
      </c>
      <c r="AA118" s="894">
        <f t="shared" si="95"/>
        <v>0</v>
      </c>
      <c r="AB118" s="911"/>
      <c r="AC118" s="895" t="e">
        <f>AF118+AH118+AJ118+AL118+AN118+AP118+#REF!+AR118+AT118+AV118+AX118+AZ118</f>
        <v>#REF!</v>
      </c>
      <c r="AD118" s="895" t="e">
        <f>AG118+AI118+AK118+AM118+AO118+AQ118+#REF!+AS118+AU118+AW118+AY118+BA118</f>
        <v>#REF!</v>
      </c>
      <c r="AE118" s="896" t="e">
        <f t="shared" si="96"/>
        <v>#REF!</v>
      </c>
      <c r="AF118" s="912"/>
      <c r="AG118" s="912"/>
      <c r="AH118" s="912"/>
      <c r="AI118" s="912"/>
      <c r="AJ118" s="912"/>
      <c r="AK118" s="912"/>
      <c r="AL118" s="912"/>
      <c r="AM118" s="912"/>
      <c r="AN118" s="912"/>
      <c r="AO118" s="912"/>
      <c r="AP118" s="912"/>
      <c r="AQ118" s="912"/>
      <c r="AR118" s="911"/>
      <c r="AS118" s="911"/>
      <c r="AT118" s="911"/>
      <c r="AU118" s="911"/>
      <c r="AV118" s="911"/>
      <c r="AW118" s="911"/>
      <c r="AX118" s="911"/>
      <c r="AY118" s="911"/>
      <c r="AZ118" s="911"/>
      <c r="BA118" s="911"/>
      <c r="BB118" s="895" t="e">
        <f>AF118+AH118+AJ118+AL118+AN118+AP118+#REF!+AR118+AT118+AV118+AX118</f>
        <v>#REF!</v>
      </c>
      <c r="BC118" s="895" t="e">
        <f>AG118+AI118+AK118+AM118+AO118+AQ118+#REF!+AS118+AU118+AW118+AY118+BA118</f>
        <v>#REF!</v>
      </c>
    </row>
    <row r="119" spans="1:55" ht="12" hidden="1" customHeight="1" x14ac:dyDescent="0.2">
      <c r="A119" s="840">
        <v>108</v>
      </c>
      <c r="B119" s="878"/>
      <c r="C119" s="879"/>
      <c r="D119" s="1449" t="s">
        <v>117</v>
      </c>
      <c r="E119" s="903" t="s">
        <v>278</v>
      </c>
      <c r="F119" s="880">
        <v>0</v>
      </c>
      <c r="G119" s="961">
        <v>0</v>
      </c>
      <c r="H119" s="883" t="e">
        <f t="shared" si="84"/>
        <v>#DIV/0!</v>
      </c>
      <c r="I119" s="910"/>
      <c r="J119" s="885">
        <f t="shared" si="85"/>
        <v>0</v>
      </c>
      <c r="K119" s="886">
        <f t="shared" si="86"/>
        <v>0</v>
      </c>
      <c r="L119" s="887">
        <f t="shared" si="87"/>
        <v>0</v>
      </c>
      <c r="M119" s="887">
        <f t="shared" si="88"/>
        <v>0</v>
      </c>
      <c r="N119" s="887">
        <f t="shared" si="89"/>
        <v>0</v>
      </c>
      <c r="O119" s="887">
        <f t="shared" si="90"/>
        <v>0</v>
      </c>
      <c r="P119" s="888">
        <f t="shared" si="91"/>
        <v>0</v>
      </c>
      <c r="Q119" s="888">
        <f t="shared" si="92"/>
        <v>0</v>
      </c>
      <c r="R119" s="906"/>
      <c r="S119" s="1005"/>
      <c r="T119" s="831">
        <v>108</v>
      </c>
      <c r="U119" s="1450" t="s">
        <v>117</v>
      </c>
      <c r="V119" s="900" t="s">
        <v>49</v>
      </c>
      <c r="W119" s="893">
        <f t="shared" si="93"/>
        <v>0</v>
      </c>
      <c r="X119" s="893">
        <f t="shared" si="93"/>
        <v>0</v>
      </c>
      <c r="Y119" s="894" t="e">
        <f t="shared" si="94"/>
        <v>#DIV/0!</v>
      </c>
      <c r="Z119" s="894">
        <f t="shared" si="95"/>
        <v>0</v>
      </c>
      <c r="AA119" s="894">
        <f t="shared" si="95"/>
        <v>0</v>
      </c>
      <c r="AB119" s="911"/>
      <c r="AC119" s="895" t="e">
        <f>AF119+AH119+AJ119+AL119+AN119+AP119+#REF!+AR119+AT119+AV119+AX119+AZ119</f>
        <v>#REF!</v>
      </c>
      <c r="AD119" s="895" t="e">
        <f>AG119+AI119+AK119+AM119+AO119+AQ119+#REF!+AS119+AU119+AW119+AY119+BA119</f>
        <v>#REF!</v>
      </c>
      <c r="AE119" s="896" t="e">
        <f t="shared" si="96"/>
        <v>#REF!</v>
      </c>
      <c r="AF119" s="912"/>
      <c r="AG119" s="912"/>
      <c r="AH119" s="912"/>
      <c r="AI119" s="912"/>
      <c r="AJ119" s="912"/>
      <c r="AK119" s="912"/>
      <c r="AL119" s="912"/>
      <c r="AM119" s="912"/>
      <c r="AN119" s="912"/>
      <c r="AO119" s="912"/>
      <c r="AP119" s="912"/>
      <c r="AQ119" s="912"/>
      <c r="AR119" s="911"/>
      <c r="AS119" s="911"/>
      <c r="AT119" s="911"/>
      <c r="AU119" s="911"/>
      <c r="AV119" s="911"/>
      <c r="AW119" s="911"/>
      <c r="AX119" s="911"/>
      <c r="AY119" s="911"/>
      <c r="AZ119" s="911"/>
      <c r="BA119" s="911"/>
      <c r="BB119" s="895" t="e">
        <f>AF119+AH119+AJ119+AL119+AN119+AP119+#REF!+AR119+AT119+AV119+AX119</f>
        <v>#REF!</v>
      </c>
      <c r="BC119" s="895" t="e">
        <f>AG119+AI119+AK119+AM119+AO119+AQ119+#REF!+AS119+AU119+AW119+AY119+BA119</f>
        <v>#REF!</v>
      </c>
    </row>
    <row r="120" spans="1:55" ht="12" hidden="1" customHeight="1" x14ac:dyDescent="0.2">
      <c r="A120" s="840">
        <v>109</v>
      </c>
      <c r="B120" s="878"/>
      <c r="C120" s="879"/>
      <c r="D120" s="1449"/>
      <c r="E120" s="903" t="s">
        <v>279</v>
      </c>
      <c r="F120" s="880">
        <v>0</v>
      </c>
      <c r="G120" s="961">
        <v>0</v>
      </c>
      <c r="H120" s="883" t="e">
        <f t="shared" si="84"/>
        <v>#DIV/0!</v>
      </c>
      <c r="I120" s="910"/>
      <c r="J120" s="885">
        <f t="shared" si="85"/>
        <v>0</v>
      </c>
      <c r="K120" s="886">
        <f t="shared" si="86"/>
        <v>0</v>
      </c>
      <c r="L120" s="887">
        <f t="shared" si="87"/>
        <v>0</v>
      </c>
      <c r="M120" s="887">
        <f t="shared" si="88"/>
        <v>0</v>
      </c>
      <c r="N120" s="887">
        <f t="shared" si="89"/>
        <v>0</v>
      </c>
      <c r="O120" s="887">
        <f t="shared" si="90"/>
        <v>0</v>
      </c>
      <c r="P120" s="888">
        <f t="shared" si="91"/>
        <v>0</v>
      </c>
      <c r="Q120" s="888">
        <f t="shared" si="92"/>
        <v>0</v>
      </c>
      <c r="R120" s="906"/>
      <c r="S120" s="1005"/>
      <c r="T120" s="831">
        <v>109</v>
      </c>
      <c r="U120" s="1450"/>
      <c r="V120" s="900" t="s">
        <v>50</v>
      </c>
      <c r="W120" s="893">
        <f t="shared" si="93"/>
        <v>0</v>
      </c>
      <c r="X120" s="893">
        <f t="shared" si="93"/>
        <v>0</v>
      </c>
      <c r="Y120" s="894" t="e">
        <f t="shared" si="94"/>
        <v>#DIV/0!</v>
      </c>
      <c r="Z120" s="894">
        <f t="shared" si="95"/>
        <v>0</v>
      </c>
      <c r="AA120" s="894">
        <f t="shared" si="95"/>
        <v>0</v>
      </c>
      <c r="AB120" s="911"/>
      <c r="AC120" s="895" t="e">
        <f>AF120+AH120+AJ120+AL120+AN120+AP120+#REF!+AR120+AT120+AV120+AX120+AZ120</f>
        <v>#REF!</v>
      </c>
      <c r="AD120" s="895" t="e">
        <f>AG120+AI120+AK120+AM120+AO120+AQ120+#REF!+AS120+AU120+AW120+AY120+BA120</f>
        <v>#REF!</v>
      </c>
      <c r="AE120" s="896" t="e">
        <f t="shared" si="96"/>
        <v>#REF!</v>
      </c>
      <c r="AF120" s="912"/>
      <c r="AG120" s="912"/>
      <c r="AH120" s="912"/>
      <c r="AI120" s="912"/>
      <c r="AJ120" s="912"/>
      <c r="AK120" s="912"/>
      <c r="AL120" s="912"/>
      <c r="AM120" s="912"/>
      <c r="AN120" s="912"/>
      <c r="AO120" s="912"/>
      <c r="AP120" s="912"/>
      <c r="AQ120" s="912"/>
      <c r="AR120" s="911"/>
      <c r="AS120" s="911"/>
      <c r="AT120" s="911"/>
      <c r="AU120" s="911"/>
      <c r="AV120" s="911"/>
      <c r="AW120" s="911"/>
      <c r="AX120" s="911"/>
      <c r="AY120" s="911"/>
      <c r="AZ120" s="911"/>
      <c r="BA120" s="911"/>
      <c r="BB120" s="895" t="e">
        <f>AF120+AH120+AJ120+AL120+AN120+AP120+#REF!+AR120+AT120+AV120+AX120</f>
        <v>#REF!</v>
      </c>
      <c r="BC120" s="895" t="e">
        <f>AG120+AI120+AK120+AM120+AO120+AQ120+#REF!+AS120+AU120+AW120+AY120+BA120</f>
        <v>#REF!</v>
      </c>
    </row>
    <row r="121" spans="1:55" ht="12" hidden="1" customHeight="1" x14ac:dyDescent="0.2">
      <c r="A121" s="840">
        <v>110</v>
      </c>
      <c r="B121" s="878"/>
      <c r="C121" s="909"/>
      <c r="D121" s="1449" t="s">
        <v>118</v>
      </c>
      <c r="E121" s="903" t="s">
        <v>278</v>
      </c>
      <c r="F121" s="959">
        <v>0</v>
      </c>
      <c r="G121" s="960">
        <v>0</v>
      </c>
      <c r="H121" s="883" t="e">
        <f t="shared" si="84"/>
        <v>#DIV/0!</v>
      </c>
      <c r="I121" s="910"/>
      <c r="J121" s="885">
        <f t="shared" si="85"/>
        <v>0</v>
      </c>
      <c r="K121" s="886">
        <f t="shared" si="86"/>
        <v>0</v>
      </c>
      <c r="L121" s="887">
        <f t="shared" si="87"/>
        <v>0</v>
      </c>
      <c r="M121" s="887">
        <f t="shared" si="88"/>
        <v>0</v>
      </c>
      <c r="N121" s="887">
        <f t="shared" si="89"/>
        <v>0</v>
      </c>
      <c r="O121" s="887">
        <f t="shared" si="90"/>
        <v>0</v>
      </c>
      <c r="P121" s="888">
        <f t="shared" si="91"/>
        <v>0</v>
      </c>
      <c r="Q121" s="888">
        <f t="shared" si="92"/>
        <v>0</v>
      </c>
      <c r="R121" s="906"/>
      <c r="S121" s="1005"/>
      <c r="T121" s="831">
        <v>110</v>
      </c>
      <c r="U121" s="1450" t="s">
        <v>118</v>
      </c>
      <c r="V121" s="900" t="s">
        <v>49</v>
      </c>
      <c r="W121" s="893">
        <f t="shared" si="93"/>
        <v>0</v>
      </c>
      <c r="X121" s="893">
        <f t="shared" si="93"/>
        <v>0</v>
      </c>
      <c r="Y121" s="894" t="e">
        <f t="shared" si="94"/>
        <v>#DIV/0!</v>
      </c>
      <c r="Z121" s="894">
        <f t="shared" si="95"/>
        <v>0</v>
      </c>
      <c r="AA121" s="894">
        <f t="shared" si="95"/>
        <v>0</v>
      </c>
      <c r="AB121" s="911"/>
      <c r="AC121" s="895" t="e">
        <f>AF121+AH121+AJ121+AL121+AN121+AP121+#REF!+AR121+AT121+AV121+AX121+AZ121</f>
        <v>#REF!</v>
      </c>
      <c r="AD121" s="895" t="e">
        <f>AG121+AI121+AK121+AM121+AO121+AQ121+#REF!+AS121+AU121+AW121+AY121+BA121</f>
        <v>#REF!</v>
      </c>
      <c r="AE121" s="896" t="e">
        <f t="shared" si="96"/>
        <v>#REF!</v>
      </c>
      <c r="AF121" s="912"/>
      <c r="AG121" s="912"/>
      <c r="AH121" s="912"/>
      <c r="AI121" s="912"/>
      <c r="AJ121" s="912"/>
      <c r="AK121" s="912"/>
      <c r="AL121" s="912"/>
      <c r="AM121" s="912"/>
      <c r="AN121" s="912"/>
      <c r="AO121" s="912"/>
      <c r="AP121" s="912"/>
      <c r="AQ121" s="912"/>
      <c r="AR121" s="911"/>
      <c r="AS121" s="911"/>
      <c r="AT121" s="911"/>
      <c r="AU121" s="911"/>
      <c r="AV121" s="911"/>
      <c r="AW121" s="911"/>
      <c r="AX121" s="911"/>
      <c r="AY121" s="911"/>
      <c r="AZ121" s="911"/>
      <c r="BA121" s="911"/>
      <c r="BB121" s="895" t="e">
        <f>AF121+AH121+AJ121+AL121+AN121+AP121+#REF!+AR121+AT121+AV121+AX121</f>
        <v>#REF!</v>
      </c>
      <c r="BC121" s="895" t="e">
        <f>AG121+AI121+AK121+AM121+AO121+AQ121+#REF!+AS121+AU121+AW121+AY121+BA121</f>
        <v>#REF!</v>
      </c>
    </row>
    <row r="122" spans="1:55" ht="12" hidden="1" customHeight="1" x14ac:dyDescent="0.2">
      <c r="A122" s="840">
        <v>111</v>
      </c>
      <c r="B122" s="878"/>
      <c r="C122" s="909"/>
      <c r="D122" s="1451"/>
      <c r="E122" s="903" t="s">
        <v>279</v>
      </c>
      <c r="F122" s="880">
        <v>0</v>
      </c>
      <c r="G122" s="961">
        <v>0</v>
      </c>
      <c r="H122" s="883" t="e">
        <f t="shared" si="84"/>
        <v>#DIV/0!</v>
      </c>
      <c r="I122" s="910"/>
      <c r="J122" s="885">
        <f t="shared" si="85"/>
        <v>0</v>
      </c>
      <c r="K122" s="886">
        <f t="shared" si="86"/>
        <v>0</v>
      </c>
      <c r="L122" s="887">
        <f t="shared" si="87"/>
        <v>0</v>
      </c>
      <c r="M122" s="887">
        <f t="shared" si="88"/>
        <v>0</v>
      </c>
      <c r="N122" s="887">
        <f t="shared" si="89"/>
        <v>0</v>
      </c>
      <c r="O122" s="887">
        <f t="shared" si="90"/>
        <v>0</v>
      </c>
      <c r="P122" s="888">
        <f t="shared" si="91"/>
        <v>0</v>
      </c>
      <c r="Q122" s="888">
        <f t="shared" si="92"/>
        <v>0</v>
      </c>
      <c r="R122" s="906"/>
      <c r="S122" s="1005"/>
      <c r="T122" s="831">
        <v>111</v>
      </c>
      <c r="U122" s="1452"/>
      <c r="V122" s="900" t="s">
        <v>50</v>
      </c>
      <c r="W122" s="893">
        <f t="shared" si="93"/>
        <v>0</v>
      </c>
      <c r="X122" s="893">
        <f t="shared" si="93"/>
        <v>0</v>
      </c>
      <c r="Y122" s="894" t="e">
        <f t="shared" si="94"/>
        <v>#DIV/0!</v>
      </c>
      <c r="Z122" s="894">
        <f t="shared" si="95"/>
        <v>0</v>
      </c>
      <c r="AA122" s="894">
        <f t="shared" si="95"/>
        <v>0</v>
      </c>
      <c r="AB122" s="911"/>
      <c r="AC122" s="895" t="e">
        <f>AF122+AH122+AJ122+AL122+AN122+AP122+#REF!+AR122+AT122+AV122+AX122+AZ122</f>
        <v>#REF!</v>
      </c>
      <c r="AD122" s="895" t="e">
        <f>AG122+AI122+AK122+AM122+AO122+AQ122+#REF!+AS122+AU122+AW122+AY122+BA122</f>
        <v>#REF!</v>
      </c>
      <c r="AE122" s="896" t="e">
        <f t="shared" si="96"/>
        <v>#REF!</v>
      </c>
      <c r="AF122" s="912"/>
      <c r="AG122" s="912"/>
      <c r="AH122" s="912"/>
      <c r="AI122" s="912"/>
      <c r="AJ122" s="912"/>
      <c r="AK122" s="912"/>
      <c r="AL122" s="912"/>
      <c r="AM122" s="912"/>
      <c r="AN122" s="912"/>
      <c r="AO122" s="912"/>
      <c r="AP122" s="912"/>
      <c r="AQ122" s="912"/>
      <c r="AR122" s="911"/>
      <c r="AS122" s="911"/>
      <c r="AT122" s="911"/>
      <c r="AU122" s="911"/>
      <c r="AV122" s="911"/>
      <c r="AW122" s="911"/>
      <c r="AX122" s="911"/>
      <c r="AY122" s="911"/>
      <c r="AZ122" s="911"/>
      <c r="BA122" s="911"/>
      <c r="BB122" s="895" t="e">
        <f>AF122+AH122+AJ122+AL122+AN122+AP122+#REF!+AR122+AT122+AV122+AX122</f>
        <v>#REF!</v>
      </c>
      <c r="BC122" s="895" t="e">
        <f>AG122+AI122+AK122+AM122+AO122+AQ122+#REF!+AS122+AU122+AW122+AY122+BA122</f>
        <v>#REF!</v>
      </c>
    </row>
    <row r="123" spans="1:55" ht="9.75" hidden="1" customHeight="1" x14ac:dyDescent="0.2">
      <c r="A123" s="840">
        <v>112</v>
      </c>
      <c r="B123" s="878"/>
      <c r="C123" s="909"/>
      <c r="D123" s="1449" t="s">
        <v>119</v>
      </c>
      <c r="E123" s="903" t="s">
        <v>278</v>
      </c>
      <c r="F123" s="880">
        <v>0</v>
      </c>
      <c r="G123" s="961">
        <v>0</v>
      </c>
      <c r="H123" s="883" t="e">
        <f t="shared" si="84"/>
        <v>#DIV/0!</v>
      </c>
      <c r="I123" s="910"/>
      <c r="J123" s="885">
        <f t="shared" si="85"/>
        <v>0</v>
      </c>
      <c r="K123" s="886">
        <f t="shared" si="86"/>
        <v>0</v>
      </c>
      <c r="L123" s="887">
        <f t="shared" si="87"/>
        <v>0</v>
      </c>
      <c r="M123" s="887">
        <f t="shared" si="88"/>
        <v>0</v>
      </c>
      <c r="N123" s="887">
        <f t="shared" si="89"/>
        <v>0</v>
      </c>
      <c r="O123" s="887">
        <f t="shared" si="90"/>
        <v>0</v>
      </c>
      <c r="P123" s="888">
        <f t="shared" si="91"/>
        <v>0</v>
      </c>
      <c r="Q123" s="888">
        <f t="shared" si="92"/>
        <v>0</v>
      </c>
      <c r="R123" s="906"/>
      <c r="S123" s="1005"/>
      <c r="T123" s="831">
        <v>112</v>
      </c>
      <c r="U123" s="1450" t="s">
        <v>119</v>
      </c>
      <c r="V123" s="900" t="s">
        <v>49</v>
      </c>
      <c r="W123" s="893">
        <f t="shared" si="93"/>
        <v>0</v>
      </c>
      <c r="X123" s="893">
        <f t="shared" si="93"/>
        <v>0</v>
      </c>
      <c r="Y123" s="894" t="e">
        <f t="shared" si="94"/>
        <v>#DIV/0!</v>
      </c>
      <c r="Z123" s="894">
        <f t="shared" si="95"/>
        <v>0</v>
      </c>
      <c r="AA123" s="894">
        <f t="shared" si="95"/>
        <v>0</v>
      </c>
      <c r="AB123" s="911"/>
      <c r="AC123" s="895" t="e">
        <f>AF123+AH123+AJ123+AL123+AN123+AP123+#REF!+AR123+AT123+AV123+AX123+AZ123</f>
        <v>#REF!</v>
      </c>
      <c r="AD123" s="895" t="e">
        <f>AG123+AI123+AK123+AM123+AO123+AQ123+#REF!+AS123+AU123+AW123+AY123+BA123</f>
        <v>#REF!</v>
      </c>
      <c r="AE123" s="896" t="e">
        <f t="shared" si="96"/>
        <v>#REF!</v>
      </c>
      <c r="AF123" s="912"/>
      <c r="AG123" s="912"/>
      <c r="AH123" s="912"/>
      <c r="AI123" s="912"/>
      <c r="AJ123" s="912"/>
      <c r="AK123" s="912"/>
      <c r="AL123" s="912"/>
      <c r="AM123" s="912"/>
      <c r="AN123" s="912"/>
      <c r="AO123" s="912"/>
      <c r="AP123" s="912"/>
      <c r="AQ123" s="912"/>
      <c r="AR123" s="911"/>
      <c r="AS123" s="911"/>
      <c r="AT123" s="911"/>
      <c r="AU123" s="911"/>
      <c r="AV123" s="911"/>
      <c r="AW123" s="911"/>
      <c r="AX123" s="911"/>
      <c r="AY123" s="911"/>
      <c r="AZ123" s="911"/>
      <c r="BA123" s="911"/>
      <c r="BB123" s="895" t="e">
        <f>AF123+AH123+AJ123+AL123+AN123+AP123+#REF!+AR123+AT123+AV123+AX123</f>
        <v>#REF!</v>
      </c>
      <c r="BC123" s="895" t="e">
        <f>AG123+AI123+AK123+AM123+AO123+AQ123+#REF!+AS123+AU123+AW123+AY123+BA123</f>
        <v>#REF!</v>
      </c>
    </row>
    <row r="124" spans="1:55" ht="9.75" hidden="1" customHeight="1" x14ac:dyDescent="0.2">
      <c r="A124" s="840">
        <v>113</v>
      </c>
      <c r="B124" s="878"/>
      <c r="C124" s="909"/>
      <c r="D124" s="1449"/>
      <c r="E124" s="903" t="s">
        <v>279</v>
      </c>
      <c r="F124" s="959">
        <v>0</v>
      </c>
      <c r="G124" s="960">
        <v>0</v>
      </c>
      <c r="H124" s="883" t="e">
        <f t="shared" si="84"/>
        <v>#DIV/0!</v>
      </c>
      <c r="I124" s="910"/>
      <c r="J124" s="885">
        <f t="shared" si="85"/>
        <v>0</v>
      </c>
      <c r="K124" s="886">
        <f t="shared" si="86"/>
        <v>0</v>
      </c>
      <c r="L124" s="887">
        <f t="shared" si="87"/>
        <v>0</v>
      </c>
      <c r="M124" s="887">
        <f t="shared" si="88"/>
        <v>0</v>
      </c>
      <c r="N124" s="887">
        <f t="shared" si="89"/>
        <v>0</v>
      </c>
      <c r="O124" s="887">
        <f t="shared" si="90"/>
        <v>0</v>
      </c>
      <c r="P124" s="888">
        <f t="shared" si="91"/>
        <v>0</v>
      </c>
      <c r="Q124" s="888">
        <f t="shared" si="92"/>
        <v>0</v>
      </c>
      <c r="R124" s="906"/>
      <c r="S124" s="1005"/>
      <c r="T124" s="831">
        <v>113</v>
      </c>
      <c r="U124" s="1450"/>
      <c r="V124" s="900" t="s">
        <v>50</v>
      </c>
      <c r="W124" s="893">
        <f t="shared" si="93"/>
        <v>0</v>
      </c>
      <c r="X124" s="893">
        <f t="shared" si="93"/>
        <v>0</v>
      </c>
      <c r="Y124" s="894" t="e">
        <f t="shared" si="94"/>
        <v>#DIV/0!</v>
      </c>
      <c r="Z124" s="894">
        <f t="shared" si="95"/>
        <v>0</v>
      </c>
      <c r="AA124" s="894">
        <f t="shared" si="95"/>
        <v>0</v>
      </c>
      <c r="AB124" s="911"/>
      <c r="AC124" s="895" t="e">
        <f>AF124+AH124+AJ124+AL124+AN124+AP124+#REF!+AR124+AT124+AV124+AX124+AZ124</f>
        <v>#REF!</v>
      </c>
      <c r="AD124" s="895" t="e">
        <f>AG124+AI124+AK124+AM124+AO124+AQ124+#REF!+AS124+AU124+AW124+AY124+BA124</f>
        <v>#REF!</v>
      </c>
      <c r="AE124" s="896" t="e">
        <f t="shared" si="96"/>
        <v>#REF!</v>
      </c>
      <c r="AF124" s="912"/>
      <c r="AG124" s="912"/>
      <c r="AH124" s="912"/>
      <c r="AI124" s="912"/>
      <c r="AJ124" s="912"/>
      <c r="AK124" s="912"/>
      <c r="AL124" s="912"/>
      <c r="AM124" s="912"/>
      <c r="AN124" s="912"/>
      <c r="AO124" s="912"/>
      <c r="AP124" s="912"/>
      <c r="AQ124" s="912"/>
      <c r="AR124" s="911"/>
      <c r="AS124" s="911"/>
      <c r="AT124" s="911"/>
      <c r="AU124" s="911"/>
      <c r="AV124" s="911"/>
      <c r="AW124" s="911"/>
      <c r="AX124" s="911"/>
      <c r="AY124" s="911"/>
      <c r="AZ124" s="911"/>
      <c r="BA124" s="911"/>
      <c r="BB124" s="895" t="e">
        <f>AF124+AH124+AJ124+AL124+AN124+AP124+#REF!+AR124+AT124+AV124+AX124</f>
        <v>#REF!</v>
      </c>
      <c r="BC124" s="895" t="e">
        <f>AG124+AI124+AK124+AM124+AO124+AQ124+#REF!+AS124+AU124+AW124+AY124+BA124</f>
        <v>#REF!</v>
      </c>
    </row>
    <row r="125" spans="1:55" ht="9.75" hidden="1" customHeight="1" x14ac:dyDescent="0.2">
      <c r="A125" s="840">
        <v>114</v>
      </c>
      <c r="B125" s="878"/>
      <c r="C125" s="909"/>
      <c r="D125" s="1449" t="s">
        <v>120</v>
      </c>
      <c r="E125" s="903" t="s">
        <v>278</v>
      </c>
      <c r="F125" s="880">
        <v>0</v>
      </c>
      <c r="G125" s="961">
        <v>0</v>
      </c>
      <c r="H125" s="883" t="e">
        <f t="shared" si="84"/>
        <v>#DIV/0!</v>
      </c>
      <c r="I125" s="910"/>
      <c r="J125" s="885">
        <f t="shared" si="85"/>
        <v>0</v>
      </c>
      <c r="K125" s="886">
        <f t="shared" si="86"/>
        <v>0</v>
      </c>
      <c r="L125" s="887">
        <f t="shared" si="87"/>
        <v>0</v>
      </c>
      <c r="M125" s="887">
        <f t="shared" si="88"/>
        <v>0</v>
      </c>
      <c r="N125" s="887">
        <f t="shared" si="89"/>
        <v>0</v>
      </c>
      <c r="O125" s="887">
        <f t="shared" si="90"/>
        <v>0</v>
      </c>
      <c r="P125" s="888">
        <f t="shared" si="91"/>
        <v>0</v>
      </c>
      <c r="Q125" s="888">
        <f t="shared" si="92"/>
        <v>0</v>
      </c>
      <c r="R125" s="906"/>
      <c r="S125" s="1005"/>
      <c r="T125" s="831">
        <v>114</v>
      </c>
      <c r="U125" s="1450" t="s">
        <v>120</v>
      </c>
      <c r="V125" s="900" t="s">
        <v>49</v>
      </c>
      <c r="W125" s="893">
        <f t="shared" si="93"/>
        <v>0</v>
      </c>
      <c r="X125" s="893">
        <f t="shared" si="93"/>
        <v>0</v>
      </c>
      <c r="Y125" s="894" t="e">
        <f t="shared" si="94"/>
        <v>#DIV/0!</v>
      </c>
      <c r="Z125" s="894">
        <f t="shared" si="95"/>
        <v>0</v>
      </c>
      <c r="AA125" s="894">
        <f t="shared" si="95"/>
        <v>0</v>
      </c>
      <c r="AB125" s="911"/>
      <c r="AC125" s="895" t="e">
        <f>AF125+AH125+AJ125+AL125+AN125+AP125+#REF!+AR125+AT125+AV125+AX125+AZ125</f>
        <v>#REF!</v>
      </c>
      <c r="AD125" s="895" t="e">
        <f>AG125+AI125+AK125+AM125+AO125+AQ125+#REF!+AS125+AU125+AW125+AY125+BA125</f>
        <v>#REF!</v>
      </c>
      <c r="AE125" s="896" t="e">
        <f t="shared" si="96"/>
        <v>#REF!</v>
      </c>
      <c r="AF125" s="912"/>
      <c r="AG125" s="912"/>
      <c r="AH125" s="912"/>
      <c r="AI125" s="912"/>
      <c r="AJ125" s="912"/>
      <c r="AK125" s="912"/>
      <c r="AL125" s="912"/>
      <c r="AM125" s="912"/>
      <c r="AN125" s="912"/>
      <c r="AO125" s="912"/>
      <c r="AP125" s="912"/>
      <c r="AQ125" s="912"/>
      <c r="AR125" s="911"/>
      <c r="AS125" s="911"/>
      <c r="AT125" s="911"/>
      <c r="AU125" s="911"/>
      <c r="AV125" s="911"/>
      <c r="AW125" s="911"/>
      <c r="AX125" s="911"/>
      <c r="AY125" s="911"/>
      <c r="AZ125" s="911"/>
      <c r="BA125" s="911"/>
      <c r="BB125" s="895" t="e">
        <f>AF125+AH125+AJ125+AL125+AN125+AP125+#REF!+AR125+AT125+AV125+AX125</f>
        <v>#REF!</v>
      </c>
      <c r="BC125" s="895" t="e">
        <f>AG125+AI125+AK125+AM125+AO125+AQ125+#REF!+AS125+AU125+AW125+AY125+BA125</f>
        <v>#REF!</v>
      </c>
    </row>
    <row r="126" spans="1:55" ht="9.75" hidden="1" customHeight="1" x14ac:dyDescent="0.2">
      <c r="A126" s="840">
        <v>115</v>
      </c>
      <c r="B126" s="878"/>
      <c r="C126" s="909"/>
      <c r="D126" s="1449"/>
      <c r="E126" s="903" t="s">
        <v>279</v>
      </c>
      <c r="F126" s="880">
        <v>0</v>
      </c>
      <c r="G126" s="961">
        <v>0</v>
      </c>
      <c r="H126" s="883" t="e">
        <f t="shared" si="84"/>
        <v>#DIV/0!</v>
      </c>
      <c r="I126" s="910"/>
      <c r="J126" s="885">
        <f t="shared" si="85"/>
        <v>0</v>
      </c>
      <c r="K126" s="886">
        <f t="shared" si="86"/>
        <v>0</v>
      </c>
      <c r="L126" s="887">
        <f t="shared" si="87"/>
        <v>0</v>
      </c>
      <c r="M126" s="887">
        <f t="shared" si="88"/>
        <v>0</v>
      </c>
      <c r="N126" s="887">
        <f t="shared" si="89"/>
        <v>0</v>
      </c>
      <c r="O126" s="887">
        <f t="shared" si="90"/>
        <v>0</v>
      </c>
      <c r="P126" s="888">
        <f t="shared" si="91"/>
        <v>0</v>
      </c>
      <c r="Q126" s="888">
        <f t="shared" si="92"/>
        <v>0</v>
      </c>
      <c r="R126" s="906"/>
      <c r="S126" s="1005"/>
      <c r="T126" s="831">
        <v>115</v>
      </c>
      <c r="U126" s="1450"/>
      <c r="V126" s="900" t="s">
        <v>50</v>
      </c>
      <c r="W126" s="893">
        <f t="shared" si="93"/>
        <v>0</v>
      </c>
      <c r="X126" s="893">
        <f t="shared" si="93"/>
        <v>0</v>
      </c>
      <c r="Y126" s="894" t="e">
        <f t="shared" si="94"/>
        <v>#DIV/0!</v>
      </c>
      <c r="Z126" s="894">
        <f t="shared" si="95"/>
        <v>0</v>
      </c>
      <c r="AA126" s="894">
        <f t="shared" si="95"/>
        <v>0</v>
      </c>
      <c r="AB126" s="911"/>
      <c r="AC126" s="895" t="e">
        <f>AF126+AH126+AJ126+AL126+AN126+AP126+#REF!+AR126+AT126+AV126+AX126+AZ126</f>
        <v>#REF!</v>
      </c>
      <c r="AD126" s="895" t="e">
        <f>AG126+AI126+AK126+AM126+AO126+AQ126+#REF!+AS126+AU126+AW126+AY126+BA126</f>
        <v>#REF!</v>
      </c>
      <c r="AE126" s="896" t="e">
        <f t="shared" si="96"/>
        <v>#REF!</v>
      </c>
      <c r="AF126" s="912"/>
      <c r="AG126" s="912"/>
      <c r="AH126" s="912"/>
      <c r="AI126" s="912"/>
      <c r="AJ126" s="912"/>
      <c r="AK126" s="912"/>
      <c r="AL126" s="912"/>
      <c r="AM126" s="912"/>
      <c r="AN126" s="912"/>
      <c r="AO126" s="912"/>
      <c r="AP126" s="912"/>
      <c r="AQ126" s="912"/>
      <c r="AR126" s="911"/>
      <c r="AS126" s="911"/>
      <c r="AT126" s="911"/>
      <c r="AU126" s="911"/>
      <c r="AV126" s="911"/>
      <c r="AW126" s="911"/>
      <c r="AX126" s="911"/>
      <c r="AY126" s="911"/>
      <c r="AZ126" s="911"/>
      <c r="BA126" s="911"/>
      <c r="BB126" s="895" t="e">
        <f>AF126+AH126+AJ126+AL126+AN126+AP126+#REF!+AR126+AT126+AV126+AX126</f>
        <v>#REF!</v>
      </c>
      <c r="BC126" s="895" t="e">
        <f>AG126+AI126+AK126+AM126+AO126+AQ126+#REF!+AS126+AU126+AW126+AY126+BA126</f>
        <v>#REF!</v>
      </c>
    </row>
    <row r="127" spans="1:55" ht="12" hidden="1" customHeight="1" x14ac:dyDescent="0.2">
      <c r="A127" s="840">
        <v>116</v>
      </c>
      <c r="B127" s="878"/>
      <c r="C127" s="909"/>
      <c r="D127" s="1449" t="s">
        <v>121</v>
      </c>
      <c r="E127" s="903" t="s">
        <v>278</v>
      </c>
      <c r="F127" s="959">
        <v>0</v>
      </c>
      <c r="G127" s="960">
        <v>0</v>
      </c>
      <c r="H127" s="883" t="e">
        <f t="shared" si="84"/>
        <v>#DIV/0!</v>
      </c>
      <c r="I127" s="910"/>
      <c r="J127" s="885">
        <f t="shared" si="85"/>
        <v>0</v>
      </c>
      <c r="K127" s="886">
        <f t="shared" si="86"/>
        <v>0</v>
      </c>
      <c r="L127" s="887">
        <f t="shared" si="87"/>
        <v>0</v>
      </c>
      <c r="M127" s="887">
        <f t="shared" si="88"/>
        <v>0</v>
      </c>
      <c r="N127" s="887">
        <f t="shared" si="89"/>
        <v>0</v>
      </c>
      <c r="O127" s="887">
        <f t="shared" si="90"/>
        <v>0</v>
      </c>
      <c r="P127" s="888">
        <f t="shared" si="91"/>
        <v>0</v>
      </c>
      <c r="Q127" s="888">
        <f t="shared" si="92"/>
        <v>0</v>
      </c>
      <c r="R127" s="906"/>
      <c r="S127" s="962"/>
      <c r="T127" s="831">
        <v>116</v>
      </c>
      <c r="U127" s="1450" t="s">
        <v>121</v>
      </c>
      <c r="V127" s="900" t="s">
        <v>49</v>
      </c>
      <c r="W127" s="893">
        <f t="shared" si="93"/>
        <v>0</v>
      </c>
      <c r="X127" s="893">
        <f t="shared" si="93"/>
        <v>0</v>
      </c>
      <c r="Y127" s="894" t="e">
        <f t="shared" si="94"/>
        <v>#DIV/0!</v>
      </c>
      <c r="Z127" s="894">
        <f t="shared" si="95"/>
        <v>0</v>
      </c>
      <c r="AA127" s="894">
        <f t="shared" si="95"/>
        <v>0</v>
      </c>
      <c r="AB127" s="911"/>
      <c r="AC127" s="895" t="e">
        <f>AF127+AH127+AJ127+AL127+AN127+AP127+#REF!+AR127+AT127+AV127+AX127+AZ127</f>
        <v>#REF!</v>
      </c>
      <c r="AD127" s="895" t="e">
        <f>AG127+AI127+AK127+AM127+AO127+AQ127+#REF!+AS127+AU127+AW127+AY127+BA127</f>
        <v>#REF!</v>
      </c>
      <c r="AE127" s="896" t="e">
        <f t="shared" si="96"/>
        <v>#REF!</v>
      </c>
      <c r="AF127" s="912"/>
      <c r="AG127" s="912"/>
      <c r="AH127" s="912"/>
      <c r="AI127" s="912"/>
      <c r="AJ127" s="912"/>
      <c r="AK127" s="912"/>
      <c r="AL127" s="912"/>
      <c r="AM127" s="912"/>
      <c r="AN127" s="912"/>
      <c r="AO127" s="912"/>
      <c r="AP127" s="912"/>
      <c r="AQ127" s="912"/>
      <c r="AR127" s="911"/>
      <c r="AS127" s="911"/>
      <c r="AT127" s="911"/>
      <c r="AU127" s="911"/>
      <c r="AV127" s="911"/>
      <c r="AW127" s="911"/>
      <c r="AX127" s="911"/>
      <c r="AY127" s="911"/>
      <c r="AZ127" s="911"/>
      <c r="BA127" s="911"/>
      <c r="BB127" s="895" t="e">
        <f>AF127+AH127+AJ127+AL127+AN127+AP127+#REF!+AR127+AT127+AV127+AX127</f>
        <v>#REF!</v>
      </c>
      <c r="BC127" s="895" t="e">
        <f>AG127+AI127+AK127+AM127+AO127+AQ127+#REF!+AS127+AU127+AW127+AY127+BA127</f>
        <v>#REF!</v>
      </c>
    </row>
    <row r="128" spans="1:55" ht="12" hidden="1" customHeight="1" x14ac:dyDescent="0.2">
      <c r="A128" s="840">
        <v>117</v>
      </c>
      <c r="B128" s="878"/>
      <c r="C128" s="909"/>
      <c r="D128" s="1449"/>
      <c r="E128" s="903" t="s">
        <v>279</v>
      </c>
      <c r="F128" s="880">
        <v>0</v>
      </c>
      <c r="G128" s="961">
        <v>0</v>
      </c>
      <c r="H128" s="883" t="e">
        <f t="shared" si="84"/>
        <v>#DIV/0!</v>
      </c>
      <c r="I128" s="910"/>
      <c r="J128" s="885">
        <f t="shared" si="85"/>
        <v>0</v>
      </c>
      <c r="K128" s="886">
        <f t="shared" si="86"/>
        <v>0</v>
      </c>
      <c r="L128" s="887">
        <f t="shared" si="87"/>
        <v>0</v>
      </c>
      <c r="M128" s="887">
        <f t="shared" si="88"/>
        <v>0</v>
      </c>
      <c r="N128" s="887">
        <f t="shared" si="89"/>
        <v>0</v>
      </c>
      <c r="O128" s="887">
        <f t="shared" si="90"/>
        <v>0</v>
      </c>
      <c r="P128" s="888">
        <f t="shared" si="91"/>
        <v>0</v>
      </c>
      <c r="Q128" s="888">
        <f t="shared" si="92"/>
        <v>0</v>
      </c>
      <c r="R128" s="906"/>
      <c r="S128" s="962"/>
      <c r="T128" s="831">
        <v>117</v>
      </c>
      <c r="U128" s="1450"/>
      <c r="V128" s="900" t="s">
        <v>50</v>
      </c>
      <c r="W128" s="893">
        <f t="shared" si="93"/>
        <v>0</v>
      </c>
      <c r="X128" s="893">
        <f t="shared" si="93"/>
        <v>0</v>
      </c>
      <c r="Y128" s="894" t="e">
        <f t="shared" si="94"/>
        <v>#DIV/0!</v>
      </c>
      <c r="Z128" s="894">
        <f t="shared" si="95"/>
        <v>0</v>
      </c>
      <c r="AA128" s="894">
        <f t="shared" si="95"/>
        <v>0</v>
      </c>
      <c r="AB128" s="911"/>
      <c r="AC128" s="895" t="e">
        <f>AF128+AH128+AJ128+AL128+AN128+AP128+#REF!+AR128+AT128+AV128+AX128+AZ128</f>
        <v>#REF!</v>
      </c>
      <c r="AD128" s="895" t="e">
        <f>AG128+AI128+AK128+AM128+AO128+AQ128+#REF!+AS128+AU128+AW128+AY128+BA128</f>
        <v>#REF!</v>
      </c>
      <c r="AE128" s="896" t="e">
        <f t="shared" si="96"/>
        <v>#REF!</v>
      </c>
      <c r="AF128" s="912"/>
      <c r="AG128" s="912"/>
      <c r="AH128" s="912"/>
      <c r="AI128" s="912"/>
      <c r="AJ128" s="912"/>
      <c r="AK128" s="912"/>
      <c r="AL128" s="912"/>
      <c r="AM128" s="912"/>
      <c r="AN128" s="912"/>
      <c r="AO128" s="912"/>
      <c r="AP128" s="912"/>
      <c r="AQ128" s="912"/>
      <c r="AR128" s="900"/>
      <c r="AS128" s="900"/>
      <c r="AT128" s="900"/>
      <c r="AU128" s="900"/>
      <c r="AV128" s="900"/>
      <c r="AW128" s="900"/>
      <c r="AX128" s="900"/>
      <c r="AY128" s="900"/>
      <c r="AZ128" s="900"/>
      <c r="BA128" s="900"/>
      <c r="BB128" s="895" t="e">
        <f>AF128+AH128+AJ128+AL128+AN128+AP128+#REF!+AR128+AT128+AV128+AX128</f>
        <v>#REF!</v>
      </c>
      <c r="BC128" s="895" t="e">
        <f>AG128+AI128+AK128+AM128+AO128+AQ128+#REF!+AS128+AU128+AW128+AY128+BA128</f>
        <v>#REF!</v>
      </c>
    </row>
    <row r="129" spans="1:56" ht="15.75" customHeight="1" x14ac:dyDescent="0.2">
      <c r="A129" s="840">
        <v>118</v>
      </c>
      <c r="B129" s="963"/>
      <c r="C129" s="909">
        <f>SUM(C14:C128)</f>
        <v>19.59</v>
      </c>
      <c r="D129" s="964" t="s">
        <v>122</v>
      </c>
      <c r="E129" s="965"/>
      <c r="F129" s="965">
        <f t="shared" ref="F129:Q129" si="97">SUM(F14:F128)</f>
        <v>147</v>
      </c>
      <c r="G129" s="966">
        <f t="shared" si="97"/>
        <v>304</v>
      </c>
      <c r="H129" s="967" t="e">
        <f t="shared" si="97"/>
        <v>#DIV/0!</v>
      </c>
      <c r="I129" s="965">
        <f t="shared" si="97"/>
        <v>137</v>
      </c>
      <c r="J129" s="968">
        <f t="shared" si="97"/>
        <v>734</v>
      </c>
      <c r="K129" s="969">
        <f t="shared" si="97"/>
        <v>665.81999999999994</v>
      </c>
      <c r="L129" s="970">
        <f t="shared" si="97"/>
        <v>1837088.4000000001</v>
      </c>
      <c r="M129" s="971">
        <f t="shared" si="97"/>
        <v>5299927.2</v>
      </c>
      <c r="N129" s="971">
        <f t="shared" si="97"/>
        <v>214.18</v>
      </c>
      <c r="O129" s="972">
        <f t="shared" si="97"/>
        <v>1704872.8</v>
      </c>
      <c r="P129" s="973">
        <f t="shared" si="97"/>
        <v>879.99999999999989</v>
      </c>
      <c r="Q129" s="973">
        <f t="shared" si="97"/>
        <v>7004800</v>
      </c>
      <c r="R129" s="906"/>
      <c r="S129" s="1005"/>
      <c r="T129" s="831">
        <v>118</v>
      </c>
      <c r="U129" s="974" t="s">
        <v>122</v>
      </c>
      <c r="V129" s="937"/>
      <c r="W129" s="937"/>
      <c r="X129" s="937"/>
      <c r="Y129" s="938"/>
      <c r="Z129" s="938"/>
      <c r="AA129" s="894">
        <f>SUBTOTAL(9,AA14:AA128)</f>
        <v>734</v>
      </c>
      <c r="AB129" s="938"/>
      <c r="AC129" s="938"/>
      <c r="AD129" s="938"/>
      <c r="AE129" s="939"/>
      <c r="AF129" s="938">
        <f t="shared" ref="AF129:AQ129" si="98">SUM(AF14:AF128)</f>
        <v>0</v>
      </c>
      <c r="AG129" s="938">
        <f t="shared" si="98"/>
        <v>0</v>
      </c>
      <c r="AH129" s="938">
        <f t="shared" si="98"/>
        <v>0</v>
      </c>
      <c r="AI129" s="938">
        <f t="shared" si="98"/>
        <v>0</v>
      </c>
      <c r="AJ129" s="938">
        <f t="shared" si="98"/>
        <v>0</v>
      </c>
      <c r="AK129" s="938">
        <f t="shared" si="98"/>
        <v>0</v>
      </c>
      <c r="AL129" s="938">
        <f t="shared" si="98"/>
        <v>0</v>
      </c>
      <c r="AM129" s="938">
        <f t="shared" si="98"/>
        <v>0</v>
      </c>
      <c r="AN129" s="938">
        <f t="shared" si="98"/>
        <v>0</v>
      </c>
      <c r="AO129" s="938">
        <f t="shared" si="98"/>
        <v>0</v>
      </c>
      <c r="AP129" s="938">
        <f t="shared" si="98"/>
        <v>0</v>
      </c>
      <c r="AQ129" s="938">
        <f t="shared" si="98"/>
        <v>0</v>
      </c>
      <c r="AR129" s="938">
        <f t="shared" ref="AR129:BC129" si="99">SUM(AR14:AR128)</f>
        <v>148</v>
      </c>
      <c r="AS129" s="938">
        <f t="shared" si="99"/>
        <v>0</v>
      </c>
      <c r="AT129" s="938">
        <f t="shared" si="99"/>
        <v>166</v>
      </c>
      <c r="AU129" s="938">
        <f t="shared" si="99"/>
        <v>0</v>
      </c>
      <c r="AV129" s="938">
        <f t="shared" si="99"/>
        <v>148</v>
      </c>
      <c r="AW129" s="938">
        <f t="shared" si="99"/>
        <v>0</v>
      </c>
      <c r="AX129" s="938">
        <f t="shared" si="99"/>
        <v>142</v>
      </c>
      <c r="AY129" s="938">
        <f t="shared" si="99"/>
        <v>0</v>
      </c>
      <c r="AZ129" s="938">
        <f t="shared" si="99"/>
        <v>130</v>
      </c>
      <c r="BA129" s="938">
        <f t="shared" si="99"/>
        <v>0</v>
      </c>
      <c r="BB129" s="938" t="e">
        <f>+SUM(BB14:BB107)</f>
        <v>#REF!</v>
      </c>
      <c r="BC129" s="938" t="e">
        <f t="shared" si="99"/>
        <v>#REF!</v>
      </c>
      <c r="BD129" s="808"/>
    </row>
    <row r="130" spans="1:56" ht="12" customHeight="1" x14ac:dyDescent="0.2">
      <c r="A130" s="992"/>
      <c r="B130" s="820"/>
      <c r="C130" s="975"/>
      <c r="D130" s="976"/>
      <c r="E130" s="977"/>
      <c r="F130" s="978"/>
      <c r="G130" s="979"/>
      <c r="H130" s="980"/>
      <c r="I130" s="980"/>
      <c r="J130" s="981"/>
      <c r="K130" s="980"/>
      <c r="L130" s="982"/>
      <c r="M130" s="982"/>
      <c r="N130" s="980"/>
      <c r="O130" s="980"/>
      <c r="P130" s="983"/>
      <c r="Q130" s="983"/>
      <c r="R130" s="906"/>
      <c r="S130" s="1005"/>
      <c r="T130" s="992"/>
      <c r="U130" s="996"/>
      <c r="V130" s="985"/>
      <c r="W130" s="985"/>
      <c r="X130" s="985"/>
      <c r="Y130" s="986"/>
      <c r="Z130" s="986"/>
      <c r="AA130" s="987"/>
      <c r="AB130" s="986"/>
      <c r="AC130" s="986"/>
      <c r="AD130" s="986"/>
      <c r="AE130" s="988"/>
      <c r="AF130" s="988"/>
      <c r="AG130" s="988"/>
      <c r="AH130" s="988"/>
      <c r="AI130" s="988"/>
      <c r="AJ130" s="988"/>
      <c r="AK130" s="988"/>
      <c r="AL130" s="988"/>
      <c r="AM130" s="988"/>
      <c r="AN130" s="988"/>
      <c r="AO130" s="988"/>
      <c r="AP130" s="988"/>
      <c r="AQ130" s="988"/>
      <c r="AR130" s="986"/>
      <c r="AS130" s="985"/>
      <c r="AT130" s="986"/>
      <c r="AU130" s="985"/>
      <c r="AV130" s="985"/>
      <c r="AW130" s="985"/>
      <c r="AX130" s="985"/>
      <c r="AY130" s="985"/>
      <c r="AZ130" s="985"/>
      <c r="BA130" s="985"/>
      <c r="BB130" s="986"/>
      <c r="BC130" s="986"/>
    </row>
    <row r="131" spans="1:56" ht="13.5" customHeight="1" x14ac:dyDescent="0.2">
      <c r="A131" s="1446" t="s">
        <v>123</v>
      </c>
      <c r="B131" s="1446"/>
      <c r="C131" s="1446"/>
      <c r="D131" s="1446"/>
      <c r="E131" s="1446"/>
      <c r="F131" s="1446"/>
      <c r="G131" s="1446"/>
      <c r="H131" s="1446"/>
      <c r="I131" s="1446"/>
      <c r="J131" s="1446"/>
      <c r="K131" s="989"/>
      <c r="L131" s="989"/>
      <c r="M131" s="989"/>
      <c r="N131" s="989"/>
      <c r="O131" s="989"/>
      <c r="P131" s="989"/>
      <c r="Q131" s="989"/>
      <c r="R131" s="906"/>
      <c r="S131" s="1005"/>
      <c r="T131" s="992"/>
      <c r="U131" s="992"/>
      <c r="V131" s="985"/>
      <c r="W131" s="985"/>
      <c r="X131" s="985"/>
      <c r="Y131" s="985"/>
      <c r="Z131" s="985"/>
      <c r="AA131" s="986"/>
      <c r="AB131" s="989"/>
      <c r="AC131" s="989"/>
      <c r="AD131" s="989"/>
      <c r="AE131" s="990"/>
      <c r="AF131" s="990"/>
      <c r="AG131" s="990"/>
      <c r="AH131" s="990"/>
      <c r="AI131" s="990"/>
      <c r="AJ131" s="990"/>
      <c r="AK131" s="990"/>
      <c r="AL131" s="990"/>
      <c r="AM131" s="990"/>
      <c r="AN131" s="990"/>
      <c r="AO131" s="990"/>
      <c r="AP131" s="990"/>
      <c r="AQ131" s="990"/>
      <c r="AR131" s="989"/>
      <c r="AS131" s="989"/>
      <c r="AT131" s="989"/>
      <c r="AU131" s="989"/>
      <c r="AV131" s="989"/>
      <c r="AW131" s="989"/>
      <c r="AX131" s="989"/>
      <c r="AY131" s="989"/>
      <c r="AZ131" s="989"/>
      <c r="BA131" s="989"/>
      <c r="BB131" s="989"/>
      <c r="BC131" s="989"/>
    </row>
    <row r="132" spans="1:56" ht="12" customHeight="1" x14ac:dyDescent="0.2">
      <c r="A132" s="1448" t="s">
        <v>124</v>
      </c>
      <c r="B132" s="1448"/>
      <c r="C132" s="1448"/>
      <c r="D132" s="1448"/>
      <c r="E132" s="1496">
        <f>K129*7960</f>
        <v>5299927.1999999993</v>
      </c>
      <c r="F132" s="1496"/>
      <c r="G132" s="1496"/>
      <c r="H132" s="989">
        <f>+K129+N129</f>
        <v>880</v>
      </c>
      <c r="I132" s="989"/>
      <c r="J132" s="989"/>
      <c r="K132" s="1446" t="s">
        <v>125</v>
      </c>
      <c r="L132" s="1446"/>
      <c r="M132" s="818" t="s">
        <v>126</v>
      </c>
      <c r="N132" s="989"/>
      <c r="O132" s="1005"/>
      <c r="P132" s="986"/>
      <c r="Q132" s="986"/>
      <c r="R132" s="906"/>
      <c r="S132" s="1005"/>
      <c r="T132" s="992" t="s">
        <v>283</v>
      </c>
      <c r="U132" s="992"/>
      <c r="V132" s="985"/>
      <c r="W132" s="985"/>
      <c r="X132" s="985"/>
      <c r="Y132" s="985"/>
      <c r="Z132" s="985"/>
      <c r="AA132" s="986"/>
      <c r="AB132" s="989"/>
      <c r="AC132" s="989"/>
      <c r="AD132" s="989"/>
      <c r="AE132" s="990"/>
      <c r="AF132" s="990"/>
      <c r="AG132" s="990"/>
      <c r="AH132" s="990"/>
      <c r="AI132" s="990"/>
      <c r="AJ132" s="990"/>
      <c r="AK132" s="990"/>
      <c r="AL132" s="990"/>
      <c r="AM132" s="990"/>
      <c r="AN132" s="990"/>
      <c r="AO132" s="990"/>
      <c r="AP132" s="990"/>
      <c r="AQ132" s="990"/>
      <c r="AR132" s="989"/>
      <c r="AS132" s="989"/>
      <c r="AT132" s="989"/>
      <c r="AU132" s="989"/>
      <c r="AV132" s="989"/>
      <c r="AW132" s="989"/>
      <c r="AX132" s="989"/>
      <c r="AY132" s="989"/>
      <c r="AZ132" s="989"/>
      <c r="BA132" s="989"/>
      <c r="BB132" s="989"/>
      <c r="BC132" s="989"/>
    </row>
    <row r="133" spans="1:56" ht="12" customHeight="1" x14ac:dyDescent="0.2">
      <c r="A133" s="1448" t="s">
        <v>128</v>
      </c>
      <c r="B133" s="1448"/>
      <c r="C133" s="1448"/>
      <c r="D133" s="1448"/>
      <c r="E133" s="1496">
        <f>N129*7960</f>
        <v>1704872.8</v>
      </c>
      <c r="F133" s="1496"/>
      <c r="G133" s="1496"/>
      <c r="H133" s="989"/>
      <c r="I133" s="989"/>
      <c r="J133" s="989"/>
      <c r="K133" s="1446" t="s">
        <v>125</v>
      </c>
      <c r="L133" s="1446"/>
      <c r="M133" s="818" t="s">
        <v>129</v>
      </c>
      <c r="N133" s="991"/>
      <c r="O133" s="991"/>
      <c r="P133" s="980"/>
      <c r="Q133" s="980"/>
      <c r="R133" s="906"/>
      <c r="S133" s="1005"/>
      <c r="T133" s="992"/>
      <c r="U133" s="1442"/>
      <c r="V133" s="985"/>
      <c r="W133" s="985"/>
      <c r="X133" s="985"/>
      <c r="Y133" s="985"/>
      <c r="Z133" s="985"/>
      <c r="AA133" s="986"/>
      <c r="AB133" s="989"/>
      <c r="AC133" s="989"/>
      <c r="AD133" s="989"/>
      <c r="AE133" s="990"/>
      <c r="AF133" s="990"/>
      <c r="AG133" s="990"/>
      <c r="AH133" s="990"/>
      <c r="AI133" s="990"/>
      <c r="AJ133" s="990"/>
      <c r="AK133" s="990"/>
      <c r="AL133" s="990"/>
      <c r="AM133" s="990"/>
      <c r="AN133" s="990"/>
      <c r="AO133" s="990"/>
      <c r="AP133" s="990"/>
      <c r="AQ133" s="990"/>
      <c r="AR133" s="989"/>
      <c r="AS133" s="989"/>
      <c r="AT133" s="989"/>
      <c r="AU133" s="989"/>
      <c r="AV133" s="989"/>
      <c r="AW133" s="989"/>
      <c r="AX133" s="989"/>
      <c r="AY133" s="989"/>
      <c r="AZ133" s="989"/>
      <c r="BA133" s="989"/>
      <c r="BB133" s="989"/>
      <c r="BC133" s="989"/>
    </row>
    <row r="134" spans="1:56" ht="12" customHeight="1" x14ac:dyDescent="0.2">
      <c r="A134" s="1448" t="s">
        <v>130</v>
      </c>
      <c r="B134" s="1448"/>
      <c r="C134" s="1448"/>
      <c r="D134" s="1448"/>
      <c r="E134" s="1496">
        <f>1820000/2</f>
        <v>910000</v>
      </c>
      <c r="F134" s="1496"/>
      <c r="G134" s="1496"/>
      <c r="H134" s="989"/>
      <c r="I134" s="989"/>
      <c r="J134" s="989"/>
      <c r="K134" s="1446" t="s">
        <v>125</v>
      </c>
      <c r="L134" s="1446"/>
      <c r="M134" s="818" t="s">
        <v>131</v>
      </c>
      <c r="N134" s="993"/>
      <c r="O134" s="993"/>
      <c r="P134" s="980"/>
      <c r="Q134" s="980"/>
      <c r="R134" s="906"/>
      <c r="S134" s="1005"/>
      <c r="T134" s="992"/>
      <c r="U134" s="1442"/>
      <c r="V134" s="985"/>
      <c r="W134" s="985"/>
      <c r="X134" s="985"/>
      <c r="Y134" s="985"/>
      <c r="Z134" s="985"/>
      <c r="AA134" s="986"/>
      <c r="AB134" s="989"/>
      <c r="AC134" s="989"/>
      <c r="AD134" s="989"/>
      <c r="AE134" s="990"/>
      <c r="AF134" s="990"/>
      <c r="AG134" s="990"/>
      <c r="AH134" s="990"/>
      <c r="AI134" s="990"/>
      <c r="AJ134" s="990"/>
      <c r="AK134" s="990"/>
      <c r="AL134" s="990"/>
      <c r="AM134" s="990"/>
      <c r="AN134" s="990"/>
      <c r="AO134" s="990"/>
      <c r="AP134" s="990"/>
      <c r="AQ134" s="990"/>
      <c r="AR134" s="989"/>
      <c r="AS134" s="989"/>
      <c r="AT134" s="989"/>
      <c r="AU134" s="989"/>
      <c r="AV134" s="989"/>
      <c r="AW134" s="989"/>
      <c r="AX134" s="989"/>
      <c r="AY134" s="989"/>
      <c r="AZ134" s="989"/>
      <c r="BA134" s="989"/>
      <c r="BB134" s="989"/>
      <c r="BC134" s="989"/>
    </row>
    <row r="135" spans="1:56" ht="12" customHeight="1" x14ac:dyDescent="0.2">
      <c r="A135" s="1448" t="s">
        <v>132</v>
      </c>
      <c r="B135" s="1448"/>
      <c r="C135" s="1448"/>
      <c r="D135" s="1448"/>
      <c r="E135" s="1496">
        <v>1400000</v>
      </c>
      <c r="F135" s="1496"/>
      <c r="G135" s="1496"/>
      <c r="H135" s="989"/>
      <c r="I135" s="989"/>
      <c r="J135" s="989"/>
      <c r="K135" s="1446" t="s">
        <v>125</v>
      </c>
      <c r="L135" s="1446"/>
      <c r="M135" s="1446" t="s">
        <v>133</v>
      </c>
      <c r="N135" s="1446"/>
      <c r="O135" s="989"/>
      <c r="P135" s="994"/>
      <c r="Q135" s="994"/>
      <c r="R135" s="906"/>
      <c r="S135" s="1005"/>
      <c r="T135" s="992"/>
      <c r="U135" s="992"/>
      <c r="V135" s="985"/>
      <c r="W135" s="985"/>
      <c r="X135" s="985"/>
      <c r="Y135" s="985"/>
      <c r="Z135" s="985"/>
      <c r="AA135" s="962"/>
      <c r="AB135" s="962"/>
      <c r="AC135" s="962"/>
      <c r="AD135" s="962"/>
      <c r="AE135" s="995"/>
      <c r="AF135" s="995"/>
      <c r="AG135" s="995"/>
      <c r="AH135" s="995"/>
      <c r="AI135" s="995"/>
      <c r="AJ135" s="995"/>
      <c r="AK135" s="995"/>
      <c r="AL135" s="995"/>
      <c r="AM135" s="995"/>
      <c r="AN135" s="995"/>
      <c r="AO135" s="995"/>
      <c r="AP135" s="995"/>
      <c r="AQ135" s="995"/>
      <c r="AR135" s="989"/>
      <c r="AS135" s="989"/>
      <c r="AT135" s="989"/>
      <c r="AU135" s="989"/>
      <c r="AV135" s="989"/>
      <c r="AW135" s="989"/>
      <c r="AX135" s="989"/>
      <c r="AY135" s="989"/>
      <c r="AZ135" s="989"/>
      <c r="BA135" s="989"/>
      <c r="BB135" s="989"/>
      <c r="BC135" s="989"/>
    </row>
    <row r="136" spans="1:56" ht="12" customHeight="1" x14ac:dyDescent="0.2">
      <c r="A136" s="1448" t="s">
        <v>134</v>
      </c>
      <c r="B136" s="1448"/>
      <c r="C136" s="1448"/>
      <c r="D136" s="1448"/>
      <c r="E136" s="1496">
        <v>500000</v>
      </c>
      <c r="F136" s="1496"/>
      <c r="G136" s="1496"/>
      <c r="H136" s="989"/>
      <c r="I136" s="989"/>
      <c r="J136" s="989"/>
      <c r="K136" s="1446" t="s">
        <v>125</v>
      </c>
      <c r="L136" s="1446"/>
      <c r="M136" s="1443" t="s">
        <v>135</v>
      </c>
      <c r="N136" s="1443"/>
      <c r="O136" s="989"/>
      <c r="P136" s="994"/>
      <c r="Q136" s="994"/>
      <c r="R136" s="906"/>
      <c r="S136" s="1005"/>
      <c r="T136" s="992"/>
      <c r="U136" s="992"/>
      <c r="V136" s="985"/>
      <c r="W136" s="985"/>
      <c r="X136" s="985"/>
      <c r="Y136" s="985"/>
      <c r="Z136" s="985"/>
      <c r="AA136" s="962"/>
      <c r="AB136" s="962"/>
      <c r="AC136" s="962"/>
      <c r="AD136" s="962"/>
      <c r="AE136" s="995"/>
      <c r="AF136" s="995"/>
      <c r="AG136" s="995"/>
      <c r="AH136" s="995"/>
      <c r="AI136" s="995"/>
      <c r="AJ136" s="995"/>
      <c r="AK136" s="995"/>
      <c r="AL136" s="995"/>
      <c r="AM136" s="995"/>
      <c r="AN136" s="995"/>
      <c r="AO136" s="995"/>
      <c r="AP136" s="995"/>
      <c r="AQ136" s="995"/>
      <c r="AR136" s="989"/>
      <c r="AS136" s="989"/>
      <c r="AT136" s="989"/>
      <c r="AU136" s="989"/>
      <c r="AV136" s="989"/>
      <c r="AW136" s="989"/>
      <c r="AX136" s="989"/>
      <c r="AY136" s="989"/>
      <c r="AZ136" s="989"/>
      <c r="BA136" s="989"/>
      <c r="BB136" s="989"/>
      <c r="BC136" s="989"/>
    </row>
    <row r="137" spans="1:56" ht="12" customHeight="1" x14ac:dyDescent="0.2">
      <c r="A137" s="1448" t="s">
        <v>136</v>
      </c>
      <c r="B137" s="1448"/>
      <c r="C137" s="1448"/>
      <c r="D137" s="1448"/>
      <c r="E137" s="1496">
        <f>501600/2</f>
        <v>250800</v>
      </c>
      <c r="F137" s="1496"/>
      <c r="G137" s="1496"/>
      <c r="H137" s="989"/>
      <c r="I137" s="989"/>
      <c r="J137" s="989"/>
      <c r="K137" s="1446" t="s">
        <v>125</v>
      </c>
      <c r="L137" s="1446"/>
      <c r="M137" s="997" t="s">
        <v>137</v>
      </c>
      <c r="N137" s="989"/>
      <c r="O137" s="989"/>
      <c r="P137" s="994"/>
      <c r="Q137" s="994"/>
      <c r="R137" s="906"/>
      <c r="S137" s="1005"/>
      <c r="T137" s="992"/>
      <c r="U137" s="992"/>
      <c r="V137" s="985"/>
      <c r="W137" s="985"/>
      <c r="X137" s="985"/>
      <c r="Y137" s="985"/>
      <c r="Z137" s="985"/>
      <c r="AA137" s="962"/>
      <c r="AB137" s="962"/>
      <c r="AC137" s="962"/>
      <c r="AD137" s="962"/>
      <c r="AE137" s="995"/>
      <c r="AF137" s="995"/>
      <c r="AG137" s="995"/>
      <c r="AH137" s="995"/>
      <c r="AI137" s="995"/>
      <c r="AJ137" s="995"/>
      <c r="AK137" s="995"/>
      <c r="AL137" s="995"/>
      <c r="AM137" s="995"/>
      <c r="AN137" s="995"/>
      <c r="AO137" s="995"/>
      <c r="AP137" s="995"/>
      <c r="AQ137" s="995"/>
      <c r="AR137" s="989"/>
      <c r="AS137" s="989"/>
      <c r="AT137" s="989"/>
      <c r="AU137" s="989"/>
      <c r="AV137" s="989"/>
      <c r="AW137" s="989"/>
      <c r="AX137" s="989"/>
      <c r="AY137" s="989"/>
      <c r="AZ137" s="989"/>
      <c r="BA137" s="989"/>
      <c r="BB137" s="989"/>
      <c r="BC137" s="989"/>
    </row>
    <row r="138" spans="1:56" ht="12" customHeight="1" x14ac:dyDescent="0.2">
      <c r="A138" s="1448" t="s">
        <v>138</v>
      </c>
      <c r="B138" s="1448"/>
      <c r="C138" s="1448"/>
      <c r="D138" s="1448"/>
      <c r="E138" s="1496">
        <f>1698400/2</f>
        <v>849200</v>
      </c>
      <c r="F138" s="1496"/>
      <c r="G138" s="1496"/>
      <c r="H138" s="989"/>
      <c r="I138" s="989"/>
      <c r="J138" s="989"/>
      <c r="K138" s="1446" t="s">
        <v>125</v>
      </c>
      <c r="L138" s="1446"/>
      <c r="M138" s="1443" t="s">
        <v>139</v>
      </c>
      <c r="N138" s="1443"/>
      <c r="O138" s="998"/>
      <c r="P138" s="994"/>
      <c r="Q138" s="994"/>
      <c r="R138" s="906"/>
      <c r="S138" s="1005"/>
      <c r="T138" s="992"/>
      <c r="U138" s="992"/>
      <c r="V138" s="985"/>
      <c r="W138" s="985"/>
      <c r="X138" s="985"/>
      <c r="Y138" s="985"/>
      <c r="Z138" s="985"/>
      <c r="AA138" s="962"/>
      <c r="AB138" s="962"/>
      <c r="AC138" s="962"/>
      <c r="AD138" s="962"/>
      <c r="AE138" s="995"/>
      <c r="AF138" s="995"/>
      <c r="AG138" s="995"/>
      <c r="AH138" s="995"/>
      <c r="AI138" s="995"/>
      <c r="AJ138" s="995"/>
      <c r="AK138" s="995"/>
      <c r="AL138" s="995"/>
      <c r="AM138" s="995"/>
      <c r="AN138" s="995"/>
      <c r="AO138" s="995"/>
      <c r="AP138" s="995"/>
      <c r="AQ138" s="995"/>
      <c r="AR138" s="989"/>
      <c r="AS138" s="989"/>
      <c r="AT138" s="989"/>
      <c r="AU138" s="989"/>
      <c r="AV138" s="989"/>
      <c r="AW138" s="989"/>
      <c r="AX138" s="989"/>
      <c r="AY138" s="989"/>
      <c r="AZ138" s="989"/>
      <c r="BA138" s="989"/>
      <c r="BB138" s="989"/>
      <c r="BC138" s="989"/>
    </row>
    <row r="139" spans="1:56" ht="12" customHeight="1" x14ac:dyDescent="0.2">
      <c r="A139" s="1444" t="s">
        <v>140</v>
      </c>
      <c r="B139" s="1444"/>
      <c r="C139" s="1444"/>
      <c r="D139" s="1444"/>
      <c r="E139" s="1496">
        <f>SUM(E132:G138)</f>
        <v>10914800</v>
      </c>
      <c r="F139" s="1496"/>
      <c r="G139" s="1496"/>
      <c r="H139" s="989"/>
      <c r="I139" s="989"/>
      <c r="J139" s="989"/>
      <c r="K139" s="1446" t="s">
        <v>125</v>
      </c>
      <c r="L139" s="1446"/>
      <c r="M139" s="1443" t="s">
        <v>141</v>
      </c>
      <c r="N139" s="1443"/>
      <c r="O139" s="989"/>
      <c r="P139" s="989"/>
      <c r="Q139" s="989"/>
      <c r="R139" s="906"/>
      <c r="S139" s="1005"/>
      <c r="T139" s="992"/>
      <c r="U139" s="992"/>
      <c r="V139" s="985"/>
      <c r="W139" s="985"/>
      <c r="X139" s="985"/>
      <c r="Y139" s="985"/>
      <c r="Z139" s="985"/>
      <c r="AA139" s="962"/>
      <c r="AB139" s="962"/>
      <c r="AC139" s="962"/>
      <c r="AD139" s="962"/>
      <c r="AE139" s="995"/>
      <c r="AF139" s="995"/>
      <c r="AG139" s="995"/>
      <c r="AH139" s="995"/>
      <c r="AI139" s="995"/>
      <c r="AJ139" s="995"/>
      <c r="AK139" s="995"/>
      <c r="AL139" s="995"/>
      <c r="AM139" s="995"/>
      <c r="AN139" s="995"/>
      <c r="AO139" s="995"/>
      <c r="AP139" s="995"/>
      <c r="AQ139" s="995"/>
      <c r="AR139" s="989"/>
      <c r="AS139" s="989"/>
      <c r="AT139" s="989"/>
      <c r="AU139" s="989"/>
      <c r="AV139" s="989"/>
      <c r="AW139" s="989"/>
      <c r="AX139" s="989"/>
      <c r="AY139" s="989"/>
      <c r="AZ139" s="989"/>
      <c r="BA139" s="989"/>
      <c r="BB139" s="989"/>
      <c r="BC139" s="989"/>
    </row>
    <row r="140" spans="1:56" ht="12" customHeight="1" x14ac:dyDescent="0.2">
      <c r="E140" s="1494">
        <f>10914800</f>
        <v>10914800</v>
      </c>
      <c r="F140" s="1494"/>
      <c r="G140" s="1494"/>
      <c r="H140" s="818"/>
      <c r="I140" s="998"/>
      <c r="J140" s="818"/>
      <c r="K140" s="1446" t="s">
        <v>125</v>
      </c>
      <c r="L140" s="1446"/>
      <c r="M140" s="996" t="s">
        <v>142</v>
      </c>
      <c r="N140" s="818"/>
      <c r="O140" s="818"/>
      <c r="R140" s="829"/>
      <c r="S140" s="992"/>
      <c r="T140" s="999"/>
      <c r="U140" s="999"/>
      <c r="V140" s="999"/>
      <c r="W140" s="999"/>
      <c r="X140" s="999"/>
      <c r="Y140" s="999"/>
      <c r="Z140" s="999"/>
      <c r="AA140" s="999"/>
      <c r="AB140" s="999"/>
      <c r="AC140" s="999"/>
      <c r="AD140" s="999"/>
      <c r="AE140" s="999"/>
      <c r="AF140" s="999"/>
      <c r="AG140" s="999"/>
      <c r="AH140" s="999"/>
      <c r="AI140" s="999"/>
      <c r="AJ140" s="999"/>
      <c r="AK140" s="999"/>
      <c r="AL140" s="999"/>
      <c r="AM140" s="999"/>
      <c r="AN140" s="999"/>
      <c r="AO140" s="999"/>
      <c r="AP140" s="999"/>
      <c r="AQ140" s="999"/>
      <c r="AR140" s="999"/>
      <c r="AS140" s="999"/>
      <c r="AT140" s="999"/>
      <c r="AU140" s="999"/>
      <c r="AV140" s="999"/>
      <c r="AW140" s="999"/>
      <c r="AX140" s="999"/>
      <c r="AY140" s="999"/>
      <c r="AZ140" s="999"/>
      <c r="BA140" s="999"/>
      <c r="BB140" s="999"/>
      <c r="BC140" s="999"/>
    </row>
    <row r="141" spans="1:56" ht="20.25" customHeight="1" x14ac:dyDescent="0.2">
      <c r="A141" s="1000" t="s">
        <v>284</v>
      </c>
      <c r="E141" s="1495">
        <f>+E140-E139</f>
        <v>0</v>
      </c>
      <c r="F141" s="1495"/>
      <c r="G141" s="1495"/>
      <c r="H141" s="804"/>
      <c r="I141" s="804"/>
      <c r="J141" s="804"/>
      <c r="N141" s="992"/>
      <c r="O141" s="992"/>
      <c r="R141" s="829"/>
      <c r="S141" s="992"/>
      <c r="T141" s="992"/>
      <c r="U141" s="992"/>
      <c r="V141" s="992"/>
      <c r="W141" s="992"/>
      <c r="X141" s="992"/>
      <c r="Y141" s="992"/>
      <c r="Z141" s="992"/>
      <c r="AA141" s="999"/>
      <c r="AB141" s="999"/>
      <c r="AC141" s="999"/>
      <c r="AD141" s="999"/>
      <c r="AE141" s="999"/>
      <c r="AF141" s="999"/>
      <c r="AG141" s="999"/>
      <c r="AH141" s="999"/>
      <c r="AI141" s="999"/>
      <c r="AJ141" s="999"/>
      <c r="AK141" s="999"/>
      <c r="AL141" s="999"/>
      <c r="AM141" s="999"/>
      <c r="AN141" s="999"/>
      <c r="AO141" s="999"/>
      <c r="AP141" s="999"/>
      <c r="AQ141" s="999"/>
      <c r="AR141" s="992"/>
      <c r="AS141" s="992"/>
      <c r="AT141" s="992"/>
      <c r="AU141" s="992"/>
      <c r="AV141" s="992"/>
      <c r="AW141" s="992"/>
      <c r="AX141" s="992"/>
      <c r="AY141" s="992"/>
      <c r="AZ141" s="992"/>
      <c r="BA141" s="992"/>
      <c r="BB141" s="992"/>
      <c r="BC141" s="992"/>
    </row>
    <row r="142" spans="1:56" ht="18.75" customHeight="1" x14ac:dyDescent="0.2">
      <c r="E142" s="808"/>
      <c r="F142" s="808"/>
      <c r="H142" s="808"/>
      <c r="I142" s="804"/>
      <c r="J142" s="804"/>
      <c r="N142" s="992"/>
      <c r="O142" s="992"/>
      <c r="R142" s="829"/>
      <c r="S142" s="992"/>
      <c r="T142" s="992"/>
      <c r="U142" s="992"/>
      <c r="V142" s="992"/>
      <c r="W142" s="992"/>
      <c r="X142" s="992"/>
      <c r="Y142" s="992"/>
      <c r="Z142" s="992"/>
      <c r="AA142" s="999"/>
      <c r="AB142" s="999"/>
      <c r="AC142" s="999"/>
      <c r="AD142" s="999"/>
      <c r="AE142" s="999"/>
      <c r="AF142" s="999"/>
      <c r="AG142" s="999"/>
      <c r="AH142" s="999"/>
      <c r="AI142" s="999"/>
      <c r="AJ142" s="999"/>
      <c r="AK142" s="999"/>
      <c r="AL142" s="999"/>
      <c r="AM142" s="999"/>
      <c r="AN142" s="999"/>
      <c r="AO142" s="999"/>
      <c r="AP142" s="999"/>
      <c r="AQ142" s="999"/>
      <c r="AR142" s="992"/>
      <c r="AS142" s="992"/>
      <c r="AT142" s="992"/>
      <c r="AU142" s="992"/>
      <c r="AV142" s="992"/>
      <c r="AW142" s="992"/>
      <c r="AX142" s="992"/>
      <c r="AY142" s="992"/>
      <c r="AZ142" s="992"/>
      <c r="BA142" s="992"/>
      <c r="BB142" s="992"/>
      <c r="BC142" s="992"/>
    </row>
    <row r="143" spans="1:56" ht="27.75" customHeight="1" x14ac:dyDescent="0.2">
      <c r="D143" s="804">
        <f>34/0.66</f>
        <v>51.515151515151516</v>
      </c>
      <c r="E143" s="1001"/>
      <c r="H143" s="804"/>
      <c r="I143" s="804"/>
      <c r="J143" s="804"/>
      <c r="L143" s="1002"/>
      <c r="M143" s="1002"/>
      <c r="N143" s="992"/>
      <c r="O143" s="992"/>
      <c r="R143" s="829"/>
      <c r="S143" s="992"/>
      <c r="T143" s="992"/>
      <c r="U143" s="992"/>
      <c r="V143" s="992"/>
      <c r="W143" s="992"/>
      <c r="X143" s="992"/>
      <c r="Y143" s="992"/>
      <c r="Z143" s="992"/>
      <c r="AA143" s="999"/>
      <c r="AB143" s="999"/>
      <c r="AC143" s="999"/>
      <c r="AD143" s="999"/>
      <c r="AE143" s="999"/>
      <c r="AF143" s="999"/>
      <c r="AG143" s="999"/>
      <c r="AH143" s="999"/>
      <c r="AI143" s="999"/>
      <c r="AJ143" s="999"/>
      <c r="AK143" s="999"/>
      <c r="AL143" s="999"/>
      <c r="AM143" s="999"/>
      <c r="AN143" s="999"/>
      <c r="AO143" s="999"/>
      <c r="AP143" s="999"/>
      <c r="AQ143" s="999"/>
      <c r="AR143" s="992"/>
      <c r="AS143" s="992"/>
      <c r="AT143" s="992"/>
      <c r="AU143" s="992"/>
      <c r="AV143" s="992"/>
      <c r="AW143" s="992"/>
      <c r="AX143" s="992"/>
      <c r="AY143" s="992"/>
      <c r="AZ143" s="992"/>
      <c r="BA143" s="992"/>
      <c r="BB143" s="992"/>
      <c r="BC143" s="992"/>
    </row>
    <row r="144" spans="1:56" x14ac:dyDescent="0.2">
      <c r="H144" s="804"/>
      <c r="I144" s="804"/>
      <c r="J144" s="804"/>
      <c r="K144" s="992"/>
      <c r="L144" s="1002"/>
      <c r="M144" s="1002"/>
      <c r="N144" s="992"/>
      <c r="O144" s="992"/>
      <c r="S144" s="804"/>
    </row>
    <row r="145" spans="4:19" ht="20.100000000000001" customHeight="1" x14ac:dyDescent="0.2">
      <c r="D145" s="804">
        <f>70/0.66</f>
        <v>106.06060606060606</v>
      </c>
      <c r="H145" s="804"/>
      <c r="I145" s="804"/>
      <c r="J145" s="804"/>
      <c r="K145" s="818"/>
      <c r="L145" s="1002"/>
      <c r="M145" s="1002"/>
      <c r="N145" s="992"/>
      <c r="O145" s="992"/>
      <c r="P145" s="992"/>
      <c r="Q145" s="992"/>
      <c r="R145" s="829"/>
      <c r="S145" s="992"/>
    </row>
    <row r="146" spans="4:19" ht="20.100000000000001" customHeight="1" x14ac:dyDescent="0.2">
      <c r="H146" s="804"/>
      <c r="I146" s="804"/>
      <c r="J146" s="804"/>
      <c r="K146" s="992"/>
      <c r="L146" s="1002"/>
      <c r="M146" s="1002"/>
      <c r="N146" s="1005"/>
      <c r="O146" s="1005"/>
      <c r="P146" s="1005"/>
      <c r="Q146" s="1005"/>
      <c r="R146" s="1004"/>
      <c r="S146" s="1441"/>
    </row>
    <row r="147" spans="4:19" ht="20.100000000000001" customHeight="1" x14ac:dyDescent="0.2">
      <c r="H147" s="804"/>
      <c r="I147" s="804"/>
      <c r="J147" s="804"/>
      <c r="K147" s="992"/>
      <c r="L147" s="1002"/>
      <c r="M147" s="1002"/>
      <c r="N147" s="1005"/>
      <c r="O147" s="1005"/>
      <c r="P147" s="1005"/>
      <c r="Q147" s="1005"/>
      <c r="R147" s="1004"/>
      <c r="S147" s="1442"/>
    </row>
    <row r="148" spans="4:19" ht="20.100000000000001" customHeight="1" x14ac:dyDescent="0.2">
      <c r="H148" s="804"/>
      <c r="I148" s="804"/>
      <c r="J148" s="804"/>
      <c r="K148" s="992"/>
      <c r="L148" s="1002"/>
      <c r="M148" s="1002"/>
      <c r="N148" s="1005"/>
      <c r="O148" s="1005"/>
      <c r="P148" s="1005"/>
      <c r="Q148" s="1005"/>
      <c r="R148" s="1004"/>
      <c r="S148" s="1441"/>
    </row>
    <row r="149" spans="4:19" ht="20.100000000000001" customHeight="1" x14ac:dyDescent="0.2">
      <c r="H149" s="804"/>
      <c r="I149" s="804"/>
      <c r="J149" s="804"/>
      <c r="K149" s="992"/>
      <c r="L149" s="1002"/>
      <c r="M149" s="1002"/>
      <c r="N149" s="1005"/>
      <c r="O149" s="1005"/>
      <c r="P149" s="1005"/>
      <c r="Q149" s="1005"/>
      <c r="R149" s="1004"/>
      <c r="S149" s="1442"/>
    </row>
    <row r="150" spans="4:19" ht="20.100000000000001" customHeight="1" x14ac:dyDescent="0.2">
      <c r="H150" s="804"/>
      <c r="I150" s="804"/>
      <c r="J150" s="804"/>
      <c r="K150" s="992"/>
      <c r="L150" s="1002"/>
      <c r="M150" s="1002"/>
      <c r="N150" s="1005"/>
      <c r="O150" s="1005"/>
      <c r="P150" s="1005"/>
      <c r="Q150" s="1005"/>
      <c r="R150" s="1004"/>
      <c r="S150" s="1442"/>
    </row>
    <row r="151" spans="4:19" ht="20.100000000000001" customHeight="1" x14ac:dyDescent="0.2">
      <c r="H151" s="804"/>
      <c r="I151" s="804"/>
      <c r="J151" s="804"/>
      <c r="K151" s="992"/>
      <c r="L151" s="1002"/>
      <c r="M151" s="1006"/>
      <c r="N151" s="1005"/>
      <c r="O151" s="1005"/>
      <c r="P151" s="1005"/>
      <c r="Q151" s="1005"/>
      <c r="R151" s="1004"/>
      <c r="S151" s="1442"/>
    </row>
    <row r="152" spans="4:19" ht="20.100000000000001" customHeight="1" x14ac:dyDescent="0.2">
      <c r="H152" s="804"/>
      <c r="I152" s="804"/>
      <c r="J152" s="804"/>
      <c r="K152" s="992"/>
      <c r="L152" s="1002"/>
      <c r="M152" s="1006"/>
      <c r="N152" s="1005"/>
      <c r="O152" s="1005"/>
      <c r="P152" s="1005"/>
      <c r="Q152" s="1005"/>
      <c r="R152" s="1004"/>
      <c r="S152" s="1005"/>
    </row>
    <row r="153" spans="4:19" x14ac:dyDescent="0.2">
      <c r="D153" s="992"/>
      <c r="E153" s="1442"/>
      <c r="F153" s="1442"/>
      <c r="G153" s="1442"/>
      <c r="H153" s="962"/>
      <c r="I153" s="1007"/>
      <c r="J153" s="1008"/>
      <c r="K153" s="1005"/>
      <c r="L153" s="1002"/>
      <c r="M153" s="1006"/>
      <c r="N153" s="1005"/>
      <c r="O153" s="1005"/>
      <c r="P153" s="992"/>
      <c r="Q153" s="992"/>
      <c r="R153" s="829"/>
      <c r="S153" s="992"/>
    </row>
    <row r="154" spans="4:19" x14ac:dyDescent="0.2">
      <c r="D154" s="992"/>
      <c r="E154" s="992"/>
      <c r="F154" s="992"/>
      <c r="G154" s="1009"/>
      <c r="H154" s="962"/>
      <c r="I154" s="1007"/>
      <c r="J154" s="1010"/>
      <c r="K154" s="992"/>
      <c r="L154" s="1002"/>
      <c r="M154" s="1002"/>
      <c r="N154" s="992"/>
      <c r="O154" s="992"/>
      <c r="S154" s="804"/>
    </row>
    <row r="155" spans="4:19" x14ac:dyDescent="0.2">
      <c r="D155" s="992"/>
      <c r="E155" s="992"/>
      <c r="F155" s="992"/>
      <c r="G155" s="1009"/>
      <c r="H155" s="962"/>
      <c r="I155" s="1007"/>
      <c r="J155" s="1010"/>
      <c r="K155" s="992"/>
      <c r="L155" s="1002"/>
      <c r="M155" s="1002"/>
      <c r="N155" s="992"/>
      <c r="O155" s="992"/>
      <c r="S155" s="804"/>
    </row>
    <row r="156" spans="4:19" x14ac:dyDescent="0.2">
      <c r="D156" s="992"/>
      <c r="E156" s="992"/>
      <c r="F156" s="992"/>
      <c r="G156" s="1009"/>
      <c r="H156" s="962"/>
      <c r="I156" s="1007"/>
      <c r="J156" s="1010"/>
      <c r="K156" s="992"/>
      <c r="L156" s="1002"/>
      <c r="M156" s="1002"/>
      <c r="N156" s="992"/>
      <c r="O156" s="992"/>
      <c r="S156" s="804"/>
    </row>
    <row r="157" spans="4:19" x14ac:dyDescent="0.2">
      <c r="D157" s="992"/>
      <c r="E157" s="992"/>
      <c r="F157" s="992"/>
      <c r="G157" s="1009"/>
      <c r="H157" s="962"/>
      <c r="I157" s="1007"/>
      <c r="J157" s="1010"/>
      <c r="K157" s="992"/>
      <c r="L157" s="1002"/>
      <c r="M157" s="1002"/>
      <c r="N157" s="992"/>
      <c r="O157" s="992"/>
      <c r="S157" s="804"/>
    </row>
    <row r="158" spans="4:19" x14ac:dyDescent="0.2">
      <c r="D158" s="992"/>
      <c r="E158" s="992"/>
      <c r="F158" s="992"/>
      <c r="G158" s="1009"/>
      <c r="H158" s="962"/>
      <c r="I158" s="1007"/>
      <c r="J158" s="1010"/>
      <c r="K158" s="992"/>
      <c r="L158" s="1002"/>
      <c r="M158" s="1002"/>
      <c r="N158" s="992"/>
      <c r="O158" s="992"/>
      <c r="S158" s="804"/>
    </row>
    <row r="159" spans="4:19" x14ac:dyDescent="0.2">
      <c r="D159" s="992"/>
      <c r="E159" s="992"/>
      <c r="F159" s="992"/>
      <c r="G159" s="1009"/>
      <c r="H159" s="962"/>
      <c r="I159" s="1007"/>
      <c r="J159" s="1010"/>
      <c r="K159" s="992"/>
      <c r="L159" s="1002"/>
      <c r="M159" s="1002"/>
      <c r="N159" s="992"/>
      <c r="O159" s="992"/>
      <c r="S159" s="804"/>
    </row>
    <row r="160" spans="4:19" x14ac:dyDescent="0.2">
      <c r="L160" s="1002"/>
      <c r="M160" s="1002"/>
      <c r="N160" s="992"/>
      <c r="O160" s="992"/>
      <c r="S160" s="804"/>
    </row>
    <row r="161" spans="12:19" x14ac:dyDescent="0.2">
      <c r="L161" s="1002"/>
      <c r="M161" s="1002"/>
      <c r="N161" s="992"/>
      <c r="O161" s="992"/>
      <c r="S161" s="804"/>
    </row>
    <row r="162" spans="12:19" x14ac:dyDescent="0.2">
      <c r="L162" s="1002"/>
      <c r="M162" s="1002"/>
      <c r="N162" s="992"/>
      <c r="O162" s="992"/>
      <c r="S162" s="804"/>
    </row>
    <row r="163" spans="12:19" x14ac:dyDescent="0.2">
      <c r="L163" s="1002"/>
      <c r="M163" s="1002"/>
      <c r="N163" s="992"/>
      <c r="O163" s="992"/>
      <c r="S163" s="804"/>
    </row>
    <row r="164" spans="12:19" x14ac:dyDescent="0.2">
      <c r="L164" s="1002"/>
      <c r="M164" s="1011"/>
      <c r="N164" s="992"/>
      <c r="O164" s="992"/>
      <c r="S164" s="804"/>
    </row>
    <row r="165" spans="12:19" x14ac:dyDescent="0.2">
      <c r="L165" s="1002"/>
      <c r="M165" s="1002"/>
      <c r="N165" s="992"/>
      <c r="O165" s="992"/>
      <c r="S165" s="804"/>
    </row>
    <row r="166" spans="12:19" x14ac:dyDescent="0.2">
      <c r="L166" s="1011"/>
      <c r="M166" s="1011"/>
      <c r="N166" s="992"/>
      <c r="O166" s="992"/>
      <c r="S166" s="804"/>
    </row>
    <row r="167" spans="12:19" x14ac:dyDescent="0.2">
      <c r="L167" s="1002"/>
      <c r="M167" s="1002"/>
      <c r="N167" s="992"/>
      <c r="O167" s="992"/>
      <c r="S167" s="804"/>
    </row>
    <row r="168" spans="12:19" x14ac:dyDescent="0.2">
      <c r="L168" s="1002"/>
      <c r="M168" s="1002"/>
      <c r="N168" s="992"/>
      <c r="O168" s="992"/>
      <c r="S168" s="804"/>
    </row>
    <row r="169" spans="12:19" x14ac:dyDescent="0.2">
      <c r="L169" s="1002"/>
      <c r="M169" s="1002"/>
      <c r="N169" s="992"/>
      <c r="O169" s="992"/>
      <c r="S169" s="804"/>
    </row>
    <row r="170" spans="12:19" x14ac:dyDescent="0.2">
      <c r="L170" s="1002"/>
      <c r="M170" s="1002"/>
      <c r="N170" s="992"/>
      <c r="O170" s="992"/>
      <c r="S170" s="804"/>
    </row>
    <row r="171" spans="12:19" x14ac:dyDescent="0.2">
      <c r="L171" s="1002"/>
      <c r="M171" s="1002"/>
      <c r="N171" s="992"/>
      <c r="O171" s="992"/>
      <c r="S171" s="804"/>
    </row>
    <row r="172" spans="12:19" x14ac:dyDescent="0.2">
      <c r="L172" s="1002"/>
      <c r="M172" s="1002"/>
      <c r="N172" s="992"/>
      <c r="O172" s="992"/>
      <c r="S172" s="804"/>
    </row>
    <row r="173" spans="12:19" x14ac:dyDescent="0.2">
      <c r="L173" s="1002"/>
      <c r="M173" s="1002"/>
      <c r="N173" s="992"/>
      <c r="O173" s="992"/>
      <c r="S173" s="804"/>
    </row>
    <row r="174" spans="12:19" x14ac:dyDescent="0.2">
      <c r="L174" s="1002"/>
      <c r="M174" s="1002"/>
      <c r="N174" s="992"/>
      <c r="O174" s="992"/>
      <c r="S174" s="804"/>
    </row>
    <row r="175" spans="12:19" x14ac:dyDescent="0.2">
      <c r="L175" s="1002"/>
      <c r="M175" s="1002"/>
      <c r="N175" s="992"/>
      <c r="O175" s="992"/>
      <c r="S175" s="804"/>
    </row>
    <row r="176" spans="12:19" x14ac:dyDescent="0.2">
      <c r="L176" s="1002"/>
      <c r="M176" s="1002"/>
      <c r="N176" s="992"/>
      <c r="O176" s="992"/>
      <c r="S176" s="804"/>
    </row>
    <row r="177" spans="12:19" x14ac:dyDescent="0.2">
      <c r="L177" s="1002"/>
      <c r="M177" s="1002"/>
      <c r="N177" s="992"/>
      <c r="O177" s="992"/>
      <c r="S177" s="804"/>
    </row>
    <row r="178" spans="12:19" x14ac:dyDescent="0.2">
      <c r="L178" s="1002"/>
      <c r="M178" s="1002"/>
      <c r="N178" s="992"/>
      <c r="O178" s="992"/>
      <c r="S178" s="804"/>
    </row>
    <row r="179" spans="12:19" x14ac:dyDescent="0.2">
      <c r="L179" s="1002"/>
      <c r="M179" s="1002"/>
      <c r="N179" s="992"/>
      <c r="O179" s="992"/>
      <c r="S179" s="804"/>
    </row>
    <row r="180" spans="12:19" x14ac:dyDescent="0.2">
      <c r="L180" s="1002"/>
      <c r="M180" s="1002"/>
      <c r="N180" s="992"/>
      <c r="O180" s="992"/>
      <c r="S180" s="804"/>
    </row>
    <row r="181" spans="12:19" x14ac:dyDescent="0.2">
      <c r="L181" s="1002"/>
      <c r="M181" s="1002"/>
      <c r="N181" s="992"/>
      <c r="O181" s="992"/>
      <c r="S181" s="804"/>
    </row>
    <row r="182" spans="12:19" x14ac:dyDescent="0.2">
      <c r="L182" s="1002"/>
      <c r="M182" s="1002"/>
      <c r="N182" s="992"/>
      <c r="O182" s="992"/>
      <c r="S182" s="804"/>
    </row>
    <row r="183" spans="12:19" x14ac:dyDescent="0.2">
      <c r="L183" s="1002"/>
      <c r="M183" s="1002"/>
      <c r="N183" s="992"/>
      <c r="O183" s="992"/>
      <c r="S183" s="804"/>
    </row>
    <row r="184" spans="12:19" x14ac:dyDescent="0.2">
      <c r="L184" s="1002"/>
      <c r="M184" s="1002"/>
      <c r="N184" s="992"/>
      <c r="O184" s="992"/>
      <c r="S184" s="804"/>
    </row>
    <row r="185" spans="12:19" x14ac:dyDescent="0.2">
      <c r="L185" s="1002"/>
      <c r="M185" s="1002"/>
      <c r="N185" s="992"/>
      <c r="O185" s="992"/>
      <c r="S185" s="804"/>
    </row>
    <row r="186" spans="12:19" x14ac:dyDescent="0.2">
      <c r="L186" s="1002"/>
      <c r="M186" s="1002"/>
      <c r="N186" s="992"/>
      <c r="O186" s="992"/>
      <c r="S186" s="804"/>
    </row>
    <row r="187" spans="12:19" x14ac:dyDescent="0.2">
      <c r="L187" s="1002"/>
      <c r="M187" s="1002"/>
      <c r="N187" s="992"/>
      <c r="O187" s="992"/>
      <c r="S187" s="804"/>
    </row>
    <row r="188" spans="12:19" x14ac:dyDescent="0.2">
      <c r="L188" s="1002"/>
      <c r="M188" s="1002"/>
      <c r="N188" s="992"/>
      <c r="O188" s="992"/>
      <c r="S188" s="804"/>
    </row>
    <row r="189" spans="12:19" x14ac:dyDescent="0.2">
      <c r="L189" s="1002"/>
      <c r="M189" s="1002"/>
      <c r="N189" s="992"/>
      <c r="O189" s="992"/>
      <c r="S189" s="804"/>
    </row>
    <row r="190" spans="12:19" x14ac:dyDescent="0.2">
      <c r="L190" s="1002"/>
      <c r="M190" s="1002"/>
      <c r="N190" s="992"/>
      <c r="O190" s="992"/>
      <c r="S190" s="804"/>
    </row>
    <row r="191" spans="12:19" x14ac:dyDescent="0.2">
      <c r="L191" s="1002"/>
      <c r="M191" s="1002"/>
      <c r="N191" s="992"/>
      <c r="O191" s="992"/>
      <c r="S191" s="804"/>
    </row>
    <row r="192" spans="12:19" x14ac:dyDescent="0.2">
      <c r="L192" s="1002"/>
      <c r="M192" s="1002"/>
      <c r="N192" s="992"/>
      <c r="O192" s="992"/>
      <c r="S192" s="804"/>
    </row>
    <row r="193" spans="12:19" x14ac:dyDescent="0.2">
      <c r="L193" s="1002"/>
      <c r="M193" s="1002"/>
      <c r="N193" s="992"/>
      <c r="O193" s="992"/>
      <c r="S193" s="804"/>
    </row>
    <row r="194" spans="12:19" x14ac:dyDescent="0.2">
      <c r="L194" s="1002"/>
      <c r="M194" s="1002"/>
      <c r="N194" s="992"/>
      <c r="O194" s="992"/>
      <c r="S194" s="804"/>
    </row>
    <row r="195" spans="12:19" x14ac:dyDescent="0.2">
      <c r="L195" s="1002"/>
      <c r="M195" s="1002"/>
      <c r="N195" s="992"/>
      <c r="O195" s="992"/>
      <c r="S195" s="804"/>
    </row>
    <row r="196" spans="12:19" x14ac:dyDescent="0.2">
      <c r="L196" s="1002"/>
      <c r="M196" s="1002"/>
      <c r="N196" s="992"/>
      <c r="O196" s="992"/>
      <c r="S196" s="804"/>
    </row>
    <row r="197" spans="12:19" x14ac:dyDescent="0.2">
      <c r="L197" s="1002"/>
      <c r="M197" s="1002"/>
      <c r="N197" s="992"/>
      <c r="O197" s="992"/>
      <c r="S197" s="804"/>
    </row>
    <row r="198" spans="12:19" x14ac:dyDescent="0.2">
      <c r="L198" s="1002"/>
      <c r="M198" s="1002"/>
      <c r="N198" s="992"/>
      <c r="O198" s="992"/>
      <c r="S198" s="804"/>
    </row>
    <row r="199" spans="12:19" x14ac:dyDescent="0.2">
      <c r="L199" s="1002"/>
      <c r="M199" s="1002"/>
      <c r="N199" s="992"/>
      <c r="O199" s="992"/>
      <c r="S199" s="804"/>
    </row>
    <row r="200" spans="12:19" x14ac:dyDescent="0.2">
      <c r="L200" s="1002"/>
      <c r="M200" s="1002"/>
      <c r="N200" s="992"/>
      <c r="O200" s="992"/>
      <c r="S200" s="804"/>
    </row>
    <row r="201" spans="12:19" x14ac:dyDescent="0.2">
      <c r="L201" s="1002"/>
      <c r="M201" s="1002"/>
      <c r="N201" s="992"/>
      <c r="O201" s="992"/>
      <c r="S201" s="804"/>
    </row>
    <row r="202" spans="12:19" x14ac:dyDescent="0.2">
      <c r="L202" s="1002"/>
      <c r="M202" s="1002"/>
      <c r="N202" s="992"/>
      <c r="O202" s="992"/>
      <c r="S202" s="804"/>
    </row>
    <row r="203" spans="12:19" x14ac:dyDescent="0.2">
      <c r="L203" s="1002"/>
      <c r="M203" s="1002"/>
      <c r="N203" s="992"/>
      <c r="O203" s="992"/>
      <c r="S203" s="804"/>
    </row>
    <row r="204" spans="12:19" x14ac:dyDescent="0.2">
      <c r="L204" s="1002"/>
      <c r="M204" s="1002"/>
      <c r="N204" s="992"/>
      <c r="O204" s="992"/>
      <c r="S204" s="804"/>
    </row>
    <row r="205" spans="12:19" x14ac:dyDescent="0.2">
      <c r="L205" s="1002"/>
      <c r="M205" s="1002"/>
      <c r="N205" s="992"/>
      <c r="O205" s="992"/>
      <c r="S205" s="804"/>
    </row>
    <row r="206" spans="12:19" x14ac:dyDescent="0.2">
      <c r="L206" s="1002"/>
      <c r="M206" s="1002"/>
      <c r="N206" s="992"/>
      <c r="O206" s="992"/>
      <c r="S206" s="804"/>
    </row>
    <row r="207" spans="12:19" x14ac:dyDescent="0.2">
      <c r="L207" s="1002"/>
      <c r="M207" s="1002"/>
      <c r="N207" s="992"/>
      <c r="O207" s="992"/>
    </row>
    <row r="208" spans="12:19" x14ac:dyDescent="0.2">
      <c r="L208" s="1002"/>
      <c r="M208" s="1002"/>
      <c r="N208" s="992"/>
      <c r="O208" s="992"/>
    </row>
    <row r="209" spans="12:15" x14ac:dyDescent="0.2">
      <c r="L209" s="1002"/>
      <c r="M209" s="1002"/>
      <c r="N209" s="992"/>
      <c r="O209" s="992"/>
    </row>
    <row r="210" spans="12:15" x14ac:dyDescent="0.2">
      <c r="L210" s="1002"/>
      <c r="M210" s="1002"/>
      <c r="N210" s="992"/>
      <c r="O210" s="992"/>
    </row>
    <row r="211" spans="12:15" x14ac:dyDescent="0.2">
      <c r="L211" s="1002"/>
      <c r="M211" s="1002"/>
      <c r="N211" s="992"/>
      <c r="O211" s="992"/>
    </row>
    <row r="212" spans="12:15" x14ac:dyDescent="0.2">
      <c r="L212" s="1002"/>
      <c r="M212" s="1002"/>
      <c r="N212" s="992"/>
      <c r="O212" s="992"/>
    </row>
    <row r="213" spans="12:15" x14ac:dyDescent="0.2">
      <c r="L213" s="1002"/>
      <c r="M213" s="1002"/>
      <c r="N213" s="992"/>
      <c r="O213" s="992"/>
    </row>
    <row r="214" spans="12:15" x14ac:dyDescent="0.2">
      <c r="L214" s="1002"/>
      <c r="M214" s="1002"/>
      <c r="N214" s="992"/>
      <c r="O214" s="992"/>
    </row>
    <row r="215" spans="12:15" x14ac:dyDescent="0.2">
      <c r="L215" s="1002"/>
      <c r="M215" s="1002"/>
      <c r="N215" s="992"/>
      <c r="O215" s="992"/>
    </row>
    <row r="216" spans="12:15" x14ac:dyDescent="0.2">
      <c r="L216" s="1002"/>
      <c r="M216" s="1002"/>
      <c r="N216" s="992"/>
      <c r="O216" s="992"/>
    </row>
    <row r="217" spans="12:15" x14ac:dyDescent="0.2">
      <c r="L217" s="1002"/>
      <c r="M217" s="1002"/>
      <c r="N217" s="992"/>
      <c r="O217" s="992"/>
    </row>
    <row r="218" spans="12:15" x14ac:dyDescent="0.2">
      <c r="L218" s="1002"/>
      <c r="M218" s="1002"/>
      <c r="N218" s="992"/>
      <c r="O218" s="992"/>
    </row>
    <row r="219" spans="12:15" x14ac:dyDescent="0.2">
      <c r="L219" s="1002"/>
      <c r="M219" s="1002"/>
      <c r="N219" s="992"/>
      <c r="O219" s="992"/>
    </row>
    <row r="220" spans="12:15" x14ac:dyDescent="0.2">
      <c r="L220" s="1002"/>
      <c r="M220" s="1002"/>
      <c r="N220" s="992"/>
      <c r="O220" s="992"/>
    </row>
    <row r="221" spans="12:15" x14ac:dyDescent="0.2">
      <c r="L221" s="1002"/>
      <c r="M221" s="1002"/>
      <c r="N221" s="992"/>
      <c r="O221" s="992"/>
    </row>
    <row r="222" spans="12:15" x14ac:dyDescent="0.2">
      <c r="L222" s="1002"/>
      <c r="M222" s="1002"/>
      <c r="N222" s="992"/>
      <c r="O222" s="992"/>
    </row>
    <row r="223" spans="12:15" x14ac:dyDescent="0.2">
      <c r="L223" s="1002"/>
      <c r="M223" s="1002"/>
      <c r="N223" s="992"/>
      <c r="O223" s="992"/>
    </row>
    <row r="224" spans="12:15" x14ac:dyDescent="0.2">
      <c r="L224" s="1002"/>
      <c r="M224" s="1002"/>
      <c r="N224" s="992"/>
      <c r="O224" s="992"/>
    </row>
    <row r="225" spans="12:15" x14ac:dyDescent="0.2">
      <c r="L225" s="1002"/>
      <c r="M225" s="1002"/>
      <c r="N225" s="992"/>
      <c r="O225" s="992"/>
    </row>
    <row r="226" spans="12:15" x14ac:dyDescent="0.2">
      <c r="L226" s="1002"/>
      <c r="M226" s="1002"/>
      <c r="N226" s="992"/>
      <c r="O226" s="992"/>
    </row>
    <row r="227" spans="12:15" x14ac:dyDescent="0.2">
      <c r="L227" s="1002"/>
      <c r="M227" s="1002"/>
      <c r="N227" s="992"/>
      <c r="O227" s="992"/>
    </row>
    <row r="228" spans="12:15" x14ac:dyDescent="0.2">
      <c r="L228" s="1002"/>
      <c r="M228" s="1002"/>
      <c r="N228" s="992"/>
      <c r="O228" s="992"/>
    </row>
    <row r="229" spans="12:15" x14ac:dyDescent="0.2">
      <c r="L229" s="1002"/>
      <c r="M229" s="1002"/>
      <c r="N229" s="992"/>
      <c r="O229" s="992"/>
    </row>
    <row r="230" spans="12:15" x14ac:dyDescent="0.2">
      <c r="L230" s="1002"/>
      <c r="M230" s="1002"/>
      <c r="N230" s="992"/>
      <c r="O230" s="992"/>
    </row>
    <row r="231" spans="12:15" x14ac:dyDescent="0.2">
      <c r="L231" s="1002"/>
      <c r="M231" s="1002"/>
      <c r="N231" s="992"/>
      <c r="O231" s="992"/>
    </row>
    <row r="232" spans="12:15" x14ac:dyDescent="0.2">
      <c r="L232" s="1002"/>
      <c r="M232" s="1002"/>
      <c r="N232" s="992"/>
      <c r="O232" s="992"/>
    </row>
    <row r="233" spans="12:15" x14ac:dyDescent="0.2">
      <c r="L233" s="1002"/>
      <c r="M233" s="1002"/>
      <c r="N233" s="992"/>
      <c r="O233" s="992"/>
    </row>
    <row r="234" spans="12:15" x14ac:dyDescent="0.2">
      <c r="L234" s="1002"/>
      <c r="M234" s="1002"/>
      <c r="N234" s="992"/>
      <c r="O234" s="992"/>
    </row>
    <row r="235" spans="12:15" x14ac:dyDescent="0.2">
      <c r="L235" s="1002"/>
      <c r="M235" s="1002"/>
      <c r="N235" s="992"/>
      <c r="O235" s="992"/>
    </row>
    <row r="236" spans="12:15" x14ac:dyDescent="0.2">
      <c r="L236" s="1002"/>
      <c r="M236" s="1002"/>
      <c r="N236" s="992"/>
      <c r="O236" s="992"/>
    </row>
    <row r="237" spans="12:15" x14ac:dyDescent="0.2">
      <c r="L237" s="1002"/>
      <c r="M237" s="1002"/>
      <c r="N237" s="992"/>
      <c r="O237" s="992"/>
    </row>
    <row r="238" spans="12:15" x14ac:dyDescent="0.2">
      <c r="L238" s="1002"/>
      <c r="M238" s="1002"/>
      <c r="N238" s="992"/>
      <c r="O238" s="992"/>
    </row>
    <row r="239" spans="12:15" x14ac:dyDescent="0.2">
      <c r="L239" s="1002"/>
      <c r="M239" s="1002"/>
      <c r="N239" s="992"/>
      <c r="O239" s="992"/>
    </row>
    <row r="240" spans="12:15" x14ac:dyDescent="0.2">
      <c r="L240" s="1002"/>
      <c r="M240" s="1002"/>
      <c r="N240" s="992"/>
      <c r="O240" s="992"/>
    </row>
    <row r="241" spans="12:15" x14ac:dyDescent="0.2">
      <c r="L241" s="1002"/>
      <c r="M241" s="1002"/>
      <c r="N241" s="992"/>
      <c r="O241" s="992"/>
    </row>
    <row r="242" spans="12:15" x14ac:dyDescent="0.2">
      <c r="L242" s="1002"/>
      <c r="M242" s="1002"/>
      <c r="N242" s="992"/>
      <c r="O242" s="992"/>
    </row>
    <row r="243" spans="12:15" x14ac:dyDescent="0.2">
      <c r="L243" s="1002"/>
      <c r="M243" s="1002"/>
      <c r="N243" s="992"/>
      <c r="O243" s="992"/>
    </row>
    <row r="244" spans="12:15" x14ac:dyDescent="0.2">
      <c r="L244" s="1002"/>
      <c r="M244" s="1002"/>
      <c r="N244" s="992"/>
      <c r="O244" s="992"/>
    </row>
    <row r="245" spans="12:15" x14ac:dyDescent="0.2">
      <c r="L245" s="1002"/>
      <c r="M245" s="1002"/>
      <c r="N245" s="992"/>
      <c r="O245" s="992"/>
    </row>
    <row r="246" spans="12:15" x14ac:dyDescent="0.2">
      <c r="L246" s="1002"/>
      <c r="M246" s="1002"/>
      <c r="N246" s="992"/>
      <c r="O246" s="992"/>
    </row>
    <row r="247" spans="12:15" x14ac:dyDescent="0.2">
      <c r="L247" s="1002"/>
      <c r="M247" s="1002"/>
      <c r="N247" s="992"/>
      <c r="O247" s="992"/>
    </row>
    <row r="248" spans="12:15" x14ac:dyDescent="0.2">
      <c r="L248" s="1002"/>
      <c r="M248" s="1002"/>
      <c r="N248" s="992"/>
      <c r="O248" s="992"/>
    </row>
    <row r="249" spans="12:15" x14ac:dyDescent="0.2">
      <c r="L249" s="1002"/>
      <c r="M249" s="1002"/>
      <c r="N249" s="992"/>
      <c r="O249" s="992"/>
    </row>
    <row r="250" spans="12:15" x14ac:dyDescent="0.2">
      <c r="L250" s="1002"/>
      <c r="M250" s="1002"/>
      <c r="N250" s="992"/>
      <c r="O250" s="992"/>
    </row>
    <row r="251" spans="12:15" x14ac:dyDescent="0.2">
      <c r="L251" s="1002"/>
      <c r="M251" s="1002"/>
      <c r="N251" s="992"/>
      <c r="O251" s="992"/>
    </row>
    <row r="252" spans="12:15" x14ac:dyDescent="0.2">
      <c r="L252" s="1002"/>
      <c r="M252" s="1002"/>
      <c r="N252" s="992"/>
      <c r="O252" s="992"/>
    </row>
    <row r="253" spans="12:15" x14ac:dyDescent="0.2">
      <c r="L253" s="1002"/>
      <c r="M253" s="1002"/>
      <c r="N253" s="992"/>
      <c r="O253" s="992"/>
    </row>
    <row r="254" spans="12:15" x14ac:dyDescent="0.2">
      <c r="L254" s="1002"/>
      <c r="M254" s="1002"/>
      <c r="N254" s="992"/>
      <c r="O254" s="992"/>
    </row>
    <row r="255" spans="12:15" x14ac:dyDescent="0.2">
      <c r="L255" s="992"/>
      <c r="M255" s="992"/>
      <c r="N255" s="992"/>
      <c r="O255" s="992"/>
    </row>
    <row r="256" spans="12:15" x14ac:dyDescent="0.2">
      <c r="L256" s="992"/>
      <c r="M256" s="992"/>
      <c r="N256" s="992"/>
      <c r="O256" s="992"/>
    </row>
    <row r="257" spans="12:15" x14ac:dyDescent="0.2">
      <c r="L257" s="992"/>
      <c r="M257" s="992"/>
      <c r="N257" s="992"/>
      <c r="O257" s="992"/>
    </row>
    <row r="258" spans="12:15" x14ac:dyDescent="0.2">
      <c r="L258" s="992"/>
      <c r="M258" s="992"/>
      <c r="N258" s="992"/>
      <c r="O258" s="992"/>
    </row>
    <row r="259" spans="12:15" x14ac:dyDescent="0.2">
      <c r="L259" s="992"/>
      <c r="M259" s="992"/>
      <c r="N259" s="992"/>
      <c r="O259" s="992"/>
    </row>
    <row r="260" spans="12:15" x14ac:dyDescent="0.2">
      <c r="L260" s="992"/>
      <c r="M260" s="992"/>
      <c r="N260" s="992"/>
      <c r="O260" s="992"/>
    </row>
    <row r="261" spans="12:15" x14ac:dyDescent="0.2">
      <c r="L261" s="992"/>
      <c r="M261" s="992"/>
      <c r="N261" s="992"/>
      <c r="O261" s="992"/>
    </row>
    <row r="262" spans="12:15" x14ac:dyDescent="0.2">
      <c r="L262" s="992"/>
      <c r="M262" s="992"/>
      <c r="N262" s="992"/>
      <c r="O262" s="992"/>
    </row>
  </sheetData>
  <autoFilter ref="A8:Q129">
    <filterColumn colId="16">
      <filters blank="1">
        <filter val="119.400"/>
        <filter val="127.360"/>
        <filter val="15.920"/>
        <filter val="163.180"/>
        <filter val="232.432"/>
        <filter val="242.780"/>
        <filter val="254.720"/>
        <filter val="318.400"/>
        <filter val="39.800"/>
        <filter val="403.254"/>
        <filter val="468.685"/>
        <filter val="47.760"/>
        <filter val="562.454"/>
        <filter val="573.120"/>
        <filter val="63.680"/>
        <filter val="66.386"/>
        <filter val="7.004.800"/>
        <filter val="87.560"/>
        <filter val="91.540"/>
        <filter val="937.370"/>
        <filter val="95.520"/>
        <filter val="979.080"/>
        <filter val="COSTO   TIEMPO   TOTAL                             RECURSO   HUMANO"/>
      </filters>
    </filterColumn>
  </autoFilter>
  <mergeCells count="203">
    <mergeCell ref="A2:O2"/>
    <mergeCell ref="T2:BC2"/>
    <mergeCell ref="A3:O3"/>
    <mergeCell ref="T3:BC3"/>
    <mergeCell ref="A4:O4"/>
    <mergeCell ref="T4:BC4"/>
    <mergeCell ref="A6:Q6"/>
    <mergeCell ref="T6:BC6"/>
    <mergeCell ref="A9:A11"/>
    <mergeCell ref="B9:B11"/>
    <mergeCell ref="C9:C11"/>
    <mergeCell ref="D9:D11"/>
    <mergeCell ref="E9:E11"/>
    <mergeCell ref="F9:F11"/>
    <mergeCell ref="G9:G11"/>
    <mergeCell ref="H9:H11"/>
    <mergeCell ref="AI10:AI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N10:N11"/>
    <mergeCell ref="O10:O11"/>
    <mergeCell ref="P10:P11"/>
    <mergeCell ref="Q10:Q11"/>
    <mergeCell ref="AC10:AE10"/>
    <mergeCell ref="AF10:AF11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G10:AG11"/>
    <mergeCell ref="AH10:AH11"/>
    <mergeCell ref="BB10:BB11"/>
    <mergeCell ref="BC10:BC11"/>
    <mergeCell ref="D14:D15"/>
    <mergeCell ref="U14:U15"/>
    <mergeCell ref="D16:D17"/>
    <mergeCell ref="U16:U17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D28:D29"/>
    <mergeCell ref="U28:U29"/>
    <mergeCell ref="D30:D31"/>
    <mergeCell ref="U30:U31"/>
    <mergeCell ref="D32:D33"/>
    <mergeCell ref="U32:U33"/>
    <mergeCell ref="D22:D23"/>
    <mergeCell ref="U22:U23"/>
    <mergeCell ref="D24:D25"/>
    <mergeCell ref="U24:U25"/>
    <mergeCell ref="D26:D27"/>
    <mergeCell ref="U26:U27"/>
    <mergeCell ref="D43:D44"/>
    <mergeCell ref="U43:U44"/>
    <mergeCell ref="D45:D46"/>
    <mergeCell ref="U45:U46"/>
    <mergeCell ref="D47:D48"/>
    <mergeCell ref="U47:U48"/>
    <mergeCell ref="D35:D36"/>
    <mergeCell ref="U35:U36"/>
    <mergeCell ref="D39:D40"/>
    <mergeCell ref="U39:U40"/>
    <mergeCell ref="D41:D42"/>
    <mergeCell ref="U41:U42"/>
    <mergeCell ref="D55:D56"/>
    <mergeCell ref="U55:U56"/>
    <mergeCell ref="D58:D59"/>
    <mergeCell ref="U58:U59"/>
    <mergeCell ref="D60:D61"/>
    <mergeCell ref="U60:U61"/>
    <mergeCell ref="D49:D50"/>
    <mergeCell ref="U49:U50"/>
    <mergeCell ref="D51:D52"/>
    <mergeCell ref="U51:U52"/>
    <mergeCell ref="D53:D54"/>
    <mergeCell ref="U53:U54"/>
    <mergeCell ref="D69:D70"/>
    <mergeCell ref="U69:U70"/>
    <mergeCell ref="D71:D72"/>
    <mergeCell ref="U71:U72"/>
    <mergeCell ref="D73:D74"/>
    <mergeCell ref="U73:U74"/>
    <mergeCell ref="D62:D63"/>
    <mergeCell ref="U62:U63"/>
    <mergeCell ref="D64:D65"/>
    <mergeCell ref="U64:U65"/>
    <mergeCell ref="D66:D67"/>
    <mergeCell ref="U66:U67"/>
    <mergeCell ref="D82:D83"/>
    <mergeCell ref="U82:U83"/>
    <mergeCell ref="D84:D85"/>
    <mergeCell ref="U84:U85"/>
    <mergeCell ref="D86:D87"/>
    <mergeCell ref="U86:U87"/>
    <mergeCell ref="D76:D77"/>
    <mergeCell ref="U76:U77"/>
    <mergeCell ref="D78:D79"/>
    <mergeCell ref="U78:U79"/>
    <mergeCell ref="D80:D81"/>
    <mergeCell ref="U80:U81"/>
    <mergeCell ref="D96:D97"/>
    <mergeCell ref="U96:U97"/>
    <mergeCell ref="D100:D101"/>
    <mergeCell ref="U100:U101"/>
    <mergeCell ref="D109:D110"/>
    <mergeCell ref="U109:U110"/>
    <mergeCell ref="D88:D89"/>
    <mergeCell ref="U88:U89"/>
    <mergeCell ref="D90:D91"/>
    <mergeCell ref="U90:U91"/>
    <mergeCell ref="D94:D95"/>
    <mergeCell ref="U94:U95"/>
    <mergeCell ref="D117:D118"/>
    <mergeCell ref="U117:U118"/>
    <mergeCell ref="D119:D120"/>
    <mergeCell ref="U119:U120"/>
    <mergeCell ref="D121:D122"/>
    <mergeCell ref="U121:U122"/>
    <mergeCell ref="D111:D112"/>
    <mergeCell ref="U111:U112"/>
    <mergeCell ref="D113:D114"/>
    <mergeCell ref="U113:U114"/>
    <mergeCell ref="D115:D116"/>
    <mergeCell ref="U115:U116"/>
    <mergeCell ref="A131:J131"/>
    <mergeCell ref="A132:D132"/>
    <mergeCell ref="E132:G132"/>
    <mergeCell ref="K132:L132"/>
    <mergeCell ref="A133:D133"/>
    <mergeCell ref="E133:G133"/>
    <mergeCell ref="K133:L133"/>
    <mergeCell ref="D123:D124"/>
    <mergeCell ref="U123:U124"/>
    <mergeCell ref="D125:D126"/>
    <mergeCell ref="U125:U126"/>
    <mergeCell ref="D127:D128"/>
    <mergeCell ref="U127:U128"/>
    <mergeCell ref="A136:D136"/>
    <mergeCell ref="E136:G136"/>
    <mergeCell ref="K136:L136"/>
    <mergeCell ref="M136:N136"/>
    <mergeCell ref="A137:D137"/>
    <mergeCell ref="E137:G137"/>
    <mergeCell ref="K137:L137"/>
    <mergeCell ref="U133:U134"/>
    <mergeCell ref="A134:D134"/>
    <mergeCell ref="E134:G134"/>
    <mergeCell ref="K134:L134"/>
    <mergeCell ref="A135:D135"/>
    <mergeCell ref="E135:G135"/>
    <mergeCell ref="K135:L135"/>
    <mergeCell ref="M135:N135"/>
    <mergeCell ref="E140:G140"/>
    <mergeCell ref="K140:L140"/>
    <mergeCell ref="E141:G141"/>
    <mergeCell ref="S146:S147"/>
    <mergeCell ref="S148:S151"/>
    <mergeCell ref="E153:G153"/>
    <mergeCell ref="A138:D138"/>
    <mergeCell ref="E138:G138"/>
    <mergeCell ref="K138:L138"/>
    <mergeCell ref="M138:N138"/>
    <mergeCell ref="A139:D139"/>
    <mergeCell ref="E139:G139"/>
    <mergeCell ref="K139:L139"/>
    <mergeCell ref="M139:N13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2"/>
  <sheetViews>
    <sheetView showGridLines="0" zoomScale="90" zoomScaleNormal="90" workbookViewId="0">
      <selection activeCell="A12" sqref="A12:XFD12"/>
    </sheetView>
  </sheetViews>
  <sheetFormatPr baseColWidth="10" defaultColWidth="9.140625" defaultRowHeight="12.75" x14ac:dyDescent="0.2"/>
  <cols>
    <col min="1" max="1" width="9.140625" style="487"/>
    <col min="2" max="2" width="9.140625" style="498"/>
    <col min="3" max="3" width="9.140625" style="499"/>
    <col min="4" max="4" width="9.140625" style="500"/>
    <col min="5" max="6" width="9.140625" style="501"/>
    <col min="7" max="7" width="9.140625" style="502"/>
    <col min="8" max="8" width="9.140625" style="503"/>
    <col min="9" max="9" width="9.140625" style="504"/>
    <col min="10" max="10" width="9.140625" style="505"/>
    <col min="11" max="15" width="9.140625" style="506"/>
    <col min="16" max="17" width="9.140625" style="507"/>
    <col min="18" max="18" width="9.140625" style="508"/>
    <col min="19" max="19" width="9.140625" style="509"/>
    <col min="20" max="20" width="9.140625" style="487"/>
    <col min="21" max="26" width="9.140625" style="501"/>
    <col min="27" max="45" width="9.140625" style="502"/>
    <col min="46" max="57" width="9.140625" style="501"/>
    <col min="58" max="1025" width="9.140625" style="274"/>
    <col min="1026" max="16384" width="9.140625" style="273"/>
  </cols>
  <sheetData>
    <row r="1" spans="1:1024" s="269" customFormat="1" x14ac:dyDescent="0.2">
      <c r="A1" s="262"/>
      <c r="B1" s="263"/>
      <c r="C1" s="262"/>
      <c r="D1" s="264"/>
      <c r="E1" s="262"/>
      <c r="F1" s="262"/>
      <c r="G1" s="262"/>
      <c r="H1" s="265"/>
      <c r="I1" s="265"/>
      <c r="J1" s="266"/>
      <c r="K1" s="262"/>
      <c r="L1" s="262"/>
      <c r="M1" s="262"/>
      <c r="N1" s="262"/>
      <c r="O1" s="262"/>
      <c r="P1" s="267"/>
      <c r="Q1" s="267"/>
      <c r="R1" s="267"/>
      <c r="S1" s="268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</row>
    <row r="2" spans="1:1024" ht="13.5" customHeight="1" x14ac:dyDescent="0.2">
      <c r="A2" s="1643" t="s">
        <v>0</v>
      </c>
      <c r="B2" s="1643"/>
      <c r="C2" s="1643"/>
      <c r="D2" s="1643"/>
      <c r="E2" s="1643"/>
      <c r="F2" s="1643"/>
      <c r="G2" s="1643"/>
      <c r="H2" s="1643"/>
      <c r="I2" s="1643"/>
      <c r="J2" s="1643"/>
      <c r="K2" s="1643"/>
      <c r="L2" s="1643"/>
      <c r="M2" s="1643"/>
      <c r="N2" s="1643"/>
      <c r="O2" s="1643"/>
      <c r="P2" s="270"/>
      <c r="Q2" s="270"/>
      <c r="R2" s="271"/>
      <c r="S2" s="272"/>
      <c r="T2" s="1643" t="s">
        <v>0</v>
      </c>
      <c r="U2" s="1643"/>
      <c r="V2" s="1643"/>
      <c r="W2" s="1643"/>
      <c r="X2" s="1643"/>
      <c r="Y2" s="1643"/>
      <c r="Z2" s="1643"/>
      <c r="AA2" s="1643"/>
      <c r="AB2" s="1643"/>
      <c r="AC2" s="1643"/>
      <c r="AD2" s="1643"/>
      <c r="AE2" s="1643"/>
      <c r="AF2" s="1643"/>
      <c r="AG2" s="1643"/>
      <c r="AH2" s="1643"/>
      <c r="AI2" s="1643"/>
      <c r="AJ2" s="1643"/>
      <c r="AK2" s="1643"/>
      <c r="AL2" s="1643"/>
      <c r="AM2" s="1643"/>
      <c r="AN2" s="1643"/>
      <c r="AO2" s="1643"/>
      <c r="AP2" s="1643"/>
      <c r="AQ2" s="1643"/>
      <c r="AR2" s="1643"/>
      <c r="AS2" s="1643"/>
      <c r="AT2" s="1643"/>
      <c r="AU2" s="1643"/>
      <c r="AV2" s="1643"/>
      <c r="AW2" s="1643"/>
      <c r="AX2" s="1643"/>
      <c r="AY2" s="1643"/>
      <c r="AZ2" s="1643"/>
      <c r="BA2" s="1643"/>
      <c r="BB2" s="1643"/>
      <c r="BC2" s="1643"/>
      <c r="BD2" s="1643"/>
      <c r="BE2" s="1643"/>
      <c r="BF2" s="273"/>
      <c r="BG2" s="273"/>
      <c r="BH2" s="273"/>
      <c r="BI2" s="273"/>
      <c r="BJ2" s="273"/>
      <c r="BK2" s="273"/>
      <c r="BL2" s="273"/>
      <c r="BM2" s="273"/>
      <c r="BN2" s="273"/>
      <c r="BO2" s="273"/>
      <c r="BP2" s="273"/>
      <c r="BQ2" s="273"/>
      <c r="BR2" s="273"/>
      <c r="BS2" s="273"/>
      <c r="BT2" s="273"/>
      <c r="BU2" s="273"/>
      <c r="BV2" s="273"/>
      <c r="BW2" s="273"/>
      <c r="BX2" s="273"/>
      <c r="BY2" s="273"/>
      <c r="BZ2" s="273"/>
      <c r="CA2" s="273"/>
      <c r="CB2" s="273"/>
      <c r="CC2" s="273"/>
      <c r="CD2" s="273"/>
      <c r="CE2" s="273"/>
      <c r="CF2" s="273"/>
      <c r="CG2" s="273"/>
      <c r="CH2" s="273"/>
      <c r="CI2" s="273"/>
      <c r="CJ2" s="273"/>
      <c r="CK2" s="273"/>
      <c r="CL2" s="273"/>
      <c r="CM2" s="273"/>
      <c r="CN2" s="273"/>
      <c r="CO2" s="273"/>
      <c r="CP2" s="273"/>
      <c r="CQ2" s="273"/>
      <c r="CR2" s="273"/>
      <c r="CS2" s="273"/>
      <c r="CT2" s="273"/>
      <c r="CU2" s="273"/>
      <c r="CV2" s="273"/>
      <c r="CW2" s="273"/>
      <c r="CX2" s="273"/>
      <c r="CY2" s="273"/>
      <c r="CZ2" s="273"/>
      <c r="DA2" s="273"/>
      <c r="DB2" s="273"/>
      <c r="DC2" s="273"/>
      <c r="DD2" s="273"/>
      <c r="DE2" s="273"/>
      <c r="DF2" s="273"/>
      <c r="DG2" s="273"/>
      <c r="DH2" s="273"/>
      <c r="DI2" s="273"/>
      <c r="DJ2" s="273"/>
      <c r="DK2" s="273"/>
      <c r="DL2" s="273"/>
      <c r="DM2" s="273"/>
      <c r="DN2" s="273"/>
      <c r="DO2" s="273"/>
      <c r="DP2" s="273"/>
      <c r="DQ2" s="273"/>
      <c r="DR2" s="273"/>
      <c r="DS2" s="273"/>
      <c r="DT2" s="273"/>
      <c r="DU2" s="273"/>
      <c r="DV2" s="273"/>
      <c r="DW2" s="273"/>
      <c r="DX2" s="273"/>
      <c r="DY2" s="273"/>
      <c r="DZ2" s="273"/>
      <c r="EA2" s="273"/>
      <c r="EB2" s="273"/>
      <c r="EC2" s="273"/>
      <c r="ED2" s="273"/>
      <c r="EE2" s="273"/>
      <c r="EF2" s="273"/>
      <c r="EG2" s="273"/>
      <c r="EH2" s="273"/>
      <c r="EI2" s="273"/>
      <c r="EJ2" s="273"/>
      <c r="EK2" s="273"/>
      <c r="EL2" s="273"/>
      <c r="EM2" s="273"/>
      <c r="EN2" s="273"/>
      <c r="EO2" s="273"/>
      <c r="EP2" s="273"/>
      <c r="EQ2" s="273"/>
      <c r="ER2" s="273"/>
      <c r="ES2" s="273"/>
      <c r="ET2" s="273"/>
      <c r="EU2" s="273"/>
      <c r="EV2" s="273"/>
      <c r="EW2" s="273"/>
      <c r="EX2" s="273"/>
      <c r="EY2" s="273"/>
      <c r="EZ2" s="273"/>
      <c r="FA2" s="273"/>
      <c r="FB2" s="273"/>
      <c r="FC2" s="273"/>
      <c r="FD2" s="273"/>
      <c r="FE2" s="273"/>
      <c r="FF2" s="273"/>
      <c r="FG2" s="273"/>
      <c r="FH2" s="273"/>
      <c r="FI2" s="273"/>
      <c r="FJ2" s="273"/>
      <c r="FK2" s="273"/>
      <c r="FL2" s="273"/>
      <c r="FM2" s="273"/>
      <c r="FN2" s="273"/>
      <c r="FO2" s="273"/>
      <c r="FP2" s="273"/>
      <c r="FQ2" s="273"/>
      <c r="FR2" s="273"/>
      <c r="FS2" s="273"/>
      <c r="FT2" s="273"/>
      <c r="FU2" s="273"/>
      <c r="FV2" s="273"/>
      <c r="FW2" s="273"/>
      <c r="FX2" s="273"/>
      <c r="FY2" s="273"/>
      <c r="FZ2" s="273"/>
      <c r="GA2" s="273"/>
      <c r="GB2" s="273"/>
      <c r="GC2" s="273"/>
      <c r="GD2" s="273"/>
      <c r="GE2" s="273"/>
      <c r="GF2" s="273"/>
      <c r="GG2" s="273"/>
      <c r="GH2" s="273"/>
      <c r="GI2" s="273"/>
      <c r="GJ2" s="273"/>
      <c r="GK2" s="273"/>
      <c r="GL2" s="273"/>
      <c r="GM2" s="273"/>
      <c r="GN2" s="273"/>
      <c r="GO2" s="273"/>
      <c r="GP2" s="273"/>
      <c r="GQ2" s="273"/>
      <c r="GR2" s="273"/>
      <c r="GS2" s="273"/>
      <c r="GT2" s="273"/>
      <c r="GU2" s="273"/>
      <c r="GV2" s="273"/>
      <c r="GW2" s="273"/>
      <c r="GX2" s="273"/>
      <c r="GY2" s="273"/>
      <c r="GZ2" s="273"/>
      <c r="HA2" s="273"/>
      <c r="HB2" s="273"/>
      <c r="HC2" s="273"/>
      <c r="HD2" s="273"/>
      <c r="HE2" s="273"/>
      <c r="HF2" s="273"/>
      <c r="HG2" s="273"/>
      <c r="HH2" s="273"/>
      <c r="HI2" s="273"/>
      <c r="HJ2" s="273"/>
      <c r="HK2" s="273"/>
      <c r="HL2" s="273"/>
      <c r="HM2" s="273"/>
      <c r="HN2" s="273"/>
      <c r="HO2" s="273"/>
      <c r="HP2" s="273"/>
      <c r="HQ2" s="273"/>
      <c r="HR2" s="273"/>
      <c r="HS2" s="273"/>
      <c r="HT2" s="273"/>
      <c r="HU2" s="273"/>
      <c r="HV2" s="273"/>
      <c r="HW2" s="273"/>
      <c r="HX2" s="273"/>
      <c r="HY2" s="273"/>
      <c r="HZ2" s="273"/>
      <c r="IA2" s="273"/>
      <c r="IB2" s="273"/>
      <c r="IC2" s="273"/>
      <c r="ID2" s="273"/>
      <c r="IE2" s="273"/>
      <c r="IF2" s="273"/>
      <c r="IG2" s="273"/>
      <c r="IH2" s="273"/>
      <c r="II2" s="273"/>
      <c r="IJ2" s="273"/>
      <c r="IK2" s="273"/>
      <c r="IL2" s="273"/>
      <c r="IM2" s="273"/>
      <c r="IN2" s="273"/>
      <c r="IO2" s="273"/>
      <c r="IP2" s="273"/>
      <c r="IQ2" s="273"/>
      <c r="IR2" s="273"/>
      <c r="IS2" s="273"/>
      <c r="IT2" s="273"/>
      <c r="IU2" s="273"/>
      <c r="IV2" s="273"/>
      <c r="IW2" s="273"/>
      <c r="IX2" s="273"/>
      <c r="IY2" s="273"/>
      <c r="IZ2" s="273"/>
      <c r="JA2" s="273"/>
      <c r="JB2" s="273"/>
      <c r="JC2" s="273"/>
      <c r="JD2" s="273"/>
      <c r="JE2" s="273"/>
      <c r="JF2" s="273"/>
      <c r="JG2" s="273"/>
      <c r="JH2" s="273"/>
      <c r="JI2" s="273"/>
      <c r="JJ2" s="273"/>
      <c r="JK2" s="273"/>
      <c r="JL2" s="273"/>
      <c r="JM2" s="273"/>
      <c r="JN2" s="273"/>
      <c r="JO2" s="273"/>
      <c r="JP2" s="273"/>
      <c r="JQ2" s="273"/>
      <c r="JR2" s="273"/>
      <c r="JS2" s="273"/>
      <c r="JT2" s="273"/>
      <c r="JU2" s="273"/>
      <c r="JV2" s="273"/>
      <c r="JW2" s="273"/>
      <c r="JX2" s="273"/>
      <c r="JY2" s="273"/>
      <c r="JZ2" s="273"/>
      <c r="KA2" s="273"/>
      <c r="KB2" s="273"/>
      <c r="KC2" s="273"/>
      <c r="KD2" s="273"/>
      <c r="KE2" s="273"/>
      <c r="KF2" s="273"/>
      <c r="KG2" s="273"/>
      <c r="KH2" s="273"/>
      <c r="KI2" s="273"/>
      <c r="KJ2" s="273"/>
      <c r="KK2" s="273"/>
      <c r="KL2" s="273"/>
      <c r="KM2" s="273"/>
      <c r="KN2" s="273"/>
      <c r="KO2" s="273"/>
      <c r="KP2" s="273"/>
      <c r="KQ2" s="273"/>
      <c r="KR2" s="273"/>
      <c r="KS2" s="273"/>
      <c r="KT2" s="273"/>
      <c r="KU2" s="273"/>
      <c r="KV2" s="273"/>
      <c r="KW2" s="273"/>
      <c r="KX2" s="273"/>
      <c r="KY2" s="273"/>
      <c r="KZ2" s="273"/>
      <c r="LA2" s="273"/>
      <c r="LB2" s="273"/>
      <c r="LC2" s="273"/>
      <c r="LD2" s="273"/>
      <c r="LE2" s="273"/>
      <c r="LF2" s="273"/>
      <c r="LG2" s="273"/>
      <c r="LH2" s="273"/>
      <c r="LI2" s="273"/>
      <c r="LJ2" s="273"/>
      <c r="LK2" s="273"/>
      <c r="LL2" s="273"/>
      <c r="LM2" s="273"/>
      <c r="LN2" s="273"/>
      <c r="LO2" s="273"/>
      <c r="LP2" s="273"/>
      <c r="LQ2" s="273"/>
      <c r="LR2" s="273"/>
      <c r="LS2" s="273"/>
      <c r="LT2" s="273"/>
      <c r="LU2" s="273"/>
      <c r="LV2" s="273"/>
      <c r="LW2" s="273"/>
      <c r="LX2" s="273"/>
      <c r="LY2" s="273"/>
      <c r="LZ2" s="273"/>
      <c r="MA2" s="273"/>
      <c r="MB2" s="273"/>
      <c r="MC2" s="273"/>
      <c r="MD2" s="273"/>
      <c r="ME2" s="273"/>
      <c r="MF2" s="273"/>
      <c r="MG2" s="273"/>
      <c r="MH2" s="273"/>
      <c r="MI2" s="273"/>
      <c r="MJ2" s="273"/>
      <c r="MK2" s="273"/>
      <c r="ML2" s="273"/>
      <c r="MM2" s="273"/>
      <c r="MN2" s="273"/>
      <c r="MO2" s="273"/>
      <c r="MP2" s="273"/>
      <c r="MQ2" s="273"/>
      <c r="MR2" s="273"/>
      <c r="MS2" s="273"/>
      <c r="MT2" s="273"/>
      <c r="MU2" s="273"/>
      <c r="MV2" s="273"/>
      <c r="MW2" s="273"/>
      <c r="MX2" s="273"/>
      <c r="MY2" s="273"/>
      <c r="MZ2" s="273"/>
      <c r="NA2" s="273"/>
      <c r="NB2" s="273"/>
      <c r="NC2" s="273"/>
      <c r="ND2" s="273"/>
      <c r="NE2" s="273"/>
      <c r="NF2" s="273"/>
      <c r="NG2" s="273"/>
      <c r="NH2" s="273"/>
      <c r="NI2" s="273"/>
      <c r="NJ2" s="273"/>
      <c r="NK2" s="273"/>
      <c r="NL2" s="273"/>
      <c r="NM2" s="273"/>
      <c r="NN2" s="273"/>
      <c r="NO2" s="273"/>
      <c r="NP2" s="273"/>
      <c r="NQ2" s="273"/>
      <c r="NR2" s="273"/>
      <c r="NS2" s="273"/>
      <c r="NT2" s="273"/>
      <c r="NU2" s="273"/>
      <c r="NV2" s="273"/>
      <c r="NW2" s="273"/>
      <c r="NX2" s="273"/>
      <c r="NY2" s="273"/>
      <c r="NZ2" s="273"/>
      <c r="OA2" s="273"/>
      <c r="OB2" s="273"/>
      <c r="OC2" s="273"/>
      <c r="OD2" s="273"/>
      <c r="OE2" s="273"/>
      <c r="OF2" s="273"/>
      <c r="OG2" s="273"/>
      <c r="OH2" s="273"/>
      <c r="OI2" s="273"/>
      <c r="OJ2" s="273"/>
      <c r="OK2" s="273"/>
      <c r="OL2" s="273"/>
      <c r="OM2" s="273"/>
      <c r="ON2" s="273"/>
      <c r="OO2" s="273"/>
      <c r="OP2" s="273"/>
      <c r="OQ2" s="273"/>
      <c r="OR2" s="273"/>
      <c r="OS2" s="273"/>
      <c r="OT2" s="273"/>
      <c r="OU2" s="273"/>
      <c r="OV2" s="273"/>
      <c r="OW2" s="273"/>
      <c r="OX2" s="273"/>
      <c r="OY2" s="273"/>
      <c r="OZ2" s="273"/>
      <c r="PA2" s="273"/>
      <c r="PB2" s="273"/>
      <c r="PC2" s="273"/>
      <c r="PD2" s="273"/>
      <c r="PE2" s="273"/>
      <c r="PF2" s="273"/>
      <c r="PG2" s="273"/>
      <c r="PH2" s="273"/>
      <c r="PI2" s="273"/>
      <c r="PJ2" s="273"/>
      <c r="PK2" s="273"/>
      <c r="PL2" s="273"/>
      <c r="PM2" s="273"/>
      <c r="PN2" s="273"/>
      <c r="PO2" s="273"/>
      <c r="PP2" s="273"/>
      <c r="PQ2" s="273"/>
      <c r="PR2" s="273"/>
      <c r="PS2" s="273"/>
      <c r="PT2" s="273"/>
      <c r="PU2" s="273"/>
      <c r="PV2" s="273"/>
      <c r="PW2" s="273"/>
      <c r="PX2" s="273"/>
      <c r="PY2" s="273"/>
      <c r="PZ2" s="273"/>
      <c r="QA2" s="273"/>
      <c r="QB2" s="273"/>
      <c r="QC2" s="273"/>
      <c r="QD2" s="273"/>
      <c r="QE2" s="273"/>
      <c r="QF2" s="273"/>
      <c r="QG2" s="273"/>
      <c r="QH2" s="273"/>
      <c r="QI2" s="273"/>
      <c r="QJ2" s="273"/>
      <c r="QK2" s="273"/>
      <c r="QL2" s="273"/>
      <c r="QM2" s="273"/>
      <c r="QN2" s="273"/>
      <c r="QO2" s="273"/>
      <c r="QP2" s="273"/>
      <c r="QQ2" s="273"/>
      <c r="QR2" s="273"/>
      <c r="QS2" s="273"/>
      <c r="QT2" s="273"/>
      <c r="QU2" s="273"/>
      <c r="QV2" s="273"/>
      <c r="QW2" s="273"/>
      <c r="QX2" s="273"/>
      <c r="QY2" s="273"/>
      <c r="QZ2" s="273"/>
      <c r="RA2" s="273"/>
      <c r="RB2" s="273"/>
      <c r="RC2" s="273"/>
      <c r="RD2" s="273"/>
      <c r="RE2" s="273"/>
      <c r="RF2" s="273"/>
      <c r="RG2" s="273"/>
      <c r="RH2" s="273"/>
      <c r="RI2" s="273"/>
      <c r="RJ2" s="273"/>
      <c r="RK2" s="273"/>
      <c r="RL2" s="273"/>
      <c r="RM2" s="273"/>
      <c r="RN2" s="273"/>
      <c r="RO2" s="273"/>
      <c r="RP2" s="273"/>
      <c r="RQ2" s="273"/>
      <c r="RR2" s="273"/>
      <c r="RS2" s="273"/>
      <c r="RT2" s="273"/>
      <c r="RU2" s="273"/>
      <c r="RV2" s="273"/>
      <c r="RW2" s="273"/>
      <c r="RX2" s="273"/>
      <c r="RY2" s="273"/>
      <c r="RZ2" s="273"/>
      <c r="SA2" s="273"/>
      <c r="SB2" s="273"/>
      <c r="SC2" s="273"/>
      <c r="SD2" s="273"/>
      <c r="SE2" s="273"/>
      <c r="SF2" s="273"/>
      <c r="SG2" s="273"/>
      <c r="SH2" s="273"/>
      <c r="SI2" s="273"/>
      <c r="SJ2" s="273"/>
      <c r="SK2" s="273"/>
      <c r="SL2" s="273"/>
      <c r="SM2" s="273"/>
      <c r="SN2" s="273"/>
      <c r="SO2" s="273"/>
      <c r="SP2" s="273"/>
      <c r="SQ2" s="273"/>
      <c r="SR2" s="273"/>
      <c r="SS2" s="273"/>
      <c r="ST2" s="273"/>
      <c r="SU2" s="273"/>
      <c r="SV2" s="273"/>
      <c r="SW2" s="273"/>
      <c r="SX2" s="273"/>
      <c r="SY2" s="273"/>
      <c r="SZ2" s="273"/>
      <c r="TA2" s="273"/>
      <c r="TB2" s="273"/>
      <c r="TC2" s="273"/>
      <c r="TD2" s="273"/>
      <c r="TE2" s="273"/>
      <c r="TF2" s="273"/>
      <c r="TG2" s="273"/>
      <c r="TH2" s="273"/>
      <c r="TI2" s="273"/>
      <c r="TJ2" s="273"/>
      <c r="TK2" s="273"/>
      <c r="TL2" s="273"/>
      <c r="TM2" s="273"/>
      <c r="TN2" s="273"/>
      <c r="TO2" s="273"/>
      <c r="TP2" s="273"/>
      <c r="TQ2" s="273"/>
      <c r="TR2" s="273"/>
      <c r="TS2" s="273"/>
      <c r="TT2" s="273"/>
      <c r="TU2" s="273"/>
      <c r="TV2" s="273"/>
      <c r="TW2" s="273"/>
      <c r="TX2" s="273"/>
      <c r="TY2" s="273"/>
      <c r="TZ2" s="273"/>
      <c r="UA2" s="273"/>
      <c r="UB2" s="273"/>
      <c r="UC2" s="273"/>
      <c r="UD2" s="273"/>
      <c r="UE2" s="273"/>
      <c r="UF2" s="273"/>
      <c r="UG2" s="273"/>
      <c r="UH2" s="273"/>
      <c r="UI2" s="273"/>
      <c r="UJ2" s="273"/>
      <c r="UK2" s="273"/>
      <c r="UL2" s="273"/>
      <c r="UM2" s="273"/>
      <c r="UN2" s="273"/>
      <c r="UO2" s="273"/>
      <c r="UP2" s="273"/>
      <c r="UQ2" s="273"/>
      <c r="UR2" s="273"/>
      <c r="US2" s="273"/>
      <c r="UT2" s="273"/>
      <c r="UU2" s="273"/>
      <c r="UV2" s="273"/>
      <c r="UW2" s="273"/>
      <c r="UX2" s="273"/>
      <c r="UY2" s="273"/>
      <c r="UZ2" s="273"/>
      <c r="VA2" s="273"/>
      <c r="VB2" s="273"/>
      <c r="VC2" s="273"/>
      <c r="VD2" s="273"/>
      <c r="VE2" s="273"/>
      <c r="VF2" s="273"/>
      <c r="VG2" s="273"/>
      <c r="VH2" s="273"/>
      <c r="VI2" s="273"/>
      <c r="VJ2" s="273"/>
      <c r="VK2" s="273"/>
      <c r="VL2" s="273"/>
      <c r="VM2" s="273"/>
      <c r="VN2" s="273"/>
      <c r="VO2" s="273"/>
      <c r="VP2" s="273"/>
      <c r="VQ2" s="273"/>
      <c r="VR2" s="273"/>
      <c r="VS2" s="273"/>
      <c r="VT2" s="273"/>
      <c r="VU2" s="273"/>
      <c r="VV2" s="273"/>
      <c r="VW2" s="273"/>
      <c r="VX2" s="273"/>
      <c r="VY2" s="273"/>
      <c r="VZ2" s="273"/>
      <c r="WA2" s="273"/>
      <c r="WB2" s="273"/>
      <c r="WC2" s="273"/>
      <c r="WD2" s="273"/>
      <c r="WE2" s="273"/>
      <c r="WF2" s="273"/>
      <c r="WG2" s="273"/>
      <c r="WH2" s="273"/>
      <c r="WI2" s="273"/>
      <c r="WJ2" s="273"/>
      <c r="WK2" s="273"/>
      <c r="WL2" s="273"/>
      <c r="WM2" s="273"/>
      <c r="WN2" s="273"/>
      <c r="WO2" s="273"/>
      <c r="WP2" s="273"/>
      <c r="WQ2" s="273"/>
      <c r="WR2" s="273"/>
      <c r="WS2" s="273"/>
      <c r="WT2" s="273"/>
      <c r="WU2" s="273"/>
      <c r="WV2" s="273"/>
      <c r="WW2" s="273"/>
      <c r="WX2" s="273"/>
      <c r="WY2" s="273"/>
      <c r="WZ2" s="273"/>
      <c r="XA2" s="273"/>
      <c r="XB2" s="273"/>
      <c r="XC2" s="273"/>
      <c r="XD2" s="273"/>
      <c r="XE2" s="273"/>
      <c r="XF2" s="273"/>
      <c r="XG2" s="273"/>
      <c r="XH2" s="273"/>
      <c r="XI2" s="273"/>
      <c r="XJ2" s="273"/>
      <c r="XK2" s="273"/>
      <c r="XL2" s="273"/>
      <c r="XM2" s="273"/>
      <c r="XN2" s="273"/>
      <c r="XO2" s="273"/>
      <c r="XP2" s="273"/>
      <c r="XQ2" s="273"/>
      <c r="XR2" s="273"/>
      <c r="XS2" s="273"/>
      <c r="XT2" s="273"/>
      <c r="XU2" s="273"/>
      <c r="XV2" s="273"/>
      <c r="XW2" s="273"/>
      <c r="XX2" s="273"/>
      <c r="XY2" s="273"/>
      <c r="XZ2" s="273"/>
      <c r="YA2" s="273"/>
      <c r="YB2" s="273"/>
      <c r="YC2" s="273"/>
      <c r="YD2" s="273"/>
      <c r="YE2" s="273"/>
      <c r="YF2" s="273"/>
      <c r="YG2" s="273"/>
      <c r="YH2" s="273"/>
      <c r="YI2" s="273"/>
      <c r="YJ2" s="273"/>
      <c r="YK2" s="273"/>
      <c r="YL2" s="273"/>
      <c r="YM2" s="273"/>
      <c r="YN2" s="273"/>
      <c r="YO2" s="273"/>
      <c r="YP2" s="273"/>
      <c r="YQ2" s="273"/>
      <c r="YR2" s="273"/>
      <c r="YS2" s="273"/>
      <c r="YT2" s="273"/>
      <c r="YU2" s="273"/>
      <c r="YV2" s="273"/>
      <c r="YW2" s="273"/>
      <c r="YX2" s="273"/>
      <c r="YY2" s="273"/>
      <c r="YZ2" s="273"/>
      <c r="ZA2" s="273"/>
      <c r="ZB2" s="273"/>
      <c r="ZC2" s="273"/>
      <c r="ZD2" s="273"/>
      <c r="ZE2" s="273"/>
      <c r="ZF2" s="273"/>
      <c r="ZG2" s="273"/>
      <c r="ZH2" s="273"/>
      <c r="ZI2" s="273"/>
      <c r="ZJ2" s="273"/>
      <c r="ZK2" s="273"/>
      <c r="ZL2" s="273"/>
      <c r="ZM2" s="273"/>
      <c r="ZN2" s="273"/>
      <c r="ZO2" s="273"/>
      <c r="ZP2" s="273"/>
      <c r="ZQ2" s="273"/>
      <c r="ZR2" s="273"/>
      <c r="ZS2" s="273"/>
      <c r="ZT2" s="273"/>
      <c r="ZU2" s="273"/>
      <c r="ZV2" s="273"/>
      <c r="ZW2" s="273"/>
      <c r="ZX2" s="273"/>
      <c r="ZY2" s="273"/>
      <c r="ZZ2" s="273"/>
      <c r="AAA2" s="273"/>
      <c r="AAB2" s="273"/>
      <c r="AAC2" s="273"/>
      <c r="AAD2" s="273"/>
      <c r="AAE2" s="273"/>
      <c r="AAF2" s="273"/>
      <c r="AAG2" s="273"/>
      <c r="AAH2" s="273"/>
      <c r="AAI2" s="273"/>
      <c r="AAJ2" s="273"/>
      <c r="AAK2" s="273"/>
      <c r="AAL2" s="273"/>
      <c r="AAM2" s="273"/>
      <c r="AAN2" s="273"/>
      <c r="AAO2" s="273"/>
      <c r="AAP2" s="273"/>
      <c r="AAQ2" s="273"/>
      <c r="AAR2" s="273"/>
      <c r="AAS2" s="273"/>
      <c r="AAT2" s="273"/>
      <c r="AAU2" s="273"/>
      <c r="AAV2" s="273"/>
      <c r="AAW2" s="273"/>
      <c r="AAX2" s="273"/>
      <c r="AAY2" s="273"/>
      <c r="AAZ2" s="273"/>
      <c r="ABA2" s="273"/>
      <c r="ABB2" s="273"/>
      <c r="ABC2" s="273"/>
      <c r="ABD2" s="273"/>
      <c r="ABE2" s="273"/>
      <c r="ABF2" s="273"/>
      <c r="ABG2" s="273"/>
      <c r="ABH2" s="273"/>
      <c r="ABI2" s="273"/>
      <c r="ABJ2" s="273"/>
      <c r="ABK2" s="273"/>
      <c r="ABL2" s="273"/>
      <c r="ABM2" s="273"/>
      <c r="ABN2" s="273"/>
      <c r="ABO2" s="273"/>
      <c r="ABP2" s="273"/>
      <c r="ABQ2" s="273"/>
      <c r="ABR2" s="273"/>
      <c r="ABS2" s="273"/>
      <c r="ABT2" s="273"/>
      <c r="ABU2" s="273"/>
      <c r="ABV2" s="273"/>
      <c r="ABW2" s="273"/>
      <c r="ABX2" s="273"/>
      <c r="ABY2" s="273"/>
      <c r="ABZ2" s="273"/>
      <c r="ACA2" s="273"/>
      <c r="ACB2" s="273"/>
      <c r="ACC2" s="273"/>
      <c r="ACD2" s="273"/>
      <c r="ACE2" s="273"/>
      <c r="ACF2" s="273"/>
      <c r="ACG2" s="273"/>
      <c r="ACH2" s="273"/>
      <c r="ACI2" s="273"/>
      <c r="ACJ2" s="273"/>
      <c r="ACK2" s="273"/>
      <c r="ACL2" s="273"/>
      <c r="ACM2" s="273"/>
      <c r="ACN2" s="273"/>
      <c r="ACO2" s="273"/>
      <c r="ACP2" s="273"/>
      <c r="ACQ2" s="273"/>
      <c r="ACR2" s="273"/>
      <c r="ACS2" s="273"/>
      <c r="ACT2" s="273"/>
      <c r="ACU2" s="273"/>
      <c r="ACV2" s="273"/>
      <c r="ACW2" s="273"/>
      <c r="ACX2" s="273"/>
      <c r="ACY2" s="273"/>
      <c r="ACZ2" s="273"/>
      <c r="ADA2" s="273"/>
      <c r="ADB2" s="273"/>
      <c r="ADC2" s="273"/>
      <c r="ADD2" s="273"/>
      <c r="ADE2" s="273"/>
      <c r="ADF2" s="273"/>
      <c r="ADG2" s="273"/>
      <c r="ADH2" s="273"/>
      <c r="ADI2" s="273"/>
      <c r="ADJ2" s="273"/>
      <c r="ADK2" s="273"/>
      <c r="ADL2" s="273"/>
      <c r="ADM2" s="273"/>
      <c r="ADN2" s="273"/>
      <c r="ADO2" s="273"/>
      <c r="ADP2" s="273"/>
      <c r="ADQ2" s="273"/>
      <c r="ADR2" s="273"/>
      <c r="ADS2" s="273"/>
      <c r="ADT2" s="273"/>
      <c r="ADU2" s="273"/>
      <c r="ADV2" s="273"/>
      <c r="ADW2" s="273"/>
      <c r="ADX2" s="273"/>
      <c r="ADY2" s="273"/>
      <c r="ADZ2" s="273"/>
      <c r="AEA2" s="273"/>
      <c r="AEB2" s="273"/>
      <c r="AEC2" s="273"/>
      <c r="AED2" s="273"/>
      <c r="AEE2" s="273"/>
      <c r="AEF2" s="273"/>
      <c r="AEG2" s="273"/>
      <c r="AEH2" s="273"/>
      <c r="AEI2" s="273"/>
      <c r="AEJ2" s="273"/>
      <c r="AEK2" s="273"/>
      <c r="AEL2" s="273"/>
      <c r="AEM2" s="273"/>
      <c r="AEN2" s="273"/>
      <c r="AEO2" s="273"/>
      <c r="AEP2" s="273"/>
      <c r="AEQ2" s="273"/>
      <c r="AER2" s="273"/>
      <c r="AES2" s="273"/>
      <c r="AET2" s="273"/>
      <c r="AEU2" s="273"/>
      <c r="AEV2" s="273"/>
      <c r="AEW2" s="273"/>
      <c r="AEX2" s="273"/>
      <c r="AEY2" s="273"/>
      <c r="AEZ2" s="273"/>
      <c r="AFA2" s="273"/>
      <c r="AFB2" s="273"/>
      <c r="AFC2" s="273"/>
      <c r="AFD2" s="273"/>
      <c r="AFE2" s="273"/>
      <c r="AFF2" s="273"/>
      <c r="AFG2" s="273"/>
      <c r="AFH2" s="273"/>
      <c r="AFI2" s="273"/>
      <c r="AFJ2" s="273"/>
      <c r="AFK2" s="273"/>
      <c r="AFL2" s="273"/>
      <c r="AFM2" s="273"/>
      <c r="AFN2" s="273"/>
      <c r="AFO2" s="273"/>
      <c r="AFP2" s="273"/>
      <c r="AFQ2" s="273"/>
      <c r="AFR2" s="273"/>
      <c r="AFS2" s="273"/>
      <c r="AFT2" s="273"/>
      <c r="AFU2" s="273"/>
      <c r="AFV2" s="273"/>
      <c r="AFW2" s="273"/>
      <c r="AFX2" s="273"/>
      <c r="AFY2" s="273"/>
      <c r="AFZ2" s="273"/>
      <c r="AGA2" s="273"/>
      <c r="AGB2" s="273"/>
      <c r="AGC2" s="273"/>
      <c r="AGD2" s="273"/>
      <c r="AGE2" s="273"/>
      <c r="AGF2" s="273"/>
      <c r="AGG2" s="273"/>
      <c r="AGH2" s="273"/>
      <c r="AGI2" s="273"/>
      <c r="AGJ2" s="273"/>
      <c r="AGK2" s="273"/>
      <c r="AGL2" s="273"/>
      <c r="AGM2" s="273"/>
      <c r="AGN2" s="273"/>
      <c r="AGO2" s="273"/>
      <c r="AGP2" s="273"/>
      <c r="AGQ2" s="273"/>
      <c r="AGR2" s="273"/>
      <c r="AGS2" s="273"/>
      <c r="AGT2" s="273"/>
      <c r="AGU2" s="273"/>
      <c r="AGV2" s="273"/>
      <c r="AGW2" s="273"/>
      <c r="AGX2" s="273"/>
      <c r="AGY2" s="273"/>
      <c r="AGZ2" s="273"/>
      <c r="AHA2" s="273"/>
      <c r="AHB2" s="273"/>
      <c r="AHC2" s="273"/>
      <c r="AHD2" s="273"/>
      <c r="AHE2" s="273"/>
      <c r="AHF2" s="273"/>
      <c r="AHG2" s="273"/>
      <c r="AHH2" s="273"/>
      <c r="AHI2" s="273"/>
      <c r="AHJ2" s="273"/>
      <c r="AHK2" s="273"/>
      <c r="AHL2" s="273"/>
      <c r="AHM2" s="273"/>
      <c r="AHN2" s="273"/>
      <c r="AHO2" s="273"/>
      <c r="AHP2" s="273"/>
      <c r="AHQ2" s="273"/>
      <c r="AHR2" s="273"/>
      <c r="AHS2" s="273"/>
      <c r="AHT2" s="273"/>
      <c r="AHU2" s="273"/>
      <c r="AHV2" s="273"/>
      <c r="AHW2" s="273"/>
      <c r="AHX2" s="273"/>
      <c r="AHY2" s="273"/>
      <c r="AHZ2" s="273"/>
      <c r="AIA2" s="273"/>
      <c r="AIB2" s="273"/>
      <c r="AIC2" s="273"/>
      <c r="AID2" s="273"/>
      <c r="AIE2" s="273"/>
      <c r="AIF2" s="273"/>
      <c r="AIG2" s="273"/>
      <c r="AIH2" s="273"/>
      <c r="AII2" s="273"/>
      <c r="AIJ2" s="273"/>
      <c r="AIK2" s="273"/>
      <c r="AIL2" s="273"/>
      <c r="AIM2" s="273"/>
      <c r="AIN2" s="273"/>
      <c r="AIO2" s="273"/>
      <c r="AIP2" s="273"/>
      <c r="AIQ2" s="273"/>
      <c r="AIR2" s="273"/>
      <c r="AIS2" s="273"/>
      <c r="AIT2" s="273"/>
      <c r="AIU2" s="273"/>
      <c r="AIV2" s="273"/>
      <c r="AIW2" s="273"/>
      <c r="AIX2" s="273"/>
      <c r="AIY2" s="273"/>
      <c r="AIZ2" s="273"/>
      <c r="AJA2" s="273"/>
      <c r="AJB2" s="273"/>
      <c r="AJC2" s="273"/>
      <c r="AJD2" s="273"/>
      <c r="AJE2" s="273"/>
      <c r="AJF2" s="273"/>
      <c r="AJG2" s="273"/>
      <c r="AJH2" s="273"/>
      <c r="AJI2" s="273"/>
      <c r="AJJ2" s="273"/>
      <c r="AJK2" s="273"/>
      <c r="AJL2" s="273"/>
      <c r="AJM2" s="273"/>
      <c r="AJN2" s="273"/>
      <c r="AJO2" s="273"/>
      <c r="AJP2" s="273"/>
      <c r="AJQ2" s="273"/>
      <c r="AJR2" s="273"/>
      <c r="AJS2" s="273"/>
      <c r="AJT2" s="273"/>
      <c r="AJU2" s="273"/>
      <c r="AJV2" s="273"/>
      <c r="AJW2" s="273"/>
      <c r="AJX2" s="273"/>
      <c r="AJY2" s="273"/>
      <c r="AJZ2" s="273"/>
      <c r="AKA2" s="273"/>
      <c r="AKB2" s="273"/>
      <c r="AKC2" s="273"/>
      <c r="AKD2" s="273"/>
      <c r="AKE2" s="273"/>
      <c r="AKF2" s="273"/>
      <c r="AKG2" s="273"/>
      <c r="AKH2" s="273"/>
      <c r="AKI2" s="273"/>
      <c r="AKJ2" s="273"/>
      <c r="AKK2" s="273"/>
      <c r="AKL2" s="273"/>
      <c r="AKM2" s="273"/>
      <c r="AKN2" s="273"/>
      <c r="AKO2" s="273"/>
      <c r="AKP2" s="273"/>
      <c r="AKQ2" s="273"/>
      <c r="AKR2" s="273"/>
      <c r="AKS2" s="273"/>
      <c r="AKT2" s="273"/>
      <c r="AKU2" s="273"/>
      <c r="AKV2" s="273"/>
      <c r="AKW2" s="273"/>
      <c r="AKX2" s="273"/>
      <c r="AKY2" s="273"/>
      <c r="AKZ2" s="273"/>
      <c r="ALA2" s="273"/>
      <c r="ALB2" s="273"/>
      <c r="ALC2" s="273"/>
      <c r="ALD2" s="273"/>
      <c r="ALE2" s="273"/>
      <c r="ALF2" s="273"/>
      <c r="ALG2" s="273"/>
      <c r="ALH2" s="273"/>
      <c r="ALI2" s="273"/>
      <c r="ALJ2" s="273"/>
      <c r="ALK2" s="273"/>
      <c r="ALL2" s="273"/>
      <c r="ALM2" s="273"/>
      <c r="ALN2" s="273"/>
      <c r="ALO2" s="273"/>
      <c r="ALP2" s="273"/>
      <c r="ALQ2" s="273"/>
      <c r="ALR2" s="273"/>
      <c r="ALS2" s="273"/>
      <c r="ALT2" s="273"/>
      <c r="ALU2" s="273"/>
      <c r="ALV2" s="273"/>
      <c r="ALW2" s="273"/>
      <c r="ALX2" s="273"/>
      <c r="ALY2" s="273"/>
      <c r="ALZ2" s="273"/>
      <c r="AMA2" s="273"/>
      <c r="AMB2" s="273"/>
      <c r="AMC2" s="273"/>
      <c r="AMD2" s="273"/>
      <c r="AME2" s="273"/>
      <c r="AMF2" s="273"/>
      <c r="AMG2" s="273"/>
      <c r="AMH2" s="273"/>
      <c r="AMI2" s="273"/>
      <c r="AMJ2" s="273"/>
    </row>
    <row r="3" spans="1:1024" ht="12" customHeight="1" x14ac:dyDescent="0.2">
      <c r="A3" s="1643" t="s">
        <v>1</v>
      </c>
      <c r="B3" s="1643"/>
      <c r="C3" s="1643"/>
      <c r="D3" s="1643"/>
      <c r="E3" s="1643"/>
      <c r="F3" s="1643"/>
      <c r="G3" s="1643"/>
      <c r="H3" s="1643"/>
      <c r="I3" s="1643"/>
      <c r="J3" s="1643"/>
      <c r="K3" s="1643"/>
      <c r="L3" s="1643"/>
      <c r="M3" s="1643"/>
      <c r="N3" s="1643"/>
      <c r="O3" s="1643"/>
      <c r="P3" s="270"/>
      <c r="Q3" s="270"/>
      <c r="R3" s="271"/>
      <c r="S3" s="272"/>
      <c r="T3" s="1643" t="s">
        <v>1</v>
      </c>
      <c r="U3" s="1643"/>
      <c r="V3" s="1643"/>
      <c r="W3" s="1643"/>
      <c r="X3" s="1643"/>
      <c r="Y3" s="1643"/>
      <c r="Z3" s="1643"/>
      <c r="AA3" s="1643"/>
      <c r="AB3" s="1643"/>
      <c r="AC3" s="1643"/>
      <c r="AD3" s="1643"/>
      <c r="AE3" s="1643"/>
      <c r="AF3" s="1643"/>
      <c r="AG3" s="1643"/>
      <c r="AH3" s="1643"/>
      <c r="AI3" s="1643"/>
      <c r="AJ3" s="1643"/>
      <c r="AK3" s="1643"/>
      <c r="AL3" s="1643"/>
      <c r="AM3" s="1643"/>
      <c r="AN3" s="1643"/>
      <c r="AO3" s="1643"/>
      <c r="AP3" s="1643"/>
      <c r="AQ3" s="1643"/>
      <c r="AR3" s="1643"/>
      <c r="AS3" s="1643"/>
      <c r="AT3" s="1643"/>
      <c r="AU3" s="1643"/>
      <c r="AV3" s="1643"/>
      <c r="AW3" s="1643"/>
      <c r="AX3" s="1643"/>
      <c r="AY3" s="1643"/>
      <c r="AZ3" s="1643"/>
      <c r="BA3" s="1643"/>
      <c r="BB3" s="1643"/>
      <c r="BC3" s="1643"/>
      <c r="BD3" s="1643"/>
      <c r="BE3" s="1643"/>
      <c r="BF3" s="273"/>
      <c r="BG3" s="273"/>
      <c r="BH3" s="273"/>
      <c r="BI3" s="273"/>
      <c r="BJ3" s="273"/>
      <c r="BK3" s="273"/>
      <c r="BL3" s="273"/>
      <c r="BM3" s="273"/>
      <c r="BN3" s="273"/>
      <c r="BO3" s="273"/>
      <c r="BP3" s="273"/>
      <c r="BQ3" s="273"/>
      <c r="BR3" s="273"/>
      <c r="BS3" s="273"/>
      <c r="BT3" s="273"/>
      <c r="BU3" s="273"/>
      <c r="BV3" s="273"/>
      <c r="BW3" s="273"/>
      <c r="BX3" s="273"/>
      <c r="BY3" s="273"/>
      <c r="BZ3" s="273"/>
      <c r="CA3" s="273"/>
      <c r="CB3" s="273"/>
      <c r="CC3" s="273"/>
      <c r="CD3" s="273"/>
      <c r="CE3" s="273"/>
      <c r="CF3" s="273"/>
      <c r="CG3" s="273"/>
      <c r="CH3" s="273"/>
      <c r="CI3" s="273"/>
      <c r="CJ3" s="273"/>
      <c r="CK3" s="273"/>
      <c r="CL3" s="273"/>
      <c r="CM3" s="273"/>
      <c r="CN3" s="273"/>
      <c r="CO3" s="273"/>
      <c r="CP3" s="273"/>
      <c r="CQ3" s="273"/>
      <c r="CR3" s="273"/>
      <c r="CS3" s="273"/>
      <c r="CT3" s="273"/>
      <c r="CU3" s="273"/>
      <c r="CV3" s="273"/>
      <c r="CW3" s="273"/>
      <c r="CX3" s="273"/>
      <c r="CY3" s="273"/>
      <c r="CZ3" s="273"/>
      <c r="DA3" s="273"/>
      <c r="DB3" s="273"/>
      <c r="DC3" s="273"/>
      <c r="DD3" s="273"/>
      <c r="DE3" s="273"/>
      <c r="DF3" s="273"/>
      <c r="DG3" s="273"/>
      <c r="DH3" s="273"/>
      <c r="DI3" s="273"/>
      <c r="DJ3" s="273"/>
      <c r="DK3" s="273"/>
      <c r="DL3" s="273"/>
      <c r="DM3" s="273"/>
      <c r="DN3" s="273"/>
      <c r="DO3" s="273"/>
      <c r="DP3" s="273"/>
      <c r="DQ3" s="273"/>
      <c r="DR3" s="273"/>
      <c r="DS3" s="273"/>
      <c r="DT3" s="273"/>
      <c r="DU3" s="273"/>
      <c r="DV3" s="273"/>
      <c r="DW3" s="273"/>
      <c r="DX3" s="273"/>
      <c r="DY3" s="273"/>
      <c r="DZ3" s="273"/>
      <c r="EA3" s="273"/>
      <c r="EB3" s="273"/>
      <c r="EC3" s="273"/>
      <c r="ED3" s="273"/>
      <c r="EE3" s="273"/>
      <c r="EF3" s="273"/>
      <c r="EG3" s="273"/>
      <c r="EH3" s="273"/>
      <c r="EI3" s="273"/>
      <c r="EJ3" s="273"/>
      <c r="EK3" s="273"/>
      <c r="EL3" s="273"/>
      <c r="EM3" s="273"/>
      <c r="EN3" s="273"/>
      <c r="EO3" s="273"/>
      <c r="EP3" s="273"/>
      <c r="EQ3" s="273"/>
      <c r="ER3" s="273"/>
      <c r="ES3" s="273"/>
      <c r="ET3" s="273"/>
      <c r="EU3" s="273"/>
      <c r="EV3" s="273"/>
      <c r="EW3" s="273"/>
      <c r="EX3" s="273"/>
      <c r="EY3" s="273"/>
      <c r="EZ3" s="273"/>
      <c r="FA3" s="273"/>
      <c r="FB3" s="273"/>
      <c r="FC3" s="273"/>
      <c r="FD3" s="273"/>
      <c r="FE3" s="273"/>
      <c r="FF3" s="273"/>
      <c r="FG3" s="273"/>
      <c r="FH3" s="273"/>
      <c r="FI3" s="273"/>
      <c r="FJ3" s="273"/>
      <c r="FK3" s="273"/>
      <c r="FL3" s="273"/>
      <c r="FM3" s="273"/>
      <c r="FN3" s="273"/>
      <c r="FO3" s="273"/>
      <c r="FP3" s="273"/>
      <c r="FQ3" s="273"/>
      <c r="FR3" s="273"/>
      <c r="FS3" s="273"/>
      <c r="FT3" s="273"/>
      <c r="FU3" s="273"/>
      <c r="FV3" s="273"/>
      <c r="FW3" s="273"/>
      <c r="FX3" s="273"/>
      <c r="FY3" s="273"/>
      <c r="FZ3" s="273"/>
      <c r="GA3" s="273"/>
      <c r="GB3" s="273"/>
      <c r="GC3" s="273"/>
      <c r="GD3" s="273"/>
      <c r="GE3" s="273"/>
      <c r="GF3" s="273"/>
      <c r="GG3" s="273"/>
      <c r="GH3" s="273"/>
      <c r="GI3" s="273"/>
      <c r="GJ3" s="273"/>
      <c r="GK3" s="273"/>
      <c r="GL3" s="273"/>
      <c r="GM3" s="273"/>
      <c r="GN3" s="273"/>
      <c r="GO3" s="273"/>
      <c r="GP3" s="273"/>
      <c r="GQ3" s="273"/>
      <c r="GR3" s="273"/>
      <c r="GS3" s="273"/>
      <c r="GT3" s="273"/>
      <c r="GU3" s="273"/>
      <c r="GV3" s="273"/>
      <c r="GW3" s="273"/>
      <c r="GX3" s="273"/>
      <c r="GY3" s="273"/>
      <c r="GZ3" s="273"/>
      <c r="HA3" s="273"/>
      <c r="HB3" s="273"/>
      <c r="HC3" s="273"/>
      <c r="HD3" s="273"/>
      <c r="HE3" s="273"/>
      <c r="HF3" s="273"/>
      <c r="HG3" s="273"/>
      <c r="HH3" s="273"/>
      <c r="HI3" s="273"/>
      <c r="HJ3" s="273"/>
      <c r="HK3" s="273"/>
      <c r="HL3" s="273"/>
      <c r="HM3" s="273"/>
      <c r="HN3" s="273"/>
      <c r="HO3" s="273"/>
      <c r="HP3" s="273"/>
      <c r="HQ3" s="273"/>
      <c r="HR3" s="273"/>
      <c r="HS3" s="273"/>
      <c r="HT3" s="273"/>
      <c r="HU3" s="273"/>
      <c r="HV3" s="273"/>
      <c r="HW3" s="273"/>
      <c r="HX3" s="273"/>
      <c r="HY3" s="273"/>
      <c r="HZ3" s="273"/>
      <c r="IA3" s="273"/>
      <c r="IB3" s="273"/>
      <c r="IC3" s="273"/>
      <c r="ID3" s="273"/>
      <c r="IE3" s="273"/>
      <c r="IF3" s="273"/>
      <c r="IG3" s="273"/>
      <c r="IH3" s="273"/>
      <c r="II3" s="273"/>
      <c r="IJ3" s="273"/>
      <c r="IK3" s="273"/>
      <c r="IL3" s="273"/>
      <c r="IM3" s="273"/>
      <c r="IN3" s="273"/>
      <c r="IO3" s="273"/>
      <c r="IP3" s="273"/>
      <c r="IQ3" s="273"/>
      <c r="IR3" s="273"/>
      <c r="IS3" s="273"/>
      <c r="IT3" s="273"/>
      <c r="IU3" s="273"/>
      <c r="IV3" s="273"/>
      <c r="IW3" s="273"/>
      <c r="IX3" s="273"/>
      <c r="IY3" s="273"/>
      <c r="IZ3" s="273"/>
      <c r="JA3" s="273"/>
      <c r="JB3" s="273"/>
      <c r="JC3" s="273"/>
      <c r="JD3" s="273"/>
      <c r="JE3" s="273"/>
      <c r="JF3" s="273"/>
      <c r="JG3" s="273"/>
      <c r="JH3" s="273"/>
      <c r="JI3" s="273"/>
      <c r="JJ3" s="273"/>
      <c r="JK3" s="273"/>
      <c r="JL3" s="273"/>
      <c r="JM3" s="273"/>
      <c r="JN3" s="273"/>
      <c r="JO3" s="273"/>
      <c r="JP3" s="273"/>
      <c r="JQ3" s="273"/>
      <c r="JR3" s="273"/>
      <c r="JS3" s="273"/>
      <c r="JT3" s="273"/>
      <c r="JU3" s="273"/>
      <c r="JV3" s="273"/>
      <c r="JW3" s="273"/>
      <c r="JX3" s="273"/>
      <c r="JY3" s="273"/>
      <c r="JZ3" s="273"/>
      <c r="KA3" s="273"/>
      <c r="KB3" s="273"/>
      <c r="KC3" s="273"/>
      <c r="KD3" s="273"/>
      <c r="KE3" s="273"/>
      <c r="KF3" s="273"/>
      <c r="KG3" s="273"/>
      <c r="KH3" s="273"/>
      <c r="KI3" s="273"/>
      <c r="KJ3" s="273"/>
      <c r="KK3" s="273"/>
      <c r="KL3" s="273"/>
      <c r="KM3" s="273"/>
      <c r="KN3" s="273"/>
      <c r="KO3" s="273"/>
      <c r="KP3" s="273"/>
      <c r="KQ3" s="273"/>
      <c r="KR3" s="273"/>
      <c r="KS3" s="273"/>
      <c r="KT3" s="273"/>
      <c r="KU3" s="273"/>
      <c r="KV3" s="273"/>
      <c r="KW3" s="273"/>
      <c r="KX3" s="273"/>
      <c r="KY3" s="273"/>
      <c r="KZ3" s="273"/>
      <c r="LA3" s="273"/>
      <c r="LB3" s="273"/>
      <c r="LC3" s="273"/>
      <c r="LD3" s="273"/>
      <c r="LE3" s="273"/>
      <c r="LF3" s="273"/>
      <c r="LG3" s="273"/>
      <c r="LH3" s="273"/>
      <c r="LI3" s="273"/>
      <c r="LJ3" s="273"/>
      <c r="LK3" s="273"/>
      <c r="LL3" s="273"/>
      <c r="LM3" s="273"/>
      <c r="LN3" s="273"/>
      <c r="LO3" s="273"/>
      <c r="LP3" s="273"/>
      <c r="LQ3" s="273"/>
      <c r="LR3" s="273"/>
      <c r="LS3" s="273"/>
      <c r="LT3" s="273"/>
      <c r="LU3" s="273"/>
      <c r="LV3" s="273"/>
      <c r="LW3" s="273"/>
      <c r="LX3" s="273"/>
      <c r="LY3" s="273"/>
      <c r="LZ3" s="273"/>
      <c r="MA3" s="273"/>
      <c r="MB3" s="273"/>
      <c r="MC3" s="273"/>
      <c r="MD3" s="273"/>
      <c r="ME3" s="273"/>
      <c r="MF3" s="273"/>
      <c r="MG3" s="273"/>
      <c r="MH3" s="273"/>
      <c r="MI3" s="273"/>
      <c r="MJ3" s="273"/>
      <c r="MK3" s="273"/>
      <c r="ML3" s="273"/>
      <c r="MM3" s="273"/>
      <c r="MN3" s="273"/>
      <c r="MO3" s="273"/>
      <c r="MP3" s="273"/>
      <c r="MQ3" s="273"/>
      <c r="MR3" s="273"/>
      <c r="MS3" s="273"/>
      <c r="MT3" s="273"/>
      <c r="MU3" s="273"/>
      <c r="MV3" s="273"/>
      <c r="MW3" s="273"/>
      <c r="MX3" s="273"/>
      <c r="MY3" s="273"/>
      <c r="MZ3" s="273"/>
      <c r="NA3" s="273"/>
      <c r="NB3" s="273"/>
      <c r="NC3" s="273"/>
      <c r="ND3" s="273"/>
      <c r="NE3" s="273"/>
      <c r="NF3" s="273"/>
      <c r="NG3" s="273"/>
      <c r="NH3" s="273"/>
      <c r="NI3" s="273"/>
      <c r="NJ3" s="273"/>
      <c r="NK3" s="273"/>
      <c r="NL3" s="273"/>
      <c r="NM3" s="273"/>
      <c r="NN3" s="273"/>
      <c r="NO3" s="273"/>
      <c r="NP3" s="273"/>
      <c r="NQ3" s="273"/>
      <c r="NR3" s="273"/>
      <c r="NS3" s="273"/>
      <c r="NT3" s="273"/>
      <c r="NU3" s="273"/>
      <c r="NV3" s="273"/>
      <c r="NW3" s="273"/>
      <c r="NX3" s="273"/>
      <c r="NY3" s="273"/>
      <c r="NZ3" s="273"/>
      <c r="OA3" s="273"/>
      <c r="OB3" s="273"/>
      <c r="OC3" s="273"/>
      <c r="OD3" s="273"/>
      <c r="OE3" s="273"/>
      <c r="OF3" s="273"/>
      <c r="OG3" s="273"/>
      <c r="OH3" s="273"/>
      <c r="OI3" s="273"/>
      <c r="OJ3" s="273"/>
      <c r="OK3" s="273"/>
      <c r="OL3" s="273"/>
      <c r="OM3" s="273"/>
      <c r="ON3" s="273"/>
      <c r="OO3" s="273"/>
      <c r="OP3" s="273"/>
      <c r="OQ3" s="273"/>
      <c r="OR3" s="273"/>
      <c r="OS3" s="273"/>
      <c r="OT3" s="273"/>
      <c r="OU3" s="273"/>
      <c r="OV3" s="273"/>
      <c r="OW3" s="273"/>
      <c r="OX3" s="273"/>
      <c r="OY3" s="273"/>
      <c r="OZ3" s="273"/>
      <c r="PA3" s="273"/>
      <c r="PB3" s="273"/>
      <c r="PC3" s="273"/>
      <c r="PD3" s="273"/>
      <c r="PE3" s="273"/>
      <c r="PF3" s="273"/>
      <c r="PG3" s="273"/>
      <c r="PH3" s="273"/>
      <c r="PI3" s="273"/>
      <c r="PJ3" s="273"/>
      <c r="PK3" s="273"/>
      <c r="PL3" s="273"/>
      <c r="PM3" s="273"/>
      <c r="PN3" s="273"/>
      <c r="PO3" s="273"/>
      <c r="PP3" s="273"/>
      <c r="PQ3" s="273"/>
      <c r="PR3" s="273"/>
      <c r="PS3" s="273"/>
      <c r="PT3" s="273"/>
      <c r="PU3" s="273"/>
      <c r="PV3" s="273"/>
      <c r="PW3" s="273"/>
      <c r="PX3" s="273"/>
      <c r="PY3" s="273"/>
      <c r="PZ3" s="273"/>
      <c r="QA3" s="273"/>
      <c r="QB3" s="273"/>
      <c r="QC3" s="273"/>
      <c r="QD3" s="273"/>
      <c r="QE3" s="273"/>
      <c r="QF3" s="273"/>
      <c r="QG3" s="273"/>
      <c r="QH3" s="273"/>
      <c r="QI3" s="273"/>
      <c r="QJ3" s="273"/>
      <c r="QK3" s="273"/>
      <c r="QL3" s="273"/>
      <c r="QM3" s="273"/>
      <c r="QN3" s="273"/>
      <c r="QO3" s="273"/>
      <c r="QP3" s="273"/>
      <c r="QQ3" s="273"/>
      <c r="QR3" s="273"/>
      <c r="QS3" s="273"/>
      <c r="QT3" s="273"/>
      <c r="QU3" s="273"/>
      <c r="QV3" s="273"/>
      <c r="QW3" s="273"/>
      <c r="QX3" s="273"/>
      <c r="QY3" s="273"/>
      <c r="QZ3" s="273"/>
      <c r="RA3" s="273"/>
      <c r="RB3" s="273"/>
      <c r="RC3" s="273"/>
      <c r="RD3" s="273"/>
      <c r="RE3" s="273"/>
      <c r="RF3" s="273"/>
      <c r="RG3" s="273"/>
      <c r="RH3" s="273"/>
      <c r="RI3" s="273"/>
      <c r="RJ3" s="273"/>
      <c r="RK3" s="273"/>
      <c r="RL3" s="273"/>
      <c r="RM3" s="273"/>
      <c r="RN3" s="273"/>
      <c r="RO3" s="273"/>
      <c r="RP3" s="273"/>
      <c r="RQ3" s="273"/>
      <c r="RR3" s="273"/>
      <c r="RS3" s="273"/>
      <c r="RT3" s="273"/>
      <c r="RU3" s="273"/>
      <c r="RV3" s="273"/>
      <c r="RW3" s="273"/>
      <c r="RX3" s="273"/>
      <c r="RY3" s="273"/>
      <c r="RZ3" s="273"/>
      <c r="SA3" s="273"/>
      <c r="SB3" s="273"/>
      <c r="SC3" s="273"/>
      <c r="SD3" s="273"/>
      <c r="SE3" s="273"/>
      <c r="SF3" s="273"/>
      <c r="SG3" s="273"/>
      <c r="SH3" s="273"/>
      <c r="SI3" s="273"/>
      <c r="SJ3" s="273"/>
      <c r="SK3" s="273"/>
      <c r="SL3" s="273"/>
      <c r="SM3" s="273"/>
      <c r="SN3" s="273"/>
      <c r="SO3" s="273"/>
      <c r="SP3" s="273"/>
      <c r="SQ3" s="273"/>
      <c r="SR3" s="273"/>
      <c r="SS3" s="273"/>
      <c r="ST3" s="273"/>
      <c r="SU3" s="273"/>
      <c r="SV3" s="273"/>
      <c r="SW3" s="273"/>
      <c r="SX3" s="273"/>
      <c r="SY3" s="273"/>
      <c r="SZ3" s="273"/>
      <c r="TA3" s="273"/>
      <c r="TB3" s="273"/>
      <c r="TC3" s="273"/>
      <c r="TD3" s="273"/>
      <c r="TE3" s="273"/>
      <c r="TF3" s="273"/>
      <c r="TG3" s="273"/>
      <c r="TH3" s="273"/>
      <c r="TI3" s="273"/>
      <c r="TJ3" s="273"/>
      <c r="TK3" s="273"/>
      <c r="TL3" s="273"/>
      <c r="TM3" s="273"/>
      <c r="TN3" s="273"/>
      <c r="TO3" s="273"/>
      <c r="TP3" s="273"/>
      <c r="TQ3" s="273"/>
      <c r="TR3" s="273"/>
      <c r="TS3" s="273"/>
      <c r="TT3" s="273"/>
      <c r="TU3" s="273"/>
      <c r="TV3" s="273"/>
      <c r="TW3" s="273"/>
      <c r="TX3" s="273"/>
      <c r="TY3" s="273"/>
      <c r="TZ3" s="273"/>
      <c r="UA3" s="273"/>
      <c r="UB3" s="273"/>
      <c r="UC3" s="273"/>
      <c r="UD3" s="273"/>
      <c r="UE3" s="273"/>
      <c r="UF3" s="273"/>
      <c r="UG3" s="273"/>
      <c r="UH3" s="273"/>
      <c r="UI3" s="273"/>
      <c r="UJ3" s="273"/>
      <c r="UK3" s="273"/>
      <c r="UL3" s="273"/>
      <c r="UM3" s="273"/>
      <c r="UN3" s="273"/>
      <c r="UO3" s="273"/>
      <c r="UP3" s="273"/>
      <c r="UQ3" s="273"/>
      <c r="UR3" s="273"/>
      <c r="US3" s="273"/>
      <c r="UT3" s="273"/>
      <c r="UU3" s="273"/>
      <c r="UV3" s="273"/>
      <c r="UW3" s="273"/>
      <c r="UX3" s="273"/>
      <c r="UY3" s="273"/>
      <c r="UZ3" s="273"/>
      <c r="VA3" s="273"/>
      <c r="VB3" s="273"/>
      <c r="VC3" s="273"/>
      <c r="VD3" s="273"/>
      <c r="VE3" s="273"/>
      <c r="VF3" s="273"/>
      <c r="VG3" s="273"/>
      <c r="VH3" s="273"/>
      <c r="VI3" s="273"/>
      <c r="VJ3" s="273"/>
      <c r="VK3" s="273"/>
      <c r="VL3" s="273"/>
      <c r="VM3" s="273"/>
      <c r="VN3" s="273"/>
      <c r="VO3" s="273"/>
      <c r="VP3" s="273"/>
      <c r="VQ3" s="273"/>
      <c r="VR3" s="273"/>
      <c r="VS3" s="273"/>
      <c r="VT3" s="273"/>
      <c r="VU3" s="273"/>
      <c r="VV3" s="273"/>
      <c r="VW3" s="273"/>
      <c r="VX3" s="273"/>
      <c r="VY3" s="273"/>
      <c r="VZ3" s="273"/>
      <c r="WA3" s="273"/>
      <c r="WB3" s="273"/>
      <c r="WC3" s="273"/>
      <c r="WD3" s="273"/>
      <c r="WE3" s="273"/>
      <c r="WF3" s="273"/>
      <c r="WG3" s="273"/>
      <c r="WH3" s="273"/>
      <c r="WI3" s="273"/>
      <c r="WJ3" s="273"/>
      <c r="WK3" s="273"/>
      <c r="WL3" s="273"/>
      <c r="WM3" s="273"/>
      <c r="WN3" s="273"/>
      <c r="WO3" s="273"/>
      <c r="WP3" s="273"/>
      <c r="WQ3" s="273"/>
      <c r="WR3" s="273"/>
      <c r="WS3" s="273"/>
      <c r="WT3" s="273"/>
      <c r="WU3" s="273"/>
      <c r="WV3" s="273"/>
      <c r="WW3" s="273"/>
      <c r="WX3" s="273"/>
      <c r="WY3" s="273"/>
      <c r="WZ3" s="273"/>
      <c r="XA3" s="273"/>
      <c r="XB3" s="273"/>
      <c r="XC3" s="273"/>
      <c r="XD3" s="273"/>
      <c r="XE3" s="273"/>
      <c r="XF3" s="273"/>
      <c r="XG3" s="273"/>
      <c r="XH3" s="273"/>
      <c r="XI3" s="273"/>
      <c r="XJ3" s="273"/>
      <c r="XK3" s="273"/>
      <c r="XL3" s="273"/>
      <c r="XM3" s="273"/>
      <c r="XN3" s="273"/>
      <c r="XO3" s="273"/>
      <c r="XP3" s="273"/>
      <c r="XQ3" s="273"/>
      <c r="XR3" s="273"/>
      <c r="XS3" s="273"/>
      <c r="XT3" s="273"/>
      <c r="XU3" s="273"/>
      <c r="XV3" s="273"/>
      <c r="XW3" s="273"/>
      <c r="XX3" s="273"/>
      <c r="XY3" s="273"/>
      <c r="XZ3" s="273"/>
      <c r="YA3" s="273"/>
      <c r="YB3" s="273"/>
      <c r="YC3" s="273"/>
      <c r="YD3" s="273"/>
      <c r="YE3" s="273"/>
      <c r="YF3" s="273"/>
      <c r="YG3" s="273"/>
      <c r="YH3" s="273"/>
      <c r="YI3" s="273"/>
      <c r="YJ3" s="273"/>
      <c r="YK3" s="273"/>
      <c r="YL3" s="273"/>
      <c r="YM3" s="273"/>
      <c r="YN3" s="273"/>
      <c r="YO3" s="273"/>
      <c r="YP3" s="273"/>
      <c r="YQ3" s="273"/>
      <c r="YR3" s="273"/>
      <c r="YS3" s="273"/>
      <c r="YT3" s="273"/>
      <c r="YU3" s="273"/>
      <c r="YV3" s="273"/>
      <c r="YW3" s="273"/>
      <c r="YX3" s="273"/>
      <c r="YY3" s="273"/>
      <c r="YZ3" s="273"/>
      <c r="ZA3" s="273"/>
      <c r="ZB3" s="273"/>
      <c r="ZC3" s="273"/>
      <c r="ZD3" s="273"/>
      <c r="ZE3" s="273"/>
      <c r="ZF3" s="273"/>
      <c r="ZG3" s="273"/>
      <c r="ZH3" s="273"/>
      <c r="ZI3" s="273"/>
      <c r="ZJ3" s="273"/>
      <c r="ZK3" s="273"/>
      <c r="ZL3" s="273"/>
      <c r="ZM3" s="273"/>
      <c r="ZN3" s="273"/>
      <c r="ZO3" s="273"/>
      <c r="ZP3" s="273"/>
      <c r="ZQ3" s="273"/>
      <c r="ZR3" s="273"/>
      <c r="ZS3" s="273"/>
      <c r="ZT3" s="273"/>
      <c r="ZU3" s="273"/>
      <c r="ZV3" s="273"/>
      <c r="ZW3" s="273"/>
      <c r="ZX3" s="273"/>
      <c r="ZY3" s="273"/>
      <c r="ZZ3" s="273"/>
      <c r="AAA3" s="273"/>
      <c r="AAB3" s="273"/>
      <c r="AAC3" s="273"/>
      <c r="AAD3" s="273"/>
      <c r="AAE3" s="273"/>
      <c r="AAF3" s="273"/>
      <c r="AAG3" s="273"/>
      <c r="AAH3" s="273"/>
      <c r="AAI3" s="273"/>
      <c r="AAJ3" s="273"/>
      <c r="AAK3" s="273"/>
      <c r="AAL3" s="273"/>
      <c r="AAM3" s="273"/>
      <c r="AAN3" s="273"/>
      <c r="AAO3" s="273"/>
      <c r="AAP3" s="273"/>
      <c r="AAQ3" s="273"/>
      <c r="AAR3" s="273"/>
      <c r="AAS3" s="273"/>
      <c r="AAT3" s="273"/>
      <c r="AAU3" s="273"/>
      <c r="AAV3" s="273"/>
      <c r="AAW3" s="273"/>
      <c r="AAX3" s="273"/>
      <c r="AAY3" s="273"/>
      <c r="AAZ3" s="273"/>
      <c r="ABA3" s="273"/>
      <c r="ABB3" s="273"/>
      <c r="ABC3" s="273"/>
      <c r="ABD3" s="273"/>
      <c r="ABE3" s="273"/>
      <c r="ABF3" s="273"/>
      <c r="ABG3" s="273"/>
      <c r="ABH3" s="273"/>
      <c r="ABI3" s="273"/>
      <c r="ABJ3" s="273"/>
      <c r="ABK3" s="273"/>
      <c r="ABL3" s="273"/>
      <c r="ABM3" s="273"/>
      <c r="ABN3" s="273"/>
      <c r="ABO3" s="273"/>
      <c r="ABP3" s="273"/>
      <c r="ABQ3" s="273"/>
      <c r="ABR3" s="273"/>
      <c r="ABS3" s="273"/>
      <c r="ABT3" s="273"/>
      <c r="ABU3" s="273"/>
      <c r="ABV3" s="273"/>
      <c r="ABW3" s="273"/>
      <c r="ABX3" s="273"/>
      <c r="ABY3" s="273"/>
      <c r="ABZ3" s="273"/>
      <c r="ACA3" s="273"/>
      <c r="ACB3" s="273"/>
      <c r="ACC3" s="273"/>
      <c r="ACD3" s="273"/>
      <c r="ACE3" s="273"/>
      <c r="ACF3" s="273"/>
      <c r="ACG3" s="273"/>
      <c r="ACH3" s="273"/>
      <c r="ACI3" s="273"/>
      <c r="ACJ3" s="273"/>
      <c r="ACK3" s="273"/>
      <c r="ACL3" s="273"/>
      <c r="ACM3" s="273"/>
      <c r="ACN3" s="273"/>
      <c r="ACO3" s="273"/>
      <c r="ACP3" s="273"/>
      <c r="ACQ3" s="273"/>
      <c r="ACR3" s="273"/>
      <c r="ACS3" s="273"/>
      <c r="ACT3" s="273"/>
      <c r="ACU3" s="273"/>
      <c r="ACV3" s="273"/>
      <c r="ACW3" s="273"/>
      <c r="ACX3" s="273"/>
      <c r="ACY3" s="273"/>
      <c r="ACZ3" s="273"/>
      <c r="ADA3" s="273"/>
      <c r="ADB3" s="273"/>
      <c r="ADC3" s="273"/>
      <c r="ADD3" s="273"/>
      <c r="ADE3" s="273"/>
      <c r="ADF3" s="273"/>
      <c r="ADG3" s="273"/>
      <c r="ADH3" s="273"/>
      <c r="ADI3" s="273"/>
      <c r="ADJ3" s="273"/>
      <c r="ADK3" s="273"/>
      <c r="ADL3" s="273"/>
      <c r="ADM3" s="273"/>
      <c r="ADN3" s="273"/>
      <c r="ADO3" s="273"/>
      <c r="ADP3" s="273"/>
      <c r="ADQ3" s="273"/>
      <c r="ADR3" s="273"/>
      <c r="ADS3" s="273"/>
      <c r="ADT3" s="273"/>
      <c r="ADU3" s="273"/>
      <c r="ADV3" s="273"/>
      <c r="ADW3" s="273"/>
      <c r="ADX3" s="273"/>
      <c r="ADY3" s="273"/>
      <c r="ADZ3" s="273"/>
      <c r="AEA3" s="273"/>
      <c r="AEB3" s="273"/>
      <c r="AEC3" s="273"/>
      <c r="AED3" s="273"/>
      <c r="AEE3" s="273"/>
      <c r="AEF3" s="273"/>
      <c r="AEG3" s="273"/>
      <c r="AEH3" s="273"/>
      <c r="AEI3" s="273"/>
      <c r="AEJ3" s="273"/>
      <c r="AEK3" s="273"/>
      <c r="AEL3" s="273"/>
      <c r="AEM3" s="273"/>
      <c r="AEN3" s="273"/>
      <c r="AEO3" s="273"/>
      <c r="AEP3" s="273"/>
      <c r="AEQ3" s="273"/>
      <c r="AER3" s="273"/>
      <c r="AES3" s="273"/>
      <c r="AET3" s="273"/>
      <c r="AEU3" s="273"/>
      <c r="AEV3" s="273"/>
      <c r="AEW3" s="273"/>
      <c r="AEX3" s="273"/>
      <c r="AEY3" s="273"/>
      <c r="AEZ3" s="273"/>
      <c r="AFA3" s="273"/>
      <c r="AFB3" s="273"/>
      <c r="AFC3" s="273"/>
      <c r="AFD3" s="273"/>
      <c r="AFE3" s="273"/>
      <c r="AFF3" s="273"/>
      <c r="AFG3" s="273"/>
      <c r="AFH3" s="273"/>
      <c r="AFI3" s="273"/>
      <c r="AFJ3" s="273"/>
      <c r="AFK3" s="273"/>
      <c r="AFL3" s="273"/>
      <c r="AFM3" s="273"/>
      <c r="AFN3" s="273"/>
      <c r="AFO3" s="273"/>
      <c r="AFP3" s="273"/>
      <c r="AFQ3" s="273"/>
      <c r="AFR3" s="273"/>
      <c r="AFS3" s="273"/>
      <c r="AFT3" s="273"/>
      <c r="AFU3" s="273"/>
      <c r="AFV3" s="273"/>
      <c r="AFW3" s="273"/>
      <c r="AFX3" s="273"/>
      <c r="AFY3" s="273"/>
      <c r="AFZ3" s="273"/>
      <c r="AGA3" s="273"/>
      <c r="AGB3" s="273"/>
      <c r="AGC3" s="273"/>
      <c r="AGD3" s="273"/>
      <c r="AGE3" s="273"/>
      <c r="AGF3" s="273"/>
      <c r="AGG3" s="273"/>
      <c r="AGH3" s="273"/>
      <c r="AGI3" s="273"/>
      <c r="AGJ3" s="273"/>
      <c r="AGK3" s="273"/>
      <c r="AGL3" s="273"/>
      <c r="AGM3" s="273"/>
      <c r="AGN3" s="273"/>
      <c r="AGO3" s="273"/>
      <c r="AGP3" s="273"/>
      <c r="AGQ3" s="273"/>
      <c r="AGR3" s="273"/>
      <c r="AGS3" s="273"/>
      <c r="AGT3" s="273"/>
      <c r="AGU3" s="273"/>
      <c r="AGV3" s="273"/>
      <c r="AGW3" s="273"/>
      <c r="AGX3" s="273"/>
      <c r="AGY3" s="273"/>
      <c r="AGZ3" s="273"/>
      <c r="AHA3" s="273"/>
      <c r="AHB3" s="273"/>
      <c r="AHC3" s="273"/>
      <c r="AHD3" s="273"/>
      <c r="AHE3" s="273"/>
      <c r="AHF3" s="273"/>
      <c r="AHG3" s="273"/>
      <c r="AHH3" s="273"/>
      <c r="AHI3" s="273"/>
      <c r="AHJ3" s="273"/>
      <c r="AHK3" s="273"/>
      <c r="AHL3" s="273"/>
      <c r="AHM3" s="273"/>
      <c r="AHN3" s="273"/>
      <c r="AHO3" s="273"/>
      <c r="AHP3" s="273"/>
      <c r="AHQ3" s="273"/>
      <c r="AHR3" s="273"/>
      <c r="AHS3" s="273"/>
      <c r="AHT3" s="273"/>
      <c r="AHU3" s="273"/>
      <c r="AHV3" s="273"/>
      <c r="AHW3" s="273"/>
      <c r="AHX3" s="273"/>
      <c r="AHY3" s="273"/>
      <c r="AHZ3" s="273"/>
      <c r="AIA3" s="273"/>
      <c r="AIB3" s="273"/>
      <c r="AIC3" s="273"/>
      <c r="AID3" s="273"/>
      <c r="AIE3" s="273"/>
      <c r="AIF3" s="273"/>
      <c r="AIG3" s="273"/>
      <c r="AIH3" s="273"/>
      <c r="AII3" s="273"/>
      <c r="AIJ3" s="273"/>
      <c r="AIK3" s="273"/>
      <c r="AIL3" s="273"/>
      <c r="AIM3" s="273"/>
      <c r="AIN3" s="273"/>
      <c r="AIO3" s="273"/>
      <c r="AIP3" s="273"/>
      <c r="AIQ3" s="273"/>
      <c r="AIR3" s="273"/>
      <c r="AIS3" s="273"/>
      <c r="AIT3" s="273"/>
      <c r="AIU3" s="273"/>
      <c r="AIV3" s="273"/>
      <c r="AIW3" s="273"/>
      <c r="AIX3" s="273"/>
      <c r="AIY3" s="273"/>
      <c r="AIZ3" s="273"/>
      <c r="AJA3" s="273"/>
      <c r="AJB3" s="273"/>
      <c r="AJC3" s="273"/>
      <c r="AJD3" s="273"/>
      <c r="AJE3" s="273"/>
      <c r="AJF3" s="273"/>
      <c r="AJG3" s="273"/>
      <c r="AJH3" s="273"/>
      <c r="AJI3" s="273"/>
      <c r="AJJ3" s="273"/>
      <c r="AJK3" s="273"/>
      <c r="AJL3" s="273"/>
      <c r="AJM3" s="273"/>
      <c r="AJN3" s="273"/>
      <c r="AJO3" s="273"/>
      <c r="AJP3" s="273"/>
      <c r="AJQ3" s="273"/>
      <c r="AJR3" s="273"/>
      <c r="AJS3" s="273"/>
      <c r="AJT3" s="273"/>
      <c r="AJU3" s="273"/>
      <c r="AJV3" s="273"/>
      <c r="AJW3" s="273"/>
      <c r="AJX3" s="273"/>
      <c r="AJY3" s="273"/>
      <c r="AJZ3" s="273"/>
      <c r="AKA3" s="273"/>
      <c r="AKB3" s="273"/>
      <c r="AKC3" s="273"/>
      <c r="AKD3" s="273"/>
      <c r="AKE3" s="273"/>
      <c r="AKF3" s="273"/>
      <c r="AKG3" s="273"/>
      <c r="AKH3" s="273"/>
      <c r="AKI3" s="273"/>
      <c r="AKJ3" s="273"/>
      <c r="AKK3" s="273"/>
      <c r="AKL3" s="273"/>
      <c r="AKM3" s="273"/>
      <c r="AKN3" s="273"/>
      <c r="AKO3" s="273"/>
      <c r="AKP3" s="273"/>
      <c r="AKQ3" s="273"/>
      <c r="AKR3" s="273"/>
      <c r="AKS3" s="273"/>
      <c r="AKT3" s="273"/>
      <c r="AKU3" s="273"/>
      <c r="AKV3" s="273"/>
      <c r="AKW3" s="273"/>
      <c r="AKX3" s="273"/>
      <c r="AKY3" s="273"/>
      <c r="AKZ3" s="273"/>
      <c r="ALA3" s="273"/>
      <c r="ALB3" s="273"/>
      <c r="ALC3" s="273"/>
      <c r="ALD3" s="273"/>
      <c r="ALE3" s="273"/>
      <c r="ALF3" s="273"/>
      <c r="ALG3" s="273"/>
      <c r="ALH3" s="273"/>
      <c r="ALI3" s="273"/>
      <c r="ALJ3" s="273"/>
      <c r="ALK3" s="273"/>
      <c r="ALL3" s="273"/>
      <c r="ALM3" s="273"/>
      <c r="ALN3" s="273"/>
      <c r="ALO3" s="273"/>
      <c r="ALP3" s="273"/>
      <c r="ALQ3" s="273"/>
      <c r="ALR3" s="273"/>
      <c r="ALS3" s="273"/>
      <c r="ALT3" s="273"/>
      <c r="ALU3" s="273"/>
      <c r="ALV3" s="273"/>
      <c r="ALW3" s="273"/>
      <c r="ALX3" s="273"/>
      <c r="ALY3" s="273"/>
      <c r="ALZ3" s="273"/>
      <c r="AMA3" s="273"/>
      <c r="AMB3" s="273"/>
      <c r="AMC3" s="273"/>
      <c r="AMD3" s="273"/>
      <c r="AME3" s="273"/>
      <c r="AMF3" s="273"/>
      <c r="AMG3" s="273"/>
      <c r="AMH3" s="273"/>
      <c r="AMI3" s="273"/>
      <c r="AMJ3" s="273"/>
    </row>
    <row r="4" spans="1:1024" ht="12" customHeight="1" x14ac:dyDescent="0.2">
      <c r="A4" s="1643" t="s">
        <v>2</v>
      </c>
      <c r="B4" s="1643"/>
      <c r="C4" s="1643"/>
      <c r="D4" s="1643"/>
      <c r="E4" s="1643"/>
      <c r="F4" s="1643"/>
      <c r="G4" s="1643"/>
      <c r="H4" s="1643"/>
      <c r="I4" s="1643"/>
      <c r="J4" s="1643"/>
      <c r="K4" s="1643"/>
      <c r="L4" s="1643"/>
      <c r="M4" s="1643"/>
      <c r="N4" s="1643"/>
      <c r="O4" s="1643"/>
      <c r="P4" s="270"/>
      <c r="Q4" s="270"/>
      <c r="R4" s="271"/>
      <c r="S4" s="272"/>
      <c r="T4" s="1643" t="s">
        <v>173</v>
      </c>
      <c r="U4" s="1643"/>
      <c r="V4" s="1643"/>
      <c r="W4" s="1643"/>
      <c r="X4" s="1643"/>
      <c r="Y4" s="1643"/>
      <c r="Z4" s="1643"/>
      <c r="AA4" s="1643"/>
      <c r="AB4" s="1643"/>
      <c r="AC4" s="1643"/>
      <c r="AD4" s="1643"/>
      <c r="AE4" s="1643"/>
      <c r="AF4" s="1643"/>
      <c r="AG4" s="1643"/>
      <c r="AH4" s="1643"/>
      <c r="AI4" s="1643"/>
      <c r="AJ4" s="1643"/>
      <c r="AK4" s="1643"/>
      <c r="AL4" s="1643"/>
      <c r="AM4" s="1643"/>
      <c r="AN4" s="1643"/>
      <c r="AO4" s="1643"/>
      <c r="AP4" s="1643"/>
      <c r="AQ4" s="1643"/>
      <c r="AR4" s="1643"/>
      <c r="AS4" s="1643"/>
      <c r="AT4" s="1643"/>
      <c r="AU4" s="1643"/>
      <c r="AV4" s="1643"/>
      <c r="AW4" s="1643"/>
      <c r="AX4" s="1643"/>
      <c r="AY4" s="1643"/>
      <c r="AZ4" s="1643"/>
      <c r="BA4" s="1643"/>
      <c r="BB4" s="1643"/>
      <c r="BC4" s="1643"/>
      <c r="BD4" s="1643"/>
      <c r="BE4" s="1643"/>
      <c r="BF4" s="273"/>
      <c r="BG4" s="273"/>
      <c r="BH4" s="273"/>
      <c r="BI4" s="273"/>
      <c r="BJ4" s="273"/>
      <c r="BK4" s="273"/>
      <c r="BL4" s="273"/>
      <c r="BM4" s="273"/>
      <c r="BN4" s="273"/>
      <c r="BO4" s="273"/>
      <c r="BP4" s="273"/>
      <c r="BQ4" s="273"/>
      <c r="BR4" s="273"/>
      <c r="BS4" s="273"/>
      <c r="BT4" s="273"/>
      <c r="BU4" s="273"/>
      <c r="BV4" s="273"/>
      <c r="BW4" s="273"/>
      <c r="BX4" s="273"/>
      <c r="BY4" s="273"/>
      <c r="BZ4" s="273"/>
      <c r="CA4" s="273"/>
      <c r="CB4" s="273"/>
      <c r="CC4" s="273"/>
      <c r="CD4" s="273"/>
      <c r="CE4" s="273"/>
      <c r="CF4" s="273"/>
      <c r="CG4" s="273"/>
      <c r="CH4" s="273"/>
      <c r="CI4" s="273"/>
      <c r="CJ4" s="273"/>
      <c r="CK4" s="273"/>
      <c r="CL4" s="273"/>
      <c r="CM4" s="273"/>
      <c r="CN4" s="273"/>
      <c r="CO4" s="273"/>
      <c r="CP4" s="273"/>
      <c r="CQ4" s="273"/>
      <c r="CR4" s="273"/>
      <c r="CS4" s="273"/>
      <c r="CT4" s="273"/>
      <c r="CU4" s="273"/>
      <c r="CV4" s="273"/>
      <c r="CW4" s="273"/>
      <c r="CX4" s="273"/>
      <c r="CY4" s="273"/>
      <c r="CZ4" s="273"/>
      <c r="DA4" s="273"/>
      <c r="DB4" s="273"/>
      <c r="DC4" s="273"/>
      <c r="DD4" s="273"/>
      <c r="DE4" s="273"/>
      <c r="DF4" s="273"/>
      <c r="DG4" s="273"/>
      <c r="DH4" s="273"/>
      <c r="DI4" s="273"/>
      <c r="DJ4" s="273"/>
      <c r="DK4" s="273"/>
      <c r="DL4" s="273"/>
      <c r="DM4" s="273"/>
      <c r="DN4" s="273"/>
      <c r="DO4" s="273"/>
      <c r="DP4" s="273"/>
      <c r="DQ4" s="273"/>
      <c r="DR4" s="273"/>
      <c r="DS4" s="273"/>
      <c r="DT4" s="273"/>
      <c r="DU4" s="273"/>
      <c r="DV4" s="273"/>
      <c r="DW4" s="273"/>
      <c r="DX4" s="273"/>
      <c r="DY4" s="273"/>
      <c r="DZ4" s="273"/>
      <c r="EA4" s="273"/>
      <c r="EB4" s="273"/>
      <c r="EC4" s="273"/>
      <c r="ED4" s="273"/>
      <c r="EE4" s="273"/>
      <c r="EF4" s="273"/>
      <c r="EG4" s="273"/>
      <c r="EH4" s="273"/>
      <c r="EI4" s="273"/>
      <c r="EJ4" s="273"/>
      <c r="EK4" s="273"/>
      <c r="EL4" s="273"/>
      <c r="EM4" s="273"/>
      <c r="EN4" s="273"/>
      <c r="EO4" s="273"/>
      <c r="EP4" s="273"/>
      <c r="EQ4" s="273"/>
      <c r="ER4" s="273"/>
      <c r="ES4" s="273"/>
      <c r="ET4" s="273"/>
      <c r="EU4" s="273"/>
      <c r="EV4" s="273"/>
      <c r="EW4" s="273"/>
      <c r="EX4" s="273"/>
      <c r="EY4" s="273"/>
      <c r="EZ4" s="273"/>
      <c r="FA4" s="273"/>
      <c r="FB4" s="273"/>
      <c r="FC4" s="273"/>
      <c r="FD4" s="273"/>
      <c r="FE4" s="273"/>
      <c r="FF4" s="273"/>
      <c r="FG4" s="273"/>
      <c r="FH4" s="273"/>
      <c r="FI4" s="273"/>
      <c r="FJ4" s="273"/>
      <c r="FK4" s="273"/>
      <c r="FL4" s="273"/>
      <c r="FM4" s="273"/>
      <c r="FN4" s="273"/>
      <c r="FO4" s="273"/>
      <c r="FP4" s="273"/>
      <c r="FQ4" s="273"/>
      <c r="FR4" s="273"/>
      <c r="FS4" s="273"/>
      <c r="FT4" s="273"/>
      <c r="FU4" s="273"/>
      <c r="FV4" s="273"/>
      <c r="FW4" s="273"/>
      <c r="FX4" s="273"/>
      <c r="FY4" s="273"/>
      <c r="FZ4" s="273"/>
      <c r="GA4" s="273"/>
      <c r="GB4" s="273"/>
      <c r="GC4" s="273"/>
      <c r="GD4" s="273"/>
      <c r="GE4" s="273"/>
      <c r="GF4" s="273"/>
      <c r="GG4" s="273"/>
      <c r="GH4" s="273"/>
      <c r="GI4" s="273"/>
      <c r="GJ4" s="273"/>
      <c r="GK4" s="273"/>
      <c r="GL4" s="273"/>
      <c r="GM4" s="273"/>
      <c r="GN4" s="273"/>
      <c r="GO4" s="273"/>
      <c r="GP4" s="273"/>
      <c r="GQ4" s="273"/>
      <c r="GR4" s="273"/>
      <c r="GS4" s="273"/>
      <c r="GT4" s="273"/>
      <c r="GU4" s="273"/>
      <c r="GV4" s="273"/>
      <c r="GW4" s="273"/>
      <c r="GX4" s="273"/>
      <c r="GY4" s="273"/>
      <c r="GZ4" s="273"/>
      <c r="HA4" s="273"/>
      <c r="HB4" s="273"/>
      <c r="HC4" s="273"/>
      <c r="HD4" s="273"/>
      <c r="HE4" s="273"/>
      <c r="HF4" s="273"/>
      <c r="HG4" s="273"/>
      <c r="HH4" s="273"/>
      <c r="HI4" s="273"/>
      <c r="HJ4" s="273"/>
      <c r="HK4" s="273"/>
      <c r="HL4" s="273"/>
      <c r="HM4" s="273"/>
      <c r="HN4" s="273"/>
      <c r="HO4" s="273"/>
      <c r="HP4" s="273"/>
      <c r="HQ4" s="273"/>
      <c r="HR4" s="273"/>
      <c r="HS4" s="273"/>
      <c r="HT4" s="273"/>
      <c r="HU4" s="273"/>
      <c r="HV4" s="273"/>
      <c r="HW4" s="273"/>
      <c r="HX4" s="273"/>
      <c r="HY4" s="273"/>
      <c r="HZ4" s="273"/>
      <c r="IA4" s="273"/>
      <c r="IB4" s="273"/>
      <c r="IC4" s="273"/>
      <c r="ID4" s="273"/>
      <c r="IE4" s="273"/>
      <c r="IF4" s="273"/>
      <c r="IG4" s="273"/>
      <c r="IH4" s="273"/>
      <c r="II4" s="273"/>
      <c r="IJ4" s="273"/>
      <c r="IK4" s="273"/>
      <c r="IL4" s="273"/>
      <c r="IM4" s="273"/>
      <c r="IN4" s="273"/>
      <c r="IO4" s="273"/>
      <c r="IP4" s="273"/>
      <c r="IQ4" s="273"/>
      <c r="IR4" s="273"/>
      <c r="IS4" s="273"/>
      <c r="IT4" s="273"/>
      <c r="IU4" s="273"/>
      <c r="IV4" s="273"/>
      <c r="IW4" s="273"/>
      <c r="IX4" s="273"/>
      <c r="IY4" s="273"/>
      <c r="IZ4" s="273"/>
      <c r="JA4" s="273"/>
      <c r="JB4" s="273"/>
      <c r="JC4" s="273"/>
      <c r="JD4" s="273"/>
      <c r="JE4" s="273"/>
      <c r="JF4" s="273"/>
      <c r="JG4" s="273"/>
      <c r="JH4" s="273"/>
      <c r="JI4" s="273"/>
      <c r="JJ4" s="273"/>
      <c r="JK4" s="273"/>
      <c r="JL4" s="273"/>
      <c r="JM4" s="273"/>
      <c r="JN4" s="273"/>
      <c r="JO4" s="273"/>
      <c r="JP4" s="273"/>
      <c r="JQ4" s="273"/>
      <c r="JR4" s="273"/>
      <c r="JS4" s="273"/>
      <c r="JT4" s="273"/>
      <c r="JU4" s="273"/>
      <c r="JV4" s="273"/>
      <c r="JW4" s="273"/>
      <c r="JX4" s="273"/>
      <c r="JY4" s="273"/>
      <c r="JZ4" s="273"/>
      <c r="KA4" s="273"/>
      <c r="KB4" s="273"/>
      <c r="KC4" s="273"/>
      <c r="KD4" s="273"/>
      <c r="KE4" s="273"/>
      <c r="KF4" s="273"/>
      <c r="KG4" s="273"/>
      <c r="KH4" s="273"/>
      <c r="KI4" s="273"/>
      <c r="KJ4" s="273"/>
      <c r="KK4" s="273"/>
      <c r="KL4" s="273"/>
      <c r="KM4" s="273"/>
      <c r="KN4" s="273"/>
      <c r="KO4" s="273"/>
      <c r="KP4" s="273"/>
      <c r="KQ4" s="273"/>
      <c r="KR4" s="273"/>
      <c r="KS4" s="273"/>
      <c r="KT4" s="273"/>
      <c r="KU4" s="273"/>
      <c r="KV4" s="273"/>
      <c r="KW4" s="273"/>
      <c r="KX4" s="273"/>
      <c r="KY4" s="273"/>
      <c r="KZ4" s="273"/>
      <c r="LA4" s="273"/>
      <c r="LB4" s="273"/>
      <c r="LC4" s="273"/>
      <c r="LD4" s="273"/>
      <c r="LE4" s="273"/>
      <c r="LF4" s="273"/>
      <c r="LG4" s="273"/>
      <c r="LH4" s="273"/>
      <c r="LI4" s="273"/>
      <c r="LJ4" s="273"/>
      <c r="LK4" s="273"/>
      <c r="LL4" s="273"/>
      <c r="LM4" s="273"/>
      <c r="LN4" s="273"/>
      <c r="LO4" s="273"/>
      <c r="LP4" s="273"/>
      <c r="LQ4" s="273"/>
      <c r="LR4" s="273"/>
      <c r="LS4" s="273"/>
      <c r="LT4" s="273"/>
      <c r="LU4" s="273"/>
      <c r="LV4" s="273"/>
      <c r="LW4" s="273"/>
      <c r="LX4" s="273"/>
      <c r="LY4" s="273"/>
      <c r="LZ4" s="273"/>
      <c r="MA4" s="273"/>
      <c r="MB4" s="273"/>
      <c r="MC4" s="273"/>
      <c r="MD4" s="273"/>
      <c r="ME4" s="273"/>
      <c r="MF4" s="273"/>
      <c r="MG4" s="273"/>
      <c r="MH4" s="273"/>
      <c r="MI4" s="273"/>
      <c r="MJ4" s="273"/>
      <c r="MK4" s="273"/>
      <c r="ML4" s="273"/>
      <c r="MM4" s="273"/>
      <c r="MN4" s="273"/>
      <c r="MO4" s="273"/>
      <c r="MP4" s="273"/>
      <c r="MQ4" s="273"/>
      <c r="MR4" s="273"/>
      <c r="MS4" s="273"/>
      <c r="MT4" s="273"/>
      <c r="MU4" s="273"/>
      <c r="MV4" s="273"/>
      <c r="MW4" s="273"/>
      <c r="MX4" s="273"/>
      <c r="MY4" s="273"/>
      <c r="MZ4" s="273"/>
      <c r="NA4" s="273"/>
      <c r="NB4" s="273"/>
      <c r="NC4" s="273"/>
      <c r="ND4" s="273"/>
      <c r="NE4" s="273"/>
      <c r="NF4" s="273"/>
      <c r="NG4" s="273"/>
      <c r="NH4" s="273"/>
      <c r="NI4" s="273"/>
      <c r="NJ4" s="273"/>
      <c r="NK4" s="273"/>
      <c r="NL4" s="273"/>
      <c r="NM4" s="273"/>
      <c r="NN4" s="273"/>
      <c r="NO4" s="273"/>
      <c r="NP4" s="273"/>
      <c r="NQ4" s="273"/>
      <c r="NR4" s="273"/>
      <c r="NS4" s="273"/>
      <c r="NT4" s="273"/>
      <c r="NU4" s="273"/>
      <c r="NV4" s="273"/>
      <c r="NW4" s="273"/>
      <c r="NX4" s="273"/>
      <c r="NY4" s="273"/>
      <c r="NZ4" s="273"/>
      <c r="OA4" s="273"/>
      <c r="OB4" s="273"/>
      <c r="OC4" s="273"/>
      <c r="OD4" s="273"/>
      <c r="OE4" s="273"/>
      <c r="OF4" s="273"/>
      <c r="OG4" s="273"/>
      <c r="OH4" s="273"/>
      <c r="OI4" s="273"/>
      <c r="OJ4" s="273"/>
      <c r="OK4" s="273"/>
      <c r="OL4" s="273"/>
      <c r="OM4" s="273"/>
      <c r="ON4" s="273"/>
      <c r="OO4" s="273"/>
      <c r="OP4" s="273"/>
      <c r="OQ4" s="273"/>
      <c r="OR4" s="273"/>
      <c r="OS4" s="273"/>
      <c r="OT4" s="273"/>
      <c r="OU4" s="273"/>
      <c r="OV4" s="273"/>
      <c r="OW4" s="273"/>
      <c r="OX4" s="273"/>
      <c r="OY4" s="273"/>
      <c r="OZ4" s="273"/>
      <c r="PA4" s="273"/>
      <c r="PB4" s="273"/>
      <c r="PC4" s="273"/>
      <c r="PD4" s="273"/>
      <c r="PE4" s="273"/>
      <c r="PF4" s="273"/>
      <c r="PG4" s="273"/>
      <c r="PH4" s="273"/>
      <c r="PI4" s="273"/>
      <c r="PJ4" s="273"/>
      <c r="PK4" s="273"/>
      <c r="PL4" s="273"/>
      <c r="PM4" s="273"/>
      <c r="PN4" s="273"/>
      <c r="PO4" s="273"/>
      <c r="PP4" s="273"/>
      <c r="PQ4" s="273"/>
      <c r="PR4" s="273"/>
      <c r="PS4" s="273"/>
      <c r="PT4" s="273"/>
      <c r="PU4" s="273"/>
      <c r="PV4" s="273"/>
      <c r="PW4" s="273"/>
      <c r="PX4" s="273"/>
      <c r="PY4" s="273"/>
      <c r="PZ4" s="273"/>
      <c r="QA4" s="273"/>
      <c r="QB4" s="273"/>
      <c r="QC4" s="273"/>
      <c r="QD4" s="273"/>
      <c r="QE4" s="273"/>
      <c r="QF4" s="273"/>
      <c r="QG4" s="273"/>
      <c r="QH4" s="273"/>
      <c r="QI4" s="273"/>
      <c r="QJ4" s="273"/>
      <c r="QK4" s="273"/>
      <c r="QL4" s="273"/>
      <c r="QM4" s="273"/>
      <c r="QN4" s="273"/>
      <c r="QO4" s="273"/>
      <c r="QP4" s="273"/>
      <c r="QQ4" s="273"/>
      <c r="QR4" s="273"/>
      <c r="QS4" s="273"/>
      <c r="QT4" s="273"/>
      <c r="QU4" s="273"/>
      <c r="QV4" s="273"/>
      <c r="QW4" s="273"/>
      <c r="QX4" s="273"/>
      <c r="QY4" s="273"/>
      <c r="QZ4" s="273"/>
      <c r="RA4" s="273"/>
      <c r="RB4" s="273"/>
      <c r="RC4" s="273"/>
      <c r="RD4" s="273"/>
      <c r="RE4" s="273"/>
      <c r="RF4" s="273"/>
      <c r="RG4" s="273"/>
      <c r="RH4" s="273"/>
      <c r="RI4" s="273"/>
      <c r="RJ4" s="273"/>
      <c r="RK4" s="273"/>
      <c r="RL4" s="273"/>
      <c r="RM4" s="273"/>
      <c r="RN4" s="273"/>
      <c r="RO4" s="273"/>
      <c r="RP4" s="273"/>
      <c r="RQ4" s="273"/>
      <c r="RR4" s="273"/>
      <c r="RS4" s="273"/>
      <c r="RT4" s="273"/>
      <c r="RU4" s="273"/>
      <c r="RV4" s="273"/>
      <c r="RW4" s="273"/>
      <c r="RX4" s="273"/>
      <c r="RY4" s="273"/>
      <c r="RZ4" s="273"/>
      <c r="SA4" s="273"/>
      <c r="SB4" s="273"/>
      <c r="SC4" s="273"/>
      <c r="SD4" s="273"/>
      <c r="SE4" s="273"/>
      <c r="SF4" s="273"/>
      <c r="SG4" s="273"/>
      <c r="SH4" s="273"/>
      <c r="SI4" s="273"/>
      <c r="SJ4" s="273"/>
      <c r="SK4" s="273"/>
      <c r="SL4" s="273"/>
      <c r="SM4" s="273"/>
      <c r="SN4" s="273"/>
      <c r="SO4" s="273"/>
      <c r="SP4" s="273"/>
      <c r="SQ4" s="273"/>
      <c r="SR4" s="273"/>
      <c r="SS4" s="273"/>
      <c r="ST4" s="273"/>
      <c r="SU4" s="273"/>
      <c r="SV4" s="273"/>
      <c r="SW4" s="273"/>
      <c r="SX4" s="273"/>
      <c r="SY4" s="273"/>
      <c r="SZ4" s="273"/>
      <c r="TA4" s="273"/>
      <c r="TB4" s="273"/>
      <c r="TC4" s="273"/>
      <c r="TD4" s="273"/>
      <c r="TE4" s="273"/>
      <c r="TF4" s="273"/>
      <c r="TG4" s="273"/>
      <c r="TH4" s="273"/>
      <c r="TI4" s="273"/>
      <c r="TJ4" s="273"/>
      <c r="TK4" s="273"/>
      <c r="TL4" s="273"/>
      <c r="TM4" s="273"/>
      <c r="TN4" s="273"/>
      <c r="TO4" s="273"/>
      <c r="TP4" s="273"/>
      <c r="TQ4" s="273"/>
      <c r="TR4" s="273"/>
      <c r="TS4" s="273"/>
      <c r="TT4" s="273"/>
      <c r="TU4" s="273"/>
      <c r="TV4" s="273"/>
      <c r="TW4" s="273"/>
      <c r="TX4" s="273"/>
      <c r="TY4" s="273"/>
      <c r="TZ4" s="273"/>
      <c r="UA4" s="273"/>
      <c r="UB4" s="273"/>
      <c r="UC4" s="273"/>
      <c r="UD4" s="273"/>
      <c r="UE4" s="273"/>
      <c r="UF4" s="273"/>
      <c r="UG4" s="273"/>
      <c r="UH4" s="273"/>
      <c r="UI4" s="273"/>
      <c r="UJ4" s="273"/>
      <c r="UK4" s="273"/>
      <c r="UL4" s="273"/>
      <c r="UM4" s="273"/>
      <c r="UN4" s="273"/>
      <c r="UO4" s="273"/>
      <c r="UP4" s="273"/>
      <c r="UQ4" s="273"/>
      <c r="UR4" s="273"/>
      <c r="US4" s="273"/>
      <c r="UT4" s="273"/>
      <c r="UU4" s="273"/>
      <c r="UV4" s="273"/>
      <c r="UW4" s="273"/>
      <c r="UX4" s="273"/>
      <c r="UY4" s="273"/>
      <c r="UZ4" s="273"/>
      <c r="VA4" s="273"/>
      <c r="VB4" s="273"/>
      <c r="VC4" s="273"/>
      <c r="VD4" s="273"/>
      <c r="VE4" s="273"/>
      <c r="VF4" s="273"/>
      <c r="VG4" s="273"/>
      <c r="VH4" s="273"/>
      <c r="VI4" s="273"/>
      <c r="VJ4" s="273"/>
      <c r="VK4" s="273"/>
      <c r="VL4" s="273"/>
      <c r="VM4" s="273"/>
      <c r="VN4" s="273"/>
      <c r="VO4" s="273"/>
      <c r="VP4" s="273"/>
      <c r="VQ4" s="273"/>
      <c r="VR4" s="273"/>
      <c r="VS4" s="273"/>
      <c r="VT4" s="273"/>
      <c r="VU4" s="273"/>
      <c r="VV4" s="273"/>
      <c r="VW4" s="273"/>
      <c r="VX4" s="273"/>
      <c r="VY4" s="273"/>
      <c r="VZ4" s="273"/>
      <c r="WA4" s="273"/>
      <c r="WB4" s="273"/>
      <c r="WC4" s="273"/>
      <c r="WD4" s="273"/>
      <c r="WE4" s="273"/>
      <c r="WF4" s="273"/>
      <c r="WG4" s="273"/>
      <c r="WH4" s="273"/>
      <c r="WI4" s="273"/>
      <c r="WJ4" s="273"/>
      <c r="WK4" s="273"/>
      <c r="WL4" s="273"/>
      <c r="WM4" s="273"/>
      <c r="WN4" s="273"/>
      <c r="WO4" s="273"/>
      <c r="WP4" s="273"/>
      <c r="WQ4" s="273"/>
      <c r="WR4" s="273"/>
      <c r="WS4" s="273"/>
      <c r="WT4" s="273"/>
      <c r="WU4" s="273"/>
      <c r="WV4" s="273"/>
      <c r="WW4" s="273"/>
      <c r="WX4" s="273"/>
      <c r="WY4" s="273"/>
      <c r="WZ4" s="273"/>
      <c r="XA4" s="273"/>
      <c r="XB4" s="273"/>
      <c r="XC4" s="273"/>
      <c r="XD4" s="273"/>
      <c r="XE4" s="273"/>
      <c r="XF4" s="273"/>
      <c r="XG4" s="273"/>
      <c r="XH4" s="273"/>
      <c r="XI4" s="273"/>
      <c r="XJ4" s="273"/>
      <c r="XK4" s="273"/>
      <c r="XL4" s="273"/>
      <c r="XM4" s="273"/>
      <c r="XN4" s="273"/>
      <c r="XO4" s="273"/>
      <c r="XP4" s="273"/>
      <c r="XQ4" s="273"/>
      <c r="XR4" s="273"/>
      <c r="XS4" s="273"/>
      <c r="XT4" s="273"/>
      <c r="XU4" s="273"/>
      <c r="XV4" s="273"/>
      <c r="XW4" s="273"/>
      <c r="XX4" s="273"/>
      <c r="XY4" s="273"/>
      <c r="XZ4" s="273"/>
      <c r="YA4" s="273"/>
      <c r="YB4" s="273"/>
      <c r="YC4" s="273"/>
      <c r="YD4" s="273"/>
      <c r="YE4" s="273"/>
      <c r="YF4" s="273"/>
      <c r="YG4" s="273"/>
      <c r="YH4" s="273"/>
      <c r="YI4" s="273"/>
      <c r="YJ4" s="273"/>
      <c r="YK4" s="273"/>
      <c r="YL4" s="273"/>
      <c r="YM4" s="273"/>
      <c r="YN4" s="273"/>
      <c r="YO4" s="273"/>
      <c r="YP4" s="273"/>
      <c r="YQ4" s="273"/>
      <c r="YR4" s="273"/>
      <c r="YS4" s="273"/>
      <c r="YT4" s="273"/>
      <c r="YU4" s="273"/>
      <c r="YV4" s="273"/>
      <c r="YW4" s="273"/>
      <c r="YX4" s="273"/>
      <c r="YY4" s="273"/>
      <c r="YZ4" s="273"/>
      <c r="ZA4" s="273"/>
      <c r="ZB4" s="273"/>
      <c r="ZC4" s="273"/>
      <c r="ZD4" s="273"/>
      <c r="ZE4" s="273"/>
      <c r="ZF4" s="273"/>
      <c r="ZG4" s="273"/>
      <c r="ZH4" s="273"/>
      <c r="ZI4" s="273"/>
      <c r="ZJ4" s="273"/>
      <c r="ZK4" s="273"/>
      <c r="ZL4" s="273"/>
      <c r="ZM4" s="273"/>
      <c r="ZN4" s="273"/>
      <c r="ZO4" s="273"/>
      <c r="ZP4" s="273"/>
      <c r="ZQ4" s="273"/>
      <c r="ZR4" s="273"/>
      <c r="ZS4" s="273"/>
      <c r="ZT4" s="273"/>
      <c r="ZU4" s="273"/>
      <c r="ZV4" s="273"/>
      <c r="ZW4" s="273"/>
      <c r="ZX4" s="273"/>
      <c r="ZY4" s="273"/>
      <c r="ZZ4" s="273"/>
      <c r="AAA4" s="273"/>
      <c r="AAB4" s="273"/>
      <c r="AAC4" s="273"/>
      <c r="AAD4" s="273"/>
      <c r="AAE4" s="273"/>
      <c r="AAF4" s="273"/>
      <c r="AAG4" s="273"/>
      <c r="AAH4" s="273"/>
      <c r="AAI4" s="273"/>
      <c r="AAJ4" s="273"/>
      <c r="AAK4" s="273"/>
      <c r="AAL4" s="273"/>
      <c r="AAM4" s="273"/>
      <c r="AAN4" s="273"/>
      <c r="AAO4" s="273"/>
      <c r="AAP4" s="273"/>
      <c r="AAQ4" s="273"/>
      <c r="AAR4" s="273"/>
      <c r="AAS4" s="273"/>
      <c r="AAT4" s="273"/>
      <c r="AAU4" s="273"/>
      <c r="AAV4" s="273"/>
      <c r="AAW4" s="273"/>
      <c r="AAX4" s="273"/>
      <c r="AAY4" s="273"/>
      <c r="AAZ4" s="273"/>
      <c r="ABA4" s="273"/>
      <c r="ABB4" s="273"/>
      <c r="ABC4" s="273"/>
      <c r="ABD4" s="273"/>
      <c r="ABE4" s="273"/>
      <c r="ABF4" s="273"/>
      <c r="ABG4" s="273"/>
      <c r="ABH4" s="273"/>
      <c r="ABI4" s="273"/>
      <c r="ABJ4" s="273"/>
      <c r="ABK4" s="273"/>
      <c r="ABL4" s="273"/>
      <c r="ABM4" s="273"/>
      <c r="ABN4" s="273"/>
      <c r="ABO4" s="273"/>
      <c r="ABP4" s="273"/>
      <c r="ABQ4" s="273"/>
      <c r="ABR4" s="273"/>
      <c r="ABS4" s="273"/>
      <c r="ABT4" s="273"/>
      <c r="ABU4" s="273"/>
      <c r="ABV4" s="273"/>
      <c r="ABW4" s="273"/>
      <c r="ABX4" s="273"/>
      <c r="ABY4" s="273"/>
      <c r="ABZ4" s="273"/>
      <c r="ACA4" s="273"/>
      <c r="ACB4" s="273"/>
      <c r="ACC4" s="273"/>
      <c r="ACD4" s="273"/>
      <c r="ACE4" s="273"/>
      <c r="ACF4" s="273"/>
      <c r="ACG4" s="273"/>
      <c r="ACH4" s="273"/>
      <c r="ACI4" s="273"/>
      <c r="ACJ4" s="273"/>
      <c r="ACK4" s="273"/>
      <c r="ACL4" s="273"/>
      <c r="ACM4" s="273"/>
      <c r="ACN4" s="273"/>
      <c r="ACO4" s="273"/>
      <c r="ACP4" s="273"/>
      <c r="ACQ4" s="273"/>
      <c r="ACR4" s="273"/>
      <c r="ACS4" s="273"/>
      <c r="ACT4" s="273"/>
      <c r="ACU4" s="273"/>
      <c r="ACV4" s="273"/>
      <c r="ACW4" s="273"/>
      <c r="ACX4" s="273"/>
      <c r="ACY4" s="273"/>
      <c r="ACZ4" s="273"/>
      <c r="ADA4" s="273"/>
      <c r="ADB4" s="273"/>
      <c r="ADC4" s="273"/>
      <c r="ADD4" s="273"/>
      <c r="ADE4" s="273"/>
      <c r="ADF4" s="273"/>
      <c r="ADG4" s="273"/>
      <c r="ADH4" s="273"/>
      <c r="ADI4" s="273"/>
      <c r="ADJ4" s="273"/>
      <c r="ADK4" s="273"/>
      <c r="ADL4" s="273"/>
      <c r="ADM4" s="273"/>
      <c r="ADN4" s="273"/>
      <c r="ADO4" s="273"/>
      <c r="ADP4" s="273"/>
      <c r="ADQ4" s="273"/>
      <c r="ADR4" s="273"/>
      <c r="ADS4" s="273"/>
      <c r="ADT4" s="273"/>
      <c r="ADU4" s="273"/>
      <c r="ADV4" s="273"/>
      <c r="ADW4" s="273"/>
      <c r="ADX4" s="273"/>
      <c r="ADY4" s="273"/>
      <c r="ADZ4" s="273"/>
      <c r="AEA4" s="273"/>
      <c r="AEB4" s="273"/>
      <c r="AEC4" s="273"/>
      <c r="AED4" s="273"/>
      <c r="AEE4" s="273"/>
      <c r="AEF4" s="273"/>
      <c r="AEG4" s="273"/>
      <c r="AEH4" s="273"/>
      <c r="AEI4" s="273"/>
      <c r="AEJ4" s="273"/>
      <c r="AEK4" s="273"/>
      <c r="AEL4" s="273"/>
      <c r="AEM4" s="273"/>
      <c r="AEN4" s="273"/>
      <c r="AEO4" s="273"/>
      <c r="AEP4" s="273"/>
      <c r="AEQ4" s="273"/>
      <c r="AER4" s="273"/>
      <c r="AES4" s="273"/>
      <c r="AET4" s="273"/>
      <c r="AEU4" s="273"/>
      <c r="AEV4" s="273"/>
      <c r="AEW4" s="273"/>
      <c r="AEX4" s="273"/>
      <c r="AEY4" s="273"/>
      <c r="AEZ4" s="273"/>
      <c r="AFA4" s="273"/>
      <c r="AFB4" s="273"/>
      <c r="AFC4" s="273"/>
      <c r="AFD4" s="273"/>
      <c r="AFE4" s="273"/>
      <c r="AFF4" s="273"/>
      <c r="AFG4" s="273"/>
      <c r="AFH4" s="273"/>
      <c r="AFI4" s="273"/>
      <c r="AFJ4" s="273"/>
      <c r="AFK4" s="273"/>
      <c r="AFL4" s="273"/>
      <c r="AFM4" s="273"/>
      <c r="AFN4" s="273"/>
      <c r="AFO4" s="273"/>
      <c r="AFP4" s="273"/>
      <c r="AFQ4" s="273"/>
      <c r="AFR4" s="273"/>
      <c r="AFS4" s="273"/>
      <c r="AFT4" s="273"/>
      <c r="AFU4" s="273"/>
      <c r="AFV4" s="273"/>
      <c r="AFW4" s="273"/>
      <c r="AFX4" s="273"/>
      <c r="AFY4" s="273"/>
      <c r="AFZ4" s="273"/>
      <c r="AGA4" s="273"/>
      <c r="AGB4" s="273"/>
      <c r="AGC4" s="273"/>
      <c r="AGD4" s="273"/>
      <c r="AGE4" s="273"/>
      <c r="AGF4" s="273"/>
      <c r="AGG4" s="273"/>
      <c r="AGH4" s="273"/>
      <c r="AGI4" s="273"/>
      <c r="AGJ4" s="273"/>
      <c r="AGK4" s="273"/>
      <c r="AGL4" s="273"/>
      <c r="AGM4" s="273"/>
      <c r="AGN4" s="273"/>
      <c r="AGO4" s="273"/>
      <c r="AGP4" s="273"/>
      <c r="AGQ4" s="273"/>
      <c r="AGR4" s="273"/>
      <c r="AGS4" s="273"/>
      <c r="AGT4" s="273"/>
      <c r="AGU4" s="273"/>
      <c r="AGV4" s="273"/>
      <c r="AGW4" s="273"/>
      <c r="AGX4" s="273"/>
      <c r="AGY4" s="273"/>
      <c r="AGZ4" s="273"/>
      <c r="AHA4" s="273"/>
      <c r="AHB4" s="273"/>
      <c r="AHC4" s="273"/>
      <c r="AHD4" s="273"/>
      <c r="AHE4" s="273"/>
      <c r="AHF4" s="273"/>
      <c r="AHG4" s="273"/>
      <c r="AHH4" s="273"/>
      <c r="AHI4" s="273"/>
      <c r="AHJ4" s="273"/>
      <c r="AHK4" s="273"/>
      <c r="AHL4" s="273"/>
      <c r="AHM4" s="273"/>
      <c r="AHN4" s="273"/>
      <c r="AHO4" s="273"/>
      <c r="AHP4" s="273"/>
      <c r="AHQ4" s="273"/>
      <c r="AHR4" s="273"/>
      <c r="AHS4" s="273"/>
      <c r="AHT4" s="273"/>
      <c r="AHU4" s="273"/>
      <c r="AHV4" s="273"/>
      <c r="AHW4" s="273"/>
      <c r="AHX4" s="273"/>
      <c r="AHY4" s="273"/>
      <c r="AHZ4" s="273"/>
      <c r="AIA4" s="273"/>
      <c r="AIB4" s="273"/>
      <c r="AIC4" s="273"/>
      <c r="AID4" s="273"/>
      <c r="AIE4" s="273"/>
      <c r="AIF4" s="273"/>
      <c r="AIG4" s="273"/>
      <c r="AIH4" s="273"/>
      <c r="AII4" s="273"/>
      <c r="AIJ4" s="273"/>
      <c r="AIK4" s="273"/>
      <c r="AIL4" s="273"/>
      <c r="AIM4" s="273"/>
      <c r="AIN4" s="273"/>
      <c r="AIO4" s="273"/>
      <c r="AIP4" s="273"/>
      <c r="AIQ4" s="273"/>
      <c r="AIR4" s="273"/>
      <c r="AIS4" s="273"/>
      <c r="AIT4" s="273"/>
      <c r="AIU4" s="273"/>
      <c r="AIV4" s="273"/>
      <c r="AIW4" s="273"/>
      <c r="AIX4" s="273"/>
      <c r="AIY4" s="273"/>
      <c r="AIZ4" s="273"/>
      <c r="AJA4" s="273"/>
      <c r="AJB4" s="273"/>
      <c r="AJC4" s="273"/>
      <c r="AJD4" s="273"/>
      <c r="AJE4" s="273"/>
      <c r="AJF4" s="273"/>
      <c r="AJG4" s="273"/>
      <c r="AJH4" s="273"/>
      <c r="AJI4" s="273"/>
      <c r="AJJ4" s="273"/>
      <c r="AJK4" s="273"/>
      <c r="AJL4" s="273"/>
      <c r="AJM4" s="273"/>
      <c r="AJN4" s="273"/>
      <c r="AJO4" s="273"/>
      <c r="AJP4" s="273"/>
      <c r="AJQ4" s="273"/>
      <c r="AJR4" s="273"/>
      <c r="AJS4" s="273"/>
      <c r="AJT4" s="273"/>
      <c r="AJU4" s="273"/>
      <c r="AJV4" s="273"/>
      <c r="AJW4" s="273"/>
      <c r="AJX4" s="273"/>
      <c r="AJY4" s="273"/>
      <c r="AJZ4" s="273"/>
      <c r="AKA4" s="273"/>
      <c r="AKB4" s="273"/>
      <c r="AKC4" s="273"/>
      <c r="AKD4" s="273"/>
      <c r="AKE4" s="273"/>
      <c r="AKF4" s="273"/>
      <c r="AKG4" s="273"/>
      <c r="AKH4" s="273"/>
      <c r="AKI4" s="273"/>
      <c r="AKJ4" s="273"/>
      <c r="AKK4" s="273"/>
      <c r="AKL4" s="273"/>
      <c r="AKM4" s="273"/>
      <c r="AKN4" s="273"/>
      <c r="AKO4" s="273"/>
      <c r="AKP4" s="273"/>
      <c r="AKQ4" s="273"/>
      <c r="AKR4" s="273"/>
      <c r="AKS4" s="273"/>
      <c r="AKT4" s="273"/>
      <c r="AKU4" s="273"/>
      <c r="AKV4" s="273"/>
      <c r="AKW4" s="273"/>
      <c r="AKX4" s="273"/>
      <c r="AKY4" s="273"/>
      <c r="AKZ4" s="273"/>
      <c r="ALA4" s="273"/>
      <c r="ALB4" s="273"/>
      <c r="ALC4" s="273"/>
      <c r="ALD4" s="273"/>
      <c r="ALE4" s="273"/>
      <c r="ALF4" s="273"/>
      <c r="ALG4" s="273"/>
      <c r="ALH4" s="273"/>
      <c r="ALI4" s="273"/>
      <c r="ALJ4" s="273"/>
      <c r="ALK4" s="273"/>
      <c r="ALL4" s="273"/>
      <c r="ALM4" s="273"/>
      <c r="ALN4" s="273"/>
      <c r="ALO4" s="273"/>
      <c r="ALP4" s="273"/>
      <c r="ALQ4" s="273"/>
      <c r="ALR4" s="273"/>
      <c r="ALS4" s="273"/>
      <c r="ALT4" s="273"/>
      <c r="ALU4" s="273"/>
      <c r="ALV4" s="273"/>
      <c r="ALW4" s="273"/>
      <c r="ALX4" s="273"/>
      <c r="ALY4" s="273"/>
      <c r="ALZ4" s="273"/>
      <c r="AMA4" s="273"/>
      <c r="AMB4" s="273"/>
      <c r="AMC4" s="273"/>
      <c r="AMD4" s="273"/>
      <c r="AME4" s="273"/>
      <c r="AMF4" s="273"/>
      <c r="AMG4" s="273"/>
      <c r="AMH4" s="273"/>
      <c r="AMI4" s="273"/>
      <c r="AMJ4" s="273"/>
    </row>
    <row r="5" spans="1:1024" ht="9" customHeight="1" x14ac:dyDescent="0.2">
      <c r="A5" s="275"/>
      <c r="B5" s="275"/>
      <c r="C5" s="275"/>
      <c r="D5" s="276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0"/>
      <c r="Q5" s="270"/>
      <c r="R5" s="271"/>
      <c r="S5" s="272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3"/>
      <c r="BG5" s="273"/>
      <c r="BH5" s="273"/>
      <c r="BI5" s="273"/>
      <c r="BJ5" s="273"/>
      <c r="BK5" s="273"/>
      <c r="BL5" s="273"/>
      <c r="BM5" s="273"/>
      <c r="BN5" s="273"/>
      <c r="BO5" s="273"/>
      <c r="BP5" s="273"/>
      <c r="BQ5" s="273"/>
      <c r="BR5" s="273"/>
      <c r="BS5" s="273"/>
      <c r="BT5" s="273"/>
      <c r="BU5" s="273"/>
      <c r="BV5" s="273"/>
      <c r="BW5" s="273"/>
      <c r="BX5" s="273"/>
      <c r="BY5" s="273"/>
      <c r="BZ5" s="273"/>
      <c r="CA5" s="273"/>
      <c r="CB5" s="273"/>
      <c r="CC5" s="273"/>
      <c r="CD5" s="273"/>
      <c r="CE5" s="273"/>
      <c r="CF5" s="273"/>
      <c r="CG5" s="273"/>
      <c r="CH5" s="273"/>
      <c r="CI5" s="273"/>
      <c r="CJ5" s="273"/>
      <c r="CK5" s="273"/>
      <c r="CL5" s="273"/>
      <c r="CM5" s="273"/>
      <c r="CN5" s="273"/>
      <c r="CO5" s="273"/>
      <c r="CP5" s="273"/>
      <c r="CQ5" s="273"/>
      <c r="CR5" s="273"/>
      <c r="CS5" s="273"/>
      <c r="CT5" s="273"/>
      <c r="CU5" s="273"/>
      <c r="CV5" s="273"/>
      <c r="CW5" s="273"/>
      <c r="CX5" s="273"/>
      <c r="CY5" s="273"/>
      <c r="CZ5" s="273"/>
      <c r="DA5" s="273"/>
      <c r="DB5" s="273"/>
      <c r="DC5" s="273"/>
      <c r="DD5" s="273"/>
      <c r="DE5" s="273"/>
      <c r="DF5" s="273"/>
      <c r="DG5" s="273"/>
      <c r="DH5" s="273"/>
      <c r="DI5" s="273"/>
      <c r="DJ5" s="273"/>
      <c r="DK5" s="273"/>
      <c r="DL5" s="273"/>
      <c r="DM5" s="273"/>
      <c r="DN5" s="273"/>
      <c r="DO5" s="273"/>
      <c r="DP5" s="273"/>
      <c r="DQ5" s="273"/>
      <c r="DR5" s="273"/>
      <c r="DS5" s="273"/>
      <c r="DT5" s="273"/>
      <c r="DU5" s="273"/>
      <c r="DV5" s="273"/>
      <c r="DW5" s="273"/>
      <c r="DX5" s="273"/>
      <c r="DY5" s="273"/>
      <c r="DZ5" s="273"/>
      <c r="EA5" s="273"/>
      <c r="EB5" s="273"/>
      <c r="EC5" s="273"/>
      <c r="ED5" s="273"/>
      <c r="EE5" s="273"/>
      <c r="EF5" s="273"/>
      <c r="EG5" s="273"/>
      <c r="EH5" s="273"/>
      <c r="EI5" s="273"/>
      <c r="EJ5" s="273"/>
      <c r="EK5" s="273"/>
      <c r="EL5" s="273"/>
      <c r="EM5" s="273"/>
      <c r="EN5" s="273"/>
      <c r="EO5" s="273"/>
      <c r="EP5" s="273"/>
      <c r="EQ5" s="273"/>
      <c r="ER5" s="273"/>
      <c r="ES5" s="273"/>
      <c r="ET5" s="273"/>
      <c r="EU5" s="273"/>
      <c r="EV5" s="273"/>
      <c r="EW5" s="273"/>
      <c r="EX5" s="273"/>
      <c r="EY5" s="273"/>
      <c r="EZ5" s="273"/>
      <c r="FA5" s="273"/>
      <c r="FB5" s="273"/>
      <c r="FC5" s="273"/>
      <c r="FD5" s="273"/>
      <c r="FE5" s="273"/>
      <c r="FF5" s="273"/>
      <c r="FG5" s="273"/>
      <c r="FH5" s="273"/>
      <c r="FI5" s="273"/>
      <c r="FJ5" s="273"/>
      <c r="FK5" s="273"/>
      <c r="FL5" s="273"/>
      <c r="FM5" s="273"/>
      <c r="FN5" s="273"/>
      <c r="FO5" s="273"/>
      <c r="FP5" s="273"/>
      <c r="FQ5" s="273"/>
      <c r="FR5" s="273"/>
      <c r="FS5" s="273"/>
      <c r="FT5" s="273"/>
      <c r="FU5" s="273"/>
      <c r="FV5" s="273"/>
      <c r="FW5" s="273"/>
      <c r="FX5" s="273"/>
      <c r="FY5" s="273"/>
      <c r="FZ5" s="273"/>
      <c r="GA5" s="273"/>
      <c r="GB5" s="273"/>
      <c r="GC5" s="273"/>
      <c r="GD5" s="273"/>
      <c r="GE5" s="273"/>
      <c r="GF5" s="273"/>
      <c r="GG5" s="273"/>
      <c r="GH5" s="273"/>
      <c r="GI5" s="273"/>
      <c r="GJ5" s="273"/>
      <c r="GK5" s="273"/>
      <c r="GL5" s="273"/>
      <c r="GM5" s="273"/>
      <c r="GN5" s="273"/>
      <c r="GO5" s="273"/>
      <c r="GP5" s="273"/>
      <c r="GQ5" s="273"/>
      <c r="GR5" s="273"/>
      <c r="GS5" s="273"/>
      <c r="GT5" s="273"/>
      <c r="GU5" s="273"/>
      <c r="GV5" s="273"/>
      <c r="GW5" s="273"/>
      <c r="GX5" s="273"/>
      <c r="GY5" s="273"/>
      <c r="GZ5" s="273"/>
      <c r="HA5" s="273"/>
      <c r="HB5" s="273"/>
      <c r="HC5" s="273"/>
      <c r="HD5" s="273"/>
      <c r="HE5" s="273"/>
      <c r="HF5" s="273"/>
      <c r="HG5" s="273"/>
      <c r="HH5" s="273"/>
      <c r="HI5" s="273"/>
      <c r="HJ5" s="273"/>
      <c r="HK5" s="273"/>
      <c r="HL5" s="273"/>
      <c r="HM5" s="273"/>
      <c r="HN5" s="273"/>
      <c r="HO5" s="273"/>
      <c r="HP5" s="273"/>
      <c r="HQ5" s="273"/>
      <c r="HR5" s="273"/>
      <c r="HS5" s="273"/>
      <c r="HT5" s="273"/>
      <c r="HU5" s="273"/>
      <c r="HV5" s="273"/>
      <c r="HW5" s="273"/>
      <c r="HX5" s="273"/>
      <c r="HY5" s="273"/>
      <c r="HZ5" s="273"/>
      <c r="IA5" s="273"/>
      <c r="IB5" s="273"/>
      <c r="IC5" s="273"/>
      <c r="ID5" s="273"/>
      <c r="IE5" s="273"/>
      <c r="IF5" s="273"/>
      <c r="IG5" s="273"/>
      <c r="IH5" s="273"/>
      <c r="II5" s="273"/>
      <c r="IJ5" s="273"/>
      <c r="IK5" s="273"/>
      <c r="IL5" s="273"/>
      <c r="IM5" s="273"/>
      <c r="IN5" s="273"/>
      <c r="IO5" s="273"/>
      <c r="IP5" s="273"/>
      <c r="IQ5" s="273"/>
      <c r="IR5" s="273"/>
      <c r="IS5" s="273"/>
      <c r="IT5" s="273"/>
      <c r="IU5" s="273"/>
      <c r="IV5" s="273"/>
      <c r="IW5" s="273"/>
      <c r="IX5" s="273"/>
      <c r="IY5" s="273"/>
      <c r="IZ5" s="273"/>
      <c r="JA5" s="273"/>
      <c r="JB5" s="273"/>
      <c r="JC5" s="273"/>
      <c r="JD5" s="273"/>
      <c r="JE5" s="273"/>
      <c r="JF5" s="273"/>
      <c r="JG5" s="273"/>
      <c r="JH5" s="273"/>
      <c r="JI5" s="273"/>
      <c r="JJ5" s="273"/>
      <c r="JK5" s="273"/>
      <c r="JL5" s="273"/>
      <c r="JM5" s="273"/>
      <c r="JN5" s="273"/>
      <c r="JO5" s="273"/>
      <c r="JP5" s="273"/>
      <c r="JQ5" s="273"/>
      <c r="JR5" s="273"/>
      <c r="JS5" s="273"/>
      <c r="JT5" s="273"/>
      <c r="JU5" s="273"/>
      <c r="JV5" s="273"/>
      <c r="JW5" s="273"/>
      <c r="JX5" s="273"/>
      <c r="JY5" s="273"/>
      <c r="JZ5" s="273"/>
      <c r="KA5" s="273"/>
      <c r="KB5" s="273"/>
      <c r="KC5" s="273"/>
      <c r="KD5" s="273"/>
      <c r="KE5" s="273"/>
      <c r="KF5" s="273"/>
      <c r="KG5" s="273"/>
      <c r="KH5" s="273"/>
      <c r="KI5" s="273"/>
      <c r="KJ5" s="273"/>
      <c r="KK5" s="273"/>
      <c r="KL5" s="273"/>
      <c r="KM5" s="273"/>
      <c r="KN5" s="273"/>
      <c r="KO5" s="273"/>
      <c r="KP5" s="273"/>
      <c r="KQ5" s="273"/>
      <c r="KR5" s="273"/>
      <c r="KS5" s="273"/>
      <c r="KT5" s="273"/>
      <c r="KU5" s="273"/>
      <c r="KV5" s="273"/>
      <c r="KW5" s="273"/>
      <c r="KX5" s="273"/>
      <c r="KY5" s="273"/>
      <c r="KZ5" s="273"/>
      <c r="LA5" s="273"/>
      <c r="LB5" s="273"/>
      <c r="LC5" s="273"/>
      <c r="LD5" s="273"/>
      <c r="LE5" s="273"/>
      <c r="LF5" s="273"/>
      <c r="LG5" s="273"/>
      <c r="LH5" s="273"/>
      <c r="LI5" s="273"/>
      <c r="LJ5" s="273"/>
      <c r="LK5" s="273"/>
      <c r="LL5" s="273"/>
      <c r="LM5" s="273"/>
      <c r="LN5" s="273"/>
      <c r="LO5" s="273"/>
      <c r="LP5" s="273"/>
      <c r="LQ5" s="273"/>
      <c r="LR5" s="273"/>
      <c r="LS5" s="273"/>
      <c r="LT5" s="273"/>
      <c r="LU5" s="273"/>
      <c r="LV5" s="273"/>
      <c r="LW5" s="273"/>
      <c r="LX5" s="273"/>
      <c r="LY5" s="273"/>
      <c r="LZ5" s="273"/>
      <c r="MA5" s="273"/>
      <c r="MB5" s="273"/>
      <c r="MC5" s="273"/>
      <c r="MD5" s="273"/>
      <c r="ME5" s="273"/>
      <c r="MF5" s="273"/>
      <c r="MG5" s="273"/>
      <c r="MH5" s="273"/>
      <c r="MI5" s="273"/>
      <c r="MJ5" s="273"/>
      <c r="MK5" s="273"/>
      <c r="ML5" s="273"/>
      <c r="MM5" s="273"/>
      <c r="MN5" s="273"/>
      <c r="MO5" s="273"/>
      <c r="MP5" s="273"/>
      <c r="MQ5" s="273"/>
      <c r="MR5" s="273"/>
      <c r="MS5" s="273"/>
      <c r="MT5" s="273"/>
      <c r="MU5" s="273"/>
      <c r="MV5" s="273"/>
      <c r="MW5" s="273"/>
      <c r="MX5" s="273"/>
      <c r="MY5" s="273"/>
      <c r="MZ5" s="273"/>
      <c r="NA5" s="273"/>
      <c r="NB5" s="273"/>
      <c r="NC5" s="273"/>
      <c r="ND5" s="273"/>
      <c r="NE5" s="273"/>
      <c r="NF5" s="273"/>
      <c r="NG5" s="273"/>
      <c r="NH5" s="273"/>
      <c r="NI5" s="273"/>
      <c r="NJ5" s="273"/>
      <c r="NK5" s="273"/>
      <c r="NL5" s="273"/>
      <c r="NM5" s="273"/>
      <c r="NN5" s="273"/>
      <c r="NO5" s="273"/>
      <c r="NP5" s="273"/>
      <c r="NQ5" s="273"/>
      <c r="NR5" s="273"/>
      <c r="NS5" s="273"/>
      <c r="NT5" s="273"/>
      <c r="NU5" s="273"/>
      <c r="NV5" s="273"/>
      <c r="NW5" s="273"/>
      <c r="NX5" s="273"/>
      <c r="NY5" s="273"/>
      <c r="NZ5" s="273"/>
      <c r="OA5" s="273"/>
      <c r="OB5" s="273"/>
      <c r="OC5" s="273"/>
      <c r="OD5" s="273"/>
      <c r="OE5" s="273"/>
      <c r="OF5" s="273"/>
      <c r="OG5" s="273"/>
      <c r="OH5" s="273"/>
      <c r="OI5" s="273"/>
      <c r="OJ5" s="273"/>
      <c r="OK5" s="273"/>
      <c r="OL5" s="273"/>
      <c r="OM5" s="273"/>
      <c r="ON5" s="273"/>
      <c r="OO5" s="273"/>
      <c r="OP5" s="273"/>
      <c r="OQ5" s="273"/>
      <c r="OR5" s="273"/>
      <c r="OS5" s="273"/>
      <c r="OT5" s="273"/>
      <c r="OU5" s="273"/>
      <c r="OV5" s="273"/>
      <c r="OW5" s="273"/>
      <c r="OX5" s="273"/>
      <c r="OY5" s="273"/>
      <c r="OZ5" s="273"/>
      <c r="PA5" s="273"/>
      <c r="PB5" s="273"/>
      <c r="PC5" s="273"/>
      <c r="PD5" s="273"/>
      <c r="PE5" s="273"/>
      <c r="PF5" s="273"/>
      <c r="PG5" s="273"/>
      <c r="PH5" s="273"/>
      <c r="PI5" s="273"/>
      <c r="PJ5" s="273"/>
      <c r="PK5" s="273"/>
      <c r="PL5" s="273"/>
      <c r="PM5" s="273"/>
      <c r="PN5" s="273"/>
      <c r="PO5" s="273"/>
      <c r="PP5" s="273"/>
      <c r="PQ5" s="273"/>
      <c r="PR5" s="273"/>
      <c r="PS5" s="273"/>
      <c r="PT5" s="273"/>
      <c r="PU5" s="273"/>
      <c r="PV5" s="273"/>
      <c r="PW5" s="273"/>
      <c r="PX5" s="273"/>
      <c r="PY5" s="273"/>
      <c r="PZ5" s="273"/>
      <c r="QA5" s="273"/>
      <c r="QB5" s="273"/>
      <c r="QC5" s="273"/>
      <c r="QD5" s="273"/>
      <c r="QE5" s="273"/>
      <c r="QF5" s="273"/>
      <c r="QG5" s="273"/>
      <c r="QH5" s="273"/>
      <c r="QI5" s="273"/>
      <c r="QJ5" s="273"/>
      <c r="QK5" s="273"/>
      <c r="QL5" s="273"/>
      <c r="QM5" s="273"/>
      <c r="QN5" s="273"/>
      <c r="QO5" s="273"/>
      <c r="QP5" s="273"/>
      <c r="QQ5" s="273"/>
      <c r="QR5" s="273"/>
      <c r="QS5" s="273"/>
      <c r="QT5" s="273"/>
      <c r="QU5" s="273"/>
      <c r="QV5" s="273"/>
      <c r="QW5" s="273"/>
      <c r="QX5" s="273"/>
      <c r="QY5" s="273"/>
      <c r="QZ5" s="273"/>
      <c r="RA5" s="273"/>
      <c r="RB5" s="273"/>
      <c r="RC5" s="273"/>
      <c r="RD5" s="273"/>
      <c r="RE5" s="273"/>
      <c r="RF5" s="273"/>
      <c r="RG5" s="273"/>
      <c r="RH5" s="273"/>
      <c r="RI5" s="273"/>
      <c r="RJ5" s="273"/>
      <c r="RK5" s="273"/>
      <c r="RL5" s="273"/>
      <c r="RM5" s="273"/>
      <c r="RN5" s="273"/>
      <c r="RO5" s="273"/>
      <c r="RP5" s="273"/>
      <c r="RQ5" s="273"/>
      <c r="RR5" s="273"/>
      <c r="RS5" s="273"/>
      <c r="RT5" s="273"/>
      <c r="RU5" s="273"/>
      <c r="RV5" s="273"/>
      <c r="RW5" s="273"/>
      <c r="RX5" s="273"/>
      <c r="RY5" s="273"/>
      <c r="RZ5" s="273"/>
      <c r="SA5" s="273"/>
      <c r="SB5" s="273"/>
      <c r="SC5" s="273"/>
      <c r="SD5" s="273"/>
      <c r="SE5" s="273"/>
      <c r="SF5" s="273"/>
      <c r="SG5" s="273"/>
      <c r="SH5" s="273"/>
      <c r="SI5" s="273"/>
      <c r="SJ5" s="273"/>
      <c r="SK5" s="273"/>
      <c r="SL5" s="273"/>
      <c r="SM5" s="273"/>
      <c r="SN5" s="273"/>
      <c r="SO5" s="273"/>
      <c r="SP5" s="273"/>
      <c r="SQ5" s="273"/>
      <c r="SR5" s="273"/>
      <c r="SS5" s="273"/>
      <c r="ST5" s="273"/>
      <c r="SU5" s="273"/>
      <c r="SV5" s="273"/>
      <c r="SW5" s="273"/>
      <c r="SX5" s="273"/>
      <c r="SY5" s="273"/>
      <c r="SZ5" s="273"/>
      <c r="TA5" s="273"/>
      <c r="TB5" s="273"/>
      <c r="TC5" s="273"/>
      <c r="TD5" s="273"/>
      <c r="TE5" s="273"/>
      <c r="TF5" s="273"/>
      <c r="TG5" s="273"/>
      <c r="TH5" s="273"/>
      <c r="TI5" s="273"/>
      <c r="TJ5" s="273"/>
      <c r="TK5" s="273"/>
      <c r="TL5" s="273"/>
      <c r="TM5" s="273"/>
      <c r="TN5" s="273"/>
      <c r="TO5" s="273"/>
      <c r="TP5" s="273"/>
      <c r="TQ5" s="273"/>
      <c r="TR5" s="273"/>
      <c r="TS5" s="273"/>
      <c r="TT5" s="273"/>
      <c r="TU5" s="273"/>
      <c r="TV5" s="273"/>
      <c r="TW5" s="273"/>
      <c r="TX5" s="273"/>
      <c r="TY5" s="273"/>
      <c r="TZ5" s="273"/>
      <c r="UA5" s="273"/>
      <c r="UB5" s="273"/>
      <c r="UC5" s="273"/>
      <c r="UD5" s="273"/>
      <c r="UE5" s="273"/>
      <c r="UF5" s="273"/>
      <c r="UG5" s="273"/>
      <c r="UH5" s="273"/>
      <c r="UI5" s="273"/>
      <c r="UJ5" s="273"/>
      <c r="UK5" s="273"/>
      <c r="UL5" s="273"/>
      <c r="UM5" s="273"/>
      <c r="UN5" s="273"/>
      <c r="UO5" s="273"/>
      <c r="UP5" s="273"/>
      <c r="UQ5" s="273"/>
      <c r="UR5" s="273"/>
      <c r="US5" s="273"/>
      <c r="UT5" s="273"/>
      <c r="UU5" s="273"/>
      <c r="UV5" s="273"/>
      <c r="UW5" s="273"/>
      <c r="UX5" s="273"/>
      <c r="UY5" s="273"/>
      <c r="UZ5" s="273"/>
      <c r="VA5" s="273"/>
      <c r="VB5" s="273"/>
      <c r="VC5" s="273"/>
      <c r="VD5" s="273"/>
      <c r="VE5" s="273"/>
      <c r="VF5" s="273"/>
      <c r="VG5" s="273"/>
      <c r="VH5" s="273"/>
      <c r="VI5" s="273"/>
      <c r="VJ5" s="273"/>
      <c r="VK5" s="273"/>
      <c r="VL5" s="273"/>
      <c r="VM5" s="273"/>
      <c r="VN5" s="273"/>
      <c r="VO5" s="273"/>
      <c r="VP5" s="273"/>
      <c r="VQ5" s="273"/>
      <c r="VR5" s="273"/>
      <c r="VS5" s="273"/>
      <c r="VT5" s="273"/>
      <c r="VU5" s="273"/>
      <c r="VV5" s="273"/>
      <c r="VW5" s="273"/>
      <c r="VX5" s="273"/>
      <c r="VY5" s="273"/>
      <c r="VZ5" s="273"/>
      <c r="WA5" s="273"/>
      <c r="WB5" s="273"/>
      <c r="WC5" s="273"/>
      <c r="WD5" s="273"/>
      <c r="WE5" s="273"/>
      <c r="WF5" s="273"/>
      <c r="WG5" s="273"/>
      <c r="WH5" s="273"/>
      <c r="WI5" s="273"/>
      <c r="WJ5" s="273"/>
      <c r="WK5" s="273"/>
      <c r="WL5" s="273"/>
      <c r="WM5" s="273"/>
      <c r="WN5" s="273"/>
      <c r="WO5" s="273"/>
      <c r="WP5" s="273"/>
      <c r="WQ5" s="273"/>
      <c r="WR5" s="273"/>
      <c r="WS5" s="273"/>
      <c r="WT5" s="273"/>
      <c r="WU5" s="273"/>
      <c r="WV5" s="273"/>
      <c r="WW5" s="273"/>
      <c r="WX5" s="273"/>
      <c r="WY5" s="273"/>
      <c r="WZ5" s="273"/>
      <c r="XA5" s="273"/>
      <c r="XB5" s="273"/>
      <c r="XC5" s="273"/>
      <c r="XD5" s="273"/>
      <c r="XE5" s="273"/>
      <c r="XF5" s="273"/>
      <c r="XG5" s="273"/>
      <c r="XH5" s="273"/>
      <c r="XI5" s="273"/>
      <c r="XJ5" s="273"/>
      <c r="XK5" s="273"/>
      <c r="XL5" s="273"/>
      <c r="XM5" s="273"/>
      <c r="XN5" s="273"/>
      <c r="XO5" s="273"/>
      <c r="XP5" s="273"/>
      <c r="XQ5" s="273"/>
      <c r="XR5" s="273"/>
      <c r="XS5" s="273"/>
      <c r="XT5" s="273"/>
      <c r="XU5" s="273"/>
      <c r="XV5" s="273"/>
      <c r="XW5" s="273"/>
      <c r="XX5" s="273"/>
      <c r="XY5" s="273"/>
      <c r="XZ5" s="273"/>
      <c r="YA5" s="273"/>
      <c r="YB5" s="273"/>
      <c r="YC5" s="273"/>
      <c r="YD5" s="273"/>
      <c r="YE5" s="273"/>
      <c r="YF5" s="273"/>
      <c r="YG5" s="273"/>
      <c r="YH5" s="273"/>
      <c r="YI5" s="273"/>
      <c r="YJ5" s="273"/>
      <c r="YK5" s="273"/>
      <c r="YL5" s="273"/>
      <c r="YM5" s="273"/>
      <c r="YN5" s="273"/>
      <c r="YO5" s="273"/>
      <c r="YP5" s="273"/>
      <c r="YQ5" s="273"/>
      <c r="YR5" s="273"/>
      <c r="YS5" s="273"/>
      <c r="YT5" s="273"/>
      <c r="YU5" s="273"/>
      <c r="YV5" s="273"/>
      <c r="YW5" s="273"/>
      <c r="YX5" s="273"/>
      <c r="YY5" s="273"/>
      <c r="YZ5" s="273"/>
      <c r="ZA5" s="273"/>
      <c r="ZB5" s="273"/>
      <c r="ZC5" s="273"/>
      <c r="ZD5" s="273"/>
      <c r="ZE5" s="273"/>
      <c r="ZF5" s="273"/>
      <c r="ZG5" s="273"/>
      <c r="ZH5" s="273"/>
      <c r="ZI5" s="273"/>
      <c r="ZJ5" s="273"/>
      <c r="ZK5" s="273"/>
      <c r="ZL5" s="273"/>
      <c r="ZM5" s="273"/>
      <c r="ZN5" s="273"/>
      <c r="ZO5" s="273"/>
      <c r="ZP5" s="273"/>
      <c r="ZQ5" s="273"/>
      <c r="ZR5" s="273"/>
      <c r="ZS5" s="273"/>
      <c r="ZT5" s="273"/>
      <c r="ZU5" s="273"/>
      <c r="ZV5" s="273"/>
      <c r="ZW5" s="273"/>
      <c r="ZX5" s="273"/>
      <c r="ZY5" s="273"/>
      <c r="ZZ5" s="273"/>
      <c r="AAA5" s="273"/>
      <c r="AAB5" s="273"/>
      <c r="AAC5" s="273"/>
      <c r="AAD5" s="273"/>
      <c r="AAE5" s="273"/>
      <c r="AAF5" s="273"/>
      <c r="AAG5" s="273"/>
      <c r="AAH5" s="273"/>
      <c r="AAI5" s="273"/>
      <c r="AAJ5" s="273"/>
      <c r="AAK5" s="273"/>
      <c r="AAL5" s="273"/>
      <c r="AAM5" s="273"/>
      <c r="AAN5" s="273"/>
      <c r="AAO5" s="273"/>
      <c r="AAP5" s="273"/>
      <c r="AAQ5" s="273"/>
      <c r="AAR5" s="273"/>
      <c r="AAS5" s="273"/>
      <c r="AAT5" s="273"/>
      <c r="AAU5" s="273"/>
      <c r="AAV5" s="273"/>
      <c r="AAW5" s="273"/>
      <c r="AAX5" s="273"/>
      <c r="AAY5" s="273"/>
      <c r="AAZ5" s="273"/>
      <c r="ABA5" s="273"/>
      <c r="ABB5" s="273"/>
      <c r="ABC5" s="273"/>
      <c r="ABD5" s="273"/>
      <c r="ABE5" s="273"/>
      <c r="ABF5" s="273"/>
      <c r="ABG5" s="273"/>
      <c r="ABH5" s="273"/>
      <c r="ABI5" s="273"/>
      <c r="ABJ5" s="273"/>
      <c r="ABK5" s="273"/>
      <c r="ABL5" s="273"/>
      <c r="ABM5" s="273"/>
      <c r="ABN5" s="273"/>
      <c r="ABO5" s="273"/>
      <c r="ABP5" s="273"/>
      <c r="ABQ5" s="273"/>
      <c r="ABR5" s="273"/>
      <c r="ABS5" s="273"/>
      <c r="ABT5" s="273"/>
      <c r="ABU5" s="273"/>
      <c r="ABV5" s="273"/>
      <c r="ABW5" s="273"/>
      <c r="ABX5" s="273"/>
      <c r="ABY5" s="273"/>
      <c r="ABZ5" s="273"/>
      <c r="ACA5" s="273"/>
      <c r="ACB5" s="273"/>
      <c r="ACC5" s="273"/>
      <c r="ACD5" s="273"/>
      <c r="ACE5" s="273"/>
      <c r="ACF5" s="273"/>
      <c r="ACG5" s="273"/>
      <c r="ACH5" s="273"/>
      <c r="ACI5" s="273"/>
      <c r="ACJ5" s="273"/>
      <c r="ACK5" s="273"/>
      <c r="ACL5" s="273"/>
      <c r="ACM5" s="273"/>
      <c r="ACN5" s="273"/>
      <c r="ACO5" s="273"/>
      <c r="ACP5" s="273"/>
      <c r="ACQ5" s="273"/>
      <c r="ACR5" s="273"/>
      <c r="ACS5" s="273"/>
      <c r="ACT5" s="273"/>
      <c r="ACU5" s="273"/>
      <c r="ACV5" s="273"/>
      <c r="ACW5" s="273"/>
      <c r="ACX5" s="273"/>
      <c r="ACY5" s="273"/>
      <c r="ACZ5" s="273"/>
      <c r="ADA5" s="273"/>
      <c r="ADB5" s="273"/>
      <c r="ADC5" s="273"/>
      <c r="ADD5" s="273"/>
      <c r="ADE5" s="273"/>
      <c r="ADF5" s="273"/>
      <c r="ADG5" s="273"/>
      <c r="ADH5" s="273"/>
      <c r="ADI5" s="273"/>
      <c r="ADJ5" s="273"/>
      <c r="ADK5" s="273"/>
      <c r="ADL5" s="273"/>
      <c r="ADM5" s="273"/>
      <c r="ADN5" s="273"/>
      <c r="ADO5" s="273"/>
      <c r="ADP5" s="273"/>
      <c r="ADQ5" s="273"/>
      <c r="ADR5" s="273"/>
      <c r="ADS5" s="273"/>
      <c r="ADT5" s="273"/>
      <c r="ADU5" s="273"/>
      <c r="ADV5" s="273"/>
      <c r="ADW5" s="273"/>
      <c r="ADX5" s="273"/>
      <c r="ADY5" s="273"/>
      <c r="ADZ5" s="273"/>
      <c r="AEA5" s="273"/>
      <c r="AEB5" s="273"/>
      <c r="AEC5" s="273"/>
      <c r="AED5" s="273"/>
      <c r="AEE5" s="273"/>
      <c r="AEF5" s="273"/>
      <c r="AEG5" s="273"/>
      <c r="AEH5" s="273"/>
      <c r="AEI5" s="273"/>
      <c r="AEJ5" s="273"/>
      <c r="AEK5" s="273"/>
      <c r="AEL5" s="273"/>
      <c r="AEM5" s="273"/>
      <c r="AEN5" s="273"/>
      <c r="AEO5" s="273"/>
      <c r="AEP5" s="273"/>
      <c r="AEQ5" s="273"/>
      <c r="AER5" s="273"/>
      <c r="AES5" s="273"/>
      <c r="AET5" s="273"/>
      <c r="AEU5" s="273"/>
      <c r="AEV5" s="273"/>
      <c r="AEW5" s="273"/>
      <c r="AEX5" s="273"/>
      <c r="AEY5" s="273"/>
      <c r="AEZ5" s="273"/>
      <c r="AFA5" s="273"/>
      <c r="AFB5" s="273"/>
      <c r="AFC5" s="273"/>
      <c r="AFD5" s="273"/>
      <c r="AFE5" s="273"/>
      <c r="AFF5" s="273"/>
      <c r="AFG5" s="273"/>
      <c r="AFH5" s="273"/>
      <c r="AFI5" s="273"/>
      <c r="AFJ5" s="273"/>
      <c r="AFK5" s="273"/>
      <c r="AFL5" s="273"/>
      <c r="AFM5" s="273"/>
      <c r="AFN5" s="273"/>
      <c r="AFO5" s="273"/>
      <c r="AFP5" s="273"/>
      <c r="AFQ5" s="273"/>
      <c r="AFR5" s="273"/>
      <c r="AFS5" s="273"/>
      <c r="AFT5" s="273"/>
      <c r="AFU5" s="273"/>
      <c r="AFV5" s="273"/>
      <c r="AFW5" s="273"/>
      <c r="AFX5" s="273"/>
      <c r="AFY5" s="273"/>
      <c r="AFZ5" s="273"/>
      <c r="AGA5" s="273"/>
      <c r="AGB5" s="273"/>
      <c r="AGC5" s="273"/>
      <c r="AGD5" s="273"/>
      <c r="AGE5" s="273"/>
      <c r="AGF5" s="273"/>
      <c r="AGG5" s="273"/>
      <c r="AGH5" s="273"/>
      <c r="AGI5" s="273"/>
      <c r="AGJ5" s="273"/>
      <c r="AGK5" s="273"/>
      <c r="AGL5" s="273"/>
      <c r="AGM5" s="273"/>
      <c r="AGN5" s="273"/>
      <c r="AGO5" s="273"/>
      <c r="AGP5" s="273"/>
      <c r="AGQ5" s="273"/>
      <c r="AGR5" s="273"/>
      <c r="AGS5" s="273"/>
      <c r="AGT5" s="273"/>
      <c r="AGU5" s="273"/>
      <c r="AGV5" s="273"/>
      <c r="AGW5" s="273"/>
      <c r="AGX5" s="273"/>
      <c r="AGY5" s="273"/>
      <c r="AGZ5" s="273"/>
      <c r="AHA5" s="273"/>
      <c r="AHB5" s="273"/>
      <c r="AHC5" s="273"/>
      <c r="AHD5" s="273"/>
      <c r="AHE5" s="273"/>
      <c r="AHF5" s="273"/>
      <c r="AHG5" s="273"/>
      <c r="AHH5" s="273"/>
      <c r="AHI5" s="273"/>
      <c r="AHJ5" s="273"/>
      <c r="AHK5" s="273"/>
      <c r="AHL5" s="273"/>
      <c r="AHM5" s="273"/>
      <c r="AHN5" s="273"/>
      <c r="AHO5" s="273"/>
      <c r="AHP5" s="273"/>
      <c r="AHQ5" s="273"/>
      <c r="AHR5" s="273"/>
      <c r="AHS5" s="273"/>
      <c r="AHT5" s="273"/>
      <c r="AHU5" s="273"/>
      <c r="AHV5" s="273"/>
      <c r="AHW5" s="273"/>
      <c r="AHX5" s="273"/>
      <c r="AHY5" s="273"/>
      <c r="AHZ5" s="273"/>
      <c r="AIA5" s="273"/>
      <c r="AIB5" s="273"/>
      <c r="AIC5" s="273"/>
      <c r="AID5" s="273"/>
      <c r="AIE5" s="273"/>
      <c r="AIF5" s="273"/>
      <c r="AIG5" s="273"/>
      <c r="AIH5" s="273"/>
      <c r="AII5" s="273"/>
      <c r="AIJ5" s="273"/>
      <c r="AIK5" s="273"/>
      <c r="AIL5" s="273"/>
      <c r="AIM5" s="273"/>
      <c r="AIN5" s="273"/>
      <c r="AIO5" s="273"/>
      <c r="AIP5" s="273"/>
      <c r="AIQ5" s="273"/>
      <c r="AIR5" s="273"/>
      <c r="AIS5" s="273"/>
      <c r="AIT5" s="273"/>
      <c r="AIU5" s="273"/>
      <c r="AIV5" s="273"/>
      <c r="AIW5" s="273"/>
      <c r="AIX5" s="273"/>
      <c r="AIY5" s="273"/>
      <c r="AIZ5" s="273"/>
      <c r="AJA5" s="273"/>
      <c r="AJB5" s="273"/>
      <c r="AJC5" s="273"/>
      <c r="AJD5" s="273"/>
      <c r="AJE5" s="273"/>
      <c r="AJF5" s="273"/>
      <c r="AJG5" s="273"/>
      <c r="AJH5" s="273"/>
      <c r="AJI5" s="273"/>
      <c r="AJJ5" s="273"/>
      <c r="AJK5" s="273"/>
      <c r="AJL5" s="273"/>
      <c r="AJM5" s="273"/>
      <c r="AJN5" s="273"/>
      <c r="AJO5" s="273"/>
      <c r="AJP5" s="273"/>
      <c r="AJQ5" s="273"/>
      <c r="AJR5" s="273"/>
      <c r="AJS5" s="273"/>
      <c r="AJT5" s="273"/>
      <c r="AJU5" s="273"/>
      <c r="AJV5" s="273"/>
      <c r="AJW5" s="273"/>
      <c r="AJX5" s="273"/>
      <c r="AJY5" s="273"/>
      <c r="AJZ5" s="273"/>
      <c r="AKA5" s="273"/>
      <c r="AKB5" s="273"/>
      <c r="AKC5" s="273"/>
      <c r="AKD5" s="273"/>
      <c r="AKE5" s="273"/>
      <c r="AKF5" s="273"/>
      <c r="AKG5" s="273"/>
      <c r="AKH5" s="273"/>
      <c r="AKI5" s="273"/>
      <c r="AKJ5" s="273"/>
      <c r="AKK5" s="273"/>
      <c r="AKL5" s="273"/>
      <c r="AKM5" s="273"/>
      <c r="AKN5" s="273"/>
      <c r="AKO5" s="273"/>
      <c r="AKP5" s="273"/>
      <c r="AKQ5" s="273"/>
      <c r="AKR5" s="273"/>
      <c r="AKS5" s="273"/>
      <c r="AKT5" s="273"/>
      <c r="AKU5" s="273"/>
      <c r="AKV5" s="273"/>
      <c r="AKW5" s="273"/>
      <c r="AKX5" s="273"/>
      <c r="AKY5" s="273"/>
      <c r="AKZ5" s="273"/>
      <c r="ALA5" s="273"/>
      <c r="ALB5" s="273"/>
      <c r="ALC5" s="273"/>
      <c r="ALD5" s="273"/>
      <c r="ALE5" s="273"/>
      <c r="ALF5" s="273"/>
      <c r="ALG5" s="273"/>
      <c r="ALH5" s="273"/>
      <c r="ALI5" s="273"/>
      <c r="ALJ5" s="273"/>
      <c r="ALK5" s="273"/>
      <c r="ALL5" s="273"/>
      <c r="ALM5" s="273"/>
      <c r="ALN5" s="273"/>
      <c r="ALO5" s="273"/>
      <c r="ALP5" s="273"/>
      <c r="ALQ5" s="273"/>
      <c r="ALR5" s="273"/>
      <c r="ALS5" s="273"/>
      <c r="ALT5" s="273"/>
      <c r="ALU5" s="273"/>
      <c r="ALV5" s="273"/>
      <c r="ALW5" s="273"/>
      <c r="ALX5" s="273"/>
      <c r="ALY5" s="273"/>
      <c r="ALZ5" s="273"/>
      <c r="AMA5" s="273"/>
      <c r="AMB5" s="273"/>
      <c r="AMC5" s="273"/>
      <c r="AMD5" s="273"/>
      <c r="AME5" s="273"/>
      <c r="AMF5" s="273"/>
      <c r="AMG5" s="273"/>
      <c r="AMH5" s="273"/>
      <c r="AMI5" s="273"/>
      <c r="AMJ5" s="273"/>
    </row>
    <row r="6" spans="1:1024" ht="12" customHeight="1" x14ac:dyDescent="0.2">
      <c r="A6" s="1643" t="s">
        <v>174</v>
      </c>
      <c r="B6" s="1643"/>
      <c r="C6" s="1643"/>
      <c r="D6" s="1643"/>
      <c r="E6" s="1643"/>
      <c r="F6" s="1643"/>
      <c r="G6" s="1643"/>
      <c r="H6" s="1643"/>
      <c r="I6" s="1643"/>
      <c r="J6" s="1643"/>
      <c r="K6" s="1643"/>
      <c r="L6" s="1643"/>
      <c r="M6" s="1643"/>
      <c r="N6" s="1643"/>
      <c r="O6" s="1643"/>
      <c r="P6" s="1643"/>
      <c r="Q6" s="1643"/>
      <c r="R6" s="278"/>
      <c r="S6" s="272"/>
      <c r="T6" s="1643" t="s">
        <v>175</v>
      </c>
      <c r="U6" s="1643"/>
      <c r="V6" s="1643"/>
      <c r="W6" s="1643"/>
      <c r="X6" s="1643"/>
      <c r="Y6" s="1643"/>
      <c r="Z6" s="1643"/>
      <c r="AA6" s="1643"/>
      <c r="AB6" s="1643"/>
      <c r="AC6" s="1643"/>
      <c r="AD6" s="1643"/>
      <c r="AE6" s="1643"/>
      <c r="AF6" s="1643"/>
      <c r="AG6" s="1643"/>
      <c r="AH6" s="1643"/>
      <c r="AI6" s="1643"/>
      <c r="AJ6" s="1643"/>
      <c r="AK6" s="1643"/>
      <c r="AL6" s="1643"/>
      <c r="AM6" s="1643"/>
      <c r="AN6" s="1643"/>
      <c r="AO6" s="1643"/>
      <c r="AP6" s="1643"/>
      <c r="AQ6" s="1643"/>
      <c r="AR6" s="1643"/>
      <c r="AS6" s="1643"/>
      <c r="AT6" s="1643"/>
      <c r="AU6" s="1643"/>
      <c r="AV6" s="1643"/>
      <c r="AW6" s="1643"/>
      <c r="AX6" s="1643"/>
      <c r="AY6" s="1643"/>
      <c r="AZ6" s="1643"/>
      <c r="BA6" s="1643"/>
      <c r="BB6" s="1643"/>
      <c r="BC6" s="1643"/>
      <c r="BD6" s="1643"/>
      <c r="BE6" s="1643"/>
      <c r="BF6" s="273"/>
      <c r="BG6" s="273"/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3"/>
      <c r="DE6" s="273"/>
      <c r="DF6" s="273"/>
      <c r="DG6" s="273"/>
      <c r="DH6" s="273"/>
      <c r="DI6" s="273"/>
      <c r="DJ6" s="273"/>
      <c r="DK6" s="273"/>
      <c r="DL6" s="273"/>
      <c r="DM6" s="273"/>
      <c r="DN6" s="273"/>
      <c r="DO6" s="273"/>
      <c r="DP6" s="273"/>
      <c r="DQ6" s="273"/>
      <c r="DR6" s="273"/>
      <c r="DS6" s="273"/>
      <c r="DT6" s="273"/>
      <c r="DU6" s="273"/>
      <c r="DV6" s="273"/>
      <c r="DW6" s="273"/>
      <c r="DX6" s="273"/>
      <c r="DY6" s="273"/>
      <c r="DZ6" s="273"/>
      <c r="EA6" s="273"/>
      <c r="EB6" s="273"/>
      <c r="EC6" s="273"/>
      <c r="ED6" s="273"/>
      <c r="EE6" s="273"/>
      <c r="EF6" s="273"/>
      <c r="EG6" s="273"/>
      <c r="EH6" s="273"/>
      <c r="EI6" s="273"/>
      <c r="EJ6" s="273"/>
      <c r="EK6" s="273"/>
      <c r="EL6" s="273"/>
      <c r="EM6" s="273"/>
      <c r="EN6" s="273"/>
      <c r="EO6" s="273"/>
      <c r="EP6" s="273"/>
      <c r="EQ6" s="273"/>
      <c r="ER6" s="273"/>
      <c r="ES6" s="273"/>
      <c r="ET6" s="273"/>
      <c r="EU6" s="273"/>
      <c r="EV6" s="273"/>
      <c r="EW6" s="273"/>
      <c r="EX6" s="273"/>
      <c r="EY6" s="273"/>
      <c r="EZ6" s="273"/>
      <c r="FA6" s="273"/>
      <c r="FB6" s="273"/>
      <c r="FC6" s="273"/>
      <c r="FD6" s="273"/>
      <c r="FE6" s="273"/>
      <c r="FF6" s="273"/>
      <c r="FG6" s="273"/>
      <c r="FH6" s="273"/>
      <c r="FI6" s="273"/>
      <c r="FJ6" s="273"/>
      <c r="FK6" s="273"/>
      <c r="FL6" s="273"/>
      <c r="FM6" s="273"/>
      <c r="FN6" s="273"/>
      <c r="FO6" s="273"/>
      <c r="FP6" s="273"/>
      <c r="FQ6" s="273"/>
      <c r="FR6" s="273"/>
      <c r="FS6" s="273"/>
      <c r="FT6" s="273"/>
      <c r="FU6" s="273"/>
      <c r="FV6" s="273"/>
      <c r="FW6" s="273"/>
      <c r="FX6" s="273"/>
      <c r="FY6" s="273"/>
      <c r="FZ6" s="273"/>
      <c r="GA6" s="273"/>
      <c r="GB6" s="273"/>
      <c r="GC6" s="273"/>
      <c r="GD6" s="273"/>
      <c r="GE6" s="273"/>
      <c r="GF6" s="273"/>
      <c r="GG6" s="273"/>
      <c r="GH6" s="273"/>
      <c r="GI6" s="273"/>
      <c r="GJ6" s="273"/>
      <c r="GK6" s="273"/>
      <c r="GL6" s="273"/>
      <c r="GM6" s="273"/>
      <c r="GN6" s="273"/>
      <c r="GO6" s="273"/>
      <c r="GP6" s="273"/>
      <c r="GQ6" s="273"/>
      <c r="GR6" s="273"/>
      <c r="GS6" s="273"/>
      <c r="GT6" s="273"/>
      <c r="GU6" s="273"/>
      <c r="GV6" s="273"/>
      <c r="GW6" s="273"/>
      <c r="GX6" s="273"/>
      <c r="GY6" s="273"/>
      <c r="GZ6" s="273"/>
      <c r="HA6" s="273"/>
      <c r="HB6" s="273"/>
      <c r="HC6" s="273"/>
      <c r="HD6" s="273"/>
      <c r="HE6" s="273"/>
      <c r="HF6" s="273"/>
      <c r="HG6" s="273"/>
      <c r="HH6" s="273"/>
      <c r="HI6" s="273"/>
      <c r="HJ6" s="273"/>
      <c r="HK6" s="273"/>
      <c r="HL6" s="273"/>
      <c r="HM6" s="273"/>
      <c r="HN6" s="273"/>
      <c r="HO6" s="273"/>
      <c r="HP6" s="273"/>
      <c r="HQ6" s="273"/>
      <c r="HR6" s="273"/>
      <c r="HS6" s="273"/>
      <c r="HT6" s="273"/>
      <c r="HU6" s="273"/>
      <c r="HV6" s="273"/>
      <c r="HW6" s="273"/>
      <c r="HX6" s="273"/>
      <c r="HY6" s="273"/>
      <c r="HZ6" s="273"/>
      <c r="IA6" s="273"/>
      <c r="IB6" s="273"/>
      <c r="IC6" s="273"/>
      <c r="ID6" s="273"/>
      <c r="IE6" s="273"/>
      <c r="IF6" s="273"/>
      <c r="IG6" s="273"/>
      <c r="IH6" s="273"/>
      <c r="II6" s="273"/>
      <c r="IJ6" s="273"/>
      <c r="IK6" s="273"/>
      <c r="IL6" s="273"/>
      <c r="IM6" s="273"/>
      <c r="IN6" s="273"/>
      <c r="IO6" s="273"/>
      <c r="IP6" s="273"/>
      <c r="IQ6" s="273"/>
      <c r="IR6" s="273"/>
      <c r="IS6" s="273"/>
      <c r="IT6" s="273"/>
      <c r="IU6" s="273"/>
      <c r="IV6" s="273"/>
      <c r="IW6" s="273"/>
      <c r="IX6" s="273"/>
      <c r="IY6" s="273"/>
      <c r="IZ6" s="273"/>
      <c r="JA6" s="273"/>
      <c r="JB6" s="273"/>
      <c r="JC6" s="273"/>
      <c r="JD6" s="273"/>
      <c r="JE6" s="273"/>
      <c r="JF6" s="273"/>
      <c r="JG6" s="273"/>
      <c r="JH6" s="273"/>
      <c r="JI6" s="273"/>
      <c r="JJ6" s="273"/>
      <c r="JK6" s="273"/>
      <c r="JL6" s="273"/>
      <c r="JM6" s="273"/>
      <c r="JN6" s="273"/>
      <c r="JO6" s="273"/>
      <c r="JP6" s="273"/>
      <c r="JQ6" s="273"/>
      <c r="JR6" s="273"/>
      <c r="JS6" s="273"/>
      <c r="JT6" s="273"/>
      <c r="JU6" s="273"/>
      <c r="JV6" s="273"/>
      <c r="JW6" s="273"/>
      <c r="JX6" s="273"/>
      <c r="JY6" s="273"/>
      <c r="JZ6" s="273"/>
      <c r="KA6" s="273"/>
      <c r="KB6" s="273"/>
      <c r="KC6" s="273"/>
      <c r="KD6" s="273"/>
      <c r="KE6" s="273"/>
      <c r="KF6" s="273"/>
      <c r="KG6" s="273"/>
      <c r="KH6" s="273"/>
      <c r="KI6" s="273"/>
      <c r="KJ6" s="273"/>
      <c r="KK6" s="273"/>
      <c r="KL6" s="273"/>
      <c r="KM6" s="273"/>
      <c r="KN6" s="273"/>
      <c r="KO6" s="273"/>
      <c r="KP6" s="273"/>
      <c r="KQ6" s="273"/>
      <c r="KR6" s="273"/>
      <c r="KS6" s="273"/>
      <c r="KT6" s="273"/>
      <c r="KU6" s="273"/>
      <c r="KV6" s="273"/>
      <c r="KW6" s="273"/>
      <c r="KX6" s="273"/>
      <c r="KY6" s="273"/>
      <c r="KZ6" s="273"/>
      <c r="LA6" s="273"/>
      <c r="LB6" s="273"/>
      <c r="LC6" s="273"/>
      <c r="LD6" s="273"/>
      <c r="LE6" s="273"/>
      <c r="LF6" s="273"/>
      <c r="LG6" s="273"/>
      <c r="LH6" s="273"/>
      <c r="LI6" s="273"/>
      <c r="LJ6" s="273"/>
      <c r="LK6" s="273"/>
      <c r="LL6" s="273"/>
      <c r="LM6" s="273"/>
      <c r="LN6" s="273"/>
      <c r="LO6" s="273"/>
      <c r="LP6" s="273"/>
      <c r="LQ6" s="273"/>
      <c r="LR6" s="273"/>
      <c r="LS6" s="273"/>
      <c r="LT6" s="273"/>
      <c r="LU6" s="273"/>
      <c r="LV6" s="273"/>
      <c r="LW6" s="273"/>
      <c r="LX6" s="273"/>
      <c r="LY6" s="273"/>
      <c r="LZ6" s="273"/>
      <c r="MA6" s="273"/>
      <c r="MB6" s="273"/>
      <c r="MC6" s="273"/>
      <c r="MD6" s="273"/>
      <c r="ME6" s="273"/>
      <c r="MF6" s="273"/>
      <c r="MG6" s="273"/>
      <c r="MH6" s="273"/>
      <c r="MI6" s="273"/>
      <c r="MJ6" s="273"/>
      <c r="MK6" s="273"/>
      <c r="ML6" s="273"/>
      <c r="MM6" s="273"/>
      <c r="MN6" s="273"/>
      <c r="MO6" s="273"/>
      <c r="MP6" s="273"/>
      <c r="MQ6" s="273"/>
      <c r="MR6" s="273"/>
      <c r="MS6" s="273"/>
      <c r="MT6" s="273"/>
      <c r="MU6" s="273"/>
      <c r="MV6" s="273"/>
      <c r="MW6" s="273"/>
      <c r="MX6" s="273"/>
      <c r="MY6" s="273"/>
      <c r="MZ6" s="273"/>
      <c r="NA6" s="273"/>
      <c r="NB6" s="273"/>
      <c r="NC6" s="273"/>
      <c r="ND6" s="273"/>
      <c r="NE6" s="273"/>
      <c r="NF6" s="273"/>
      <c r="NG6" s="273"/>
      <c r="NH6" s="273"/>
      <c r="NI6" s="273"/>
      <c r="NJ6" s="273"/>
      <c r="NK6" s="273"/>
      <c r="NL6" s="273"/>
      <c r="NM6" s="273"/>
      <c r="NN6" s="273"/>
      <c r="NO6" s="273"/>
      <c r="NP6" s="273"/>
      <c r="NQ6" s="273"/>
      <c r="NR6" s="273"/>
      <c r="NS6" s="273"/>
      <c r="NT6" s="273"/>
      <c r="NU6" s="273"/>
      <c r="NV6" s="273"/>
      <c r="NW6" s="273"/>
      <c r="NX6" s="273"/>
      <c r="NY6" s="273"/>
      <c r="NZ6" s="273"/>
      <c r="OA6" s="273"/>
      <c r="OB6" s="273"/>
      <c r="OC6" s="273"/>
      <c r="OD6" s="273"/>
      <c r="OE6" s="273"/>
      <c r="OF6" s="273"/>
      <c r="OG6" s="273"/>
      <c r="OH6" s="273"/>
      <c r="OI6" s="273"/>
      <c r="OJ6" s="273"/>
      <c r="OK6" s="273"/>
      <c r="OL6" s="273"/>
      <c r="OM6" s="273"/>
      <c r="ON6" s="273"/>
      <c r="OO6" s="273"/>
      <c r="OP6" s="273"/>
      <c r="OQ6" s="273"/>
      <c r="OR6" s="273"/>
      <c r="OS6" s="273"/>
      <c r="OT6" s="273"/>
      <c r="OU6" s="273"/>
      <c r="OV6" s="273"/>
      <c r="OW6" s="273"/>
      <c r="OX6" s="273"/>
      <c r="OY6" s="273"/>
      <c r="OZ6" s="273"/>
      <c r="PA6" s="273"/>
      <c r="PB6" s="273"/>
      <c r="PC6" s="273"/>
      <c r="PD6" s="273"/>
      <c r="PE6" s="273"/>
      <c r="PF6" s="273"/>
      <c r="PG6" s="273"/>
      <c r="PH6" s="273"/>
      <c r="PI6" s="273"/>
      <c r="PJ6" s="273"/>
      <c r="PK6" s="273"/>
      <c r="PL6" s="273"/>
      <c r="PM6" s="273"/>
      <c r="PN6" s="273"/>
      <c r="PO6" s="273"/>
      <c r="PP6" s="273"/>
      <c r="PQ6" s="273"/>
      <c r="PR6" s="273"/>
      <c r="PS6" s="273"/>
      <c r="PT6" s="273"/>
      <c r="PU6" s="273"/>
      <c r="PV6" s="273"/>
      <c r="PW6" s="273"/>
      <c r="PX6" s="273"/>
      <c r="PY6" s="273"/>
      <c r="PZ6" s="273"/>
      <c r="QA6" s="273"/>
      <c r="QB6" s="273"/>
      <c r="QC6" s="273"/>
      <c r="QD6" s="273"/>
      <c r="QE6" s="273"/>
      <c r="QF6" s="273"/>
      <c r="QG6" s="273"/>
      <c r="QH6" s="273"/>
      <c r="QI6" s="273"/>
      <c r="QJ6" s="273"/>
      <c r="QK6" s="273"/>
      <c r="QL6" s="273"/>
      <c r="QM6" s="273"/>
      <c r="QN6" s="273"/>
      <c r="QO6" s="273"/>
      <c r="QP6" s="273"/>
      <c r="QQ6" s="273"/>
      <c r="QR6" s="273"/>
      <c r="QS6" s="273"/>
      <c r="QT6" s="273"/>
      <c r="QU6" s="273"/>
      <c r="QV6" s="273"/>
      <c r="QW6" s="273"/>
      <c r="QX6" s="273"/>
      <c r="QY6" s="273"/>
      <c r="QZ6" s="273"/>
      <c r="RA6" s="273"/>
      <c r="RB6" s="273"/>
      <c r="RC6" s="273"/>
      <c r="RD6" s="273"/>
      <c r="RE6" s="273"/>
      <c r="RF6" s="273"/>
      <c r="RG6" s="273"/>
      <c r="RH6" s="273"/>
      <c r="RI6" s="273"/>
      <c r="RJ6" s="273"/>
      <c r="RK6" s="273"/>
      <c r="RL6" s="273"/>
      <c r="RM6" s="273"/>
      <c r="RN6" s="273"/>
      <c r="RO6" s="273"/>
      <c r="RP6" s="273"/>
      <c r="RQ6" s="273"/>
      <c r="RR6" s="273"/>
      <c r="RS6" s="273"/>
      <c r="RT6" s="273"/>
      <c r="RU6" s="273"/>
      <c r="RV6" s="273"/>
      <c r="RW6" s="273"/>
      <c r="RX6" s="273"/>
      <c r="RY6" s="273"/>
      <c r="RZ6" s="273"/>
      <c r="SA6" s="273"/>
      <c r="SB6" s="273"/>
      <c r="SC6" s="273"/>
      <c r="SD6" s="273"/>
      <c r="SE6" s="273"/>
      <c r="SF6" s="273"/>
      <c r="SG6" s="273"/>
      <c r="SH6" s="273"/>
      <c r="SI6" s="273"/>
      <c r="SJ6" s="273"/>
      <c r="SK6" s="273"/>
      <c r="SL6" s="273"/>
      <c r="SM6" s="273"/>
      <c r="SN6" s="273"/>
      <c r="SO6" s="273"/>
      <c r="SP6" s="273"/>
      <c r="SQ6" s="273"/>
      <c r="SR6" s="273"/>
      <c r="SS6" s="273"/>
      <c r="ST6" s="273"/>
      <c r="SU6" s="273"/>
      <c r="SV6" s="273"/>
      <c r="SW6" s="273"/>
      <c r="SX6" s="273"/>
      <c r="SY6" s="273"/>
      <c r="SZ6" s="273"/>
      <c r="TA6" s="273"/>
      <c r="TB6" s="273"/>
      <c r="TC6" s="273"/>
      <c r="TD6" s="273"/>
      <c r="TE6" s="273"/>
      <c r="TF6" s="273"/>
      <c r="TG6" s="273"/>
      <c r="TH6" s="273"/>
      <c r="TI6" s="273"/>
      <c r="TJ6" s="273"/>
      <c r="TK6" s="273"/>
      <c r="TL6" s="273"/>
      <c r="TM6" s="273"/>
      <c r="TN6" s="273"/>
      <c r="TO6" s="273"/>
      <c r="TP6" s="273"/>
      <c r="TQ6" s="273"/>
      <c r="TR6" s="273"/>
      <c r="TS6" s="273"/>
      <c r="TT6" s="273"/>
      <c r="TU6" s="273"/>
      <c r="TV6" s="273"/>
      <c r="TW6" s="273"/>
      <c r="TX6" s="273"/>
      <c r="TY6" s="273"/>
      <c r="TZ6" s="273"/>
      <c r="UA6" s="273"/>
      <c r="UB6" s="273"/>
      <c r="UC6" s="273"/>
      <c r="UD6" s="273"/>
      <c r="UE6" s="273"/>
      <c r="UF6" s="273"/>
      <c r="UG6" s="273"/>
      <c r="UH6" s="273"/>
      <c r="UI6" s="273"/>
      <c r="UJ6" s="273"/>
      <c r="UK6" s="273"/>
      <c r="UL6" s="273"/>
      <c r="UM6" s="273"/>
      <c r="UN6" s="273"/>
      <c r="UO6" s="273"/>
      <c r="UP6" s="273"/>
      <c r="UQ6" s="273"/>
      <c r="UR6" s="273"/>
      <c r="US6" s="273"/>
      <c r="UT6" s="273"/>
      <c r="UU6" s="273"/>
      <c r="UV6" s="273"/>
      <c r="UW6" s="273"/>
      <c r="UX6" s="273"/>
      <c r="UY6" s="273"/>
      <c r="UZ6" s="273"/>
      <c r="VA6" s="273"/>
      <c r="VB6" s="273"/>
      <c r="VC6" s="273"/>
      <c r="VD6" s="273"/>
      <c r="VE6" s="273"/>
      <c r="VF6" s="273"/>
      <c r="VG6" s="273"/>
      <c r="VH6" s="273"/>
      <c r="VI6" s="273"/>
      <c r="VJ6" s="273"/>
      <c r="VK6" s="273"/>
      <c r="VL6" s="273"/>
      <c r="VM6" s="273"/>
      <c r="VN6" s="273"/>
      <c r="VO6" s="273"/>
      <c r="VP6" s="273"/>
      <c r="VQ6" s="273"/>
      <c r="VR6" s="273"/>
      <c r="VS6" s="273"/>
      <c r="VT6" s="273"/>
      <c r="VU6" s="273"/>
      <c r="VV6" s="273"/>
      <c r="VW6" s="273"/>
      <c r="VX6" s="273"/>
      <c r="VY6" s="273"/>
      <c r="VZ6" s="273"/>
      <c r="WA6" s="273"/>
      <c r="WB6" s="273"/>
      <c r="WC6" s="273"/>
      <c r="WD6" s="273"/>
      <c r="WE6" s="273"/>
      <c r="WF6" s="273"/>
      <c r="WG6" s="273"/>
      <c r="WH6" s="273"/>
      <c r="WI6" s="273"/>
      <c r="WJ6" s="273"/>
      <c r="WK6" s="273"/>
      <c r="WL6" s="273"/>
      <c r="WM6" s="273"/>
      <c r="WN6" s="273"/>
      <c r="WO6" s="273"/>
      <c r="WP6" s="273"/>
      <c r="WQ6" s="273"/>
      <c r="WR6" s="273"/>
      <c r="WS6" s="273"/>
      <c r="WT6" s="273"/>
      <c r="WU6" s="273"/>
      <c r="WV6" s="273"/>
      <c r="WW6" s="273"/>
      <c r="WX6" s="273"/>
      <c r="WY6" s="273"/>
      <c r="WZ6" s="273"/>
      <c r="XA6" s="273"/>
      <c r="XB6" s="273"/>
      <c r="XC6" s="273"/>
      <c r="XD6" s="273"/>
      <c r="XE6" s="273"/>
      <c r="XF6" s="273"/>
      <c r="XG6" s="273"/>
      <c r="XH6" s="273"/>
      <c r="XI6" s="273"/>
      <c r="XJ6" s="273"/>
      <c r="XK6" s="273"/>
      <c r="XL6" s="273"/>
      <c r="XM6" s="273"/>
      <c r="XN6" s="273"/>
      <c r="XO6" s="273"/>
      <c r="XP6" s="273"/>
      <c r="XQ6" s="273"/>
      <c r="XR6" s="273"/>
      <c r="XS6" s="273"/>
      <c r="XT6" s="273"/>
      <c r="XU6" s="273"/>
      <c r="XV6" s="273"/>
      <c r="XW6" s="273"/>
      <c r="XX6" s="273"/>
      <c r="XY6" s="273"/>
      <c r="XZ6" s="273"/>
      <c r="YA6" s="273"/>
      <c r="YB6" s="273"/>
      <c r="YC6" s="273"/>
      <c r="YD6" s="273"/>
      <c r="YE6" s="273"/>
      <c r="YF6" s="273"/>
      <c r="YG6" s="273"/>
      <c r="YH6" s="273"/>
      <c r="YI6" s="273"/>
      <c r="YJ6" s="273"/>
      <c r="YK6" s="273"/>
      <c r="YL6" s="273"/>
      <c r="YM6" s="273"/>
      <c r="YN6" s="273"/>
      <c r="YO6" s="273"/>
      <c r="YP6" s="273"/>
      <c r="YQ6" s="273"/>
      <c r="YR6" s="273"/>
      <c r="YS6" s="273"/>
      <c r="YT6" s="273"/>
      <c r="YU6" s="273"/>
      <c r="YV6" s="273"/>
      <c r="YW6" s="273"/>
      <c r="YX6" s="273"/>
      <c r="YY6" s="273"/>
      <c r="YZ6" s="273"/>
      <c r="ZA6" s="273"/>
      <c r="ZB6" s="273"/>
      <c r="ZC6" s="273"/>
      <c r="ZD6" s="273"/>
      <c r="ZE6" s="273"/>
      <c r="ZF6" s="273"/>
      <c r="ZG6" s="273"/>
      <c r="ZH6" s="273"/>
      <c r="ZI6" s="273"/>
      <c r="ZJ6" s="273"/>
      <c r="ZK6" s="273"/>
      <c r="ZL6" s="273"/>
      <c r="ZM6" s="273"/>
      <c r="ZN6" s="273"/>
      <c r="ZO6" s="273"/>
      <c r="ZP6" s="273"/>
      <c r="ZQ6" s="273"/>
      <c r="ZR6" s="273"/>
      <c r="ZS6" s="273"/>
      <c r="ZT6" s="273"/>
      <c r="ZU6" s="273"/>
      <c r="ZV6" s="273"/>
      <c r="ZW6" s="273"/>
      <c r="ZX6" s="273"/>
      <c r="ZY6" s="273"/>
      <c r="ZZ6" s="273"/>
      <c r="AAA6" s="273"/>
      <c r="AAB6" s="273"/>
      <c r="AAC6" s="273"/>
      <c r="AAD6" s="273"/>
      <c r="AAE6" s="273"/>
      <c r="AAF6" s="273"/>
      <c r="AAG6" s="273"/>
      <c r="AAH6" s="273"/>
      <c r="AAI6" s="273"/>
      <c r="AAJ6" s="273"/>
      <c r="AAK6" s="273"/>
      <c r="AAL6" s="273"/>
      <c r="AAM6" s="273"/>
      <c r="AAN6" s="273"/>
      <c r="AAO6" s="273"/>
      <c r="AAP6" s="273"/>
      <c r="AAQ6" s="273"/>
      <c r="AAR6" s="273"/>
      <c r="AAS6" s="273"/>
      <c r="AAT6" s="273"/>
      <c r="AAU6" s="273"/>
      <c r="AAV6" s="273"/>
      <c r="AAW6" s="273"/>
      <c r="AAX6" s="273"/>
      <c r="AAY6" s="273"/>
      <c r="AAZ6" s="273"/>
      <c r="ABA6" s="273"/>
      <c r="ABB6" s="273"/>
      <c r="ABC6" s="273"/>
      <c r="ABD6" s="273"/>
      <c r="ABE6" s="273"/>
      <c r="ABF6" s="273"/>
      <c r="ABG6" s="273"/>
      <c r="ABH6" s="273"/>
      <c r="ABI6" s="273"/>
      <c r="ABJ6" s="273"/>
      <c r="ABK6" s="273"/>
      <c r="ABL6" s="273"/>
      <c r="ABM6" s="273"/>
      <c r="ABN6" s="273"/>
      <c r="ABO6" s="273"/>
      <c r="ABP6" s="273"/>
      <c r="ABQ6" s="273"/>
      <c r="ABR6" s="273"/>
      <c r="ABS6" s="273"/>
      <c r="ABT6" s="273"/>
      <c r="ABU6" s="273"/>
      <c r="ABV6" s="273"/>
      <c r="ABW6" s="273"/>
      <c r="ABX6" s="273"/>
      <c r="ABY6" s="273"/>
      <c r="ABZ6" s="273"/>
      <c r="ACA6" s="273"/>
      <c r="ACB6" s="273"/>
      <c r="ACC6" s="273"/>
      <c r="ACD6" s="273"/>
      <c r="ACE6" s="273"/>
      <c r="ACF6" s="273"/>
      <c r="ACG6" s="273"/>
      <c r="ACH6" s="273"/>
      <c r="ACI6" s="273"/>
      <c r="ACJ6" s="273"/>
      <c r="ACK6" s="273"/>
      <c r="ACL6" s="273"/>
      <c r="ACM6" s="273"/>
      <c r="ACN6" s="273"/>
      <c r="ACO6" s="273"/>
      <c r="ACP6" s="273"/>
      <c r="ACQ6" s="273"/>
      <c r="ACR6" s="273"/>
      <c r="ACS6" s="273"/>
      <c r="ACT6" s="273"/>
      <c r="ACU6" s="273"/>
      <c r="ACV6" s="273"/>
      <c r="ACW6" s="273"/>
      <c r="ACX6" s="273"/>
      <c r="ACY6" s="273"/>
      <c r="ACZ6" s="273"/>
      <c r="ADA6" s="273"/>
      <c r="ADB6" s="273"/>
      <c r="ADC6" s="273"/>
      <c r="ADD6" s="273"/>
      <c r="ADE6" s="273"/>
      <c r="ADF6" s="273"/>
      <c r="ADG6" s="273"/>
      <c r="ADH6" s="273"/>
      <c r="ADI6" s="273"/>
      <c r="ADJ6" s="273"/>
      <c r="ADK6" s="273"/>
      <c r="ADL6" s="273"/>
      <c r="ADM6" s="273"/>
      <c r="ADN6" s="273"/>
      <c r="ADO6" s="273"/>
      <c r="ADP6" s="273"/>
      <c r="ADQ6" s="273"/>
      <c r="ADR6" s="273"/>
      <c r="ADS6" s="273"/>
      <c r="ADT6" s="273"/>
      <c r="ADU6" s="273"/>
      <c r="ADV6" s="273"/>
      <c r="ADW6" s="273"/>
      <c r="ADX6" s="273"/>
      <c r="ADY6" s="273"/>
      <c r="ADZ6" s="273"/>
      <c r="AEA6" s="273"/>
      <c r="AEB6" s="273"/>
      <c r="AEC6" s="273"/>
      <c r="AED6" s="273"/>
      <c r="AEE6" s="273"/>
      <c r="AEF6" s="273"/>
      <c r="AEG6" s="273"/>
      <c r="AEH6" s="273"/>
      <c r="AEI6" s="273"/>
      <c r="AEJ6" s="273"/>
      <c r="AEK6" s="273"/>
      <c r="AEL6" s="273"/>
      <c r="AEM6" s="273"/>
      <c r="AEN6" s="273"/>
      <c r="AEO6" s="273"/>
      <c r="AEP6" s="273"/>
      <c r="AEQ6" s="273"/>
      <c r="AER6" s="273"/>
      <c r="AES6" s="273"/>
      <c r="AET6" s="273"/>
      <c r="AEU6" s="273"/>
      <c r="AEV6" s="273"/>
      <c r="AEW6" s="273"/>
      <c r="AEX6" s="273"/>
      <c r="AEY6" s="273"/>
      <c r="AEZ6" s="273"/>
      <c r="AFA6" s="273"/>
      <c r="AFB6" s="273"/>
      <c r="AFC6" s="273"/>
      <c r="AFD6" s="273"/>
      <c r="AFE6" s="273"/>
      <c r="AFF6" s="273"/>
      <c r="AFG6" s="273"/>
      <c r="AFH6" s="273"/>
      <c r="AFI6" s="273"/>
      <c r="AFJ6" s="273"/>
      <c r="AFK6" s="273"/>
      <c r="AFL6" s="273"/>
      <c r="AFM6" s="273"/>
      <c r="AFN6" s="273"/>
      <c r="AFO6" s="273"/>
      <c r="AFP6" s="273"/>
      <c r="AFQ6" s="273"/>
      <c r="AFR6" s="273"/>
      <c r="AFS6" s="273"/>
      <c r="AFT6" s="273"/>
      <c r="AFU6" s="273"/>
      <c r="AFV6" s="273"/>
      <c r="AFW6" s="273"/>
      <c r="AFX6" s="273"/>
      <c r="AFY6" s="273"/>
      <c r="AFZ6" s="273"/>
      <c r="AGA6" s="273"/>
      <c r="AGB6" s="273"/>
      <c r="AGC6" s="273"/>
      <c r="AGD6" s="273"/>
      <c r="AGE6" s="273"/>
      <c r="AGF6" s="273"/>
      <c r="AGG6" s="273"/>
      <c r="AGH6" s="273"/>
      <c r="AGI6" s="273"/>
      <c r="AGJ6" s="273"/>
      <c r="AGK6" s="273"/>
      <c r="AGL6" s="273"/>
      <c r="AGM6" s="273"/>
      <c r="AGN6" s="273"/>
      <c r="AGO6" s="273"/>
      <c r="AGP6" s="273"/>
      <c r="AGQ6" s="273"/>
      <c r="AGR6" s="273"/>
      <c r="AGS6" s="273"/>
      <c r="AGT6" s="273"/>
      <c r="AGU6" s="273"/>
      <c r="AGV6" s="273"/>
      <c r="AGW6" s="273"/>
      <c r="AGX6" s="273"/>
      <c r="AGY6" s="273"/>
      <c r="AGZ6" s="273"/>
      <c r="AHA6" s="273"/>
      <c r="AHB6" s="273"/>
      <c r="AHC6" s="273"/>
      <c r="AHD6" s="273"/>
      <c r="AHE6" s="273"/>
      <c r="AHF6" s="273"/>
      <c r="AHG6" s="273"/>
      <c r="AHH6" s="273"/>
      <c r="AHI6" s="273"/>
      <c r="AHJ6" s="273"/>
      <c r="AHK6" s="273"/>
      <c r="AHL6" s="273"/>
      <c r="AHM6" s="273"/>
      <c r="AHN6" s="273"/>
      <c r="AHO6" s="273"/>
      <c r="AHP6" s="273"/>
      <c r="AHQ6" s="273"/>
      <c r="AHR6" s="273"/>
      <c r="AHS6" s="273"/>
      <c r="AHT6" s="273"/>
      <c r="AHU6" s="273"/>
      <c r="AHV6" s="273"/>
      <c r="AHW6" s="273"/>
      <c r="AHX6" s="273"/>
      <c r="AHY6" s="273"/>
      <c r="AHZ6" s="273"/>
      <c r="AIA6" s="273"/>
      <c r="AIB6" s="273"/>
      <c r="AIC6" s="273"/>
      <c r="AID6" s="273"/>
      <c r="AIE6" s="273"/>
      <c r="AIF6" s="273"/>
      <c r="AIG6" s="273"/>
      <c r="AIH6" s="273"/>
      <c r="AII6" s="273"/>
      <c r="AIJ6" s="273"/>
      <c r="AIK6" s="273"/>
      <c r="AIL6" s="273"/>
      <c r="AIM6" s="273"/>
      <c r="AIN6" s="273"/>
      <c r="AIO6" s="273"/>
      <c r="AIP6" s="273"/>
      <c r="AIQ6" s="273"/>
      <c r="AIR6" s="273"/>
      <c r="AIS6" s="273"/>
      <c r="AIT6" s="273"/>
      <c r="AIU6" s="273"/>
      <c r="AIV6" s="273"/>
      <c r="AIW6" s="273"/>
      <c r="AIX6" s="273"/>
      <c r="AIY6" s="273"/>
      <c r="AIZ6" s="273"/>
      <c r="AJA6" s="273"/>
      <c r="AJB6" s="273"/>
      <c r="AJC6" s="273"/>
      <c r="AJD6" s="273"/>
      <c r="AJE6" s="273"/>
      <c r="AJF6" s="273"/>
      <c r="AJG6" s="273"/>
      <c r="AJH6" s="273"/>
      <c r="AJI6" s="273"/>
      <c r="AJJ6" s="273"/>
      <c r="AJK6" s="273"/>
      <c r="AJL6" s="273"/>
      <c r="AJM6" s="273"/>
      <c r="AJN6" s="273"/>
      <c r="AJO6" s="273"/>
      <c r="AJP6" s="273"/>
      <c r="AJQ6" s="273"/>
      <c r="AJR6" s="273"/>
      <c r="AJS6" s="273"/>
      <c r="AJT6" s="273"/>
      <c r="AJU6" s="273"/>
      <c r="AJV6" s="273"/>
      <c r="AJW6" s="273"/>
      <c r="AJX6" s="273"/>
      <c r="AJY6" s="273"/>
      <c r="AJZ6" s="273"/>
      <c r="AKA6" s="273"/>
      <c r="AKB6" s="273"/>
      <c r="AKC6" s="273"/>
      <c r="AKD6" s="273"/>
      <c r="AKE6" s="273"/>
      <c r="AKF6" s="273"/>
      <c r="AKG6" s="273"/>
      <c r="AKH6" s="273"/>
      <c r="AKI6" s="273"/>
      <c r="AKJ6" s="273"/>
      <c r="AKK6" s="273"/>
      <c r="AKL6" s="273"/>
      <c r="AKM6" s="273"/>
      <c r="AKN6" s="273"/>
      <c r="AKO6" s="273"/>
      <c r="AKP6" s="273"/>
      <c r="AKQ6" s="273"/>
      <c r="AKR6" s="273"/>
      <c r="AKS6" s="273"/>
      <c r="AKT6" s="273"/>
      <c r="AKU6" s="273"/>
      <c r="AKV6" s="273"/>
      <c r="AKW6" s="273"/>
      <c r="AKX6" s="273"/>
      <c r="AKY6" s="273"/>
      <c r="AKZ6" s="273"/>
      <c r="ALA6" s="273"/>
      <c r="ALB6" s="273"/>
      <c r="ALC6" s="273"/>
      <c r="ALD6" s="273"/>
      <c r="ALE6" s="273"/>
      <c r="ALF6" s="273"/>
      <c r="ALG6" s="273"/>
      <c r="ALH6" s="273"/>
      <c r="ALI6" s="273"/>
      <c r="ALJ6" s="273"/>
      <c r="ALK6" s="273"/>
      <c r="ALL6" s="273"/>
      <c r="ALM6" s="273"/>
      <c r="ALN6" s="273"/>
      <c r="ALO6" s="273"/>
      <c r="ALP6" s="273"/>
      <c r="ALQ6" s="273"/>
      <c r="ALR6" s="273"/>
      <c r="ALS6" s="273"/>
      <c r="ALT6" s="273"/>
      <c r="ALU6" s="273"/>
      <c r="ALV6" s="273"/>
      <c r="ALW6" s="273"/>
      <c r="ALX6" s="273"/>
      <c r="ALY6" s="273"/>
      <c r="ALZ6" s="273"/>
      <c r="AMA6" s="273"/>
      <c r="AMB6" s="273"/>
      <c r="AMC6" s="273"/>
      <c r="AMD6" s="273"/>
      <c r="AME6" s="273"/>
      <c r="AMF6" s="273"/>
      <c r="AMG6" s="273"/>
      <c r="AMH6" s="273"/>
      <c r="AMI6" s="273"/>
      <c r="AMJ6" s="273"/>
    </row>
    <row r="7" spans="1:1024" ht="12" customHeight="1" x14ac:dyDescent="0.2">
      <c r="A7" s="277"/>
      <c r="B7" s="277"/>
      <c r="C7" s="277"/>
      <c r="D7" s="279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80"/>
      <c r="Q7" s="280"/>
      <c r="R7" s="278"/>
      <c r="S7" s="272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77"/>
      <c r="AR7" s="277"/>
      <c r="AS7" s="277"/>
      <c r="AT7" s="277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  <c r="BF7" s="273"/>
      <c r="BG7" s="273"/>
      <c r="BH7" s="273"/>
      <c r="BI7" s="273"/>
      <c r="BJ7" s="273"/>
      <c r="BK7" s="273"/>
      <c r="BL7" s="273"/>
      <c r="BM7" s="273"/>
      <c r="BN7" s="273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73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273"/>
      <c r="CV7" s="273"/>
      <c r="CW7" s="273"/>
      <c r="CX7" s="273"/>
      <c r="CY7" s="273"/>
      <c r="CZ7" s="273"/>
      <c r="DA7" s="273"/>
      <c r="DB7" s="273"/>
      <c r="DC7" s="273"/>
      <c r="DD7" s="273"/>
      <c r="DE7" s="273"/>
      <c r="DF7" s="273"/>
      <c r="DG7" s="273"/>
      <c r="DH7" s="273"/>
      <c r="DI7" s="273"/>
      <c r="DJ7" s="273"/>
      <c r="DK7" s="273"/>
      <c r="DL7" s="273"/>
      <c r="DM7" s="273"/>
      <c r="DN7" s="273"/>
      <c r="DO7" s="273"/>
      <c r="DP7" s="273"/>
      <c r="DQ7" s="273"/>
      <c r="DR7" s="273"/>
      <c r="DS7" s="273"/>
      <c r="DT7" s="273"/>
      <c r="DU7" s="273"/>
      <c r="DV7" s="273"/>
      <c r="DW7" s="273"/>
      <c r="DX7" s="273"/>
      <c r="DY7" s="273"/>
      <c r="DZ7" s="273"/>
      <c r="EA7" s="273"/>
      <c r="EB7" s="273"/>
      <c r="EC7" s="273"/>
      <c r="ED7" s="273"/>
      <c r="EE7" s="273"/>
      <c r="EF7" s="273"/>
      <c r="EG7" s="273"/>
      <c r="EH7" s="273"/>
      <c r="EI7" s="273"/>
      <c r="EJ7" s="273"/>
      <c r="EK7" s="273"/>
      <c r="EL7" s="273"/>
      <c r="EM7" s="273"/>
      <c r="EN7" s="273"/>
      <c r="EO7" s="273"/>
      <c r="EP7" s="273"/>
      <c r="EQ7" s="273"/>
      <c r="ER7" s="273"/>
      <c r="ES7" s="273"/>
      <c r="ET7" s="273"/>
      <c r="EU7" s="273"/>
      <c r="EV7" s="273"/>
      <c r="EW7" s="273"/>
      <c r="EX7" s="273"/>
      <c r="EY7" s="273"/>
      <c r="EZ7" s="273"/>
      <c r="FA7" s="273"/>
      <c r="FB7" s="273"/>
      <c r="FC7" s="273"/>
      <c r="FD7" s="273"/>
      <c r="FE7" s="273"/>
      <c r="FF7" s="273"/>
      <c r="FG7" s="273"/>
      <c r="FH7" s="273"/>
      <c r="FI7" s="273"/>
      <c r="FJ7" s="273"/>
      <c r="FK7" s="273"/>
      <c r="FL7" s="273"/>
      <c r="FM7" s="273"/>
      <c r="FN7" s="273"/>
      <c r="FO7" s="273"/>
      <c r="FP7" s="273"/>
      <c r="FQ7" s="273"/>
      <c r="FR7" s="273"/>
      <c r="FS7" s="273"/>
      <c r="FT7" s="273"/>
      <c r="FU7" s="273"/>
      <c r="FV7" s="273"/>
      <c r="FW7" s="273"/>
      <c r="FX7" s="273"/>
      <c r="FY7" s="273"/>
      <c r="FZ7" s="273"/>
      <c r="GA7" s="273"/>
      <c r="GB7" s="273"/>
      <c r="GC7" s="273"/>
      <c r="GD7" s="273"/>
      <c r="GE7" s="273"/>
      <c r="GF7" s="273"/>
      <c r="GG7" s="273"/>
      <c r="GH7" s="273"/>
      <c r="GI7" s="273"/>
      <c r="GJ7" s="273"/>
      <c r="GK7" s="273"/>
      <c r="GL7" s="273"/>
      <c r="GM7" s="273"/>
      <c r="GN7" s="273"/>
      <c r="GO7" s="273"/>
      <c r="GP7" s="273"/>
      <c r="GQ7" s="273"/>
      <c r="GR7" s="273"/>
      <c r="GS7" s="273"/>
      <c r="GT7" s="273"/>
      <c r="GU7" s="273"/>
      <c r="GV7" s="273"/>
      <c r="GW7" s="273"/>
      <c r="GX7" s="273"/>
      <c r="GY7" s="273"/>
      <c r="GZ7" s="273"/>
      <c r="HA7" s="273"/>
      <c r="HB7" s="273"/>
      <c r="HC7" s="273"/>
      <c r="HD7" s="273"/>
      <c r="HE7" s="273"/>
      <c r="HF7" s="273"/>
      <c r="HG7" s="273"/>
      <c r="HH7" s="273"/>
      <c r="HI7" s="273"/>
      <c r="HJ7" s="273"/>
      <c r="HK7" s="273"/>
      <c r="HL7" s="273"/>
      <c r="HM7" s="273"/>
      <c r="HN7" s="273"/>
      <c r="HO7" s="273"/>
      <c r="HP7" s="273"/>
      <c r="HQ7" s="273"/>
      <c r="HR7" s="273"/>
      <c r="HS7" s="273"/>
      <c r="HT7" s="273"/>
      <c r="HU7" s="273"/>
      <c r="HV7" s="273"/>
      <c r="HW7" s="273"/>
      <c r="HX7" s="273"/>
      <c r="HY7" s="273"/>
      <c r="HZ7" s="273"/>
      <c r="IA7" s="273"/>
      <c r="IB7" s="273"/>
      <c r="IC7" s="273"/>
      <c r="ID7" s="273"/>
      <c r="IE7" s="273"/>
      <c r="IF7" s="273"/>
      <c r="IG7" s="273"/>
      <c r="IH7" s="273"/>
      <c r="II7" s="273"/>
      <c r="IJ7" s="273"/>
      <c r="IK7" s="273"/>
      <c r="IL7" s="273"/>
      <c r="IM7" s="273"/>
      <c r="IN7" s="273"/>
      <c r="IO7" s="273"/>
      <c r="IP7" s="273"/>
      <c r="IQ7" s="273"/>
      <c r="IR7" s="273"/>
      <c r="IS7" s="273"/>
      <c r="IT7" s="273"/>
      <c r="IU7" s="273"/>
      <c r="IV7" s="273"/>
      <c r="IW7" s="273"/>
      <c r="IX7" s="273"/>
      <c r="IY7" s="273"/>
      <c r="IZ7" s="273"/>
      <c r="JA7" s="273"/>
      <c r="JB7" s="273"/>
      <c r="JC7" s="273"/>
      <c r="JD7" s="273"/>
      <c r="JE7" s="273"/>
      <c r="JF7" s="273"/>
      <c r="JG7" s="273"/>
      <c r="JH7" s="273"/>
      <c r="JI7" s="273"/>
      <c r="JJ7" s="273"/>
      <c r="JK7" s="273"/>
      <c r="JL7" s="273"/>
      <c r="JM7" s="273"/>
      <c r="JN7" s="273"/>
      <c r="JO7" s="273"/>
      <c r="JP7" s="273"/>
      <c r="JQ7" s="273"/>
      <c r="JR7" s="273"/>
      <c r="JS7" s="273"/>
      <c r="JT7" s="273"/>
      <c r="JU7" s="273"/>
      <c r="JV7" s="273"/>
      <c r="JW7" s="273"/>
      <c r="JX7" s="273"/>
      <c r="JY7" s="273"/>
      <c r="JZ7" s="273"/>
      <c r="KA7" s="273"/>
      <c r="KB7" s="273"/>
      <c r="KC7" s="273"/>
      <c r="KD7" s="273"/>
      <c r="KE7" s="273"/>
      <c r="KF7" s="273"/>
      <c r="KG7" s="273"/>
      <c r="KH7" s="273"/>
      <c r="KI7" s="273"/>
      <c r="KJ7" s="273"/>
      <c r="KK7" s="273"/>
      <c r="KL7" s="273"/>
      <c r="KM7" s="273"/>
      <c r="KN7" s="273"/>
      <c r="KO7" s="273"/>
      <c r="KP7" s="273"/>
      <c r="KQ7" s="273"/>
      <c r="KR7" s="273"/>
      <c r="KS7" s="273"/>
      <c r="KT7" s="273"/>
      <c r="KU7" s="273"/>
      <c r="KV7" s="273"/>
      <c r="KW7" s="273"/>
      <c r="KX7" s="273"/>
      <c r="KY7" s="273"/>
      <c r="KZ7" s="273"/>
      <c r="LA7" s="273"/>
      <c r="LB7" s="273"/>
      <c r="LC7" s="273"/>
      <c r="LD7" s="273"/>
      <c r="LE7" s="273"/>
      <c r="LF7" s="273"/>
      <c r="LG7" s="273"/>
      <c r="LH7" s="273"/>
      <c r="LI7" s="273"/>
      <c r="LJ7" s="273"/>
      <c r="LK7" s="273"/>
      <c r="LL7" s="273"/>
      <c r="LM7" s="273"/>
      <c r="LN7" s="273"/>
      <c r="LO7" s="273"/>
      <c r="LP7" s="273"/>
      <c r="LQ7" s="273"/>
      <c r="LR7" s="273"/>
      <c r="LS7" s="273"/>
      <c r="LT7" s="273"/>
      <c r="LU7" s="273"/>
      <c r="LV7" s="273"/>
      <c r="LW7" s="273"/>
      <c r="LX7" s="273"/>
      <c r="LY7" s="273"/>
      <c r="LZ7" s="273"/>
      <c r="MA7" s="273"/>
      <c r="MB7" s="273"/>
      <c r="MC7" s="273"/>
      <c r="MD7" s="273"/>
      <c r="ME7" s="273"/>
      <c r="MF7" s="273"/>
      <c r="MG7" s="273"/>
      <c r="MH7" s="273"/>
      <c r="MI7" s="273"/>
      <c r="MJ7" s="273"/>
      <c r="MK7" s="273"/>
      <c r="ML7" s="273"/>
      <c r="MM7" s="273"/>
      <c r="MN7" s="273"/>
      <c r="MO7" s="273"/>
      <c r="MP7" s="273"/>
      <c r="MQ7" s="273"/>
      <c r="MR7" s="273"/>
      <c r="MS7" s="273"/>
      <c r="MT7" s="273"/>
      <c r="MU7" s="273"/>
      <c r="MV7" s="273"/>
      <c r="MW7" s="273"/>
      <c r="MX7" s="273"/>
      <c r="MY7" s="273"/>
      <c r="MZ7" s="273"/>
      <c r="NA7" s="273"/>
      <c r="NB7" s="273"/>
      <c r="NC7" s="273"/>
      <c r="ND7" s="273"/>
      <c r="NE7" s="273"/>
      <c r="NF7" s="273"/>
      <c r="NG7" s="273"/>
      <c r="NH7" s="273"/>
      <c r="NI7" s="273"/>
      <c r="NJ7" s="273"/>
      <c r="NK7" s="273"/>
      <c r="NL7" s="273"/>
      <c r="NM7" s="273"/>
      <c r="NN7" s="273"/>
      <c r="NO7" s="273"/>
      <c r="NP7" s="273"/>
      <c r="NQ7" s="273"/>
      <c r="NR7" s="273"/>
      <c r="NS7" s="273"/>
      <c r="NT7" s="273"/>
      <c r="NU7" s="273"/>
      <c r="NV7" s="273"/>
      <c r="NW7" s="273"/>
      <c r="NX7" s="273"/>
      <c r="NY7" s="273"/>
      <c r="NZ7" s="273"/>
      <c r="OA7" s="273"/>
      <c r="OB7" s="273"/>
      <c r="OC7" s="273"/>
      <c r="OD7" s="273"/>
      <c r="OE7" s="273"/>
      <c r="OF7" s="273"/>
      <c r="OG7" s="273"/>
      <c r="OH7" s="273"/>
      <c r="OI7" s="273"/>
      <c r="OJ7" s="273"/>
      <c r="OK7" s="273"/>
      <c r="OL7" s="273"/>
      <c r="OM7" s="273"/>
      <c r="ON7" s="273"/>
      <c r="OO7" s="273"/>
      <c r="OP7" s="273"/>
      <c r="OQ7" s="273"/>
      <c r="OR7" s="273"/>
      <c r="OS7" s="273"/>
      <c r="OT7" s="273"/>
      <c r="OU7" s="273"/>
      <c r="OV7" s="273"/>
      <c r="OW7" s="273"/>
      <c r="OX7" s="273"/>
      <c r="OY7" s="273"/>
      <c r="OZ7" s="273"/>
      <c r="PA7" s="273"/>
      <c r="PB7" s="273"/>
      <c r="PC7" s="273"/>
      <c r="PD7" s="273"/>
      <c r="PE7" s="273"/>
      <c r="PF7" s="273"/>
      <c r="PG7" s="273"/>
      <c r="PH7" s="273"/>
      <c r="PI7" s="273"/>
      <c r="PJ7" s="273"/>
      <c r="PK7" s="273"/>
      <c r="PL7" s="273"/>
      <c r="PM7" s="273"/>
      <c r="PN7" s="273"/>
      <c r="PO7" s="273"/>
      <c r="PP7" s="273"/>
      <c r="PQ7" s="273"/>
      <c r="PR7" s="273"/>
      <c r="PS7" s="273"/>
      <c r="PT7" s="273"/>
      <c r="PU7" s="273"/>
      <c r="PV7" s="273"/>
      <c r="PW7" s="273"/>
      <c r="PX7" s="273"/>
      <c r="PY7" s="273"/>
      <c r="PZ7" s="273"/>
      <c r="QA7" s="273"/>
      <c r="QB7" s="273"/>
      <c r="QC7" s="273"/>
      <c r="QD7" s="273"/>
      <c r="QE7" s="273"/>
      <c r="QF7" s="273"/>
      <c r="QG7" s="273"/>
      <c r="QH7" s="273"/>
      <c r="QI7" s="273"/>
      <c r="QJ7" s="273"/>
      <c r="QK7" s="273"/>
      <c r="QL7" s="273"/>
      <c r="QM7" s="273"/>
      <c r="QN7" s="273"/>
      <c r="QO7" s="273"/>
      <c r="QP7" s="273"/>
      <c r="QQ7" s="273"/>
      <c r="QR7" s="273"/>
      <c r="QS7" s="273"/>
      <c r="QT7" s="273"/>
      <c r="QU7" s="273"/>
      <c r="QV7" s="273"/>
      <c r="QW7" s="273"/>
      <c r="QX7" s="273"/>
      <c r="QY7" s="273"/>
      <c r="QZ7" s="273"/>
      <c r="RA7" s="273"/>
      <c r="RB7" s="273"/>
      <c r="RC7" s="273"/>
      <c r="RD7" s="273"/>
      <c r="RE7" s="273"/>
      <c r="RF7" s="273"/>
      <c r="RG7" s="273"/>
      <c r="RH7" s="273"/>
      <c r="RI7" s="273"/>
      <c r="RJ7" s="273"/>
      <c r="RK7" s="273"/>
      <c r="RL7" s="273"/>
      <c r="RM7" s="273"/>
      <c r="RN7" s="273"/>
      <c r="RO7" s="273"/>
      <c r="RP7" s="273"/>
      <c r="RQ7" s="273"/>
      <c r="RR7" s="273"/>
      <c r="RS7" s="273"/>
      <c r="RT7" s="273"/>
      <c r="RU7" s="273"/>
      <c r="RV7" s="273"/>
      <c r="RW7" s="273"/>
      <c r="RX7" s="273"/>
      <c r="RY7" s="273"/>
      <c r="RZ7" s="273"/>
      <c r="SA7" s="273"/>
      <c r="SB7" s="273"/>
      <c r="SC7" s="273"/>
      <c r="SD7" s="273"/>
      <c r="SE7" s="273"/>
      <c r="SF7" s="273"/>
      <c r="SG7" s="273"/>
      <c r="SH7" s="273"/>
      <c r="SI7" s="273"/>
      <c r="SJ7" s="273"/>
      <c r="SK7" s="273"/>
      <c r="SL7" s="273"/>
      <c r="SM7" s="273"/>
      <c r="SN7" s="273"/>
      <c r="SO7" s="273"/>
      <c r="SP7" s="273"/>
      <c r="SQ7" s="273"/>
      <c r="SR7" s="273"/>
      <c r="SS7" s="273"/>
      <c r="ST7" s="273"/>
      <c r="SU7" s="273"/>
      <c r="SV7" s="273"/>
      <c r="SW7" s="273"/>
      <c r="SX7" s="273"/>
      <c r="SY7" s="273"/>
      <c r="SZ7" s="273"/>
      <c r="TA7" s="273"/>
      <c r="TB7" s="273"/>
      <c r="TC7" s="273"/>
      <c r="TD7" s="273"/>
      <c r="TE7" s="273"/>
      <c r="TF7" s="273"/>
      <c r="TG7" s="273"/>
      <c r="TH7" s="273"/>
      <c r="TI7" s="273"/>
      <c r="TJ7" s="273"/>
      <c r="TK7" s="273"/>
      <c r="TL7" s="273"/>
      <c r="TM7" s="273"/>
      <c r="TN7" s="273"/>
      <c r="TO7" s="273"/>
      <c r="TP7" s="273"/>
      <c r="TQ7" s="273"/>
      <c r="TR7" s="273"/>
      <c r="TS7" s="273"/>
      <c r="TT7" s="273"/>
      <c r="TU7" s="273"/>
      <c r="TV7" s="273"/>
      <c r="TW7" s="273"/>
      <c r="TX7" s="273"/>
      <c r="TY7" s="273"/>
      <c r="TZ7" s="273"/>
      <c r="UA7" s="273"/>
      <c r="UB7" s="273"/>
      <c r="UC7" s="273"/>
      <c r="UD7" s="273"/>
      <c r="UE7" s="273"/>
      <c r="UF7" s="273"/>
      <c r="UG7" s="273"/>
      <c r="UH7" s="273"/>
      <c r="UI7" s="273"/>
      <c r="UJ7" s="273"/>
      <c r="UK7" s="273"/>
      <c r="UL7" s="273"/>
      <c r="UM7" s="273"/>
      <c r="UN7" s="273"/>
      <c r="UO7" s="273"/>
      <c r="UP7" s="273"/>
      <c r="UQ7" s="273"/>
      <c r="UR7" s="273"/>
      <c r="US7" s="273"/>
      <c r="UT7" s="273"/>
      <c r="UU7" s="273"/>
      <c r="UV7" s="273"/>
      <c r="UW7" s="273"/>
      <c r="UX7" s="273"/>
      <c r="UY7" s="273"/>
      <c r="UZ7" s="273"/>
      <c r="VA7" s="273"/>
      <c r="VB7" s="273"/>
      <c r="VC7" s="273"/>
      <c r="VD7" s="273"/>
      <c r="VE7" s="273"/>
      <c r="VF7" s="273"/>
      <c r="VG7" s="273"/>
      <c r="VH7" s="273"/>
      <c r="VI7" s="273"/>
      <c r="VJ7" s="273"/>
      <c r="VK7" s="273"/>
      <c r="VL7" s="273"/>
      <c r="VM7" s="273"/>
      <c r="VN7" s="273"/>
      <c r="VO7" s="273"/>
      <c r="VP7" s="273"/>
      <c r="VQ7" s="273"/>
      <c r="VR7" s="273"/>
      <c r="VS7" s="273"/>
      <c r="VT7" s="273"/>
      <c r="VU7" s="273"/>
      <c r="VV7" s="273"/>
      <c r="VW7" s="273"/>
      <c r="VX7" s="273"/>
      <c r="VY7" s="273"/>
      <c r="VZ7" s="273"/>
      <c r="WA7" s="273"/>
      <c r="WB7" s="273"/>
      <c r="WC7" s="273"/>
      <c r="WD7" s="273"/>
      <c r="WE7" s="273"/>
      <c r="WF7" s="273"/>
      <c r="WG7" s="273"/>
      <c r="WH7" s="273"/>
      <c r="WI7" s="273"/>
      <c r="WJ7" s="273"/>
      <c r="WK7" s="273"/>
      <c r="WL7" s="273"/>
      <c r="WM7" s="273"/>
      <c r="WN7" s="273"/>
      <c r="WO7" s="273"/>
      <c r="WP7" s="273"/>
      <c r="WQ7" s="273"/>
      <c r="WR7" s="273"/>
      <c r="WS7" s="273"/>
      <c r="WT7" s="273"/>
      <c r="WU7" s="273"/>
      <c r="WV7" s="273"/>
      <c r="WW7" s="273"/>
      <c r="WX7" s="273"/>
      <c r="WY7" s="273"/>
      <c r="WZ7" s="273"/>
      <c r="XA7" s="273"/>
      <c r="XB7" s="273"/>
      <c r="XC7" s="273"/>
      <c r="XD7" s="273"/>
      <c r="XE7" s="273"/>
      <c r="XF7" s="273"/>
      <c r="XG7" s="273"/>
      <c r="XH7" s="273"/>
      <c r="XI7" s="273"/>
      <c r="XJ7" s="273"/>
      <c r="XK7" s="273"/>
      <c r="XL7" s="273"/>
      <c r="XM7" s="273"/>
      <c r="XN7" s="273"/>
      <c r="XO7" s="273"/>
      <c r="XP7" s="273"/>
      <c r="XQ7" s="273"/>
      <c r="XR7" s="273"/>
      <c r="XS7" s="273"/>
      <c r="XT7" s="273"/>
      <c r="XU7" s="273"/>
      <c r="XV7" s="273"/>
      <c r="XW7" s="273"/>
      <c r="XX7" s="273"/>
      <c r="XY7" s="273"/>
      <c r="XZ7" s="273"/>
      <c r="YA7" s="273"/>
      <c r="YB7" s="273"/>
      <c r="YC7" s="273"/>
      <c r="YD7" s="273"/>
      <c r="YE7" s="273"/>
      <c r="YF7" s="273"/>
      <c r="YG7" s="273"/>
      <c r="YH7" s="273"/>
      <c r="YI7" s="273"/>
      <c r="YJ7" s="273"/>
      <c r="YK7" s="273"/>
      <c r="YL7" s="273"/>
      <c r="YM7" s="273"/>
      <c r="YN7" s="273"/>
      <c r="YO7" s="273"/>
      <c r="YP7" s="273"/>
      <c r="YQ7" s="273"/>
      <c r="YR7" s="273"/>
      <c r="YS7" s="273"/>
      <c r="YT7" s="273"/>
      <c r="YU7" s="273"/>
      <c r="YV7" s="273"/>
      <c r="YW7" s="273"/>
      <c r="YX7" s="273"/>
      <c r="YY7" s="273"/>
      <c r="YZ7" s="273"/>
      <c r="ZA7" s="273"/>
      <c r="ZB7" s="273"/>
      <c r="ZC7" s="273"/>
      <c r="ZD7" s="273"/>
      <c r="ZE7" s="273"/>
      <c r="ZF7" s="273"/>
      <c r="ZG7" s="273"/>
      <c r="ZH7" s="273"/>
      <c r="ZI7" s="273"/>
      <c r="ZJ7" s="273"/>
      <c r="ZK7" s="273"/>
      <c r="ZL7" s="273"/>
      <c r="ZM7" s="273"/>
      <c r="ZN7" s="273"/>
      <c r="ZO7" s="273"/>
      <c r="ZP7" s="273"/>
      <c r="ZQ7" s="273"/>
      <c r="ZR7" s="273"/>
      <c r="ZS7" s="273"/>
      <c r="ZT7" s="273"/>
      <c r="ZU7" s="273"/>
      <c r="ZV7" s="273"/>
      <c r="ZW7" s="273"/>
      <c r="ZX7" s="273"/>
      <c r="ZY7" s="273"/>
      <c r="ZZ7" s="273"/>
      <c r="AAA7" s="273"/>
      <c r="AAB7" s="273"/>
      <c r="AAC7" s="273"/>
      <c r="AAD7" s="273"/>
      <c r="AAE7" s="273"/>
      <c r="AAF7" s="273"/>
      <c r="AAG7" s="273"/>
      <c r="AAH7" s="273"/>
      <c r="AAI7" s="273"/>
      <c r="AAJ7" s="273"/>
      <c r="AAK7" s="273"/>
      <c r="AAL7" s="273"/>
      <c r="AAM7" s="273"/>
      <c r="AAN7" s="273"/>
      <c r="AAO7" s="273"/>
      <c r="AAP7" s="273"/>
      <c r="AAQ7" s="273"/>
      <c r="AAR7" s="273"/>
      <c r="AAS7" s="273"/>
      <c r="AAT7" s="273"/>
      <c r="AAU7" s="273"/>
      <c r="AAV7" s="273"/>
      <c r="AAW7" s="273"/>
      <c r="AAX7" s="273"/>
      <c r="AAY7" s="273"/>
      <c r="AAZ7" s="273"/>
      <c r="ABA7" s="273"/>
      <c r="ABB7" s="273"/>
      <c r="ABC7" s="273"/>
      <c r="ABD7" s="273"/>
      <c r="ABE7" s="273"/>
      <c r="ABF7" s="273"/>
      <c r="ABG7" s="273"/>
      <c r="ABH7" s="273"/>
      <c r="ABI7" s="273"/>
      <c r="ABJ7" s="273"/>
      <c r="ABK7" s="273"/>
      <c r="ABL7" s="273"/>
      <c r="ABM7" s="273"/>
      <c r="ABN7" s="273"/>
      <c r="ABO7" s="273"/>
      <c r="ABP7" s="273"/>
      <c r="ABQ7" s="273"/>
      <c r="ABR7" s="273"/>
      <c r="ABS7" s="273"/>
      <c r="ABT7" s="273"/>
      <c r="ABU7" s="273"/>
      <c r="ABV7" s="273"/>
      <c r="ABW7" s="273"/>
      <c r="ABX7" s="273"/>
      <c r="ABY7" s="273"/>
      <c r="ABZ7" s="273"/>
      <c r="ACA7" s="273"/>
      <c r="ACB7" s="273"/>
      <c r="ACC7" s="273"/>
      <c r="ACD7" s="273"/>
      <c r="ACE7" s="273"/>
      <c r="ACF7" s="273"/>
      <c r="ACG7" s="273"/>
      <c r="ACH7" s="273"/>
      <c r="ACI7" s="273"/>
      <c r="ACJ7" s="273"/>
      <c r="ACK7" s="273"/>
      <c r="ACL7" s="273"/>
      <c r="ACM7" s="273"/>
      <c r="ACN7" s="273"/>
      <c r="ACO7" s="273"/>
      <c r="ACP7" s="273"/>
      <c r="ACQ7" s="273"/>
      <c r="ACR7" s="273"/>
      <c r="ACS7" s="273"/>
      <c r="ACT7" s="273"/>
      <c r="ACU7" s="273"/>
      <c r="ACV7" s="273"/>
      <c r="ACW7" s="273"/>
      <c r="ACX7" s="273"/>
      <c r="ACY7" s="273"/>
      <c r="ACZ7" s="273"/>
      <c r="ADA7" s="273"/>
      <c r="ADB7" s="273"/>
      <c r="ADC7" s="273"/>
      <c r="ADD7" s="273"/>
      <c r="ADE7" s="273"/>
      <c r="ADF7" s="273"/>
      <c r="ADG7" s="273"/>
      <c r="ADH7" s="273"/>
      <c r="ADI7" s="273"/>
      <c r="ADJ7" s="273"/>
      <c r="ADK7" s="273"/>
      <c r="ADL7" s="273"/>
      <c r="ADM7" s="273"/>
      <c r="ADN7" s="273"/>
      <c r="ADO7" s="273"/>
      <c r="ADP7" s="273"/>
      <c r="ADQ7" s="273"/>
      <c r="ADR7" s="273"/>
      <c r="ADS7" s="273"/>
      <c r="ADT7" s="273"/>
      <c r="ADU7" s="273"/>
      <c r="ADV7" s="273"/>
      <c r="ADW7" s="273"/>
      <c r="ADX7" s="273"/>
      <c r="ADY7" s="273"/>
      <c r="ADZ7" s="273"/>
      <c r="AEA7" s="273"/>
      <c r="AEB7" s="273"/>
      <c r="AEC7" s="273"/>
      <c r="AED7" s="273"/>
      <c r="AEE7" s="273"/>
      <c r="AEF7" s="273"/>
      <c r="AEG7" s="273"/>
      <c r="AEH7" s="273"/>
      <c r="AEI7" s="273"/>
      <c r="AEJ7" s="273"/>
      <c r="AEK7" s="273"/>
      <c r="AEL7" s="273"/>
      <c r="AEM7" s="273"/>
      <c r="AEN7" s="273"/>
      <c r="AEO7" s="273"/>
      <c r="AEP7" s="273"/>
      <c r="AEQ7" s="273"/>
      <c r="AER7" s="273"/>
      <c r="AES7" s="273"/>
      <c r="AET7" s="273"/>
      <c r="AEU7" s="273"/>
      <c r="AEV7" s="273"/>
      <c r="AEW7" s="273"/>
      <c r="AEX7" s="273"/>
      <c r="AEY7" s="273"/>
      <c r="AEZ7" s="273"/>
      <c r="AFA7" s="273"/>
      <c r="AFB7" s="273"/>
      <c r="AFC7" s="273"/>
      <c r="AFD7" s="273"/>
      <c r="AFE7" s="273"/>
      <c r="AFF7" s="273"/>
      <c r="AFG7" s="273"/>
      <c r="AFH7" s="273"/>
      <c r="AFI7" s="273"/>
      <c r="AFJ7" s="273"/>
      <c r="AFK7" s="273"/>
      <c r="AFL7" s="273"/>
      <c r="AFM7" s="273"/>
      <c r="AFN7" s="273"/>
      <c r="AFO7" s="273"/>
      <c r="AFP7" s="273"/>
      <c r="AFQ7" s="273"/>
      <c r="AFR7" s="273"/>
      <c r="AFS7" s="273"/>
      <c r="AFT7" s="273"/>
      <c r="AFU7" s="273"/>
      <c r="AFV7" s="273"/>
      <c r="AFW7" s="273"/>
      <c r="AFX7" s="273"/>
      <c r="AFY7" s="273"/>
      <c r="AFZ7" s="273"/>
      <c r="AGA7" s="273"/>
      <c r="AGB7" s="273"/>
      <c r="AGC7" s="273"/>
      <c r="AGD7" s="273"/>
      <c r="AGE7" s="273"/>
      <c r="AGF7" s="273"/>
      <c r="AGG7" s="273"/>
      <c r="AGH7" s="273"/>
      <c r="AGI7" s="273"/>
      <c r="AGJ7" s="273"/>
      <c r="AGK7" s="273"/>
      <c r="AGL7" s="273"/>
      <c r="AGM7" s="273"/>
      <c r="AGN7" s="273"/>
      <c r="AGO7" s="273"/>
      <c r="AGP7" s="273"/>
      <c r="AGQ7" s="273"/>
      <c r="AGR7" s="273"/>
      <c r="AGS7" s="273"/>
      <c r="AGT7" s="273"/>
      <c r="AGU7" s="273"/>
      <c r="AGV7" s="273"/>
      <c r="AGW7" s="273"/>
      <c r="AGX7" s="273"/>
      <c r="AGY7" s="273"/>
      <c r="AGZ7" s="273"/>
      <c r="AHA7" s="273"/>
      <c r="AHB7" s="273"/>
      <c r="AHC7" s="273"/>
      <c r="AHD7" s="273"/>
      <c r="AHE7" s="273"/>
      <c r="AHF7" s="273"/>
      <c r="AHG7" s="273"/>
      <c r="AHH7" s="273"/>
      <c r="AHI7" s="273"/>
      <c r="AHJ7" s="273"/>
      <c r="AHK7" s="273"/>
      <c r="AHL7" s="273"/>
      <c r="AHM7" s="273"/>
      <c r="AHN7" s="273"/>
      <c r="AHO7" s="273"/>
      <c r="AHP7" s="273"/>
      <c r="AHQ7" s="273"/>
      <c r="AHR7" s="273"/>
      <c r="AHS7" s="273"/>
      <c r="AHT7" s="273"/>
      <c r="AHU7" s="273"/>
      <c r="AHV7" s="273"/>
      <c r="AHW7" s="273"/>
      <c r="AHX7" s="273"/>
      <c r="AHY7" s="273"/>
      <c r="AHZ7" s="273"/>
      <c r="AIA7" s="273"/>
      <c r="AIB7" s="273"/>
      <c r="AIC7" s="273"/>
      <c r="AID7" s="273"/>
      <c r="AIE7" s="273"/>
      <c r="AIF7" s="273"/>
      <c r="AIG7" s="273"/>
      <c r="AIH7" s="273"/>
      <c r="AII7" s="273"/>
      <c r="AIJ7" s="273"/>
      <c r="AIK7" s="273"/>
      <c r="AIL7" s="273"/>
      <c r="AIM7" s="273"/>
      <c r="AIN7" s="273"/>
      <c r="AIO7" s="273"/>
      <c r="AIP7" s="273"/>
      <c r="AIQ7" s="273"/>
      <c r="AIR7" s="273"/>
      <c r="AIS7" s="273"/>
      <c r="AIT7" s="273"/>
      <c r="AIU7" s="273"/>
      <c r="AIV7" s="273"/>
      <c r="AIW7" s="273"/>
      <c r="AIX7" s="273"/>
      <c r="AIY7" s="273"/>
      <c r="AIZ7" s="273"/>
      <c r="AJA7" s="273"/>
      <c r="AJB7" s="273"/>
      <c r="AJC7" s="273"/>
      <c r="AJD7" s="273"/>
      <c r="AJE7" s="273"/>
      <c r="AJF7" s="273"/>
      <c r="AJG7" s="273"/>
      <c r="AJH7" s="273"/>
      <c r="AJI7" s="273"/>
      <c r="AJJ7" s="273"/>
      <c r="AJK7" s="273"/>
      <c r="AJL7" s="273"/>
      <c r="AJM7" s="273"/>
      <c r="AJN7" s="273"/>
      <c r="AJO7" s="273"/>
      <c r="AJP7" s="273"/>
      <c r="AJQ7" s="273"/>
      <c r="AJR7" s="273"/>
      <c r="AJS7" s="273"/>
      <c r="AJT7" s="273"/>
      <c r="AJU7" s="273"/>
      <c r="AJV7" s="273"/>
      <c r="AJW7" s="273"/>
      <c r="AJX7" s="273"/>
      <c r="AJY7" s="273"/>
      <c r="AJZ7" s="273"/>
      <c r="AKA7" s="273"/>
      <c r="AKB7" s="273"/>
      <c r="AKC7" s="273"/>
      <c r="AKD7" s="273"/>
      <c r="AKE7" s="273"/>
      <c r="AKF7" s="273"/>
      <c r="AKG7" s="273"/>
      <c r="AKH7" s="273"/>
      <c r="AKI7" s="273"/>
      <c r="AKJ7" s="273"/>
      <c r="AKK7" s="273"/>
      <c r="AKL7" s="273"/>
      <c r="AKM7" s="273"/>
      <c r="AKN7" s="273"/>
      <c r="AKO7" s="273"/>
      <c r="AKP7" s="273"/>
      <c r="AKQ7" s="273"/>
      <c r="AKR7" s="273"/>
      <c r="AKS7" s="273"/>
      <c r="AKT7" s="273"/>
      <c r="AKU7" s="273"/>
      <c r="AKV7" s="273"/>
      <c r="AKW7" s="273"/>
      <c r="AKX7" s="273"/>
      <c r="AKY7" s="273"/>
      <c r="AKZ7" s="273"/>
      <c r="ALA7" s="273"/>
      <c r="ALB7" s="273"/>
      <c r="ALC7" s="273"/>
      <c r="ALD7" s="273"/>
      <c r="ALE7" s="273"/>
      <c r="ALF7" s="273"/>
      <c r="ALG7" s="273"/>
      <c r="ALH7" s="273"/>
      <c r="ALI7" s="273"/>
      <c r="ALJ7" s="273"/>
      <c r="ALK7" s="273"/>
      <c r="ALL7" s="273"/>
      <c r="ALM7" s="273"/>
      <c r="ALN7" s="273"/>
      <c r="ALO7" s="273"/>
      <c r="ALP7" s="273"/>
      <c r="ALQ7" s="273"/>
      <c r="ALR7" s="273"/>
      <c r="ALS7" s="273"/>
      <c r="ALT7" s="273"/>
      <c r="ALU7" s="273"/>
      <c r="ALV7" s="273"/>
      <c r="ALW7" s="273"/>
      <c r="ALX7" s="273"/>
      <c r="ALY7" s="273"/>
      <c r="ALZ7" s="273"/>
      <c r="AMA7" s="273"/>
      <c r="AMB7" s="273"/>
      <c r="AMC7" s="273"/>
      <c r="AMD7" s="273"/>
      <c r="AME7" s="273"/>
      <c r="AMF7" s="273"/>
      <c r="AMG7" s="273"/>
      <c r="AMH7" s="273"/>
      <c r="AMI7" s="273"/>
      <c r="AMJ7" s="273"/>
    </row>
    <row r="8" spans="1:1024" s="262" customFormat="1" x14ac:dyDescent="0.2">
      <c r="A8" s="281">
        <v>1</v>
      </c>
      <c r="B8" s="282">
        <v>2</v>
      </c>
      <c r="C8" s="283">
        <v>3</v>
      </c>
      <c r="D8" s="282">
        <v>4</v>
      </c>
      <c r="E8" s="282">
        <v>5</v>
      </c>
      <c r="F8" s="282">
        <v>6</v>
      </c>
      <c r="G8" s="282">
        <v>7</v>
      </c>
      <c r="H8" s="283">
        <v>8</v>
      </c>
      <c r="I8" s="283">
        <v>9</v>
      </c>
      <c r="J8" s="282">
        <v>10</v>
      </c>
      <c r="K8" s="282">
        <v>11</v>
      </c>
      <c r="L8" s="282">
        <v>12</v>
      </c>
      <c r="M8" s="282">
        <v>13</v>
      </c>
      <c r="N8" s="282">
        <v>14</v>
      </c>
      <c r="O8" s="282">
        <v>15</v>
      </c>
      <c r="P8" s="284">
        <v>16</v>
      </c>
      <c r="Q8" s="284">
        <v>17</v>
      </c>
      <c r="R8" s="285"/>
      <c r="S8" s="286"/>
      <c r="T8" s="287">
        <v>1</v>
      </c>
      <c r="U8" s="287">
        <v>2</v>
      </c>
      <c r="V8" s="288">
        <v>3</v>
      </c>
      <c r="W8" s="287">
        <v>4</v>
      </c>
      <c r="X8" s="287">
        <v>5</v>
      </c>
      <c r="Y8" s="287">
        <v>6</v>
      </c>
      <c r="Z8" s="287">
        <v>7</v>
      </c>
      <c r="AA8" s="288">
        <v>8</v>
      </c>
      <c r="AB8" s="288">
        <v>9</v>
      </c>
      <c r="AC8" s="287">
        <v>10</v>
      </c>
      <c r="AD8" s="287">
        <v>11</v>
      </c>
      <c r="AE8" s="287">
        <v>12</v>
      </c>
      <c r="AF8" s="287">
        <v>13</v>
      </c>
      <c r="AG8" s="287">
        <v>14</v>
      </c>
      <c r="AH8" s="287">
        <v>15</v>
      </c>
      <c r="AI8" s="287">
        <v>16</v>
      </c>
      <c r="AJ8" s="287">
        <v>17</v>
      </c>
      <c r="AK8" s="287">
        <v>18</v>
      </c>
      <c r="AL8" s="287">
        <v>19</v>
      </c>
      <c r="AM8" s="287">
        <v>20</v>
      </c>
      <c r="AN8" s="287">
        <v>21</v>
      </c>
      <c r="AO8" s="287">
        <v>22</v>
      </c>
      <c r="AP8" s="287">
        <v>23</v>
      </c>
      <c r="AQ8" s="287">
        <v>24</v>
      </c>
      <c r="AR8" s="287">
        <v>25</v>
      </c>
      <c r="AS8" s="287">
        <v>26</v>
      </c>
      <c r="AT8" s="287">
        <v>27</v>
      </c>
      <c r="AU8" s="287">
        <v>28</v>
      </c>
      <c r="AV8" s="287">
        <v>29</v>
      </c>
      <c r="AW8" s="287">
        <v>30</v>
      </c>
      <c r="AX8" s="287">
        <v>31</v>
      </c>
      <c r="AY8" s="287">
        <v>32</v>
      </c>
      <c r="AZ8" s="287">
        <v>33</v>
      </c>
      <c r="BA8" s="287">
        <v>34</v>
      </c>
      <c r="BB8" s="287">
        <v>35</v>
      </c>
      <c r="BC8" s="287">
        <v>36</v>
      </c>
      <c r="BD8" s="287">
        <v>37</v>
      </c>
      <c r="BE8" s="287">
        <v>38</v>
      </c>
    </row>
    <row r="9" spans="1:1024" s="305" customFormat="1" ht="26.25" customHeight="1" x14ac:dyDescent="0.2">
      <c r="A9" s="1644" t="s">
        <v>4</v>
      </c>
      <c r="B9" s="1645" t="s">
        <v>5</v>
      </c>
      <c r="C9" s="1646" t="s">
        <v>6</v>
      </c>
      <c r="D9" s="1647" t="s">
        <v>7</v>
      </c>
      <c r="E9" s="1648" t="s">
        <v>8</v>
      </c>
      <c r="F9" s="1637" t="s">
        <v>9</v>
      </c>
      <c r="G9" s="1637" t="s">
        <v>10</v>
      </c>
      <c r="H9" s="1646" t="s">
        <v>11</v>
      </c>
      <c r="I9" s="1646" t="s">
        <v>12</v>
      </c>
      <c r="J9" s="1646" t="s">
        <v>176</v>
      </c>
      <c r="K9" s="1637" t="s">
        <v>14</v>
      </c>
      <c r="L9" s="1637" t="s">
        <v>15</v>
      </c>
      <c r="M9" s="1637" t="s">
        <v>16</v>
      </c>
      <c r="N9" s="1635" t="s">
        <v>17</v>
      </c>
      <c r="O9" s="1635"/>
      <c r="P9" s="1649" t="s">
        <v>18</v>
      </c>
      <c r="Q9" s="1649"/>
      <c r="R9" s="297"/>
      <c r="S9" s="298"/>
      <c r="T9" s="1650" t="s">
        <v>4</v>
      </c>
      <c r="U9" s="1651" t="s">
        <v>7</v>
      </c>
      <c r="V9" s="1652" t="s">
        <v>8</v>
      </c>
      <c r="W9" s="1642" t="s">
        <v>19</v>
      </c>
      <c r="X9" s="1642" t="s">
        <v>20</v>
      </c>
      <c r="Y9" s="1642" t="s">
        <v>11</v>
      </c>
      <c r="Z9" s="1642" t="s">
        <v>21</v>
      </c>
      <c r="AA9" s="1642" t="s">
        <v>177</v>
      </c>
      <c r="AB9" s="1641" t="s">
        <v>23</v>
      </c>
      <c r="AC9" s="1641"/>
      <c r="AD9" s="1641"/>
      <c r="AE9" s="1641"/>
      <c r="AF9" s="1635" t="s">
        <v>24</v>
      </c>
      <c r="AG9" s="1635"/>
      <c r="AH9" s="1635" t="s">
        <v>25</v>
      </c>
      <c r="AI9" s="1635"/>
      <c r="AJ9" s="1635" t="s">
        <v>26</v>
      </c>
      <c r="AK9" s="1635"/>
      <c r="AL9" s="1635" t="s">
        <v>27</v>
      </c>
      <c r="AM9" s="1635"/>
      <c r="AN9" s="1635" t="s">
        <v>28</v>
      </c>
      <c r="AO9" s="1635"/>
      <c r="AP9" s="1635" t="s">
        <v>29</v>
      </c>
      <c r="AQ9" s="1635"/>
      <c r="AR9" s="1638" t="s">
        <v>30</v>
      </c>
      <c r="AS9" s="1638"/>
      <c r="AT9" s="1638" t="s">
        <v>31</v>
      </c>
      <c r="AU9" s="1638"/>
      <c r="AV9" s="1638" t="s">
        <v>32</v>
      </c>
      <c r="AW9" s="1638"/>
      <c r="AX9" s="1638" t="s">
        <v>33</v>
      </c>
      <c r="AY9" s="1638"/>
      <c r="AZ9" s="1638" t="s">
        <v>34</v>
      </c>
      <c r="BA9" s="1638"/>
      <c r="BB9" s="1638" t="s">
        <v>35</v>
      </c>
      <c r="BC9" s="1638"/>
      <c r="BD9" s="1638" t="s">
        <v>36</v>
      </c>
      <c r="BE9" s="1638"/>
    </row>
    <row r="10" spans="1:1024" ht="33" customHeight="1" x14ac:dyDescent="0.2">
      <c r="A10" s="1644"/>
      <c r="B10" s="1645"/>
      <c r="C10" s="1646"/>
      <c r="D10" s="1647"/>
      <c r="E10" s="1648"/>
      <c r="F10" s="1637"/>
      <c r="G10" s="1637"/>
      <c r="H10" s="1646"/>
      <c r="I10" s="1646"/>
      <c r="J10" s="1646"/>
      <c r="K10" s="1637"/>
      <c r="L10" s="1637"/>
      <c r="M10" s="1637"/>
      <c r="N10" s="1639" t="s">
        <v>178</v>
      </c>
      <c r="O10" s="1639" t="s">
        <v>38</v>
      </c>
      <c r="P10" s="1640" t="s">
        <v>39</v>
      </c>
      <c r="Q10" s="1640" t="s">
        <v>40</v>
      </c>
      <c r="R10" s="308"/>
      <c r="S10" s="298"/>
      <c r="T10" s="1650"/>
      <c r="U10" s="1651"/>
      <c r="V10" s="1652"/>
      <c r="W10" s="1642"/>
      <c r="X10" s="1642"/>
      <c r="Y10" s="1642"/>
      <c r="Z10" s="1642"/>
      <c r="AA10" s="1642"/>
      <c r="AB10" s="309" t="s">
        <v>41</v>
      </c>
      <c r="AC10" s="1641" t="s">
        <v>42</v>
      </c>
      <c r="AD10" s="1641"/>
      <c r="AE10" s="1641"/>
      <c r="AF10" s="1633" t="s">
        <v>43</v>
      </c>
      <c r="AG10" s="1633" t="s">
        <v>44</v>
      </c>
      <c r="AH10" s="1633" t="s">
        <v>43</v>
      </c>
      <c r="AI10" s="1633" t="s">
        <v>44</v>
      </c>
      <c r="AJ10" s="1633" t="s">
        <v>43</v>
      </c>
      <c r="AK10" s="1633" t="s">
        <v>44</v>
      </c>
      <c r="AL10" s="1633" t="s">
        <v>43</v>
      </c>
      <c r="AM10" s="1633" t="s">
        <v>44</v>
      </c>
      <c r="AN10" s="1633" t="s">
        <v>43</v>
      </c>
      <c r="AO10" s="1633" t="s">
        <v>44</v>
      </c>
      <c r="AP10" s="1633" t="s">
        <v>43</v>
      </c>
      <c r="AQ10" s="1633" t="s">
        <v>44</v>
      </c>
      <c r="AR10" s="1630" t="s">
        <v>43</v>
      </c>
      <c r="AS10" s="1636" t="s">
        <v>44</v>
      </c>
      <c r="AT10" s="1630" t="s">
        <v>43</v>
      </c>
      <c r="AU10" s="1630" t="s">
        <v>44</v>
      </c>
      <c r="AV10" s="1630" t="s">
        <v>43</v>
      </c>
      <c r="AW10" s="1630" t="s">
        <v>44</v>
      </c>
      <c r="AX10" s="1630" t="s">
        <v>43</v>
      </c>
      <c r="AY10" s="1630" t="s">
        <v>44</v>
      </c>
      <c r="AZ10" s="1630" t="s">
        <v>43</v>
      </c>
      <c r="BA10" s="1630" t="s">
        <v>44</v>
      </c>
      <c r="BB10" s="1630" t="s">
        <v>43</v>
      </c>
      <c r="BC10" s="1630" t="s">
        <v>44</v>
      </c>
      <c r="BD10" s="1630" t="s">
        <v>43</v>
      </c>
      <c r="BE10" s="1630" t="s">
        <v>44</v>
      </c>
      <c r="BF10" s="273"/>
      <c r="BG10" s="273"/>
      <c r="BH10" s="273"/>
      <c r="BI10" s="273"/>
      <c r="BJ10" s="273"/>
      <c r="BK10" s="273"/>
      <c r="BL10" s="273"/>
      <c r="BM10" s="273"/>
      <c r="BN10" s="273"/>
      <c r="BO10" s="273"/>
      <c r="BP10" s="273"/>
      <c r="BQ10" s="273"/>
      <c r="BR10" s="273"/>
      <c r="BS10" s="273"/>
      <c r="BT10" s="273"/>
      <c r="BU10" s="273"/>
      <c r="BV10" s="273"/>
      <c r="BW10" s="273"/>
      <c r="BX10" s="273"/>
      <c r="BY10" s="273"/>
      <c r="BZ10" s="273"/>
      <c r="CA10" s="273"/>
      <c r="CB10" s="273"/>
      <c r="CC10" s="273"/>
      <c r="CD10" s="273"/>
      <c r="CE10" s="273"/>
      <c r="CF10" s="273"/>
      <c r="CG10" s="273"/>
      <c r="CH10" s="273"/>
      <c r="CI10" s="273"/>
      <c r="CJ10" s="273"/>
      <c r="CK10" s="273"/>
      <c r="CL10" s="273"/>
      <c r="CM10" s="273"/>
      <c r="CN10" s="273"/>
      <c r="CO10" s="273"/>
      <c r="CP10" s="273"/>
      <c r="CQ10" s="273"/>
      <c r="CR10" s="273"/>
      <c r="CS10" s="273"/>
      <c r="CT10" s="273"/>
      <c r="CU10" s="273"/>
      <c r="CV10" s="273"/>
      <c r="CW10" s="273"/>
      <c r="CX10" s="273"/>
      <c r="CY10" s="273"/>
      <c r="CZ10" s="273"/>
      <c r="DA10" s="273"/>
      <c r="DB10" s="273"/>
      <c r="DC10" s="273"/>
      <c r="DD10" s="273"/>
      <c r="DE10" s="273"/>
      <c r="DF10" s="273"/>
      <c r="DG10" s="273"/>
      <c r="DH10" s="273"/>
      <c r="DI10" s="273"/>
      <c r="DJ10" s="273"/>
      <c r="DK10" s="273"/>
      <c r="DL10" s="273"/>
      <c r="DM10" s="273"/>
      <c r="DN10" s="273"/>
      <c r="DO10" s="273"/>
      <c r="DP10" s="273"/>
      <c r="DQ10" s="273"/>
      <c r="DR10" s="273"/>
      <c r="DS10" s="273"/>
      <c r="DT10" s="273"/>
      <c r="DU10" s="273"/>
      <c r="DV10" s="273"/>
      <c r="DW10" s="273"/>
      <c r="DX10" s="273"/>
      <c r="DY10" s="273"/>
      <c r="DZ10" s="273"/>
      <c r="EA10" s="273"/>
      <c r="EB10" s="273"/>
      <c r="EC10" s="273"/>
      <c r="ED10" s="273"/>
      <c r="EE10" s="273"/>
      <c r="EF10" s="273"/>
      <c r="EG10" s="273"/>
      <c r="EH10" s="273"/>
      <c r="EI10" s="273"/>
      <c r="EJ10" s="273"/>
      <c r="EK10" s="273"/>
      <c r="EL10" s="273"/>
      <c r="EM10" s="273"/>
      <c r="EN10" s="273"/>
      <c r="EO10" s="273"/>
      <c r="EP10" s="273"/>
      <c r="EQ10" s="273"/>
      <c r="ER10" s="273"/>
      <c r="ES10" s="273"/>
      <c r="ET10" s="273"/>
      <c r="EU10" s="273"/>
      <c r="EV10" s="273"/>
      <c r="EW10" s="273"/>
      <c r="EX10" s="273"/>
      <c r="EY10" s="273"/>
      <c r="EZ10" s="273"/>
      <c r="FA10" s="273"/>
      <c r="FB10" s="273"/>
      <c r="FC10" s="273"/>
      <c r="FD10" s="273"/>
      <c r="FE10" s="273"/>
      <c r="FF10" s="273"/>
      <c r="FG10" s="273"/>
      <c r="FH10" s="273"/>
      <c r="FI10" s="273"/>
      <c r="FJ10" s="273"/>
      <c r="FK10" s="273"/>
      <c r="FL10" s="273"/>
      <c r="FM10" s="273"/>
      <c r="FN10" s="273"/>
      <c r="FO10" s="273"/>
      <c r="FP10" s="273"/>
      <c r="FQ10" s="273"/>
      <c r="FR10" s="273"/>
      <c r="FS10" s="273"/>
      <c r="FT10" s="273"/>
      <c r="FU10" s="273"/>
      <c r="FV10" s="273"/>
      <c r="FW10" s="273"/>
      <c r="FX10" s="273"/>
      <c r="FY10" s="273"/>
      <c r="FZ10" s="273"/>
      <c r="GA10" s="273"/>
      <c r="GB10" s="273"/>
      <c r="GC10" s="273"/>
      <c r="GD10" s="273"/>
      <c r="GE10" s="273"/>
      <c r="GF10" s="273"/>
      <c r="GG10" s="273"/>
      <c r="GH10" s="273"/>
      <c r="GI10" s="273"/>
      <c r="GJ10" s="273"/>
      <c r="GK10" s="273"/>
      <c r="GL10" s="273"/>
      <c r="GM10" s="273"/>
      <c r="GN10" s="273"/>
      <c r="GO10" s="273"/>
      <c r="GP10" s="273"/>
      <c r="GQ10" s="273"/>
      <c r="GR10" s="273"/>
      <c r="GS10" s="273"/>
      <c r="GT10" s="273"/>
      <c r="GU10" s="273"/>
      <c r="GV10" s="273"/>
      <c r="GW10" s="273"/>
      <c r="GX10" s="273"/>
      <c r="GY10" s="273"/>
      <c r="GZ10" s="273"/>
      <c r="HA10" s="273"/>
      <c r="HB10" s="273"/>
      <c r="HC10" s="273"/>
      <c r="HD10" s="273"/>
      <c r="HE10" s="273"/>
      <c r="HF10" s="273"/>
      <c r="HG10" s="273"/>
      <c r="HH10" s="273"/>
      <c r="HI10" s="273"/>
      <c r="HJ10" s="273"/>
      <c r="HK10" s="273"/>
      <c r="HL10" s="273"/>
      <c r="HM10" s="273"/>
      <c r="HN10" s="273"/>
      <c r="HO10" s="273"/>
      <c r="HP10" s="273"/>
      <c r="HQ10" s="273"/>
      <c r="HR10" s="273"/>
      <c r="HS10" s="273"/>
      <c r="HT10" s="273"/>
      <c r="HU10" s="273"/>
      <c r="HV10" s="273"/>
      <c r="HW10" s="273"/>
      <c r="HX10" s="273"/>
      <c r="HY10" s="273"/>
      <c r="HZ10" s="273"/>
      <c r="IA10" s="273"/>
      <c r="IB10" s="273"/>
      <c r="IC10" s="273"/>
      <c r="ID10" s="273"/>
      <c r="IE10" s="273"/>
      <c r="IF10" s="273"/>
      <c r="IG10" s="273"/>
      <c r="IH10" s="273"/>
      <c r="II10" s="273"/>
      <c r="IJ10" s="273"/>
      <c r="IK10" s="273"/>
      <c r="IL10" s="273"/>
      <c r="IM10" s="273"/>
      <c r="IN10" s="273"/>
      <c r="IO10" s="273"/>
      <c r="IP10" s="273"/>
      <c r="IQ10" s="273"/>
      <c r="IR10" s="273"/>
      <c r="IS10" s="273"/>
      <c r="IT10" s="273"/>
      <c r="IU10" s="273"/>
      <c r="IV10" s="273"/>
      <c r="IW10" s="273"/>
      <c r="IX10" s="273"/>
      <c r="IY10" s="273"/>
      <c r="IZ10" s="273"/>
      <c r="JA10" s="273"/>
      <c r="JB10" s="273"/>
      <c r="JC10" s="273"/>
      <c r="JD10" s="273"/>
      <c r="JE10" s="273"/>
      <c r="JF10" s="273"/>
      <c r="JG10" s="273"/>
      <c r="JH10" s="273"/>
      <c r="JI10" s="273"/>
      <c r="JJ10" s="273"/>
      <c r="JK10" s="273"/>
      <c r="JL10" s="273"/>
      <c r="JM10" s="273"/>
      <c r="JN10" s="273"/>
      <c r="JO10" s="273"/>
      <c r="JP10" s="273"/>
      <c r="JQ10" s="273"/>
      <c r="JR10" s="273"/>
      <c r="JS10" s="273"/>
      <c r="JT10" s="273"/>
      <c r="JU10" s="273"/>
      <c r="JV10" s="273"/>
      <c r="JW10" s="273"/>
      <c r="JX10" s="273"/>
      <c r="JY10" s="273"/>
      <c r="JZ10" s="273"/>
      <c r="KA10" s="273"/>
      <c r="KB10" s="273"/>
      <c r="KC10" s="273"/>
      <c r="KD10" s="273"/>
      <c r="KE10" s="273"/>
      <c r="KF10" s="273"/>
      <c r="KG10" s="273"/>
      <c r="KH10" s="273"/>
      <c r="KI10" s="273"/>
      <c r="KJ10" s="273"/>
      <c r="KK10" s="273"/>
      <c r="KL10" s="273"/>
      <c r="KM10" s="273"/>
      <c r="KN10" s="273"/>
      <c r="KO10" s="273"/>
      <c r="KP10" s="273"/>
      <c r="KQ10" s="273"/>
      <c r="KR10" s="273"/>
      <c r="KS10" s="273"/>
      <c r="KT10" s="273"/>
      <c r="KU10" s="273"/>
      <c r="KV10" s="273"/>
      <c r="KW10" s="273"/>
      <c r="KX10" s="273"/>
      <c r="KY10" s="273"/>
      <c r="KZ10" s="273"/>
      <c r="LA10" s="273"/>
      <c r="LB10" s="273"/>
      <c r="LC10" s="273"/>
      <c r="LD10" s="273"/>
      <c r="LE10" s="273"/>
      <c r="LF10" s="273"/>
      <c r="LG10" s="273"/>
      <c r="LH10" s="273"/>
      <c r="LI10" s="273"/>
      <c r="LJ10" s="273"/>
      <c r="LK10" s="273"/>
      <c r="LL10" s="273"/>
      <c r="LM10" s="273"/>
      <c r="LN10" s="273"/>
      <c r="LO10" s="273"/>
      <c r="LP10" s="273"/>
      <c r="LQ10" s="273"/>
      <c r="LR10" s="273"/>
      <c r="LS10" s="273"/>
      <c r="LT10" s="273"/>
      <c r="LU10" s="273"/>
      <c r="LV10" s="273"/>
      <c r="LW10" s="273"/>
      <c r="LX10" s="273"/>
      <c r="LY10" s="273"/>
      <c r="LZ10" s="273"/>
      <c r="MA10" s="273"/>
      <c r="MB10" s="273"/>
      <c r="MC10" s="273"/>
      <c r="MD10" s="273"/>
      <c r="ME10" s="273"/>
      <c r="MF10" s="273"/>
      <c r="MG10" s="273"/>
      <c r="MH10" s="273"/>
      <c r="MI10" s="273"/>
      <c r="MJ10" s="273"/>
      <c r="MK10" s="273"/>
      <c r="ML10" s="273"/>
      <c r="MM10" s="273"/>
      <c r="MN10" s="273"/>
      <c r="MO10" s="273"/>
      <c r="MP10" s="273"/>
      <c r="MQ10" s="273"/>
      <c r="MR10" s="273"/>
      <c r="MS10" s="273"/>
      <c r="MT10" s="273"/>
      <c r="MU10" s="273"/>
      <c r="MV10" s="273"/>
      <c r="MW10" s="273"/>
      <c r="MX10" s="273"/>
      <c r="MY10" s="273"/>
      <c r="MZ10" s="273"/>
      <c r="NA10" s="273"/>
      <c r="NB10" s="273"/>
      <c r="NC10" s="273"/>
      <c r="ND10" s="273"/>
      <c r="NE10" s="273"/>
      <c r="NF10" s="273"/>
      <c r="NG10" s="273"/>
      <c r="NH10" s="273"/>
      <c r="NI10" s="273"/>
      <c r="NJ10" s="273"/>
      <c r="NK10" s="273"/>
      <c r="NL10" s="273"/>
      <c r="NM10" s="273"/>
      <c r="NN10" s="273"/>
      <c r="NO10" s="273"/>
      <c r="NP10" s="273"/>
      <c r="NQ10" s="273"/>
      <c r="NR10" s="273"/>
      <c r="NS10" s="273"/>
      <c r="NT10" s="273"/>
      <c r="NU10" s="273"/>
      <c r="NV10" s="273"/>
      <c r="NW10" s="273"/>
      <c r="NX10" s="273"/>
      <c r="NY10" s="273"/>
      <c r="NZ10" s="273"/>
      <c r="OA10" s="273"/>
      <c r="OB10" s="273"/>
      <c r="OC10" s="273"/>
      <c r="OD10" s="273"/>
      <c r="OE10" s="273"/>
      <c r="OF10" s="273"/>
      <c r="OG10" s="273"/>
      <c r="OH10" s="273"/>
      <c r="OI10" s="273"/>
      <c r="OJ10" s="273"/>
      <c r="OK10" s="273"/>
      <c r="OL10" s="273"/>
      <c r="OM10" s="273"/>
      <c r="ON10" s="273"/>
      <c r="OO10" s="273"/>
      <c r="OP10" s="273"/>
      <c r="OQ10" s="273"/>
      <c r="OR10" s="273"/>
      <c r="OS10" s="273"/>
      <c r="OT10" s="273"/>
      <c r="OU10" s="273"/>
      <c r="OV10" s="273"/>
      <c r="OW10" s="273"/>
      <c r="OX10" s="273"/>
      <c r="OY10" s="273"/>
      <c r="OZ10" s="273"/>
      <c r="PA10" s="273"/>
      <c r="PB10" s="273"/>
      <c r="PC10" s="273"/>
      <c r="PD10" s="273"/>
      <c r="PE10" s="273"/>
      <c r="PF10" s="273"/>
      <c r="PG10" s="273"/>
      <c r="PH10" s="273"/>
      <c r="PI10" s="273"/>
      <c r="PJ10" s="273"/>
      <c r="PK10" s="273"/>
      <c r="PL10" s="273"/>
      <c r="PM10" s="273"/>
      <c r="PN10" s="273"/>
      <c r="PO10" s="273"/>
      <c r="PP10" s="273"/>
      <c r="PQ10" s="273"/>
      <c r="PR10" s="273"/>
      <c r="PS10" s="273"/>
      <c r="PT10" s="273"/>
      <c r="PU10" s="273"/>
      <c r="PV10" s="273"/>
      <c r="PW10" s="273"/>
      <c r="PX10" s="273"/>
      <c r="PY10" s="273"/>
      <c r="PZ10" s="273"/>
      <c r="QA10" s="273"/>
      <c r="QB10" s="273"/>
      <c r="QC10" s="273"/>
      <c r="QD10" s="273"/>
      <c r="QE10" s="273"/>
      <c r="QF10" s="273"/>
      <c r="QG10" s="273"/>
      <c r="QH10" s="273"/>
      <c r="QI10" s="273"/>
      <c r="QJ10" s="273"/>
      <c r="QK10" s="273"/>
      <c r="QL10" s="273"/>
      <c r="QM10" s="273"/>
      <c r="QN10" s="273"/>
      <c r="QO10" s="273"/>
      <c r="QP10" s="273"/>
      <c r="QQ10" s="273"/>
      <c r="QR10" s="273"/>
      <c r="QS10" s="273"/>
      <c r="QT10" s="273"/>
      <c r="QU10" s="273"/>
      <c r="QV10" s="273"/>
      <c r="QW10" s="273"/>
      <c r="QX10" s="273"/>
      <c r="QY10" s="273"/>
      <c r="QZ10" s="273"/>
      <c r="RA10" s="273"/>
      <c r="RB10" s="273"/>
      <c r="RC10" s="273"/>
      <c r="RD10" s="273"/>
      <c r="RE10" s="273"/>
      <c r="RF10" s="273"/>
      <c r="RG10" s="273"/>
      <c r="RH10" s="273"/>
      <c r="RI10" s="273"/>
      <c r="RJ10" s="273"/>
      <c r="RK10" s="273"/>
      <c r="RL10" s="273"/>
      <c r="RM10" s="273"/>
      <c r="RN10" s="273"/>
      <c r="RO10" s="273"/>
      <c r="RP10" s="273"/>
      <c r="RQ10" s="273"/>
      <c r="RR10" s="273"/>
      <c r="RS10" s="273"/>
      <c r="RT10" s="273"/>
      <c r="RU10" s="273"/>
      <c r="RV10" s="273"/>
      <c r="RW10" s="273"/>
      <c r="RX10" s="273"/>
      <c r="RY10" s="273"/>
      <c r="RZ10" s="273"/>
      <c r="SA10" s="273"/>
      <c r="SB10" s="273"/>
      <c r="SC10" s="273"/>
      <c r="SD10" s="273"/>
      <c r="SE10" s="273"/>
      <c r="SF10" s="273"/>
      <c r="SG10" s="273"/>
      <c r="SH10" s="273"/>
      <c r="SI10" s="273"/>
      <c r="SJ10" s="273"/>
      <c r="SK10" s="273"/>
      <c r="SL10" s="273"/>
      <c r="SM10" s="273"/>
      <c r="SN10" s="273"/>
      <c r="SO10" s="273"/>
      <c r="SP10" s="273"/>
      <c r="SQ10" s="273"/>
      <c r="SR10" s="273"/>
      <c r="SS10" s="273"/>
      <c r="ST10" s="273"/>
      <c r="SU10" s="273"/>
      <c r="SV10" s="273"/>
      <c r="SW10" s="273"/>
      <c r="SX10" s="273"/>
      <c r="SY10" s="273"/>
      <c r="SZ10" s="273"/>
      <c r="TA10" s="273"/>
      <c r="TB10" s="273"/>
      <c r="TC10" s="273"/>
      <c r="TD10" s="273"/>
      <c r="TE10" s="273"/>
      <c r="TF10" s="273"/>
      <c r="TG10" s="273"/>
      <c r="TH10" s="273"/>
      <c r="TI10" s="273"/>
      <c r="TJ10" s="273"/>
      <c r="TK10" s="273"/>
      <c r="TL10" s="273"/>
      <c r="TM10" s="273"/>
      <c r="TN10" s="273"/>
      <c r="TO10" s="273"/>
      <c r="TP10" s="273"/>
      <c r="TQ10" s="273"/>
      <c r="TR10" s="273"/>
      <c r="TS10" s="273"/>
      <c r="TT10" s="273"/>
      <c r="TU10" s="273"/>
      <c r="TV10" s="273"/>
      <c r="TW10" s="273"/>
      <c r="TX10" s="273"/>
      <c r="TY10" s="273"/>
      <c r="TZ10" s="273"/>
      <c r="UA10" s="273"/>
      <c r="UB10" s="273"/>
      <c r="UC10" s="273"/>
      <c r="UD10" s="273"/>
      <c r="UE10" s="273"/>
      <c r="UF10" s="273"/>
      <c r="UG10" s="273"/>
      <c r="UH10" s="273"/>
      <c r="UI10" s="273"/>
      <c r="UJ10" s="273"/>
      <c r="UK10" s="273"/>
      <c r="UL10" s="273"/>
      <c r="UM10" s="273"/>
      <c r="UN10" s="273"/>
      <c r="UO10" s="273"/>
      <c r="UP10" s="273"/>
      <c r="UQ10" s="273"/>
      <c r="UR10" s="273"/>
      <c r="US10" s="273"/>
      <c r="UT10" s="273"/>
      <c r="UU10" s="273"/>
      <c r="UV10" s="273"/>
      <c r="UW10" s="273"/>
      <c r="UX10" s="273"/>
      <c r="UY10" s="273"/>
      <c r="UZ10" s="273"/>
      <c r="VA10" s="273"/>
      <c r="VB10" s="273"/>
      <c r="VC10" s="273"/>
      <c r="VD10" s="273"/>
      <c r="VE10" s="273"/>
      <c r="VF10" s="273"/>
      <c r="VG10" s="273"/>
      <c r="VH10" s="273"/>
      <c r="VI10" s="273"/>
      <c r="VJ10" s="273"/>
      <c r="VK10" s="273"/>
      <c r="VL10" s="273"/>
      <c r="VM10" s="273"/>
      <c r="VN10" s="273"/>
      <c r="VO10" s="273"/>
      <c r="VP10" s="273"/>
      <c r="VQ10" s="273"/>
      <c r="VR10" s="273"/>
      <c r="VS10" s="273"/>
      <c r="VT10" s="273"/>
      <c r="VU10" s="273"/>
      <c r="VV10" s="273"/>
      <c r="VW10" s="273"/>
      <c r="VX10" s="273"/>
      <c r="VY10" s="273"/>
      <c r="VZ10" s="273"/>
      <c r="WA10" s="273"/>
      <c r="WB10" s="273"/>
      <c r="WC10" s="273"/>
      <c r="WD10" s="273"/>
      <c r="WE10" s="273"/>
      <c r="WF10" s="273"/>
      <c r="WG10" s="273"/>
      <c r="WH10" s="273"/>
      <c r="WI10" s="273"/>
      <c r="WJ10" s="273"/>
      <c r="WK10" s="273"/>
      <c r="WL10" s="273"/>
      <c r="WM10" s="273"/>
      <c r="WN10" s="273"/>
      <c r="WO10" s="273"/>
      <c r="WP10" s="273"/>
      <c r="WQ10" s="273"/>
      <c r="WR10" s="273"/>
      <c r="WS10" s="273"/>
      <c r="WT10" s="273"/>
      <c r="WU10" s="273"/>
      <c r="WV10" s="273"/>
      <c r="WW10" s="273"/>
      <c r="WX10" s="273"/>
      <c r="WY10" s="273"/>
      <c r="WZ10" s="273"/>
      <c r="XA10" s="273"/>
      <c r="XB10" s="273"/>
      <c r="XC10" s="273"/>
      <c r="XD10" s="273"/>
      <c r="XE10" s="273"/>
      <c r="XF10" s="273"/>
      <c r="XG10" s="273"/>
      <c r="XH10" s="273"/>
      <c r="XI10" s="273"/>
      <c r="XJ10" s="273"/>
      <c r="XK10" s="273"/>
      <c r="XL10" s="273"/>
      <c r="XM10" s="273"/>
      <c r="XN10" s="273"/>
      <c r="XO10" s="273"/>
      <c r="XP10" s="273"/>
      <c r="XQ10" s="273"/>
      <c r="XR10" s="273"/>
      <c r="XS10" s="273"/>
      <c r="XT10" s="273"/>
      <c r="XU10" s="273"/>
      <c r="XV10" s="273"/>
      <c r="XW10" s="273"/>
      <c r="XX10" s="273"/>
      <c r="XY10" s="273"/>
      <c r="XZ10" s="273"/>
      <c r="YA10" s="273"/>
      <c r="YB10" s="273"/>
      <c r="YC10" s="273"/>
      <c r="YD10" s="273"/>
      <c r="YE10" s="273"/>
      <c r="YF10" s="273"/>
      <c r="YG10" s="273"/>
      <c r="YH10" s="273"/>
      <c r="YI10" s="273"/>
      <c r="YJ10" s="273"/>
      <c r="YK10" s="273"/>
      <c r="YL10" s="273"/>
      <c r="YM10" s="273"/>
      <c r="YN10" s="273"/>
      <c r="YO10" s="273"/>
      <c r="YP10" s="273"/>
      <c r="YQ10" s="273"/>
      <c r="YR10" s="273"/>
      <c r="YS10" s="273"/>
      <c r="YT10" s="273"/>
      <c r="YU10" s="273"/>
      <c r="YV10" s="273"/>
      <c r="YW10" s="273"/>
      <c r="YX10" s="273"/>
      <c r="YY10" s="273"/>
      <c r="YZ10" s="273"/>
      <c r="ZA10" s="273"/>
      <c r="ZB10" s="273"/>
      <c r="ZC10" s="273"/>
      <c r="ZD10" s="273"/>
      <c r="ZE10" s="273"/>
      <c r="ZF10" s="273"/>
      <c r="ZG10" s="273"/>
      <c r="ZH10" s="273"/>
      <c r="ZI10" s="273"/>
      <c r="ZJ10" s="273"/>
      <c r="ZK10" s="273"/>
      <c r="ZL10" s="273"/>
      <c r="ZM10" s="273"/>
      <c r="ZN10" s="273"/>
      <c r="ZO10" s="273"/>
      <c r="ZP10" s="273"/>
      <c r="ZQ10" s="273"/>
      <c r="ZR10" s="273"/>
      <c r="ZS10" s="273"/>
      <c r="ZT10" s="273"/>
      <c r="ZU10" s="273"/>
      <c r="ZV10" s="273"/>
      <c r="ZW10" s="273"/>
      <c r="ZX10" s="273"/>
      <c r="ZY10" s="273"/>
      <c r="ZZ10" s="273"/>
      <c r="AAA10" s="273"/>
      <c r="AAB10" s="273"/>
      <c r="AAC10" s="273"/>
      <c r="AAD10" s="273"/>
      <c r="AAE10" s="273"/>
      <c r="AAF10" s="273"/>
      <c r="AAG10" s="273"/>
      <c r="AAH10" s="273"/>
      <c r="AAI10" s="273"/>
      <c r="AAJ10" s="273"/>
      <c r="AAK10" s="273"/>
      <c r="AAL10" s="273"/>
      <c r="AAM10" s="273"/>
      <c r="AAN10" s="273"/>
      <c r="AAO10" s="273"/>
      <c r="AAP10" s="273"/>
      <c r="AAQ10" s="273"/>
      <c r="AAR10" s="273"/>
      <c r="AAS10" s="273"/>
      <c r="AAT10" s="273"/>
      <c r="AAU10" s="273"/>
      <c r="AAV10" s="273"/>
      <c r="AAW10" s="273"/>
      <c r="AAX10" s="273"/>
      <c r="AAY10" s="273"/>
      <c r="AAZ10" s="273"/>
      <c r="ABA10" s="273"/>
      <c r="ABB10" s="273"/>
      <c r="ABC10" s="273"/>
      <c r="ABD10" s="273"/>
      <c r="ABE10" s="273"/>
      <c r="ABF10" s="273"/>
      <c r="ABG10" s="273"/>
      <c r="ABH10" s="273"/>
      <c r="ABI10" s="273"/>
      <c r="ABJ10" s="273"/>
      <c r="ABK10" s="273"/>
      <c r="ABL10" s="273"/>
      <c r="ABM10" s="273"/>
      <c r="ABN10" s="273"/>
      <c r="ABO10" s="273"/>
      <c r="ABP10" s="273"/>
      <c r="ABQ10" s="273"/>
      <c r="ABR10" s="273"/>
      <c r="ABS10" s="273"/>
      <c r="ABT10" s="273"/>
      <c r="ABU10" s="273"/>
      <c r="ABV10" s="273"/>
      <c r="ABW10" s="273"/>
      <c r="ABX10" s="273"/>
      <c r="ABY10" s="273"/>
      <c r="ABZ10" s="273"/>
      <c r="ACA10" s="273"/>
      <c r="ACB10" s="273"/>
      <c r="ACC10" s="273"/>
      <c r="ACD10" s="273"/>
      <c r="ACE10" s="273"/>
      <c r="ACF10" s="273"/>
      <c r="ACG10" s="273"/>
      <c r="ACH10" s="273"/>
      <c r="ACI10" s="273"/>
      <c r="ACJ10" s="273"/>
      <c r="ACK10" s="273"/>
      <c r="ACL10" s="273"/>
      <c r="ACM10" s="273"/>
      <c r="ACN10" s="273"/>
      <c r="ACO10" s="273"/>
      <c r="ACP10" s="273"/>
      <c r="ACQ10" s="273"/>
      <c r="ACR10" s="273"/>
      <c r="ACS10" s="273"/>
      <c r="ACT10" s="273"/>
      <c r="ACU10" s="273"/>
      <c r="ACV10" s="273"/>
      <c r="ACW10" s="273"/>
      <c r="ACX10" s="273"/>
      <c r="ACY10" s="273"/>
      <c r="ACZ10" s="273"/>
      <c r="ADA10" s="273"/>
      <c r="ADB10" s="273"/>
      <c r="ADC10" s="273"/>
      <c r="ADD10" s="273"/>
      <c r="ADE10" s="273"/>
      <c r="ADF10" s="273"/>
      <c r="ADG10" s="273"/>
      <c r="ADH10" s="273"/>
      <c r="ADI10" s="273"/>
      <c r="ADJ10" s="273"/>
      <c r="ADK10" s="273"/>
      <c r="ADL10" s="273"/>
      <c r="ADM10" s="273"/>
      <c r="ADN10" s="273"/>
      <c r="ADO10" s="273"/>
      <c r="ADP10" s="273"/>
      <c r="ADQ10" s="273"/>
      <c r="ADR10" s="273"/>
      <c r="ADS10" s="273"/>
      <c r="ADT10" s="273"/>
      <c r="ADU10" s="273"/>
      <c r="ADV10" s="273"/>
      <c r="ADW10" s="273"/>
      <c r="ADX10" s="273"/>
      <c r="ADY10" s="273"/>
      <c r="ADZ10" s="273"/>
      <c r="AEA10" s="273"/>
      <c r="AEB10" s="273"/>
      <c r="AEC10" s="273"/>
      <c r="AED10" s="273"/>
      <c r="AEE10" s="273"/>
      <c r="AEF10" s="273"/>
      <c r="AEG10" s="273"/>
      <c r="AEH10" s="273"/>
      <c r="AEI10" s="273"/>
      <c r="AEJ10" s="273"/>
      <c r="AEK10" s="273"/>
      <c r="AEL10" s="273"/>
      <c r="AEM10" s="273"/>
      <c r="AEN10" s="273"/>
      <c r="AEO10" s="273"/>
      <c r="AEP10" s="273"/>
      <c r="AEQ10" s="273"/>
      <c r="AER10" s="273"/>
      <c r="AES10" s="273"/>
      <c r="AET10" s="273"/>
      <c r="AEU10" s="273"/>
      <c r="AEV10" s="273"/>
      <c r="AEW10" s="273"/>
      <c r="AEX10" s="273"/>
      <c r="AEY10" s="273"/>
      <c r="AEZ10" s="273"/>
      <c r="AFA10" s="273"/>
      <c r="AFB10" s="273"/>
      <c r="AFC10" s="273"/>
      <c r="AFD10" s="273"/>
      <c r="AFE10" s="273"/>
      <c r="AFF10" s="273"/>
      <c r="AFG10" s="273"/>
      <c r="AFH10" s="273"/>
      <c r="AFI10" s="273"/>
      <c r="AFJ10" s="273"/>
      <c r="AFK10" s="273"/>
      <c r="AFL10" s="273"/>
      <c r="AFM10" s="273"/>
      <c r="AFN10" s="273"/>
      <c r="AFO10" s="273"/>
      <c r="AFP10" s="273"/>
      <c r="AFQ10" s="273"/>
      <c r="AFR10" s="273"/>
      <c r="AFS10" s="273"/>
      <c r="AFT10" s="273"/>
      <c r="AFU10" s="273"/>
      <c r="AFV10" s="273"/>
      <c r="AFW10" s="273"/>
      <c r="AFX10" s="273"/>
      <c r="AFY10" s="273"/>
      <c r="AFZ10" s="273"/>
      <c r="AGA10" s="273"/>
      <c r="AGB10" s="273"/>
      <c r="AGC10" s="273"/>
      <c r="AGD10" s="273"/>
      <c r="AGE10" s="273"/>
      <c r="AGF10" s="273"/>
      <c r="AGG10" s="273"/>
      <c r="AGH10" s="273"/>
      <c r="AGI10" s="273"/>
      <c r="AGJ10" s="273"/>
      <c r="AGK10" s="273"/>
      <c r="AGL10" s="273"/>
      <c r="AGM10" s="273"/>
      <c r="AGN10" s="273"/>
      <c r="AGO10" s="273"/>
      <c r="AGP10" s="273"/>
      <c r="AGQ10" s="273"/>
      <c r="AGR10" s="273"/>
      <c r="AGS10" s="273"/>
      <c r="AGT10" s="273"/>
      <c r="AGU10" s="273"/>
      <c r="AGV10" s="273"/>
      <c r="AGW10" s="273"/>
      <c r="AGX10" s="273"/>
      <c r="AGY10" s="273"/>
      <c r="AGZ10" s="273"/>
      <c r="AHA10" s="273"/>
      <c r="AHB10" s="273"/>
      <c r="AHC10" s="273"/>
      <c r="AHD10" s="273"/>
      <c r="AHE10" s="273"/>
      <c r="AHF10" s="273"/>
      <c r="AHG10" s="273"/>
      <c r="AHH10" s="273"/>
      <c r="AHI10" s="273"/>
      <c r="AHJ10" s="273"/>
      <c r="AHK10" s="273"/>
      <c r="AHL10" s="273"/>
      <c r="AHM10" s="273"/>
      <c r="AHN10" s="273"/>
      <c r="AHO10" s="273"/>
      <c r="AHP10" s="273"/>
      <c r="AHQ10" s="273"/>
      <c r="AHR10" s="273"/>
      <c r="AHS10" s="273"/>
      <c r="AHT10" s="273"/>
      <c r="AHU10" s="273"/>
      <c r="AHV10" s="273"/>
      <c r="AHW10" s="273"/>
      <c r="AHX10" s="273"/>
      <c r="AHY10" s="273"/>
      <c r="AHZ10" s="273"/>
      <c r="AIA10" s="273"/>
      <c r="AIB10" s="273"/>
      <c r="AIC10" s="273"/>
      <c r="AID10" s="273"/>
      <c r="AIE10" s="273"/>
      <c r="AIF10" s="273"/>
      <c r="AIG10" s="273"/>
      <c r="AIH10" s="273"/>
      <c r="AII10" s="273"/>
      <c r="AIJ10" s="273"/>
      <c r="AIK10" s="273"/>
      <c r="AIL10" s="273"/>
      <c r="AIM10" s="273"/>
      <c r="AIN10" s="273"/>
      <c r="AIO10" s="273"/>
      <c r="AIP10" s="273"/>
      <c r="AIQ10" s="273"/>
      <c r="AIR10" s="273"/>
      <c r="AIS10" s="273"/>
      <c r="AIT10" s="273"/>
      <c r="AIU10" s="273"/>
      <c r="AIV10" s="273"/>
      <c r="AIW10" s="273"/>
      <c r="AIX10" s="273"/>
      <c r="AIY10" s="273"/>
      <c r="AIZ10" s="273"/>
      <c r="AJA10" s="273"/>
      <c r="AJB10" s="273"/>
      <c r="AJC10" s="273"/>
      <c r="AJD10" s="273"/>
      <c r="AJE10" s="273"/>
      <c r="AJF10" s="273"/>
      <c r="AJG10" s="273"/>
      <c r="AJH10" s="273"/>
      <c r="AJI10" s="273"/>
      <c r="AJJ10" s="273"/>
      <c r="AJK10" s="273"/>
      <c r="AJL10" s="273"/>
      <c r="AJM10" s="273"/>
      <c r="AJN10" s="273"/>
      <c r="AJO10" s="273"/>
      <c r="AJP10" s="273"/>
      <c r="AJQ10" s="273"/>
      <c r="AJR10" s="273"/>
      <c r="AJS10" s="273"/>
      <c r="AJT10" s="273"/>
      <c r="AJU10" s="273"/>
      <c r="AJV10" s="273"/>
      <c r="AJW10" s="273"/>
      <c r="AJX10" s="273"/>
      <c r="AJY10" s="273"/>
      <c r="AJZ10" s="273"/>
      <c r="AKA10" s="273"/>
      <c r="AKB10" s="273"/>
      <c r="AKC10" s="273"/>
      <c r="AKD10" s="273"/>
      <c r="AKE10" s="273"/>
      <c r="AKF10" s="273"/>
      <c r="AKG10" s="273"/>
      <c r="AKH10" s="273"/>
      <c r="AKI10" s="273"/>
      <c r="AKJ10" s="273"/>
      <c r="AKK10" s="273"/>
      <c r="AKL10" s="273"/>
      <c r="AKM10" s="273"/>
      <c r="AKN10" s="273"/>
      <c r="AKO10" s="273"/>
      <c r="AKP10" s="273"/>
      <c r="AKQ10" s="273"/>
      <c r="AKR10" s="273"/>
      <c r="AKS10" s="273"/>
      <c r="AKT10" s="273"/>
      <c r="AKU10" s="273"/>
      <c r="AKV10" s="273"/>
      <c r="AKW10" s="273"/>
      <c r="AKX10" s="273"/>
      <c r="AKY10" s="273"/>
      <c r="AKZ10" s="273"/>
      <c r="ALA10" s="273"/>
      <c r="ALB10" s="273"/>
      <c r="ALC10" s="273"/>
      <c r="ALD10" s="273"/>
      <c r="ALE10" s="273"/>
      <c r="ALF10" s="273"/>
      <c r="ALG10" s="273"/>
      <c r="ALH10" s="273"/>
      <c r="ALI10" s="273"/>
      <c r="ALJ10" s="273"/>
      <c r="ALK10" s="273"/>
      <c r="ALL10" s="273"/>
      <c r="ALM10" s="273"/>
      <c r="ALN10" s="273"/>
      <c r="ALO10" s="273"/>
      <c r="ALP10" s="273"/>
      <c r="ALQ10" s="273"/>
      <c r="ALR10" s="273"/>
      <c r="ALS10" s="273"/>
      <c r="ALT10" s="273"/>
      <c r="ALU10" s="273"/>
      <c r="ALV10" s="273"/>
      <c r="ALW10" s="273"/>
      <c r="ALX10" s="273"/>
      <c r="ALY10" s="273"/>
      <c r="ALZ10" s="273"/>
      <c r="AMA10" s="273"/>
      <c r="AMB10" s="273"/>
      <c r="AMC10" s="273"/>
      <c r="AMD10" s="273"/>
      <c r="AME10" s="273"/>
      <c r="AMF10" s="273"/>
      <c r="AMG10" s="273"/>
      <c r="AMH10" s="273"/>
      <c r="AMI10" s="273"/>
      <c r="AMJ10" s="273"/>
    </row>
    <row r="11" spans="1:1024" ht="94.5" customHeight="1" x14ac:dyDescent="0.2">
      <c r="A11" s="1644"/>
      <c r="B11" s="1645"/>
      <c r="C11" s="1646"/>
      <c r="D11" s="1647"/>
      <c r="E11" s="1648"/>
      <c r="F11" s="1637"/>
      <c r="G11" s="1637"/>
      <c r="H11" s="1646"/>
      <c r="I11" s="1646"/>
      <c r="J11" s="1646"/>
      <c r="K11" s="1637"/>
      <c r="L11" s="1637"/>
      <c r="M11" s="1637"/>
      <c r="N11" s="1639"/>
      <c r="O11" s="1639"/>
      <c r="P11" s="1640"/>
      <c r="Q11" s="1640"/>
      <c r="R11" s="308"/>
      <c r="S11" s="298"/>
      <c r="T11" s="1650"/>
      <c r="U11" s="1651"/>
      <c r="V11" s="1652"/>
      <c r="W11" s="1642"/>
      <c r="X11" s="1642"/>
      <c r="Y11" s="1642"/>
      <c r="Z11" s="1642"/>
      <c r="AA11" s="1642"/>
      <c r="AB11" s="313" t="s">
        <v>45</v>
      </c>
      <c r="AC11" s="314" t="s">
        <v>43</v>
      </c>
      <c r="AD11" s="314" t="s">
        <v>44</v>
      </c>
      <c r="AE11" s="313" t="s">
        <v>45</v>
      </c>
      <c r="AF11" s="1633"/>
      <c r="AG11" s="1633"/>
      <c r="AH11" s="1633"/>
      <c r="AI11" s="1633"/>
      <c r="AJ11" s="1633"/>
      <c r="AK11" s="1633"/>
      <c r="AL11" s="1633"/>
      <c r="AM11" s="1633"/>
      <c r="AN11" s="1633"/>
      <c r="AO11" s="1633"/>
      <c r="AP11" s="1633"/>
      <c r="AQ11" s="1633"/>
      <c r="AR11" s="1630"/>
      <c r="AS11" s="1636"/>
      <c r="AT11" s="1630"/>
      <c r="AU11" s="1630"/>
      <c r="AV11" s="1630"/>
      <c r="AW11" s="1630"/>
      <c r="AX11" s="1630"/>
      <c r="AY11" s="1630"/>
      <c r="AZ11" s="1630"/>
      <c r="BA11" s="1630"/>
      <c r="BB11" s="1630"/>
      <c r="BC11" s="1630"/>
      <c r="BD11" s="1630"/>
      <c r="BE11" s="1630"/>
      <c r="BF11" s="273"/>
      <c r="BG11" s="273"/>
      <c r="BH11" s="273"/>
      <c r="BI11" s="273"/>
      <c r="BJ11" s="273"/>
      <c r="BK11" s="273"/>
      <c r="BL11" s="273"/>
      <c r="BM11" s="273"/>
      <c r="BN11" s="273"/>
      <c r="BO11" s="273"/>
      <c r="BP11" s="273"/>
      <c r="BQ11" s="273"/>
      <c r="BR11" s="273"/>
      <c r="BS11" s="273"/>
      <c r="BT11" s="273"/>
      <c r="BU11" s="273"/>
      <c r="BV11" s="273"/>
      <c r="BW11" s="273"/>
      <c r="BX11" s="273"/>
      <c r="BY11" s="273"/>
      <c r="BZ11" s="273"/>
      <c r="CA11" s="273"/>
      <c r="CB11" s="273"/>
      <c r="CC11" s="273"/>
      <c r="CD11" s="273"/>
      <c r="CE11" s="273"/>
      <c r="CF11" s="273"/>
      <c r="CG11" s="273"/>
      <c r="CH11" s="273"/>
      <c r="CI11" s="273"/>
      <c r="CJ11" s="273"/>
      <c r="CK11" s="273"/>
      <c r="CL11" s="273"/>
      <c r="CM11" s="273"/>
      <c r="CN11" s="273"/>
      <c r="CO11" s="273"/>
      <c r="CP11" s="273"/>
      <c r="CQ11" s="273"/>
      <c r="CR11" s="273"/>
      <c r="CS11" s="273"/>
      <c r="CT11" s="273"/>
      <c r="CU11" s="273"/>
      <c r="CV11" s="273"/>
      <c r="CW11" s="273"/>
      <c r="CX11" s="273"/>
      <c r="CY11" s="273"/>
      <c r="CZ11" s="273"/>
      <c r="DA11" s="273"/>
      <c r="DB11" s="273"/>
      <c r="DC11" s="273"/>
      <c r="DD11" s="273"/>
      <c r="DE11" s="273"/>
      <c r="DF11" s="273"/>
      <c r="DG11" s="273"/>
      <c r="DH11" s="273"/>
      <c r="DI11" s="273"/>
      <c r="DJ11" s="273"/>
      <c r="DK11" s="273"/>
      <c r="DL11" s="273"/>
      <c r="DM11" s="273"/>
      <c r="DN11" s="273"/>
      <c r="DO11" s="273"/>
      <c r="DP11" s="273"/>
      <c r="DQ11" s="273"/>
      <c r="DR11" s="273"/>
      <c r="DS11" s="273"/>
      <c r="DT11" s="273"/>
      <c r="DU11" s="273"/>
      <c r="DV11" s="273"/>
      <c r="DW11" s="273"/>
      <c r="DX11" s="273"/>
      <c r="DY11" s="273"/>
      <c r="DZ11" s="273"/>
      <c r="EA11" s="273"/>
      <c r="EB11" s="273"/>
      <c r="EC11" s="273"/>
      <c r="ED11" s="273"/>
      <c r="EE11" s="273"/>
      <c r="EF11" s="273"/>
      <c r="EG11" s="273"/>
      <c r="EH11" s="273"/>
      <c r="EI11" s="273"/>
      <c r="EJ11" s="273"/>
      <c r="EK11" s="273"/>
      <c r="EL11" s="273"/>
      <c r="EM11" s="273"/>
      <c r="EN11" s="273"/>
      <c r="EO11" s="273"/>
      <c r="EP11" s="273"/>
      <c r="EQ11" s="273"/>
      <c r="ER11" s="273"/>
      <c r="ES11" s="273"/>
      <c r="ET11" s="273"/>
      <c r="EU11" s="273"/>
      <c r="EV11" s="273"/>
      <c r="EW11" s="273"/>
      <c r="EX11" s="273"/>
      <c r="EY11" s="273"/>
      <c r="EZ11" s="273"/>
      <c r="FA11" s="273"/>
      <c r="FB11" s="273"/>
      <c r="FC11" s="273"/>
      <c r="FD11" s="273"/>
      <c r="FE11" s="273"/>
      <c r="FF11" s="273"/>
      <c r="FG11" s="273"/>
      <c r="FH11" s="273"/>
      <c r="FI11" s="273"/>
      <c r="FJ11" s="273"/>
      <c r="FK11" s="273"/>
      <c r="FL11" s="273"/>
      <c r="FM11" s="273"/>
      <c r="FN11" s="273"/>
      <c r="FO11" s="273"/>
      <c r="FP11" s="273"/>
      <c r="FQ11" s="273"/>
      <c r="FR11" s="273"/>
      <c r="FS11" s="273"/>
      <c r="FT11" s="273"/>
      <c r="FU11" s="273"/>
      <c r="FV11" s="273"/>
      <c r="FW11" s="273"/>
      <c r="FX11" s="273"/>
      <c r="FY11" s="273"/>
      <c r="FZ11" s="273"/>
      <c r="GA11" s="273"/>
      <c r="GB11" s="273"/>
      <c r="GC11" s="273"/>
      <c r="GD11" s="273"/>
      <c r="GE11" s="273"/>
      <c r="GF11" s="273"/>
      <c r="GG11" s="273"/>
      <c r="GH11" s="273"/>
      <c r="GI11" s="273"/>
      <c r="GJ11" s="273"/>
      <c r="GK11" s="273"/>
      <c r="GL11" s="273"/>
      <c r="GM11" s="273"/>
      <c r="GN11" s="273"/>
      <c r="GO11" s="273"/>
      <c r="GP11" s="273"/>
      <c r="GQ11" s="273"/>
      <c r="GR11" s="273"/>
      <c r="GS11" s="273"/>
      <c r="GT11" s="273"/>
      <c r="GU11" s="273"/>
      <c r="GV11" s="273"/>
      <c r="GW11" s="273"/>
      <c r="GX11" s="273"/>
      <c r="GY11" s="273"/>
      <c r="GZ11" s="273"/>
      <c r="HA11" s="273"/>
      <c r="HB11" s="273"/>
      <c r="HC11" s="273"/>
      <c r="HD11" s="273"/>
      <c r="HE11" s="273"/>
      <c r="HF11" s="273"/>
      <c r="HG11" s="273"/>
      <c r="HH11" s="273"/>
      <c r="HI11" s="273"/>
      <c r="HJ11" s="273"/>
      <c r="HK11" s="273"/>
      <c r="HL11" s="273"/>
      <c r="HM11" s="273"/>
      <c r="HN11" s="273"/>
      <c r="HO11" s="273"/>
      <c r="HP11" s="273"/>
      <c r="HQ11" s="273"/>
      <c r="HR11" s="273"/>
      <c r="HS11" s="273"/>
      <c r="HT11" s="273"/>
      <c r="HU11" s="273"/>
      <c r="HV11" s="273"/>
      <c r="HW11" s="273"/>
      <c r="HX11" s="273"/>
      <c r="HY11" s="273"/>
      <c r="HZ11" s="273"/>
      <c r="IA11" s="273"/>
      <c r="IB11" s="273"/>
      <c r="IC11" s="273"/>
      <c r="ID11" s="273"/>
      <c r="IE11" s="273"/>
      <c r="IF11" s="273"/>
      <c r="IG11" s="273"/>
      <c r="IH11" s="273"/>
      <c r="II11" s="273"/>
      <c r="IJ11" s="273"/>
      <c r="IK11" s="273"/>
      <c r="IL11" s="273"/>
      <c r="IM11" s="273"/>
      <c r="IN11" s="273"/>
      <c r="IO11" s="273"/>
      <c r="IP11" s="273"/>
      <c r="IQ11" s="273"/>
      <c r="IR11" s="273"/>
      <c r="IS11" s="273"/>
      <c r="IT11" s="273"/>
      <c r="IU11" s="273"/>
      <c r="IV11" s="273"/>
      <c r="IW11" s="273"/>
      <c r="IX11" s="273"/>
      <c r="IY11" s="273"/>
      <c r="IZ11" s="273"/>
      <c r="JA11" s="273"/>
      <c r="JB11" s="273"/>
      <c r="JC11" s="273"/>
      <c r="JD11" s="273"/>
      <c r="JE11" s="273"/>
      <c r="JF11" s="273"/>
      <c r="JG11" s="273"/>
      <c r="JH11" s="273"/>
      <c r="JI11" s="273"/>
      <c r="JJ11" s="273"/>
      <c r="JK11" s="273"/>
      <c r="JL11" s="273"/>
      <c r="JM11" s="273"/>
      <c r="JN11" s="273"/>
      <c r="JO11" s="273"/>
      <c r="JP11" s="273"/>
      <c r="JQ11" s="273"/>
      <c r="JR11" s="273"/>
      <c r="JS11" s="273"/>
      <c r="JT11" s="273"/>
      <c r="JU11" s="273"/>
      <c r="JV11" s="273"/>
      <c r="JW11" s="273"/>
      <c r="JX11" s="273"/>
      <c r="JY11" s="273"/>
      <c r="JZ11" s="273"/>
      <c r="KA11" s="273"/>
      <c r="KB11" s="273"/>
      <c r="KC11" s="273"/>
      <c r="KD11" s="273"/>
      <c r="KE11" s="273"/>
      <c r="KF11" s="273"/>
      <c r="KG11" s="273"/>
      <c r="KH11" s="273"/>
      <c r="KI11" s="273"/>
      <c r="KJ11" s="273"/>
      <c r="KK11" s="273"/>
      <c r="KL11" s="273"/>
      <c r="KM11" s="273"/>
      <c r="KN11" s="273"/>
      <c r="KO11" s="273"/>
      <c r="KP11" s="273"/>
      <c r="KQ11" s="273"/>
      <c r="KR11" s="273"/>
      <c r="KS11" s="273"/>
      <c r="KT11" s="273"/>
      <c r="KU11" s="273"/>
      <c r="KV11" s="273"/>
      <c r="KW11" s="273"/>
      <c r="KX11" s="273"/>
      <c r="KY11" s="273"/>
      <c r="KZ11" s="273"/>
      <c r="LA11" s="273"/>
      <c r="LB11" s="273"/>
      <c r="LC11" s="273"/>
      <c r="LD11" s="273"/>
      <c r="LE11" s="273"/>
      <c r="LF11" s="273"/>
      <c r="LG11" s="273"/>
      <c r="LH11" s="273"/>
      <c r="LI11" s="273"/>
      <c r="LJ11" s="273"/>
      <c r="LK11" s="273"/>
      <c r="LL11" s="273"/>
      <c r="LM11" s="273"/>
      <c r="LN11" s="273"/>
      <c r="LO11" s="273"/>
      <c r="LP11" s="273"/>
      <c r="LQ11" s="273"/>
      <c r="LR11" s="273"/>
      <c r="LS11" s="273"/>
      <c r="LT11" s="273"/>
      <c r="LU11" s="273"/>
      <c r="LV11" s="273"/>
      <c r="LW11" s="273"/>
      <c r="LX11" s="273"/>
      <c r="LY11" s="273"/>
      <c r="LZ11" s="273"/>
      <c r="MA11" s="273"/>
      <c r="MB11" s="273"/>
      <c r="MC11" s="273"/>
      <c r="MD11" s="273"/>
      <c r="ME11" s="273"/>
      <c r="MF11" s="273"/>
      <c r="MG11" s="273"/>
      <c r="MH11" s="273"/>
      <c r="MI11" s="273"/>
      <c r="MJ11" s="273"/>
      <c r="MK11" s="273"/>
      <c r="ML11" s="273"/>
      <c r="MM11" s="273"/>
      <c r="MN11" s="273"/>
      <c r="MO11" s="273"/>
      <c r="MP11" s="273"/>
      <c r="MQ11" s="273"/>
      <c r="MR11" s="273"/>
      <c r="MS11" s="273"/>
      <c r="MT11" s="273"/>
      <c r="MU11" s="273"/>
      <c r="MV11" s="273"/>
      <c r="MW11" s="273"/>
      <c r="MX11" s="273"/>
      <c r="MY11" s="273"/>
      <c r="MZ11" s="273"/>
      <c r="NA11" s="273"/>
      <c r="NB11" s="273"/>
      <c r="NC11" s="273"/>
      <c r="ND11" s="273"/>
      <c r="NE11" s="273"/>
      <c r="NF11" s="273"/>
      <c r="NG11" s="273"/>
      <c r="NH11" s="273"/>
      <c r="NI11" s="273"/>
      <c r="NJ11" s="273"/>
      <c r="NK11" s="273"/>
      <c r="NL11" s="273"/>
      <c r="NM11" s="273"/>
      <c r="NN11" s="273"/>
      <c r="NO11" s="273"/>
      <c r="NP11" s="273"/>
      <c r="NQ11" s="273"/>
      <c r="NR11" s="273"/>
      <c r="NS11" s="273"/>
      <c r="NT11" s="273"/>
      <c r="NU11" s="273"/>
      <c r="NV11" s="273"/>
      <c r="NW11" s="273"/>
      <c r="NX11" s="273"/>
      <c r="NY11" s="273"/>
      <c r="NZ11" s="273"/>
      <c r="OA11" s="273"/>
      <c r="OB11" s="273"/>
      <c r="OC11" s="273"/>
      <c r="OD11" s="273"/>
      <c r="OE11" s="273"/>
      <c r="OF11" s="273"/>
      <c r="OG11" s="273"/>
      <c r="OH11" s="273"/>
      <c r="OI11" s="273"/>
      <c r="OJ11" s="273"/>
      <c r="OK11" s="273"/>
      <c r="OL11" s="273"/>
      <c r="OM11" s="273"/>
      <c r="ON11" s="273"/>
      <c r="OO11" s="273"/>
      <c r="OP11" s="273"/>
      <c r="OQ11" s="273"/>
      <c r="OR11" s="273"/>
      <c r="OS11" s="273"/>
      <c r="OT11" s="273"/>
      <c r="OU11" s="273"/>
      <c r="OV11" s="273"/>
      <c r="OW11" s="273"/>
      <c r="OX11" s="273"/>
      <c r="OY11" s="273"/>
      <c r="OZ11" s="273"/>
      <c r="PA11" s="273"/>
      <c r="PB11" s="273"/>
      <c r="PC11" s="273"/>
      <c r="PD11" s="273"/>
      <c r="PE11" s="273"/>
      <c r="PF11" s="273"/>
      <c r="PG11" s="273"/>
      <c r="PH11" s="273"/>
      <c r="PI11" s="273"/>
      <c r="PJ11" s="273"/>
      <c r="PK11" s="273"/>
      <c r="PL11" s="273"/>
      <c r="PM11" s="273"/>
      <c r="PN11" s="273"/>
      <c r="PO11" s="273"/>
      <c r="PP11" s="273"/>
      <c r="PQ11" s="273"/>
      <c r="PR11" s="273"/>
      <c r="PS11" s="273"/>
      <c r="PT11" s="273"/>
      <c r="PU11" s="273"/>
      <c r="PV11" s="273"/>
      <c r="PW11" s="273"/>
      <c r="PX11" s="273"/>
      <c r="PY11" s="273"/>
      <c r="PZ11" s="273"/>
      <c r="QA11" s="273"/>
      <c r="QB11" s="273"/>
      <c r="QC11" s="273"/>
      <c r="QD11" s="273"/>
      <c r="QE11" s="273"/>
      <c r="QF11" s="273"/>
      <c r="QG11" s="273"/>
      <c r="QH11" s="273"/>
      <c r="QI11" s="273"/>
      <c r="QJ11" s="273"/>
      <c r="QK11" s="273"/>
      <c r="QL11" s="273"/>
      <c r="QM11" s="273"/>
      <c r="QN11" s="273"/>
      <c r="QO11" s="273"/>
      <c r="QP11" s="273"/>
      <c r="QQ11" s="273"/>
      <c r="QR11" s="273"/>
      <c r="QS11" s="273"/>
      <c r="QT11" s="273"/>
      <c r="QU11" s="273"/>
      <c r="QV11" s="273"/>
      <c r="QW11" s="273"/>
      <c r="QX11" s="273"/>
      <c r="QY11" s="273"/>
      <c r="QZ11" s="273"/>
      <c r="RA11" s="273"/>
      <c r="RB11" s="273"/>
      <c r="RC11" s="273"/>
      <c r="RD11" s="273"/>
      <c r="RE11" s="273"/>
      <c r="RF11" s="273"/>
      <c r="RG11" s="273"/>
      <c r="RH11" s="273"/>
      <c r="RI11" s="273"/>
      <c r="RJ11" s="273"/>
      <c r="RK11" s="273"/>
      <c r="RL11" s="273"/>
      <c r="RM11" s="273"/>
      <c r="RN11" s="273"/>
      <c r="RO11" s="273"/>
      <c r="RP11" s="273"/>
      <c r="RQ11" s="273"/>
      <c r="RR11" s="273"/>
      <c r="RS11" s="273"/>
      <c r="RT11" s="273"/>
      <c r="RU11" s="273"/>
      <c r="RV11" s="273"/>
      <c r="RW11" s="273"/>
      <c r="RX11" s="273"/>
      <c r="RY11" s="273"/>
      <c r="RZ11" s="273"/>
      <c r="SA11" s="273"/>
      <c r="SB11" s="273"/>
      <c r="SC11" s="273"/>
      <c r="SD11" s="273"/>
      <c r="SE11" s="273"/>
      <c r="SF11" s="273"/>
      <c r="SG11" s="273"/>
      <c r="SH11" s="273"/>
      <c r="SI11" s="273"/>
      <c r="SJ11" s="273"/>
      <c r="SK11" s="273"/>
      <c r="SL11" s="273"/>
      <c r="SM11" s="273"/>
      <c r="SN11" s="273"/>
      <c r="SO11" s="273"/>
      <c r="SP11" s="273"/>
      <c r="SQ11" s="273"/>
      <c r="SR11" s="273"/>
      <c r="SS11" s="273"/>
      <c r="ST11" s="273"/>
      <c r="SU11" s="273"/>
      <c r="SV11" s="273"/>
      <c r="SW11" s="273"/>
      <c r="SX11" s="273"/>
      <c r="SY11" s="273"/>
      <c r="SZ11" s="273"/>
      <c r="TA11" s="273"/>
      <c r="TB11" s="273"/>
      <c r="TC11" s="273"/>
      <c r="TD11" s="273"/>
      <c r="TE11" s="273"/>
      <c r="TF11" s="273"/>
      <c r="TG11" s="273"/>
      <c r="TH11" s="273"/>
      <c r="TI11" s="273"/>
      <c r="TJ11" s="273"/>
      <c r="TK11" s="273"/>
      <c r="TL11" s="273"/>
      <c r="TM11" s="273"/>
      <c r="TN11" s="273"/>
      <c r="TO11" s="273"/>
      <c r="TP11" s="273"/>
      <c r="TQ11" s="273"/>
      <c r="TR11" s="273"/>
      <c r="TS11" s="273"/>
      <c r="TT11" s="273"/>
      <c r="TU11" s="273"/>
      <c r="TV11" s="273"/>
      <c r="TW11" s="273"/>
      <c r="TX11" s="273"/>
      <c r="TY11" s="273"/>
      <c r="TZ11" s="273"/>
      <c r="UA11" s="273"/>
      <c r="UB11" s="273"/>
      <c r="UC11" s="273"/>
      <c r="UD11" s="273"/>
      <c r="UE11" s="273"/>
      <c r="UF11" s="273"/>
      <c r="UG11" s="273"/>
      <c r="UH11" s="273"/>
      <c r="UI11" s="273"/>
      <c r="UJ11" s="273"/>
      <c r="UK11" s="273"/>
      <c r="UL11" s="273"/>
      <c r="UM11" s="273"/>
      <c r="UN11" s="273"/>
      <c r="UO11" s="273"/>
      <c r="UP11" s="273"/>
      <c r="UQ11" s="273"/>
      <c r="UR11" s="273"/>
      <c r="US11" s="273"/>
      <c r="UT11" s="273"/>
      <c r="UU11" s="273"/>
      <c r="UV11" s="273"/>
      <c r="UW11" s="273"/>
      <c r="UX11" s="273"/>
      <c r="UY11" s="273"/>
      <c r="UZ11" s="273"/>
      <c r="VA11" s="273"/>
      <c r="VB11" s="273"/>
      <c r="VC11" s="273"/>
      <c r="VD11" s="273"/>
      <c r="VE11" s="273"/>
      <c r="VF11" s="273"/>
      <c r="VG11" s="273"/>
      <c r="VH11" s="273"/>
      <c r="VI11" s="273"/>
      <c r="VJ11" s="273"/>
      <c r="VK11" s="273"/>
      <c r="VL11" s="273"/>
      <c r="VM11" s="273"/>
      <c r="VN11" s="273"/>
      <c r="VO11" s="273"/>
      <c r="VP11" s="273"/>
      <c r="VQ11" s="273"/>
      <c r="VR11" s="273"/>
      <c r="VS11" s="273"/>
      <c r="VT11" s="273"/>
      <c r="VU11" s="273"/>
      <c r="VV11" s="273"/>
      <c r="VW11" s="273"/>
      <c r="VX11" s="273"/>
      <c r="VY11" s="273"/>
      <c r="VZ11" s="273"/>
      <c r="WA11" s="273"/>
      <c r="WB11" s="273"/>
      <c r="WC11" s="273"/>
      <c r="WD11" s="273"/>
      <c r="WE11" s="273"/>
      <c r="WF11" s="273"/>
      <c r="WG11" s="273"/>
      <c r="WH11" s="273"/>
      <c r="WI11" s="273"/>
      <c r="WJ11" s="273"/>
      <c r="WK11" s="273"/>
      <c r="WL11" s="273"/>
      <c r="WM11" s="273"/>
      <c r="WN11" s="273"/>
      <c r="WO11" s="273"/>
      <c r="WP11" s="273"/>
      <c r="WQ11" s="273"/>
      <c r="WR11" s="273"/>
      <c r="WS11" s="273"/>
      <c r="WT11" s="273"/>
      <c r="WU11" s="273"/>
      <c r="WV11" s="273"/>
      <c r="WW11" s="273"/>
      <c r="WX11" s="273"/>
      <c r="WY11" s="273"/>
      <c r="WZ11" s="273"/>
      <c r="XA11" s="273"/>
      <c r="XB11" s="273"/>
      <c r="XC11" s="273"/>
      <c r="XD11" s="273"/>
      <c r="XE11" s="273"/>
      <c r="XF11" s="273"/>
      <c r="XG11" s="273"/>
      <c r="XH11" s="273"/>
      <c r="XI11" s="273"/>
      <c r="XJ11" s="273"/>
      <c r="XK11" s="273"/>
      <c r="XL11" s="273"/>
      <c r="XM11" s="273"/>
      <c r="XN11" s="273"/>
      <c r="XO11" s="273"/>
      <c r="XP11" s="273"/>
      <c r="XQ11" s="273"/>
      <c r="XR11" s="273"/>
      <c r="XS11" s="273"/>
      <c r="XT11" s="273"/>
      <c r="XU11" s="273"/>
      <c r="XV11" s="273"/>
      <c r="XW11" s="273"/>
      <c r="XX11" s="273"/>
      <c r="XY11" s="273"/>
      <c r="XZ11" s="273"/>
      <c r="YA11" s="273"/>
      <c r="YB11" s="273"/>
      <c r="YC11" s="273"/>
      <c r="YD11" s="273"/>
      <c r="YE11" s="273"/>
      <c r="YF11" s="273"/>
      <c r="YG11" s="273"/>
      <c r="YH11" s="273"/>
      <c r="YI11" s="273"/>
      <c r="YJ11" s="273"/>
      <c r="YK11" s="273"/>
      <c r="YL11" s="273"/>
      <c r="YM11" s="273"/>
      <c r="YN11" s="273"/>
      <c r="YO11" s="273"/>
      <c r="YP11" s="273"/>
      <c r="YQ11" s="273"/>
      <c r="YR11" s="273"/>
      <c r="YS11" s="273"/>
      <c r="YT11" s="273"/>
      <c r="YU11" s="273"/>
      <c r="YV11" s="273"/>
      <c r="YW11" s="273"/>
      <c r="YX11" s="273"/>
      <c r="YY11" s="273"/>
      <c r="YZ11" s="273"/>
      <c r="ZA11" s="273"/>
      <c r="ZB11" s="273"/>
      <c r="ZC11" s="273"/>
      <c r="ZD11" s="273"/>
      <c r="ZE11" s="273"/>
      <c r="ZF11" s="273"/>
      <c r="ZG11" s="273"/>
      <c r="ZH11" s="273"/>
      <c r="ZI11" s="273"/>
      <c r="ZJ11" s="273"/>
      <c r="ZK11" s="273"/>
      <c r="ZL11" s="273"/>
      <c r="ZM11" s="273"/>
      <c r="ZN11" s="273"/>
      <c r="ZO11" s="273"/>
      <c r="ZP11" s="273"/>
      <c r="ZQ11" s="273"/>
      <c r="ZR11" s="273"/>
      <c r="ZS11" s="273"/>
      <c r="ZT11" s="273"/>
      <c r="ZU11" s="273"/>
      <c r="ZV11" s="273"/>
      <c r="ZW11" s="273"/>
      <c r="ZX11" s="273"/>
      <c r="ZY11" s="273"/>
      <c r="ZZ11" s="273"/>
      <c r="AAA11" s="273"/>
      <c r="AAB11" s="273"/>
      <c r="AAC11" s="273"/>
      <c r="AAD11" s="273"/>
      <c r="AAE11" s="273"/>
      <c r="AAF11" s="273"/>
      <c r="AAG11" s="273"/>
      <c r="AAH11" s="273"/>
      <c r="AAI11" s="273"/>
      <c r="AAJ11" s="273"/>
      <c r="AAK11" s="273"/>
      <c r="AAL11" s="273"/>
      <c r="AAM11" s="273"/>
      <c r="AAN11" s="273"/>
      <c r="AAO11" s="273"/>
      <c r="AAP11" s="273"/>
      <c r="AAQ11" s="273"/>
      <c r="AAR11" s="273"/>
      <c r="AAS11" s="273"/>
      <c r="AAT11" s="273"/>
      <c r="AAU11" s="273"/>
      <c r="AAV11" s="273"/>
      <c r="AAW11" s="273"/>
      <c r="AAX11" s="273"/>
      <c r="AAY11" s="273"/>
      <c r="AAZ11" s="273"/>
      <c r="ABA11" s="273"/>
      <c r="ABB11" s="273"/>
      <c r="ABC11" s="273"/>
      <c r="ABD11" s="273"/>
      <c r="ABE11" s="273"/>
      <c r="ABF11" s="273"/>
      <c r="ABG11" s="273"/>
      <c r="ABH11" s="273"/>
      <c r="ABI11" s="273"/>
      <c r="ABJ11" s="273"/>
      <c r="ABK11" s="273"/>
      <c r="ABL11" s="273"/>
      <c r="ABM11" s="273"/>
      <c r="ABN11" s="273"/>
      <c r="ABO11" s="273"/>
      <c r="ABP11" s="273"/>
      <c r="ABQ11" s="273"/>
      <c r="ABR11" s="273"/>
      <c r="ABS11" s="273"/>
      <c r="ABT11" s="273"/>
      <c r="ABU11" s="273"/>
      <c r="ABV11" s="273"/>
      <c r="ABW11" s="273"/>
      <c r="ABX11" s="273"/>
      <c r="ABY11" s="273"/>
      <c r="ABZ11" s="273"/>
      <c r="ACA11" s="273"/>
      <c r="ACB11" s="273"/>
      <c r="ACC11" s="273"/>
      <c r="ACD11" s="273"/>
      <c r="ACE11" s="273"/>
      <c r="ACF11" s="273"/>
      <c r="ACG11" s="273"/>
      <c r="ACH11" s="273"/>
      <c r="ACI11" s="273"/>
      <c r="ACJ11" s="273"/>
      <c r="ACK11" s="273"/>
      <c r="ACL11" s="273"/>
      <c r="ACM11" s="273"/>
      <c r="ACN11" s="273"/>
      <c r="ACO11" s="273"/>
      <c r="ACP11" s="273"/>
      <c r="ACQ11" s="273"/>
      <c r="ACR11" s="273"/>
      <c r="ACS11" s="273"/>
      <c r="ACT11" s="273"/>
      <c r="ACU11" s="273"/>
      <c r="ACV11" s="273"/>
      <c r="ACW11" s="273"/>
      <c r="ACX11" s="273"/>
      <c r="ACY11" s="273"/>
      <c r="ACZ11" s="273"/>
      <c r="ADA11" s="273"/>
      <c r="ADB11" s="273"/>
      <c r="ADC11" s="273"/>
      <c r="ADD11" s="273"/>
      <c r="ADE11" s="273"/>
      <c r="ADF11" s="273"/>
      <c r="ADG11" s="273"/>
      <c r="ADH11" s="273"/>
      <c r="ADI11" s="273"/>
      <c r="ADJ11" s="273"/>
      <c r="ADK11" s="273"/>
      <c r="ADL11" s="273"/>
      <c r="ADM11" s="273"/>
      <c r="ADN11" s="273"/>
      <c r="ADO11" s="273"/>
      <c r="ADP11" s="273"/>
      <c r="ADQ11" s="273"/>
      <c r="ADR11" s="273"/>
      <c r="ADS11" s="273"/>
      <c r="ADT11" s="273"/>
      <c r="ADU11" s="273"/>
      <c r="ADV11" s="273"/>
      <c r="ADW11" s="273"/>
      <c r="ADX11" s="273"/>
      <c r="ADY11" s="273"/>
      <c r="ADZ11" s="273"/>
      <c r="AEA11" s="273"/>
      <c r="AEB11" s="273"/>
      <c r="AEC11" s="273"/>
      <c r="AED11" s="273"/>
      <c r="AEE11" s="273"/>
      <c r="AEF11" s="273"/>
      <c r="AEG11" s="273"/>
      <c r="AEH11" s="273"/>
      <c r="AEI11" s="273"/>
      <c r="AEJ11" s="273"/>
      <c r="AEK11" s="273"/>
      <c r="AEL11" s="273"/>
      <c r="AEM11" s="273"/>
      <c r="AEN11" s="273"/>
      <c r="AEO11" s="273"/>
      <c r="AEP11" s="273"/>
      <c r="AEQ11" s="273"/>
      <c r="AER11" s="273"/>
      <c r="AES11" s="273"/>
      <c r="AET11" s="273"/>
      <c r="AEU11" s="273"/>
      <c r="AEV11" s="273"/>
      <c r="AEW11" s="273"/>
      <c r="AEX11" s="273"/>
      <c r="AEY11" s="273"/>
      <c r="AEZ11" s="273"/>
      <c r="AFA11" s="273"/>
      <c r="AFB11" s="273"/>
      <c r="AFC11" s="273"/>
      <c r="AFD11" s="273"/>
      <c r="AFE11" s="273"/>
      <c r="AFF11" s="273"/>
      <c r="AFG11" s="273"/>
      <c r="AFH11" s="273"/>
      <c r="AFI11" s="273"/>
      <c r="AFJ11" s="273"/>
      <c r="AFK11" s="273"/>
      <c r="AFL11" s="273"/>
      <c r="AFM11" s="273"/>
      <c r="AFN11" s="273"/>
      <c r="AFO11" s="273"/>
      <c r="AFP11" s="273"/>
      <c r="AFQ11" s="273"/>
      <c r="AFR11" s="273"/>
      <c r="AFS11" s="273"/>
      <c r="AFT11" s="273"/>
      <c r="AFU11" s="273"/>
      <c r="AFV11" s="273"/>
      <c r="AFW11" s="273"/>
      <c r="AFX11" s="273"/>
      <c r="AFY11" s="273"/>
      <c r="AFZ11" s="273"/>
      <c r="AGA11" s="273"/>
      <c r="AGB11" s="273"/>
      <c r="AGC11" s="273"/>
      <c r="AGD11" s="273"/>
      <c r="AGE11" s="273"/>
      <c r="AGF11" s="273"/>
      <c r="AGG11" s="273"/>
      <c r="AGH11" s="273"/>
      <c r="AGI11" s="273"/>
      <c r="AGJ11" s="273"/>
      <c r="AGK11" s="273"/>
      <c r="AGL11" s="273"/>
      <c r="AGM11" s="273"/>
      <c r="AGN11" s="273"/>
      <c r="AGO11" s="273"/>
      <c r="AGP11" s="273"/>
      <c r="AGQ11" s="273"/>
      <c r="AGR11" s="273"/>
      <c r="AGS11" s="273"/>
      <c r="AGT11" s="273"/>
      <c r="AGU11" s="273"/>
      <c r="AGV11" s="273"/>
      <c r="AGW11" s="273"/>
      <c r="AGX11" s="273"/>
      <c r="AGY11" s="273"/>
      <c r="AGZ11" s="273"/>
      <c r="AHA11" s="273"/>
      <c r="AHB11" s="273"/>
      <c r="AHC11" s="273"/>
      <c r="AHD11" s="273"/>
      <c r="AHE11" s="273"/>
      <c r="AHF11" s="273"/>
      <c r="AHG11" s="273"/>
      <c r="AHH11" s="273"/>
      <c r="AHI11" s="273"/>
      <c r="AHJ11" s="273"/>
      <c r="AHK11" s="273"/>
      <c r="AHL11" s="273"/>
      <c r="AHM11" s="273"/>
      <c r="AHN11" s="273"/>
      <c r="AHO11" s="273"/>
      <c r="AHP11" s="273"/>
      <c r="AHQ11" s="273"/>
      <c r="AHR11" s="273"/>
      <c r="AHS11" s="273"/>
      <c r="AHT11" s="273"/>
      <c r="AHU11" s="273"/>
      <c r="AHV11" s="273"/>
      <c r="AHW11" s="273"/>
      <c r="AHX11" s="273"/>
      <c r="AHY11" s="273"/>
      <c r="AHZ11" s="273"/>
      <c r="AIA11" s="273"/>
      <c r="AIB11" s="273"/>
      <c r="AIC11" s="273"/>
      <c r="AID11" s="273"/>
      <c r="AIE11" s="273"/>
      <c r="AIF11" s="273"/>
      <c r="AIG11" s="273"/>
      <c r="AIH11" s="273"/>
      <c r="AII11" s="273"/>
      <c r="AIJ11" s="273"/>
      <c r="AIK11" s="273"/>
      <c r="AIL11" s="273"/>
      <c r="AIM11" s="273"/>
      <c r="AIN11" s="273"/>
      <c r="AIO11" s="273"/>
      <c r="AIP11" s="273"/>
      <c r="AIQ11" s="273"/>
      <c r="AIR11" s="273"/>
      <c r="AIS11" s="273"/>
      <c r="AIT11" s="273"/>
      <c r="AIU11" s="273"/>
      <c r="AIV11" s="273"/>
      <c r="AIW11" s="273"/>
      <c r="AIX11" s="273"/>
      <c r="AIY11" s="273"/>
      <c r="AIZ11" s="273"/>
      <c r="AJA11" s="273"/>
      <c r="AJB11" s="273"/>
      <c r="AJC11" s="273"/>
      <c r="AJD11" s="273"/>
      <c r="AJE11" s="273"/>
      <c r="AJF11" s="273"/>
      <c r="AJG11" s="273"/>
      <c r="AJH11" s="273"/>
      <c r="AJI11" s="273"/>
      <c r="AJJ11" s="273"/>
      <c r="AJK11" s="273"/>
      <c r="AJL11" s="273"/>
      <c r="AJM11" s="273"/>
      <c r="AJN11" s="273"/>
      <c r="AJO11" s="273"/>
      <c r="AJP11" s="273"/>
      <c r="AJQ11" s="273"/>
      <c r="AJR11" s="273"/>
      <c r="AJS11" s="273"/>
      <c r="AJT11" s="273"/>
      <c r="AJU11" s="273"/>
      <c r="AJV11" s="273"/>
      <c r="AJW11" s="273"/>
      <c r="AJX11" s="273"/>
      <c r="AJY11" s="273"/>
      <c r="AJZ11" s="273"/>
      <c r="AKA11" s="273"/>
      <c r="AKB11" s="273"/>
      <c r="AKC11" s="273"/>
      <c r="AKD11" s="273"/>
      <c r="AKE11" s="273"/>
      <c r="AKF11" s="273"/>
      <c r="AKG11" s="273"/>
      <c r="AKH11" s="273"/>
      <c r="AKI11" s="273"/>
      <c r="AKJ11" s="273"/>
      <c r="AKK11" s="273"/>
      <c r="AKL11" s="273"/>
      <c r="AKM11" s="273"/>
      <c r="AKN11" s="273"/>
      <c r="AKO11" s="273"/>
      <c r="AKP11" s="273"/>
      <c r="AKQ11" s="273"/>
      <c r="AKR11" s="273"/>
      <c r="AKS11" s="273"/>
      <c r="AKT11" s="273"/>
      <c r="AKU11" s="273"/>
      <c r="AKV11" s="273"/>
      <c r="AKW11" s="273"/>
      <c r="AKX11" s="273"/>
      <c r="AKY11" s="273"/>
      <c r="AKZ11" s="273"/>
      <c r="ALA11" s="273"/>
      <c r="ALB11" s="273"/>
      <c r="ALC11" s="273"/>
      <c r="ALD11" s="273"/>
      <c r="ALE11" s="273"/>
      <c r="ALF11" s="273"/>
      <c r="ALG11" s="273"/>
      <c r="ALH11" s="273"/>
      <c r="ALI11" s="273"/>
      <c r="ALJ11" s="273"/>
      <c r="ALK11" s="273"/>
      <c r="ALL11" s="273"/>
      <c r="ALM11" s="273"/>
      <c r="ALN11" s="273"/>
      <c r="ALO11" s="273"/>
      <c r="ALP11" s="273"/>
      <c r="ALQ11" s="273"/>
      <c r="ALR11" s="273"/>
      <c r="ALS11" s="273"/>
      <c r="ALT11" s="273"/>
      <c r="ALU11" s="273"/>
      <c r="ALV11" s="273"/>
      <c r="ALW11" s="273"/>
      <c r="ALX11" s="273"/>
      <c r="ALY11" s="273"/>
      <c r="ALZ11" s="273"/>
      <c r="AMA11" s="273"/>
      <c r="AMB11" s="273"/>
      <c r="AMC11" s="273"/>
      <c r="AMD11" s="273"/>
      <c r="AME11" s="273"/>
      <c r="AMF11" s="273"/>
      <c r="AMG11" s="273"/>
      <c r="AMH11" s="273"/>
      <c r="AMI11" s="273"/>
      <c r="AMJ11" s="273"/>
    </row>
    <row r="12" spans="1:1024" s="332" customFormat="1" ht="17.25" customHeight="1" x14ac:dyDescent="0.2">
      <c r="A12" s="315">
        <v>1</v>
      </c>
      <c r="B12" s="316"/>
      <c r="C12" s="317"/>
      <c r="D12" s="318" t="s">
        <v>46</v>
      </c>
      <c r="E12" s="319"/>
      <c r="F12" s="320"/>
      <c r="G12" s="320"/>
      <c r="H12" s="321"/>
      <c r="I12" s="321"/>
      <c r="J12" s="321"/>
      <c r="K12" s="320"/>
      <c r="L12" s="320"/>
      <c r="M12" s="320"/>
      <c r="N12" s="320"/>
      <c r="O12" s="322"/>
      <c r="P12" s="323"/>
      <c r="Q12" s="323"/>
      <c r="R12" s="324"/>
      <c r="S12" s="272"/>
      <c r="T12" s="325">
        <v>1</v>
      </c>
      <c r="U12" s="326" t="s">
        <v>46</v>
      </c>
      <c r="V12" s="327"/>
      <c r="W12" s="328"/>
      <c r="X12" s="328"/>
      <c r="Y12" s="328"/>
      <c r="Z12" s="328"/>
      <c r="AA12" s="328"/>
      <c r="AB12" s="329"/>
      <c r="AC12" s="330"/>
      <c r="AD12" s="330"/>
      <c r="AE12" s="329"/>
      <c r="AF12" s="331"/>
      <c r="AG12" s="331"/>
      <c r="AH12" s="331"/>
      <c r="AI12" s="331"/>
      <c r="AJ12" s="331"/>
      <c r="AK12" s="331"/>
      <c r="AL12" s="331"/>
      <c r="AM12" s="331"/>
      <c r="AN12" s="331"/>
      <c r="AO12" s="331"/>
      <c r="AP12" s="331"/>
      <c r="AQ12" s="331"/>
      <c r="AR12" s="331"/>
      <c r="AS12" s="331"/>
      <c r="AT12" s="331"/>
      <c r="AU12" s="331"/>
      <c r="AV12" s="331"/>
      <c r="AW12" s="331"/>
      <c r="AX12" s="331"/>
      <c r="AY12" s="331"/>
      <c r="AZ12" s="331"/>
      <c r="BA12" s="331"/>
      <c r="BB12" s="331"/>
      <c r="BC12" s="331"/>
      <c r="BD12" s="331"/>
      <c r="BE12" s="331"/>
    </row>
    <row r="13" spans="1:1024" ht="38.25" customHeight="1" x14ac:dyDescent="0.2">
      <c r="A13" s="333">
        <v>2</v>
      </c>
      <c r="B13" s="316"/>
      <c r="C13" s="317"/>
      <c r="D13" s="318" t="s">
        <v>47</v>
      </c>
      <c r="E13" s="319"/>
      <c r="F13" s="320"/>
      <c r="G13" s="320"/>
      <c r="H13" s="321"/>
      <c r="I13" s="321"/>
      <c r="J13" s="321"/>
      <c r="K13" s="320"/>
      <c r="L13" s="320"/>
      <c r="M13" s="320"/>
      <c r="N13" s="320"/>
      <c r="O13" s="322"/>
      <c r="P13" s="323"/>
      <c r="Q13" s="323"/>
      <c r="R13" s="324"/>
      <c r="S13" s="272"/>
      <c r="T13" s="334">
        <v>2</v>
      </c>
      <c r="U13" s="335" t="s">
        <v>47</v>
      </c>
      <c r="V13" s="336"/>
      <c r="W13" s="337"/>
      <c r="X13" s="337"/>
      <c r="Y13" s="337"/>
      <c r="Z13" s="337"/>
      <c r="AA13" s="337"/>
      <c r="AB13" s="338"/>
      <c r="AC13" s="339"/>
      <c r="AD13" s="339"/>
      <c r="AE13" s="338"/>
      <c r="AF13" s="340"/>
      <c r="AG13" s="340"/>
      <c r="AH13" s="340"/>
      <c r="AI13" s="340"/>
      <c r="AJ13" s="340"/>
      <c r="AK13" s="340"/>
      <c r="AL13" s="340"/>
      <c r="AM13" s="340"/>
      <c r="AN13" s="340"/>
      <c r="AO13" s="340"/>
      <c r="AP13" s="340"/>
      <c r="AQ13" s="340"/>
      <c r="AR13" s="340"/>
      <c r="AS13" s="340"/>
      <c r="AT13" s="340"/>
      <c r="AU13" s="340"/>
      <c r="AV13" s="340"/>
      <c r="AW13" s="340"/>
      <c r="AX13" s="340"/>
      <c r="AY13" s="340"/>
      <c r="AZ13" s="340"/>
      <c r="BA13" s="340"/>
      <c r="BB13" s="340"/>
      <c r="BC13" s="340"/>
      <c r="BD13" s="340"/>
      <c r="BE13" s="340"/>
      <c r="BF13" s="273"/>
      <c r="BG13" s="273"/>
      <c r="BH13" s="273"/>
      <c r="BI13" s="273"/>
      <c r="BJ13" s="273"/>
      <c r="BK13" s="273"/>
      <c r="BL13" s="273"/>
      <c r="BM13" s="273"/>
      <c r="BN13" s="273"/>
      <c r="BO13" s="273"/>
      <c r="BP13" s="273"/>
      <c r="BQ13" s="273"/>
      <c r="BR13" s="273"/>
      <c r="BS13" s="273"/>
      <c r="BT13" s="273"/>
      <c r="BU13" s="273"/>
      <c r="BV13" s="273"/>
      <c r="BW13" s="273"/>
      <c r="BX13" s="273"/>
      <c r="BY13" s="273"/>
      <c r="BZ13" s="273"/>
      <c r="CA13" s="273"/>
      <c r="CB13" s="273"/>
      <c r="CC13" s="273"/>
      <c r="CD13" s="273"/>
      <c r="CE13" s="273"/>
      <c r="CF13" s="273"/>
      <c r="CG13" s="273"/>
      <c r="CH13" s="273"/>
      <c r="CI13" s="273"/>
      <c r="CJ13" s="273"/>
      <c r="CK13" s="273"/>
      <c r="CL13" s="273"/>
      <c r="CM13" s="273"/>
      <c r="CN13" s="273"/>
      <c r="CO13" s="273"/>
      <c r="CP13" s="273"/>
      <c r="CQ13" s="273"/>
      <c r="CR13" s="273"/>
      <c r="CS13" s="273"/>
      <c r="CT13" s="273"/>
      <c r="CU13" s="273"/>
      <c r="CV13" s="273"/>
      <c r="CW13" s="273"/>
      <c r="CX13" s="273"/>
      <c r="CY13" s="273"/>
      <c r="CZ13" s="273"/>
      <c r="DA13" s="273"/>
      <c r="DB13" s="273"/>
      <c r="DC13" s="273"/>
      <c r="DD13" s="273"/>
      <c r="DE13" s="273"/>
      <c r="DF13" s="273"/>
      <c r="DG13" s="273"/>
      <c r="DH13" s="273"/>
      <c r="DI13" s="273"/>
      <c r="DJ13" s="273"/>
      <c r="DK13" s="273"/>
      <c r="DL13" s="273"/>
      <c r="DM13" s="273"/>
      <c r="DN13" s="273"/>
      <c r="DO13" s="273"/>
      <c r="DP13" s="273"/>
      <c r="DQ13" s="273"/>
      <c r="DR13" s="273"/>
      <c r="DS13" s="273"/>
      <c r="DT13" s="273"/>
      <c r="DU13" s="273"/>
      <c r="DV13" s="273"/>
      <c r="DW13" s="273"/>
      <c r="DX13" s="273"/>
      <c r="DY13" s="273"/>
      <c r="DZ13" s="273"/>
      <c r="EA13" s="273"/>
      <c r="EB13" s="273"/>
      <c r="EC13" s="273"/>
      <c r="ED13" s="273"/>
      <c r="EE13" s="273"/>
      <c r="EF13" s="273"/>
      <c r="EG13" s="273"/>
      <c r="EH13" s="273"/>
      <c r="EI13" s="273"/>
      <c r="EJ13" s="273"/>
      <c r="EK13" s="273"/>
      <c r="EL13" s="273"/>
      <c r="EM13" s="273"/>
      <c r="EN13" s="273"/>
      <c r="EO13" s="273"/>
      <c r="EP13" s="273"/>
      <c r="EQ13" s="273"/>
      <c r="ER13" s="273"/>
      <c r="ES13" s="273"/>
      <c r="ET13" s="273"/>
      <c r="EU13" s="273"/>
      <c r="EV13" s="273"/>
      <c r="EW13" s="273"/>
      <c r="EX13" s="273"/>
      <c r="EY13" s="273"/>
      <c r="EZ13" s="273"/>
      <c r="FA13" s="273"/>
      <c r="FB13" s="273"/>
      <c r="FC13" s="273"/>
      <c r="FD13" s="273"/>
      <c r="FE13" s="273"/>
      <c r="FF13" s="273"/>
      <c r="FG13" s="273"/>
      <c r="FH13" s="273"/>
      <c r="FI13" s="273"/>
      <c r="FJ13" s="273"/>
      <c r="FK13" s="273"/>
      <c r="FL13" s="273"/>
      <c r="FM13" s="273"/>
      <c r="FN13" s="273"/>
      <c r="FO13" s="273"/>
      <c r="FP13" s="273"/>
      <c r="FQ13" s="273"/>
      <c r="FR13" s="273"/>
      <c r="FS13" s="273"/>
      <c r="FT13" s="273"/>
      <c r="FU13" s="273"/>
      <c r="FV13" s="273"/>
      <c r="FW13" s="273"/>
      <c r="FX13" s="273"/>
      <c r="FY13" s="273"/>
      <c r="FZ13" s="273"/>
      <c r="GA13" s="273"/>
      <c r="GB13" s="273"/>
      <c r="GC13" s="273"/>
      <c r="GD13" s="273"/>
      <c r="GE13" s="273"/>
      <c r="GF13" s="273"/>
      <c r="GG13" s="273"/>
      <c r="GH13" s="273"/>
      <c r="GI13" s="273"/>
      <c r="GJ13" s="273"/>
      <c r="GK13" s="273"/>
      <c r="GL13" s="273"/>
      <c r="GM13" s="273"/>
      <c r="GN13" s="273"/>
      <c r="GO13" s="273"/>
      <c r="GP13" s="273"/>
      <c r="GQ13" s="273"/>
      <c r="GR13" s="273"/>
      <c r="GS13" s="273"/>
      <c r="GT13" s="273"/>
      <c r="GU13" s="273"/>
      <c r="GV13" s="273"/>
      <c r="GW13" s="273"/>
      <c r="GX13" s="273"/>
      <c r="GY13" s="273"/>
      <c r="GZ13" s="273"/>
      <c r="HA13" s="273"/>
      <c r="HB13" s="273"/>
      <c r="HC13" s="273"/>
      <c r="HD13" s="273"/>
      <c r="HE13" s="273"/>
      <c r="HF13" s="273"/>
      <c r="HG13" s="273"/>
      <c r="HH13" s="273"/>
      <c r="HI13" s="273"/>
      <c r="HJ13" s="273"/>
      <c r="HK13" s="273"/>
      <c r="HL13" s="273"/>
      <c r="HM13" s="273"/>
      <c r="HN13" s="273"/>
      <c r="HO13" s="273"/>
      <c r="HP13" s="273"/>
      <c r="HQ13" s="273"/>
      <c r="HR13" s="273"/>
      <c r="HS13" s="273"/>
      <c r="HT13" s="273"/>
      <c r="HU13" s="273"/>
      <c r="HV13" s="273"/>
      <c r="HW13" s="273"/>
      <c r="HX13" s="273"/>
      <c r="HY13" s="273"/>
      <c r="HZ13" s="273"/>
      <c r="IA13" s="273"/>
      <c r="IB13" s="273"/>
      <c r="IC13" s="273"/>
      <c r="ID13" s="273"/>
      <c r="IE13" s="273"/>
      <c r="IF13" s="273"/>
      <c r="IG13" s="273"/>
      <c r="IH13" s="273"/>
      <c r="II13" s="273"/>
      <c r="IJ13" s="273"/>
      <c r="IK13" s="273"/>
      <c r="IL13" s="273"/>
      <c r="IM13" s="273"/>
      <c r="IN13" s="273"/>
      <c r="IO13" s="273"/>
      <c r="IP13" s="273"/>
      <c r="IQ13" s="273"/>
      <c r="IR13" s="273"/>
      <c r="IS13" s="273"/>
      <c r="IT13" s="273"/>
      <c r="IU13" s="273"/>
      <c r="IV13" s="273"/>
      <c r="IW13" s="273"/>
      <c r="IX13" s="273"/>
      <c r="IY13" s="273"/>
      <c r="IZ13" s="273"/>
      <c r="JA13" s="273"/>
      <c r="JB13" s="273"/>
      <c r="JC13" s="273"/>
      <c r="JD13" s="273"/>
      <c r="JE13" s="273"/>
      <c r="JF13" s="273"/>
      <c r="JG13" s="273"/>
      <c r="JH13" s="273"/>
      <c r="JI13" s="273"/>
      <c r="JJ13" s="273"/>
      <c r="JK13" s="273"/>
      <c r="JL13" s="273"/>
      <c r="JM13" s="273"/>
      <c r="JN13" s="273"/>
      <c r="JO13" s="273"/>
      <c r="JP13" s="273"/>
      <c r="JQ13" s="273"/>
      <c r="JR13" s="273"/>
      <c r="JS13" s="273"/>
      <c r="JT13" s="273"/>
      <c r="JU13" s="273"/>
      <c r="JV13" s="273"/>
      <c r="JW13" s="273"/>
      <c r="JX13" s="273"/>
      <c r="JY13" s="273"/>
      <c r="JZ13" s="273"/>
      <c r="KA13" s="273"/>
      <c r="KB13" s="273"/>
      <c r="KC13" s="273"/>
      <c r="KD13" s="273"/>
      <c r="KE13" s="273"/>
      <c r="KF13" s="273"/>
      <c r="KG13" s="273"/>
      <c r="KH13" s="273"/>
      <c r="KI13" s="273"/>
      <c r="KJ13" s="273"/>
      <c r="KK13" s="273"/>
      <c r="KL13" s="273"/>
      <c r="KM13" s="273"/>
      <c r="KN13" s="273"/>
      <c r="KO13" s="273"/>
      <c r="KP13" s="273"/>
      <c r="KQ13" s="273"/>
      <c r="KR13" s="273"/>
      <c r="KS13" s="273"/>
      <c r="KT13" s="273"/>
      <c r="KU13" s="273"/>
      <c r="KV13" s="273"/>
      <c r="KW13" s="273"/>
      <c r="KX13" s="273"/>
      <c r="KY13" s="273"/>
      <c r="KZ13" s="273"/>
      <c r="LA13" s="273"/>
      <c r="LB13" s="273"/>
      <c r="LC13" s="273"/>
      <c r="LD13" s="273"/>
      <c r="LE13" s="273"/>
      <c r="LF13" s="273"/>
      <c r="LG13" s="273"/>
      <c r="LH13" s="273"/>
      <c r="LI13" s="273"/>
      <c r="LJ13" s="273"/>
      <c r="LK13" s="273"/>
      <c r="LL13" s="273"/>
      <c r="LM13" s="273"/>
      <c r="LN13" s="273"/>
      <c r="LO13" s="273"/>
      <c r="LP13" s="273"/>
      <c r="LQ13" s="273"/>
      <c r="LR13" s="273"/>
      <c r="LS13" s="273"/>
      <c r="LT13" s="273"/>
      <c r="LU13" s="273"/>
      <c r="LV13" s="273"/>
      <c r="LW13" s="273"/>
      <c r="LX13" s="273"/>
      <c r="LY13" s="273"/>
      <c r="LZ13" s="273"/>
      <c r="MA13" s="273"/>
      <c r="MB13" s="273"/>
      <c r="MC13" s="273"/>
      <c r="MD13" s="273"/>
      <c r="ME13" s="273"/>
      <c r="MF13" s="273"/>
      <c r="MG13" s="273"/>
      <c r="MH13" s="273"/>
      <c r="MI13" s="273"/>
      <c r="MJ13" s="273"/>
      <c r="MK13" s="273"/>
      <c r="ML13" s="273"/>
      <c r="MM13" s="273"/>
      <c r="MN13" s="273"/>
      <c r="MO13" s="273"/>
      <c r="MP13" s="273"/>
      <c r="MQ13" s="273"/>
      <c r="MR13" s="273"/>
      <c r="MS13" s="273"/>
      <c r="MT13" s="273"/>
      <c r="MU13" s="273"/>
      <c r="MV13" s="273"/>
      <c r="MW13" s="273"/>
      <c r="MX13" s="273"/>
      <c r="MY13" s="273"/>
      <c r="MZ13" s="273"/>
      <c r="NA13" s="273"/>
      <c r="NB13" s="273"/>
      <c r="NC13" s="273"/>
      <c r="ND13" s="273"/>
      <c r="NE13" s="273"/>
      <c r="NF13" s="273"/>
      <c r="NG13" s="273"/>
      <c r="NH13" s="273"/>
      <c r="NI13" s="273"/>
      <c r="NJ13" s="273"/>
      <c r="NK13" s="273"/>
      <c r="NL13" s="273"/>
      <c r="NM13" s="273"/>
      <c r="NN13" s="273"/>
      <c r="NO13" s="273"/>
      <c r="NP13" s="273"/>
      <c r="NQ13" s="273"/>
      <c r="NR13" s="273"/>
      <c r="NS13" s="273"/>
      <c r="NT13" s="273"/>
      <c r="NU13" s="273"/>
      <c r="NV13" s="273"/>
      <c r="NW13" s="273"/>
      <c r="NX13" s="273"/>
      <c r="NY13" s="273"/>
      <c r="NZ13" s="273"/>
      <c r="OA13" s="273"/>
      <c r="OB13" s="273"/>
      <c r="OC13" s="273"/>
      <c r="OD13" s="273"/>
      <c r="OE13" s="273"/>
      <c r="OF13" s="273"/>
      <c r="OG13" s="273"/>
      <c r="OH13" s="273"/>
      <c r="OI13" s="273"/>
      <c r="OJ13" s="273"/>
      <c r="OK13" s="273"/>
      <c r="OL13" s="273"/>
      <c r="OM13" s="273"/>
      <c r="ON13" s="273"/>
      <c r="OO13" s="273"/>
      <c r="OP13" s="273"/>
      <c r="OQ13" s="273"/>
      <c r="OR13" s="273"/>
      <c r="OS13" s="273"/>
      <c r="OT13" s="273"/>
      <c r="OU13" s="273"/>
      <c r="OV13" s="273"/>
      <c r="OW13" s="273"/>
      <c r="OX13" s="273"/>
      <c r="OY13" s="273"/>
      <c r="OZ13" s="273"/>
      <c r="PA13" s="273"/>
      <c r="PB13" s="273"/>
      <c r="PC13" s="273"/>
      <c r="PD13" s="273"/>
      <c r="PE13" s="273"/>
      <c r="PF13" s="273"/>
      <c r="PG13" s="273"/>
      <c r="PH13" s="273"/>
      <c r="PI13" s="273"/>
      <c r="PJ13" s="273"/>
      <c r="PK13" s="273"/>
      <c r="PL13" s="273"/>
      <c r="PM13" s="273"/>
      <c r="PN13" s="273"/>
      <c r="PO13" s="273"/>
      <c r="PP13" s="273"/>
      <c r="PQ13" s="273"/>
      <c r="PR13" s="273"/>
      <c r="PS13" s="273"/>
      <c r="PT13" s="273"/>
      <c r="PU13" s="273"/>
      <c r="PV13" s="273"/>
      <c r="PW13" s="273"/>
      <c r="PX13" s="273"/>
      <c r="PY13" s="273"/>
      <c r="PZ13" s="273"/>
      <c r="QA13" s="273"/>
      <c r="QB13" s="273"/>
      <c r="QC13" s="273"/>
      <c r="QD13" s="273"/>
      <c r="QE13" s="273"/>
      <c r="QF13" s="273"/>
      <c r="QG13" s="273"/>
      <c r="QH13" s="273"/>
      <c r="QI13" s="273"/>
      <c r="QJ13" s="273"/>
      <c r="QK13" s="273"/>
      <c r="QL13" s="273"/>
      <c r="QM13" s="273"/>
      <c r="QN13" s="273"/>
      <c r="QO13" s="273"/>
      <c r="QP13" s="273"/>
      <c r="QQ13" s="273"/>
      <c r="QR13" s="273"/>
      <c r="QS13" s="273"/>
      <c r="QT13" s="273"/>
      <c r="QU13" s="273"/>
      <c r="QV13" s="273"/>
      <c r="QW13" s="273"/>
      <c r="QX13" s="273"/>
      <c r="QY13" s="273"/>
      <c r="QZ13" s="273"/>
      <c r="RA13" s="273"/>
      <c r="RB13" s="273"/>
      <c r="RC13" s="273"/>
      <c r="RD13" s="273"/>
      <c r="RE13" s="273"/>
      <c r="RF13" s="273"/>
      <c r="RG13" s="273"/>
      <c r="RH13" s="273"/>
      <c r="RI13" s="273"/>
      <c r="RJ13" s="273"/>
      <c r="RK13" s="273"/>
      <c r="RL13" s="273"/>
      <c r="RM13" s="273"/>
      <c r="RN13" s="273"/>
      <c r="RO13" s="273"/>
      <c r="RP13" s="273"/>
      <c r="RQ13" s="273"/>
      <c r="RR13" s="273"/>
      <c r="RS13" s="273"/>
      <c r="RT13" s="273"/>
      <c r="RU13" s="273"/>
      <c r="RV13" s="273"/>
      <c r="RW13" s="273"/>
      <c r="RX13" s="273"/>
      <c r="RY13" s="273"/>
      <c r="RZ13" s="273"/>
      <c r="SA13" s="273"/>
      <c r="SB13" s="273"/>
      <c r="SC13" s="273"/>
      <c r="SD13" s="273"/>
      <c r="SE13" s="273"/>
      <c r="SF13" s="273"/>
      <c r="SG13" s="273"/>
      <c r="SH13" s="273"/>
      <c r="SI13" s="273"/>
      <c r="SJ13" s="273"/>
      <c r="SK13" s="273"/>
      <c r="SL13" s="273"/>
      <c r="SM13" s="273"/>
      <c r="SN13" s="273"/>
      <c r="SO13" s="273"/>
      <c r="SP13" s="273"/>
      <c r="SQ13" s="273"/>
      <c r="SR13" s="273"/>
      <c r="SS13" s="273"/>
      <c r="ST13" s="273"/>
      <c r="SU13" s="273"/>
      <c r="SV13" s="273"/>
      <c r="SW13" s="273"/>
      <c r="SX13" s="273"/>
      <c r="SY13" s="273"/>
      <c r="SZ13" s="273"/>
      <c r="TA13" s="273"/>
      <c r="TB13" s="273"/>
      <c r="TC13" s="273"/>
      <c r="TD13" s="273"/>
      <c r="TE13" s="273"/>
      <c r="TF13" s="273"/>
      <c r="TG13" s="273"/>
      <c r="TH13" s="273"/>
      <c r="TI13" s="273"/>
      <c r="TJ13" s="273"/>
      <c r="TK13" s="273"/>
      <c r="TL13" s="273"/>
      <c r="TM13" s="273"/>
      <c r="TN13" s="273"/>
      <c r="TO13" s="273"/>
      <c r="TP13" s="273"/>
      <c r="TQ13" s="273"/>
      <c r="TR13" s="273"/>
      <c r="TS13" s="273"/>
      <c r="TT13" s="273"/>
      <c r="TU13" s="273"/>
      <c r="TV13" s="273"/>
      <c r="TW13" s="273"/>
      <c r="TX13" s="273"/>
      <c r="TY13" s="273"/>
      <c r="TZ13" s="273"/>
      <c r="UA13" s="273"/>
      <c r="UB13" s="273"/>
      <c r="UC13" s="273"/>
      <c r="UD13" s="273"/>
      <c r="UE13" s="273"/>
      <c r="UF13" s="273"/>
      <c r="UG13" s="273"/>
      <c r="UH13" s="273"/>
      <c r="UI13" s="273"/>
      <c r="UJ13" s="273"/>
      <c r="UK13" s="273"/>
      <c r="UL13" s="273"/>
      <c r="UM13" s="273"/>
      <c r="UN13" s="273"/>
      <c r="UO13" s="273"/>
      <c r="UP13" s="273"/>
      <c r="UQ13" s="273"/>
      <c r="UR13" s="273"/>
      <c r="US13" s="273"/>
      <c r="UT13" s="273"/>
      <c r="UU13" s="273"/>
      <c r="UV13" s="273"/>
      <c r="UW13" s="273"/>
      <c r="UX13" s="273"/>
      <c r="UY13" s="273"/>
      <c r="UZ13" s="273"/>
      <c r="VA13" s="273"/>
      <c r="VB13" s="273"/>
      <c r="VC13" s="273"/>
      <c r="VD13" s="273"/>
      <c r="VE13" s="273"/>
      <c r="VF13" s="273"/>
      <c r="VG13" s="273"/>
      <c r="VH13" s="273"/>
      <c r="VI13" s="273"/>
      <c r="VJ13" s="273"/>
      <c r="VK13" s="273"/>
      <c r="VL13" s="273"/>
      <c r="VM13" s="273"/>
      <c r="VN13" s="273"/>
      <c r="VO13" s="273"/>
      <c r="VP13" s="273"/>
      <c r="VQ13" s="273"/>
      <c r="VR13" s="273"/>
      <c r="VS13" s="273"/>
      <c r="VT13" s="273"/>
      <c r="VU13" s="273"/>
      <c r="VV13" s="273"/>
      <c r="VW13" s="273"/>
      <c r="VX13" s="273"/>
      <c r="VY13" s="273"/>
      <c r="VZ13" s="273"/>
      <c r="WA13" s="273"/>
      <c r="WB13" s="273"/>
      <c r="WC13" s="273"/>
      <c r="WD13" s="273"/>
      <c r="WE13" s="273"/>
      <c r="WF13" s="273"/>
      <c r="WG13" s="273"/>
      <c r="WH13" s="273"/>
      <c r="WI13" s="273"/>
      <c r="WJ13" s="273"/>
      <c r="WK13" s="273"/>
      <c r="WL13" s="273"/>
      <c r="WM13" s="273"/>
      <c r="WN13" s="273"/>
      <c r="WO13" s="273"/>
      <c r="WP13" s="273"/>
      <c r="WQ13" s="273"/>
      <c r="WR13" s="273"/>
      <c r="WS13" s="273"/>
      <c r="WT13" s="273"/>
      <c r="WU13" s="273"/>
      <c r="WV13" s="273"/>
      <c r="WW13" s="273"/>
      <c r="WX13" s="273"/>
      <c r="WY13" s="273"/>
      <c r="WZ13" s="273"/>
      <c r="XA13" s="273"/>
      <c r="XB13" s="273"/>
      <c r="XC13" s="273"/>
      <c r="XD13" s="273"/>
      <c r="XE13" s="273"/>
      <c r="XF13" s="273"/>
      <c r="XG13" s="273"/>
      <c r="XH13" s="273"/>
      <c r="XI13" s="273"/>
      <c r="XJ13" s="273"/>
      <c r="XK13" s="273"/>
      <c r="XL13" s="273"/>
      <c r="XM13" s="273"/>
      <c r="XN13" s="273"/>
      <c r="XO13" s="273"/>
      <c r="XP13" s="273"/>
      <c r="XQ13" s="273"/>
      <c r="XR13" s="273"/>
      <c r="XS13" s="273"/>
      <c r="XT13" s="273"/>
      <c r="XU13" s="273"/>
      <c r="XV13" s="273"/>
      <c r="XW13" s="273"/>
      <c r="XX13" s="273"/>
      <c r="XY13" s="273"/>
      <c r="XZ13" s="273"/>
      <c r="YA13" s="273"/>
      <c r="YB13" s="273"/>
      <c r="YC13" s="273"/>
      <c r="YD13" s="273"/>
      <c r="YE13" s="273"/>
      <c r="YF13" s="273"/>
      <c r="YG13" s="273"/>
      <c r="YH13" s="273"/>
      <c r="YI13" s="273"/>
      <c r="YJ13" s="273"/>
      <c r="YK13" s="273"/>
      <c r="YL13" s="273"/>
      <c r="YM13" s="273"/>
      <c r="YN13" s="273"/>
      <c r="YO13" s="273"/>
      <c r="YP13" s="273"/>
      <c r="YQ13" s="273"/>
      <c r="YR13" s="273"/>
      <c r="YS13" s="273"/>
      <c r="YT13" s="273"/>
      <c r="YU13" s="273"/>
      <c r="YV13" s="273"/>
      <c r="YW13" s="273"/>
      <c r="YX13" s="273"/>
      <c r="YY13" s="273"/>
      <c r="YZ13" s="273"/>
      <c r="ZA13" s="273"/>
      <c r="ZB13" s="273"/>
      <c r="ZC13" s="273"/>
      <c r="ZD13" s="273"/>
      <c r="ZE13" s="273"/>
      <c r="ZF13" s="273"/>
      <c r="ZG13" s="273"/>
      <c r="ZH13" s="273"/>
      <c r="ZI13" s="273"/>
      <c r="ZJ13" s="273"/>
      <c r="ZK13" s="273"/>
      <c r="ZL13" s="273"/>
      <c r="ZM13" s="273"/>
      <c r="ZN13" s="273"/>
      <c r="ZO13" s="273"/>
      <c r="ZP13" s="273"/>
      <c r="ZQ13" s="273"/>
      <c r="ZR13" s="273"/>
      <c r="ZS13" s="273"/>
      <c r="ZT13" s="273"/>
      <c r="ZU13" s="273"/>
      <c r="ZV13" s="273"/>
      <c r="ZW13" s="273"/>
      <c r="ZX13" s="273"/>
      <c r="ZY13" s="273"/>
      <c r="ZZ13" s="273"/>
      <c r="AAA13" s="273"/>
      <c r="AAB13" s="273"/>
      <c r="AAC13" s="273"/>
      <c r="AAD13" s="273"/>
      <c r="AAE13" s="273"/>
      <c r="AAF13" s="273"/>
      <c r="AAG13" s="273"/>
      <c r="AAH13" s="273"/>
      <c r="AAI13" s="273"/>
      <c r="AAJ13" s="273"/>
      <c r="AAK13" s="273"/>
      <c r="AAL13" s="273"/>
      <c r="AAM13" s="273"/>
      <c r="AAN13" s="273"/>
      <c r="AAO13" s="273"/>
      <c r="AAP13" s="273"/>
      <c r="AAQ13" s="273"/>
      <c r="AAR13" s="273"/>
      <c r="AAS13" s="273"/>
      <c r="AAT13" s="273"/>
      <c r="AAU13" s="273"/>
      <c r="AAV13" s="273"/>
      <c r="AAW13" s="273"/>
      <c r="AAX13" s="273"/>
      <c r="AAY13" s="273"/>
      <c r="AAZ13" s="273"/>
      <c r="ABA13" s="273"/>
      <c r="ABB13" s="273"/>
      <c r="ABC13" s="273"/>
      <c r="ABD13" s="273"/>
      <c r="ABE13" s="273"/>
      <c r="ABF13" s="273"/>
      <c r="ABG13" s="273"/>
      <c r="ABH13" s="273"/>
      <c r="ABI13" s="273"/>
      <c r="ABJ13" s="273"/>
      <c r="ABK13" s="273"/>
      <c r="ABL13" s="273"/>
      <c r="ABM13" s="273"/>
      <c r="ABN13" s="273"/>
      <c r="ABO13" s="273"/>
      <c r="ABP13" s="273"/>
      <c r="ABQ13" s="273"/>
      <c r="ABR13" s="273"/>
      <c r="ABS13" s="273"/>
      <c r="ABT13" s="273"/>
      <c r="ABU13" s="273"/>
      <c r="ABV13" s="273"/>
      <c r="ABW13" s="273"/>
      <c r="ABX13" s="273"/>
      <c r="ABY13" s="273"/>
      <c r="ABZ13" s="273"/>
      <c r="ACA13" s="273"/>
      <c r="ACB13" s="273"/>
      <c r="ACC13" s="273"/>
      <c r="ACD13" s="273"/>
      <c r="ACE13" s="273"/>
      <c r="ACF13" s="273"/>
      <c r="ACG13" s="273"/>
      <c r="ACH13" s="273"/>
      <c r="ACI13" s="273"/>
      <c r="ACJ13" s="273"/>
      <c r="ACK13" s="273"/>
      <c r="ACL13" s="273"/>
      <c r="ACM13" s="273"/>
      <c r="ACN13" s="273"/>
      <c r="ACO13" s="273"/>
      <c r="ACP13" s="273"/>
      <c r="ACQ13" s="273"/>
      <c r="ACR13" s="273"/>
      <c r="ACS13" s="273"/>
      <c r="ACT13" s="273"/>
      <c r="ACU13" s="273"/>
      <c r="ACV13" s="273"/>
      <c r="ACW13" s="273"/>
      <c r="ACX13" s="273"/>
      <c r="ACY13" s="273"/>
      <c r="ACZ13" s="273"/>
      <c r="ADA13" s="273"/>
      <c r="ADB13" s="273"/>
      <c r="ADC13" s="273"/>
      <c r="ADD13" s="273"/>
      <c r="ADE13" s="273"/>
      <c r="ADF13" s="273"/>
      <c r="ADG13" s="273"/>
      <c r="ADH13" s="273"/>
      <c r="ADI13" s="273"/>
      <c r="ADJ13" s="273"/>
      <c r="ADK13" s="273"/>
      <c r="ADL13" s="273"/>
      <c r="ADM13" s="273"/>
      <c r="ADN13" s="273"/>
      <c r="ADO13" s="273"/>
      <c r="ADP13" s="273"/>
      <c r="ADQ13" s="273"/>
      <c r="ADR13" s="273"/>
      <c r="ADS13" s="273"/>
      <c r="ADT13" s="273"/>
      <c r="ADU13" s="273"/>
      <c r="ADV13" s="273"/>
      <c r="ADW13" s="273"/>
      <c r="ADX13" s="273"/>
      <c r="ADY13" s="273"/>
      <c r="ADZ13" s="273"/>
      <c r="AEA13" s="273"/>
      <c r="AEB13" s="273"/>
      <c r="AEC13" s="273"/>
      <c r="AED13" s="273"/>
      <c r="AEE13" s="273"/>
      <c r="AEF13" s="273"/>
      <c r="AEG13" s="273"/>
      <c r="AEH13" s="273"/>
      <c r="AEI13" s="273"/>
      <c r="AEJ13" s="273"/>
      <c r="AEK13" s="273"/>
      <c r="AEL13" s="273"/>
      <c r="AEM13" s="273"/>
      <c r="AEN13" s="273"/>
      <c r="AEO13" s="273"/>
      <c r="AEP13" s="273"/>
      <c r="AEQ13" s="273"/>
      <c r="AER13" s="273"/>
      <c r="AES13" s="273"/>
      <c r="AET13" s="273"/>
      <c r="AEU13" s="273"/>
      <c r="AEV13" s="273"/>
      <c r="AEW13" s="273"/>
      <c r="AEX13" s="273"/>
      <c r="AEY13" s="273"/>
      <c r="AEZ13" s="273"/>
      <c r="AFA13" s="273"/>
      <c r="AFB13" s="273"/>
      <c r="AFC13" s="273"/>
      <c r="AFD13" s="273"/>
      <c r="AFE13" s="273"/>
      <c r="AFF13" s="273"/>
      <c r="AFG13" s="273"/>
      <c r="AFH13" s="273"/>
      <c r="AFI13" s="273"/>
      <c r="AFJ13" s="273"/>
      <c r="AFK13" s="273"/>
      <c r="AFL13" s="273"/>
      <c r="AFM13" s="273"/>
      <c r="AFN13" s="273"/>
      <c r="AFO13" s="273"/>
      <c r="AFP13" s="273"/>
      <c r="AFQ13" s="273"/>
      <c r="AFR13" s="273"/>
      <c r="AFS13" s="273"/>
      <c r="AFT13" s="273"/>
      <c r="AFU13" s="273"/>
      <c r="AFV13" s="273"/>
      <c r="AFW13" s="273"/>
      <c r="AFX13" s="273"/>
      <c r="AFY13" s="273"/>
      <c r="AFZ13" s="273"/>
      <c r="AGA13" s="273"/>
      <c r="AGB13" s="273"/>
      <c r="AGC13" s="273"/>
      <c r="AGD13" s="273"/>
      <c r="AGE13" s="273"/>
      <c r="AGF13" s="273"/>
      <c r="AGG13" s="273"/>
      <c r="AGH13" s="273"/>
      <c r="AGI13" s="273"/>
      <c r="AGJ13" s="273"/>
      <c r="AGK13" s="273"/>
      <c r="AGL13" s="273"/>
      <c r="AGM13" s="273"/>
      <c r="AGN13" s="273"/>
      <c r="AGO13" s="273"/>
      <c r="AGP13" s="273"/>
      <c r="AGQ13" s="273"/>
      <c r="AGR13" s="273"/>
      <c r="AGS13" s="273"/>
      <c r="AGT13" s="273"/>
      <c r="AGU13" s="273"/>
      <c r="AGV13" s="273"/>
      <c r="AGW13" s="273"/>
      <c r="AGX13" s="273"/>
      <c r="AGY13" s="273"/>
      <c r="AGZ13" s="273"/>
      <c r="AHA13" s="273"/>
      <c r="AHB13" s="273"/>
      <c r="AHC13" s="273"/>
      <c r="AHD13" s="273"/>
      <c r="AHE13" s="273"/>
      <c r="AHF13" s="273"/>
      <c r="AHG13" s="273"/>
      <c r="AHH13" s="273"/>
      <c r="AHI13" s="273"/>
      <c r="AHJ13" s="273"/>
      <c r="AHK13" s="273"/>
      <c r="AHL13" s="273"/>
      <c r="AHM13" s="273"/>
      <c r="AHN13" s="273"/>
      <c r="AHO13" s="273"/>
      <c r="AHP13" s="273"/>
      <c r="AHQ13" s="273"/>
      <c r="AHR13" s="273"/>
      <c r="AHS13" s="273"/>
      <c r="AHT13" s="273"/>
      <c r="AHU13" s="273"/>
      <c r="AHV13" s="273"/>
      <c r="AHW13" s="273"/>
      <c r="AHX13" s="273"/>
      <c r="AHY13" s="273"/>
      <c r="AHZ13" s="273"/>
      <c r="AIA13" s="273"/>
      <c r="AIB13" s="273"/>
      <c r="AIC13" s="273"/>
      <c r="AID13" s="273"/>
      <c r="AIE13" s="273"/>
      <c r="AIF13" s="273"/>
      <c r="AIG13" s="273"/>
      <c r="AIH13" s="273"/>
      <c r="AII13" s="273"/>
      <c r="AIJ13" s="273"/>
      <c r="AIK13" s="273"/>
      <c r="AIL13" s="273"/>
      <c r="AIM13" s="273"/>
      <c r="AIN13" s="273"/>
      <c r="AIO13" s="273"/>
      <c r="AIP13" s="273"/>
      <c r="AIQ13" s="273"/>
      <c r="AIR13" s="273"/>
      <c r="AIS13" s="273"/>
      <c r="AIT13" s="273"/>
      <c r="AIU13" s="273"/>
      <c r="AIV13" s="273"/>
      <c r="AIW13" s="273"/>
      <c r="AIX13" s="273"/>
      <c r="AIY13" s="273"/>
      <c r="AIZ13" s="273"/>
      <c r="AJA13" s="273"/>
      <c r="AJB13" s="273"/>
      <c r="AJC13" s="273"/>
      <c r="AJD13" s="273"/>
      <c r="AJE13" s="273"/>
      <c r="AJF13" s="273"/>
      <c r="AJG13" s="273"/>
      <c r="AJH13" s="273"/>
      <c r="AJI13" s="273"/>
      <c r="AJJ13" s="273"/>
      <c r="AJK13" s="273"/>
      <c r="AJL13" s="273"/>
      <c r="AJM13" s="273"/>
      <c r="AJN13" s="273"/>
      <c r="AJO13" s="273"/>
      <c r="AJP13" s="273"/>
      <c r="AJQ13" s="273"/>
      <c r="AJR13" s="273"/>
      <c r="AJS13" s="273"/>
      <c r="AJT13" s="273"/>
      <c r="AJU13" s="273"/>
      <c r="AJV13" s="273"/>
      <c r="AJW13" s="273"/>
      <c r="AJX13" s="273"/>
      <c r="AJY13" s="273"/>
      <c r="AJZ13" s="273"/>
      <c r="AKA13" s="273"/>
      <c r="AKB13" s="273"/>
      <c r="AKC13" s="273"/>
      <c r="AKD13" s="273"/>
      <c r="AKE13" s="273"/>
      <c r="AKF13" s="273"/>
      <c r="AKG13" s="273"/>
      <c r="AKH13" s="273"/>
      <c r="AKI13" s="273"/>
      <c r="AKJ13" s="273"/>
      <c r="AKK13" s="273"/>
      <c r="AKL13" s="273"/>
      <c r="AKM13" s="273"/>
      <c r="AKN13" s="273"/>
      <c r="AKO13" s="273"/>
      <c r="AKP13" s="273"/>
      <c r="AKQ13" s="273"/>
      <c r="AKR13" s="273"/>
      <c r="AKS13" s="273"/>
      <c r="AKT13" s="273"/>
      <c r="AKU13" s="273"/>
      <c r="AKV13" s="273"/>
      <c r="AKW13" s="273"/>
      <c r="AKX13" s="273"/>
      <c r="AKY13" s="273"/>
      <c r="AKZ13" s="273"/>
      <c r="ALA13" s="273"/>
      <c r="ALB13" s="273"/>
      <c r="ALC13" s="273"/>
      <c r="ALD13" s="273"/>
      <c r="ALE13" s="273"/>
      <c r="ALF13" s="273"/>
      <c r="ALG13" s="273"/>
      <c r="ALH13" s="273"/>
      <c r="ALI13" s="273"/>
      <c r="ALJ13" s="273"/>
      <c r="ALK13" s="273"/>
      <c r="ALL13" s="273"/>
      <c r="ALM13" s="273"/>
      <c r="ALN13" s="273"/>
      <c r="ALO13" s="273"/>
      <c r="ALP13" s="273"/>
      <c r="ALQ13" s="273"/>
      <c r="ALR13" s="273"/>
      <c r="ALS13" s="273"/>
      <c r="ALT13" s="273"/>
      <c r="ALU13" s="273"/>
      <c r="ALV13" s="273"/>
      <c r="ALW13" s="273"/>
      <c r="ALX13" s="273"/>
      <c r="ALY13" s="273"/>
      <c r="ALZ13" s="273"/>
      <c r="AMA13" s="273"/>
      <c r="AMB13" s="273"/>
      <c r="AMC13" s="273"/>
      <c r="AMD13" s="273"/>
      <c r="AME13" s="273"/>
      <c r="AMF13" s="273"/>
      <c r="AMG13" s="273"/>
      <c r="AMH13" s="273"/>
      <c r="AMI13" s="273"/>
      <c r="AMJ13" s="273"/>
    </row>
    <row r="14" spans="1:1024" ht="15.75" customHeight="1" x14ac:dyDescent="0.2">
      <c r="A14" s="341">
        <v>3</v>
      </c>
      <c r="B14" s="342">
        <v>8</v>
      </c>
      <c r="C14" s="343"/>
      <c r="D14" s="1627" t="s">
        <v>48</v>
      </c>
      <c r="E14" s="344" t="s">
        <v>49</v>
      </c>
      <c r="F14" s="345">
        <v>1</v>
      </c>
      <c r="G14" s="345">
        <v>1</v>
      </c>
      <c r="H14" s="346">
        <f>G14*100/F14</f>
        <v>100</v>
      </c>
      <c r="I14" s="346">
        <v>2</v>
      </c>
      <c r="J14" s="347">
        <f>I14*G14</f>
        <v>2</v>
      </c>
      <c r="K14" s="348">
        <f>J14*B14</f>
        <v>16</v>
      </c>
      <c r="L14" s="348">
        <f>B14*7960</f>
        <v>63680</v>
      </c>
      <c r="M14" s="348">
        <f>L14*J14</f>
        <v>127360</v>
      </c>
      <c r="N14" s="348">
        <f>C14*J14</f>
        <v>0</v>
      </c>
      <c r="O14" s="348">
        <f>N14*7960</f>
        <v>0</v>
      </c>
      <c r="P14" s="349">
        <f>K14+N14</f>
        <v>16</v>
      </c>
      <c r="Q14" s="349">
        <f>M14+P14</f>
        <v>127376</v>
      </c>
      <c r="R14" s="350"/>
      <c r="S14" s="351"/>
      <c r="T14" s="352">
        <v>3</v>
      </c>
      <c r="U14" s="1626" t="s">
        <v>48</v>
      </c>
      <c r="V14" s="353" t="s">
        <v>49</v>
      </c>
      <c r="W14" s="345">
        <v>1</v>
      </c>
      <c r="X14" s="345">
        <v>1</v>
      </c>
      <c r="Y14" s="346">
        <f>X14*100/W14</f>
        <v>100</v>
      </c>
      <c r="Z14" s="346">
        <v>2</v>
      </c>
      <c r="AA14" s="347">
        <f>Z14*X14</f>
        <v>2</v>
      </c>
      <c r="AB14" s="354"/>
      <c r="AC14" s="355">
        <f t="shared" ref="AC14:AD17" si="0">AF14+AH14+AJ14+AL14+AN14+AP14+AR14+AT14+AV14+AX14+AZ14+BB14</f>
        <v>2</v>
      </c>
      <c r="AD14" s="355">
        <f t="shared" si="0"/>
        <v>0</v>
      </c>
      <c r="AE14" s="356">
        <f>AD14*100/AC14</f>
        <v>0</v>
      </c>
      <c r="AF14" s="357"/>
      <c r="AG14" s="357"/>
      <c r="AH14" s="357"/>
      <c r="AI14" s="357"/>
      <c r="AJ14" s="357"/>
      <c r="AK14" s="357"/>
      <c r="AL14" s="357"/>
      <c r="AM14" s="357"/>
      <c r="AN14" s="357"/>
      <c r="AO14" s="357"/>
      <c r="AP14" s="357"/>
      <c r="AQ14" s="357"/>
      <c r="AR14" s="358"/>
      <c r="AS14" s="358"/>
      <c r="AT14" s="359"/>
      <c r="AU14" s="359"/>
      <c r="AV14" s="359">
        <v>1</v>
      </c>
      <c r="AW14" s="359"/>
      <c r="AX14" s="359">
        <v>1</v>
      </c>
      <c r="AY14" s="359"/>
      <c r="AZ14" s="359"/>
      <c r="BA14" s="359"/>
      <c r="BB14" s="354"/>
      <c r="BC14" s="354"/>
      <c r="BD14" s="355">
        <f>AF14+AH14+AJ14+AL14+AN14+AP14+AR14+AT14+AV14+AX14+AZ14</f>
        <v>2</v>
      </c>
      <c r="BE14" s="355">
        <f>AG14+AI14+AK14+AM14+AO14+AQ14+AS14+AU14+AW14+AY14+BA14+BC14</f>
        <v>0</v>
      </c>
      <c r="BF14" s="273"/>
      <c r="BG14" s="273"/>
      <c r="BH14" s="273"/>
      <c r="BI14" s="273"/>
      <c r="BJ14" s="273"/>
      <c r="BK14" s="273"/>
      <c r="BL14" s="273"/>
      <c r="BM14" s="273"/>
      <c r="BN14" s="273"/>
      <c r="BO14" s="273"/>
      <c r="BP14" s="273"/>
      <c r="BQ14" s="273"/>
      <c r="BR14" s="273"/>
      <c r="BS14" s="273"/>
      <c r="BT14" s="273"/>
      <c r="BU14" s="273"/>
      <c r="BV14" s="273"/>
      <c r="BW14" s="273"/>
      <c r="BX14" s="273"/>
      <c r="BY14" s="273"/>
      <c r="BZ14" s="273"/>
      <c r="CA14" s="273"/>
      <c r="CB14" s="273"/>
      <c r="CC14" s="273"/>
      <c r="CD14" s="273"/>
      <c r="CE14" s="273"/>
      <c r="CF14" s="273"/>
      <c r="CG14" s="273"/>
      <c r="CH14" s="273"/>
      <c r="CI14" s="273"/>
      <c r="CJ14" s="273"/>
      <c r="CK14" s="273"/>
      <c r="CL14" s="273"/>
      <c r="CM14" s="273"/>
      <c r="CN14" s="273"/>
      <c r="CO14" s="273"/>
      <c r="CP14" s="273"/>
      <c r="CQ14" s="273"/>
      <c r="CR14" s="273"/>
      <c r="CS14" s="273"/>
      <c r="CT14" s="273"/>
      <c r="CU14" s="273"/>
      <c r="CV14" s="273"/>
      <c r="CW14" s="273"/>
      <c r="CX14" s="273"/>
      <c r="CY14" s="273"/>
      <c r="CZ14" s="273"/>
      <c r="DA14" s="273"/>
      <c r="DB14" s="273"/>
      <c r="DC14" s="273"/>
      <c r="DD14" s="273"/>
      <c r="DE14" s="273"/>
      <c r="DF14" s="273"/>
      <c r="DG14" s="273"/>
      <c r="DH14" s="273"/>
      <c r="DI14" s="273"/>
      <c r="DJ14" s="273"/>
      <c r="DK14" s="273"/>
      <c r="DL14" s="273"/>
      <c r="DM14" s="273"/>
      <c r="DN14" s="273"/>
      <c r="DO14" s="273"/>
      <c r="DP14" s="273"/>
      <c r="DQ14" s="273"/>
      <c r="DR14" s="273"/>
      <c r="DS14" s="273"/>
      <c r="DT14" s="273"/>
      <c r="DU14" s="273"/>
      <c r="DV14" s="273"/>
      <c r="DW14" s="273"/>
      <c r="DX14" s="273"/>
      <c r="DY14" s="273"/>
      <c r="DZ14" s="273"/>
      <c r="EA14" s="273"/>
      <c r="EB14" s="273"/>
      <c r="EC14" s="273"/>
      <c r="ED14" s="273"/>
      <c r="EE14" s="273"/>
      <c r="EF14" s="273"/>
      <c r="EG14" s="273"/>
      <c r="EH14" s="273"/>
      <c r="EI14" s="273"/>
      <c r="EJ14" s="273"/>
      <c r="EK14" s="273"/>
      <c r="EL14" s="273"/>
      <c r="EM14" s="273"/>
      <c r="EN14" s="273"/>
      <c r="EO14" s="273"/>
      <c r="EP14" s="273"/>
      <c r="EQ14" s="273"/>
      <c r="ER14" s="273"/>
      <c r="ES14" s="273"/>
      <c r="ET14" s="273"/>
      <c r="EU14" s="273"/>
      <c r="EV14" s="273"/>
      <c r="EW14" s="273"/>
      <c r="EX14" s="273"/>
      <c r="EY14" s="273"/>
      <c r="EZ14" s="273"/>
      <c r="FA14" s="273"/>
      <c r="FB14" s="273"/>
      <c r="FC14" s="273"/>
      <c r="FD14" s="273"/>
      <c r="FE14" s="273"/>
      <c r="FF14" s="273"/>
      <c r="FG14" s="273"/>
      <c r="FH14" s="273"/>
      <c r="FI14" s="273"/>
      <c r="FJ14" s="273"/>
      <c r="FK14" s="273"/>
      <c r="FL14" s="273"/>
      <c r="FM14" s="273"/>
      <c r="FN14" s="273"/>
      <c r="FO14" s="273"/>
      <c r="FP14" s="273"/>
      <c r="FQ14" s="273"/>
      <c r="FR14" s="273"/>
      <c r="FS14" s="273"/>
      <c r="FT14" s="273"/>
      <c r="FU14" s="273"/>
      <c r="FV14" s="273"/>
      <c r="FW14" s="273"/>
      <c r="FX14" s="273"/>
      <c r="FY14" s="273"/>
      <c r="FZ14" s="273"/>
      <c r="GA14" s="273"/>
      <c r="GB14" s="273"/>
      <c r="GC14" s="273"/>
      <c r="GD14" s="273"/>
      <c r="GE14" s="273"/>
      <c r="GF14" s="273"/>
      <c r="GG14" s="273"/>
      <c r="GH14" s="273"/>
      <c r="GI14" s="273"/>
      <c r="GJ14" s="273"/>
      <c r="GK14" s="273"/>
      <c r="GL14" s="273"/>
      <c r="GM14" s="273"/>
      <c r="GN14" s="273"/>
      <c r="GO14" s="273"/>
      <c r="GP14" s="273"/>
      <c r="GQ14" s="273"/>
      <c r="GR14" s="273"/>
      <c r="GS14" s="273"/>
      <c r="GT14" s="273"/>
      <c r="GU14" s="273"/>
      <c r="GV14" s="273"/>
      <c r="GW14" s="273"/>
      <c r="GX14" s="273"/>
      <c r="GY14" s="273"/>
      <c r="GZ14" s="273"/>
      <c r="HA14" s="273"/>
      <c r="HB14" s="273"/>
      <c r="HC14" s="273"/>
      <c r="HD14" s="273"/>
      <c r="HE14" s="273"/>
      <c r="HF14" s="273"/>
      <c r="HG14" s="273"/>
      <c r="HH14" s="273"/>
      <c r="HI14" s="273"/>
      <c r="HJ14" s="273"/>
      <c r="HK14" s="273"/>
      <c r="HL14" s="273"/>
      <c r="HM14" s="273"/>
      <c r="HN14" s="273"/>
      <c r="HO14" s="273"/>
      <c r="HP14" s="273"/>
      <c r="HQ14" s="273"/>
      <c r="HR14" s="273"/>
      <c r="HS14" s="273"/>
      <c r="HT14" s="273"/>
      <c r="HU14" s="273"/>
      <c r="HV14" s="273"/>
      <c r="HW14" s="273"/>
      <c r="HX14" s="273"/>
      <c r="HY14" s="273"/>
      <c r="HZ14" s="273"/>
      <c r="IA14" s="273"/>
      <c r="IB14" s="273"/>
      <c r="IC14" s="273"/>
      <c r="ID14" s="273"/>
      <c r="IE14" s="273"/>
      <c r="IF14" s="273"/>
      <c r="IG14" s="273"/>
      <c r="IH14" s="273"/>
      <c r="II14" s="273"/>
      <c r="IJ14" s="273"/>
      <c r="IK14" s="273"/>
      <c r="IL14" s="273"/>
      <c r="IM14" s="273"/>
      <c r="IN14" s="273"/>
      <c r="IO14" s="273"/>
      <c r="IP14" s="273"/>
      <c r="IQ14" s="273"/>
      <c r="IR14" s="273"/>
      <c r="IS14" s="273"/>
      <c r="IT14" s="273"/>
      <c r="IU14" s="273"/>
      <c r="IV14" s="273"/>
      <c r="IW14" s="273"/>
      <c r="IX14" s="273"/>
      <c r="IY14" s="273"/>
      <c r="IZ14" s="273"/>
      <c r="JA14" s="273"/>
      <c r="JB14" s="273"/>
      <c r="JC14" s="273"/>
      <c r="JD14" s="273"/>
      <c r="JE14" s="273"/>
      <c r="JF14" s="273"/>
      <c r="JG14" s="273"/>
      <c r="JH14" s="273"/>
      <c r="JI14" s="273"/>
      <c r="JJ14" s="273"/>
      <c r="JK14" s="273"/>
      <c r="JL14" s="273"/>
      <c r="JM14" s="273"/>
      <c r="JN14" s="273"/>
      <c r="JO14" s="273"/>
      <c r="JP14" s="273"/>
      <c r="JQ14" s="273"/>
      <c r="JR14" s="273"/>
      <c r="JS14" s="273"/>
      <c r="JT14" s="273"/>
      <c r="JU14" s="273"/>
      <c r="JV14" s="273"/>
      <c r="JW14" s="273"/>
      <c r="JX14" s="273"/>
      <c r="JY14" s="273"/>
      <c r="JZ14" s="273"/>
      <c r="KA14" s="273"/>
      <c r="KB14" s="273"/>
      <c r="KC14" s="273"/>
      <c r="KD14" s="273"/>
      <c r="KE14" s="273"/>
      <c r="KF14" s="273"/>
      <c r="KG14" s="273"/>
      <c r="KH14" s="273"/>
      <c r="KI14" s="273"/>
      <c r="KJ14" s="273"/>
      <c r="KK14" s="273"/>
      <c r="KL14" s="273"/>
      <c r="KM14" s="273"/>
      <c r="KN14" s="273"/>
      <c r="KO14" s="273"/>
      <c r="KP14" s="273"/>
      <c r="KQ14" s="273"/>
      <c r="KR14" s="273"/>
      <c r="KS14" s="273"/>
      <c r="KT14" s="273"/>
      <c r="KU14" s="273"/>
      <c r="KV14" s="273"/>
      <c r="KW14" s="273"/>
      <c r="KX14" s="273"/>
      <c r="KY14" s="273"/>
      <c r="KZ14" s="273"/>
      <c r="LA14" s="273"/>
      <c r="LB14" s="273"/>
      <c r="LC14" s="273"/>
      <c r="LD14" s="273"/>
      <c r="LE14" s="273"/>
      <c r="LF14" s="273"/>
      <c r="LG14" s="273"/>
      <c r="LH14" s="273"/>
      <c r="LI14" s="273"/>
      <c r="LJ14" s="273"/>
      <c r="LK14" s="273"/>
      <c r="LL14" s="273"/>
      <c r="LM14" s="273"/>
      <c r="LN14" s="273"/>
      <c r="LO14" s="273"/>
      <c r="LP14" s="273"/>
      <c r="LQ14" s="273"/>
      <c r="LR14" s="273"/>
      <c r="LS14" s="273"/>
      <c r="LT14" s="273"/>
      <c r="LU14" s="273"/>
      <c r="LV14" s="273"/>
      <c r="LW14" s="273"/>
      <c r="LX14" s="273"/>
      <c r="LY14" s="273"/>
      <c r="LZ14" s="273"/>
      <c r="MA14" s="273"/>
      <c r="MB14" s="273"/>
      <c r="MC14" s="273"/>
      <c r="MD14" s="273"/>
      <c r="ME14" s="273"/>
      <c r="MF14" s="273"/>
      <c r="MG14" s="273"/>
      <c r="MH14" s="273"/>
      <c r="MI14" s="273"/>
      <c r="MJ14" s="273"/>
      <c r="MK14" s="273"/>
      <c r="ML14" s="273"/>
      <c r="MM14" s="273"/>
      <c r="MN14" s="273"/>
      <c r="MO14" s="273"/>
      <c r="MP14" s="273"/>
      <c r="MQ14" s="273"/>
      <c r="MR14" s="273"/>
      <c r="MS14" s="273"/>
      <c r="MT14" s="273"/>
      <c r="MU14" s="273"/>
      <c r="MV14" s="273"/>
      <c r="MW14" s="273"/>
      <c r="MX14" s="273"/>
      <c r="MY14" s="273"/>
      <c r="MZ14" s="273"/>
      <c r="NA14" s="273"/>
      <c r="NB14" s="273"/>
      <c r="NC14" s="273"/>
      <c r="ND14" s="273"/>
      <c r="NE14" s="273"/>
      <c r="NF14" s="273"/>
      <c r="NG14" s="273"/>
      <c r="NH14" s="273"/>
      <c r="NI14" s="273"/>
      <c r="NJ14" s="273"/>
      <c r="NK14" s="273"/>
      <c r="NL14" s="273"/>
      <c r="NM14" s="273"/>
      <c r="NN14" s="273"/>
      <c r="NO14" s="273"/>
      <c r="NP14" s="273"/>
      <c r="NQ14" s="273"/>
      <c r="NR14" s="273"/>
      <c r="NS14" s="273"/>
      <c r="NT14" s="273"/>
      <c r="NU14" s="273"/>
      <c r="NV14" s="273"/>
      <c r="NW14" s="273"/>
      <c r="NX14" s="273"/>
      <c r="NY14" s="273"/>
      <c r="NZ14" s="273"/>
      <c r="OA14" s="273"/>
      <c r="OB14" s="273"/>
      <c r="OC14" s="273"/>
      <c r="OD14" s="273"/>
      <c r="OE14" s="273"/>
      <c r="OF14" s="273"/>
      <c r="OG14" s="273"/>
      <c r="OH14" s="273"/>
      <c r="OI14" s="273"/>
      <c r="OJ14" s="273"/>
      <c r="OK14" s="273"/>
      <c r="OL14" s="273"/>
      <c r="OM14" s="273"/>
      <c r="ON14" s="273"/>
      <c r="OO14" s="273"/>
      <c r="OP14" s="273"/>
      <c r="OQ14" s="273"/>
      <c r="OR14" s="273"/>
      <c r="OS14" s="273"/>
      <c r="OT14" s="273"/>
      <c r="OU14" s="273"/>
      <c r="OV14" s="273"/>
      <c r="OW14" s="273"/>
      <c r="OX14" s="273"/>
      <c r="OY14" s="273"/>
      <c r="OZ14" s="273"/>
      <c r="PA14" s="273"/>
      <c r="PB14" s="273"/>
      <c r="PC14" s="273"/>
      <c r="PD14" s="273"/>
      <c r="PE14" s="273"/>
      <c r="PF14" s="273"/>
      <c r="PG14" s="273"/>
      <c r="PH14" s="273"/>
      <c r="PI14" s="273"/>
      <c r="PJ14" s="273"/>
      <c r="PK14" s="273"/>
      <c r="PL14" s="273"/>
      <c r="PM14" s="273"/>
      <c r="PN14" s="273"/>
      <c r="PO14" s="273"/>
      <c r="PP14" s="273"/>
      <c r="PQ14" s="273"/>
      <c r="PR14" s="273"/>
      <c r="PS14" s="273"/>
      <c r="PT14" s="273"/>
      <c r="PU14" s="273"/>
      <c r="PV14" s="273"/>
      <c r="PW14" s="273"/>
      <c r="PX14" s="273"/>
      <c r="PY14" s="273"/>
      <c r="PZ14" s="273"/>
      <c r="QA14" s="273"/>
      <c r="QB14" s="273"/>
      <c r="QC14" s="273"/>
      <c r="QD14" s="273"/>
      <c r="QE14" s="273"/>
      <c r="QF14" s="273"/>
      <c r="QG14" s="273"/>
      <c r="QH14" s="273"/>
      <c r="QI14" s="273"/>
      <c r="QJ14" s="273"/>
      <c r="QK14" s="273"/>
      <c r="QL14" s="273"/>
      <c r="QM14" s="273"/>
      <c r="QN14" s="273"/>
      <c r="QO14" s="273"/>
      <c r="QP14" s="273"/>
      <c r="QQ14" s="273"/>
      <c r="QR14" s="273"/>
      <c r="QS14" s="273"/>
      <c r="QT14" s="273"/>
      <c r="QU14" s="273"/>
      <c r="QV14" s="273"/>
      <c r="QW14" s="273"/>
      <c r="QX14" s="273"/>
      <c r="QY14" s="273"/>
      <c r="QZ14" s="273"/>
      <c r="RA14" s="273"/>
      <c r="RB14" s="273"/>
      <c r="RC14" s="273"/>
      <c r="RD14" s="273"/>
      <c r="RE14" s="273"/>
      <c r="RF14" s="273"/>
      <c r="RG14" s="273"/>
      <c r="RH14" s="273"/>
      <c r="RI14" s="273"/>
      <c r="RJ14" s="273"/>
      <c r="RK14" s="273"/>
      <c r="RL14" s="273"/>
      <c r="RM14" s="273"/>
      <c r="RN14" s="273"/>
      <c r="RO14" s="273"/>
      <c r="RP14" s="273"/>
      <c r="RQ14" s="273"/>
      <c r="RR14" s="273"/>
      <c r="RS14" s="273"/>
      <c r="RT14" s="273"/>
      <c r="RU14" s="273"/>
      <c r="RV14" s="273"/>
      <c r="RW14" s="273"/>
      <c r="RX14" s="273"/>
      <c r="RY14" s="273"/>
      <c r="RZ14" s="273"/>
      <c r="SA14" s="273"/>
      <c r="SB14" s="273"/>
      <c r="SC14" s="273"/>
      <c r="SD14" s="273"/>
      <c r="SE14" s="273"/>
      <c r="SF14" s="273"/>
      <c r="SG14" s="273"/>
      <c r="SH14" s="273"/>
      <c r="SI14" s="273"/>
      <c r="SJ14" s="273"/>
      <c r="SK14" s="273"/>
      <c r="SL14" s="273"/>
      <c r="SM14" s="273"/>
      <c r="SN14" s="273"/>
      <c r="SO14" s="273"/>
      <c r="SP14" s="273"/>
      <c r="SQ14" s="273"/>
      <c r="SR14" s="273"/>
      <c r="SS14" s="273"/>
      <c r="ST14" s="273"/>
      <c r="SU14" s="273"/>
      <c r="SV14" s="273"/>
      <c r="SW14" s="273"/>
      <c r="SX14" s="273"/>
      <c r="SY14" s="273"/>
      <c r="SZ14" s="273"/>
      <c r="TA14" s="273"/>
      <c r="TB14" s="273"/>
      <c r="TC14" s="273"/>
      <c r="TD14" s="273"/>
      <c r="TE14" s="273"/>
      <c r="TF14" s="273"/>
      <c r="TG14" s="273"/>
      <c r="TH14" s="273"/>
      <c r="TI14" s="273"/>
      <c r="TJ14" s="273"/>
      <c r="TK14" s="273"/>
      <c r="TL14" s="273"/>
      <c r="TM14" s="273"/>
      <c r="TN14" s="273"/>
      <c r="TO14" s="273"/>
      <c r="TP14" s="273"/>
      <c r="TQ14" s="273"/>
      <c r="TR14" s="273"/>
      <c r="TS14" s="273"/>
      <c r="TT14" s="273"/>
      <c r="TU14" s="273"/>
      <c r="TV14" s="273"/>
      <c r="TW14" s="273"/>
      <c r="TX14" s="273"/>
      <c r="TY14" s="273"/>
      <c r="TZ14" s="273"/>
      <c r="UA14" s="273"/>
      <c r="UB14" s="273"/>
      <c r="UC14" s="273"/>
      <c r="UD14" s="273"/>
      <c r="UE14" s="273"/>
      <c r="UF14" s="273"/>
      <c r="UG14" s="273"/>
      <c r="UH14" s="273"/>
      <c r="UI14" s="273"/>
      <c r="UJ14" s="273"/>
      <c r="UK14" s="273"/>
      <c r="UL14" s="273"/>
      <c r="UM14" s="273"/>
      <c r="UN14" s="273"/>
      <c r="UO14" s="273"/>
      <c r="UP14" s="273"/>
      <c r="UQ14" s="273"/>
      <c r="UR14" s="273"/>
      <c r="US14" s="273"/>
      <c r="UT14" s="273"/>
      <c r="UU14" s="273"/>
      <c r="UV14" s="273"/>
      <c r="UW14" s="273"/>
      <c r="UX14" s="273"/>
      <c r="UY14" s="273"/>
      <c r="UZ14" s="273"/>
      <c r="VA14" s="273"/>
      <c r="VB14" s="273"/>
      <c r="VC14" s="273"/>
      <c r="VD14" s="273"/>
      <c r="VE14" s="273"/>
      <c r="VF14" s="273"/>
      <c r="VG14" s="273"/>
      <c r="VH14" s="273"/>
      <c r="VI14" s="273"/>
      <c r="VJ14" s="273"/>
      <c r="VK14" s="273"/>
      <c r="VL14" s="273"/>
      <c r="VM14" s="273"/>
      <c r="VN14" s="273"/>
      <c r="VO14" s="273"/>
      <c r="VP14" s="273"/>
      <c r="VQ14" s="273"/>
      <c r="VR14" s="273"/>
      <c r="VS14" s="273"/>
      <c r="VT14" s="273"/>
      <c r="VU14" s="273"/>
      <c r="VV14" s="273"/>
      <c r="VW14" s="273"/>
      <c r="VX14" s="273"/>
      <c r="VY14" s="273"/>
      <c r="VZ14" s="273"/>
      <c r="WA14" s="273"/>
      <c r="WB14" s="273"/>
      <c r="WC14" s="273"/>
      <c r="WD14" s="273"/>
      <c r="WE14" s="273"/>
      <c r="WF14" s="273"/>
      <c r="WG14" s="273"/>
      <c r="WH14" s="273"/>
      <c r="WI14" s="273"/>
      <c r="WJ14" s="273"/>
      <c r="WK14" s="273"/>
      <c r="WL14" s="273"/>
      <c r="WM14" s="273"/>
      <c r="WN14" s="273"/>
      <c r="WO14" s="273"/>
      <c r="WP14" s="273"/>
      <c r="WQ14" s="273"/>
      <c r="WR14" s="273"/>
      <c r="WS14" s="273"/>
      <c r="WT14" s="273"/>
      <c r="WU14" s="273"/>
      <c r="WV14" s="273"/>
      <c r="WW14" s="273"/>
      <c r="WX14" s="273"/>
      <c r="WY14" s="273"/>
      <c r="WZ14" s="273"/>
      <c r="XA14" s="273"/>
      <c r="XB14" s="273"/>
      <c r="XC14" s="273"/>
      <c r="XD14" s="273"/>
      <c r="XE14" s="273"/>
      <c r="XF14" s="273"/>
      <c r="XG14" s="273"/>
      <c r="XH14" s="273"/>
      <c r="XI14" s="273"/>
      <c r="XJ14" s="273"/>
      <c r="XK14" s="273"/>
      <c r="XL14" s="273"/>
      <c r="XM14" s="273"/>
      <c r="XN14" s="273"/>
      <c r="XO14" s="273"/>
      <c r="XP14" s="273"/>
      <c r="XQ14" s="273"/>
      <c r="XR14" s="273"/>
      <c r="XS14" s="273"/>
      <c r="XT14" s="273"/>
      <c r="XU14" s="273"/>
      <c r="XV14" s="273"/>
      <c r="XW14" s="273"/>
      <c r="XX14" s="273"/>
      <c r="XY14" s="273"/>
      <c r="XZ14" s="273"/>
      <c r="YA14" s="273"/>
      <c r="YB14" s="273"/>
      <c r="YC14" s="273"/>
      <c r="YD14" s="273"/>
      <c r="YE14" s="273"/>
      <c r="YF14" s="273"/>
      <c r="YG14" s="273"/>
      <c r="YH14" s="273"/>
      <c r="YI14" s="273"/>
      <c r="YJ14" s="273"/>
      <c r="YK14" s="273"/>
      <c r="YL14" s="273"/>
      <c r="YM14" s="273"/>
      <c r="YN14" s="273"/>
      <c r="YO14" s="273"/>
      <c r="YP14" s="273"/>
      <c r="YQ14" s="273"/>
      <c r="YR14" s="273"/>
      <c r="YS14" s="273"/>
      <c r="YT14" s="273"/>
      <c r="YU14" s="273"/>
      <c r="YV14" s="273"/>
      <c r="YW14" s="273"/>
      <c r="YX14" s="273"/>
      <c r="YY14" s="273"/>
      <c r="YZ14" s="273"/>
      <c r="ZA14" s="273"/>
      <c r="ZB14" s="273"/>
      <c r="ZC14" s="273"/>
      <c r="ZD14" s="273"/>
      <c r="ZE14" s="273"/>
      <c r="ZF14" s="273"/>
      <c r="ZG14" s="273"/>
      <c r="ZH14" s="273"/>
      <c r="ZI14" s="273"/>
      <c r="ZJ14" s="273"/>
      <c r="ZK14" s="273"/>
      <c r="ZL14" s="273"/>
      <c r="ZM14" s="273"/>
      <c r="ZN14" s="273"/>
      <c r="ZO14" s="273"/>
      <c r="ZP14" s="273"/>
      <c r="ZQ14" s="273"/>
      <c r="ZR14" s="273"/>
      <c r="ZS14" s="273"/>
      <c r="ZT14" s="273"/>
      <c r="ZU14" s="273"/>
      <c r="ZV14" s="273"/>
      <c r="ZW14" s="273"/>
      <c r="ZX14" s="273"/>
      <c r="ZY14" s="273"/>
      <c r="ZZ14" s="273"/>
      <c r="AAA14" s="273"/>
      <c r="AAB14" s="273"/>
      <c r="AAC14" s="273"/>
      <c r="AAD14" s="273"/>
      <c r="AAE14" s="273"/>
      <c r="AAF14" s="273"/>
      <c r="AAG14" s="273"/>
      <c r="AAH14" s="273"/>
      <c r="AAI14" s="273"/>
      <c r="AAJ14" s="273"/>
      <c r="AAK14" s="273"/>
      <c r="AAL14" s="273"/>
      <c r="AAM14" s="273"/>
      <c r="AAN14" s="273"/>
      <c r="AAO14" s="273"/>
      <c r="AAP14" s="273"/>
      <c r="AAQ14" s="273"/>
      <c r="AAR14" s="273"/>
      <c r="AAS14" s="273"/>
      <c r="AAT14" s="273"/>
      <c r="AAU14" s="273"/>
      <c r="AAV14" s="273"/>
      <c r="AAW14" s="273"/>
      <c r="AAX14" s="273"/>
      <c r="AAY14" s="273"/>
      <c r="AAZ14" s="273"/>
      <c r="ABA14" s="273"/>
      <c r="ABB14" s="273"/>
      <c r="ABC14" s="273"/>
      <c r="ABD14" s="273"/>
      <c r="ABE14" s="273"/>
      <c r="ABF14" s="273"/>
      <c r="ABG14" s="273"/>
      <c r="ABH14" s="273"/>
      <c r="ABI14" s="273"/>
      <c r="ABJ14" s="273"/>
      <c r="ABK14" s="273"/>
      <c r="ABL14" s="273"/>
      <c r="ABM14" s="273"/>
      <c r="ABN14" s="273"/>
      <c r="ABO14" s="273"/>
      <c r="ABP14" s="273"/>
      <c r="ABQ14" s="273"/>
      <c r="ABR14" s="273"/>
      <c r="ABS14" s="273"/>
      <c r="ABT14" s="273"/>
      <c r="ABU14" s="273"/>
      <c r="ABV14" s="273"/>
      <c r="ABW14" s="273"/>
      <c r="ABX14" s="273"/>
      <c r="ABY14" s="273"/>
      <c r="ABZ14" s="273"/>
      <c r="ACA14" s="273"/>
      <c r="ACB14" s="273"/>
      <c r="ACC14" s="273"/>
      <c r="ACD14" s="273"/>
      <c r="ACE14" s="273"/>
      <c r="ACF14" s="273"/>
      <c r="ACG14" s="273"/>
      <c r="ACH14" s="273"/>
      <c r="ACI14" s="273"/>
      <c r="ACJ14" s="273"/>
      <c r="ACK14" s="273"/>
      <c r="ACL14" s="273"/>
      <c r="ACM14" s="273"/>
      <c r="ACN14" s="273"/>
      <c r="ACO14" s="273"/>
      <c r="ACP14" s="273"/>
      <c r="ACQ14" s="273"/>
      <c r="ACR14" s="273"/>
      <c r="ACS14" s="273"/>
      <c r="ACT14" s="273"/>
      <c r="ACU14" s="273"/>
      <c r="ACV14" s="273"/>
      <c r="ACW14" s="273"/>
      <c r="ACX14" s="273"/>
      <c r="ACY14" s="273"/>
      <c r="ACZ14" s="273"/>
      <c r="ADA14" s="273"/>
      <c r="ADB14" s="273"/>
      <c r="ADC14" s="273"/>
      <c r="ADD14" s="273"/>
      <c r="ADE14" s="273"/>
      <c r="ADF14" s="273"/>
      <c r="ADG14" s="273"/>
      <c r="ADH14" s="273"/>
      <c r="ADI14" s="273"/>
      <c r="ADJ14" s="273"/>
      <c r="ADK14" s="273"/>
      <c r="ADL14" s="273"/>
      <c r="ADM14" s="273"/>
      <c r="ADN14" s="273"/>
      <c r="ADO14" s="273"/>
      <c r="ADP14" s="273"/>
      <c r="ADQ14" s="273"/>
      <c r="ADR14" s="273"/>
      <c r="ADS14" s="273"/>
      <c r="ADT14" s="273"/>
      <c r="ADU14" s="273"/>
      <c r="ADV14" s="273"/>
      <c r="ADW14" s="273"/>
      <c r="ADX14" s="273"/>
      <c r="ADY14" s="273"/>
      <c r="ADZ14" s="273"/>
      <c r="AEA14" s="273"/>
      <c r="AEB14" s="273"/>
      <c r="AEC14" s="273"/>
      <c r="AED14" s="273"/>
      <c r="AEE14" s="273"/>
      <c r="AEF14" s="273"/>
      <c r="AEG14" s="273"/>
      <c r="AEH14" s="273"/>
      <c r="AEI14" s="273"/>
      <c r="AEJ14" s="273"/>
      <c r="AEK14" s="273"/>
      <c r="AEL14" s="273"/>
      <c r="AEM14" s="273"/>
      <c r="AEN14" s="273"/>
      <c r="AEO14" s="273"/>
      <c r="AEP14" s="273"/>
      <c r="AEQ14" s="273"/>
      <c r="AER14" s="273"/>
      <c r="AES14" s="273"/>
      <c r="AET14" s="273"/>
      <c r="AEU14" s="273"/>
      <c r="AEV14" s="273"/>
      <c r="AEW14" s="273"/>
      <c r="AEX14" s="273"/>
      <c r="AEY14" s="273"/>
      <c r="AEZ14" s="273"/>
      <c r="AFA14" s="273"/>
      <c r="AFB14" s="273"/>
      <c r="AFC14" s="273"/>
      <c r="AFD14" s="273"/>
      <c r="AFE14" s="273"/>
      <c r="AFF14" s="273"/>
      <c r="AFG14" s="273"/>
      <c r="AFH14" s="273"/>
      <c r="AFI14" s="273"/>
      <c r="AFJ14" s="273"/>
      <c r="AFK14" s="273"/>
      <c r="AFL14" s="273"/>
      <c r="AFM14" s="273"/>
      <c r="AFN14" s="273"/>
      <c r="AFO14" s="273"/>
      <c r="AFP14" s="273"/>
      <c r="AFQ14" s="273"/>
      <c r="AFR14" s="273"/>
      <c r="AFS14" s="273"/>
      <c r="AFT14" s="273"/>
      <c r="AFU14" s="273"/>
      <c r="AFV14" s="273"/>
      <c r="AFW14" s="273"/>
      <c r="AFX14" s="273"/>
      <c r="AFY14" s="273"/>
      <c r="AFZ14" s="273"/>
      <c r="AGA14" s="273"/>
      <c r="AGB14" s="273"/>
      <c r="AGC14" s="273"/>
      <c r="AGD14" s="273"/>
      <c r="AGE14" s="273"/>
      <c r="AGF14" s="273"/>
      <c r="AGG14" s="273"/>
      <c r="AGH14" s="273"/>
      <c r="AGI14" s="273"/>
      <c r="AGJ14" s="273"/>
      <c r="AGK14" s="273"/>
      <c r="AGL14" s="273"/>
      <c r="AGM14" s="273"/>
      <c r="AGN14" s="273"/>
      <c r="AGO14" s="273"/>
      <c r="AGP14" s="273"/>
      <c r="AGQ14" s="273"/>
      <c r="AGR14" s="273"/>
      <c r="AGS14" s="273"/>
      <c r="AGT14" s="273"/>
      <c r="AGU14" s="273"/>
      <c r="AGV14" s="273"/>
      <c r="AGW14" s="273"/>
      <c r="AGX14" s="273"/>
      <c r="AGY14" s="273"/>
      <c r="AGZ14" s="273"/>
      <c r="AHA14" s="273"/>
      <c r="AHB14" s="273"/>
      <c r="AHC14" s="273"/>
      <c r="AHD14" s="273"/>
      <c r="AHE14" s="273"/>
      <c r="AHF14" s="273"/>
      <c r="AHG14" s="273"/>
      <c r="AHH14" s="273"/>
      <c r="AHI14" s="273"/>
      <c r="AHJ14" s="273"/>
      <c r="AHK14" s="273"/>
      <c r="AHL14" s="273"/>
      <c r="AHM14" s="273"/>
      <c r="AHN14" s="273"/>
      <c r="AHO14" s="273"/>
      <c r="AHP14" s="273"/>
      <c r="AHQ14" s="273"/>
      <c r="AHR14" s="273"/>
      <c r="AHS14" s="273"/>
      <c r="AHT14" s="273"/>
      <c r="AHU14" s="273"/>
      <c r="AHV14" s="273"/>
      <c r="AHW14" s="273"/>
      <c r="AHX14" s="273"/>
      <c r="AHY14" s="273"/>
      <c r="AHZ14" s="273"/>
      <c r="AIA14" s="273"/>
      <c r="AIB14" s="273"/>
      <c r="AIC14" s="273"/>
      <c r="AID14" s="273"/>
      <c r="AIE14" s="273"/>
      <c r="AIF14" s="273"/>
      <c r="AIG14" s="273"/>
      <c r="AIH14" s="273"/>
      <c r="AII14" s="273"/>
      <c r="AIJ14" s="273"/>
      <c r="AIK14" s="273"/>
      <c r="AIL14" s="273"/>
      <c r="AIM14" s="273"/>
      <c r="AIN14" s="273"/>
      <c r="AIO14" s="273"/>
      <c r="AIP14" s="273"/>
      <c r="AIQ14" s="273"/>
      <c r="AIR14" s="273"/>
      <c r="AIS14" s="273"/>
      <c r="AIT14" s="273"/>
      <c r="AIU14" s="273"/>
      <c r="AIV14" s="273"/>
      <c r="AIW14" s="273"/>
      <c r="AIX14" s="273"/>
      <c r="AIY14" s="273"/>
      <c r="AIZ14" s="273"/>
      <c r="AJA14" s="273"/>
      <c r="AJB14" s="273"/>
      <c r="AJC14" s="273"/>
      <c r="AJD14" s="273"/>
      <c r="AJE14" s="273"/>
      <c r="AJF14" s="273"/>
      <c r="AJG14" s="273"/>
      <c r="AJH14" s="273"/>
      <c r="AJI14" s="273"/>
      <c r="AJJ14" s="273"/>
      <c r="AJK14" s="273"/>
      <c r="AJL14" s="273"/>
      <c r="AJM14" s="273"/>
      <c r="AJN14" s="273"/>
      <c r="AJO14" s="273"/>
      <c r="AJP14" s="273"/>
      <c r="AJQ14" s="273"/>
      <c r="AJR14" s="273"/>
      <c r="AJS14" s="273"/>
      <c r="AJT14" s="273"/>
      <c r="AJU14" s="273"/>
      <c r="AJV14" s="273"/>
      <c r="AJW14" s="273"/>
      <c r="AJX14" s="273"/>
      <c r="AJY14" s="273"/>
      <c r="AJZ14" s="273"/>
      <c r="AKA14" s="273"/>
      <c r="AKB14" s="273"/>
      <c r="AKC14" s="273"/>
      <c r="AKD14" s="273"/>
      <c r="AKE14" s="273"/>
      <c r="AKF14" s="273"/>
      <c r="AKG14" s="273"/>
      <c r="AKH14" s="273"/>
      <c r="AKI14" s="273"/>
      <c r="AKJ14" s="273"/>
      <c r="AKK14" s="273"/>
      <c r="AKL14" s="273"/>
      <c r="AKM14" s="273"/>
      <c r="AKN14" s="273"/>
      <c r="AKO14" s="273"/>
      <c r="AKP14" s="273"/>
      <c r="AKQ14" s="273"/>
      <c r="AKR14" s="273"/>
      <c r="AKS14" s="273"/>
      <c r="AKT14" s="273"/>
      <c r="AKU14" s="273"/>
      <c r="AKV14" s="273"/>
      <c r="AKW14" s="273"/>
      <c r="AKX14" s="273"/>
      <c r="AKY14" s="273"/>
      <c r="AKZ14" s="273"/>
      <c r="ALA14" s="273"/>
      <c r="ALB14" s="273"/>
      <c r="ALC14" s="273"/>
      <c r="ALD14" s="273"/>
      <c r="ALE14" s="273"/>
      <c r="ALF14" s="273"/>
      <c r="ALG14" s="273"/>
      <c r="ALH14" s="273"/>
      <c r="ALI14" s="273"/>
      <c r="ALJ14" s="273"/>
      <c r="ALK14" s="273"/>
      <c r="ALL14" s="273"/>
      <c r="ALM14" s="273"/>
      <c r="ALN14" s="273"/>
      <c r="ALO14" s="273"/>
      <c r="ALP14" s="273"/>
      <c r="ALQ14" s="273"/>
      <c r="ALR14" s="273"/>
      <c r="ALS14" s="273"/>
      <c r="ALT14" s="273"/>
      <c r="ALU14" s="273"/>
      <c r="ALV14" s="273"/>
      <c r="ALW14" s="273"/>
      <c r="ALX14" s="273"/>
      <c r="ALY14" s="273"/>
      <c r="ALZ14" s="273"/>
      <c r="AMA14" s="273"/>
      <c r="AMB14" s="273"/>
      <c r="AMC14" s="273"/>
      <c r="AMD14" s="273"/>
      <c r="AME14" s="273"/>
      <c r="AMF14" s="273"/>
      <c r="AMG14" s="273"/>
      <c r="AMH14" s="273"/>
      <c r="AMI14" s="273"/>
      <c r="AMJ14" s="273"/>
    </row>
    <row r="15" spans="1:1024" ht="15.75" customHeight="1" x14ac:dyDescent="0.2">
      <c r="A15" s="341">
        <v>4</v>
      </c>
      <c r="B15" s="342">
        <v>4</v>
      </c>
      <c r="C15" s="360"/>
      <c r="D15" s="1627"/>
      <c r="E15" s="344" t="s">
        <v>50</v>
      </c>
      <c r="F15" s="345">
        <v>4</v>
      </c>
      <c r="G15" s="345">
        <v>4</v>
      </c>
      <c r="H15" s="346">
        <f>G15*100/F15</f>
        <v>100</v>
      </c>
      <c r="I15" s="346">
        <v>1</v>
      </c>
      <c r="J15" s="361">
        <f>I15*G15</f>
        <v>4</v>
      </c>
      <c r="K15" s="348">
        <f>J15*B15</f>
        <v>16</v>
      </c>
      <c r="L15" s="348">
        <f>B15*7960</f>
        <v>31840</v>
      </c>
      <c r="M15" s="348">
        <f>L15*J15</f>
        <v>127360</v>
      </c>
      <c r="N15" s="348">
        <f>C15+J15</f>
        <v>4</v>
      </c>
      <c r="O15" s="348">
        <f>N15*7960</f>
        <v>31840</v>
      </c>
      <c r="P15" s="349">
        <f>K15+N15</f>
        <v>20</v>
      </c>
      <c r="Q15" s="349">
        <f>M15+P15</f>
        <v>127380</v>
      </c>
      <c r="R15" s="350"/>
      <c r="S15" s="351"/>
      <c r="T15" s="362">
        <v>4</v>
      </c>
      <c r="U15" s="1626"/>
      <c r="V15" s="363" t="s">
        <v>50</v>
      </c>
      <c r="W15" s="345">
        <v>4</v>
      </c>
      <c r="X15" s="345">
        <v>4</v>
      </c>
      <c r="Y15" s="346">
        <f>X15*100/W15</f>
        <v>100</v>
      </c>
      <c r="Z15" s="346">
        <v>1</v>
      </c>
      <c r="AA15" s="361">
        <f>Z15*X15</f>
        <v>4</v>
      </c>
      <c r="AB15" s="364"/>
      <c r="AC15" s="355">
        <f t="shared" si="0"/>
        <v>4</v>
      </c>
      <c r="AD15" s="355">
        <f t="shared" si="0"/>
        <v>0</v>
      </c>
      <c r="AE15" s="356">
        <f>AD15*100/AC15</f>
        <v>0</v>
      </c>
      <c r="AF15" s="365"/>
      <c r="AG15" s="365"/>
      <c r="AH15" s="365"/>
      <c r="AI15" s="365"/>
      <c r="AJ15" s="365"/>
      <c r="AK15" s="365"/>
      <c r="AL15" s="365"/>
      <c r="AM15" s="365"/>
      <c r="AN15" s="365"/>
      <c r="AO15" s="365"/>
      <c r="AP15" s="365"/>
      <c r="AQ15" s="365"/>
      <c r="AR15" s="358"/>
      <c r="AS15" s="358"/>
      <c r="AT15" s="359">
        <v>1</v>
      </c>
      <c r="AU15" s="359"/>
      <c r="AV15" s="359">
        <v>1</v>
      </c>
      <c r="AW15" s="359"/>
      <c r="AX15" s="359">
        <v>1</v>
      </c>
      <c r="AY15" s="359"/>
      <c r="AZ15" s="359">
        <v>1</v>
      </c>
      <c r="BA15" s="359"/>
      <c r="BB15" s="364"/>
      <c r="BC15" s="364"/>
      <c r="BD15" s="355">
        <f>AF15+AH15+AJ15+AL15+AN15+AP15+AR15+AT15+AV15+AX15+AZ15</f>
        <v>4</v>
      </c>
      <c r="BE15" s="355">
        <f>AG15+AI15+AK15+AM15+AO15+AQ15+AS15+AU15+AW15+AY15+BA15+BC15</f>
        <v>0</v>
      </c>
      <c r="BF15" s="273"/>
      <c r="BG15" s="273"/>
      <c r="BH15" s="273"/>
      <c r="BI15" s="273"/>
      <c r="BJ15" s="273"/>
      <c r="BK15" s="273"/>
      <c r="BL15" s="273"/>
      <c r="BM15" s="273"/>
      <c r="BN15" s="273"/>
      <c r="BO15" s="273"/>
      <c r="BP15" s="273"/>
      <c r="BQ15" s="273"/>
      <c r="BR15" s="273"/>
      <c r="BS15" s="273"/>
      <c r="BT15" s="273"/>
      <c r="BU15" s="273"/>
      <c r="BV15" s="273"/>
      <c r="BW15" s="273"/>
      <c r="BX15" s="273"/>
      <c r="BY15" s="273"/>
      <c r="BZ15" s="273"/>
      <c r="CA15" s="273"/>
      <c r="CB15" s="273"/>
      <c r="CC15" s="273"/>
      <c r="CD15" s="273"/>
      <c r="CE15" s="273"/>
      <c r="CF15" s="273"/>
      <c r="CG15" s="273"/>
      <c r="CH15" s="273"/>
      <c r="CI15" s="273"/>
      <c r="CJ15" s="273"/>
      <c r="CK15" s="273"/>
      <c r="CL15" s="273"/>
      <c r="CM15" s="273"/>
      <c r="CN15" s="273"/>
      <c r="CO15" s="273"/>
      <c r="CP15" s="273"/>
      <c r="CQ15" s="273"/>
      <c r="CR15" s="273"/>
      <c r="CS15" s="273"/>
      <c r="CT15" s="273"/>
      <c r="CU15" s="273"/>
      <c r="CV15" s="273"/>
      <c r="CW15" s="273"/>
      <c r="CX15" s="273"/>
      <c r="CY15" s="273"/>
      <c r="CZ15" s="273"/>
      <c r="DA15" s="273"/>
      <c r="DB15" s="273"/>
      <c r="DC15" s="273"/>
      <c r="DD15" s="273"/>
      <c r="DE15" s="273"/>
      <c r="DF15" s="273"/>
      <c r="DG15" s="273"/>
      <c r="DH15" s="273"/>
      <c r="DI15" s="273"/>
      <c r="DJ15" s="273"/>
      <c r="DK15" s="273"/>
      <c r="DL15" s="273"/>
      <c r="DM15" s="273"/>
      <c r="DN15" s="273"/>
      <c r="DO15" s="273"/>
      <c r="DP15" s="273"/>
      <c r="DQ15" s="273"/>
      <c r="DR15" s="273"/>
      <c r="DS15" s="273"/>
      <c r="DT15" s="273"/>
      <c r="DU15" s="273"/>
      <c r="DV15" s="273"/>
      <c r="DW15" s="273"/>
      <c r="DX15" s="273"/>
      <c r="DY15" s="273"/>
      <c r="DZ15" s="273"/>
      <c r="EA15" s="273"/>
      <c r="EB15" s="273"/>
      <c r="EC15" s="273"/>
      <c r="ED15" s="273"/>
      <c r="EE15" s="273"/>
      <c r="EF15" s="273"/>
      <c r="EG15" s="273"/>
      <c r="EH15" s="273"/>
      <c r="EI15" s="273"/>
      <c r="EJ15" s="273"/>
      <c r="EK15" s="273"/>
      <c r="EL15" s="273"/>
      <c r="EM15" s="273"/>
      <c r="EN15" s="273"/>
      <c r="EO15" s="273"/>
      <c r="EP15" s="273"/>
      <c r="EQ15" s="273"/>
      <c r="ER15" s="273"/>
      <c r="ES15" s="273"/>
      <c r="ET15" s="273"/>
      <c r="EU15" s="273"/>
      <c r="EV15" s="273"/>
      <c r="EW15" s="273"/>
      <c r="EX15" s="273"/>
      <c r="EY15" s="273"/>
      <c r="EZ15" s="273"/>
      <c r="FA15" s="273"/>
      <c r="FB15" s="273"/>
      <c r="FC15" s="273"/>
      <c r="FD15" s="273"/>
      <c r="FE15" s="273"/>
      <c r="FF15" s="273"/>
      <c r="FG15" s="273"/>
      <c r="FH15" s="273"/>
      <c r="FI15" s="273"/>
      <c r="FJ15" s="273"/>
      <c r="FK15" s="273"/>
      <c r="FL15" s="273"/>
      <c r="FM15" s="273"/>
      <c r="FN15" s="273"/>
      <c r="FO15" s="273"/>
      <c r="FP15" s="273"/>
      <c r="FQ15" s="273"/>
      <c r="FR15" s="273"/>
      <c r="FS15" s="273"/>
      <c r="FT15" s="273"/>
      <c r="FU15" s="273"/>
      <c r="FV15" s="273"/>
      <c r="FW15" s="273"/>
      <c r="FX15" s="273"/>
      <c r="FY15" s="273"/>
      <c r="FZ15" s="273"/>
      <c r="GA15" s="273"/>
      <c r="GB15" s="273"/>
      <c r="GC15" s="273"/>
      <c r="GD15" s="273"/>
      <c r="GE15" s="273"/>
      <c r="GF15" s="273"/>
      <c r="GG15" s="273"/>
      <c r="GH15" s="273"/>
      <c r="GI15" s="273"/>
      <c r="GJ15" s="273"/>
      <c r="GK15" s="273"/>
      <c r="GL15" s="273"/>
      <c r="GM15" s="273"/>
      <c r="GN15" s="273"/>
      <c r="GO15" s="273"/>
      <c r="GP15" s="273"/>
      <c r="GQ15" s="273"/>
      <c r="GR15" s="273"/>
      <c r="GS15" s="273"/>
      <c r="GT15" s="273"/>
      <c r="GU15" s="273"/>
      <c r="GV15" s="273"/>
      <c r="GW15" s="273"/>
      <c r="GX15" s="273"/>
      <c r="GY15" s="273"/>
      <c r="GZ15" s="273"/>
      <c r="HA15" s="273"/>
      <c r="HB15" s="273"/>
      <c r="HC15" s="273"/>
      <c r="HD15" s="273"/>
      <c r="HE15" s="273"/>
      <c r="HF15" s="273"/>
      <c r="HG15" s="273"/>
      <c r="HH15" s="273"/>
      <c r="HI15" s="273"/>
      <c r="HJ15" s="273"/>
      <c r="HK15" s="273"/>
      <c r="HL15" s="273"/>
      <c r="HM15" s="273"/>
      <c r="HN15" s="273"/>
      <c r="HO15" s="273"/>
      <c r="HP15" s="273"/>
      <c r="HQ15" s="273"/>
      <c r="HR15" s="273"/>
      <c r="HS15" s="273"/>
      <c r="HT15" s="273"/>
      <c r="HU15" s="273"/>
      <c r="HV15" s="273"/>
      <c r="HW15" s="273"/>
      <c r="HX15" s="273"/>
      <c r="HY15" s="273"/>
      <c r="HZ15" s="273"/>
      <c r="IA15" s="273"/>
      <c r="IB15" s="273"/>
      <c r="IC15" s="273"/>
      <c r="ID15" s="273"/>
      <c r="IE15" s="273"/>
      <c r="IF15" s="273"/>
      <c r="IG15" s="273"/>
      <c r="IH15" s="273"/>
      <c r="II15" s="273"/>
      <c r="IJ15" s="273"/>
      <c r="IK15" s="273"/>
      <c r="IL15" s="273"/>
      <c r="IM15" s="273"/>
      <c r="IN15" s="273"/>
      <c r="IO15" s="273"/>
      <c r="IP15" s="273"/>
      <c r="IQ15" s="273"/>
      <c r="IR15" s="273"/>
      <c r="IS15" s="273"/>
      <c r="IT15" s="273"/>
      <c r="IU15" s="273"/>
      <c r="IV15" s="273"/>
      <c r="IW15" s="273"/>
      <c r="IX15" s="273"/>
      <c r="IY15" s="273"/>
      <c r="IZ15" s="273"/>
      <c r="JA15" s="273"/>
      <c r="JB15" s="273"/>
      <c r="JC15" s="273"/>
      <c r="JD15" s="273"/>
      <c r="JE15" s="273"/>
      <c r="JF15" s="273"/>
      <c r="JG15" s="273"/>
      <c r="JH15" s="273"/>
      <c r="JI15" s="273"/>
      <c r="JJ15" s="273"/>
      <c r="JK15" s="273"/>
      <c r="JL15" s="273"/>
      <c r="JM15" s="273"/>
      <c r="JN15" s="273"/>
      <c r="JO15" s="273"/>
      <c r="JP15" s="273"/>
      <c r="JQ15" s="273"/>
      <c r="JR15" s="273"/>
      <c r="JS15" s="273"/>
      <c r="JT15" s="273"/>
      <c r="JU15" s="273"/>
      <c r="JV15" s="273"/>
      <c r="JW15" s="273"/>
      <c r="JX15" s="273"/>
      <c r="JY15" s="273"/>
      <c r="JZ15" s="273"/>
      <c r="KA15" s="273"/>
      <c r="KB15" s="273"/>
      <c r="KC15" s="273"/>
      <c r="KD15" s="273"/>
      <c r="KE15" s="273"/>
      <c r="KF15" s="273"/>
      <c r="KG15" s="273"/>
      <c r="KH15" s="273"/>
      <c r="KI15" s="273"/>
      <c r="KJ15" s="273"/>
      <c r="KK15" s="273"/>
      <c r="KL15" s="273"/>
      <c r="KM15" s="273"/>
      <c r="KN15" s="273"/>
      <c r="KO15" s="273"/>
      <c r="KP15" s="273"/>
      <c r="KQ15" s="273"/>
      <c r="KR15" s="273"/>
      <c r="KS15" s="273"/>
      <c r="KT15" s="273"/>
      <c r="KU15" s="273"/>
      <c r="KV15" s="273"/>
      <c r="KW15" s="273"/>
      <c r="KX15" s="273"/>
      <c r="KY15" s="273"/>
      <c r="KZ15" s="273"/>
      <c r="LA15" s="273"/>
      <c r="LB15" s="273"/>
      <c r="LC15" s="273"/>
      <c r="LD15" s="273"/>
      <c r="LE15" s="273"/>
      <c r="LF15" s="273"/>
      <c r="LG15" s="273"/>
      <c r="LH15" s="273"/>
      <c r="LI15" s="273"/>
      <c r="LJ15" s="273"/>
      <c r="LK15" s="273"/>
      <c r="LL15" s="273"/>
      <c r="LM15" s="273"/>
      <c r="LN15" s="273"/>
      <c r="LO15" s="273"/>
      <c r="LP15" s="273"/>
      <c r="LQ15" s="273"/>
      <c r="LR15" s="273"/>
      <c r="LS15" s="273"/>
      <c r="LT15" s="273"/>
      <c r="LU15" s="273"/>
      <c r="LV15" s="273"/>
      <c r="LW15" s="273"/>
      <c r="LX15" s="273"/>
      <c r="LY15" s="273"/>
      <c r="LZ15" s="273"/>
      <c r="MA15" s="273"/>
      <c r="MB15" s="273"/>
      <c r="MC15" s="273"/>
      <c r="MD15" s="273"/>
      <c r="ME15" s="273"/>
      <c r="MF15" s="273"/>
      <c r="MG15" s="273"/>
      <c r="MH15" s="273"/>
      <c r="MI15" s="273"/>
      <c r="MJ15" s="273"/>
      <c r="MK15" s="273"/>
      <c r="ML15" s="273"/>
      <c r="MM15" s="273"/>
      <c r="MN15" s="273"/>
      <c r="MO15" s="273"/>
      <c r="MP15" s="273"/>
      <c r="MQ15" s="273"/>
      <c r="MR15" s="273"/>
      <c r="MS15" s="273"/>
      <c r="MT15" s="273"/>
      <c r="MU15" s="273"/>
      <c r="MV15" s="273"/>
      <c r="MW15" s="273"/>
      <c r="MX15" s="273"/>
      <c r="MY15" s="273"/>
      <c r="MZ15" s="273"/>
      <c r="NA15" s="273"/>
      <c r="NB15" s="273"/>
      <c r="NC15" s="273"/>
      <c r="ND15" s="273"/>
      <c r="NE15" s="273"/>
      <c r="NF15" s="273"/>
      <c r="NG15" s="273"/>
      <c r="NH15" s="273"/>
      <c r="NI15" s="273"/>
      <c r="NJ15" s="273"/>
      <c r="NK15" s="273"/>
      <c r="NL15" s="273"/>
      <c r="NM15" s="273"/>
      <c r="NN15" s="273"/>
      <c r="NO15" s="273"/>
      <c r="NP15" s="273"/>
      <c r="NQ15" s="273"/>
      <c r="NR15" s="273"/>
      <c r="NS15" s="273"/>
      <c r="NT15" s="273"/>
      <c r="NU15" s="273"/>
      <c r="NV15" s="273"/>
      <c r="NW15" s="273"/>
      <c r="NX15" s="273"/>
      <c r="NY15" s="273"/>
      <c r="NZ15" s="273"/>
      <c r="OA15" s="273"/>
      <c r="OB15" s="273"/>
      <c r="OC15" s="273"/>
      <c r="OD15" s="273"/>
      <c r="OE15" s="273"/>
      <c r="OF15" s="273"/>
      <c r="OG15" s="273"/>
      <c r="OH15" s="273"/>
      <c r="OI15" s="273"/>
      <c r="OJ15" s="273"/>
      <c r="OK15" s="273"/>
      <c r="OL15" s="273"/>
      <c r="OM15" s="273"/>
      <c r="ON15" s="273"/>
      <c r="OO15" s="273"/>
      <c r="OP15" s="273"/>
      <c r="OQ15" s="273"/>
      <c r="OR15" s="273"/>
      <c r="OS15" s="273"/>
      <c r="OT15" s="273"/>
      <c r="OU15" s="273"/>
      <c r="OV15" s="273"/>
      <c r="OW15" s="273"/>
      <c r="OX15" s="273"/>
      <c r="OY15" s="273"/>
      <c r="OZ15" s="273"/>
      <c r="PA15" s="273"/>
      <c r="PB15" s="273"/>
      <c r="PC15" s="273"/>
      <c r="PD15" s="273"/>
      <c r="PE15" s="273"/>
      <c r="PF15" s="273"/>
      <c r="PG15" s="273"/>
      <c r="PH15" s="273"/>
      <c r="PI15" s="273"/>
      <c r="PJ15" s="273"/>
      <c r="PK15" s="273"/>
      <c r="PL15" s="273"/>
      <c r="PM15" s="273"/>
      <c r="PN15" s="273"/>
      <c r="PO15" s="273"/>
      <c r="PP15" s="273"/>
      <c r="PQ15" s="273"/>
      <c r="PR15" s="273"/>
      <c r="PS15" s="273"/>
      <c r="PT15" s="273"/>
      <c r="PU15" s="273"/>
      <c r="PV15" s="273"/>
      <c r="PW15" s="273"/>
      <c r="PX15" s="273"/>
      <c r="PY15" s="273"/>
      <c r="PZ15" s="273"/>
      <c r="QA15" s="273"/>
      <c r="QB15" s="273"/>
      <c r="QC15" s="273"/>
      <c r="QD15" s="273"/>
      <c r="QE15" s="273"/>
      <c r="QF15" s="273"/>
      <c r="QG15" s="273"/>
      <c r="QH15" s="273"/>
      <c r="QI15" s="273"/>
      <c r="QJ15" s="273"/>
      <c r="QK15" s="273"/>
      <c r="QL15" s="273"/>
      <c r="QM15" s="273"/>
      <c r="QN15" s="273"/>
      <c r="QO15" s="273"/>
      <c r="QP15" s="273"/>
      <c r="QQ15" s="273"/>
      <c r="QR15" s="273"/>
      <c r="QS15" s="273"/>
      <c r="QT15" s="273"/>
      <c r="QU15" s="273"/>
      <c r="QV15" s="273"/>
      <c r="QW15" s="273"/>
      <c r="QX15" s="273"/>
      <c r="QY15" s="273"/>
      <c r="QZ15" s="273"/>
      <c r="RA15" s="273"/>
      <c r="RB15" s="273"/>
      <c r="RC15" s="273"/>
      <c r="RD15" s="273"/>
      <c r="RE15" s="273"/>
      <c r="RF15" s="273"/>
      <c r="RG15" s="273"/>
      <c r="RH15" s="273"/>
      <c r="RI15" s="273"/>
      <c r="RJ15" s="273"/>
      <c r="RK15" s="273"/>
      <c r="RL15" s="273"/>
      <c r="RM15" s="273"/>
      <c r="RN15" s="273"/>
      <c r="RO15" s="273"/>
      <c r="RP15" s="273"/>
      <c r="RQ15" s="273"/>
      <c r="RR15" s="273"/>
      <c r="RS15" s="273"/>
      <c r="RT15" s="273"/>
      <c r="RU15" s="273"/>
      <c r="RV15" s="273"/>
      <c r="RW15" s="273"/>
      <c r="RX15" s="273"/>
      <c r="RY15" s="273"/>
      <c r="RZ15" s="273"/>
      <c r="SA15" s="273"/>
      <c r="SB15" s="273"/>
      <c r="SC15" s="273"/>
      <c r="SD15" s="273"/>
      <c r="SE15" s="273"/>
      <c r="SF15" s="273"/>
      <c r="SG15" s="273"/>
      <c r="SH15" s="273"/>
      <c r="SI15" s="273"/>
      <c r="SJ15" s="273"/>
      <c r="SK15" s="273"/>
      <c r="SL15" s="273"/>
      <c r="SM15" s="273"/>
      <c r="SN15" s="273"/>
      <c r="SO15" s="273"/>
      <c r="SP15" s="273"/>
      <c r="SQ15" s="273"/>
      <c r="SR15" s="273"/>
      <c r="SS15" s="273"/>
      <c r="ST15" s="273"/>
      <c r="SU15" s="273"/>
      <c r="SV15" s="273"/>
      <c r="SW15" s="273"/>
      <c r="SX15" s="273"/>
      <c r="SY15" s="273"/>
      <c r="SZ15" s="273"/>
      <c r="TA15" s="273"/>
      <c r="TB15" s="273"/>
      <c r="TC15" s="273"/>
      <c r="TD15" s="273"/>
      <c r="TE15" s="273"/>
      <c r="TF15" s="273"/>
      <c r="TG15" s="273"/>
      <c r="TH15" s="273"/>
      <c r="TI15" s="273"/>
      <c r="TJ15" s="273"/>
      <c r="TK15" s="273"/>
      <c r="TL15" s="273"/>
      <c r="TM15" s="273"/>
      <c r="TN15" s="273"/>
      <c r="TO15" s="273"/>
      <c r="TP15" s="273"/>
      <c r="TQ15" s="273"/>
      <c r="TR15" s="273"/>
      <c r="TS15" s="273"/>
      <c r="TT15" s="273"/>
      <c r="TU15" s="273"/>
      <c r="TV15" s="273"/>
      <c r="TW15" s="273"/>
      <c r="TX15" s="273"/>
      <c r="TY15" s="273"/>
      <c r="TZ15" s="273"/>
      <c r="UA15" s="273"/>
      <c r="UB15" s="273"/>
      <c r="UC15" s="273"/>
      <c r="UD15" s="273"/>
      <c r="UE15" s="273"/>
      <c r="UF15" s="273"/>
      <c r="UG15" s="273"/>
      <c r="UH15" s="273"/>
      <c r="UI15" s="273"/>
      <c r="UJ15" s="273"/>
      <c r="UK15" s="273"/>
      <c r="UL15" s="273"/>
      <c r="UM15" s="273"/>
      <c r="UN15" s="273"/>
      <c r="UO15" s="273"/>
      <c r="UP15" s="273"/>
      <c r="UQ15" s="273"/>
      <c r="UR15" s="273"/>
      <c r="US15" s="273"/>
      <c r="UT15" s="273"/>
      <c r="UU15" s="273"/>
      <c r="UV15" s="273"/>
      <c r="UW15" s="273"/>
      <c r="UX15" s="273"/>
      <c r="UY15" s="273"/>
      <c r="UZ15" s="273"/>
      <c r="VA15" s="273"/>
      <c r="VB15" s="273"/>
      <c r="VC15" s="273"/>
      <c r="VD15" s="273"/>
      <c r="VE15" s="273"/>
      <c r="VF15" s="273"/>
      <c r="VG15" s="273"/>
      <c r="VH15" s="273"/>
      <c r="VI15" s="273"/>
      <c r="VJ15" s="273"/>
      <c r="VK15" s="273"/>
      <c r="VL15" s="273"/>
      <c r="VM15" s="273"/>
      <c r="VN15" s="273"/>
      <c r="VO15" s="273"/>
      <c r="VP15" s="273"/>
      <c r="VQ15" s="273"/>
      <c r="VR15" s="273"/>
      <c r="VS15" s="273"/>
      <c r="VT15" s="273"/>
      <c r="VU15" s="273"/>
      <c r="VV15" s="273"/>
      <c r="VW15" s="273"/>
      <c r="VX15" s="273"/>
      <c r="VY15" s="273"/>
      <c r="VZ15" s="273"/>
      <c r="WA15" s="273"/>
      <c r="WB15" s="273"/>
      <c r="WC15" s="273"/>
      <c r="WD15" s="273"/>
      <c r="WE15" s="273"/>
      <c r="WF15" s="273"/>
      <c r="WG15" s="273"/>
      <c r="WH15" s="273"/>
      <c r="WI15" s="273"/>
      <c r="WJ15" s="273"/>
      <c r="WK15" s="273"/>
      <c r="WL15" s="273"/>
      <c r="WM15" s="273"/>
      <c r="WN15" s="273"/>
      <c r="WO15" s="273"/>
      <c r="WP15" s="273"/>
      <c r="WQ15" s="273"/>
      <c r="WR15" s="273"/>
      <c r="WS15" s="273"/>
      <c r="WT15" s="273"/>
      <c r="WU15" s="273"/>
      <c r="WV15" s="273"/>
      <c r="WW15" s="273"/>
      <c r="WX15" s="273"/>
      <c r="WY15" s="273"/>
      <c r="WZ15" s="273"/>
      <c r="XA15" s="273"/>
      <c r="XB15" s="273"/>
      <c r="XC15" s="273"/>
      <c r="XD15" s="273"/>
      <c r="XE15" s="273"/>
      <c r="XF15" s="273"/>
      <c r="XG15" s="273"/>
      <c r="XH15" s="273"/>
      <c r="XI15" s="273"/>
      <c r="XJ15" s="273"/>
      <c r="XK15" s="273"/>
      <c r="XL15" s="273"/>
      <c r="XM15" s="273"/>
      <c r="XN15" s="273"/>
      <c r="XO15" s="273"/>
      <c r="XP15" s="273"/>
      <c r="XQ15" s="273"/>
      <c r="XR15" s="273"/>
      <c r="XS15" s="273"/>
      <c r="XT15" s="273"/>
      <c r="XU15" s="273"/>
      <c r="XV15" s="273"/>
      <c r="XW15" s="273"/>
      <c r="XX15" s="273"/>
      <c r="XY15" s="273"/>
      <c r="XZ15" s="273"/>
      <c r="YA15" s="273"/>
      <c r="YB15" s="273"/>
      <c r="YC15" s="273"/>
      <c r="YD15" s="273"/>
      <c r="YE15" s="273"/>
      <c r="YF15" s="273"/>
      <c r="YG15" s="273"/>
      <c r="YH15" s="273"/>
      <c r="YI15" s="273"/>
      <c r="YJ15" s="273"/>
      <c r="YK15" s="273"/>
      <c r="YL15" s="273"/>
      <c r="YM15" s="273"/>
      <c r="YN15" s="273"/>
      <c r="YO15" s="273"/>
      <c r="YP15" s="273"/>
      <c r="YQ15" s="273"/>
      <c r="YR15" s="273"/>
      <c r="YS15" s="273"/>
      <c r="YT15" s="273"/>
      <c r="YU15" s="273"/>
      <c r="YV15" s="273"/>
      <c r="YW15" s="273"/>
      <c r="YX15" s="273"/>
      <c r="YY15" s="273"/>
      <c r="YZ15" s="273"/>
      <c r="ZA15" s="273"/>
      <c r="ZB15" s="273"/>
      <c r="ZC15" s="273"/>
      <c r="ZD15" s="273"/>
      <c r="ZE15" s="273"/>
      <c r="ZF15" s="273"/>
      <c r="ZG15" s="273"/>
      <c r="ZH15" s="273"/>
      <c r="ZI15" s="273"/>
      <c r="ZJ15" s="273"/>
      <c r="ZK15" s="273"/>
      <c r="ZL15" s="273"/>
      <c r="ZM15" s="273"/>
      <c r="ZN15" s="273"/>
      <c r="ZO15" s="273"/>
      <c r="ZP15" s="273"/>
      <c r="ZQ15" s="273"/>
      <c r="ZR15" s="273"/>
      <c r="ZS15" s="273"/>
      <c r="ZT15" s="273"/>
      <c r="ZU15" s="273"/>
      <c r="ZV15" s="273"/>
      <c r="ZW15" s="273"/>
      <c r="ZX15" s="273"/>
      <c r="ZY15" s="273"/>
      <c r="ZZ15" s="273"/>
      <c r="AAA15" s="273"/>
      <c r="AAB15" s="273"/>
      <c r="AAC15" s="273"/>
      <c r="AAD15" s="273"/>
      <c r="AAE15" s="273"/>
      <c r="AAF15" s="273"/>
      <c r="AAG15" s="273"/>
      <c r="AAH15" s="273"/>
      <c r="AAI15" s="273"/>
      <c r="AAJ15" s="273"/>
      <c r="AAK15" s="273"/>
      <c r="AAL15" s="273"/>
      <c r="AAM15" s="273"/>
      <c r="AAN15" s="273"/>
      <c r="AAO15" s="273"/>
      <c r="AAP15" s="273"/>
      <c r="AAQ15" s="273"/>
      <c r="AAR15" s="273"/>
      <c r="AAS15" s="273"/>
      <c r="AAT15" s="273"/>
      <c r="AAU15" s="273"/>
      <c r="AAV15" s="273"/>
      <c r="AAW15" s="273"/>
      <c r="AAX15" s="273"/>
      <c r="AAY15" s="273"/>
      <c r="AAZ15" s="273"/>
      <c r="ABA15" s="273"/>
      <c r="ABB15" s="273"/>
      <c r="ABC15" s="273"/>
      <c r="ABD15" s="273"/>
      <c r="ABE15" s="273"/>
      <c r="ABF15" s="273"/>
      <c r="ABG15" s="273"/>
      <c r="ABH15" s="273"/>
      <c r="ABI15" s="273"/>
      <c r="ABJ15" s="273"/>
      <c r="ABK15" s="273"/>
      <c r="ABL15" s="273"/>
      <c r="ABM15" s="273"/>
      <c r="ABN15" s="273"/>
      <c r="ABO15" s="273"/>
      <c r="ABP15" s="273"/>
      <c r="ABQ15" s="273"/>
      <c r="ABR15" s="273"/>
      <c r="ABS15" s="273"/>
      <c r="ABT15" s="273"/>
      <c r="ABU15" s="273"/>
      <c r="ABV15" s="273"/>
      <c r="ABW15" s="273"/>
      <c r="ABX15" s="273"/>
      <c r="ABY15" s="273"/>
      <c r="ABZ15" s="273"/>
      <c r="ACA15" s="273"/>
      <c r="ACB15" s="273"/>
      <c r="ACC15" s="273"/>
      <c r="ACD15" s="273"/>
      <c r="ACE15" s="273"/>
      <c r="ACF15" s="273"/>
      <c r="ACG15" s="273"/>
      <c r="ACH15" s="273"/>
      <c r="ACI15" s="273"/>
      <c r="ACJ15" s="273"/>
      <c r="ACK15" s="273"/>
      <c r="ACL15" s="273"/>
      <c r="ACM15" s="273"/>
      <c r="ACN15" s="273"/>
      <c r="ACO15" s="273"/>
      <c r="ACP15" s="273"/>
      <c r="ACQ15" s="273"/>
      <c r="ACR15" s="273"/>
      <c r="ACS15" s="273"/>
      <c r="ACT15" s="273"/>
      <c r="ACU15" s="273"/>
      <c r="ACV15" s="273"/>
      <c r="ACW15" s="273"/>
      <c r="ACX15" s="273"/>
      <c r="ACY15" s="273"/>
      <c r="ACZ15" s="273"/>
      <c r="ADA15" s="273"/>
      <c r="ADB15" s="273"/>
      <c r="ADC15" s="273"/>
      <c r="ADD15" s="273"/>
      <c r="ADE15" s="273"/>
      <c r="ADF15" s="273"/>
      <c r="ADG15" s="273"/>
      <c r="ADH15" s="273"/>
      <c r="ADI15" s="273"/>
      <c r="ADJ15" s="273"/>
      <c r="ADK15" s="273"/>
      <c r="ADL15" s="273"/>
      <c r="ADM15" s="273"/>
      <c r="ADN15" s="273"/>
      <c r="ADO15" s="273"/>
      <c r="ADP15" s="273"/>
      <c r="ADQ15" s="273"/>
      <c r="ADR15" s="273"/>
      <c r="ADS15" s="273"/>
      <c r="ADT15" s="273"/>
      <c r="ADU15" s="273"/>
      <c r="ADV15" s="273"/>
      <c r="ADW15" s="273"/>
      <c r="ADX15" s="273"/>
      <c r="ADY15" s="273"/>
      <c r="ADZ15" s="273"/>
      <c r="AEA15" s="273"/>
      <c r="AEB15" s="273"/>
      <c r="AEC15" s="273"/>
      <c r="AED15" s="273"/>
      <c r="AEE15" s="273"/>
      <c r="AEF15" s="273"/>
      <c r="AEG15" s="273"/>
      <c r="AEH15" s="273"/>
      <c r="AEI15" s="273"/>
      <c r="AEJ15" s="273"/>
      <c r="AEK15" s="273"/>
      <c r="AEL15" s="273"/>
      <c r="AEM15" s="273"/>
      <c r="AEN15" s="273"/>
      <c r="AEO15" s="273"/>
      <c r="AEP15" s="273"/>
      <c r="AEQ15" s="273"/>
      <c r="AER15" s="273"/>
      <c r="AES15" s="273"/>
      <c r="AET15" s="273"/>
      <c r="AEU15" s="273"/>
      <c r="AEV15" s="273"/>
      <c r="AEW15" s="273"/>
      <c r="AEX15" s="273"/>
      <c r="AEY15" s="273"/>
      <c r="AEZ15" s="273"/>
      <c r="AFA15" s="273"/>
      <c r="AFB15" s="273"/>
      <c r="AFC15" s="273"/>
      <c r="AFD15" s="273"/>
      <c r="AFE15" s="273"/>
      <c r="AFF15" s="273"/>
      <c r="AFG15" s="273"/>
      <c r="AFH15" s="273"/>
      <c r="AFI15" s="273"/>
      <c r="AFJ15" s="273"/>
      <c r="AFK15" s="273"/>
      <c r="AFL15" s="273"/>
      <c r="AFM15" s="273"/>
      <c r="AFN15" s="273"/>
      <c r="AFO15" s="273"/>
      <c r="AFP15" s="273"/>
      <c r="AFQ15" s="273"/>
      <c r="AFR15" s="273"/>
      <c r="AFS15" s="273"/>
      <c r="AFT15" s="273"/>
      <c r="AFU15" s="273"/>
      <c r="AFV15" s="273"/>
      <c r="AFW15" s="273"/>
      <c r="AFX15" s="273"/>
      <c r="AFY15" s="273"/>
      <c r="AFZ15" s="273"/>
      <c r="AGA15" s="273"/>
      <c r="AGB15" s="273"/>
      <c r="AGC15" s="273"/>
      <c r="AGD15" s="273"/>
      <c r="AGE15" s="273"/>
      <c r="AGF15" s="273"/>
      <c r="AGG15" s="273"/>
      <c r="AGH15" s="273"/>
      <c r="AGI15" s="273"/>
      <c r="AGJ15" s="273"/>
      <c r="AGK15" s="273"/>
      <c r="AGL15" s="273"/>
      <c r="AGM15" s="273"/>
      <c r="AGN15" s="273"/>
      <c r="AGO15" s="273"/>
      <c r="AGP15" s="273"/>
      <c r="AGQ15" s="273"/>
      <c r="AGR15" s="273"/>
      <c r="AGS15" s="273"/>
      <c r="AGT15" s="273"/>
      <c r="AGU15" s="273"/>
      <c r="AGV15" s="273"/>
      <c r="AGW15" s="273"/>
      <c r="AGX15" s="273"/>
      <c r="AGY15" s="273"/>
      <c r="AGZ15" s="273"/>
      <c r="AHA15" s="273"/>
      <c r="AHB15" s="273"/>
      <c r="AHC15" s="273"/>
      <c r="AHD15" s="273"/>
      <c r="AHE15" s="273"/>
      <c r="AHF15" s="273"/>
      <c r="AHG15" s="273"/>
      <c r="AHH15" s="273"/>
      <c r="AHI15" s="273"/>
      <c r="AHJ15" s="273"/>
      <c r="AHK15" s="273"/>
      <c r="AHL15" s="273"/>
      <c r="AHM15" s="273"/>
      <c r="AHN15" s="273"/>
      <c r="AHO15" s="273"/>
      <c r="AHP15" s="273"/>
      <c r="AHQ15" s="273"/>
      <c r="AHR15" s="273"/>
      <c r="AHS15" s="273"/>
      <c r="AHT15" s="273"/>
      <c r="AHU15" s="273"/>
      <c r="AHV15" s="273"/>
      <c r="AHW15" s="273"/>
      <c r="AHX15" s="273"/>
      <c r="AHY15" s="273"/>
      <c r="AHZ15" s="273"/>
      <c r="AIA15" s="273"/>
      <c r="AIB15" s="273"/>
      <c r="AIC15" s="273"/>
      <c r="AID15" s="273"/>
      <c r="AIE15" s="273"/>
      <c r="AIF15" s="273"/>
      <c r="AIG15" s="273"/>
      <c r="AIH15" s="273"/>
      <c r="AII15" s="273"/>
      <c r="AIJ15" s="273"/>
      <c r="AIK15" s="273"/>
      <c r="AIL15" s="273"/>
      <c r="AIM15" s="273"/>
      <c r="AIN15" s="273"/>
      <c r="AIO15" s="273"/>
      <c r="AIP15" s="273"/>
      <c r="AIQ15" s="273"/>
      <c r="AIR15" s="273"/>
      <c r="AIS15" s="273"/>
      <c r="AIT15" s="273"/>
      <c r="AIU15" s="273"/>
      <c r="AIV15" s="273"/>
      <c r="AIW15" s="273"/>
      <c r="AIX15" s="273"/>
      <c r="AIY15" s="273"/>
      <c r="AIZ15" s="273"/>
      <c r="AJA15" s="273"/>
      <c r="AJB15" s="273"/>
      <c r="AJC15" s="273"/>
      <c r="AJD15" s="273"/>
      <c r="AJE15" s="273"/>
      <c r="AJF15" s="273"/>
      <c r="AJG15" s="273"/>
      <c r="AJH15" s="273"/>
      <c r="AJI15" s="273"/>
      <c r="AJJ15" s="273"/>
      <c r="AJK15" s="273"/>
      <c r="AJL15" s="273"/>
      <c r="AJM15" s="273"/>
      <c r="AJN15" s="273"/>
      <c r="AJO15" s="273"/>
      <c r="AJP15" s="273"/>
      <c r="AJQ15" s="273"/>
      <c r="AJR15" s="273"/>
      <c r="AJS15" s="273"/>
      <c r="AJT15" s="273"/>
      <c r="AJU15" s="273"/>
      <c r="AJV15" s="273"/>
      <c r="AJW15" s="273"/>
      <c r="AJX15" s="273"/>
      <c r="AJY15" s="273"/>
      <c r="AJZ15" s="273"/>
      <c r="AKA15" s="273"/>
      <c r="AKB15" s="273"/>
      <c r="AKC15" s="273"/>
      <c r="AKD15" s="273"/>
      <c r="AKE15" s="273"/>
      <c r="AKF15" s="273"/>
      <c r="AKG15" s="273"/>
      <c r="AKH15" s="273"/>
      <c r="AKI15" s="273"/>
      <c r="AKJ15" s="273"/>
      <c r="AKK15" s="273"/>
      <c r="AKL15" s="273"/>
      <c r="AKM15" s="273"/>
      <c r="AKN15" s="273"/>
      <c r="AKO15" s="273"/>
      <c r="AKP15" s="273"/>
      <c r="AKQ15" s="273"/>
      <c r="AKR15" s="273"/>
      <c r="AKS15" s="273"/>
      <c r="AKT15" s="273"/>
      <c r="AKU15" s="273"/>
      <c r="AKV15" s="273"/>
      <c r="AKW15" s="273"/>
      <c r="AKX15" s="273"/>
      <c r="AKY15" s="273"/>
      <c r="AKZ15" s="273"/>
      <c r="ALA15" s="273"/>
      <c r="ALB15" s="273"/>
      <c r="ALC15" s="273"/>
      <c r="ALD15" s="273"/>
      <c r="ALE15" s="273"/>
      <c r="ALF15" s="273"/>
      <c r="ALG15" s="273"/>
      <c r="ALH15" s="273"/>
      <c r="ALI15" s="273"/>
      <c r="ALJ15" s="273"/>
      <c r="ALK15" s="273"/>
      <c r="ALL15" s="273"/>
      <c r="ALM15" s="273"/>
      <c r="ALN15" s="273"/>
      <c r="ALO15" s="273"/>
      <c r="ALP15" s="273"/>
      <c r="ALQ15" s="273"/>
      <c r="ALR15" s="273"/>
      <c r="ALS15" s="273"/>
      <c r="ALT15" s="273"/>
      <c r="ALU15" s="273"/>
      <c r="ALV15" s="273"/>
      <c r="ALW15" s="273"/>
      <c r="ALX15" s="273"/>
      <c r="ALY15" s="273"/>
      <c r="ALZ15" s="273"/>
      <c r="AMA15" s="273"/>
      <c r="AMB15" s="273"/>
      <c r="AMC15" s="273"/>
      <c r="AMD15" s="273"/>
      <c r="AME15" s="273"/>
      <c r="AMF15" s="273"/>
      <c r="AMG15" s="273"/>
      <c r="AMH15" s="273"/>
      <c r="AMI15" s="273"/>
      <c r="AMJ15" s="273"/>
    </row>
    <row r="16" spans="1:1024" ht="11.25" customHeight="1" x14ac:dyDescent="0.2">
      <c r="A16" s="341">
        <v>5</v>
      </c>
      <c r="B16" s="342">
        <v>8</v>
      </c>
      <c r="C16" s="366"/>
      <c r="D16" s="1627" t="s">
        <v>51</v>
      </c>
      <c r="E16" s="344" t="s">
        <v>49</v>
      </c>
      <c r="F16" s="345">
        <v>1</v>
      </c>
      <c r="G16" s="345">
        <v>1</v>
      </c>
      <c r="H16" s="346">
        <f>G16*100/F16</f>
        <v>100</v>
      </c>
      <c r="I16" s="346">
        <v>4</v>
      </c>
      <c r="J16" s="361">
        <f>I16*G16</f>
        <v>4</v>
      </c>
      <c r="K16" s="348">
        <f>J16*B16</f>
        <v>32</v>
      </c>
      <c r="L16" s="348">
        <f>B16*7960</f>
        <v>63680</v>
      </c>
      <c r="M16" s="348">
        <f>L16*J16</f>
        <v>254720</v>
      </c>
      <c r="N16" s="348">
        <f>C16+J16</f>
        <v>4</v>
      </c>
      <c r="O16" s="348">
        <f>N16*7960</f>
        <v>31840</v>
      </c>
      <c r="P16" s="349">
        <f>K16+N16</f>
        <v>36</v>
      </c>
      <c r="Q16" s="349">
        <f>M16+P16</f>
        <v>254756</v>
      </c>
      <c r="R16" s="367"/>
      <c r="S16" s="351"/>
      <c r="T16" s="362">
        <v>5</v>
      </c>
      <c r="U16" s="1624" t="s">
        <v>51</v>
      </c>
      <c r="V16" s="363" t="s">
        <v>49</v>
      </c>
      <c r="W16" s="345">
        <v>1</v>
      </c>
      <c r="X16" s="345">
        <v>1</v>
      </c>
      <c r="Y16" s="346">
        <f>X16*100/W16</f>
        <v>100</v>
      </c>
      <c r="Z16" s="346">
        <v>4</v>
      </c>
      <c r="AA16" s="361">
        <f>Z16*X16</f>
        <v>4</v>
      </c>
      <c r="AB16" s="364"/>
      <c r="AC16" s="355">
        <f t="shared" si="0"/>
        <v>4</v>
      </c>
      <c r="AD16" s="355">
        <f t="shared" si="0"/>
        <v>0</v>
      </c>
      <c r="AE16" s="356">
        <f>AD16*100/AC16</f>
        <v>0</v>
      </c>
      <c r="AF16" s="365"/>
      <c r="AG16" s="365"/>
      <c r="AH16" s="365"/>
      <c r="AI16" s="365"/>
      <c r="AJ16" s="365"/>
      <c r="AK16" s="365"/>
      <c r="AL16" s="365"/>
      <c r="AM16" s="365"/>
      <c r="AN16" s="365"/>
      <c r="AO16" s="365"/>
      <c r="AP16" s="365"/>
      <c r="AQ16" s="365"/>
      <c r="AR16" s="358"/>
      <c r="AS16" s="358"/>
      <c r="AT16" s="359">
        <v>1</v>
      </c>
      <c r="AU16" s="359"/>
      <c r="AV16" s="359">
        <v>1</v>
      </c>
      <c r="AW16" s="359"/>
      <c r="AX16" s="359">
        <v>1</v>
      </c>
      <c r="AY16" s="359"/>
      <c r="AZ16" s="359">
        <v>1</v>
      </c>
      <c r="BA16" s="359"/>
      <c r="BB16" s="364"/>
      <c r="BC16" s="364"/>
      <c r="BD16" s="355">
        <f>AF16+AH16+AJ16+AL16+AN16+AP16+AR16+AT16+AV16+AX16+AZ16</f>
        <v>4</v>
      </c>
      <c r="BE16" s="355">
        <f>AG16+AI16+AK16+AM16+AO16+AQ16+AS16+AU16+AW16+AY16+BA16+BC16</f>
        <v>0</v>
      </c>
      <c r="BF16" s="273"/>
      <c r="BG16" s="273"/>
      <c r="BH16" s="273"/>
      <c r="BI16" s="273"/>
      <c r="BJ16" s="273"/>
      <c r="BK16" s="273"/>
      <c r="BL16" s="273"/>
      <c r="BM16" s="273"/>
      <c r="BN16" s="273"/>
      <c r="BO16" s="273"/>
      <c r="BP16" s="273"/>
      <c r="BQ16" s="273"/>
      <c r="BR16" s="273"/>
      <c r="BS16" s="273"/>
      <c r="BT16" s="273"/>
      <c r="BU16" s="273"/>
      <c r="BV16" s="273"/>
      <c r="BW16" s="273"/>
      <c r="BX16" s="273"/>
      <c r="BY16" s="273"/>
      <c r="BZ16" s="273"/>
      <c r="CA16" s="273"/>
      <c r="CB16" s="273"/>
      <c r="CC16" s="273"/>
      <c r="CD16" s="273"/>
      <c r="CE16" s="273"/>
      <c r="CF16" s="273"/>
      <c r="CG16" s="273"/>
      <c r="CH16" s="273"/>
      <c r="CI16" s="273"/>
      <c r="CJ16" s="273"/>
      <c r="CK16" s="273"/>
      <c r="CL16" s="273"/>
      <c r="CM16" s="273"/>
      <c r="CN16" s="273"/>
      <c r="CO16" s="273"/>
      <c r="CP16" s="273"/>
      <c r="CQ16" s="273"/>
      <c r="CR16" s="273"/>
      <c r="CS16" s="273"/>
      <c r="CT16" s="273"/>
      <c r="CU16" s="273"/>
      <c r="CV16" s="273"/>
      <c r="CW16" s="273"/>
      <c r="CX16" s="273"/>
      <c r="CY16" s="273"/>
      <c r="CZ16" s="273"/>
      <c r="DA16" s="273"/>
      <c r="DB16" s="273"/>
      <c r="DC16" s="273"/>
      <c r="DD16" s="273"/>
      <c r="DE16" s="273"/>
      <c r="DF16" s="273"/>
      <c r="DG16" s="273"/>
      <c r="DH16" s="273"/>
      <c r="DI16" s="273"/>
      <c r="DJ16" s="273"/>
      <c r="DK16" s="273"/>
      <c r="DL16" s="273"/>
      <c r="DM16" s="273"/>
      <c r="DN16" s="273"/>
      <c r="DO16" s="273"/>
      <c r="DP16" s="273"/>
      <c r="DQ16" s="273"/>
      <c r="DR16" s="273"/>
      <c r="DS16" s="273"/>
      <c r="DT16" s="273"/>
      <c r="DU16" s="273"/>
      <c r="DV16" s="273"/>
      <c r="DW16" s="273"/>
      <c r="DX16" s="273"/>
      <c r="DY16" s="273"/>
      <c r="DZ16" s="273"/>
      <c r="EA16" s="273"/>
      <c r="EB16" s="273"/>
      <c r="EC16" s="273"/>
      <c r="ED16" s="273"/>
      <c r="EE16" s="273"/>
      <c r="EF16" s="273"/>
      <c r="EG16" s="273"/>
      <c r="EH16" s="273"/>
      <c r="EI16" s="273"/>
      <c r="EJ16" s="273"/>
      <c r="EK16" s="273"/>
      <c r="EL16" s="273"/>
      <c r="EM16" s="273"/>
      <c r="EN16" s="273"/>
      <c r="EO16" s="273"/>
      <c r="EP16" s="273"/>
      <c r="EQ16" s="273"/>
      <c r="ER16" s="273"/>
      <c r="ES16" s="273"/>
      <c r="ET16" s="273"/>
      <c r="EU16" s="273"/>
      <c r="EV16" s="273"/>
      <c r="EW16" s="273"/>
      <c r="EX16" s="273"/>
      <c r="EY16" s="273"/>
      <c r="EZ16" s="273"/>
      <c r="FA16" s="273"/>
      <c r="FB16" s="273"/>
      <c r="FC16" s="273"/>
      <c r="FD16" s="273"/>
      <c r="FE16" s="273"/>
      <c r="FF16" s="273"/>
      <c r="FG16" s="273"/>
      <c r="FH16" s="273"/>
      <c r="FI16" s="273"/>
      <c r="FJ16" s="273"/>
      <c r="FK16" s="273"/>
      <c r="FL16" s="273"/>
      <c r="FM16" s="273"/>
      <c r="FN16" s="273"/>
      <c r="FO16" s="273"/>
      <c r="FP16" s="273"/>
      <c r="FQ16" s="273"/>
      <c r="FR16" s="273"/>
      <c r="FS16" s="273"/>
      <c r="FT16" s="273"/>
      <c r="FU16" s="273"/>
      <c r="FV16" s="273"/>
      <c r="FW16" s="273"/>
      <c r="FX16" s="273"/>
      <c r="FY16" s="273"/>
      <c r="FZ16" s="273"/>
      <c r="GA16" s="273"/>
      <c r="GB16" s="273"/>
      <c r="GC16" s="273"/>
      <c r="GD16" s="273"/>
      <c r="GE16" s="273"/>
      <c r="GF16" s="273"/>
      <c r="GG16" s="273"/>
      <c r="GH16" s="273"/>
      <c r="GI16" s="273"/>
      <c r="GJ16" s="273"/>
      <c r="GK16" s="273"/>
      <c r="GL16" s="273"/>
      <c r="GM16" s="273"/>
      <c r="GN16" s="273"/>
      <c r="GO16" s="273"/>
      <c r="GP16" s="273"/>
      <c r="GQ16" s="273"/>
      <c r="GR16" s="273"/>
      <c r="GS16" s="273"/>
      <c r="GT16" s="273"/>
      <c r="GU16" s="273"/>
      <c r="GV16" s="273"/>
      <c r="GW16" s="273"/>
      <c r="GX16" s="273"/>
      <c r="GY16" s="273"/>
      <c r="GZ16" s="273"/>
      <c r="HA16" s="273"/>
      <c r="HB16" s="273"/>
      <c r="HC16" s="273"/>
      <c r="HD16" s="273"/>
      <c r="HE16" s="273"/>
      <c r="HF16" s="273"/>
      <c r="HG16" s="273"/>
      <c r="HH16" s="273"/>
      <c r="HI16" s="273"/>
      <c r="HJ16" s="273"/>
      <c r="HK16" s="273"/>
      <c r="HL16" s="273"/>
      <c r="HM16" s="273"/>
      <c r="HN16" s="273"/>
      <c r="HO16" s="273"/>
      <c r="HP16" s="273"/>
      <c r="HQ16" s="273"/>
      <c r="HR16" s="273"/>
      <c r="HS16" s="273"/>
      <c r="HT16" s="273"/>
      <c r="HU16" s="273"/>
      <c r="HV16" s="273"/>
      <c r="HW16" s="273"/>
      <c r="HX16" s="273"/>
      <c r="HY16" s="273"/>
      <c r="HZ16" s="273"/>
      <c r="IA16" s="273"/>
      <c r="IB16" s="273"/>
      <c r="IC16" s="273"/>
      <c r="ID16" s="273"/>
      <c r="IE16" s="273"/>
      <c r="IF16" s="273"/>
      <c r="IG16" s="273"/>
      <c r="IH16" s="273"/>
      <c r="II16" s="273"/>
      <c r="IJ16" s="273"/>
      <c r="IK16" s="273"/>
      <c r="IL16" s="273"/>
      <c r="IM16" s="273"/>
      <c r="IN16" s="273"/>
      <c r="IO16" s="273"/>
      <c r="IP16" s="273"/>
      <c r="IQ16" s="273"/>
      <c r="IR16" s="273"/>
      <c r="IS16" s="273"/>
      <c r="IT16" s="273"/>
      <c r="IU16" s="273"/>
      <c r="IV16" s="273"/>
      <c r="IW16" s="273"/>
      <c r="IX16" s="273"/>
      <c r="IY16" s="273"/>
      <c r="IZ16" s="273"/>
      <c r="JA16" s="273"/>
      <c r="JB16" s="273"/>
      <c r="JC16" s="273"/>
      <c r="JD16" s="273"/>
      <c r="JE16" s="273"/>
      <c r="JF16" s="273"/>
      <c r="JG16" s="273"/>
      <c r="JH16" s="273"/>
      <c r="JI16" s="273"/>
      <c r="JJ16" s="273"/>
      <c r="JK16" s="273"/>
      <c r="JL16" s="273"/>
      <c r="JM16" s="273"/>
      <c r="JN16" s="273"/>
      <c r="JO16" s="273"/>
      <c r="JP16" s="273"/>
      <c r="JQ16" s="273"/>
      <c r="JR16" s="273"/>
      <c r="JS16" s="273"/>
      <c r="JT16" s="273"/>
      <c r="JU16" s="273"/>
      <c r="JV16" s="273"/>
      <c r="JW16" s="273"/>
      <c r="JX16" s="273"/>
      <c r="JY16" s="273"/>
      <c r="JZ16" s="273"/>
      <c r="KA16" s="273"/>
      <c r="KB16" s="273"/>
      <c r="KC16" s="273"/>
      <c r="KD16" s="273"/>
      <c r="KE16" s="273"/>
      <c r="KF16" s="273"/>
      <c r="KG16" s="273"/>
      <c r="KH16" s="273"/>
      <c r="KI16" s="273"/>
      <c r="KJ16" s="273"/>
      <c r="KK16" s="273"/>
      <c r="KL16" s="273"/>
      <c r="KM16" s="273"/>
      <c r="KN16" s="273"/>
      <c r="KO16" s="273"/>
      <c r="KP16" s="273"/>
      <c r="KQ16" s="273"/>
      <c r="KR16" s="273"/>
      <c r="KS16" s="273"/>
      <c r="KT16" s="273"/>
      <c r="KU16" s="273"/>
      <c r="KV16" s="273"/>
      <c r="KW16" s="273"/>
      <c r="KX16" s="273"/>
      <c r="KY16" s="273"/>
      <c r="KZ16" s="273"/>
      <c r="LA16" s="273"/>
      <c r="LB16" s="273"/>
      <c r="LC16" s="273"/>
      <c r="LD16" s="273"/>
      <c r="LE16" s="273"/>
      <c r="LF16" s="273"/>
      <c r="LG16" s="273"/>
      <c r="LH16" s="273"/>
      <c r="LI16" s="273"/>
      <c r="LJ16" s="273"/>
      <c r="LK16" s="273"/>
      <c r="LL16" s="273"/>
      <c r="LM16" s="273"/>
      <c r="LN16" s="273"/>
      <c r="LO16" s="273"/>
      <c r="LP16" s="273"/>
      <c r="LQ16" s="273"/>
      <c r="LR16" s="273"/>
      <c r="LS16" s="273"/>
      <c r="LT16" s="273"/>
      <c r="LU16" s="273"/>
      <c r="LV16" s="273"/>
      <c r="LW16" s="273"/>
      <c r="LX16" s="273"/>
      <c r="LY16" s="273"/>
      <c r="LZ16" s="273"/>
      <c r="MA16" s="273"/>
      <c r="MB16" s="273"/>
      <c r="MC16" s="273"/>
      <c r="MD16" s="273"/>
      <c r="ME16" s="273"/>
      <c r="MF16" s="273"/>
      <c r="MG16" s="273"/>
      <c r="MH16" s="273"/>
      <c r="MI16" s="273"/>
      <c r="MJ16" s="273"/>
      <c r="MK16" s="273"/>
      <c r="ML16" s="273"/>
      <c r="MM16" s="273"/>
      <c r="MN16" s="273"/>
      <c r="MO16" s="273"/>
      <c r="MP16" s="273"/>
      <c r="MQ16" s="273"/>
      <c r="MR16" s="273"/>
      <c r="MS16" s="273"/>
      <c r="MT16" s="273"/>
      <c r="MU16" s="273"/>
      <c r="MV16" s="273"/>
      <c r="MW16" s="273"/>
      <c r="MX16" s="273"/>
      <c r="MY16" s="273"/>
      <c r="MZ16" s="273"/>
      <c r="NA16" s="273"/>
      <c r="NB16" s="273"/>
      <c r="NC16" s="273"/>
      <c r="ND16" s="273"/>
      <c r="NE16" s="273"/>
      <c r="NF16" s="273"/>
      <c r="NG16" s="273"/>
      <c r="NH16" s="273"/>
      <c r="NI16" s="273"/>
      <c r="NJ16" s="273"/>
      <c r="NK16" s="273"/>
      <c r="NL16" s="273"/>
      <c r="NM16" s="273"/>
      <c r="NN16" s="273"/>
      <c r="NO16" s="273"/>
      <c r="NP16" s="273"/>
      <c r="NQ16" s="273"/>
      <c r="NR16" s="273"/>
      <c r="NS16" s="273"/>
      <c r="NT16" s="273"/>
      <c r="NU16" s="273"/>
      <c r="NV16" s="273"/>
      <c r="NW16" s="273"/>
      <c r="NX16" s="273"/>
      <c r="NY16" s="273"/>
      <c r="NZ16" s="273"/>
      <c r="OA16" s="273"/>
      <c r="OB16" s="273"/>
      <c r="OC16" s="273"/>
      <c r="OD16" s="273"/>
      <c r="OE16" s="273"/>
      <c r="OF16" s="273"/>
      <c r="OG16" s="273"/>
      <c r="OH16" s="273"/>
      <c r="OI16" s="273"/>
      <c r="OJ16" s="273"/>
      <c r="OK16" s="273"/>
      <c r="OL16" s="273"/>
      <c r="OM16" s="273"/>
      <c r="ON16" s="273"/>
      <c r="OO16" s="273"/>
      <c r="OP16" s="273"/>
      <c r="OQ16" s="273"/>
      <c r="OR16" s="273"/>
      <c r="OS16" s="273"/>
      <c r="OT16" s="273"/>
      <c r="OU16" s="273"/>
      <c r="OV16" s="273"/>
      <c r="OW16" s="273"/>
      <c r="OX16" s="273"/>
      <c r="OY16" s="273"/>
      <c r="OZ16" s="273"/>
      <c r="PA16" s="273"/>
      <c r="PB16" s="273"/>
      <c r="PC16" s="273"/>
      <c r="PD16" s="273"/>
      <c r="PE16" s="273"/>
      <c r="PF16" s="273"/>
      <c r="PG16" s="273"/>
      <c r="PH16" s="273"/>
      <c r="PI16" s="273"/>
      <c r="PJ16" s="273"/>
      <c r="PK16" s="273"/>
      <c r="PL16" s="273"/>
      <c r="PM16" s="273"/>
      <c r="PN16" s="273"/>
      <c r="PO16" s="273"/>
      <c r="PP16" s="273"/>
      <c r="PQ16" s="273"/>
      <c r="PR16" s="273"/>
      <c r="PS16" s="273"/>
      <c r="PT16" s="273"/>
      <c r="PU16" s="273"/>
      <c r="PV16" s="273"/>
      <c r="PW16" s="273"/>
      <c r="PX16" s="273"/>
      <c r="PY16" s="273"/>
      <c r="PZ16" s="273"/>
      <c r="QA16" s="273"/>
      <c r="QB16" s="273"/>
      <c r="QC16" s="273"/>
      <c r="QD16" s="273"/>
      <c r="QE16" s="273"/>
      <c r="QF16" s="273"/>
      <c r="QG16" s="273"/>
      <c r="QH16" s="273"/>
      <c r="QI16" s="273"/>
      <c r="QJ16" s="273"/>
      <c r="QK16" s="273"/>
      <c r="QL16" s="273"/>
      <c r="QM16" s="273"/>
      <c r="QN16" s="273"/>
      <c r="QO16" s="273"/>
      <c r="QP16" s="273"/>
      <c r="QQ16" s="273"/>
      <c r="QR16" s="273"/>
      <c r="QS16" s="273"/>
      <c r="QT16" s="273"/>
      <c r="QU16" s="273"/>
      <c r="QV16" s="273"/>
      <c r="QW16" s="273"/>
      <c r="QX16" s="273"/>
      <c r="QY16" s="273"/>
      <c r="QZ16" s="273"/>
      <c r="RA16" s="273"/>
      <c r="RB16" s="273"/>
      <c r="RC16" s="273"/>
      <c r="RD16" s="273"/>
      <c r="RE16" s="273"/>
      <c r="RF16" s="273"/>
      <c r="RG16" s="273"/>
      <c r="RH16" s="273"/>
      <c r="RI16" s="273"/>
      <c r="RJ16" s="273"/>
      <c r="RK16" s="273"/>
      <c r="RL16" s="273"/>
      <c r="RM16" s="273"/>
      <c r="RN16" s="273"/>
      <c r="RO16" s="273"/>
      <c r="RP16" s="273"/>
      <c r="RQ16" s="273"/>
      <c r="RR16" s="273"/>
      <c r="RS16" s="273"/>
      <c r="RT16" s="273"/>
      <c r="RU16" s="273"/>
      <c r="RV16" s="273"/>
      <c r="RW16" s="273"/>
      <c r="RX16" s="273"/>
      <c r="RY16" s="273"/>
      <c r="RZ16" s="273"/>
      <c r="SA16" s="273"/>
      <c r="SB16" s="273"/>
      <c r="SC16" s="273"/>
      <c r="SD16" s="273"/>
      <c r="SE16" s="273"/>
      <c r="SF16" s="273"/>
      <c r="SG16" s="273"/>
      <c r="SH16" s="273"/>
      <c r="SI16" s="273"/>
      <c r="SJ16" s="273"/>
      <c r="SK16" s="273"/>
      <c r="SL16" s="273"/>
      <c r="SM16" s="273"/>
      <c r="SN16" s="273"/>
      <c r="SO16" s="273"/>
      <c r="SP16" s="273"/>
      <c r="SQ16" s="273"/>
      <c r="SR16" s="273"/>
      <c r="SS16" s="273"/>
      <c r="ST16" s="273"/>
      <c r="SU16" s="273"/>
      <c r="SV16" s="273"/>
      <c r="SW16" s="273"/>
      <c r="SX16" s="273"/>
      <c r="SY16" s="273"/>
      <c r="SZ16" s="273"/>
      <c r="TA16" s="273"/>
      <c r="TB16" s="273"/>
      <c r="TC16" s="273"/>
      <c r="TD16" s="273"/>
      <c r="TE16" s="273"/>
      <c r="TF16" s="273"/>
      <c r="TG16" s="273"/>
      <c r="TH16" s="273"/>
      <c r="TI16" s="273"/>
      <c r="TJ16" s="273"/>
      <c r="TK16" s="273"/>
      <c r="TL16" s="273"/>
      <c r="TM16" s="273"/>
      <c r="TN16" s="273"/>
      <c r="TO16" s="273"/>
      <c r="TP16" s="273"/>
      <c r="TQ16" s="273"/>
      <c r="TR16" s="273"/>
      <c r="TS16" s="273"/>
      <c r="TT16" s="273"/>
      <c r="TU16" s="273"/>
      <c r="TV16" s="273"/>
      <c r="TW16" s="273"/>
      <c r="TX16" s="273"/>
      <c r="TY16" s="273"/>
      <c r="TZ16" s="273"/>
      <c r="UA16" s="273"/>
      <c r="UB16" s="273"/>
      <c r="UC16" s="273"/>
      <c r="UD16" s="273"/>
      <c r="UE16" s="273"/>
      <c r="UF16" s="273"/>
      <c r="UG16" s="273"/>
      <c r="UH16" s="273"/>
      <c r="UI16" s="273"/>
      <c r="UJ16" s="273"/>
      <c r="UK16" s="273"/>
      <c r="UL16" s="273"/>
      <c r="UM16" s="273"/>
      <c r="UN16" s="273"/>
      <c r="UO16" s="273"/>
      <c r="UP16" s="273"/>
      <c r="UQ16" s="273"/>
      <c r="UR16" s="273"/>
      <c r="US16" s="273"/>
      <c r="UT16" s="273"/>
      <c r="UU16" s="273"/>
      <c r="UV16" s="273"/>
      <c r="UW16" s="273"/>
      <c r="UX16" s="273"/>
      <c r="UY16" s="273"/>
      <c r="UZ16" s="273"/>
      <c r="VA16" s="273"/>
      <c r="VB16" s="273"/>
      <c r="VC16" s="273"/>
      <c r="VD16" s="273"/>
      <c r="VE16" s="273"/>
      <c r="VF16" s="273"/>
      <c r="VG16" s="273"/>
      <c r="VH16" s="273"/>
      <c r="VI16" s="273"/>
      <c r="VJ16" s="273"/>
      <c r="VK16" s="273"/>
      <c r="VL16" s="273"/>
      <c r="VM16" s="273"/>
      <c r="VN16" s="273"/>
      <c r="VO16" s="273"/>
      <c r="VP16" s="273"/>
      <c r="VQ16" s="273"/>
      <c r="VR16" s="273"/>
      <c r="VS16" s="273"/>
      <c r="VT16" s="273"/>
      <c r="VU16" s="273"/>
      <c r="VV16" s="273"/>
      <c r="VW16" s="273"/>
      <c r="VX16" s="273"/>
      <c r="VY16" s="273"/>
      <c r="VZ16" s="273"/>
      <c r="WA16" s="273"/>
      <c r="WB16" s="273"/>
      <c r="WC16" s="273"/>
      <c r="WD16" s="273"/>
      <c r="WE16" s="273"/>
      <c r="WF16" s="273"/>
      <c r="WG16" s="273"/>
      <c r="WH16" s="273"/>
      <c r="WI16" s="273"/>
      <c r="WJ16" s="273"/>
      <c r="WK16" s="273"/>
      <c r="WL16" s="273"/>
      <c r="WM16" s="273"/>
      <c r="WN16" s="273"/>
      <c r="WO16" s="273"/>
      <c r="WP16" s="273"/>
      <c r="WQ16" s="273"/>
      <c r="WR16" s="273"/>
      <c r="WS16" s="273"/>
      <c r="WT16" s="273"/>
      <c r="WU16" s="273"/>
      <c r="WV16" s="273"/>
      <c r="WW16" s="273"/>
      <c r="WX16" s="273"/>
      <c r="WY16" s="273"/>
      <c r="WZ16" s="273"/>
      <c r="XA16" s="273"/>
      <c r="XB16" s="273"/>
      <c r="XC16" s="273"/>
      <c r="XD16" s="273"/>
      <c r="XE16" s="273"/>
      <c r="XF16" s="273"/>
      <c r="XG16" s="273"/>
      <c r="XH16" s="273"/>
      <c r="XI16" s="273"/>
      <c r="XJ16" s="273"/>
      <c r="XK16" s="273"/>
      <c r="XL16" s="273"/>
      <c r="XM16" s="273"/>
      <c r="XN16" s="273"/>
      <c r="XO16" s="273"/>
      <c r="XP16" s="273"/>
      <c r="XQ16" s="273"/>
      <c r="XR16" s="273"/>
      <c r="XS16" s="273"/>
      <c r="XT16" s="273"/>
      <c r="XU16" s="273"/>
      <c r="XV16" s="273"/>
      <c r="XW16" s="273"/>
      <c r="XX16" s="273"/>
      <c r="XY16" s="273"/>
      <c r="XZ16" s="273"/>
      <c r="YA16" s="273"/>
      <c r="YB16" s="273"/>
      <c r="YC16" s="273"/>
      <c r="YD16" s="273"/>
      <c r="YE16" s="273"/>
      <c r="YF16" s="273"/>
      <c r="YG16" s="273"/>
      <c r="YH16" s="273"/>
      <c r="YI16" s="273"/>
      <c r="YJ16" s="273"/>
      <c r="YK16" s="273"/>
      <c r="YL16" s="273"/>
      <c r="YM16" s="273"/>
      <c r="YN16" s="273"/>
      <c r="YO16" s="273"/>
      <c r="YP16" s="273"/>
      <c r="YQ16" s="273"/>
      <c r="YR16" s="273"/>
      <c r="YS16" s="273"/>
      <c r="YT16" s="273"/>
      <c r="YU16" s="273"/>
      <c r="YV16" s="273"/>
      <c r="YW16" s="273"/>
      <c r="YX16" s="273"/>
      <c r="YY16" s="273"/>
      <c r="YZ16" s="273"/>
      <c r="ZA16" s="273"/>
      <c r="ZB16" s="273"/>
      <c r="ZC16" s="273"/>
      <c r="ZD16" s="273"/>
      <c r="ZE16" s="273"/>
      <c r="ZF16" s="273"/>
      <c r="ZG16" s="273"/>
      <c r="ZH16" s="273"/>
      <c r="ZI16" s="273"/>
      <c r="ZJ16" s="273"/>
      <c r="ZK16" s="273"/>
      <c r="ZL16" s="273"/>
      <c r="ZM16" s="273"/>
      <c r="ZN16" s="273"/>
      <c r="ZO16" s="273"/>
      <c r="ZP16" s="273"/>
      <c r="ZQ16" s="273"/>
      <c r="ZR16" s="273"/>
      <c r="ZS16" s="273"/>
      <c r="ZT16" s="273"/>
      <c r="ZU16" s="273"/>
      <c r="ZV16" s="273"/>
      <c r="ZW16" s="273"/>
      <c r="ZX16" s="273"/>
      <c r="ZY16" s="273"/>
      <c r="ZZ16" s="273"/>
      <c r="AAA16" s="273"/>
      <c r="AAB16" s="273"/>
      <c r="AAC16" s="273"/>
      <c r="AAD16" s="273"/>
      <c r="AAE16" s="273"/>
      <c r="AAF16" s="273"/>
      <c r="AAG16" s="273"/>
      <c r="AAH16" s="273"/>
      <c r="AAI16" s="273"/>
      <c r="AAJ16" s="273"/>
      <c r="AAK16" s="273"/>
      <c r="AAL16" s="273"/>
      <c r="AAM16" s="273"/>
      <c r="AAN16" s="273"/>
      <c r="AAO16" s="273"/>
      <c r="AAP16" s="273"/>
      <c r="AAQ16" s="273"/>
      <c r="AAR16" s="273"/>
      <c r="AAS16" s="273"/>
      <c r="AAT16" s="273"/>
      <c r="AAU16" s="273"/>
      <c r="AAV16" s="273"/>
      <c r="AAW16" s="273"/>
      <c r="AAX16" s="273"/>
      <c r="AAY16" s="273"/>
      <c r="AAZ16" s="273"/>
      <c r="ABA16" s="273"/>
      <c r="ABB16" s="273"/>
      <c r="ABC16" s="273"/>
      <c r="ABD16" s="273"/>
      <c r="ABE16" s="273"/>
      <c r="ABF16" s="273"/>
      <c r="ABG16" s="273"/>
      <c r="ABH16" s="273"/>
      <c r="ABI16" s="273"/>
      <c r="ABJ16" s="273"/>
      <c r="ABK16" s="273"/>
      <c r="ABL16" s="273"/>
      <c r="ABM16" s="273"/>
      <c r="ABN16" s="273"/>
      <c r="ABO16" s="273"/>
      <c r="ABP16" s="273"/>
      <c r="ABQ16" s="273"/>
      <c r="ABR16" s="273"/>
      <c r="ABS16" s="273"/>
      <c r="ABT16" s="273"/>
      <c r="ABU16" s="273"/>
      <c r="ABV16" s="273"/>
      <c r="ABW16" s="273"/>
      <c r="ABX16" s="273"/>
      <c r="ABY16" s="273"/>
      <c r="ABZ16" s="273"/>
      <c r="ACA16" s="273"/>
      <c r="ACB16" s="273"/>
      <c r="ACC16" s="273"/>
      <c r="ACD16" s="273"/>
      <c r="ACE16" s="273"/>
      <c r="ACF16" s="273"/>
      <c r="ACG16" s="273"/>
      <c r="ACH16" s="273"/>
      <c r="ACI16" s="273"/>
      <c r="ACJ16" s="273"/>
      <c r="ACK16" s="273"/>
      <c r="ACL16" s="273"/>
      <c r="ACM16" s="273"/>
      <c r="ACN16" s="273"/>
      <c r="ACO16" s="273"/>
      <c r="ACP16" s="273"/>
      <c r="ACQ16" s="273"/>
      <c r="ACR16" s="273"/>
      <c r="ACS16" s="273"/>
      <c r="ACT16" s="273"/>
      <c r="ACU16" s="273"/>
      <c r="ACV16" s="273"/>
      <c r="ACW16" s="273"/>
      <c r="ACX16" s="273"/>
      <c r="ACY16" s="273"/>
      <c r="ACZ16" s="273"/>
      <c r="ADA16" s="273"/>
      <c r="ADB16" s="273"/>
      <c r="ADC16" s="273"/>
      <c r="ADD16" s="273"/>
      <c r="ADE16" s="273"/>
      <c r="ADF16" s="273"/>
      <c r="ADG16" s="273"/>
      <c r="ADH16" s="273"/>
      <c r="ADI16" s="273"/>
      <c r="ADJ16" s="273"/>
      <c r="ADK16" s="273"/>
      <c r="ADL16" s="273"/>
      <c r="ADM16" s="273"/>
      <c r="ADN16" s="273"/>
      <c r="ADO16" s="273"/>
      <c r="ADP16" s="273"/>
      <c r="ADQ16" s="273"/>
      <c r="ADR16" s="273"/>
      <c r="ADS16" s="273"/>
      <c r="ADT16" s="273"/>
      <c r="ADU16" s="273"/>
      <c r="ADV16" s="273"/>
      <c r="ADW16" s="273"/>
      <c r="ADX16" s="273"/>
      <c r="ADY16" s="273"/>
      <c r="ADZ16" s="273"/>
      <c r="AEA16" s="273"/>
      <c r="AEB16" s="273"/>
      <c r="AEC16" s="273"/>
      <c r="AED16" s="273"/>
      <c r="AEE16" s="273"/>
      <c r="AEF16" s="273"/>
      <c r="AEG16" s="273"/>
      <c r="AEH16" s="273"/>
      <c r="AEI16" s="273"/>
      <c r="AEJ16" s="273"/>
      <c r="AEK16" s="273"/>
      <c r="AEL16" s="273"/>
      <c r="AEM16" s="273"/>
      <c r="AEN16" s="273"/>
      <c r="AEO16" s="273"/>
      <c r="AEP16" s="273"/>
      <c r="AEQ16" s="273"/>
      <c r="AER16" s="273"/>
      <c r="AES16" s="273"/>
      <c r="AET16" s="273"/>
      <c r="AEU16" s="273"/>
      <c r="AEV16" s="273"/>
      <c r="AEW16" s="273"/>
      <c r="AEX16" s="273"/>
      <c r="AEY16" s="273"/>
      <c r="AEZ16" s="273"/>
      <c r="AFA16" s="273"/>
      <c r="AFB16" s="273"/>
      <c r="AFC16" s="273"/>
      <c r="AFD16" s="273"/>
      <c r="AFE16" s="273"/>
      <c r="AFF16" s="273"/>
      <c r="AFG16" s="273"/>
      <c r="AFH16" s="273"/>
      <c r="AFI16" s="273"/>
      <c r="AFJ16" s="273"/>
      <c r="AFK16" s="273"/>
      <c r="AFL16" s="273"/>
      <c r="AFM16" s="273"/>
      <c r="AFN16" s="273"/>
      <c r="AFO16" s="273"/>
      <c r="AFP16" s="273"/>
      <c r="AFQ16" s="273"/>
      <c r="AFR16" s="273"/>
      <c r="AFS16" s="273"/>
      <c r="AFT16" s="273"/>
      <c r="AFU16" s="273"/>
      <c r="AFV16" s="273"/>
      <c r="AFW16" s="273"/>
      <c r="AFX16" s="273"/>
      <c r="AFY16" s="273"/>
      <c r="AFZ16" s="273"/>
      <c r="AGA16" s="273"/>
      <c r="AGB16" s="273"/>
      <c r="AGC16" s="273"/>
      <c r="AGD16" s="273"/>
      <c r="AGE16" s="273"/>
      <c r="AGF16" s="273"/>
      <c r="AGG16" s="273"/>
      <c r="AGH16" s="273"/>
      <c r="AGI16" s="273"/>
      <c r="AGJ16" s="273"/>
      <c r="AGK16" s="273"/>
      <c r="AGL16" s="273"/>
      <c r="AGM16" s="273"/>
      <c r="AGN16" s="273"/>
      <c r="AGO16" s="273"/>
      <c r="AGP16" s="273"/>
      <c r="AGQ16" s="273"/>
      <c r="AGR16" s="273"/>
      <c r="AGS16" s="273"/>
      <c r="AGT16" s="273"/>
      <c r="AGU16" s="273"/>
      <c r="AGV16" s="273"/>
      <c r="AGW16" s="273"/>
      <c r="AGX16" s="273"/>
      <c r="AGY16" s="273"/>
      <c r="AGZ16" s="273"/>
      <c r="AHA16" s="273"/>
      <c r="AHB16" s="273"/>
      <c r="AHC16" s="273"/>
      <c r="AHD16" s="273"/>
      <c r="AHE16" s="273"/>
      <c r="AHF16" s="273"/>
      <c r="AHG16" s="273"/>
      <c r="AHH16" s="273"/>
      <c r="AHI16" s="273"/>
      <c r="AHJ16" s="273"/>
      <c r="AHK16" s="273"/>
      <c r="AHL16" s="273"/>
      <c r="AHM16" s="273"/>
      <c r="AHN16" s="273"/>
      <c r="AHO16" s="273"/>
      <c r="AHP16" s="273"/>
      <c r="AHQ16" s="273"/>
      <c r="AHR16" s="273"/>
      <c r="AHS16" s="273"/>
      <c r="AHT16" s="273"/>
      <c r="AHU16" s="273"/>
      <c r="AHV16" s="273"/>
      <c r="AHW16" s="273"/>
      <c r="AHX16" s="273"/>
      <c r="AHY16" s="273"/>
      <c r="AHZ16" s="273"/>
      <c r="AIA16" s="273"/>
      <c r="AIB16" s="273"/>
      <c r="AIC16" s="273"/>
      <c r="AID16" s="273"/>
      <c r="AIE16" s="273"/>
      <c r="AIF16" s="273"/>
      <c r="AIG16" s="273"/>
      <c r="AIH16" s="273"/>
      <c r="AII16" s="273"/>
      <c r="AIJ16" s="273"/>
      <c r="AIK16" s="273"/>
      <c r="AIL16" s="273"/>
      <c r="AIM16" s="273"/>
      <c r="AIN16" s="273"/>
      <c r="AIO16" s="273"/>
      <c r="AIP16" s="273"/>
      <c r="AIQ16" s="273"/>
      <c r="AIR16" s="273"/>
      <c r="AIS16" s="273"/>
      <c r="AIT16" s="273"/>
      <c r="AIU16" s="273"/>
      <c r="AIV16" s="273"/>
      <c r="AIW16" s="273"/>
      <c r="AIX16" s="273"/>
      <c r="AIY16" s="273"/>
      <c r="AIZ16" s="273"/>
      <c r="AJA16" s="273"/>
      <c r="AJB16" s="273"/>
      <c r="AJC16" s="273"/>
      <c r="AJD16" s="273"/>
      <c r="AJE16" s="273"/>
      <c r="AJF16" s="273"/>
      <c r="AJG16" s="273"/>
      <c r="AJH16" s="273"/>
      <c r="AJI16" s="273"/>
      <c r="AJJ16" s="273"/>
      <c r="AJK16" s="273"/>
      <c r="AJL16" s="273"/>
      <c r="AJM16" s="273"/>
      <c r="AJN16" s="273"/>
      <c r="AJO16" s="273"/>
      <c r="AJP16" s="273"/>
      <c r="AJQ16" s="273"/>
      <c r="AJR16" s="273"/>
      <c r="AJS16" s="273"/>
      <c r="AJT16" s="273"/>
      <c r="AJU16" s="273"/>
      <c r="AJV16" s="273"/>
      <c r="AJW16" s="273"/>
      <c r="AJX16" s="273"/>
      <c r="AJY16" s="273"/>
      <c r="AJZ16" s="273"/>
      <c r="AKA16" s="273"/>
      <c r="AKB16" s="273"/>
      <c r="AKC16" s="273"/>
      <c r="AKD16" s="273"/>
      <c r="AKE16" s="273"/>
      <c r="AKF16" s="273"/>
      <c r="AKG16" s="273"/>
      <c r="AKH16" s="273"/>
      <c r="AKI16" s="273"/>
      <c r="AKJ16" s="273"/>
      <c r="AKK16" s="273"/>
      <c r="AKL16" s="273"/>
      <c r="AKM16" s="273"/>
      <c r="AKN16" s="273"/>
      <c r="AKO16" s="273"/>
      <c r="AKP16" s="273"/>
      <c r="AKQ16" s="273"/>
      <c r="AKR16" s="273"/>
      <c r="AKS16" s="273"/>
      <c r="AKT16" s="273"/>
      <c r="AKU16" s="273"/>
      <c r="AKV16" s="273"/>
      <c r="AKW16" s="273"/>
      <c r="AKX16" s="273"/>
      <c r="AKY16" s="273"/>
      <c r="AKZ16" s="273"/>
      <c r="ALA16" s="273"/>
      <c r="ALB16" s="273"/>
      <c r="ALC16" s="273"/>
      <c r="ALD16" s="273"/>
      <c r="ALE16" s="273"/>
      <c r="ALF16" s="273"/>
      <c r="ALG16" s="273"/>
      <c r="ALH16" s="273"/>
      <c r="ALI16" s="273"/>
      <c r="ALJ16" s="273"/>
      <c r="ALK16" s="273"/>
      <c r="ALL16" s="273"/>
      <c r="ALM16" s="273"/>
      <c r="ALN16" s="273"/>
      <c r="ALO16" s="273"/>
      <c r="ALP16" s="273"/>
      <c r="ALQ16" s="273"/>
      <c r="ALR16" s="273"/>
      <c r="ALS16" s="273"/>
      <c r="ALT16" s="273"/>
      <c r="ALU16" s="273"/>
      <c r="ALV16" s="273"/>
      <c r="ALW16" s="273"/>
      <c r="ALX16" s="273"/>
      <c r="ALY16" s="273"/>
      <c r="ALZ16" s="273"/>
      <c r="AMA16" s="273"/>
      <c r="AMB16" s="273"/>
      <c r="AMC16" s="273"/>
      <c r="AMD16" s="273"/>
      <c r="AME16" s="273"/>
      <c r="AMF16" s="273"/>
      <c r="AMG16" s="273"/>
      <c r="AMH16" s="273"/>
      <c r="AMI16" s="273"/>
      <c r="AMJ16" s="273"/>
    </row>
    <row r="17" spans="1:1024" ht="11.25" customHeight="1" x14ac:dyDescent="0.2">
      <c r="A17" s="341">
        <v>6</v>
      </c>
      <c r="B17" s="342">
        <v>4</v>
      </c>
      <c r="C17" s="368"/>
      <c r="D17" s="1627"/>
      <c r="E17" s="344" t="s">
        <v>50</v>
      </c>
      <c r="F17" s="345">
        <v>5</v>
      </c>
      <c r="G17" s="345">
        <v>4</v>
      </c>
      <c r="H17" s="346">
        <f>G17*100/F17</f>
        <v>80</v>
      </c>
      <c r="I17" s="346">
        <v>1</v>
      </c>
      <c r="J17" s="347">
        <f>I17*G17</f>
        <v>4</v>
      </c>
      <c r="K17" s="348">
        <f>J17*B17</f>
        <v>16</v>
      </c>
      <c r="L17" s="348">
        <f>B17*7960</f>
        <v>31840</v>
      </c>
      <c r="M17" s="348">
        <f>L17*J17</f>
        <v>127360</v>
      </c>
      <c r="N17" s="348">
        <f>C17*J17</f>
        <v>0</v>
      </c>
      <c r="O17" s="348">
        <f>N17*7960</f>
        <v>0</v>
      </c>
      <c r="P17" s="349">
        <f>K17+N17</f>
        <v>16</v>
      </c>
      <c r="Q17" s="349">
        <f>M17+P17</f>
        <v>127376</v>
      </c>
      <c r="R17" s="367"/>
      <c r="S17" s="351"/>
      <c r="T17" s="362">
        <v>6</v>
      </c>
      <c r="U17" s="1624"/>
      <c r="V17" s="363" t="s">
        <v>50</v>
      </c>
      <c r="W17" s="345">
        <v>5</v>
      </c>
      <c r="X17" s="345">
        <v>4</v>
      </c>
      <c r="Y17" s="346">
        <f>X17*100/W17</f>
        <v>80</v>
      </c>
      <c r="Z17" s="346">
        <v>1</v>
      </c>
      <c r="AA17" s="347">
        <f>Z17*X17</f>
        <v>4</v>
      </c>
      <c r="AB17" s="364"/>
      <c r="AC17" s="355">
        <f t="shared" si="0"/>
        <v>4</v>
      </c>
      <c r="AD17" s="355">
        <f t="shared" si="0"/>
        <v>0</v>
      </c>
      <c r="AE17" s="356">
        <f>AD17*100/AC17</f>
        <v>0</v>
      </c>
      <c r="AF17" s="365"/>
      <c r="AG17" s="365"/>
      <c r="AH17" s="365"/>
      <c r="AI17" s="365"/>
      <c r="AJ17" s="365"/>
      <c r="AK17" s="365"/>
      <c r="AL17" s="365"/>
      <c r="AM17" s="365"/>
      <c r="AN17" s="365"/>
      <c r="AO17" s="365"/>
      <c r="AP17" s="365"/>
      <c r="AQ17" s="365"/>
      <c r="AR17" s="358"/>
      <c r="AS17" s="358"/>
      <c r="AT17" s="359">
        <v>1</v>
      </c>
      <c r="AU17" s="359"/>
      <c r="AV17" s="359">
        <v>1</v>
      </c>
      <c r="AW17" s="359"/>
      <c r="AX17" s="359">
        <v>1</v>
      </c>
      <c r="AY17" s="359"/>
      <c r="AZ17" s="359">
        <v>1</v>
      </c>
      <c r="BA17" s="359"/>
      <c r="BB17" s="364"/>
      <c r="BC17" s="364"/>
      <c r="BD17" s="355">
        <f>AF17+AH17+AJ17+AL17+AN17+AP17+AR17+AT17+AV17+AX17+AZ17</f>
        <v>4</v>
      </c>
      <c r="BE17" s="355">
        <f>AG17+AI17+AK17+AM17+AO17+AQ17+AS17+AU17+AW17+AY17+BA17+BC17</f>
        <v>0</v>
      </c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273"/>
      <c r="BU17" s="273"/>
      <c r="BV17" s="273"/>
      <c r="BW17" s="273"/>
      <c r="BX17" s="273"/>
      <c r="BY17" s="273"/>
      <c r="BZ17" s="273"/>
      <c r="CA17" s="273"/>
      <c r="CB17" s="273"/>
      <c r="CC17" s="273"/>
      <c r="CD17" s="273"/>
      <c r="CE17" s="273"/>
      <c r="CF17" s="273"/>
      <c r="CG17" s="273"/>
      <c r="CH17" s="273"/>
      <c r="CI17" s="273"/>
      <c r="CJ17" s="273"/>
      <c r="CK17" s="273"/>
      <c r="CL17" s="273"/>
      <c r="CM17" s="273"/>
      <c r="CN17" s="273"/>
      <c r="CO17" s="273"/>
      <c r="CP17" s="273"/>
      <c r="CQ17" s="273"/>
      <c r="CR17" s="273"/>
      <c r="CS17" s="273"/>
      <c r="CT17" s="273"/>
      <c r="CU17" s="273"/>
      <c r="CV17" s="273"/>
      <c r="CW17" s="273"/>
      <c r="CX17" s="273"/>
      <c r="CY17" s="273"/>
      <c r="CZ17" s="273"/>
      <c r="DA17" s="273"/>
      <c r="DB17" s="273"/>
      <c r="DC17" s="273"/>
      <c r="DD17" s="273"/>
      <c r="DE17" s="273"/>
      <c r="DF17" s="273"/>
      <c r="DG17" s="273"/>
      <c r="DH17" s="273"/>
      <c r="DI17" s="273"/>
      <c r="DJ17" s="273"/>
      <c r="DK17" s="273"/>
      <c r="DL17" s="273"/>
      <c r="DM17" s="273"/>
      <c r="DN17" s="273"/>
      <c r="DO17" s="273"/>
      <c r="DP17" s="273"/>
      <c r="DQ17" s="273"/>
      <c r="DR17" s="273"/>
      <c r="DS17" s="273"/>
      <c r="DT17" s="273"/>
      <c r="DU17" s="273"/>
      <c r="DV17" s="273"/>
      <c r="DW17" s="273"/>
      <c r="DX17" s="273"/>
      <c r="DY17" s="273"/>
      <c r="DZ17" s="273"/>
      <c r="EA17" s="273"/>
      <c r="EB17" s="273"/>
      <c r="EC17" s="273"/>
      <c r="ED17" s="273"/>
      <c r="EE17" s="273"/>
      <c r="EF17" s="273"/>
      <c r="EG17" s="273"/>
      <c r="EH17" s="273"/>
      <c r="EI17" s="273"/>
      <c r="EJ17" s="273"/>
      <c r="EK17" s="273"/>
      <c r="EL17" s="273"/>
      <c r="EM17" s="273"/>
      <c r="EN17" s="273"/>
      <c r="EO17" s="273"/>
      <c r="EP17" s="273"/>
      <c r="EQ17" s="273"/>
      <c r="ER17" s="273"/>
      <c r="ES17" s="273"/>
      <c r="ET17" s="273"/>
      <c r="EU17" s="273"/>
      <c r="EV17" s="273"/>
      <c r="EW17" s="273"/>
      <c r="EX17" s="273"/>
      <c r="EY17" s="273"/>
      <c r="EZ17" s="273"/>
      <c r="FA17" s="273"/>
      <c r="FB17" s="273"/>
      <c r="FC17" s="273"/>
      <c r="FD17" s="273"/>
      <c r="FE17" s="273"/>
      <c r="FF17" s="273"/>
      <c r="FG17" s="273"/>
      <c r="FH17" s="273"/>
      <c r="FI17" s="273"/>
      <c r="FJ17" s="273"/>
      <c r="FK17" s="273"/>
      <c r="FL17" s="273"/>
      <c r="FM17" s="273"/>
      <c r="FN17" s="273"/>
      <c r="FO17" s="273"/>
      <c r="FP17" s="273"/>
      <c r="FQ17" s="273"/>
      <c r="FR17" s="273"/>
      <c r="FS17" s="273"/>
      <c r="FT17" s="273"/>
      <c r="FU17" s="273"/>
      <c r="FV17" s="273"/>
      <c r="FW17" s="273"/>
      <c r="FX17" s="273"/>
      <c r="FY17" s="273"/>
      <c r="FZ17" s="273"/>
      <c r="GA17" s="273"/>
      <c r="GB17" s="273"/>
      <c r="GC17" s="273"/>
      <c r="GD17" s="273"/>
      <c r="GE17" s="273"/>
      <c r="GF17" s="273"/>
      <c r="GG17" s="273"/>
      <c r="GH17" s="273"/>
      <c r="GI17" s="273"/>
      <c r="GJ17" s="273"/>
      <c r="GK17" s="273"/>
      <c r="GL17" s="273"/>
      <c r="GM17" s="273"/>
      <c r="GN17" s="273"/>
      <c r="GO17" s="273"/>
      <c r="GP17" s="273"/>
      <c r="GQ17" s="273"/>
      <c r="GR17" s="273"/>
      <c r="GS17" s="273"/>
      <c r="GT17" s="273"/>
      <c r="GU17" s="273"/>
      <c r="GV17" s="273"/>
      <c r="GW17" s="273"/>
      <c r="GX17" s="273"/>
      <c r="GY17" s="273"/>
      <c r="GZ17" s="273"/>
      <c r="HA17" s="273"/>
      <c r="HB17" s="273"/>
      <c r="HC17" s="273"/>
      <c r="HD17" s="273"/>
      <c r="HE17" s="273"/>
      <c r="HF17" s="273"/>
      <c r="HG17" s="273"/>
      <c r="HH17" s="273"/>
      <c r="HI17" s="273"/>
      <c r="HJ17" s="273"/>
      <c r="HK17" s="273"/>
      <c r="HL17" s="273"/>
      <c r="HM17" s="273"/>
      <c r="HN17" s="273"/>
      <c r="HO17" s="273"/>
      <c r="HP17" s="273"/>
      <c r="HQ17" s="273"/>
      <c r="HR17" s="273"/>
      <c r="HS17" s="273"/>
      <c r="HT17" s="273"/>
      <c r="HU17" s="273"/>
      <c r="HV17" s="273"/>
      <c r="HW17" s="273"/>
      <c r="HX17" s="273"/>
      <c r="HY17" s="273"/>
      <c r="HZ17" s="273"/>
      <c r="IA17" s="273"/>
      <c r="IB17" s="273"/>
      <c r="IC17" s="273"/>
      <c r="ID17" s="273"/>
      <c r="IE17" s="273"/>
      <c r="IF17" s="273"/>
      <c r="IG17" s="273"/>
      <c r="IH17" s="273"/>
      <c r="II17" s="273"/>
      <c r="IJ17" s="273"/>
      <c r="IK17" s="273"/>
      <c r="IL17" s="273"/>
      <c r="IM17" s="273"/>
      <c r="IN17" s="273"/>
      <c r="IO17" s="273"/>
      <c r="IP17" s="273"/>
      <c r="IQ17" s="273"/>
      <c r="IR17" s="273"/>
      <c r="IS17" s="273"/>
      <c r="IT17" s="273"/>
      <c r="IU17" s="273"/>
      <c r="IV17" s="273"/>
      <c r="IW17" s="273"/>
      <c r="IX17" s="273"/>
      <c r="IY17" s="273"/>
      <c r="IZ17" s="273"/>
      <c r="JA17" s="273"/>
      <c r="JB17" s="273"/>
      <c r="JC17" s="273"/>
      <c r="JD17" s="273"/>
      <c r="JE17" s="273"/>
      <c r="JF17" s="273"/>
      <c r="JG17" s="273"/>
      <c r="JH17" s="273"/>
      <c r="JI17" s="273"/>
      <c r="JJ17" s="273"/>
      <c r="JK17" s="273"/>
      <c r="JL17" s="273"/>
      <c r="JM17" s="273"/>
      <c r="JN17" s="273"/>
      <c r="JO17" s="273"/>
      <c r="JP17" s="273"/>
      <c r="JQ17" s="273"/>
      <c r="JR17" s="273"/>
      <c r="JS17" s="273"/>
      <c r="JT17" s="273"/>
      <c r="JU17" s="273"/>
      <c r="JV17" s="273"/>
      <c r="JW17" s="273"/>
      <c r="JX17" s="273"/>
      <c r="JY17" s="273"/>
      <c r="JZ17" s="273"/>
      <c r="KA17" s="273"/>
      <c r="KB17" s="273"/>
      <c r="KC17" s="273"/>
      <c r="KD17" s="273"/>
      <c r="KE17" s="273"/>
      <c r="KF17" s="273"/>
      <c r="KG17" s="273"/>
      <c r="KH17" s="273"/>
      <c r="KI17" s="273"/>
      <c r="KJ17" s="273"/>
      <c r="KK17" s="273"/>
      <c r="KL17" s="273"/>
      <c r="KM17" s="273"/>
      <c r="KN17" s="273"/>
      <c r="KO17" s="273"/>
      <c r="KP17" s="273"/>
      <c r="KQ17" s="273"/>
      <c r="KR17" s="273"/>
      <c r="KS17" s="273"/>
      <c r="KT17" s="273"/>
      <c r="KU17" s="273"/>
      <c r="KV17" s="273"/>
      <c r="KW17" s="273"/>
      <c r="KX17" s="273"/>
      <c r="KY17" s="273"/>
      <c r="KZ17" s="273"/>
      <c r="LA17" s="273"/>
      <c r="LB17" s="273"/>
      <c r="LC17" s="273"/>
      <c r="LD17" s="273"/>
      <c r="LE17" s="273"/>
      <c r="LF17" s="273"/>
      <c r="LG17" s="273"/>
      <c r="LH17" s="273"/>
      <c r="LI17" s="273"/>
      <c r="LJ17" s="273"/>
      <c r="LK17" s="273"/>
      <c r="LL17" s="273"/>
      <c r="LM17" s="273"/>
      <c r="LN17" s="273"/>
      <c r="LO17" s="273"/>
      <c r="LP17" s="273"/>
      <c r="LQ17" s="273"/>
      <c r="LR17" s="273"/>
      <c r="LS17" s="273"/>
      <c r="LT17" s="273"/>
      <c r="LU17" s="273"/>
      <c r="LV17" s="273"/>
      <c r="LW17" s="273"/>
      <c r="LX17" s="273"/>
      <c r="LY17" s="273"/>
      <c r="LZ17" s="273"/>
      <c r="MA17" s="273"/>
      <c r="MB17" s="273"/>
      <c r="MC17" s="273"/>
      <c r="MD17" s="273"/>
      <c r="ME17" s="273"/>
      <c r="MF17" s="273"/>
      <c r="MG17" s="273"/>
      <c r="MH17" s="273"/>
      <c r="MI17" s="273"/>
      <c r="MJ17" s="273"/>
      <c r="MK17" s="273"/>
      <c r="ML17" s="273"/>
      <c r="MM17" s="273"/>
      <c r="MN17" s="273"/>
      <c r="MO17" s="273"/>
      <c r="MP17" s="273"/>
      <c r="MQ17" s="273"/>
      <c r="MR17" s="273"/>
      <c r="MS17" s="273"/>
      <c r="MT17" s="273"/>
      <c r="MU17" s="273"/>
      <c r="MV17" s="273"/>
      <c r="MW17" s="273"/>
      <c r="MX17" s="273"/>
      <c r="MY17" s="273"/>
      <c r="MZ17" s="273"/>
      <c r="NA17" s="273"/>
      <c r="NB17" s="273"/>
      <c r="NC17" s="273"/>
      <c r="ND17" s="273"/>
      <c r="NE17" s="273"/>
      <c r="NF17" s="273"/>
      <c r="NG17" s="273"/>
      <c r="NH17" s="273"/>
      <c r="NI17" s="273"/>
      <c r="NJ17" s="273"/>
      <c r="NK17" s="273"/>
      <c r="NL17" s="273"/>
      <c r="NM17" s="273"/>
      <c r="NN17" s="273"/>
      <c r="NO17" s="273"/>
      <c r="NP17" s="273"/>
      <c r="NQ17" s="273"/>
      <c r="NR17" s="273"/>
      <c r="NS17" s="273"/>
      <c r="NT17" s="273"/>
      <c r="NU17" s="273"/>
      <c r="NV17" s="273"/>
      <c r="NW17" s="273"/>
      <c r="NX17" s="273"/>
      <c r="NY17" s="273"/>
      <c r="NZ17" s="273"/>
      <c r="OA17" s="273"/>
      <c r="OB17" s="273"/>
      <c r="OC17" s="273"/>
      <c r="OD17" s="273"/>
      <c r="OE17" s="273"/>
      <c r="OF17" s="273"/>
      <c r="OG17" s="273"/>
      <c r="OH17" s="273"/>
      <c r="OI17" s="273"/>
      <c r="OJ17" s="273"/>
      <c r="OK17" s="273"/>
      <c r="OL17" s="273"/>
      <c r="OM17" s="273"/>
      <c r="ON17" s="273"/>
      <c r="OO17" s="273"/>
      <c r="OP17" s="273"/>
      <c r="OQ17" s="273"/>
      <c r="OR17" s="273"/>
      <c r="OS17" s="273"/>
      <c r="OT17" s="273"/>
      <c r="OU17" s="273"/>
      <c r="OV17" s="273"/>
      <c r="OW17" s="273"/>
      <c r="OX17" s="273"/>
      <c r="OY17" s="273"/>
      <c r="OZ17" s="273"/>
      <c r="PA17" s="273"/>
      <c r="PB17" s="273"/>
      <c r="PC17" s="273"/>
      <c r="PD17" s="273"/>
      <c r="PE17" s="273"/>
      <c r="PF17" s="273"/>
      <c r="PG17" s="273"/>
      <c r="PH17" s="273"/>
      <c r="PI17" s="273"/>
      <c r="PJ17" s="273"/>
      <c r="PK17" s="273"/>
      <c r="PL17" s="273"/>
      <c r="PM17" s="273"/>
      <c r="PN17" s="273"/>
      <c r="PO17" s="273"/>
      <c r="PP17" s="273"/>
      <c r="PQ17" s="273"/>
      <c r="PR17" s="273"/>
      <c r="PS17" s="273"/>
      <c r="PT17" s="273"/>
      <c r="PU17" s="273"/>
      <c r="PV17" s="273"/>
      <c r="PW17" s="273"/>
      <c r="PX17" s="273"/>
      <c r="PY17" s="273"/>
      <c r="PZ17" s="273"/>
      <c r="QA17" s="273"/>
      <c r="QB17" s="273"/>
      <c r="QC17" s="273"/>
      <c r="QD17" s="273"/>
      <c r="QE17" s="273"/>
      <c r="QF17" s="273"/>
      <c r="QG17" s="273"/>
      <c r="QH17" s="273"/>
      <c r="QI17" s="273"/>
      <c r="QJ17" s="273"/>
      <c r="QK17" s="273"/>
      <c r="QL17" s="273"/>
      <c r="QM17" s="273"/>
      <c r="QN17" s="273"/>
      <c r="QO17" s="273"/>
      <c r="QP17" s="273"/>
      <c r="QQ17" s="273"/>
      <c r="QR17" s="273"/>
      <c r="QS17" s="273"/>
      <c r="QT17" s="273"/>
      <c r="QU17" s="273"/>
      <c r="QV17" s="273"/>
      <c r="QW17" s="273"/>
      <c r="QX17" s="273"/>
      <c r="QY17" s="273"/>
      <c r="QZ17" s="273"/>
      <c r="RA17" s="273"/>
      <c r="RB17" s="273"/>
      <c r="RC17" s="273"/>
      <c r="RD17" s="273"/>
      <c r="RE17" s="273"/>
      <c r="RF17" s="273"/>
      <c r="RG17" s="273"/>
      <c r="RH17" s="273"/>
      <c r="RI17" s="273"/>
      <c r="RJ17" s="273"/>
      <c r="RK17" s="273"/>
      <c r="RL17" s="273"/>
      <c r="RM17" s="273"/>
      <c r="RN17" s="273"/>
      <c r="RO17" s="273"/>
      <c r="RP17" s="273"/>
      <c r="RQ17" s="273"/>
      <c r="RR17" s="273"/>
      <c r="RS17" s="273"/>
      <c r="RT17" s="273"/>
      <c r="RU17" s="273"/>
      <c r="RV17" s="273"/>
      <c r="RW17" s="273"/>
      <c r="RX17" s="273"/>
      <c r="RY17" s="273"/>
      <c r="RZ17" s="273"/>
      <c r="SA17" s="273"/>
      <c r="SB17" s="273"/>
      <c r="SC17" s="273"/>
      <c r="SD17" s="273"/>
      <c r="SE17" s="273"/>
      <c r="SF17" s="273"/>
      <c r="SG17" s="273"/>
      <c r="SH17" s="273"/>
      <c r="SI17" s="273"/>
      <c r="SJ17" s="273"/>
      <c r="SK17" s="273"/>
      <c r="SL17" s="273"/>
      <c r="SM17" s="273"/>
      <c r="SN17" s="273"/>
      <c r="SO17" s="273"/>
      <c r="SP17" s="273"/>
      <c r="SQ17" s="273"/>
      <c r="SR17" s="273"/>
      <c r="SS17" s="273"/>
      <c r="ST17" s="273"/>
      <c r="SU17" s="273"/>
      <c r="SV17" s="273"/>
      <c r="SW17" s="273"/>
      <c r="SX17" s="273"/>
      <c r="SY17" s="273"/>
      <c r="SZ17" s="273"/>
      <c r="TA17" s="273"/>
      <c r="TB17" s="273"/>
      <c r="TC17" s="273"/>
      <c r="TD17" s="273"/>
      <c r="TE17" s="273"/>
      <c r="TF17" s="273"/>
      <c r="TG17" s="273"/>
      <c r="TH17" s="273"/>
      <c r="TI17" s="273"/>
      <c r="TJ17" s="273"/>
      <c r="TK17" s="273"/>
      <c r="TL17" s="273"/>
      <c r="TM17" s="273"/>
      <c r="TN17" s="273"/>
      <c r="TO17" s="273"/>
      <c r="TP17" s="273"/>
      <c r="TQ17" s="273"/>
      <c r="TR17" s="273"/>
      <c r="TS17" s="273"/>
      <c r="TT17" s="273"/>
      <c r="TU17" s="273"/>
      <c r="TV17" s="273"/>
      <c r="TW17" s="273"/>
      <c r="TX17" s="273"/>
      <c r="TY17" s="273"/>
      <c r="TZ17" s="273"/>
      <c r="UA17" s="273"/>
      <c r="UB17" s="273"/>
      <c r="UC17" s="273"/>
      <c r="UD17" s="273"/>
      <c r="UE17" s="273"/>
      <c r="UF17" s="273"/>
      <c r="UG17" s="273"/>
      <c r="UH17" s="273"/>
      <c r="UI17" s="273"/>
      <c r="UJ17" s="273"/>
      <c r="UK17" s="273"/>
      <c r="UL17" s="273"/>
      <c r="UM17" s="273"/>
      <c r="UN17" s="273"/>
      <c r="UO17" s="273"/>
      <c r="UP17" s="273"/>
      <c r="UQ17" s="273"/>
      <c r="UR17" s="273"/>
      <c r="US17" s="273"/>
      <c r="UT17" s="273"/>
      <c r="UU17" s="273"/>
      <c r="UV17" s="273"/>
      <c r="UW17" s="273"/>
      <c r="UX17" s="273"/>
      <c r="UY17" s="273"/>
      <c r="UZ17" s="273"/>
      <c r="VA17" s="273"/>
      <c r="VB17" s="273"/>
      <c r="VC17" s="273"/>
      <c r="VD17" s="273"/>
      <c r="VE17" s="273"/>
      <c r="VF17" s="273"/>
      <c r="VG17" s="273"/>
      <c r="VH17" s="273"/>
      <c r="VI17" s="273"/>
      <c r="VJ17" s="273"/>
      <c r="VK17" s="273"/>
      <c r="VL17" s="273"/>
      <c r="VM17" s="273"/>
      <c r="VN17" s="273"/>
      <c r="VO17" s="273"/>
      <c r="VP17" s="273"/>
      <c r="VQ17" s="273"/>
      <c r="VR17" s="273"/>
      <c r="VS17" s="273"/>
      <c r="VT17" s="273"/>
      <c r="VU17" s="273"/>
      <c r="VV17" s="273"/>
      <c r="VW17" s="273"/>
      <c r="VX17" s="273"/>
      <c r="VY17" s="273"/>
      <c r="VZ17" s="273"/>
      <c r="WA17" s="273"/>
      <c r="WB17" s="273"/>
      <c r="WC17" s="273"/>
      <c r="WD17" s="273"/>
      <c r="WE17" s="273"/>
      <c r="WF17" s="273"/>
      <c r="WG17" s="273"/>
      <c r="WH17" s="273"/>
      <c r="WI17" s="273"/>
      <c r="WJ17" s="273"/>
      <c r="WK17" s="273"/>
      <c r="WL17" s="273"/>
      <c r="WM17" s="273"/>
      <c r="WN17" s="273"/>
      <c r="WO17" s="273"/>
      <c r="WP17" s="273"/>
      <c r="WQ17" s="273"/>
      <c r="WR17" s="273"/>
      <c r="WS17" s="273"/>
      <c r="WT17" s="273"/>
      <c r="WU17" s="273"/>
      <c r="WV17" s="273"/>
      <c r="WW17" s="273"/>
      <c r="WX17" s="273"/>
      <c r="WY17" s="273"/>
      <c r="WZ17" s="273"/>
      <c r="XA17" s="273"/>
      <c r="XB17" s="273"/>
      <c r="XC17" s="273"/>
      <c r="XD17" s="273"/>
      <c r="XE17" s="273"/>
      <c r="XF17" s="273"/>
      <c r="XG17" s="273"/>
      <c r="XH17" s="273"/>
      <c r="XI17" s="273"/>
      <c r="XJ17" s="273"/>
      <c r="XK17" s="273"/>
      <c r="XL17" s="273"/>
      <c r="XM17" s="273"/>
      <c r="XN17" s="273"/>
      <c r="XO17" s="273"/>
      <c r="XP17" s="273"/>
      <c r="XQ17" s="273"/>
      <c r="XR17" s="273"/>
      <c r="XS17" s="273"/>
      <c r="XT17" s="273"/>
      <c r="XU17" s="273"/>
      <c r="XV17" s="273"/>
      <c r="XW17" s="273"/>
      <c r="XX17" s="273"/>
      <c r="XY17" s="273"/>
      <c r="XZ17" s="273"/>
      <c r="YA17" s="273"/>
      <c r="YB17" s="273"/>
      <c r="YC17" s="273"/>
      <c r="YD17" s="273"/>
      <c r="YE17" s="273"/>
      <c r="YF17" s="273"/>
      <c r="YG17" s="273"/>
      <c r="YH17" s="273"/>
      <c r="YI17" s="273"/>
      <c r="YJ17" s="273"/>
      <c r="YK17" s="273"/>
      <c r="YL17" s="273"/>
      <c r="YM17" s="273"/>
      <c r="YN17" s="273"/>
      <c r="YO17" s="273"/>
      <c r="YP17" s="273"/>
      <c r="YQ17" s="273"/>
      <c r="YR17" s="273"/>
      <c r="YS17" s="273"/>
      <c r="YT17" s="273"/>
      <c r="YU17" s="273"/>
      <c r="YV17" s="273"/>
      <c r="YW17" s="273"/>
      <c r="YX17" s="273"/>
      <c r="YY17" s="273"/>
      <c r="YZ17" s="273"/>
      <c r="ZA17" s="273"/>
      <c r="ZB17" s="273"/>
      <c r="ZC17" s="273"/>
      <c r="ZD17" s="273"/>
      <c r="ZE17" s="273"/>
      <c r="ZF17" s="273"/>
      <c r="ZG17" s="273"/>
      <c r="ZH17" s="273"/>
      <c r="ZI17" s="273"/>
      <c r="ZJ17" s="273"/>
      <c r="ZK17" s="273"/>
      <c r="ZL17" s="273"/>
      <c r="ZM17" s="273"/>
      <c r="ZN17" s="273"/>
      <c r="ZO17" s="273"/>
      <c r="ZP17" s="273"/>
      <c r="ZQ17" s="273"/>
      <c r="ZR17" s="273"/>
      <c r="ZS17" s="273"/>
      <c r="ZT17" s="273"/>
      <c r="ZU17" s="273"/>
      <c r="ZV17" s="273"/>
      <c r="ZW17" s="273"/>
      <c r="ZX17" s="273"/>
      <c r="ZY17" s="273"/>
      <c r="ZZ17" s="273"/>
      <c r="AAA17" s="273"/>
      <c r="AAB17" s="273"/>
      <c r="AAC17" s="273"/>
      <c r="AAD17" s="273"/>
      <c r="AAE17" s="273"/>
      <c r="AAF17" s="273"/>
      <c r="AAG17" s="273"/>
      <c r="AAH17" s="273"/>
      <c r="AAI17" s="273"/>
      <c r="AAJ17" s="273"/>
      <c r="AAK17" s="273"/>
      <c r="AAL17" s="273"/>
      <c r="AAM17" s="273"/>
      <c r="AAN17" s="273"/>
      <c r="AAO17" s="273"/>
      <c r="AAP17" s="273"/>
      <c r="AAQ17" s="273"/>
      <c r="AAR17" s="273"/>
      <c r="AAS17" s="273"/>
      <c r="AAT17" s="273"/>
      <c r="AAU17" s="273"/>
      <c r="AAV17" s="273"/>
      <c r="AAW17" s="273"/>
      <c r="AAX17" s="273"/>
      <c r="AAY17" s="273"/>
      <c r="AAZ17" s="273"/>
      <c r="ABA17" s="273"/>
      <c r="ABB17" s="273"/>
      <c r="ABC17" s="273"/>
      <c r="ABD17" s="273"/>
      <c r="ABE17" s="273"/>
      <c r="ABF17" s="273"/>
      <c r="ABG17" s="273"/>
      <c r="ABH17" s="273"/>
      <c r="ABI17" s="273"/>
      <c r="ABJ17" s="273"/>
      <c r="ABK17" s="273"/>
      <c r="ABL17" s="273"/>
      <c r="ABM17" s="273"/>
      <c r="ABN17" s="273"/>
      <c r="ABO17" s="273"/>
      <c r="ABP17" s="273"/>
      <c r="ABQ17" s="273"/>
      <c r="ABR17" s="273"/>
      <c r="ABS17" s="273"/>
      <c r="ABT17" s="273"/>
      <c r="ABU17" s="273"/>
      <c r="ABV17" s="273"/>
      <c r="ABW17" s="273"/>
      <c r="ABX17" s="273"/>
      <c r="ABY17" s="273"/>
      <c r="ABZ17" s="273"/>
      <c r="ACA17" s="273"/>
      <c r="ACB17" s="273"/>
      <c r="ACC17" s="273"/>
      <c r="ACD17" s="273"/>
      <c r="ACE17" s="273"/>
      <c r="ACF17" s="273"/>
      <c r="ACG17" s="273"/>
      <c r="ACH17" s="273"/>
      <c r="ACI17" s="273"/>
      <c r="ACJ17" s="273"/>
      <c r="ACK17" s="273"/>
      <c r="ACL17" s="273"/>
      <c r="ACM17" s="273"/>
      <c r="ACN17" s="273"/>
      <c r="ACO17" s="273"/>
      <c r="ACP17" s="273"/>
      <c r="ACQ17" s="273"/>
      <c r="ACR17" s="273"/>
      <c r="ACS17" s="273"/>
      <c r="ACT17" s="273"/>
      <c r="ACU17" s="273"/>
      <c r="ACV17" s="273"/>
      <c r="ACW17" s="273"/>
      <c r="ACX17" s="273"/>
      <c r="ACY17" s="273"/>
      <c r="ACZ17" s="273"/>
      <c r="ADA17" s="273"/>
      <c r="ADB17" s="273"/>
      <c r="ADC17" s="273"/>
      <c r="ADD17" s="273"/>
      <c r="ADE17" s="273"/>
      <c r="ADF17" s="273"/>
      <c r="ADG17" s="273"/>
      <c r="ADH17" s="273"/>
      <c r="ADI17" s="273"/>
      <c r="ADJ17" s="273"/>
      <c r="ADK17" s="273"/>
      <c r="ADL17" s="273"/>
      <c r="ADM17" s="273"/>
      <c r="ADN17" s="273"/>
      <c r="ADO17" s="273"/>
      <c r="ADP17" s="273"/>
      <c r="ADQ17" s="273"/>
      <c r="ADR17" s="273"/>
      <c r="ADS17" s="273"/>
      <c r="ADT17" s="273"/>
      <c r="ADU17" s="273"/>
      <c r="ADV17" s="273"/>
      <c r="ADW17" s="273"/>
      <c r="ADX17" s="273"/>
      <c r="ADY17" s="273"/>
      <c r="ADZ17" s="273"/>
      <c r="AEA17" s="273"/>
      <c r="AEB17" s="273"/>
      <c r="AEC17" s="273"/>
      <c r="AED17" s="273"/>
      <c r="AEE17" s="273"/>
      <c r="AEF17" s="273"/>
      <c r="AEG17" s="273"/>
      <c r="AEH17" s="273"/>
      <c r="AEI17" s="273"/>
      <c r="AEJ17" s="273"/>
      <c r="AEK17" s="273"/>
      <c r="AEL17" s="273"/>
      <c r="AEM17" s="273"/>
      <c r="AEN17" s="273"/>
      <c r="AEO17" s="273"/>
      <c r="AEP17" s="273"/>
      <c r="AEQ17" s="273"/>
      <c r="AER17" s="273"/>
      <c r="AES17" s="273"/>
      <c r="AET17" s="273"/>
      <c r="AEU17" s="273"/>
      <c r="AEV17" s="273"/>
      <c r="AEW17" s="273"/>
      <c r="AEX17" s="273"/>
      <c r="AEY17" s="273"/>
      <c r="AEZ17" s="273"/>
      <c r="AFA17" s="273"/>
      <c r="AFB17" s="273"/>
      <c r="AFC17" s="273"/>
      <c r="AFD17" s="273"/>
      <c r="AFE17" s="273"/>
      <c r="AFF17" s="273"/>
      <c r="AFG17" s="273"/>
      <c r="AFH17" s="273"/>
      <c r="AFI17" s="273"/>
      <c r="AFJ17" s="273"/>
      <c r="AFK17" s="273"/>
      <c r="AFL17" s="273"/>
      <c r="AFM17" s="273"/>
      <c r="AFN17" s="273"/>
      <c r="AFO17" s="273"/>
      <c r="AFP17" s="273"/>
      <c r="AFQ17" s="273"/>
      <c r="AFR17" s="273"/>
      <c r="AFS17" s="273"/>
      <c r="AFT17" s="273"/>
      <c r="AFU17" s="273"/>
      <c r="AFV17" s="273"/>
      <c r="AFW17" s="273"/>
      <c r="AFX17" s="273"/>
      <c r="AFY17" s="273"/>
      <c r="AFZ17" s="273"/>
      <c r="AGA17" s="273"/>
      <c r="AGB17" s="273"/>
      <c r="AGC17" s="273"/>
      <c r="AGD17" s="273"/>
      <c r="AGE17" s="273"/>
      <c r="AGF17" s="273"/>
      <c r="AGG17" s="273"/>
      <c r="AGH17" s="273"/>
      <c r="AGI17" s="273"/>
      <c r="AGJ17" s="273"/>
      <c r="AGK17" s="273"/>
      <c r="AGL17" s="273"/>
      <c r="AGM17" s="273"/>
      <c r="AGN17" s="273"/>
      <c r="AGO17" s="273"/>
      <c r="AGP17" s="273"/>
      <c r="AGQ17" s="273"/>
      <c r="AGR17" s="273"/>
      <c r="AGS17" s="273"/>
      <c r="AGT17" s="273"/>
      <c r="AGU17" s="273"/>
      <c r="AGV17" s="273"/>
      <c r="AGW17" s="273"/>
      <c r="AGX17" s="273"/>
      <c r="AGY17" s="273"/>
      <c r="AGZ17" s="273"/>
      <c r="AHA17" s="273"/>
      <c r="AHB17" s="273"/>
      <c r="AHC17" s="273"/>
      <c r="AHD17" s="273"/>
      <c r="AHE17" s="273"/>
      <c r="AHF17" s="273"/>
      <c r="AHG17" s="273"/>
      <c r="AHH17" s="273"/>
      <c r="AHI17" s="273"/>
      <c r="AHJ17" s="273"/>
      <c r="AHK17" s="273"/>
      <c r="AHL17" s="273"/>
      <c r="AHM17" s="273"/>
      <c r="AHN17" s="273"/>
      <c r="AHO17" s="273"/>
      <c r="AHP17" s="273"/>
      <c r="AHQ17" s="273"/>
      <c r="AHR17" s="273"/>
      <c r="AHS17" s="273"/>
      <c r="AHT17" s="273"/>
      <c r="AHU17" s="273"/>
      <c r="AHV17" s="273"/>
      <c r="AHW17" s="273"/>
      <c r="AHX17" s="273"/>
      <c r="AHY17" s="273"/>
      <c r="AHZ17" s="273"/>
      <c r="AIA17" s="273"/>
      <c r="AIB17" s="273"/>
      <c r="AIC17" s="273"/>
      <c r="AID17" s="273"/>
      <c r="AIE17" s="273"/>
      <c r="AIF17" s="273"/>
      <c r="AIG17" s="273"/>
      <c r="AIH17" s="273"/>
      <c r="AII17" s="273"/>
      <c r="AIJ17" s="273"/>
      <c r="AIK17" s="273"/>
      <c r="AIL17" s="273"/>
      <c r="AIM17" s="273"/>
      <c r="AIN17" s="273"/>
      <c r="AIO17" s="273"/>
      <c r="AIP17" s="273"/>
      <c r="AIQ17" s="273"/>
      <c r="AIR17" s="273"/>
      <c r="AIS17" s="273"/>
      <c r="AIT17" s="273"/>
      <c r="AIU17" s="273"/>
      <c r="AIV17" s="273"/>
      <c r="AIW17" s="273"/>
      <c r="AIX17" s="273"/>
      <c r="AIY17" s="273"/>
      <c r="AIZ17" s="273"/>
      <c r="AJA17" s="273"/>
      <c r="AJB17" s="273"/>
      <c r="AJC17" s="273"/>
      <c r="AJD17" s="273"/>
      <c r="AJE17" s="273"/>
      <c r="AJF17" s="273"/>
      <c r="AJG17" s="273"/>
      <c r="AJH17" s="273"/>
      <c r="AJI17" s="273"/>
      <c r="AJJ17" s="273"/>
      <c r="AJK17" s="273"/>
      <c r="AJL17" s="273"/>
      <c r="AJM17" s="273"/>
      <c r="AJN17" s="273"/>
      <c r="AJO17" s="273"/>
      <c r="AJP17" s="273"/>
      <c r="AJQ17" s="273"/>
      <c r="AJR17" s="273"/>
      <c r="AJS17" s="273"/>
      <c r="AJT17" s="273"/>
      <c r="AJU17" s="273"/>
      <c r="AJV17" s="273"/>
      <c r="AJW17" s="273"/>
      <c r="AJX17" s="273"/>
      <c r="AJY17" s="273"/>
      <c r="AJZ17" s="273"/>
      <c r="AKA17" s="273"/>
      <c r="AKB17" s="273"/>
      <c r="AKC17" s="273"/>
      <c r="AKD17" s="273"/>
      <c r="AKE17" s="273"/>
      <c r="AKF17" s="273"/>
      <c r="AKG17" s="273"/>
      <c r="AKH17" s="273"/>
      <c r="AKI17" s="273"/>
      <c r="AKJ17" s="273"/>
      <c r="AKK17" s="273"/>
      <c r="AKL17" s="273"/>
      <c r="AKM17" s="273"/>
      <c r="AKN17" s="273"/>
      <c r="AKO17" s="273"/>
      <c r="AKP17" s="273"/>
      <c r="AKQ17" s="273"/>
      <c r="AKR17" s="273"/>
      <c r="AKS17" s="273"/>
      <c r="AKT17" s="273"/>
      <c r="AKU17" s="273"/>
      <c r="AKV17" s="273"/>
      <c r="AKW17" s="273"/>
      <c r="AKX17" s="273"/>
      <c r="AKY17" s="273"/>
      <c r="AKZ17" s="273"/>
      <c r="ALA17" s="273"/>
      <c r="ALB17" s="273"/>
      <c r="ALC17" s="273"/>
      <c r="ALD17" s="273"/>
      <c r="ALE17" s="273"/>
      <c r="ALF17" s="273"/>
      <c r="ALG17" s="273"/>
      <c r="ALH17" s="273"/>
      <c r="ALI17" s="273"/>
      <c r="ALJ17" s="273"/>
      <c r="ALK17" s="273"/>
      <c r="ALL17" s="273"/>
      <c r="ALM17" s="273"/>
      <c r="ALN17" s="273"/>
      <c r="ALO17" s="273"/>
      <c r="ALP17" s="273"/>
      <c r="ALQ17" s="273"/>
      <c r="ALR17" s="273"/>
      <c r="ALS17" s="273"/>
      <c r="ALT17" s="273"/>
      <c r="ALU17" s="273"/>
      <c r="ALV17" s="273"/>
      <c r="ALW17" s="273"/>
      <c r="ALX17" s="273"/>
      <c r="ALY17" s="273"/>
      <c r="ALZ17" s="273"/>
      <c r="AMA17" s="273"/>
      <c r="AMB17" s="273"/>
      <c r="AMC17" s="273"/>
      <c r="AMD17" s="273"/>
      <c r="AME17" s="273"/>
      <c r="AMF17" s="273"/>
      <c r="AMG17" s="273"/>
      <c r="AMH17" s="273"/>
      <c r="AMI17" s="273"/>
      <c r="AMJ17" s="273"/>
    </row>
    <row r="18" spans="1:1024" ht="34.5" customHeight="1" x14ac:dyDescent="0.2">
      <c r="A18" s="341">
        <v>7</v>
      </c>
      <c r="B18" s="342">
        <v>0.6</v>
      </c>
      <c r="C18" s="369"/>
      <c r="D18" s="370" t="s">
        <v>179</v>
      </c>
      <c r="E18" s="344" t="s">
        <v>49</v>
      </c>
      <c r="F18" s="371"/>
      <c r="G18" s="371"/>
      <c r="H18" s="372"/>
      <c r="I18" s="372"/>
      <c r="J18" s="373"/>
      <c r="K18" s="348"/>
      <c r="L18" s="348"/>
      <c r="M18" s="348"/>
      <c r="N18" s="348"/>
      <c r="O18" s="348"/>
      <c r="P18" s="349"/>
      <c r="Q18" s="349"/>
      <c r="R18" s="367"/>
      <c r="S18" s="351"/>
      <c r="T18" s="362">
        <v>7</v>
      </c>
      <c r="U18" s="374" t="s">
        <v>179</v>
      </c>
      <c r="V18" s="363" t="s">
        <v>49</v>
      </c>
      <c r="W18" s="371"/>
      <c r="X18" s="371"/>
      <c r="Y18" s="372"/>
      <c r="Z18" s="372"/>
      <c r="AA18" s="373"/>
      <c r="AB18" s="364"/>
      <c r="AC18" s="355"/>
      <c r="AD18" s="355"/>
      <c r="AE18" s="356"/>
      <c r="AF18" s="365"/>
      <c r="AG18" s="365"/>
      <c r="AH18" s="365"/>
      <c r="AI18" s="365"/>
      <c r="AJ18" s="365"/>
      <c r="AK18" s="365"/>
      <c r="AL18" s="365"/>
      <c r="AM18" s="365"/>
      <c r="AN18" s="365"/>
      <c r="AO18" s="365"/>
      <c r="AP18" s="365"/>
      <c r="AQ18" s="365"/>
      <c r="AR18" s="358"/>
      <c r="AS18" s="358"/>
      <c r="AT18" s="359"/>
      <c r="AU18" s="359"/>
      <c r="AV18" s="359"/>
      <c r="AW18" s="359"/>
      <c r="AX18" s="359"/>
      <c r="AY18" s="359"/>
      <c r="AZ18" s="359"/>
      <c r="BA18" s="359"/>
      <c r="BB18" s="364"/>
      <c r="BC18" s="364"/>
      <c r="BD18" s="355"/>
      <c r="BE18" s="355"/>
      <c r="BF18" s="273"/>
      <c r="BG18" s="273"/>
      <c r="BH18" s="273"/>
      <c r="BI18" s="273"/>
      <c r="BJ18" s="273"/>
      <c r="BK18" s="273"/>
      <c r="BL18" s="273"/>
      <c r="BM18" s="273"/>
      <c r="BN18" s="273"/>
      <c r="BO18" s="273"/>
      <c r="BP18" s="273"/>
      <c r="BQ18" s="273"/>
      <c r="BR18" s="273"/>
      <c r="BS18" s="273"/>
      <c r="BT18" s="273"/>
      <c r="BU18" s="273"/>
      <c r="BV18" s="273"/>
      <c r="BW18" s="273"/>
      <c r="BX18" s="273"/>
      <c r="BY18" s="273"/>
      <c r="BZ18" s="273"/>
      <c r="CA18" s="273"/>
      <c r="CB18" s="273"/>
      <c r="CC18" s="273"/>
      <c r="CD18" s="273"/>
      <c r="CE18" s="273"/>
      <c r="CF18" s="273"/>
      <c r="CG18" s="273"/>
      <c r="CH18" s="273"/>
      <c r="CI18" s="273"/>
      <c r="CJ18" s="273"/>
      <c r="CK18" s="273"/>
      <c r="CL18" s="273"/>
      <c r="CM18" s="273"/>
      <c r="CN18" s="273"/>
      <c r="CO18" s="273"/>
      <c r="CP18" s="273"/>
      <c r="CQ18" s="273"/>
      <c r="CR18" s="273"/>
      <c r="CS18" s="273"/>
      <c r="CT18" s="273"/>
      <c r="CU18" s="273"/>
      <c r="CV18" s="273"/>
      <c r="CW18" s="273"/>
      <c r="CX18" s="273"/>
      <c r="CY18" s="273"/>
      <c r="CZ18" s="273"/>
      <c r="DA18" s="273"/>
      <c r="DB18" s="273"/>
      <c r="DC18" s="273"/>
      <c r="DD18" s="273"/>
      <c r="DE18" s="273"/>
      <c r="DF18" s="273"/>
      <c r="DG18" s="273"/>
      <c r="DH18" s="273"/>
      <c r="DI18" s="273"/>
      <c r="DJ18" s="273"/>
      <c r="DK18" s="273"/>
      <c r="DL18" s="273"/>
      <c r="DM18" s="273"/>
      <c r="DN18" s="273"/>
      <c r="DO18" s="273"/>
      <c r="DP18" s="273"/>
      <c r="DQ18" s="273"/>
      <c r="DR18" s="273"/>
      <c r="DS18" s="273"/>
      <c r="DT18" s="273"/>
      <c r="DU18" s="273"/>
      <c r="DV18" s="273"/>
      <c r="DW18" s="273"/>
      <c r="DX18" s="273"/>
      <c r="DY18" s="273"/>
      <c r="DZ18" s="273"/>
      <c r="EA18" s="273"/>
      <c r="EB18" s="273"/>
      <c r="EC18" s="273"/>
      <c r="ED18" s="273"/>
      <c r="EE18" s="273"/>
      <c r="EF18" s="273"/>
      <c r="EG18" s="273"/>
      <c r="EH18" s="273"/>
      <c r="EI18" s="273"/>
      <c r="EJ18" s="273"/>
      <c r="EK18" s="273"/>
      <c r="EL18" s="273"/>
      <c r="EM18" s="273"/>
      <c r="EN18" s="273"/>
      <c r="EO18" s="273"/>
      <c r="EP18" s="273"/>
      <c r="EQ18" s="273"/>
      <c r="ER18" s="273"/>
      <c r="ES18" s="273"/>
      <c r="ET18" s="273"/>
      <c r="EU18" s="273"/>
      <c r="EV18" s="273"/>
      <c r="EW18" s="273"/>
      <c r="EX18" s="273"/>
      <c r="EY18" s="273"/>
      <c r="EZ18" s="273"/>
      <c r="FA18" s="273"/>
      <c r="FB18" s="273"/>
      <c r="FC18" s="273"/>
      <c r="FD18" s="273"/>
      <c r="FE18" s="273"/>
      <c r="FF18" s="273"/>
      <c r="FG18" s="273"/>
      <c r="FH18" s="273"/>
      <c r="FI18" s="273"/>
      <c r="FJ18" s="273"/>
      <c r="FK18" s="273"/>
      <c r="FL18" s="273"/>
      <c r="FM18" s="273"/>
      <c r="FN18" s="273"/>
      <c r="FO18" s="273"/>
      <c r="FP18" s="273"/>
      <c r="FQ18" s="273"/>
      <c r="FR18" s="273"/>
      <c r="FS18" s="273"/>
      <c r="FT18" s="273"/>
      <c r="FU18" s="273"/>
      <c r="FV18" s="273"/>
      <c r="FW18" s="273"/>
      <c r="FX18" s="273"/>
      <c r="FY18" s="273"/>
      <c r="FZ18" s="273"/>
      <c r="GA18" s="273"/>
      <c r="GB18" s="273"/>
      <c r="GC18" s="273"/>
      <c r="GD18" s="273"/>
      <c r="GE18" s="273"/>
      <c r="GF18" s="273"/>
      <c r="GG18" s="273"/>
      <c r="GH18" s="273"/>
      <c r="GI18" s="273"/>
      <c r="GJ18" s="273"/>
      <c r="GK18" s="273"/>
      <c r="GL18" s="273"/>
      <c r="GM18" s="273"/>
      <c r="GN18" s="273"/>
      <c r="GO18" s="273"/>
      <c r="GP18" s="273"/>
      <c r="GQ18" s="273"/>
      <c r="GR18" s="273"/>
      <c r="GS18" s="273"/>
      <c r="GT18" s="273"/>
      <c r="GU18" s="273"/>
      <c r="GV18" s="273"/>
      <c r="GW18" s="273"/>
      <c r="GX18" s="273"/>
      <c r="GY18" s="273"/>
      <c r="GZ18" s="273"/>
      <c r="HA18" s="273"/>
      <c r="HB18" s="273"/>
      <c r="HC18" s="273"/>
      <c r="HD18" s="273"/>
      <c r="HE18" s="273"/>
      <c r="HF18" s="273"/>
      <c r="HG18" s="273"/>
      <c r="HH18" s="273"/>
      <c r="HI18" s="273"/>
      <c r="HJ18" s="273"/>
      <c r="HK18" s="273"/>
      <c r="HL18" s="273"/>
      <c r="HM18" s="273"/>
      <c r="HN18" s="273"/>
      <c r="HO18" s="273"/>
      <c r="HP18" s="273"/>
      <c r="HQ18" s="273"/>
      <c r="HR18" s="273"/>
      <c r="HS18" s="273"/>
      <c r="HT18" s="273"/>
      <c r="HU18" s="273"/>
      <c r="HV18" s="273"/>
      <c r="HW18" s="273"/>
      <c r="HX18" s="273"/>
      <c r="HY18" s="273"/>
      <c r="HZ18" s="273"/>
      <c r="IA18" s="273"/>
      <c r="IB18" s="273"/>
      <c r="IC18" s="273"/>
      <c r="ID18" s="273"/>
      <c r="IE18" s="273"/>
      <c r="IF18" s="273"/>
      <c r="IG18" s="273"/>
      <c r="IH18" s="273"/>
      <c r="II18" s="273"/>
      <c r="IJ18" s="273"/>
      <c r="IK18" s="273"/>
      <c r="IL18" s="273"/>
      <c r="IM18" s="273"/>
      <c r="IN18" s="273"/>
      <c r="IO18" s="273"/>
      <c r="IP18" s="273"/>
      <c r="IQ18" s="273"/>
      <c r="IR18" s="273"/>
      <c r="IS18" s="273"/>
      <c r="IT18" s="273"/>
      <c r="IU18" s="273"/>
      <c r="IV18" s="273"/>
      <c r="IW18" s="273"/>
      <c r="IX18" s="273"/>
      <c r="IY18" s="273"/>
      <c r="IZ18" s="273"/>
      <c r="JA18" s="273"/>
      <c r="JB18" s="273"/>
      <c r="JC18" s="273"/>
      <c r="JD18" s="273"/>
      <c r="JE18" s="273"/>
      <c r="JF18" s="273"/>
      <c r="JG18" s="273"/>
      <c r="JH18" s="273"/>
      <c r="JI18" s="273"/>
      <c r="JJ18" s="273"/>
      <c r="JK18" s="273"/>
      <c r="JL18" s="273"/>
      <c r="JM18" s="273"/>
      <c r="JN18" s="273"/>
      <c r="JO18" s="273"/>
      <c r="JP18" s="273"/>
      <c r="JQ18" s="273"/>
      <c r="JR18" s="273"/>
      <c r="JS18" s="273"/>
      <c r="JT18" s="273"/>
      <c r="JU18" s="273"/>
      <c r="JV18" s="273"/>
      <c r="JW18" s="273"/>
      <c r="JX18" s="273"/>
      <c r="JY18" s="273"/>
      <c r="JZ18" s="273"/>
      <c r="KA18" s="273"/>
      <c r="KB18" s="273"/>
      <c r="KC18" s="273"/>
      <c r="KD18" s="273"/>
      <c r="KE18" s="273"/>
      <c r="KF18" s="273"/>
      <c r="KG18" s="273"/>
      <c r="KH18" s="273"/>
      <c r="KI18" s="273"/>
      <c r="KJ18" s="273"/>
      <c r="KK18" s="273"/>
      <c r="KL18" s="273"/>
      <c r="KM18" s="273"/>
      <c r="KN18" s="273"/>
      <c r="KO18" s="273"/>
      <c r="KP18" s="273"/>
      <c r="KQ18" s="273"/>
      <c r="KR18" s="273"/>
      <c r="KS18" s="273"/>
      <c r="KT18" s="273"/>
      <c r="KU18" s="273"/>
      <c r="KV18" s="273"/>
      <c r="KW18" s="273"/>
      <c r="KX18" s="273"/>
      <c r="KY18" s="273"/>
      <c r="KZ18" s="273"/>
      <c r="LA18" s="273"/>
      <c r="LB18" s="273"/>
      <c r="LC18" s="273"/>
      <c r="LD18" s="273"/>
      <c r="LE18" s="273"/>
      <c r="LF18" s="273"/>
      <c r="LG18" s="273"/>
      <c r="LH18" s="273"/>
      <c r="LI18" s="273"/>
      <c r="LJ18" s="273"/>
      <c r="LK18" s="273"/>
      <c r="LL18" s="273"/>
      <c r="LM18" s="273"/>
      <c r="LN18" s="273"/>
      <c r="LO18" s="273"/>
      <c r="LP18" s="273"/>
      <c r="LQ18" s="273"/>
      <c r="LR18" s="273"/>
      <c r="LS18" s="273"/>
      <c r="LT18" s="273"/>
      <c r="LU18" s="273"/>
      <c r="LV18" s="273"/>
      <c r="LW18" s="273"/>
      <c r="LX18" s="273"/>
      <c r="LY18" s="273"/>
      <c r="LZ18" s="273"/>
      <c r="MA18" s="273"/>
      <c r="MB18" s="273"/>
      <c r="MC18" s="273"/>
      <c r="MD18" s="273"/>
      <c r="ME18" s="273"/>
      <c r="MF18" s="273"/>
      <c r="MG18" s="273"/>
      <c r="MH18" s="273"/>
      <c r="MI18" s="273"/>
      <c r="MJ18" s="273"/>
      <c r="MK18" s="273"/>
      <c r="ML18" s="273"/>
      <c r="MM18" s="273"/>
      <c r="MN18" s="273"/>
      <c r="MO18" s="273"/>
      <c r="MP18" s="273"/>
      <c r="MQ18" s="273"/>
      <c r="MR18" s="273"/>
      <c r="MS18" s="273"/>
      <c r="MT18" s="273"/>
      <c r="MU18" s="273"/>
      <c r="MV18" s="273"/>
      <c r="MW18" s="273"/>
      <c r="MX18" s="273"/>
      <c r="MY18" s="273"/>
      <c r="MZ18" s="273"/>
      <c r="NA18" s="273"/>
      <c r="NB18" s="273"/>
      <c r="NC18" s="273"/>
      <c r="ND18" s="273"/>
      <c r="NE18" s="273"/>
      <c r="NF18" s="273"/>
      <c r="NG18" s="273"/>
      <c r="NH18" s="273"/>
      <c r="NI18" s="273"/>
      <c r="NJ18" s="273"/>
      <c r="NK18" s="273"/>
      <c r="NL18" s="273"/>
      <c r="NM18" s="273"/>
      <c r="NN18" s="273"/>
      <c r="NO18" s="273"/>
      <c r="NP18" s="273"/>
      <c r="NQ18" s="273"/>
      <c r="NR18" s="273"/>
      <c r="NS18" s="273"/>
      <c r="NT18" s="273"/>
      <c r="NU18" s="273"/>
      <c r="NV18" s="273"/>
      <c r="NW18" s="273"/>
      <c r="NX18" s="273"/>
      <c r="NY18" s="273"/>
      <c r="NZ18" s="273"/>
      <c r="OA18" s="273"/>
      <c r="OB18" s="273"/>
      <c r="OC18" s="273"/>
      <c r="OD18" s="273"/>
      <c r="OE18" s="273"/>
      <c r="OF18" s="273"/>
      <c r="OG18" s="273"/>
      <c r="OH18" s="273"/>
      <c r="OI18" s="273"/>
      <c r="OJ18" s="273"/>
      <c r="OK18" s="273"/>
      <c r="OL18" s="273"/>
      <c r="OM18" s="273"/>
      <c r="ON18" s="273"/>
      <c r="OO18" s="273"/>
      <c r="OP18" s="273"/>
      <c r="OQ18" s="273"/>
      <c r="OR18" s="273"/>
      <c r="OS18" s="273"/>
      <c r="OT18" s="273"/>
      <c r="OU18" s="273"/>
      <c r="OV18" s="273"/>
      <c r="OW18" s="273"/>
      <c r="OX18" s="273"/>
      <c r="OY18" s="273"/>
      <c r="OZ18" s="273"/>
      <c r="PA18" s="273"/>
      <c r="PB18" s="273"/>
      <c r="PC18" s="273"/>
      <c r="PD18" s="273"/>
      <c r="PE18" s="273"/>
      <c r="PF18" s="273"/>
      <c r="PG18" s="273"/>
      <c r="PH18" s="273"/>
      <c r="PI18" s="273"/>
      <c r="PJ18" s="273"/>
      <c r="PK18" s="273"/>
      <c r="PL18" s="273"/>
      <c r="PM18" s="273"/>
      <c r="PN18" s="273"/>
      <c r="PO18" s="273"/>
      <c r="PP18" s="273"/>
      <c r="PQ18" s="273"/>
      <c r="PR18" s="273"/>
      <c r="PS18" s="273"/>
      <c r="PT18" s="273"/>
      <c r="PU18" s="273"/>
      <c r="PV18" s="273"/>
      <c r="PW18" s="273"/>
      <c r="PX18" s="273"/>
      <c r="PY18" s="273"/>
      <c r="PZ18" s="273"/>
      <c r="QA18" s="273"/>
      <c r="QB18" s="273"/>
      <c r="QC18" s="273"/>
      <c r="QD18" s="273"/>
      <c r="QE18" s="273"/>
      <c r="QF18" s="273"/>
      <c r="QG18" s="273"/>
      <c r="QH18" s="273"/>
      <c r="QI18" s="273"/>
      <c r="QJ18" s="273"/>
      <c r="QK18" s="273"/>
      <c r="QL18" s="273"/>
      <c r="QM18" s="273"/>
      <c r="QN18" s="273"/>
      <c r="QO18" s="273"/>
      <c r="QP18" s="273"/>
      <c r="QQ18" s="273"/>
      <c r="QR18" s="273"/>
      <c r="QS18" s="273"/>
      <c r="QT18" s="273"/>
      <c r="QU18" s="273"/>
      <c r="QV18" s="273"/>
      <c r="QW18" s="273"/>
      <c r="QX18" s="273"/>
      <c r="QY18" s="273"/>
      <c r="QZ18" s="273"/>
      <c r="RA18" s="273"/>
      <c r="RB18" s="273"/>
      <c r="RC18" s="273"/>
      <c r="RD18" s="273"/>
      <c r="RE18" s="273"/>
      <c r="RF18" s="273"/>
      <c r="RG18" s="273"/>
      <c r="RH18" s="273"/>
      <c r="RI18" s="273"/>
      <c r="RJ18" s="273"/>
      <c r="RK18" s="273"/>
      <c r="RL18" s="273"/>
      <c r="RM18" s="273"/>
      <c r="RN18" s="273"/>
      <c r="RO18" s="273"/>
      <c r="RP18" s="273"/>
      <c r="RQ18" s="273"/>
      <c r="RR18" s="273"/>
      <c r="RS18" s="273"/>
      <c r="RT18" s="273"/>
      <c r="RU18" s="273"/>
      <c r="RV18" s="273"/>
      <c r="RW18" s="273"/>
      <c r="RX18" s="273"/>
      <c r="RY18" s="273"/>
      <c r="RZ18" s="273"/>
      <c r="SA18" s="273"/>
      <c r="SB18" s="273"/>
      <c r="SC18" s="273"/>
      <c r="SD18" s="273"/>
      <c r="SE18" s="273"/>
      <c r="SF18" s="273"/>
      <c r="SG18" s="273"/>
      <c r="SH18" s="273"/>
      <c r="SI18" s="273"/>
      <c r="SJ18" s="273"/>
      <c r="SK18" s="273"/>
      <c r="SL18" s="273"/>
      <c r="SM18" s="273"/>
      <c r="SN18" s="273"/>
      <c r="SO18" s="273"/>
      <c r="SP18" s="273"/>
      <c r="SQ18" s="273"/>
      <c r="SR18" s="273"/>
      <c r="SS18" s="273"/>
      <c r="ST18" s="273"/>
      <c r="SU18" s="273"/>
      <c r="SV18" s="273"/>
      <c r="SW18" s="273"/>
      <c r="SX18" s="273"/>
      <c r="SY18" s="273"/>
      <c r="SZ18" s="273"/>
      <c r="TA18" s="273"/>
      <c r="TB18" s="273"/>
      <c r="TC18" s="273"/>
      <c r="TD18" s="273"/>
      <c r="TE18" s="273"/>
      <c r="TF18" s="273"/>
      <c r="TG18" s="273"/>
      <c r="TH18" s="273"/>
      <c r="TI18" s="273"/>
      <c r="TJ18" s="273"/>
      <c r="TK18" s="273"/>
      <c r="TL18" s="273"/>
      <c r="TM18" s="273"/>
      <c r="TN18" s="273"/>
      <c r="TO18" s="273"/>
      <c r="TP18" s="273"/>
      <c r="TQ18" s="273"/>
      <c r="TR18" s="273"/>
      <c r="TS18" s="273"/>
      <c r="TT18" s="273"/>
      <c r="TU18" s="273"/>
      <c r="TV18" s="273"/>
      <c r="TW18" s="273"/>
      <c r="TX18" s="273"/>
      <c r="TY18" s="273"/>
      <c r="TZ18" s="273"/>
      <c r="UA18" s="273"/>
      <c r="UB18" s="273"/>
      <c r="UC18" s="273"/>
      <c r="UD18" s="273"/>
      <c r="UE18" s="273"/>
      <c r="UF18" s="273"/>
      <c r="UG18" s="273"/>
      <c r="UH18" s="273"/>
      <c r="UI18" s="273"/>
      <c r="UJ18" s="273"/>
      <c r="UK18" s="273"/>
      <c r="UL18" s="273"/>
      <c r="UM18" s="273"/>
      <c r="UN18" s="273"/>
      <c r="UO18" s="273"/>
      <c r="UP18" s="273"/>
      <c r="UQ18" s="273"/>
      <c r="UR18" s="273"/>
      <c r="US18" s="273"/>
      <c r="UT18" s="273"/>
      <c r="UU18" s="273"/>
      <c r="UV18" s="273"/>
      <c r="UW18" s="273"/>
      <c r="UX18" s="273"/>
      <c r="UY18" s="273"/>
      <c r="UZ18" s="273"/>
      <c r="VA18" s="273"/>
      <c r="VB18" s="273"/>
      <c r="VC18" s="273"/>
      <c r="VD18" s="273"/>
      <c r="VE18" s="273"/>
      <c r="VF18" s="273"/>
      <c r="VG18" s="273"/>
      <c r="VH18" s="273"/>
      <c r="VI18" s="273"/>
      <c r="VJ18" s="273"/>
      <c r="VK18" s="273"/>
      <c r="VL18" s="273"/>
      <c r="VM18" s="273"/>
      <c r="VN18" s="273"/>
      <c r="VO18" s="273"/>
      <c r="VP18" s="273"/>
      <c r="VQ18" s="273"/>
      <c r="VR18" s="273"/>
      <c r="VS18" s="273"/>
      <c r="VT18" s="273"/>
      <c r="VU18" s="273"/>
      <c r="VV18" s="273"/>
      <c r="VW18" s="273"/>
      <c r="VX18" s="273"/>
      <c r="VY18" s="273"/>
      <c r="VZ18" s="273"/>
      <c r="WA18" s="273"/>
      <c r="WB18" s="273"/>
      <c r="WC18" s="273"/>
      <c r="WD18" s="273"/>
      <c r="WE18" s="273"/>
      <c r="WF18" s="273"/>
      <c r="WG18" s="273"/>
      <c r="WH18" s="273"/>
      <c r="WI18" s="273"/>
      <c r="WJ18" s="273"/>
      <c r="WK18" s="273"/>
      <c r="WL18" s="273"/>
      <c r="WM18" s="273"/>
      <c r="WN18" s="273"/>
      <c r="WO18" s="273"/>
      <c r="WP18" s="273"/>
      <c r="WQ18" s="273"/>
      <c r="WR18" s="273"/>
      <c r="WS18" s="273"/>
      <c r="WT18" s="273"/>
      <c r="WU18" s="273"/>
      <c r="WV18" s="273"/>
      <c r="WW18" s="273"/>
      <c r="WX18" s="273"/>
      <c r="WY18" s="273"/>
      <c r="WZ18" s="273"/>
      <c r="XA18" s="273"/>
      <c r="XB18" s="273"/>
      <c r="XC18" s="273"/>
      <c r="XD18" s="273"/>
      <c r="XE18" s="273"/>
      <c r="XF18" s="273"/>
      <c r="XG18" s="273"/>
      <c r="XH18" s="273"/>
      <c r="XI18" s="273"/>
      <c r="XJ18" s="273"/>
      <c r="XK18" s="273"/>
      <c r="XL18" s="273"/>
      <c r="XM18" s="273"/>
      <c r="XN18" s="273"/>
      <c r="XO18" s="273"/>
      <c r="XP18" s="273"/>
      <c r="XQ18" s="273"/>
      <c r="XR18" s="273"/>
      <c r="XS18" s="273"/>
      <c r="XT18" s="273"/>
      <c r="XU18" s="273"/>
      <c r="XV18" s="273"/>
      <c r="XW18" s="273"/>
      <c r="XX18" s="273"/>
      <c r="XY18" s="273"/>
      <c r="XZ18" s="273"/>
      <c r="YA18" s="273"/>
      <c r="YB18" s="273"/>
      <c r="YC18" s="273"/>
      <c r="YD18" s="273"/>
      <c r="YE18" s="273"/>
      <c r="YF18" s="273"/>
      <c r="YG18" s="273"/>
      <c r="YH18" s="273"/>
      <c r="YI18" s="273"/>
      <c r="YJ18" s="273"/>
      <c r="YK18" s="273"/>
      <c r="YL18" s="273"/>
      <c r="YM18" s="273"/>
      <c r="YN18" s="273"/>
      <c r="YO18" s="273"/>
      <c r="YP18" s="273"/>
      <c r="YQ18" s="273"/>
      <c r="YR18" s="273"/>
      <c r="YS18" s="273"/>
      <c r="YT18" s="273"/>
      <c r="YU18" s="273"/>
      <c r="YV18" s="273"/>
      <c r="YW18" s="273"/>
      <c r="YX18" s="273"/>
      <c r="YY18" s="273"/>
      <c r="YZ18" s="273"/>
      <c r="ZA18" s="273"/>
      <c r="ZB18" s="273"/>
      <c r="ZC18" s="273"/>
      <c r="ZD18" s="273"/>
      <c r="ZE18" s="273"/>
      <c r="ZF18" s="273"/>
      <c r="ZG18" s="273"/>
      <c r="ZH18" s="273"/>
      <c r="ZI18" s="273"/>
      <c r="ZJ18" s="273"/>
      <c r="ZK18" s="273"/>
      <c r="ZL18" s="273"/>
      <c r="ZM18" s="273"/>
      <c r="ZN18" s="273"/>
      <c r="ZO18" s="273"/>
      <c r="ZP18" s="273"/>
      <c r="ZQ18" s="273"/>
      <c r="ZR18" s="273"/>
      <c r="ZS18" s="273"/>
      <c r="ZT18" s="273"/>
      <c r="ZU18" s="273"/>
      <c r="ZV18" s="273"/>
      <c r="ZW18" s="273"/>
      <c r="ZX18" s="273"/>
      <c r="ZY18" s="273"/>
      <c r="ZZ18" s="273"/>
      <c r="AAA18" s="273"/>
      <c r="AAB18" s="273"/>
      <c r="AAC18" s="273"/>
      <c r="AAD18" s="273"/>
      <c r="AAE18" s="273"/>
      <c r="AAF18" s="273"/>
      <c r="AAG18" s="273"/>
      <c r="AAH18" s="273"/>
      <c r="AAI18" s="273"/>
      <c r="AAJ18" s="273"/>
      <c r="AAK18" s="273"/>
      <c r="AAL18" s="273"/>
      <c r="AAM18" s="273"/>
      <c r="AAN18" s="273"/>
      <c r="AAO18" s="273"/>
      <c r="AAP18" s="273"/>
      <c r="AAQ18" s="273"/>
      <c r="AAR18" s="273"/>
      <c r="AAS18" s="273"/>
      <c r="AAT18" s="273"/>
      <c r="AAU18" s="273"/>
      <c r="AAV18" s="273"/>
      <c r="AAW18" s="273"/>
      <c r="AAX18" s="273"/>
      <c r="AAY18" s="273"/>
      <c r="AAZ18" s="273"/>
      <c r="ABA18" s="273"/>
      <c r="ABB18" s="273"/>
      <c r="ABC18" s="273"/>
      <c r="ABD18" s="273"/>
      <c r="ABE18" s="273"/>
      <c r="ABF18" s="273"/>
      <c r="ABG18" s="273"/>
      <c r="ABH18" s="273"/>
      <c r="ABI18" s="273"/>
      <c r="ABJ18" s="273"/>
      <c r="ABK18" s="273"/>
      <c r="ABL18" s="273"/>
      <c r="ABM18" s="273"/>
      <c r="ABN18" s="273"/>
      <c r="ABO18" s="273"/>
      <c r="ABP18" s="273"/>
      <c r="ABQ18" s="273"/>
      <c r="ABR18" s="273"/>
      <c r="ABS18" s="273"/>
      <c r="ABT18" s="273"/>
      <c r="ABU18" s="273"/>
      <c r="ABV18" s="273"/>
      <c r="ABW18" s="273"/>
      <c r="ABX18" s="273"/>
      <c r="ABY18" s="273"/>
      <c r="ABZ18" s="273"/>
      <c r="ACA18" s="273"/>
      <c r="ACB18" s="273"/>
      <c r="ACC18" s="273"/>
      <c r="ACD18" s="273"/>
      <c r="ACE18" s="273"/>
      <c r="ACF18" s="273"/>
      <c r="ACG18" s="273"/>
      <c r="ACH18" s="273"/>
      <c r="ACI18" s="273"/>
      <c r="ACJ18" s="273"/>
      <c r="ACK18" s="273"/>
      <c r="ACL18" s="273"/>
      <c r="ACM18" s="273"/>
      <c r="ACN18" s="273"/>
      <c r="ACO18" s="273"/>
      <c r="ACP18" s="273"/>
      <c r="ACQ18" s="273"/>
      <c r="ACR18" s="273"/>
      <c r="ACS18" s="273"/>
      <c r="ACT18" s="273"/>
      <c r="ACU18" s="273"/>
      <c r="ACV18" s="273"/>
      <c r="ACW18" s="273"/>
      <c r="ACX18" s="273"/>
      <c r="ACY18" s="273"/>
      <c r="ACZ18" s="273"/>
      <c r="ADA18" s="273"/>
      <c r="ADB18" s="273"/>
      <c r="ADC18" s="273"/>
      <c r="ADD18" s="273"/>
      <c r="ADE18" s="273"/>
      <c r="ADF18" s="273"/>
      <c r="ADG18" s="273"/>
      <c r="ADH18" s="273"/>
      <c r="ADI18" s="273"/>
      <c r="ADJ18" s="273"/>
      <c r="ADK18" s="273"/>
      <c r="ADL18" s="273"/>
      <c r="ADM18" s="273"/>
      <c r="ADN18" s="273"/>
      <c r="ADO18" s="273"/>
      <c r="ADP18" s="273"/>
      <c r="ADQ18" s="273"/>
      <c r="ADR18" s="273"/>
      <c r="ADS18" s="273"/>
      <c r="ADT18" s="273"/>
      <c r="ADU18" s="273"/>
      <c r="ADV18" s="273"/>
      <c r="ADW18" s="273"/>
      <c r="ADX18" s="273"/>
      <c r="ADY18" s="273"/>
      <c r="ADZ18" s="273"/>
      <c r="AEA18" s="273"/>
      <c r="AEB18" s="273"/>
      <c r="AEC18" s="273"/>
      <c r="AED18" s="273"/>
      <c r="AEE18" s="273"/>
      <c r="AEF18" s="273"/>
      <c r="AEG18" s="273"/>
      <c r="AEH18" s="273"/>
      <c r="AEI18" s="273"/>
      <c r="AEJ18" s="273"/>
      <c r="AEK18" s="273"/>
      <c r="AEL18" s="273"/>
      <c r="AEM18" s="273"/>
      <c r="AEN18" s="273"/>
      <c r="AEO18" s="273"/>
      <c r="AEP18" s="273"/>
      <c r="AEQ18" s="273"/>
      <c r="AER18" s="273"/>
      <c r="AES18" s="273"/>
      <c r="AET18" s="273"/>
      <c r="AEU18" s="273"/>
      <c r="AEV18" s="273"/>
      <c r="AEW18" s="273"/>
      <c r="AEX18" s="273"/>
      <c r="AEY18" s="273"/>
      <c r="AEZ18" s="273"/>
      <c r="AFA18" s="273"/>
      <c r="AFB18" s="273"/>
      <c r="AFC18" s="273"/>
      <c r="AFD18" s="273"/>
      <c r="AFE18" s="273"/>
      <c r="AFF18" s="273"/>
      <c r="AFG18" s="273"/>
      <c r="AFH18" s="273"/>
      <c r="AFI18" s="273"/>
      <c r="AFJ18" s="273"/>
      <c r="AFK18" s="273"/>
      <c r="AFL18" s="273"/>
      <c r="AFM18" s="273"/>
      <c r="AFN18" s="273"/>
      <c r="AFO18" s="273"/>
      <c r="AFP18" s="273"/>
      <c r="AFQ18" s="273"/>
      <c r="AFR18" s="273"/>
      <c r="AFS18" s="273"/>
      <c r="AFT18" s="273"/>
      <c r="AFU18" s="273"/>
      <c r="AFV18" s="273"/>
      <c r="AFW18" s="273"/>
      <c r="AFX18" s="273"/>
      <c r="AFY18" s="273"/>
      <c r="AFZ18" s="273"/>
      <c r="AGA18" s="273"/>
      <c r="AGB18" s="273"/>
      <c r="AGC18" s="273"/>
      <c r="AGD18" s="273"/>
      <c r="AGE18" s="273"/>
      <c r="AGF18" s="273"/>
      <c r="AGG18" s="273"/>
      <c r="AGH18" s="273"/>
      <c r="AGI18" s="273"/>
      <c r="AGJ18" s="273"/>
      <c r="AGK18" s="273"/>
      <c r="AGL18" s="273"/>
      <c r="AGM18" s="273"/>
      <c r="AGN18" s="273"/>
      <c r="AGO18" s="273"/>
      <c r="AGP18" s="273"/>
      <c r="AGQ18" s="273"/>
      <c r="AGR18" s="273"/>
      <c r="AGS18" s="273"/>
      <c r="AGT18" s="273"/>
      <c r="AGU18" s="273"/>
      <c r="AGV18" s="273"/>
      <c r="AGW18" s="273"/>
      <c r="AGX18" s="273"/>
      <c r="AGY18" s="273"/>
      <c r="AGZ18" s="273"/>
      <c r="AHA18" s="273"/>
      <c r="AHB18" s="273"/>
      <c r="AHC18" s="273"/>
      <c r="AHD18" s="273"/>
      <c r="AHE18" s="273"/>
      <c r="AHF18" s="273"/>
      <c r="AHG18" s="273"/>
      <c r="AHH18" s="273"/>
      <c r="AHI18" s="273"/>
      <c r="AHJ18" s="273"/>
      <c r="AHK18" s="273"/>
      <c r="AHL18" s="273"/>
      <c r="AHM18" s="273"/>
      <c r="AHN18" s="273"/>
      <c r="AHO18" s="273"/>
      <c r="AHP18" s="273"/>
      <c r="AHQ18" s="273"/>
      <c r="AHR18" s="273"/>
      <c r="AHS18" s="273"/>
      <c r="AHT18" s="273"/>
      <c r="AHU18" s="273"/>
      <c r="AHV18" s="273"/>
      <c r="AHW18" s="273"/>
      <c r="AHX18" s="273"/>
      <c r="AHY18" s="273"/>
      <c r="AHZ18" s="273"/>
      <c r="AIA18" s="273"/>
      <c r="AIB18" s="273"/>
      <c r="AIC18" s="273"/>
      <c r="AID18" s="273"/>
      <c r="AIE18" s="273"/>
      <c r="AIF18" s="273"/>
      <c r="AIG18" s="273"/>
      <c r="AIH18" s="273"/>
      <c r="AII18" s="273"/>
      <c r="AIJ18" s="273"/>
      <c r="AIK18" s="273"/>
      <c r="AIL18" s="273"/>
      <c r="AIM18" s="273"/>
      <c r="AIN18" s="273"/>
      <c r="AIO18" s="273"/>
      <c r="AIP18" s="273"/>
      <c r="AIQ18" s="273"/>
      <c r="AIR18" s="273"/>
      <c r="AIS18" s="273"/>
      <c r="AIT18" s="273"/>
      <c r="AIU18" s="273"/>
      <c r="AIV18" s="273"/>
      <c r="AIW18" s="273"/>
      <c r="AIX18" s="273"/>
      <c r="AIY18" s="273"/>
      <c r="AIZ18" s="273"/>
      <c r="AJA18" s="273"/>
      <c r="AJB18" s="273"/>
      <c r="AJC18" s="273"/>
      <c r="AJD18" s="273"/>
      <c r="AJE18" s="273"/>
      <c r="AJF18" s="273"/>
      <c r="AJG18" s="273"/>
      <c r="AJH18" s="273"/>
      <c r="AJI18" s="273"/>
      <c r="AJJ18" s="273"/>
      <c r="AJK18" s="273"/>
      <c r="AJL18" s="273"/>
      <c r="AJM18" s="273"/>
      <c r="AJN18" s="273"/>
      <c r="AJO18" s="273"/>
      <c r="AJP18" s="273"/>
      <c r="AJQ18" s="273"/>
      <c r="AJR18" s="273"/>
      <c r="AJS18" s="273"/>
      <c r="AJT18" s="273"/>
      <c r="AJU18" s="273"/>
      <c r="AJV18" s="273"/>
      <c r="AJW18" s="273"/>
      <c r="AJX18" s="273"/>
      <c r="AJY18" s="273"/>
      <c r="AJZ18" s="273"/>
      <c r="AKA18" s="273"/>
      <c r="AKB18" s="273"/>
      <c r="AKC18" s="273"/>
      <c r="AKD18" s="273"/>
      <c r="AKE18" s="273"/>
      <c r="AKF18" s="273"/>
      <c r="AKG18" s="273"/>
      <c r="AKH18" s="273"/>
      <c r="AKI18" s="273"/>
      <c r="AKJ18" s="273"/>
      <c r="AKK18" s="273"/>
      <c r="AKL18" s="273"/>
      <c r="AKM18" s="273"/>
      <c r="AKN18" s="273"/>
      <c r="AKO18" s="273"/>
      <c r="AKP18" s="273"/>
      <c r="AKQ18" s="273"/>
      <c r="AKR18" s="273"/>
      <c r="AKS18" s="273"/>
      <c r="AKT18" s="273"/>
      <c r="AKU18" s="273"/>
      <c r="AKV18" s="273"/>
      <c r="AKW18" s="273"/>
      <c r="AKX18" s="273"/>
      <c r="AKY18" s="273"/>
      <c r="AKZ18" s="273"/>
      <c r="ALA18" s="273"/>
      <c r="ALB18" s="273"/>
      <c r="ALC18" s="273"/>
      <c r="ALD18" s="273"/>
      <c r="ALE18" s="273"/>
      <c r="ALF18" s="273"/>
      <c r="ALG18" s="273"/>
      <c r="ALH18" s="273"/>
      <c r="ALI18" s="273"/>
      <c r="ALJ18" s="273"/>
      <c r="ALK18" s="273"/>
      <c r="ALL18" s="273"/>
      <c r="ALM18" s="273"/>
      <c r="ALN18" s="273"/>
      <c r="ALO18" s="273"/>
      <c r="ALP18" s="273"/>
      <c r="ALQ18" s="273"/>
      <c r="ALR18" s="273"/>
      <c r="ALS18" s="273"/>
      <c r="ALT18" s="273"/>
      <c r="ALU18" s="273"/>
      <c r="ALV18" s="273"/>
      <c r="ALW18" s="273"/>
      <c r="ALX18" s="273"/>
      <c r="ALY18" s="273"/>
      <c r="ALZ18" s="273"/>
      <c r="AMA18" s="273"/>
      <c r="AMB18" s="273"/>
      <c r="AMC18" s="273"/>
      <c r="AMD18" s="273"/>
      <c r="AME18" s="273"/>
      <c r="AMF18" s="273"/>
      <c r="AMG18" s="273"/>
      <c r="AMH18" s="273"/>
      <c r="AMI18" s="273"/>
      <c r="AMJ18" s="273"/>
    </row>
    <row r="19" spans="1:1024" ht="34.5" customHeight="1" x14ac:dyDescent="0.2">
      <c r="A19" s="341">
        <v>8</v>
      </c>
      <c r="B19" s="342">
        <v>0.84</v>
      </c>
      <c r="C19" s="375"/>
      <c r="D19" s="370" t="s">
        <v>180</v>
      </c>
      <c r="E19" s="344" t="s">
        <v>49</v>
      </c>
      <c r="F19" s="371"/>
      <c r="G19" s="371"/>
      <c r="H19" s="372"/>
      <c r="I19" s="372"/>
      <c r="J19" s="373"/>
      <c r="K19" s="348"/>
      <c r="L19" s="348"/>
      <c r="M19" s="348"/>
      <c r="N19" s="348"/>
      <c r="O19" s="348"/>
      <c r="P19" s="349"/>
      <c r="Q19" s="349"/>
      <c r="R19" s="367"/>
      <c r="S19" s="351"/>
      <c r="T19" s="362">
        <v>8</v>
      </c>
      <c r="U19" s="374" t="s">
        <v>180</v>
      </c>
      <c r="V19" s="363" t="s">
        <v>49</v>
      </c>
      <c r="W19" s="371"/>
      <c r="X19" s="371"/>
      <c r="Y19" s="372"/>
      <c r="Z19" s="372"/>
      <c r="AA19" s="373"/>
      <c r="AB19" s="364"/>
      <c r="AC19" s="355"/>
      <c r="AD19" s="355"/>
      <c r="AE19" s="356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58"/>
      <c r="AS19" s="358"/>
      <c r="AT19" s="359"/>
      <c r="AU19" s="359"/>
      <c r="AV19" s="359"/>
      <c r="AW19" s="359"/>
      <c r="AX19" s="359"/>
      <c r="AY19" s="359"/>
      <c r="AZ19" s="359"/>
      <c r="BA19" s="359"/>
      <c r="BB19" s="364"/>
      <c r="BC19" s="364"/>
      <c r="BD19" s="355"/>
      <c r="BE19" s="355"/>
      <c r="BF19" s="273"/>
      <c r="BG19" s="273"/>
      <c r="BH19" s="273"/>
      <c r="BI19" s="273"/>
      <c r="BJ19" s="273"/>
      <c r="BK19" s="273"/>
      <c r="BL19" s="273"/>
      <c r="BM19" s="273"/>
      <c r="BN19" s="273"/>
      <c r="BO19" s="273"/>
      <c r="BP19" s="273"/>
      <c r="BQ19" s="273"/>
      <c r="BR19" s="273"/>
      <c r="BS19" s="273"/>
      <c r="BT19" s="273"/>
      <c r="BU19" s="273"/>
      <c r="BV19" s="273"/>
      <c r="BW19" s="273"/>
      <c r="BX19" s="273"/>
      <c r="BY19" s="273"/>
      <c r="BZ19" s="273"/>
      <c r="CA19" s="273"/>
      <c r="CB19" s="273"/>
      <c r="CC19" s="273"/>
      <c r="CD19" s="273"/>
      <c r="CE19" s="273"/>
      <c r="CF19" s="273"/>
      <c r="CG19" s="273"/>
      <c r="CH19" s="273"/>
      <c r="CI19" s="273"/>
      <c r="CJ19" s="273"/>
      <c r="CK19" s="273"/>
      <c r="CL19" s="273"/>
      <c r="CM19" s="273"/>
      <c r="CN19" s="273"/>
      <c r="CO19" s="273"/>
      <c r="CP19" s="273"/>
      <c r="CQ19" s="273"/>
      <c r="CR19" s="273"/>
      <c r="CS19" s="273"/>
      <c r="CT19" s="273"/>
      <c r="CU19" s="273"/>
      <c r="CV19" s="273"/>
      <c r="CW19" s="273"/>
      <c r="CX19" s="273"/>
      <c r="CY19" s="273"/>
      <c r="CZ19" s="273"/>
      <c r="DA19" s="273"/>
      <c r="DB19" s="273"/>
      <c r="DC19" s="273"/>
      <c r="DD19" s="273"/>
      <c r="DE19" s="273"/>
      <c r="DF19" s="273"/>
      <c r="DG19" s="273"/>
      <c r="DH19" s="273"/>
      <c r="DI19" s="273"/>
      <c r="DJ19" s="273"/>
      <c r="DK19" s="273"/>
      <c r="DL19" s="273"/>
      <c r="DM19" s="273"/>
      <c r="DN19" s="273"/>
      <c r="DO19" s="273"/>
      <c r="DP19" s="273"/>
      <c r="DQ19" s="273"/>
      <c r="DR19" s="273"/>
      <c r="DS19" s="273"/>
      <c r="DT19" s="273"/>
      <c r="DU19" s="273"/>
      <c r="DV19" s="273"/>
      <c r="DW19" s="273"/>
      <c r="DX19" s="273"/>
      <c r="DY19" s="273"/>
      <c r="DZ19" s="273"/>
      <c r="EA19" s="273"/>
      <c r="EB19" s="273"/>
      <c r="EC19" s="273"/>
      <c r="ED19" s="273"/>
      <c r="EE19" s="273"/>
      <c r="EF19" s="273"/>
      <c r="EG19" s="273"/>
      <c r="EH19" s="273"/>
      <c r="EI19" s="273"/>
      <c r="EJ19" s="273"/>
      <c r="EK19" s="273"/>
      <c r="EL19" s="273"/>
      <c r="EM19" s="273"/>
      <c r="EN19" s="273"/>
      <c r="EO19" s="273"/>
      <c r="EP19" s="273"/>
      <c r="EQ19" s="273"/>
      <c r="ER19" s="273"/>
      <c r="ES19" s="273"/>
      <c r="ET19" s="273"/>
      <c r="EU19" s="273"/>
      <c r="EV19" s="273"/>
      <c r="EW19" s="273"/>
      <c r="EX19" s="273"/>
      <c r="EY19" s="273"/>
      <c r="EZ19" s="273"/>
      <c r="FA19" s="273"/>
      <c r="FB19" s="273"/>
      <c r="FC19" s="273"/>
      <c r="FD19" s="273"/>
      <c r="FE19" s="273"/>
      <c r="FF19" s="273"/>
      <c r="FG19" s="273"/>
      <c r="FH19" s="273"/>
      <c r="FI19" s="273"/>
      <c r="FJ19" s="273"/>
      <c r="FK19" s="273"/>
      <c r="FL19" s="273"/>
      <c r="FM19" s="273"/>
      <c r="FN19" s="273"/>
      <c r="FO19" s="273"/>
      <c r="FP19" s="273"/>
      <c r="FQ19" s="273"/>
      <c r="FR19" s="273"/>
      <c r="FS19" s="273"/>
      <c r="FT19" s="273"/>
      <c r="FU19" s="273"/>
      <c r="FV19" s="273"/>
      <c r="FW19" s="273"/>
      <c r="FX19" s="273"/>
      <c r="FY19" s="273"/>
      <c r="FZ19" s="273"/>
      <c r="GA19" s="273"/>
      <c r="GB19" s="273"/>
      <c r="GC19" s="273"/>
      <c r="GD19" s="273"/>
      <c r="GE19" s="273"/>
      <c r="GF19" s="273"/>
      <c r="GG19" s="273"/>
      <c r="GH19" s="273"/>
      <c r="GI19" s="273"/>
      <c r="GJ19" s="273"/>
      <c r="GK19" s="273"/>
      <c r="GL19" s="273"/>
      <c r="GM19" s="273"/>
      <c r="GN19" s="273"/>
      <c r="GO19" s="273"/>
      <c r="GP19" s="273"/>
      <c r="GQ19" s="273"/>
      <c r="GR19" s="273"/>
      <c r="GS19" s="273"/>
      <c r="GT19" s="273"/>
      <c r="GU19" s="273"/>
      <c r="GV19" s="273"/>
      <c r="GW19" s="273"/>
      <c r="GX19" s="273"/>
      <c r="GY19" s="273"/>
      <c r="GZ19" s="273"/>
      <c r="HA19" s="273"/>
      <c r="HB19" s="273"/>
      <c r="HC19" s="273"/>
      <c r="HD19" s="273"/>
      <c r="HE19" s="273"/>
      <c r="HF19" s="273"/>
      <c r="HG19" s="273"/>
      <c r="HH19" s="273"/>
      <c r="HI19" s="273"/>
      <c r="HJ19" s="273"/>
      <c r="HK19" s="273"/>
      <c r="HL19" s="273"/>
      <c r="HM19" s="273"/>
      <c r="HN19" s="273"/>
      <c r="HO19" s="273"/>
      <c r="HP19" s="273"/>
      <c r="HQ19" s="273"/>
      <c r="HR19" s="273"/>
      <c r="HS19" s="273"/>
      <c r="HT19" s="273"/>
      <c r="HU19" s="273"/>
      <c r="HV19" s="273"/>
      <c r="HW19" s="273"/>
      <c r="HX19" s="273"/>
      <c r="HY19" s="273"/>
      <c r="HZ19" s="273"/>
      <c r="IA19" s="273"/>
      <c r="IB19" s="273"/>
      <c r="IC19" s="273"/>
      <c r="ID19" s="273"/>
      <c r="IE19" s="273"/>
      <c r="IF19" s="273"/>
      <c r="IG19" s="273"/>
      <c r="IH19" s="273"/>
      <c r="II19" s="273"/>
      <c r="IJ19" s="273"/>
      <c r="IK19" s="273"/>
      <c r="IL19" s="273"/>
      <c r="IM19" s="273"/>
      <c r="IN19" s="273"/>
      <c r="IO19" s="273"/>
      <c r="IP19" s="273"/>
      <c r="IQ19" s="273"/>
      <c r="IR19" s="273"/>
      <c r="IS19" s="273"/>
      <c r="IT19" s="273"/>
      <c r="IU19" s="273"/>
      <c r="IV19" s="273"/>
      <c r="IW19" s="273"/>
      <c r="IX19" s="273"/>
      <c r="IY19" s="273"/>
      <c r="IZ19" s="273"/>
      <c r="JA19" s="273"/>
      <c r="JB19" s="273"/>
      <c r="JC19" s="273"/>
      <c r="JD19" s="273"/>
      <c r="JE19" s="273"/>
      <c r="JF19" s="273"/>
      <c r="JG19" s="273"/>
      <c r="JH19" s="273"/>
      <c r="JI19" s="273"/>
      <c r="JJ19" s="273"/>
      <c r="JK19" s="273"/>
      <c r="JL19" s="273"/>
      <c r="JM19" s="273"/>
      <c r="JN19" s="273"/>
      <c r="JO19" s="273"/>
      <c r="JP19" s="273"/>
      <c r="JQ19" s="273"/>
      <c r="JR19" s="273"/>
      <c r="JS19" s="273"/>
      <c r="JT19" s="273"/>
      <c r="JU19" s="273"/>
      <c r="JV19" s="273"/>
      <c r="JW19" s="273"/>
      <c r="JX19" s="273"/>
      <c r="JY19" s="273"/>
      <c r="JZ19" s="273"/>
      <c r="KA19" s="273"/>
      <c r="KB19" s="273"/>
      <c r="KC19" s="273"/>
      <c r="KD19" s="273"/>
      <c r="KE19" s="273"/>
      <c r="KF19" s="273"/>
      <c r="KG19" s="273"/>
      <c r="KH19" s="273"/>
      <c r="KI19" s="273"/>
      <c r="KJ19" s="273"/>
      <c r="KK19" s="273"/>
      <c r="KL19" s="273"/>
      <c r="KM19" s="273"/>
      <c r="KN19" s="273"/>
      <c r="KO19" s="273"/>
      <c r="KP19" s="273"/>
      <c r="KQ19" s="273"/>
      <c r="KR19" s="273"/>
      <c r="KS19" s="273"/>
      <c r="KT19" s="273"/>
      <c r="KU19" s="273"/>
      <c r="KV19" s="273"/>
      <c r="KW19" s="273"/>
      <c r="KX19" s="273"/>
      <c r="KY19" s="273"/>
      <c r="KZ19" s="273"/>
      <c r="LA19" s="273"/>
      <c r="LB19" s="273"/>
      <c r="LC19" s="273"/>
      <c r="LD19" s="273"/>
      <c r="LE19" s="273"/>
      <c r="LF19" s="273"/>
      <c r="LG19" s="273"/>
      <c r="LH19" s="273"/>
      <c r="LI19" s="273"/>
      <c r="LJ19" s="273"/>
      <c r="LK19" s="273"/>
      <c r="LL19" s="273"/>
      <c r="LM19" s="273"/>
      <c r="LN19" s="273"/>
      <c r="LO19" s="273"/>
      <c r="LP19" s="273"/>
      <c r="LQ19" s="273"/>
      <c r="LR19" s="273"/>
      <c r="LS19" s="273"/>
      <c r="LT19" s="273"/>
      <c r="LU19" s="273"/>
      <c r="LV19" s="273"/>
      <c r="LW19" s="273"/>
      <c r="LX19" s="273"/>
      <c r="LY19" s="273"/>
      <c r="LZ19" s="273"/>
      <c r="MA19" s="273"/>
      <c r="MB19" s="273"/>
      <c r="MC19" s="273"/>
      <c r="MD19" s="273"/>
      <c r="ME19" s="273"/>
      <c r="MF19" s="273"/>
      <c r="MG19" s="273"/>
      <c r="MH19" s="273"/>
      <c r="MI19" s="273"/>
      <c r="MJ19" s="273"/>
      <c r="MK19" s="273"/>
      <c r="ML19" s="273"/>
      <c r="MM19" s="273"/>
      <c r="MN19" s="273"/>
      <c r="MO19" s="273"/>
      <c r="MP19" s="273"/>
      <c r="MQ19" s="273"/>
      <c r="MR19" s="273"/>
      <c r="MS19" s="273"/>
      <c r="MT19" s="273"/>
      <c r="MU19" s="273"/>
      <c r="MV19" s="273"/>
      <c r="MW19" s="273"/>
      <c r="MX19" s="273"/>
      <c r="MY19" s="273"/>
      <c r="MZ19" s="273"/>
      <c r="NA19" s="273"/>
      <c r="NB19" s="273"/>
      <c r="NC19" s="273"/>
      <c r="ND19" s="273"/>
      <c r="NE19" s="273"/>
      <c r="NF19" s="273"/>
      <c r="NG19" s="273"/>
      <c r="NH19" s="273"/>
      <c r="NI19" s="273"/>
      <c r="NJ19" s="273"/>
      <c r="NK19" s="273"/>
      <c r="NL19" s="273"/>
      <c r="NM19" s="273"/>
      <c r="NN19" s="273"/>
      <c r="NO19" s="273"/>
      <c r="NP19" s="273"/>
      <c r="NQ19" s="273"/>
      <c r="NR19" s="273"/>
      <c r="NS19" s="273"/>
      <c r="NT19" s="273"/>
      <c r="NU19" s="273"/>
      <c r="NV19" s="273"/>
      <c r="NW19" s="273"/>
      <c r="NX19" s="273"/>
      <c r="NY19" s="273"/>
      <c r="NZ19" s="273"/>
      <c r="OA19" s="273"/>
      <c r="OB19" s="273"/>
      <c r="OC19" s="273"/>
      <c r="OD19" s="273"/>
      <c r="OE19" s="273"/>
      <c r="OF19" s="273"/>
      <c r="OG19" s="273"/>
      <c r="OH19" s="273"/>
      <c r="OI19" s="273"/>
      <c r="OJ19" s="273"/>
      <c r="OK19" s="273"/>
      <c r="OL19" s="273"/>
      <c r="OM19" s="273"/>
      <c r="ON19" s="273"/>
      <c r="OO19" s="273"/>
      <c r="OP19" s="273"/>
      <c r="OQ19" s="273"/>
      <c r="OR19" s="273"/>
      <c r="OS19" s="273"/>
      <c r="OT19" s="273"/>
      <c r="OU19" s="273"/>
      <c r="OV19" s="273"/>
      <c r="OW19" s="273"/>
      <c r="OX19" s="273"/>
      <c r="OY19" s="273"/>
      <c r="OZ19" s="273"/>
      <c r="PA19" s="273"/>
      <c r="PB19" s="273"/>
      <c r="PC19" s="273"/>
      <c r="PD19" s="273"/>
      <c r="PE19" s="273"/>
      <c r="PF19" s="273"/>
      <c r="PG19" s="273"/>
      <c r="PH19" s="273"/>
      <c r="PI19" s="273"/>
      <c r="PJ19" s="273"/>
      <c r="PK19" s="273"/>
      <c r="PL19" s="273"/>
      <c r="PM19" s="273"/>
      <c r="PN19" s="273"/>
      <c r="PO19" s="273"/>
      <c r="PP19" s="273"/>
      <c r="PQ19" s="273"/>
      <c r="PR19" s="273"/>
      <c r="PS19" s="273"/>
      <c r="PT19" s="273"/>
      <c r="PU19" s="273"/>
      <c r="PV19" s="273"/>
      <c r="PW19" s="273"/>
      <c r="PX19" s="273"/>
      <c r="PY19" s="273"/>
      <c r="PZ19" s="273"/>
      <c r="QA19" s="273"/>
      <c r="QB19" s="273"/>
      <c r="QC19" s="273"/>
      <c r="QD19" s="273"/>
      <c r="QE19" s="273"/>
      <c r="QF19" s="273"/>
      <c r="QG19" s="273"/>
      <c r="QH19" s="273"/>
      <c r="QI19" s="273"/>
      <c r="QJ19" s="273"/>
      <c r="QK19" s="273"/>
      <c r="QL19" s="273"/>
      <c r="QM19" s="273"/>
      <c r="QN19" s="273"/>
      <c r="QO19" s="273"/>
      <c r="QP19" s="273"/>
      <c r="QQ19" s="273"/>
      <c r="QR19" s="273"/>
      <c r="QS19" s="273"/>
      <c r="QT19" s="273"/>
      <c r="QU19" s="273"/>
      <c r="QV19" s="273"/>
      <c r="QW19" s="273"/>
      <c r="QX19" s="273"/>
      <c r="QY19" s="273"/>
      <c r="QZ19" s="273"/>
      <c r="RA19" s="273"/>
      <c r="RB19" s="273"/>
      <c r="RC19" s="273"/>
      <c r="RD19" s="273"/>
      <c r="RE19" s="273"/>
      <c r="RF19" s="273"/>
      <c r="RG19" s="273"/>
      <c r="RH19" s="273"/>
      <c r="RI19" s="273"/>
      <c r="RJ19" s="273"/>
      <c r="RK19" s="273"/>
      <c r="RL19" s="273"/>
      <c r="RM19" s="273"/>
      <c r="RN19" s="273"/>
      <c r="RO19" s="273"/>
      <c r="RP19" s="273"/>
      <c r="RQ19" s="273"/>
      <c r="RR19" s="273"/>
      <c r="RS19" s="273"/>
      <c r="RT19" s="273"/>
      <c r="RU19" s="273"/>
      <c r="RV19" s="273"/>
      <c r="RW19" s="273"/>
      <c r="RX19" s="273"/>
      <c r="RY19" s="273"/>
      <c r="RZ19" s="273"/>
      <c r="SA19" s="273"/>
      <c r="SB19" s="273"/>
      <c r="SC19" s="273"/>
      <c r="SD19" s="273"/>
      <c r="SE19" s="273"/>
      <c r="SF19" s="273"/>
      <c r="SG19" s="273"/>
      <c r="SH19" s="273"/>
      <c r="SI19" s="273"/>
      <c r="SJ19" s="273"/>
      <c r="SK19" s="273"/>
      <c r="SL19" s="273"/>
      <c r="SM19" s="273"/>
      <c r="SN19" s="273"/>
      <c r="SO19" s="273"/>
      <c r="SP19" s="273"/>
      <c r="SQ19" s="273"/>
      <c r="SR19" s="273"/>
      <c r="SS19" s="273"/>
      <c r="ST19" s="273"/>
      <c r="SU19" s="273"/>
      <c r="SV19" s="273"/>
      <c r="SW19" s="273"/>
      <c r="SX19" s="273"/>
      <c r="SY19" s="273"/>
      <c r="SZ19" s="273"/>
      <c r="TA19" s="273"/>
      <c r="TB19" s="273"/>
      <c r="TC19" s="273"/>
      <c r="TD19" s="273"/>
      <c r="TE19" s="273"/>
      <c r="TF19" s="273"/>
      <c r="TG19" s="273"/>
      <c r="TH19" s="273"/>
      <c r="TI19" s="273"/>
      <c r="TJ19" s="273"/>
      <c r="TK19" s="273"/>
      <c r="TL19" s="273"/>
      <c r="TM19" s="273"/>
      <c r="TN19" s="273"/>
      <c r="TO19" s="273"/>
      <c r="TP19" s="273"/>
      <c r="TQ19" s="273"/>
      <c r="TR19" s="273"/>
      <c r="TS19" s="273"/>
      <c r="TT19" s="273"/>
      <c r="TU19" s="273"/>
      <c r="TV19" s="273"/>
      <c r="TW19" s="273"/>
      <c r="TX19" s="273"/>
      <c r="TY19" s="273"/>
      <c r="TZ19" s="273"/>
      <c r="UA19" s="273"/>
      <c r="UB19" s="273"/>
      <c r="UC19" s="273"/>
      <c r="UD19" s="273"/>
      <c r="UE19" s="273"/>
      <c r="UF19" s="273"/>
      <c r="UG19" s="273"/>
      <c r="UH19" s="273"/>
      <c r="UI19" s="273"/>
      <c r="UJ19" s="273"/>
      <c r="UK19" s="273"/>
      <c r="UL19" s="273"/>
      <c r="UM19" s="273"/>
      <c r="UN19" s="273"/>
      <c r="UO19" s="273"/>
      <c r="UP19" s="273"/>
      <c r="UQ19" s="273"/>
      <c r="UR19" s="273"/>
      <c r="US19" s="273"/>
      <c r="UT19" s="273"/>
      <c r="UU19" s="273"/>
      <c r="UV19" s="273"/>
      <c r="UW19" s="273"/>
      <c r="UX19" s="273"/>
      <c r="UY19" s="273"/>
      <c r="UZ19" s="273"/>
      <c r="VA19" s="273"/>
      <c r="VB19" s="273"/>
      <c r="VC19" s="273"/>
      <c r="VD19" s="273"/>
      <c r="VE19" s="273"/>
      <c r="VF19" s="273"/>
      <c r="VG19" s="273"/>
      <c r="VH19" s="273"/>
      <c r="VI19" s="273"/>
      <c r="VJ19" s="273"/>
      <c r="VK19" s="273"/>
      <c r="VL19" s="273"/>
      <c r="VM19" s="273"/>
      <c r="VN19" s="273"/>
      <c r="VO19" s="273"/>
      <c r="VP19" s="273"/>
      <c r="VQ19" s="273"/>
      <c r="VR19" s="273"/>
      <c r="VS19" s="273"/>
      <c r="VT19" s="273"/>
      <c r="VU19" s="273"/>
      <c r="VV19" s="273"/>
      <c r="VW19" s="273"/>
      <c r="VX19" s="273"/>
      <c r="VY19" s="273"/>
      <c r="VZ19" s="273"/>
      <c r="WA19" s="273"/>
      <c r="WB19" s="273"/>
      <c r="WC19" s="273"/>
      <c r="WD19" s="273"/>
      <c r="WE19" s="273"/>
      <c r="WF19" s="273"/>
      <c r="WG19" s="273"/>
      <c r="WH19" s="273"/>
      <c r="WI19" s="273"/>
      <c r="WJ19" s="273"/>
      <c r="WK19" s="273"/>
      <c r="WL19" s="273"/>
      <c r="WM19" s="273"/>
      <c r="WN19" s="273"/>
      <c r="WO19" s="273"/>
      <c r="WP19" s="273"/>
      <c r="WQ19" s="273"/>
      <c r="WR19" s="273"/>
      <c r="WS19" s="273"/>
      <c r="WT19" s="273"/>
      <c r="WU19" s="273"/>
      <c r="WV19" s="273"/>
      <c r="WW19" s="273"/>
      <c r="WX19" s="273"/>
      <c r="WY19" s="273"/>
      <c r="WZ19" s="273"/>
      <c r="XA19" s="273"/>
      <c r="XB19" s="273"/>
      <c r="XC19" s="273"/>
      <c r="XD19" s="273"/>
      <c r="XE19" s="273"/>
      <c r="XF19" s="273"/>
      <c r="XG19" s="273"/>
      <c r="XH19" s="273"/>
      <c r="XI19" s="273"/>
      <c r="XJ19" s="273"/>
      <c r="XK19" s="273"/>
      <c r="XL19" s="273"/>
      <c r="XM19" s="273"/>
      <c r="XN19" s="273"/>
      <c r="XO19" s="273"/>
      <c r="XP19" s="273"/>
      <c r="XQ19" s="273"/>
      <c r="XR19" s="273"/>
      <c r="XS19" s="273"/>
      <c r="XT19" s="273"/>
      <c r="XU19" s="273"/>
      <c r="XV19" s="273"/>
      <c r="XW19" s="273"/>
      <c r="XX19" s="273"/>
      <c r="XY19" s="273"/>
      <c r="XZ19" s="273"/>
      <c r="YA19" s="273"/>
      <c r="YB19" s="273"/>
      <c r="YC19" s="273"/>
      <c r="YD19" s="273"/>
      <c r="YE19" s="273"/>
      <c r="YF19" s="273"/>
      <c r="YG19" s="273"/>
      <c r="YH19" s="273"/>
      <c r="YI19" s="273"/>
      <c r="YJ19" s="273"/>
      <c r="YK19" s="273"/>
      <c r="YL19" s="273"/>
      <c r="YM19" s="273"/>
      <c r="YN19" s="273"/>
      <c r="YO19" s="273"/>
      <c r="YP19" s="273"/>
      <c r="YQ19" s="273"/>
      <c r="YR19" s="273"/>
      <c r="YS19" s="273"/>
      <c r="YT19" s="273"/>
      <c r="YU19" s="273"/>
      <c r="YV19" s="273"/>
      <c r="YW19" s="273"/>
      <c r="YX19" s="273"/>
      <c r="YY19" s="273"/>
      <c r="YZ19" s="273"/>
      <c r="ZA19" s="273"/>
      <c r="ZB19" s="273"/>
      <c r="ZC19" s="273"/>
      <c r="ZD19" s="273"/>
      <c r="ZE19" s="273"/>
      <c r="ZF19" s="273"/>
      <c r="ZG19" s="273"/>
      <c r="ZH19" s="273"/>
      <c r="ZI19" s="273"/>
      <c r="ZJ19" s="273"/>
      <c r="ZK19" s="273"/>
      <c r="ZL19" s="273"/>
      <c r="ZM19" s="273"/>
      <c r="ZN19" s="273"/>
      <c r="ZO19" s="273"/>
      <c r="ZP19" s="273"/>
      <c r="ZQ19" s="273"/>
      <c r="ZR19" s="273"/>
      <c r="ZS19" s="273"/>
      <c r="ZT19" s="273"/>
      <c r="ZU19" s="273"/>
      <c r="ZV19" s="273"/>
      <c r="ZW19" s="273"/>
      <c r="ZX19" s="273"/>
      <c r="ZY19" s="273"/>
      <c r="ZZ19" s="273"/>
      <c r="AAA19" s="273"/>
      <c r="AAB19" s="273"/>
      <c r="AAC19" s="273"/>
      <c r="AAD19" s="273"/>
      <c r="AAE19" s="273"/>
      <c r="AAF19" s="273"/>
      <c r="AAG19" s="273"/>
      <c r="AAH19" s="273"/>
      <c r="AAI19" s="273"/>
      <c r="AAJ19" s="273"/>
      <c r="AAK19" s="273"/>
      <c r="AAL19" s="273"/>
      <c r="AAM19" s="273"/>
      <c r="AAN19" s="273"/>
      <c r="AAO19" s="273"/>
      <c r="AAP19" s="273"/>
      <c r="AAQ19" s="273"/>
      <c r="AAR19" s="273"/>
      <c r="AAS19" s="273"/>
      <c r="AAT19" s="273"/>
      <c r="AAU19" s="273"/>
      <c r="AAV19" s="273"/>
      <c r="AAW19" s="273"/>
      <c r="AAX19" s="273"/>
      <c r="AAY19" s="273"/>
      <c r="AAZ19" s="273"/>
      <c r="ABA19" s="273"/>
      <c r="ABB19" s="273"/>
      <c r="ABC19" s="273"/>
      <c r="ABD19" s="273"/>
      <c r="ABE19" s="273"/>
      <c r="ABF19" s="273"/>
      <c r="ABG19" s="273"/>
      <c r="ABH19" s="273"/>
      <c r="ABI19" s="273"/>
      <c r="ABJ19" s="273"/>
      <c r="ABK19" s="273"/>
      <c r="ABL19" s="273"/>
      <c r="ABM19" s="273"/>
      <c r="ABN19" s="273"/>
      <c r="ABO19" s="273"/>
      <c r="ABP19" s="273"/>
      <c r="ABQ19" s="273"/>
      <c r="ABR19" s="273"/>
      <c r="ABS19" s="273"/>
      <c r="ABT19" s="273"/>
      <c r="ABU19" s="273"/>
      <c r="ABV19" s="273"/>
      <c r="ABW19" s="273"/>
      <c r="ABX19" s="273"/>
      <c r="ABY19" s="273"/>
      <c r="ABZ19" s="273"/>
      <c r="ACA19" s="273"/>
      <c r="ACB19" s="273"/>
      <c r="ACC19" s="273"/>
      <c r="ACD19" s="273"/>
      <c r="ACE19" s="273"/>
      <c r="ACF19" s="273"/>
      <c r="ACG19" s="273"/>
      <c r="ACH19" s="273"/>
      <c r="ACI19" s="273"/>
      <c r="ACJ19" s="273"/>
      <c r="ACK19" s="273"/>
      <c r="ACL19" s="273"/>
      <c r="ACM19" s="273"/>
      <c r="ACN19" s="273"/>
      <c r="ACO19" s="273"/>
      <c r="ACP19" s="273"/>
      <c r="ACQ19" s="273"/>
      <c r="ACR19" s="273"/>
      <c r="ACS19" s="273"/>
      <c r="ACT19" s="273"/>
      <c r="ACU19" s="273"/>
      <c r="ACV19" s="273"/>
      <c r="ACW19" s="273"/>
      <c r="ACX19" s="273"/>
      <c r="ACY19" s="273"/>
      <c r="ACZ19" s="273"/>
      <c r="ADA19" s="273"/>
      <c r="ADB19" s="273"/>
      <c r="ADC19" s="273"/>
      <c r="ADD19" s="273"/>
      <c r="ADE19" s="273"/>
      <c r="ADF19" s="273"/>
      <c r="ADG19" s="273"/>
      <c r="ADH19" s="273"/>
      <c r="ADI19" s="273"/>
      <c r="ADJ19" s="273"/>
      <c r="ADK19" s="273"/>
      <c r="ADL19" s="273"/>
      <c r="ADM19" s="273"/>
      <c r="ADN19" s="273"/>
      <c r="ADO19" s="273"/>
      <c r="ADP19" s="273"/>
      <c r="ADQ19" s="273"/>
      <c r="ADR19" s="273"/>
      <c r="ADS19" s="273"/>
      <c r="ADT19" s="273"/>
      <c r="ADU19" s="273"/>
      <c r="ADV19" s="273"/>
      <c r="ADW19" s="273"/>
      <c r="ADX19" s="273"/>
      <c r="ADY19" s="273"/>
      <c r="ADZ19" s="273"/>
      <c r="AEA19" s="273"/>
      <c r="AEB19" s="273"/>
      <c r="AEC19" s="273"/>
      <c r="AED19" s="273"/>
      <c r="AEE19" s="273"/>
      <c r="AEF19" s="273"/>
      <c r="AEG19" s="273"/>
      <c r="AEH19" s="273"/>
      <c r="AEI19" s="273"/>
      <c r="AEJ19" s="273"/>
      <c r="AEK19" s="273"/>
      <c r="AEL19" s="273"/>
      <c r="AEM19" s="273"/>
      <c r="AEN19" s="273"/>
      <c r="AEO19" s="273"/>
      <c r="AEP19" s="273"/>
      <c r="AEQ19" s="273"/>
      <c r="AER19" s="273"/>
      <c r="AES19" s="273"/>
      <c r="AET19" s="273"/>
      <c r="AEU19" s="273"/>
      <c r="AEV19" s="273"/>
      <c r="AEW19" s="273"/>
      <c r="AEX19" s="273"/>
      <c r="AEY19" s="273"/>
      <c r="AEZ19" s="273"/>
      <c r="AFA19" s="273"/>
      <c r="AFB19" s="273"/>
      <c r="AFC19" s="273"/>
      <c r="AFD19" s="273"/>
      <c r="AFE19" s="273"/>
      <c r="AFF19" s="273"/>
      <c r="AFG19" s="273"/>
      <c r="AFH19" s="273"/>
      <c r="AFI19" s="273"/>
      <c r="AFJ19" s="273"/>
      <c r="AFK19" s="273"/>
      <c r="AFL19" s="273"/>
      <c r="AFM19" s="273"/>
      <c r="AFN19" s="273"/>
      <c r="AFO19" s="273"/>
      <c r="AFP19" s="273"/>
      <c r="AFQ19" s="273"/>
      <c r="AFR19" s="273"/>
      <c r="AFS19" s="273"/>
      <c r="AFT19" s="273"/>
      <c r="AFU19" s="273"/>
      <c r="AFV19" s="273"/>
      <c r="AFW19" s="273"/>
      <c r="AFX19" s="273"/>
      <c r="AFY19" s="273"/>
      <c r="AFZ19" s="273"/>
      <c r="AGA19" s="273"/>
      <c r="AGB19" s="273"/>
      <c r="AGC19" s="273"/>
      <c r="AGD19" s="273"/>
      <c r="AGE19" s="273"/>
      <c r="AGF19" s="273"/>
      <c r="AGG19" s="273"/>
      <c r="AGH19" s="273"/>
      <c r="AGI19" s="273"/>
      <c r="AGJ19" s="273"/>
      <c r="AGK19" s="273"/>
      <c r="AGL19" s="273"/>
      <c r="AGM19" s="273"/>
      <c r="AGN19" s="273"/>
      <c r="AGO19" s="273"/>
      <c r="AGP19" s="273"/>
      <c r="AGQ19" s="273"/>
      <c r="AGR19" s="273"/>
      <c r="AGS19" s="273"/>
      <c r="AGT19" s="273"/>
      <c r="AGU19" s="273"/>
      <c r="AGV19" s="273"/>
      <c r="AGW19" s="273"/>
      <c r="AGX19" s="273"/>
      <c r="AGY19" s="273"/>
      <c r="AGZ19" s="273"/>
      <c r="AHA19" s="273"/>
      <c r="AHB19" s="273"/>
      <c r="AHC19" s="273"/>
      <c r="AHD19" s="273"/>
      <c r="AHE19" s="273"/>
      <c r="AHF19" s="273"/>
      <c r="AHG19" s="273"/>
      <c r="AHH19" s="273"/>
      <c r="AHI19" s="273"/>
      <c r="AHJ19" s="273"/>
      <c r="AHK19" s="273"/>
      <c r="AHL19" s="273"/>
      <c r="AHM19" s="273"/>
      <c r="AHN19" s="273"/>
      <c r="AHO19" s="273"/>
      <c r="AHP19" s="273"/>
      <c r="AHQ19" s="273"/>
      <c r="AHR19" s="273"/>
      <c r="AHS19" s="273"/>
      <c r="AHT19" s="273"/>
      <c r="AHU19" s="273"/>
      <c r="AHV19" s="273"/>
      <c r="AHW19" s="273"/>
      <c r="AHX19" s="273"/>
      <c r="AHY19" s="273"/>
      <c r="AHZ19" s="273"/>
      <c r="AIA19" s="273"/>
      <c r="AIB19" s="273"/>
      <c r="AIC19" s="273"/>
      <c r="AID19" s="273"/>
      <c r="AIE19" s="273"/>
      <c r="AIF19" s="273"/>
      <c r="AIG19" s="273"/>
      <c r="AIH19" s="273"/>
      <c r="AII19" s="273"/>
      <c r="AIJ19" s="273"/>
      <c r="AIK19" s="273"/>
      <c r="AIL19" s="273"/>
      <c r="AIM19" s="273"/>
      <c r="AIN19" s="273"/>
      <c r="AIO19" s="273"/>
      <c r="AIP19" s="273"/>
      <c r="AIQ19" s="273"/>
      <c r="AIR19" s="273"/>
      <c r="AIS19" s="273"/>
      <c r="AIT19" s="273"/>
      <c r="AIU19" s="273"/>
      <c r="AIV19" s="273"/>
      <c r="AIW19" s="273"/>
      <c r="AIX19" s="273"/>
      <c r="AIY19" s="273"/>
      <c r="AIZ19" s="273"/>
      <c r="AJA19" s="273"/>
      <c r="AJB19" s="273"/>
      <c r="AJC19" s="273"/>
      <c r="AJD19" s="273"/>
      <c r="AJE19" s="273"/>
      <c r="AJF19" s="273"/>
      <c r="AJG19" s="273"/>
      <c r="AJH19" s="273"/>
      <c r="AJI19" s="273"/>
      <c r="AJJ19" s="273"/>
      <c r="AJK19" s="273"/>
      <c r="AJL19" s="273"/>
      <c r="AJM19" s="273"/>
      <c r="AJN19" s="273"/>
      <c r="AJO19" s="273"/>
      <c r="AJP19" s="273"/>
      <c r="AJQ19" s="273"/>
      <c r="AJR19" s="273"/>
      <c r="AJS19" s="273"/>
      <c r="AJT19" s="273"/>
      <c r="AJU19" s="273"/>
      <c r="AJV19" s="273"/>
      <c r="AJW19" s="273"/>
      <c r="AJX19" s="273"/>
      <c r="AJY19" s="273"/>
      <c r="AJZ19" s="273"/>
      <c r="AKA19" s="273"/>
      <c r="AKB19" s="273"/>
      <c r="AKC19" s="273"/>
      <c r="AKD19" s="273"/>
      <c r="AKE19" s="273"/>
      <c r="AKF19" s="273"/>
      <c r="AKG19" s="273"/>
      <c r="AKH19" s="273"/>
      <c r="AKI19" s="273"/>
      <c r="AKJ19" s="273"/>
      <c r="AKK19" s="273"/>
      <c r="AKL19" s="273"/>
      <c r="AKM19" s="273"/>
      <c r="AKN19" s="273"/>
      <c r="AKO19" s="273"/>
      <c r="AKP19" s="273"/>
      <c r="AKQ19" s="273"/>
      <c r="AKR19" s="273"/>
      <c r="AKS19" s="273"/>
      <c r="AKT19" s="273"/>
      <c r="AKU19" s="273"/>
      <c r="AKV19" s="273"/>
      <c r="AKW19" s="273"/>
      <c r="AKX19" s="273"/>
      <c r="AKY19" s="273"/>
      <c r="AKZ19" s="273"/>
      <c r="ALA19" s="273"/>
      <c r="ALB19" s="273"/>
      <c r="ALC19" s="273"/>
      <c r="ALD19" s="273"/>
      <c r="ALE19" s="273"/>
      <c r="ALF19" s="273"/>
      <c r="ALG19" s="273"/>
      <c r="ALH19" s="273"/>
      <c r="ALI19" s="273"/>
      <c r="ALJ19" s="273"/>
      <c r="ALK19" s="273"/>
      <c r="ALL19" s="273"/>
      <c r="ALM19" s="273"/>
      <c r="ALN19" s="273"/>
      <c r="ALO19" s="273"/>
      <c r="ALP19" s="273"/>
      <c r="ALQ19" s="273"/>
      <c r="ALR19" s="273"/>
      <c r="ALS19" s="273"/>
      <c r="ALT19" s="273"/>
      <c r="ALU19" s="273"/>
      <c r="ALV19" s="273"/>
      <c r="ALW19" s="273"/>
      <c r="ALX19" s="273"/>
      <c r="ALY19" s="273"/>
      <c r="ALZ19" s="273"/>
      <c r="AMA19" s="273"/>
      <c r="AMB19" s="273"/>
      <c r="AMC19" s="273"/>
      <c r="AMD19" s="273"/>
      <c r="AME19" s="273"/>
      <c r="AMF19" s="273"/>
      <c r="AMG19" s="273"/>
      <c r="AMH19" s="273"/>
      <c r="AMI19" s="273"/>
      <c r="AMJ19" s="273"/>
    </row>
    <row r="20" spans="1:1024" ht="48" customHeight="1" x14ac:dyDescent="0.2">
      <c r="A20" s="341">
        <v>9</v>
      </c>
      <c r="B20" s="342">
        <v>1.5</v>
      </c>
      <c r="C20" s="376"/>
      <c r="D20" s="370" t="s">
        <v>181</v>
      </c>
      <c r="E20" s="344" t="s">
        <v>50</v>
      </c>
      <c r="F20" s="371"/>
      <c r="G20" s="371"/>
      <c r="H20" s="372"/>
      <c r="I20" s="372"/>
      <c r="J20" s="373"/>
      <c r="K20" s="369"/>
      <c r="L20" s="369"/>
      <c r="M20" s="377"/>
      <c r="N20" s="377"/>
      <c r="O20" s="377"/>
      <c r="P20" s="378"/>
      <c r="Q20" s="378"/>
      <c r="R20" s="367"/>
      <c r="S20" s="351"/>
      <c r="T20" s="362">
        <v>9</v>
      </c>
      <c r="U20" s="374" t="s">
        <v>181</v>
      </c>
      <c r="V20" s="363" t="s">
        <v>50</v>
      </c>
      <c r="W20" s="371"/>
      <c r="X20" s="371"/>
      <c r="Y20" s="372"/>
      <c r="Z20" s="372"/>
      <c r="AA20" s="373"/>
      <c r="AB20" s="364"/>
      <c r="AC20" s="355"/>
      <c r="AD20" s="355"/>
      <c r="AE20" s="356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58"/>
      <c r="AS20" s="358"/>
      <c r="AT20" s="359"/>
      <c r="AU20" s="359"/>
      <c r="AV20" s="359"/>
      <c r="AW20" s="359"/>
      <c r="AX20" s="359"/>
      <c r="AY20" s="359"/>
      <c r="AZ20" s="359"/>
      <c r="BA20" s="359"/>
      <c r="BB20" s="364"/>
      <c r="BC20" s="364"/>
      <c r="BD20" s="355"/>
      <c r="BE20" s="355"/>
      <c r="BF20" s="273"/>
      <c r="BG20" s="273"/>
      <c r="BH20" s="273"/>
      <c r="BI20" s="273"/>
      <c r="BJ20" s="273"/>
      <c r="BK20" s="273"/>
      <c r="BL20" s="273"/>
      <c r="BM20" s="273"/>
      <c r="BN20" s="273"/>
      <c r="BO20" s="273"/>
      <c r="BP20" s="273"/>
      <c r="BQ20" s="273"/>
      <c r="BR20" s="273"/>
      <c r="BS20" s="273"/>
      <c r="BT20" s="273"/>
      <c r="BU20" s="273"/>
      <c r="BV20" s="273"/>
      <c r="BW20" s="273"/>
      <c r="BX20" s="273"/>
      <c r="BY20" s="273"/>
      <c r="BZ20" s="273"/>
      <c r="CA20" s="273"/>
      <c r="CB20" s="273"/>
      <c r="CC20" s="273"/>
      <c r="CD20" s="273"/>
      <c r="CE20" s="273"/>
      <c r="CF20" s="273"/>
      <c r="CG20" s="273"/>
      <c r="CH20" s="273"/>
      <c r="CI20" s="273"/>
      <c r="CJ20" s="273"/>
      <c r="CK20" s="273"/>
      <c r="CL20" s="273"/>
      <c r="CM20" s="273"/>
      <c r="CN20" s="273"/>
      <c r="CO20" s="273"/>
      <c r="CP20" s="273"/>
      <c r="CQ20" s="273"/>
      <c r="CR20" s="273"/>
      <c r="CS20" s="273"/>
      <c r="CT20" s="273"/>
      <c r="CU20" s="273"/>
      <c r="CV20" s="273"/>
      <c r="CW20" s="273"/>
      <c r="CX20" s="273"/>
      <c r="CY20" s="273"/>
      <c r="CZ20" s="273"/>
      <c r="DA20" s="273"/>
      <c r="DB20" s="273"/>
      <c r="DC20" s="273"/>
      <c r="DD20" s="273"/>
      <c r="DE20" s="273"/>
      <c r="DF20" s="273"/>
      <c r="DG20" s="273"/>
      <c r="DH20" s="273"/>
      <c r="DI20" s="273"/>
      <c r="DJ20" s="273"/>
      <c r="DK20" s="273"/>
      <c r="DL20" s="273"/>
      <c r="DM20" s="273"/>
      <c r="DN20" s="273"/>
      <c r="DO20" s="273"/>
      <c r="DP20" s="273"/>
      <c r="DQ20" s="273"/>
      <c r="DR20" s="273"/>
      <c r="DS20" s="273"/>
      <c r="DT20" s="273"/>
      <c r="DU20" s="273"/>
      <c r="DV20" s="273"/>
      <c r="DW20" s="273"/>
      <c r="DX20" s="273"/>
      <c r="DY20" s="273"/>
      <c r="DZ20" s="273"/>
      <c r="EA20" s="273"/>
      <c r="EB20" s="273"/>
      <c r="EC20" s="273"/>
      <c r="ED20" s="273"/>
      <c r="EE20" s="273"/>
      <c r="EF20" s="273"/>
      <c r="EG20" s="273"/>
      <c r="EH20" s="273"/>
      <c r="EI20" s="273"/>
      <c r="EJ20" s="273"/>
      <c r="EK20" s="273"/>
      <c r="EL20" s="273"/>
      <c r="EM20" s="273"/>
      <c r="EN20" s="273"/>
      <c r="EO20" s="273"/>
      <c r="EP20" s="273"/>
      <c r="EQ20" s="273"/>
      <c r="ER20" s="273"/>
      <c r="ES20" s="273"/>
      <c r="ET20" s="273"/>
      <c r="EU20" s="273"/>
      <c r="EV20" s="273"/>
      <c r="EW20" s="273"/>
      <c r="EX20" s="273"/>
      <c r="EY20" s="273"/>
      <c r="EZ20" s="273"/>
      <c r="FA20" s="273"/>
      <c r="FB20" s="273"/>
      <c r="FC20" s="273"/>
      <c r="FD20" s="273"/>
      <c r="FE20" s="273"/>
      <c r="FF20" s="273"/>
      <c r="FG20" s="273"/>
      <c r="FH20" s="273"/>
      <c r="FI20" s="273"/>
      <c r="FJ20" s="273"/>
      <c r="FK20" s="273"/>
      <c r="FL20" s="273"/>
      <c r="FM20" s="273"/>
      <c r="FN20" s="273"/>
      <c r="FO20" s="273"/>
      <c r="FP20" s="273"/>
      <c r="FQ20" s="273"/>
      <c r="FR20" s="273"/>
      <c r="FS20" s="273"/>
      <c r="FT20" s="273"/>
      <c r="FU20" s="273"/>
      <c r="FV20" s="273"/>
      <c r="FW20" s="273"/>
      <c r="FX20" s="273"/>
      <c r="FY20" s="273"/>
      <c r="FZ20" s="273"/>
      <c r="GA20" s="273"/>
      <c r="GB20" s="273"/>
      <c r="GC20" s="273"/>
      <c r="GD20" s="273"/>
      <c r="GE20" s="273"/>
      <c r="GF20" s="273"/>
      <c r="GG20" s="273"/>
      <c r="GH20" s="273"/>
      <c r="GI20" s="273"/>
      <c r="GJ20" s="273"/>
      <c r="GK20" s="273"/>
      <c r="GL20" s="273"/>
      <c r="GM20" s="273"/>
      <c r="GN20" s="273"/>
      <c r="GO20" s="273"/>
      <c r="GP20" s="273"/>
      <c r="GQ20" s="273"/>
      <c r="GR20" s="273"/>
      <c r="GS20" s="273"/>
      <c r="GT20" s="273"/>
      <c r="GU20" s="273"/>
      <c r="GV20" s="273"/>
      <c r="GW20" s="273"/>
      <c r="GX20" s="273"/>
      <c r="GY20" s="273"/>
      <c r="GZ20" s="273"/>
      <c r="HA20" s="273"/>
      <c r="HB20" s="273"/>
      <c r="HC20" s="273"/>
      <c r="HD20" s="273"/>
      <c r="HE20" s="273"/>
      <c r="HF20" s="273"/>
      <c r="HG20" s="273"/>
      <c r="HH20" s="273"/>
      <c r="HI20" s="273"/>
      <c r="HJ20" s="273"/>
      <c r="HK20" s="273"/>
      <c r="HL20" s="273"/>
      <c r="HM20" s="273"/>
      <c r="HN20" s="273"/>
      <c r="HO20" s="273"/>
      <c r="HP20" s="273"/>
      <c r="HQ20" s="273"/>
      <c r="HR20" s="273"/>
      <c r="HS20" s="273"/>
      <c r="HT20" s="273"/>
      <c r="HU20" s="273"/>
      <c r="HV20" s="273"/>
      <c r="HW20" s="273"/>
      <c r="HX20" s="273"/>
      <c r="HY20" s="273"/>
      <c r="HZ20" s="273"/>
      <c r="IA20" s="273"/>
      <c r="IB20" s="273"/>
      <c r="IC20" s="273"/>
      <c r="ID20" s="273"/>
      <c r="IE20" s="273"/>
      <c r="IF20" s="273"/>
      <c r="IG20" s="273"/>
      <c r="IH20" s="273"/>
      <c r="II20" s="273"/>
      <c r="IJ20" s="273"/>
      <c r="IK20" s="273"/>
      <c r="IL20" s="273"/>
      <c r="IM20" s="273"/>
      <c r="IN20" s="273"/>
      <c r="IO20" s="273"/>
      <c r="IP20" s="273"/>
      <c r="IQ20" s="273"/>
      <c r="IR20" s="273"/>
      <c r="IS20" s="273"/>
      <c r="IT20" s="273"/>
      <c r="IU20" s="273"/>
      <c r="IV20" s="273"/>
      <c r="IW20" s="273"/>
      <c r="IX20" s="273"/>
      <c r="IY20" s="273"/>
      <c r="IZ20" s="273"/>
      <c r="JA20" s="273"/>
      <c r="JB20" s="273"/>
      <c r="JC20" s="273"/>
      <c r="JD20" s="273"/>
      <c r="JE20" s="273"/>
      <c r="JF20" s="273"/>
      <c r="JG20" s="273"/>
      <c r="JH20" s="273"/>
      <c r="JI20" s="273"/>
      <c r="JJ20" s="273"/>
      <c r="JK20" s="273"/>
      <c r="JL20" s="273"/>
      <c r="JM20" s="273"/>
      <c r="JN20" s="273"/>
      <c r="JO20" s="273"/>
      <c r="JP20" s="273"/>
      <c r="JQ20" s="273"/>
      <c r="JR20" s="273"/>
      <c r="JS20" s="273"/>
      <c r="JT20" s="273"/>
      <c r="JU20" s="273"/>
      <c r="JV20" s="273"/>
      <c r="JW20" s="273"/>
      <c r="JX20" s="273"/>
      <c r="JY20" s="273"/>
      <c r="JZ20" s="273"/>
      <c r="KA20" s="273"/>
      <c r="KB20" s="273"/>
      <c r="KC20" s="273"/>
      <c r="KD20" s="273"/>
      <c r="KE20" s="273"/>
      <c r="KF20" s="273"/>
      <c r="KG20" s="273"/>
      <c r="KH20" s="273"/>
      <c r="KI20" s="273"/>
      <c r="KJ20" s="273"/>
      <c r="KK20" s="273"/>
      <c r="KL20" s="273"/>
      <c r="KM20" s="273"/>
      <c r="KN20" s="273"/>
      <c r="KO20" s="273"/>
      <c r="KP20" s="273"/>
      <c r="KQ20" s="273"/>
      <c r="KR20" s="273"/>
      <c r="KS20" s="273"/>
      <c r="KT20" s="273"/>
      <c r="KU20" s="273"/>
      <c r="KV20" s="273"/>
      <c r="KW20" s="273"/>
      <c r="KX20" s="273"/>
      <c r="KY20" s="273"/>
      <c r="KZ20" s="273"/>
      <c r="LA20" s="273"/>
      <c r="LB20" s="273"/>
      <c r="LC20" s="273"/>
      <c r="LD20" s="273"/>
      <c r="LE20" s="273"/>
      <c r="LF20" s="273"/>
      <c r="LG20" s="273"/>
      <c r="LH20" s="273"/>
      <c r="LI20" s="273"/>
      <c r="LJ20" s="273"/>
      <c r="LK20" s="273"/>
      <c r="LL20" s="273"/>
      <c r="LM20" s="273"/>
      <c r="LN20" s="273"/>
      <c r="LO20" s="273"/>
      <c r="LP20" s="273"/>
      <c r="LQ20" s="273"/>
      <c r="LR20" s="273"/>
      <c r="LS20" s="273"/>
      <c r="LT20" s="273"/>
      <c r="LU20" s="273"/>
      <c r="LV20" s="273"/>
      <c r="LW20" s="273"/>
      <c r="LX20" s="273"/>
      <c r="LY20" s="273"/>
      <c r="LZ20" s="273"/>
      <c r="MA20" s="273"/>
      <c r="MB20" s="273"/>
      <c r="MC20" s="273"/>
      <c r="MD20" s="273"/>
      <c r="ME20" s="273"/>
      <c r="MF20" s="273"/>
      <c r="MG20" s="273"/>
      <c r="MH20" s="273"/>
      <c r="MI20" s="273"/>
      <c r="MJ20" s="273"/>
      <c r="MK20" s="273"/>
      <c r="ML20" s="273"/>
      <c r="MM20" s="273"/>
      <c r="MN20" s="273"/>
      <c r="MO20" s="273"/>
      <c r="MP20" s="273"/>
      <c r="MQ20" s="273"/>
      <c r="MR20" s="273"/>
      <c r="MS20" s="273"/>
      <c r="MT20" s="273"/>
      <c r="MU20" s="273"/>
      <c r="MV20" s="273"/>
      <c r="MW20" s="273"/>
      <c r="MX20" s="273"/>
      <c r="MY20" s="273"/>
      <c r="MZ20" s="273"/>
      <c r="NA20" s="273"/>
      <c r="NB20" s="273"/>
      <c r="NC20" s="273"/>
      <c r="ND20" s="273"/>
      <c r="NE20" s="273"/>
      <c r="NF20" s="273"/>
      <c r="NG20" s="273"/>
      <c r="NH20" s="273"/>
      <c r="NI20" s="273"/>
      <c r="NJ20" s="273"/>
      <c r="NK20" s="273"/>
      <c r="NL20" s="273"/>
      <c r="NM20" s="273"/>
      <c r="NN20" s="273"/>
      <c r="NO20" s="273"/>
      <c r="NP20" s="273"/>
      <c r="NQ20" s="273"/>
      <c r="NR20" s="273"/>
      <c r="NS20" s="273"/>
      <c r="NT20" s="273"/>
      <c r="NU20" s="273"/>
      <c r="NV20" s="273"/>
      <c r="NW20" s="273"/>
      <c r="NX20" s="273"/>
      <c r="NY20" s="273"/>
      <c r="NZ20" s="273"/>
      <c r="OA20" s="273"/>
      <c r="OB20" s="273"/>
      <c r="OC20" s="273"/>
      <c r="OD20" s="273"/>
      <c r="OE20" s="273"/>
      <c r="OF20" s="273"/>
      <c r="OG20" s="273"/>
      <c r="OH20" s="273"/>
      <c r="OI20" s="273"/>
      <c r="OJ20" s="273"/>
      <c r="OK20" s="273"/>
      <c r="OL20" s="273"/>
      <c r="OM20" s="273"/>
      <c r="ON20" s="273"/>
      <c r="OO20" s="273"/>
      <c r="OP20" s="273"/>
      <c r="OQ20" s="273"/>
      <c r="OR20" s="273"/>
      <c r="OS20" s="273"/>
      <c r="OT20" s="273"/>
      <c r="OU20" s="273"/>
      <c r="OV20" s="273"/>
      <c r="OW20" s="273"/>
      <c r="OX20" s="273"/>
      <c r="OY20" s="273"/>
      <c r="OZ20" s="273"/>
      <c r="PA20" s="273"/>
      <c r="PB20" s="273"/>
      <c r="PC20" s="273"/>
      <c r="PD20" s="273"/>
      <c r="PE20" s="273"/>
      <c r="PF20" s="273"/>
      <c r="PG20" s="273"/>
      <c r="PH20" s="273"/>
      <c r="PI20" s="273"/>
      <c r="PJ20" s="273"/>
      <c r="PK20" s="273"/>
      <c r="PL20" s="273"/>
      <c r="PM20" s="273"/>
      <c r="PN20" s="273"/>
      <c r="PO20" s="273"/>
      <c r="PP20" s="273"/>
      <c r="PQ20" s="273"/>
      <c r="PR20" s="273"/>
      <c r="PS20" s="273"/>
      <c r="PT20" s="273"/>
      <c r="PU20" s="273"/>
      <c r="PV20" s="273"/>
      <c r="PW20" s="273"/>
      <c r="PX20" s="273"/>
      <c r="PY20" s="273"/>
      <c r="PZ20" s="273"/>
      <c r="QA20" s="273"/>
      <c r="QB20" s="273"/>
      <c r="QC20" s="273"/>
      <c r="QD20" s="273"/>
      <c r="QE20" s="273"/>
      <c r="QF20" s="273"/>
      <c r="QG20" s="273"/>
      <c r="QH20" s="273"/>
      <c r="QI20" s="273"/>
      <c r="QJ20" s="273"/>
      <c r="QK20" s="273"/>
      <c r="QL20" s="273"/>
      <c r="QM20" s="273"/>
      <c r="QN20" s="273"/>
      <c r="QO20" s="273"/>
      <c r="QP20" s="273"/>
      <c r="QQ20" s="273"/>
      <c r="QR20" s="273"/>
      <c r="QS20" s="273"/>
      <c r="QT20" s="273"/>
      <c r="QU20" s="273"/>
      <c r="QV20" s="273"/>
      <c r="QW20" s="273"/>
      <c r="QX20" s="273"/>
      <c r="QY20" s="273"/>
      <c r="QZ20" s="273"/>
      <c r="RA20" s="273"/>
      <c r="RB20" s="273"/>
      <c r="RC20" s="273"/>
      <c r="RD20" s="273"/>
      <c r="RE20" s="273"/>
      <c r="RF20" s="273"/>
      <c r="RG20" s="273"/>
      <c r="RH20" s="273"/>
      <c r="RI20" s="273"/>
      <c r="RJ20" s="273"/>
      <c r="RK20" s="273"/>
      <c r="RL20" s="273"/>
      <c r="RM20" s="273"/>
      <c r="RN20" s="273"/>
      <c r="RO20" s="273"/>
      <c r="RP20" s="273"/>
      <c r="RQ20" s="273"/>
      <c r="RR20" s="273"/>
      <c r="RS20" s="273"/>
      <c r="RT20" s="273"/>
      <c r="RU20" s="273"/>
      <c r="RV20" s="273"/>
      <c r="RW20" s="273"/>
      <c r="RX20" s="273"/>
      <c r="RY20" s="273"/>
      <c r="RZ20" s="273"/>
      <c r="SA20" s="273"/>
      <c r="SB20" s="273"/>
      <c r="SC20" s="273"/>
      <c r="SD20" s="273"/>
      <c r="SE20" s="273"/>
      <c r="SF20" s="273"/>
      <c r="SG20" s="273"/>
      <c r="SH20" s="273"/>
      <c r="SI20" s="273"/>
      <c r="SJ20" s="273"/>
      <c r="SK20" s="273"/>
      <c r="SL20" s="273"/>
      <c r="SM20" s="273"/>
      <c r="SN20" s="273"/>
      <c r="SO20" s="273"/>
      <c r="SP20" s="273"/>
      <c r="SQ20" s="273"/>
      <c r="SR20" s="273"/>
      <c r="SS20" s="273"/>
      <c r="ST20" s="273"/>
      <c r="SU20" s="273"/>
      <c r="SV20" s="273"/>
      <c r="SW20" s="273"/>
      <c r="SX20" s="273"/>
      <c r="SY20" s="273"/>
      <c r="SZ20" s="273"/>
      <c r="TA20" s="273"/>
      <c r="TB20" s="273"/>
      <c r="TC20" s="273"/>
      <c r="TD20" s="273"/>
      <c r="TE20" s="273"/>
      <c r="TF20" s="273"/>
      <c r="TG20" s="273"/>
      <c r="TH20" s="273"/>
      <c r="TI20" s="273"/>
      <c r="TJ20" s="273"/>
      <c r="TK20" s="273"/>
      <c r="TL20" s="273"/>
      <c r="TM20" s="273"/>
      <c r="TN20" s="273"/>
      <c r="TO20" s="273"/>
      <c r="TP20" s="273"/>
      <c r="TQ20" s="273"/>
      <c r="TR20" s="273"/>
      <c r="TS20" s="273"/>
      <c r="TT20" s="273"/>
      <c r="TU20" s="273"/>
      <c r="TV20" s="273"/>
      <c r="TW20" s="273"/>
      <c r="TX20" s="273"/>
      <c r="TY20" s="273"/>
      <c r="TZ20" s="273"/>
      <c r="UA20" s="273"/>
      <c r="UB20" s="273"/>
      <c r="UC20" s="273"/>
      <c r="UD20" s="273"/>
      <c r="UE20" s="273"/>
      <c r="UF20" s="273"/>
      <c r="UG20" s="273"/>
      <c r="UH20" s="273"/>
      <c r="UI20" s="273"/>
      <c r="UJ20" s="273"/>
      <c r="UK20" s="273"/>
      <c r="UL20" s="273"/>
      <c r="UM20" s="273"/>
      <c r="UN20" s="273"/>
      <c r="UO20" s="273"/>
      <c r="UP20" s="273"/>
      <c r="UQ20" s="273"/>
      <c r="UR20" s="273"/>
      <c r="US20" s="273"/>
      <c r="UT20" s="273"/>
      <c r="UU20" s="273"/>
      <c r="UV20" s="273"/>
      <c r="UW20" s="273"/>
      <c r="UX20" s="273"/>
      <c r="UY20" s="273"/>
      <c r="UZ20" s="273"/>
      <c r="VA20" s="273"/>
      <c r="VB20" s="273"/>
      <c r="VC20" s="273"/>
      <c r="VD20" s="273"/>
      <c r="VE20" s="273"/>
      <c r="VF20" s="273"/>
      <c r="VG20" s="273"/>
      <c r="VH20" s="273"/>
      <c r="VI20" s="273"/>
      <c r="VJ20" s="273"/>
      <c r="VK20" s="273"/>
      <c r="VL20" s="273"/>
      <c r="VM20" s="273"/>
      <c r="VN20" s="273"/>
      <c r="VO20" s="273"/>
      <c r="VP20" s="273"/>
      <c r="VQ20" s="273"/>
      <c r="VR20" s="273"/>
      <c r="VS20" s="273"/>
      <c r="VT20" s="273"/>
      <c r="VU20" s="273"/>
      <c r="VV20" s="273"/>
      <c r="VW20" s="273"/>
      <c r="VX20" s="273"/>
      <c r="VY20" s="273"/>
      <c r="VZ20" s="273"/>
      <c r="WA20" s="273"/>
      <c r="WB20" s="273"/>
      <c r="WC20" s="273"/>
      <c r="WD20" s="273"/>
      <c r="WE20" s="273"/>
      <c r="WF20" s="273"/>
      <c r="WG20" s="273"/>
      <c r="WH20" s="273"/>
      <c r="WI20" s="273"/>
      <c r="WJ20" s="273"/>
      <c r="WK20" s="273"/>
      <c r="WL20" s="273"/>
      <c r="WM20" s="273"/>
      <c r="WN20" s="273"/>
      <c r="WO20" s="273"/>
      <c r="WP20" s="273"/>
      <c r="WQ20" s="273"/>
      <c r="WR20" s="273"/>
      <c r="WS20" s="273"/>
      <c r="WT20" s="273"/>
      <c r="WU20" s="273"/>
      <c r="WV20" s="273"/>
      <c r="WW20" s="273"/>
      <c r="WX20" s="273"/>
      <c r="WY20" s="273"/>
      <c r="WZ20" s="273"/>
      <c r="XA20" s="273"/>
      <c r="XB20" s="273"/>
      <c r="XC20" s="273"/>
      <c r="XD20" s="273"/>
      <c r="XE20" s="273"/>
      <c r="XF20" s="273"/>
      <c r="XG20" s="273"/>
      <c r="XH20" s="273"/>
      <c r="XI20" s="273"/>
      <c r="XJ20" s="273"/>
      <c r="XK20" s="273"/>
      <c r="XL20" s="273"/>
      <c r="XM20" s="273"/>
      <c r="XN20" s="273"/>
      <c r="XO20" s="273"/>
      <c r="XP20" s="273"/>
      <c r="XQ20" s="273"/>
      <c r="XR20" s="273"/>
      <c r="XS20" s="273"/>
      <c r="XT20" s="273"/>
      <c r="XU20" s="273"/>
      <c r="XV20" s="273"/>
      <c r="XW20" s="273"/>
      <c r="XX20" s="273"/>
      <c r="XY20" s="273"/>
      <c r="XZ20" s="273"/>
      <c r="YA20" s="273"/>
      <c r="YB20" s="273"/>
      <c r="YC20" s="273"/>
      <c r="YD20" s="273"/>
      <c r="YE20" s="273"/>
      <c r="YF20" s="273"/>
      <c r="YG20" s="273"/>
      <c r="YH20" s="273"/>
      <c r="YI20" s="273"/>
      <c r="YJ20" s="273"/>
      <c r="YK20" s="273"/>
      <c r="YL20" s="273"/>
      <c r="YM20" s="273"/>
      <c r="YN20" s="273"/>
      <c r="YO20" s="273"/>
      <c r="YP20" s="273"/>
      <c r="YQ20" s="273"/>
      <c r="YR20" s="273"/>
      <c r="YS20" s="273"/>
      <c r="YT20" s="273"/>
      <c r="YU20" s="273"/>
      <c r="YV20" s="273"/>
      <c r="YW20" s="273"/>
      <c r="YX20" s="273"/>
      <c r="YY20" s="273"/>
      <c r="YZ20" s="273"/>
      <c r="ZA20" s="273"/>
      <c r="ZB20" s="273"/>
      <c r="ZC20" s="273"/>
      <c r="ZD20" s="273"/>
      <c r="ZE20" s="273"/>
      <c r="ZF20" s="273"/>
      <c r="ZG20" s="273"/>
      <c r="ZH20" s="273"/>
      <c r="ZI20" s="273"/>
      <c r="ZJ20" s="273"/>
      <c r="ZK20" s="273"/>
      <c r="ZL20" s="273"/>
      <c r="ZM20" s="273"/>
      <c r="ZN20" s="273"/>
      <c r="ZO20" s="273"/>
      <c r="ZP20" s="273"/>
      <c r="ZQ20" s="273"/>
      <c r="ZR20" s="273"/>
      <c r="ZS20" s="273"/>
      <c r="ZT20" s="273"/>
      <c r="ZU20" s="273"/>
      <c r="ZV20" s="273"/>
      <c r="ZW20" s="273"/>
      <c r="ZX20" s="273"/>
      <c r="ZY20" s="273"/>
      <c r="ZZ20" s="273"/>
      <c r="AAA20" s="273"/>
      <c r="AAB20" s="273"/>
      <c r="AAC20" s="273"/>
      <c r="AAD20" s="273"/>
      <c r="AAE20" s="273"/>
      <c r="AAF20" s="273"/>
      <c r="AAG20" s="273"/>
      <c r="AAH20" s="273"/>
      <c r="AAI20" s="273"/>
      <c r="AAJ20" s="273"/>
      <c r="AAK20" s="273"/>
      <c r="AAL20" s="273"/>
      <c r="AAM20" s="273"/>
      <c r="AAN20" s="273"/>
      <c r="AAO20" s="273"/>
      <c r="AAP20" s="273"/>
      <c r="AAQ20" s="273"/>
      <c r="AAR20" s="273"/>
      <c r="AAS20" s="273"/>
      <c r="AAT20" s="273"/>
      <c r="AAU20" s="273"/>
      <c r="AAV20" s="273"/>
      <c r="AAW20" s="273"/>
      <c r="AAX20" s="273"/>
      <c r="AAY20" s="273"/>
      <c r="AAZ20" s="273"/>
      <c r="ABA20" s="273"/>
      <c r="ABB20" s="273"/>
      <c r="ABC20" s="273"/>
      <c r="ABD20" s="273"/>
      <c r="ABE20" s="273"/>
      <c r="ABF20" s="273"/>
      <c r="ABG20" s="273"/>
      <c r="ABH20" s="273"/>
      <c r="ABI20" s="273"/>
      <c r="ABJ20" s="273"/>
      <c r="ABK20" s="273"/>
      <c r="ABL20" s="273"/>
      <c r="ABM20" s="273"/>
      <c r="ABN20" s="273"/>
      <c r="ABO20" s="273"/>
      <c r="ABP20" s="273"/>
      <c r="ABQ20" s="273"/>
      <c r="ABR20" s="273"/>
      <c r="ABS20" s="273"/>
      <c r="ABT20" s="273"/>
      <c r="ABU20" s="273"/>
      <c r="ABV20" s="273"/>
      <c r="ABW20" s="273"/>
      <c r="ABX20" s="273"/>
      <c r="ABY20" s="273"/>
      <c r="ABZ20" s="273"/>
      <c r="ACA20" s="273"/>
      <c r="ACB20" s="273"/>
      <c r="ACC20" s="273"/>
      <c r="ACD20" s="273"/>
      <c r="ACE20" s="273"/>
      <c r="ACF20" s="273"/>
      <c r="ACG20" s="273"/>
      <c r="ACH20" s="273"/>
      <c r="ACI20" s="273"/>
      <c r="ACJ20" s="273"/>
      <c r="ACK20" s="273"/>
      <c r="ACL20" s="273"/>
      <c r="ACM20" s="273"/>
      <c r="ACN20" s="273"/>
      <c r="ACO20" s="273"/>
      <c r="ACP20" s="273"/>
      <c r="ACQ20" s="273"/>
      <c r="ACR20" s="273"/>
      <c r="ACS20" s="273"/>
      <c r="ACT20" s="273"/>
      <c r="ACU20" s="273"/>
      <c r="ACV20" s="273"/>
      <c r="ACW20" s="273"/>
      <c r="ACX20" s="273"/>
      <c r="ACY20" s="273"/>
      <c r="ACZ20" s="273"/>
      <c r="ADA20" s="273"/>
      <c r="ADB20" s="273"/>
      <c r="ADC20" s="273"/>
      <c r="ADD20" s="273"/>
      <c r="ADE20" s="273"/>
      <c r="ADF20" s="273"/>
      <c r="ADG20" s="273"/>
      <c r="ADH20" s="273"/>
      <c r="ADI20" s="273"/>
      <c r="ADJ20" s="273"/>
      <c r="ADK20" s="273"/>
      <c r="ADL20" s="273"/>
      <c r="ADM20" s="273"/>
      <c r="ADN20" s="273"/>
      <c r="ADO20" s="273"/>
      <c r="ADP20" s="273"/>
      <c r="ADQ20" s="273"/>
      <c r="ADR20" s="273"/>
      <c r="ADS20" s="273"/>
      <c r="ADT20" s="273"/>
      <c r="ADU20" s="273"/>
      <c r="ADV20" s="273"/>
      <c r="ADW20" s="273"/>
      <c r="ADX20" s="273"/>
      <c r="ADY20" s="273"/>
      <c r="ADZ20" s="273"/>
      <c r="AEA20" s="273"/>
      <c r="AEB20" s="273"/>
      <c r="AEC20" s="273"/>
      <c r="AED20" s="273"/>
      <c r="AEE20" s="273"/>
      <c r="AEF20" s="273"/>
      <c r="AEG20" s="273"/>
      <c r="AEH20" s="273"/>
      <c r="AEI20" s="273"/>
      <c r="AEJ20" s="273"/>
      <c r="AEK20" s="273"/>
      <c r="AEL20" s="273"/>
      <c r="AEM20" s="273"/>
      <c r="AEN20" s="273"/>
      <c r="AEO20" s="273"/>
      <c r="AEP20" s="273"/>
      <c r="AEQ20" s="273"/>
      <c r="AER20" s="273"/>
      <c r="AES20" s="273"/>
      <c r="AET20" s="273"/>
      <c r="AEU20" s="273"/>
      <c r="AEV20" s="273"/>
      <c r="AEW20" s="273"/>
      <c r="AEX20" s="273"/>
      <c r="AEY20" s="273"/>
      <c r="AEZ20" s="273"/>
      <c r="AFA20" s="273"/>
      <c r="AFB20" s="273"/>
      <c r="AFC20" s="273"/>
      <c r="AFD20" s="273"/>
      <c r="AFE20" s="273"/>
      <c r="AFF20" s="273"/>
      <c r="AFG20" s="273"/>
      <c r="AFH20" s="273"/>
      <c r="AFI20" s="273"/>
      <c r="AFJ20" s="273"/>
      <c r="AFK20" s="273"/>
      <c r="AFL20" s="273"/>
      <c r="AFM20" s="273"/>
      <c r="AFN20" s="273"/>
      <c r="AFO20" s="273"/>
      <c r="AFP20" s="273"/>
      <c r="AFQ20" s="273"/>
      <c r="AFR20" s="273"/>
      <c r="AFS20" s="273"/>
      <c r="AFT20" s="273"/>
      <c r="AFU20" s="273"/>
      <c r="AFV20" s="273"/>
      <c r="AFW20" s="273"/>
      <c r="AFX20" s="273"/>
      <c r="AFY20" s="273"/>
      <c r="AFZ20" s="273"/>
      <c r="AGA20" s="273"/>
      <c r="AGB20" s="273"/>
      <c r="AGC20" s="273"/>
      <c r="AGD20" s="273"/>
      <c r="AGE20" s="273"/>
      <c r="AGF20" s="273"/>
      <c r="AGG20" s="273"/>
      <c r="AGH20" s="273"/>
      <c r="AGI20" s="273"/>
      <c r="AGJ20" s="273"/>
      <c r="AGK20" s="273"/>
      <c r="AGL20" s="273"/>
      <c r="AGM20" s="273"/>
      <c r="AGN20" s="273"/>
      <c r="AGO20" s="273"/>
      <c r="AGP20" s="273"/>
      <c r="AGQ20" s="273"/>
      <c r="AGR20" s="273"/>
      <c r="AGS20" s="273"/>
      <c r="AGT20" s="273"/>
      <c r="AGU20" s="273"/>
      <c r="AGV20" s="273"/>
      <c r="AGW20" s="273"/>
      <c r="AGX20" s="273"/>
      <c r="AGY20" s="273"/>
      <c r="AGZ20" s="273"/>
      <c r="AHA20" s="273"/>
      <c r="AHB20" s="273"/>
      <c r="AHC20" s="273"/>
      <c r="AHD20" s="273"/>
      <c r="AHE20" s="273"/>
      <c r="AHF20" s="273"/>
      <c r="AHG20" s="273"/>
      <c r="AHH20" s="273"/>
      <c r="AHI20" s="273"/>
      <c r="AHJ20" s="273"/>
      <c r="AHK20" s="273"/>
      <c r="AHL20" s="273"/>
      <c r="AHM20" s="273"/>
      <c r="AHN20" s="273"/>
      <c r="AHO20" s="273"/>
      <c r="AHP20" s="273"/>
      <c r="AHQ20" s="273"/>
      <c r="AHR20" s="273"/>
      <c r="AHS20" s="273"/>
      <c r="AHT20" s="273"/>
      <c r="AHU20" s="273"/>
      <c r="AHV20" s="273"/>
      <c r="AHW20" s="273"/>
      <c r="AHX20" s="273"/>
      <c r="AHY20" s="273"/>
      <c r="AHZ20" s="273"/>
      <c r="AIA20" s="273"/>
      <c r="AIB20" s="273"/>
      <c r="AIC20" s="273"/>
      <c r="AID20" s="273"/>
      <c r="AIE20" s="273"/>
      <c r="AIF20" s="273"/>
      <c r="AIG20" s="273"/>
      <c r="AIH20" s="273"/>
      <c r="AII20" s="273"/>
      <c r="AIJ20" s="273"/>
      <c r="AIK20" s="273"/>
      <c r="AIL20" s="273"/>
      <c r="AIM20" s="273"/>
      <c r="AIN20" s="273"/>
      <c r="AIO20" s="273"/>
      <c r="AIP20" s="273"/>
      <c r="AIQ20" s="273"/>
      <c r="AIR20" s="273"/>
      <c r="AIS20" s="273"/>
      <c r="AIT20" s="273"/>
      <c r="AIU20" s="273"/>
      <c r="AIV20" s="273"/>
      <c r="AIW20" s="273"/>
      <c r="AIX20" s="273"/>
      <c r="AIY20" s="273"/>
      <c r="AIZ20" s="273"/>
      <c r="AJA20" s="273"/>
      <c r="AJB20" s="273"/>
      <c r="AJC20" s="273"/>
      <c r="AJD20" s="273"/>
      <c r="AJE20" s="273"/>
      <c r="AJF20" s="273"/>
      <c r="AJG20" s="273"/>
      <c r="AJH20" s="273"/>
      <c r="AJI20" s="273"/>
      <c r="AJJ20" s="273"/>
      <c r="AJK20" s="273"/>
      <c r="AJL20" s="273"/>
      <c r="AJM20" s="273"/>
      <c r="AJN20" s="273"/>
      <c r="AJO20" s="273"/>
      <c r="AJP20" s="273"/>
      <c r="AJQ20" s="273"/>
      <c r="AJR20" s="273"/>
      <c r="AJS20" s="273"/>
      <c r="AJT20" s="273"/>
      <c r="AJU20" s="273"/>
      <c r="AJV20" s="273"/>
      <c r="AJW20" s="273"/>
      <c r="AJX20" s="273"/>
      <c r="AJY20" s="273"/>
      <c r="AJZ20" s="273"/>
      <c r="AKA20" s="273"/>
      <c r="AKB20" s="273"/>
      <c r="AKC20" s="273"/>
      <c r="AKD20" s="273"/>
      <c r="AKE20" s="273"/>
      <c r="AKF20" s="273"/>
      <c r="AKG20" s="273"/>
      <c r="AKH20" s="273"/>
      <c r="AKI20" s="273"/>
      <c r="AKJ20" s="273"/>
      <c r="AKK20" s="273"/>
      <c r="AKL20" s="273"/>
      <c r="AKM20" s="273"/>
      <c r="AKN20" s="273"/>
      <c r="AKO20" s="273"/>
      <c r="AKP20" s="273"/>
      <c r="AKQ20" s="273"/>
      <c r="AKR20" s="273"/>
      <c r="AKS20" s="273"/>
      <c r="AKT20" s="273"/>
      <c r="AKU20" s="273"/>
      <c r="AKV20" s="273"/>
      <c r="AKW20" s="273"/>
      <c r="AKX20" s="273"/>
      <c r="AKY20" s="273"/>
      <c r="AKZ20" s="273"/>
      <c r="ALA20" s="273"/>
      <c r="ALB20" s="273"/>
      <c r="ALC20" s="273"/>
      <c r="ALD20" s="273"/>
      <c r="ALE20" s="273"/>
      <c r="ALF20" s="273"/>
      <c r="ALG20" s="273"/>
      <c r="ALH20" s="273"/>
      <c r="ALI20" s="273"/>
      <c r="ALJ20" s="273"/>
      <c r="ALK20" s="273"/>
      <c r="ALL20" s="273"/>
      <c r="ALM20" s="273"/>
      <c r="ALN20" s="273"/>
      <c r="ALO20" s="273"/>
      <c r="ALP20" s="273"/>
      <c r="ALQ20" s="273"/>
      <c r="ALR20" s="273"/>
      <c r="ALS20" s="273"/>
      <c r="ALT20" s="273"/>
      <c r="ALU20" s="273"/>
      <c r="ALV20" s="273"/>
      <c r="ALW20" s="273"/>
      <c r="ALX20" s="273"/>
      <c r="ALY20" s="273"/>
      <c r="ALZ20" s="273"/>
      <c r="AMA20" s="273"/>
      <c r="AMB20" s="273"/>
      <c r="AMC20" s="273"/>
      <c r="AMD20" s="273"/>
      <c r="AME20" s="273"/>
      <c r="AMF20" s="273"/>
      <c r="AMG20" s="273"/>
      <c r="AMH20" s="273"/>
      <c r="AMI20" s="273"/>
      <c r="AMJ20" s="273"/>
    </row>
    <row r="21" spans="1:1024" ht="48" customHeight="1" x14ac:dyDescent="0.2">
      <c r="A21" s="341">
        <v>10</v>
      </c>
      <c r="B21" s="342">
        <v>1</v>
      </c>
      <c r="C21" s="344"/>
      <c r="D21" s="370" t="s">
        <v>182</v>
      </c>
      <c r="E21" s="344" t="s">
        <v>50</v>
      </c>
      <c r="F21" s="371"/>
      <c r="G21" s="371"/>
      <c r="H21" s="372"/>
      <c r="I21" s="372"/>
      <c r="J21" s="373"/>
      <c r="K21" s="348"/>
      <c r="L21" s="348"/>
      <c r="M21" s="348"/>
      <c r="N21" s="348"/>
      <c r="O21" s="348"/>
      <c r="P21" s="349"/>
      <c r="Q21" s="349"/>
      <c r="R21" s="367"/>
      <c r="S21" s="351"/>
      <c r="T21" s="362">
        <v>10</v>
      </c>
      <c r="U21" s="374" t="s">
        <v>182</v>
      </c>
      <c r="V21" s="363" t="s">
        <v>50</v>
      </c>
      <c r="W21" s="371"/>
      <c r="X21" s="371"/>
      <c r="Y21" s="372"/>
      <c r="Z21" s="372"/>
      <c r="AA21" s="373"/>
      <c r="AB21" s="364"/>
      <c r="AC21" s="355"/>
      <c r="AD21" s="355"/>
      <c r="AE21" s="356"/>
      <c r="AF21" s="365"/>
      <c r="AG21" s="365"/>
      <c r="AH21" s="365"/>
      <c r="AI21" s="365"/>
      <c r="AJ21" s="365"/>
      <c r="AK21" s="365"/>
      <c r="AL21" s="365"/>
      <c r="AM21" s="365"/>
      <c r="AN21" s="365"/>
      <c r="AO21" s="365"/>
      <c r="AP21" s="365"/>
      <c r="AQ21" s="365"/>
      <c r="AR21" s="358"/>
      <c r="AS21" s="358"/>
      <c r="AT21" s="359"/>
      <c r="AU21" s="359"/>
      <c r="AV21" s="359"/>
      <c r="AW21" s="359"/>
      <c r="AX21" s="359"/>
      <c r="AY21" s="359"/>
      <c r="AZ21" s="359"/>
      <c r="BA21" s="359"/>
      <c r="BB21" s="364"/>
      <c r="BC21" s="364"/>
      <c r="BD21" s="355"/>
      <c r="BE21" s="355"/>
      <c r="BF21" s="273"/>
      <c r="BG21" s="273"/>
      <c r="BH21" s="273"/>
      <c r="BI21" s="273"/>
      <c r="BJ21" s="273"/>
      <c r="BK21" s="273"/>
      <c r="BL21" s="273"/>
      <c r="BM21" s="273"/>
      <c r="BN21" s="273"/>
      <c r="BO21" s="273"/>
      <c r="BP21" s="273"/>
      <c r="BQ21" s="273"/>
      <c r="BR21" s="273"/>
      <c r="BS21" s="273"/>
      <c r="BT21" s="273"/>
      <c r="BU21" s="273"/>
      <c r="BV21" s="273"/>
      <c r="BW21" s="273"/>
      <c r="BX21" s="273"/>
      <c r="BY21" s="273"/>
      <c r="BZ21" s="273"/>
      <c r="CA21" s="273"/>
      <c r="CB21" s="273"/>
      <c r="CC21" s="273"/>
      <c r="CD21" s="273"/>
      <c r="CE21" s="273"/>
      <c r="CF21" s="273"/>
      <c r="CG21" s="273"/>
      <c r="CH21" s="273"/>
      <c r="CI21" s="273"/>
      <c r="CJ21" s="273"/>
      <c r="CK21" s="273"/>
      <c r="CL21" s="273"/>
      <c r="CM21" s="273"/>
      <c r="CN21" s="273"/>
      <c r="CO21" s="273"/>
      <c r="CP21" s="273"/>
      <c r="CQ21" s="273"/>
      <c r="CR21" s="273"/>
      <c r="CS21" s="273"/>
      <c r="CT21" s="273"/>
      <c r="CU21" s="273"/>
      <c r="CV21" s="273"/>
      <c r="CW21" s="273"/>
      <c r="CX21" s="273"/>
      <c r="CY21" s="273"/>
      <c r="CZ21" s="273"/>
      <c r="DA21" s="273"/>
      <c r="DB21" s="273"/>
      <c r="DC21" s="273"/>
      <c r="DD21" s="273"/>
      <c r="DE21" s="273"/>
      <c r="DF21" s="273"/>
      <c r="DG21" s="273"/>
      <c r="DH21" s="273"/>
      <c r="DI21" s="273"/>
      <c r="DJ21" s="273"/>
      <c r="DK21" s="273"/>
      <c r="DL21" s="273"/>
      <c r="DM21" s="273"/>
      <c r="DN21" s="273"/>
      <c r="DO21" s="273"/>
      <c r="DP21" s="273"/>
      <c r="DQ21" s="273"/>
      <c r="DR21" s="273"/>
      <c r="DS21" s="273"/>
      <c r="DT21" s="273"/>
      <c r="DU21" s="273"/>
      <c r="DV21" s="273"/>
      <c r="DW21" s="273"/>
      <c r="DX21" s="273"/>
      <c r="DY21" s="273"/>
      <c r="DZ21" s="273"/>
      <c r="EA21" s="273"/>
      <c r="EB21" s="273"/>
      <c r="EC21" s="273"/>
      <c r="ED21" s="273"/>
      <c r="EE21" s="273"/>
      <c r="EF21" s="273"/>
      <c r="EG21" s="273"/>
      <c r="EH21" s="273"/>
      <c r="EI21" s="273"/>
      <c r="EJ21" s="273"/>
      <c r="EK21" s="273"/>
      <c r="EL21" s="273"/>
      <c r="EM21" s="273"/>
      <c r="EN21" s="273"/>
      <c r="EO21" s="273"/>
      <c r="EP21" s="273"/>
      <c r="EQ21" s="273"/>
      <c r="ER21" s="273"/>
      <c r="ES21" s="273"/>
      <c r="ET21" s="273"/>
      <c r="EU21" s="273"/>
      <c r="EV21" s="273"/>
      <c r="EW21" s="273"/>
      <c r="EX21" s="273"/>
      <c r="EY21" s="273"/>
      <c r="EZ21" s="273"/>
      <c r="FA21" s="273"/>
      <c r="FB21" s="273"/>
      <c r="FC21" s="273"/>
      <c r="FD21" s="273"/>
      <c r="FE21" s="273"/>
      <c r="FF21" s="273"/>
      <c r="FG21" s="273"/>
      <c r="FH21" s="273"/>
      <c r="FI21" s="273"/>
      <c r="FJ21" s="273"/>
      <c r="FK21" s="273"/>
      <c r="FL21" s="273"/>
      <c r="FM21" s="273"/>
      <c r="FN21" s="273"/>
      <c r="FO21" s="273"/>
      <c r="FP21" s="273"/>
      <c r="FQ21" s="273"/>
      <c r="FR21" s="273"/>
      <c r="FS21" s="273"/>
      <c r="FT21" s="273"/>
      <c r="FU21" s="273"/>
      <c r="FV21" s="273"/>
      <c r="FW21" s="273"/>
      <c r="FX21" s="273"/>
      <c r="FY21" s="273"/>
      <c r="FZ21" s="273"/>
      <c r="GA21" s="273"/>
      <c r="GB21" s="273"/>
      <c r="GC21" s="273"/>
      <c r="GD21" s="273"/>
      <c r="GE21" s="273"/>
      <c r="GF21" s="273"/>
      <c r="GG21" s="273"/>
      <c r="GH21" s="273"/>
      <c r="GI21" s="273"/>
      <c r="GJ21" s="273"/>
      <c r="GK21" s="273"/>
      <c r="GL21" s="273"/>
      <c r="GM21" s="273"/>
      <c r="GN21" s="273"/>
      <c r="GO21" s="273"/>
      <c r="GP21" s="273"/>
      <c r="GQ21" s="273"/>
      <c r="GR21" s="273"/>
      <c r="GS21" s="273"/>
      <c r="GT21" s="273"/>
      <c r="GU21" s="273"/>
      <c r="GV21" s="273"/>
      <c r="GW21" s="273"/>
      <c r="GX21" s="273"/>
      <c r="GY21" s="273"/>
      <c r="GZ21" s="273"/>
      <c r="HA21" s="273"/>
      <c r="HB21" s="273"/>
      <c r="HC21" s="273"/>
      <c r="HD21" s="273"/>
      <c r="HE21" s="273"/>
      <c r="HF21" s="273"/>
      <c r="HG21" s="273"/>
      <c r="HH21" s="273"/>
      <c r="HI21" s="273"/>
      <c r="HJ21" s="273"/>
      <c r="HK21" s="273"/>
      <c r="HL21" s="273"/>
      <c r="HM21" s="273"/>
      <c r="HN21" s="273"/>
      <c r="HO21" s="273"/>
      <c r="HP21" s="273"/>
      <c r="HQ21" s="273"/>
      <c r="HR21" s="273"/>
      <c r="HS21" s="273"/>
      <c r="HT21" s="273"/>
      <c r="HU21" s="273"/>
      <c r="HV21" s="273"/>
      <c r="HW21" s="273"/>
      <c r="HX21" s="273"/>
      <c r="HY21" s="273"/>
      <c r="HZ21" s="273"/>
      <c r="IA21" s="273"/>
      <c r="IB21" s="273"/>
      <c r="IC21" s="273"/>
      <c r="ID21" s="273"/>
      <c r="IE21" s="273"/>
      <c r="IF21" s="273"/>
      <c r="IG21" s="273"/>
      <c r="IH21" s="273"/>
      <c r="II21" s="273"/>
      <c r="IJ21" s="273"/>
      <c r="IK21" s="273"/>
      <c r="IL21" s="273"/>
      <c r="IM21" s="273"/>
      <c r="IN21" s="273"/>
      <c r="IO21" s="273"/>
      <c r="IP21" s="273"/>
      <c r="IQ21" s="273"/>
      <c r="IR21" s="273"/>
      <c r="IS21" s="273"/>
      <c r="IT21" s="273"/>
      <c r="IU21" s="273"/>
      <c r="IV21" s="273"/>
      <c r="IW21" s="273"/>
      <c r="IX21" s="273"/>
      <c r="IY21" s="273"/>
      <c r="IZ21" s="273"/>
      <c r="JA21" s="273"/>
      <c r="JB21" s="273"/>
      <c r="JC21" s="273"/>
      <c r="JD21" s="273"/>
      <c r="JE21" s="273"/>
      <c r="JF21" s="273"/>
      <c r="JG21" s="273"/>
      <c r="JH21" s="273"/>
      <c r="JI21" s="273"/>
      <c r="JJ21" s="273"/>
      <c r="JK21" s="273"/>
      <c r="JL21" s="273"/>
      <c r="JM21" s="273"/>
      <c r="JN21" s="273"/>
      <c r="JO21" s="273"/>
      <c r="JP21" s="273"/>
      <c r="JQ21" s="273"/>
      <c r="JR21" s="273"/>
      <c r="JS21" s="273"/>
      <c r="JT21" s="273"/>
      <c r="JU21" s="273"/>
      <c r="JV21" s="273"/>
      <c r="JW21" s="273"/>
      <c r="JX21" s="273"/>
      <c r="JY21" s="273"/>
      <c r="JZ21" s="273"/>
      <c r="KA21" s="273"/>
      <c r="KB21" s="273"/>
      <c r="KC21" s="273"/>
      <c r="KD21" s="273"/>
      <c r="KE21" s="273"/>
      <c r="KF21" s="273"/>
      <c r="KG21" s="273"/>
      <c r="KH21" s="273"/>
      <c r="KI21" s="273"/>
      <c r="KJ21" s="273"/>
      <c r="KK21" s="273"/>
      <c r="KL21" s="273"/>
      <c r="KM21" s="273"/>
      <c r="KN21" s="273"/>
      <c r="KO21" s="273"/>
      <c r="KP21" s="273"/>
      <c r="KQ21" s="273"/>
      <c r="KR21" s="273"/>
      <c r="KS21" s="273"/>
      <c r="KT21" s="273"/>
      <c r="KU21" s="273"/>
      <c r="KV21" s="273"/>
      <c r="KW21" s="273"/>
      <c r="KX21" s="273"/>
      <c r="KY21" s="273"/>
      <c r="KZ21" s="273"/>
      <c r="LA21" s="273"/>
      <c r="LB21" s="273"/>
      <c r="LC21" s="273"/>
      <c r="LD21" s="273"/>
      <c r="LE21" s="273"/>
      <c r="LF21" s="273"/>
      <c r="LG21" s="273"/>
      <c r="LH21" s="273"/>
      <c r="LI21" s="273"/>
      <c r="LJ21" s="273"/>
      <c r="LK21" s="273"/>
      <c r="LL21" s="273"/>
      <c r="LM21" s="273"/>
      <c r="LN21" s="273"/>
      <c r="LO21" s="273"/>
      <c r="LP21" s="273"/>
      <c r="LQ21" s="273"/>
      <c r="LR21" s="273"/>
      <c r="LS21" s="273"/>
      <c r="LT21" s="273"/>
      <c r="LU21" s="273"/>
      <c r="LV21" s="273"/>
      <c r="LW21" s="273"/>
      <c r="LX21" s="273"/>
      <c r="LY21" s="273"/>
      <c r="LZ21" s="273"/>
      <c r="MA21" s="273"/>
      <c r="MB21" s="273"/>
      <c r="MC21" s="273"/>
      <c r="MD21" s="273"/>
      <c r="ME21" s="273"/>
      <c r="MF21" s="273"/>
      <c r="MG21" s="273"/>
      <c r="MH21" s="273"/>
      <c r="MI21" s="273"/>
      <c r="MJ21" s="273"/>
      <c r="MK21" s="273"/>
      <c r="ML21" s="273"/>
      <c r="MM21" s="273"/>
      <c r="MN21" s="273"/>
      <c r="MO21" s="273"/>
      <c r="MP21" s="273"/>
      <c r="MQ21" s="273"/>
      <c r="MR21" s="273"/>
      <c r="MS21" s="273"/>
      <c r="MT21" s="273"/>
      <c r="MU21" s="273"/>
      <c r="MV21" s="273"/>
      <c r="MW21" s="273"/>
      <c r="MX21" s="273"/>
      <c r="MY21" s="273"/>
      <c r="MZ21" s="273"/>
      <c r="NA21" s="273"/>
      <c r="NB21" s="273"/>
      <c r="NC21" s="273"/>
      <c r="ND21" s="273"/>
      <c r="NE21" s="273"/>
      <c r="NF21" s="273"/>
      <c r="NG21" s="273"/>
      <c r="NH21" s="273"/>
      <c r="NI21" s="273"/>
      <c r="NJ21" s="273"/>
      <c r="NK21" s="273"/>
      <c r="NL21" s="273"/>
      <c r="NM21" s="273"/>
      <c r="NN21" s="273"/>
      <c r="NO21" s="273"/>
      <c r="NP21" s="273"/>
      <c r="NQ21" s="273"/>
      <c r="NR21" s="273"/>
      <c r="NS21" s="273"/>
      <c r="NT21" s="273"/>
      <c r="NU21" s="273"/>
      <c r="NV21" s="273"/>
      <c r="NW21" s="273"/>
      <c r="NX21" s="273"/>
      <c r="NY21" s="273"/>
      <c r="NZ21" s="273"/>
      <c r="OA21" s="273"/>
      <c r="OB21" s="273"/>
      <c r="OC21" s="273"/>
      <c r="OD21" s="273"/>
      <c r="OE21" s="273"/>
      <c r="OF21" s="273"/>
      <c r="OG21" s="273"/>
      <c r="OH21" s="273"/>
      <c r="OI21" s="273"/>
      <c r="OJ21" s="273"/>
      <c r="OK21" s="273"/>
      <c r="OL21" s="273"/>
      <c r="OM21" s="273"/>
      <c r="ON21" s="273"/>
      <c r="OO21" s="273"/>
      <c r="OP21" s="273"/>
      <c r="OQ21" s="273"/>
      <c r="OR21" s="273"/>
      <c r="OS21" s="273"/>
      <c r="OT21" s="273"/>
      <c r="OU21" s="273"/>
      <c r="OV21" s="273"/>
      <c r="OW21" s="273"/>
      <c r="OX21" s="273"/>
      <c r="OY21" s="273"/>
      <c r="OZ21" s="273"/>
      <c r="PA21" s="273"/>
      <c r="PB21" s="273"/>
      <c r="PC21" s="273"/>
      <c r="PD21" s="273"/>
      <c r="PE21" s="273"/>
      <c r="PF21" s="273"/>
      <c r="PG21" s="273"/>
      <c r="PH21" s="273"/>
      <c r="PI21" s="273"/>
      <c r="PJ21" s="273"/>
      <c r="PK21" s="273"/>
      <c r="PL21" s="273"/>
      <c r="PM21" s="273"/>
      <c r="PN21" s="273"/>
      <c r="PO21" s="273"/>
      <c r="PP21" s="273"/>
      <c r="PQ21" s="273"/>
      <c r="PR21" s="273"/>
      <c r="PS21" s="273"/>
      <c r="PT21" s="273"/>
      <c r="PU21" s="273"/>
      <c r="PV21" s="273"/>
      <c r="PW21" s="273"/>
      <c r="PX21" s="273"/>
      <c r="PY21" s="273"/>
      <c r="PZ21" s="273"/>
      <c r="QA21" s="273"/>
      <c r="QB21" s="273"/>
      <c r="QC21" s="273"/>
      <c r="QD21" s="273"/>
      <c r="QE21" s="273"/>
      <c r="QF21" s="273"/>
      <c r="QG21" s="273"/>
      <c r="QH21" s="273"/>
      <c r="QI21" s="273"/>
      <c r="QJ21" s="273"/>
      <c r="QK21" s="273"/>
      <c r="QL21" s="273"/>
      <c r="QM21" s="273"/>
      <c r="QN21" s="273"/>
      <c r="QO21" s="273"/>
      <c r="QP21" s="273"/>
      <c r="QQ21" s="273"/>
      <c r="QR21" s="273"/>
      <c r="QS21" s="273"/>
      <c r="QT21" s="273"/>
      <c r="QU21" s="273"/>
      <c r="QV21" s="273"/>
      <c r="QW21" s="273"/>
      <c r="QX21" s="273"/>
      <c r="QY21" s="273"/>
      <c r="QZ21" s="273"/>
      <c r="RA21" s="273"/>
      <c r="RB21" s="273"/>
      <c r="RC21" s="273"/>
      <c r="RD21" s="273"/>
      <c r="RE21" s="273"/>
      <c r="RF21" s="273"/>
      <c r="RG21" s="273"/>
      <c r="RH21" s="273"/>
      <c r="RI21" s="273"/>
      <c r="RJ21" s="273"/>
      <c r="RK21" s="273"/>
      <c r="RL21" s="273"/>
      <c r="RM21" s="273"/>
      <c r="RN21" s="273"/>
      <c r="RO21" s="273"/>
      <c r="RP21" s="273"/>
      <c r="RQ21" s="273"/>
      <c r="RR21" s="273"/>
      <c r="RS21" s="273"/>
      <c r="RT21" s="273"/>
      <c r="RU21" s="273"/>
      <c r="RV21" s="273"/>
      <c r="RW21" s="273"/>
      <c r="RX21" s="273"/>
      <c r="RY21" s="273"/>
      <c r="RZ21" s="273"/>
      <c r="SA21" s="273"/>
      <c r="SB21" s="273"/>
      <c r="SC21" s="273"/>
      <c r="SD21" s="273"/>
      <c r="SE21" s="273"/>
      <c r="SF21" s="273"/>
      <c r="SG21" s="273"/>
      <c r="SH21" s="273"/>
      <c r="SI21" s="273"/>
      <c r="SJ21" s="273"/>
      <c r="SK21" s="273"/>
      <c r="SL21" s="273"/>
      <c r="SM21" s="273"/>
      <c r="SN21" s="273"/>
      <c r="SO21" s="273"/>
      <c r="SP21" s="273"/>
      <c r="SQ21" s="273"/>
      <c r="SR21" s="273"/>
      <c r="SS21" s="273"/>
      <c r="ST21" s="273"/>
      <c r="SU21" s="273"/>
      <c r="SV21" s="273"/>
      <c r="SW21" s="273"/>
      <c r="SX21" s="273"/>
      <c r="SY21" s="273"/>
      <c r="SZ21" s="273"/>
      <c r="TA21" s="273"/>
      <c r="TB21" s="273"/>
      <c r="TC21" s="273"/>
      <c r="TD21" s="273"/>
      <c r="TE21" s="273"/>
      <c r="TF21" s="273"/>
      <c r="TG21" s="273"/>
      <c r="TH21" s="273"/>
      <c r="TI21" s="273"/>
      <c r="TJ21" s="273"/>
      <c r="TK21" s="273"/>
      <c r="TL21" s="273"/>
      <c r="TM21" s="273"/>
      <c r="TN21" s="273"/>
      <c r="TO21" s="273"/>
      <c r="TP21" s="273"/>
      <c r="TQ21" s="273"/>
      <c r="TR21" s="273"/>
      <c r="TS21" s="273"/>
      <c r="TT21" s="273"/>
      <c r="TU21" s="273"/>
      <c r="TV21" s="273"/>
      <c r="TW21" s="273"/>
      <c r="TX21" s="273"/>
      <c r="TY21" s="273"/>
      <c r="TZ21" s="273"/>
      <c r="UA21" s="273"/>
      <c r="UB21" s="273"/>
      <c r="UC21" s="273"/>
      <c r="UD21" s="273"/>
      <c r="UE21" s="273"/>
      <c r="UF21" s="273"/>
      <c r="UG21" s="273"/>
      <c r="UH21" s="273"/>
      <c r="UI21" s="273"/>
      <c r="UJ21" s="273"/>
      <c r="UK21" s="273"/>
      <c r="UL21" s="273"/>
      <c r="UM21" s="273"/>
      <c r="UN21" s="273"/>
      <c r="UO21" s="273"/>
      <c r="UP21" s="273"/>
      <c r="UQ21" s="273"/>
      <c r="UR21" s="273"/>
      <c r="US21" s="273"/>
      <c r="UT21" s="273"/>
      <c r="UU21" s="273"/>
      <c r="UV21" s="273"/>
      <c r="UW21" s="273"/>
      <c r="UX21" s="273"/>
      <c r="UY21" s="273"/>
      <c r="UZ21" s="273"/>
      <c r="VA21" s="273"/>
      <c r="VB21" s="273"/>
      <c r="VC21" s="273"/>
      <c r="VD21" s="273"/>
      <c r="VE21" s="273"/>
      <c r="VF21" s="273"/>
      <c r="VG21" s="273"/>
      <c r="VH21" s="273"/>
      <c r="VI21" s="273"/>
      <c r="VJ21" s="273"/>
      <c r="VK21" s="273"/>
      <c r="VL21" s="273"/>
      <c r="VM21" s="273"/>
      <c r="VN21" s="273"/>
      <c r="VO21" s="273"/>
      <c r="VP21" s="273"/>
      <c r="VQ21" s="273"/>
      <c r="VR21" s="273"/>
      <c r="VS21" s="273"/>
      <c r="VT21" s="273"/>
      <c r="VU21" s="273"/>
      <c r="VV21" s="273"/>
      <c r="VW21" s="273"/>
      <c r="VX21" s="273"/>
      <c r="VY21" s="273"/>
      <c r="VZ21" s="273"/>
      <c r="WA21" s="273"/>
      <c r="WB21" s="273"/>
      <c r="WC21" s="273"/>
      <c r="WD21" s="273"/>
      <c r="WE21" s="273"/>
      <c r="WF21" s="273"/>
      <c r="WG21" s="273"/>
      <c r="WH21" s="273"/>
      <c r="WI21" s="273"/>
      <c r="WJ21" s="273"/>
      <c r="WK21" s="273"/>
      <c r="WL21" s="273"/>
      <c r="WM21" s="273"/>
      <c r="WN21" s="273"/>
      <c r="WO21" s="273"/>
      <c r="WP21" s="273"/>
      <c r="WQ21" s="273"/>
      <c r="WR21" s="273"/>
      <c r="WS21" s="273"/>
      <c r="WT21" s="273"/>
      <c r="WU21" s="273"/>
      <c r="WV21" s="273"/>
      <c r="WW21" s="273"/>
      <c r="WX21" s="273"/>
      <c r="WY21" s="273"/>
      <c r="WZ21" s="273"/>
      <c r="XA21" s="273"/>
      <c r="XB21" s="273"/>
      <c r="XC21" s="273"/>
      <c r="XD21" s="273"/>
      <c r="XE21" s="273"/>
      <c r="XF21" s="273"/>
      <c r="XG21" s="273"/>
      <c r="XH21" s="273"/>
      <c r="XI21" s="273"/>
      <c r="XJ21" s="273"/>
      <c r="XK21" s="273"/>
      <c r="XL21" s="273"/>
      <c r="XM21" s="273"/>
      <c r="XN21" s="273"/>
      <c r="XO21" s="273"/>
      <c r="XP21" s="273"/>
      <c r="XQ21" s="273"/>
      <c r="XR21" s="273"/>
      <c r="XS21" s="273"/>
      <c r="XT21" s="273"/>
      <c r="XU21" s="273"/>
      <c r="XV21" s="273"/>
      <c r="XW21" s="273"/>
      <c r="XX21" s="273"/>
      <c r="XY21" s="273"/>
      <c r="XZ21" s="273"/>
      <c r="YA21" s="273"/>
      <c r="YB21" s="273"/>
      <c r="YC21" s="273"/>
      <c r="YD21" s="273"/>
      <c r="YE21" s="273"/>
      <c r="YF21" s="273"/>
      <c r="YG21" s="273"/>
      <c r="YH21" s="273"/>
      <c r="YI21" s="273"/>
      <c r="YJ21" s="273"/>
      <c r="YK21" s="273"/>
      <c r="YL21" s="273"/>
      <c r="YM21" s="273"/>
      <c r="YN21" s="273"/>
      <c r="YO21" s="273"/>
      <c r="YP21" s="273"/>
      <c r="YQ21" s="273"/>
      <c r="YR21" s="273"/>
      <c r="YS21" s="273"/>
      <c r="YT21" s="273"/>
      <c r="YU21" s="273"/>
      <c r="YV21" s="273"/>
      <c r="YW21" s="273"/>
      <c r="YX21" s="273"/>
      <c r="YY21" s="273"/>
      <c r="YZ21" s="273"/>
      <c r="ZA21" s="273"/>
      <c r="ZB21" s="273"/>
      <c r="ZC21" s="273"/>
      <c r="ZD21" s="273"/>
      <c r="ZE21" s="273"/>
      <c r="ZF21" s="273"/>
      <c r="ZG21" s="273"/>
      <c r="ZH21" s="273"/>
      <c r="ZI21" s="273"/>
      <c r="ZJ21" s="273"/>
      <c r="ZK21" s="273"/>
      <c r="ZL21" s="273"/>
      <c r="ZM21" s="273"/>
      <c r="ZN21" s="273"/>
      <c r="ZO21" s="273"/>
      <c r="ZP21" s="273"/>
      <c r="ZQ21" s="273"/>
      <c r="ZR21" s="273"/>
      <c r="ZS21" s="273"/>
      <c r="ZT21" s="273"/>
      <c r="ZU21" s="273"/>
      <c r="ZV21" s="273"/>
      <c r="ZW21" s="273"/>
      <c r="ZX21" s="273"/>
      <c r="ZY21" s="273"/>
      <c r="ZZ21" s="273"/>
      <c r="AAA21" s="273"/>
      <c r="AAB21" s="273"/>
      <c r="AAC21" s="273"/>
      <c r="AAD21" s="273"/>
      <c r="AAE21" s="273"/>
      <c r="AAF21" s="273"/>
      <c r="AAG21" s="273"/>
      <c r="AAH21" s="273"/>
      <c r="AAI21" s="273"/>
      <c r="AAJ21" s="273"/>
      <c r="AAK21" s="273"/>
      <c r="AAL21" s="273"/>
      <c r="AAM21" s="273"/>
      <c r="AAN21" s="273"/>
      <c r="AAO21" s="273"/>
      <c r="AAP21" s="273"/>
      <c r="AAQ21" s="273"/>
      <c r="AAR21" s="273"/>
      <c r="AAS21" s="273"/>
      <c r="AAT21" s="273"/>
      <c r="AAU21" s="273"/>
      <c r="AAV21" s="273"/>
      <c r="AAW21" s="273"/>
      <c r="AAX21" s="273"/>
      <c r="AAY21" s="273"/>
      <c r="AAZ21" s="273"/>
      <c r="ABA21" s="273"/>
      <c r="ABB21" s="273"/>
      <c r="ABC21" s="273"/>
      <c r="ABD21" s="273"/>
      <c r="ABE21" s="273"/>
      <c r="ABF21" s="273"/>
      <c r="ABG21" s="273"/>
      <c r="ABH21" s="273"/>
      <c r="ABI21" s="273"/>
      <c r="ABJ21" s="273"/>
      <c r="ABK21" s="273"/>
      <c r="ABL21" s="273"/>
      <c r="ABM21" s="273"/>
      <c r="ABN21" s="273"/>
      <c r="ABO21" s="273"/>
      <c r="ABP21" s="273"/>
      <c r="ABQ21" s="273"/>
      <c r="ABR21" s="273"/>
      <c r="ABS21" s="273"/>
      <c r="ABT21" s="273"/>
      <c r="ABU21" s="273"/>
      <c r="ABV21" s="273"/>
      <c r="ABW21" s="273"/>
      <c r="ABX21" s="273"/>
      <c r="ABY21" s="273"/>
      <c r="ABZ21" s="273"/>
      <c r="ACA21" s="273"/>
      <c r="ACB21" s="273"/>
      <c r="ACC21" s="273"/>
      <c r="ACD21" s="273"/>
      <c r="ACE21" s="273"/>
      <c r="ACF21" s="273"/>
      <c r="ACG21" s="273"/>
      <c r="ACH21" s="273"/>
      <c r="ACI21" s="273"/>
      <c r="ACJ21" s="273"/>
      <c r="ACK21" s="273"/>
      <c r="ACL21" s="273"/>
      <c r="ACM21" s="273"/>
      <c r="ACN21" s="273"/>
      <c r="ACO21" s="273"/>
      <c r="ACP21" s="273"/>
      <c r="ACQ21" s="273"/>
      <c r="ACR21" s="273"/>
      <c r="ACS21" s="273"/>
      <c r="ACT21" s="273"/>
      <c r="ACU21" s="273"/>
      <c r="ACV21" s="273"/>
      <c r="ACW21" s="273"/>
      <c r="ACX21" s="273"/>
      <c r="ACY21" s="273"/>
      <c r="ACZ21" s="273"/>
      <c r="ADA21" s="273"/>
      <c r="ADB21" s="273"/>
      <c r="ADC21" s="273"/>
      <c r="ADD21" s="273"/>
      <c r="ADE21" s="273"/>
      <c r="ADF21" s="273"/>
      <c r="ADG21" s="273"/>
      <c r="ADH21" s="273"/>
      <c r="ADI21" s="273"/>
      <c r="ADJ21" s="273"/>
      <c r="ADK21" s="273"/>
      <c r="ADL21" s="273"/>
      <c r="ADM21" s="273"/>
      <c r="ADN21" s="273"/>
      <c r="ADO21" s="273"/>
      <c r="ADP21" s="273"/>
      <c r="ADQ21" s="273"/>
      <c r="ADR21" s="273"/>
      <c r="ADS21" s="273"/>
      <c r="ADT21" s="273"/>
      <c r="ADU21" s="273"/>
      <c r="ADV21" s="273"/>
      <c r="ADW21" s="273"/>
      <c r="ADX21" s="273"/>
      <c r="ADY21" s="273"/>
      <c r="ADZ21" s="273"/>
      <c r="AEA21" s="273"/>
      <c r="AEB21" s="273"/>
      <c r="AEC21" s="273"/>
      <c r="AED21" s="273"/>
      <c r="AEE21" s="273"/>
      <c r="AEF21" s="273"/>
      <c r="AEG21" s="273"/>
      <c r="AEH21" s="273"/>
      <c r="AEI21" s="273"/>
      <c r="AEJ21" s="273"/>
      <c r="AEK21" s="273"/>
      <c r="AEL21" s="273"/>
      <c r="AEM21" s="273"/>
      <c r="AEN21" s="273"/>
      <c r="AEO21" s="273"/>
      <c r="AEP21" s="273"/>
      <c r="AEQ21" s="273"/>
      <c r="AER21" s="273"/>
      <c r="AES21" s="273"/>
      <c r="AET21" s="273"/>
      <c r="AEU21" s="273"/>
      <c r="AEV21" s="273"/>
      <c r="AEW21" s="273"/>
      <c r="AEX21" s="273"/>
      <c r="AEY21" s="273"/>
      <c r="AEZ21" s="273"/>
      <c r="AFA21" s="273"/>
      <c r="AFB21" s="273"/>
      <c r="AFC21" s="273"/>
      <c r="AFD21" s="273"/>
      <c r="AFE21" s="273"/>
      <c r="AFF21" s="273"/>
      <c r="AFG21" s="273"/>
      <c r="AFH21" s="273"/>
      <c r="AFI21" s="273"/>
      <c r="AFJ21" s="273"/>
      <c r="AFK21" s="273"/>
      <c r="AFL21" s="273"/>
      <c r="AFM21" s="273"/>
      <c r="AFN21" s="273"/>
      <c r="AFO21" s="273"/>
      <c r="AFP21" s="273"/>
      <c r="AFQ21" s="273"/>
      <c r="AFR21" s="273"/>
      <c r="AFS21" s="273"/>
      <c r="AFT21" s="273"/>
      <c r="AFU21" s="273"/>
      <c r="AFV21" s="273"/>
      <c r="AFW21" s="273"/>
      <c r="AFX21" s="273"/>
      <c r="AFY21" s="273"/>
      <c r="AFZ21" s="273"/>
      <c r="AGA21" s="273"/>
      <c r="AGB21" s="273"/>
      <c r="AGC21" s="273"/>
      <c r="AGD21" s="273"/>
      <c r="AGE21" s="273"/>
      <c r="AGF21" s="273"/>
      <c r="AGG21" s="273"/>
      <c r="AGH21" s="273"/>
      <c r="AGI21" s="273"/>
      <c r="AGJ21" s="273"/>
      <c r="AGK21" s="273"/>
      <c r="AGL21" s="273"/>
      <c r="AGM21" s="273"/>
      <c r="AGN21" s="273"/>
      <c r="AGO21" s="273"/>
      <c r="AGP21" s="273"/>
      <c r="AGQ21" s="273"/>
      <c r="AGR21" s="273"/>
      <c r="AGS21" s="273"/>
      <c r="AGT21" s="273"/>
      <c r="AGU21" s="273"/>
      <c r="AGV21" s="273"/>
      <c r="AGW21" s="273"/>
      <c r="AGX21" s="273"/>
      <c r="AGY21" s="273"/>
      <c r="AGZ21" s="273"/>
      <c r="AHA21" s="273"/>
      <c r="AHB21" s="273"/>
      <c r="AHC21" s="273"/>
      <c r="AHD21" s="273"/>
      <c r="AHE21" s="273"/>
      <c r="AHF21" s="273"/>
      <c r="AHG21" s="273"/>
      <c r="AHH21" s="273"/>
      <c r="AHI21" s="273"/>
      <c r="AHJ21" s="273"/>
      <c r="AHK21" s="273"/>
      <c r="AHL21" s="273"/>
      <c r="AHM21" s="273"/>
      <c r="AHN21" s="273"/>
      <c r="AHO21" s="273"/>
      <c r="AHP21" s="273"/>
      <c r="AHQ21" s="273"/>
      <c r="AHR21" s="273"/>
      <c r="AHS21" s="273"/>
      <c r="AHT21" s="273"/>
      <c r="AHU21" s="273"/>
      <c r="AHV21" s="273"/>
      <c r="AHW21" s="273"/>
      <c r="AHX21" s="273"/>
      <c r="AHY21" s="273"/>
      <c r="AHZ21" s="273"/>
      <c r="AIA21" s="273"/>
      <c r="AIB21" s="273"/>
      <c r="AIC21" s="273"/>
      <c r="AID21" s="273"/>
      <c r="AIE21" s="273"/>
      <c r="AIF21" s="273"/>
      <c r="AIG21" s="273"/>
      <c r="AIH21" s="273"/>
      <c r="AII21" s="273"/>
      <c r="AIJ21" s="273"/>
      <c r="AIK21" s="273"/>
      <c r="AIL21" s="273"/>
      <c r="AIM21" s="273"/>
      <c r="AIN21" s="273"/>
      <c r="AIO21" s="273"/>
      <c r="AIP21" s="273"/>
      <c r="AIQ21" s="273"/>
      <c r="AIR21" s="273"/>
      <c r="AIS21" s="273"/>
      <c r="AIT21" s="273"/>
      <c r="AIU21" s="273"/>
      <c r="AIV21" s="273"/>
      <c r="AIW21" s="273"/>
      <c r="AIX21" s="273"/>
      <c r="AIY21" s="273"/>
      <c r="AIZ21" s="273"/>
      <c r="AJA21" s="273"/>
      <c r="AJB21" s="273"/>
      <c r="AJC21" s="273"/>
      <c r="AJD21" s="273"/>
      <c r="AJE21" s="273"/>
      <c r="AJF21" s="273"/>
      <c r="AJG21" s="273"/>
      <c r="AJH21" s="273"/>
      <c r="AJI21" s="273"/>
      <c r="AJJ21" s="273"/>
      <c r="AJK21" s="273"/>
      <c r="AJL21" s="273"/>
      <c r="AJM21" s="273"/>
      <c r="AJN21" s="273"/>
      <c r="AJO21" s="273"/>
      <c r="AJP21" s="273"/>
      <c r="AJQ21" s="273"/>
      <c r="AJR21" s="273"/>
      <c r="AJS21" s="273"/>
      <c r="AJT21" s="273"/>
      <c r="AJU21" s="273"/>
      <c r="AJV21" s="273"/>
      <c r="AJW21" s="273"/>
      <c r="AJX21" s="273"/>
      <c r="AJY21" s="273"/>
      <c r="AJZ21" s="273"/>
      <c r="AKA21" s="273"/>
      <c r="AKB21" s="273"/>
      <c r="AKC21" s="273"/>
      <c r="AKD21" s="273"/>
      <c r="AKE21" s="273"/>
      <c r="AKF21" s="273"/>
      <c r="AKG21" s="273"/>
      <c r="AKH21" s="273"/>
      <c r="AKI21" s="273"/>
      <c r="AKJ21" s="273"/>
      <c r="AKK21" s="273"/>
      <c r="AKL21" s="273"/>
      <c r="AKM21" s="273"/>
      <c r="AKN21" s="273"/>
      <c r="AKO21" s="273"/>
      <c r="AKP21" s="273"/>
      <c r="AKQ21" s="273"/>
      <c r="AKR21" s="273"/>
      <c r="AKS21" s="273"/>
      <c r="AKT21" s="273"/>
      <c r="AKU21" s="273"/>
      <c r="AKV21" s="273"/>
      <c r="AKW21" s="273"/>
      <c r="AKX21" s="273"/>
      <c r="AKY21" s="273"/>
      <c r="AKZ21" s="273"/>
      <c r="ALA21" s="273"/>
      <c r="ALB21" s="273"/>
      <c r="ALC21" s="273"/>
      <c r="ALD21" s="273"/>
      <c r="ALE21" s="273"/>
      <c r="ALF21" s="273"/>
      <c r="ALG21" s="273"/>
      <c r="ALH21" s="273"/>
      <c r="ALI21" s="273"/>
      <c r="ALJ21" s="273"/>
      <c r="ALK21" s="273"/>
      <c r="ALL21" s="273"/>
      <c r="ALM21" s="273"/>
      <c r="ALN21" s="273"/>
      <c r="ALO21" s="273"/>
      <c r="ALP21" s="273"/>
      <c r="ALQ21" s="273"/>
      <c r="ALR21" s="273"/>
      <c r="ALS21" s="273"/>
      <c r="ALT21" s="273"/>
      <c r="ALU21" s="273"/>
      <c r="ALV21" s="273"/>
      <c r="ALW21" s="273"/>
      <c r="ALX21" s="273"/>
      <c r="ALY21" s="273"/>
      <c r="ALZ21" s="273"/>
      <c r="AMA21" s="273"/>
      <c r="AMB21" s="273"/>
      <c r="AMC21" s="273"/>
      <c r="AMD21" s="273"/>
      <c r="AME21" s="273"/>
      <c r="AMF21" s="273"/>
      <c r="AMG21" s="273"/>
      <c r="AMH21" s="273"/>
      <c r="AMI21" s="273"/>
      <c r="AMJ21" s="273"/>
    </row>
    <row r="22" spans="1:1024" ht="17.25" customHeight="1" x14ac:dyDescent="0.2">
      <c r="A22" s="341">
        <v>11</v>
      </c>
      <c r="B22" s="342">
        <v>1</v>
      </c>
      <c r="C22" s="368"/>
      <c r="D22" s="1627" t="s">
        <v>56</v>
      </c>
      <c r="E22" s="344" t="s">
        <v>49</v>
      </c>
      <c r="F22" s="371"/>
      <c r="G22" s="371"/>
      <c r="H22" s="372"/>
      <c r="I22" s="372"/>
      <c r="J22" s="373"/>
      <c r="K22" s="348"/>
      <c r="L22" s="348"/>
      <c r="M22" s="348"/>
      <c r="N22" s="348"/>
      <c r="O22" s="348"/>
      <c r="P22" s="349"/>
      <c r="Q22" s="349"/>
      <c r="R22" s="367"/>
      <c r="S22" s="351"/>
      <c r="T22" s="362">
        <v>11</v>
      </c>
      <c r="U22" s="1626" t="s">
        <v>56</v>
      </c>
      <c r="V22" s="363" t="s">
        <v>49</v>
      </c>
      <c r="W22" s="371"/>
      <c r="X22" s="371"/>
      <c r="Y22" s="372"/>
      <c r="Z22" s="372"/>
      <c r="AA22" s="373"/>
      <c r="AB22" s="364"/>
      <c r="AC22" s="355"/>
      <c r="AD22" s="355"/>
      <c r="AE22" s="356"/>
      <c r="AF22" s="365"/>
      <c r="AG22" s="365"/>
      <c r="AH22" s="365"/>
      <c r="AI22" s="365"/>
      <c r="AJ22" s="365"/>
      <c r="AK22" s="365"/>
      <c r="AL22" s="365"/>
      <c r="AM22" s="365"/>
      <c r="AN22" s="365"/>
      <c r="AO22" s="365"/>
      <c r="AP22" s="365"/>
      <c r="AQ22" s="365"/>
      <c r="AR22" s="358"/>
      <c r="AS22" s="358"/>
      <c r="AT22" s="359"/>
      <c r="AU22" s="359"/>
      <c r="AV22" s="359"/>
      <c r="AW22" s="359"/>
      <c r="AX22" s="359"/>
      <c r="AY22" s="359"/>
      <c r="AZ22" s="359"/>
      <c r="BA22" s="359"/>
      <c r="BB22" s="364"/>
      <c r="BC22" s="364"/>
      <c r="BD22" s="355"/>
      <c r="BE22" s="355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273"/>
      <c r="BU22" s="273"/>
      <c r="BV22" s="273"/>
      <c r="BW22" s="273"/>
      <c r="BX22" s="273"/>
      <c r="BY22" s="273"/>
      <c r="BZ22" s="273"/>
      <c r="CA22" s="273"/>
      <c r="CB22" s="273"/>
      <c r="CC22" s="273"/>
      <c r="CD22" s="273"/>
      <c r="CE22" s="273"/>
      <c r="CF22" s="273"/>
      <c r="CG22" s="273"/>
      <c r="CH22" s="273"/>
      <c r="CI22" s="273"/>
      <c r="CJ22" s="273"/>
      <c r="CK22" s="273"/>
      <c r="CL22" s="273"/>
      <c r="CM22" s="273"/>
      <c r="CN22" s="273"/>
      <c r="CO22" s="273"/>
      <c r="CP22" s="273"/>
      <c r="CQ22" s="273"/>
      <c r="CR22" s="273"/>
      <c r="CS22" s="273"/>
      <c r="CT22" s="273"/>
      <c r="CU22" s="273"/>
      <c r="CV22" s="273"/>
      <c r="CW22" s="273"/>
      <c r="CX22" s="273"/>
      <c r="CY22" s="273"/>
      <c r="CZ22" s="273"/>
      <c r="DA22" s="273"/>
      <c r="DB22" s="273"/>
      <c r="DC22" s="273"/>
      <c r="DD22" s="273"/>
      <c r="DE22" s="273"/>
      <c r="DF22" s="273"/>
      <c r="DG22" s="273"/>
      <c r="DH22" s="273"/>
      <c r="DI22" s="273"/>
      <c r="DJ22" s="273"/>
      <c r="DK22" s="273"/>
      <c r="DL22" s="273"/>
      <c r="DM22" s="273"/>
      <c r="DN22" s="273"/>
      <c r="DO22" s="273"/>
      <c r="DP22" s="273"/>
      <c r="DQ22" s="273"/>
      <c r="DR22" s="273"/>
      <c r="DS22" s="273"/>
      <c r="DT22" s="273"/>
      <c r="DU22" s="273"/>
      <c r="DV22" s="273"/>
      <c r="DW22" s="273"/>
      <c r="DX22" s="273"/>
      <c r="DY22" s="273"/>
      <c r="DZ22" s="273"/>
      <c r="EA22" s="273"/>
      <c r="EB22" s="273"/>
      <c r="EC22" s="273"/>
      <c r="ED22" s="273"/>
      <c r="EE22" s="273"/>
      <c r="EF22" s="273"/>
      <c r="EG22" s="273"/>
      <c r="EH22" s="273"/>
      <c r="EI22" s="273"/>
      <c r="EJ22" s="273"/>
      <c r="EK22" s="273"/>
      <c r="EL22" s="273"/>
      <c r="EM22" s="273"/>
      <c r="EN22" s="273"/>
      <c r="EO22" s="273"/>
      <c r="EP22" s="273"/>
      <c r="EQ22" s="273"/>
      <c r="ER22" s="273"/>
      <c r="ES22" s="273"/>
      <c r="ET22" s="273"/>
      <c r="EU22" s="273"/>
      <c r="EV22" s="273"/>
      <c r="EW22" s="273"/>
      <c r="EX22" s="273"/>
      <c r="EY22" s="273"/>
      <c r="EZ22" s="273"/>
      <c r="FA22" s="273"/>
      <c r="FB22" s="273"/>
      <c r="FC22" s="273"/>
      <c r="FD22" s="273"/>
      <c r="FE22" s="273"/>
      <c r="FF22" s="273"/>
      <c r="FG22" s="273"/>
      <c r="FH22" s="273"/>
      <c r="FI22" s="273"/>
      <c r="FJ22" s="273"/>
      <c r="FK22" s="273"/>
      <c r="FL22" s="273"/>
      <c r="FM22" s="273"/>
      <c r="FN22" s="273"/>
      <c r="FO22" s="273"/>
      <c r="FP22" s="273"/>
      <c r="FQ22" s="273"/>
      <c r="FR22" s="273"/>
      <c r="FS22" s="273"/>
      <c r="FT22" s="273"/>
      <c r="FU22" s="273"/>
      <c r="FV22" s="273"/>
      <c r="FW22" s="273"/>
      <c r="FX22" s="273"/>
      <c r="FY22" s="273"/>
      <c r="FZ22" s="273"/>
      <c r="GA22" s="273"/>
      <c r="GB22" s="273"/>
      <c r="GC22" s="273"/>
      <c r="GD22" s="273"/>
      <c r="GE22" s="273"/>
      <c r="GF22" s="273"/>
      <c r="GG22" s="273"/>
      <c r="GH22" s="273"/>
      <c r="GI22" s="273"/>
      <c r="GJ22" s="273"/>
      <c r="GK22" s="273"/>
      <c r="GL22" s="273"/>
      <c r="GM22" s="273"/>
      <c r="GN22" s="273"/>
      <c r="GO22" s="273"/>
      <c r="GP22" s="273"/>
      <c r="GQ22" s="273"/>
      <c r="GR22" s="273"/>
      <c r="GS22" s="273"/>
      <c r="GT22" s="273"/>
      <c r="GU22" s="273"/>
      <c r="GV22" s="273"/>
      <c r="GW22" s="273"/>
      <c r="GX22" s="273"/>
      <c r="GY22" s="273"/>
      <c r="GZ22" s="273"/>
      <c r="HA22" s="273"/>
      <c r="HB22" s="273"/>
      <c r="HC22" s="273"/>
      <c r="HD22" s="273"/>
      <c r="HE22" s="273"/>
      <c r="HF22" s="273"/>
      <c r="HG22" s="273"/>
      <c r="HH22" s="273"/>
      <c r="HI22" s="273"/>
      <c r="HJ22" s="273"/>
      <c r="HK22" s="273"/>
      <c r="HL22" s="273"/>
      <c r="HM22" s="273"/>
      <c r="HN22" s="273"/>
      <c r="HO22" s="273"/>
      <c r="HP22" s="273"/>
      <c r="HQ22" s="273"/>
      <c r="HR22" s="273"/>
      <c r="HS22" s="273"/>
      <c r="HT22" s="273"/>
      <c r="HU22" s="273"/>
      <c r="HV22" s="273"/>
      <c r="HW22" s="273"/>
      <c r="HX22" s="273"/>
      <c r="HY22" s="273"/>
      <c r="HZ22" s="273"/>
      <c r="IA22" s="273"/>
      <c r="IB22" s="273"/>
      <c r="IC22" s="273"/>
      <c r="ID22" s="273"/>
      <c r="IE22" s="273"/>
      <c r="IF22" s="273"/>
      <c r="IG22" s="273"/>
      <c r="IH22" s="273"/>
      <c r="II22" s="273"/>
      <c r="IJ22" s="273"/>
      <c r="IK22" s="273"/>
      <c r="IL22" s="273"/>
      <c r="IM22" s="273"/>
      <c r="IN22" s="273"/>
      <c r="IO22" s="273"/>
      <c r="IP22" s="273"/>
      <c r="IQ22" s="273"/>
      <c r="IR22" s="273"/>
      <c r="IS22" s="273"/>
      <c r="IT22" s="273"/>
      <c r="IU22" s="273"/>
      <c r="IV22" s="273"/>
      <c r="IW22" s="273"/>
      <c r="IX22" s="273"/>
      <c r="IY22" s="273"/>
      <c r="IZ22" s="273"/>
      <c r="JA22" s="273"/>
      <c r="JB22" s="273"/>
      <c r="JC22" s="273"/>
      <c r="JD22" s="273"/>
      <c r="JE22" s="273"/>
      <c r="JF22" s="273"/>
      <c r="JG22" s="273"/>
      <c r="JH22" s="273"/>
      <c r="JI22" s="273"/>
      <c r="JJ22" s="273"/>
      <c r="JK22" s="273"/>
      <c r="JL22" s="273"/>
      <c r="JM22" s="273"/>
      <c r="JN22" s="273"/>
      <c r="JO22" s="273"/>
      <c r="JP22" s="273"/>
      <c r="JQ22" s="273"/>
      <c r="JR22" s="273"/>
      <c r="JS22" s="273"/>
      <c r="JT22" s="273"/>
      <c r="JU22" s="273"/>
      <c r="JV22" s="273"/>
      <c r="JW22" s="273"/>
      <c r="JX22" s="273"/>
      <c r="JY22" s="273"/>
      <c r="JZ22" s="273"/>
      <c r="KA22" s="273"/>
      <c r="KB22" s="273"/>
      <c r="KC22" s="273"/>
      <c r="KD22" s="273"/>
      <c r="KE22" s="273"/>
      <c r="KF22" s="273"/>
      <c r="KG22" s="273"/>
      <c r="KH22" s="273"/>
      <c r="KI22" s="273"/>
      <c r="KJ22" s="273"/>
      <c r="KK22" s="273"/>
      <c r="KL22" s="273"/>
      <c r="KM22" s="273"/>
      <c r="KN22" s="273"/>
      <c r="KO22" s="273"/>
      <c r="KP22" s="273"/>
      <c r="KQ22" s="273"/>
      <c r="KR22" s="273"/>
      <c r="KS22" s="273"/>
      <c r="KT22" s="273"/>
      <c r="KU22" s="273"/>
      <c r="KV22" s="273"/>
      <c r="KW22" s="273"/>
      <c r="KX22" s="273"/>
      <c r="KY22" s="273"/>
      <c r="KZ22" s="273"/>
      <c r="LA22" s="273"/>
      <c r="LB22" s="273"/>
      <c r="LC22" s="273"/>
      <c r="LD22" s="273"/>
      <c r="LE22" s="273"/>
      <c r="LF22" s="273"/>
      <c r="LG22" s="273"/>
      <c r="LH22" s="273"/>
      <c r="LI22" s="273"/>
      <c r="LJ22" s="273"/>
      <c r="LK22" s="273"/>
      <c r="LL22" s="273"/>
      <c r="LM22" s="273"/>
      <c r="LN22" s="273"/>
      <c r="LO22" s="273"/>
      <c r="LP22" s="273"/>
      <c r="LQ22" s="273"/>
      <c r="LR22" s="273"/>
      <c r="LS22" s="273"/>
      <c r="LT22" s="273"/>
      <c r="LU22" s="273"/>
      <c r="LV22" s="273"/>
      <c r="LW22" s="273"/>
      <c r="LX22" s="273"/>
      <c r="LY22" s="273"/>
      <c r="LZ22" s="273"/>
      <c r="MA22" s="273"/>
      <c r="MB22" s="273"/>
      <c r="MC22" s="273"/>
      <c r="MD22" s="273"/>
      <c r="ME22" s="273"/>
      <c r="MF22" s="273"/>
      <c r="MG22" s="273"/>
      <c r="MH22" s="273"/>
      <c r="MI22" s="273"/>
      <c r="MJ22" s="273"/>
      <c r="MK22" s="273"/>
      <c r="ML22" s="273"/>
      <c r="MM22" s="273"/>
      <c r="MN22" s="273"/>
      <c r="MO22" s="273"/>
      <c r="MP22" s="273"/>
      <c r="MQ22" s="273"/>
      <c r="MR22" s="273"/>
      <c r="MS22" s="273"/>
      <c r="MT22" s="273"/>
      <c r="MU22" s="273"/>
      <c r="MV22" s="273"/>
      <c r="MW22" s="273"/>
      <c r="MX22" s="273"/>
      <c r="MY22" s="273"/>
      <c r="MZ22" s="273"/>
      <c r="NA22" s="273"/>
      <c r="NB22" s="273"/>
      <c r="NC22" s="273"/>
      <c r="ND22" s="273"/>
      <c r="NE22" s="273"/>
      <c r="NF22" s="273"/>
      <c r="NG22" s="273"/>
      <c r="NH22" s="273"/>
      <c r="NI22" s="273"/>
      <c r="NJ22" s="273"/>
      <c r="NK22" s="273"/>
      <c r="NL22" s="273"/>
      <c r="NM22" s="273"/>
      <c r="NN22" s="273"/>
      <c r="NO22" s="273"/>
      <c r="NP22" s="273"/>
      <c r="NQ22" s="273"/>
      <c r="NR22" s="273"/>
      <c r="NS22" s="273"/>
      <c r="NT22" s="273"/>
      <c r="NU22" s="273"/>
      <c r="NV22" s="273"/>
      <c r="NW22" s="273"/>
      <c r="NX22" s="273"/>
      <c r="NY22" s="273"/>
      <c r="NZ22" s="273"/>
      <c r="OA22" s="273"/>
      <c r="OB22" s="273"/>
      <c r="OC22" s="273"/>
      <c r="OD22" s="273"/>
      <c r="OE22" s="273"/>
      <c r="OF22" s="273"/>
      <c r="OG22" s="273"/>
      <c r="OH22" s="273"/>
      <c r="OI22" s="273"/>
      <c r="OJ22" s="273"/>
      <c r="OK22" s="273"/>
      <c r="OL22" s="273"/>
      <c r="OM22" s="273"/>
      <c r="ON22" s="273"/>
      <c r="OO22" s="273"/>
      <c r="OP22" s="273"/>
      <c r="OQ22" s="273"/>
      <c r="OR22" s="273"/>
      <c r="OS22" s="273"/>
      <c r="OT22" s="273"/>
      <c r="OU22" s="273"/>
      <c r="OV22" s="273"/>
      <c r="OW22" s="273"/>
      <c r="OX22" s="273"/>
      <c r="OY22" s="273"/>
      <c r="OZ22" s="273"/>
      <c r="PA22" s="273"/>
      <c r="PB22" s="273"/>
      <c r="PC22" s="273"/>
      <c r="PD22" s="273"/>
      <c r="PE22" s="273"/>
      <c r="PF22" s="273"/>
      <c r="PG22" s="273"/>
      <c r="PH22" s="273"/>
      <c r="PI22" s="273"/>
      <c r="PJ22" s="273"/>
      <c r="PK22" s="273"/>
      <c r="PL22" s="273"/>
      <c r="PM22" s="273"/>
      <c r="PN22" s="273"/>
      <c r="PO22" s="273"/>
      <c r="PP22" s="273"/>
      <c r="PQ22" s="273"/>
      <c r="PR22" s="273"/>
      <c r="PS22" s="273"/>
      <c r="PT22" s="273"/>
      <c r="PU22" s="273"/>
      <c r="PV22" s="273"/>
      <c r="PW22" s="273"/>
      <c r="PX22" s="273"/>
      <c r="PY22" s="273"/>
      <c r="PZ22" s="273"/>
      <c r="QA22" s="273"/>
      <c r="QB22" s="273"/>
      <c r="QC22" s="273"/>
      <c r="QD22" s="273"/>
      <c r="QE22" s="273"/>
      <c r="QF22" s="273"/>
      <c r="QG22" s="273"/>
      <c r="QH22" s="273"/>
      <c r="QI22" s="273"/>
      <c r="QJ22" s="273"/>
      <c r="QK22" s="273"/>
      <c r="QL22" s="273"/>
      <c r="QM22" s="273"/>
      <c r="QN22" s="273"/>
      <c r="QO22" s="273"/>
      <c r="QP22" s="273"/>
      <c r="QQ22" s="273"/>
      <c r="QR22" s="273"/>
      <c r="QS22" s="273"/>
      <c r="QT22" s="273"/>
      <c r="QU22" s="273"/>
      <c r="QV22" s="273"/>
      <c r="QW22" s="273"/>
      <c r="QX22" s="273"/>
      <c r="QY22" s="273"/>
      <c r="QZ22" s="273"/>
      <c r="RA22" s="273"/>
      <c r="RB22" s="273"/>
      <c r="RC22" s="273"/>
      <c r="RD22" s="273"/>
      <c r="RE22" s="273"/>
      <c r="RF22" s="273"/>
      <c r="RG22" s="273"/>
      <c r="RH22" s="273"/>
      <c r="RI22" s="273"/>
      <c r="RJ22" s="273"/>
      <c r="RK22" s="273"/>
      <c r="RL22" s="273"/>
      <c r="RM22" s="273"/>
      <c r="RN22" s="273"/>
      <c r="RO22" s="273"/>
      <c r="RP22" s="273"/>
      <c r="RQ22" s="273"/>
      <c r="RR22" s="273"/>
      <c r="RS22" s="273"/>
      <c r="RT22" s="273"/>
      <c r="RU22" s="273"/>
      <c r="RV22" s="273"/>
      <c r="RW22" s="273"/>
      <c r="RX22" s="273"/>
      <c r="RY22" s="273"/>
      <c r="RZ22" s="273"/>
      <c r="SA22" s="273"/>
      <c r="SB22" s="273"/>
      <c r="SC22" s="273"/>
      <c r="SD22" s="273"/>
      <c r="SE22" s="273"/>
      <c r="SF22" s="273"/>
      <c r="SG22" s="273"/>
      <c r="SH22" s="273"/>
      <c r="SI22" s="273"/>
      <c r="SJ22" s="273"/>
      <c r="SK22" s="273"/>
      <c r="SL22" s="273"/>
      <c r="SM22" s="273"/>
      <c r="SN22" s="273"/>
      <c r="SO22" s="273"/>
      <c r="SP22" s="273"/>
      <c r="SQ22" s="273"/>
      <c r="SR22" s="273"/>
      <c r="SS22" s="273"/>
      <c r="ST22" s="273"/>
      <c r="SU22" s="273"/>
      <c r="SV22" s="273"/>
      <c r="SW22" s="273"/>
      <c r="SX22" s="273"/>
      <c r="SY22" s="273"/>
      <c r="SZ22" s="273"/>
      <c r="TA22" s="273"/>
      <c r="TB22" s="273"/>
      <c r="TC22" s="273"/>
      <c r="TD22" s="273"/>
      <c r="TE22" s="273"/>
      <c r="TF22" s="273"/>
      <c r="TG22" s="273"/>
      <c r="TH22" s="273"/>
      <c r="TI22" s="273"/>
      <c r="TJ22" s="273"/>
      <c r="TK22" s="273"/>
      <c r="TL22" s="273"/>
      <c r="TM22" s="273"/>
      <c r="TN22" s="273"/>
      <c r="TO22" s="273"/>
      <c r="TP22" s="273"/>
      <c r="TQ22" s="273"/>
      <c r="TR22" s="273"/>
      <c r="TS22" s="273"/>
      <c r="TT22" s="273"/>
      <c r="TU22" s="273"/>
      <c r="TV22" s="273"/>
      <c r="TW22" s="273"/>
      <c r="TX22" s="273"/>
      <c r="TY22" s="273"/>
      <c r="TZ22" s="273"/>
      <c r="UA22" s="273"/>
      <c r="UB22" s="273"/>
      <c r="UC22" s="273"/>
      <c r="UD22" s="273"/>
      <c r="UE22" s="273"/>
      <c r="UF22" s="273"/>
      <c r="UG22" s="273"/>
      <c r="UH22" s="273"/>
      <c r="UI22" s="273"/>
      <c r="UJ22" s="273"/>
      <c r="UK22" s="273"/>
      <c r="UL22" s="273"/>
      <c r="UM22" s="273"/>
      <c r="UN22" s="273"/>
      <c r="UO22" s="273"/>
      <c r="UP22" s="273"/>
      <c r="UQ22" s="273"/>
      <c r="UR22" s="273"/>
      <c r="US22" s="273"/>
      <c r="UT22" s="273"/>
      <c r="UU22" s="273"/>
      <c r="UV22" s="273"/>
      <c r="UW22" s="273"/>
      <c r="UX22" s="273"/>
      <c r="UY22" s="273"/>
      <c r="UZ22" s="273"/>
      <c r="VA22" s="273"/>
      <c r="VB22" s="273"/>
      <c r="VC22" s="273"/>
      <c r="VD22" s="273"/>
      <c r="VE22" s="273"/>
      <c r="VF22" s="273"/>
      <c r="VG22" s="273"/>
      <c r="VH22" s="273"/>
      <c r="VI22" s="273"/>
      <c r="VJ22" s="273"/>
      <c r="VK22" s="273"/>
      <c r="VL22" s="273"/>
      <c r="VM22" s="273"/>
      <c r="VN22" s="273"/>
      <c r="VO22" s="273"/>
      <c r="VP22" s="273"/>
      <c r="VQ22" s="273"/>
      <c r="VR22" s="273"/>
      <c r="VS22" s="273"/>
      <c r="VT22" s="273"/>
      <c r="VU22" s="273"/>
      <c r="VV22" s="273"/>
      <c r="VW22" s="273"/>
      <c r="VX22" s="273"/>
      <c r="VY22" s="273"/>
      <c r="VZ22" s="273"/>
      <c r="WA22" s="273"/>
      <c r="WB22" s="273"/>
      <c r="WC22" s="273"/>
      <c r="WD22" s="273"/>
      <c r="WE22" s="273"/>
      <c r="WF22" s="273"/>
      <c r="WG22" s="273"/>
      <c r="WH22" s="273"/>
      <c r="WI22" s="273"/>
      <c r="WJ22" s="273"/>
      <c r="WK22" s="273"/>
      <c r="WL22" s="273"/>
      <c r="WM22" s="273"/>
      <c r="WN22" s="273"/>
      <c r="WO22" s="273"/>
      <c r="WP22" s="273"/>
      <c r="WQ22" s="273"/>
      <c r="WR22" s="273"/>
      <c r="WS22" s="273"/>
      <c r="WT22" s="273"/>
      <c r="WU22" s="273"/>
      <c r="WV22" s="273"/>
      <c r="WW22" s="273"/>
      <c r="WX22" s="273"/>
      <c r="WY22" s="273"/>
      <c r="WZ22" s="273"/>
      <c r="XA22" s="273"/>
      <c r="XB22" s="273"/>
      <c r="XC22" s="273"/>
      <c r="XD22" s="273"/>
      <c r="XE22" s="273"/>
      <c r="XF22" s="273"/>
      <c r="XG22" s="273"/>
      <c r="XH22" s="273"/>
      <c r="XI22" s="273"/>
      <c r="XJ22" s="273"/>
      <c r="XK22" s="273"/>
      <c r="XL22" s="273"/>
      <c r="XM22" s="273"/>
      <c r="XN22" s="273"/>
      <c r="XO22" s="273"/>
      <c r="XP22" s="273"/>
      <c r="XQ22" s="273"/>
      <c r="XR22" s="273"/>
      <c r="XS22" s="273"/>
      <c r="XT22" s="273"/>
      <c r="XU22" s="273"/>
      <c r="XV22" s="273"/>
      <c r="XW22" s="273"/>
      <c r="XX22" s="273"/>
      <c r="XY22" s="273"/>
      <c r="XZ22" s="273"/>
      <c r="YA22" s="273"/>
      <c r="YB22" s="273"/>
      <c r="YC22" s="273"/>
      <c r="YD22" s="273"/>
      <c r="YE22" s="273"/>
      <c r="YF22" s="273"/>
      <c r="YG22" s="273"/>
      <c r="YH22" s="273"/>
      <c r="YI22" s="273"/>
      <c r="YJ22" s="273"/>
      <c r="YK22" s="273"/>
      <c r="YL22" s="273"/>
      <c r="YM22" s="273"/>
      <c r="YN22" s="273"/>
      <c r="YO22" s="273"/>
      <c r="YP22" s="273"/>
      <c r="YQ22" s="273"/>
      <c r="YR22" s="273"/>
      <c r="YS22" s="273"/>
      <c r="YT22" s="273"/>
      <c r="YU22" s="273"/>
      <c r="YV22" s="273"/>
      <c r="YW22" s="273"/>
      <c r="YX22" s="273"/>
      <c r="YY22" s="273"/>
      <c r="YZ22" s="273"/>
      <c r="ZA22" s="273"/>
      <c r="ZB22" s="273"/>
      <c r="ZC22" s="273"/>
      <c r="ZD22" s="273"/>
      <c r="ZE22" s="273"/>
      <c r="ZF22" s="273"/>
      <c r="ZG22" s="273"/>
      <c r="ZH22" s="273"/>
      <c r="ZI22" s="273"/>
      <c r="ZJ22" s="273"/>
      <c r="ZK22" s="273"/>
      <c r="ZL22" s="273"/>
      <c r="ZM22" s="273"/>
      <c r="ZN22" s="273"/>
      <c r="ZO22" s="273"/>
      <c r="ZP22" s="273"/>
      <c r="ZQ22" s="273"/>
      <c r="ZR22" s="273"/>
      <c r="ZS22" s="273"/>
      <c r="ZT22" s="273"/>
      <c r="ZU22" s="273"/>
      <c r="ZV22" s="273"/>
      <c r="ZW22" s="273"/>
      <c r="ZX22" s="273"/>
      <c r="ZY22" s="273"/>
      <c r="ZZ22" s="273"/>
      <c r="AAA22" s="273"/>
      <c r="AAB22" s="273"/>
      <c r="AAC22" s="273"/>
      <c r="AAD22" s="273"/>
      <c r="AAE22" s="273"/>
      <c r="AAF22" s="273"/>
      <c r="AAG22" s="273"/>
      <c r="AAH22" s="273"/>
      <c r="AAI22" s="273"/>
      <c r="AAJ22" s="273"/>
      <c r="AAK22" s="273"/>
      <c r="AAL22" s="273"/>
      <c r="AAM22" s="273"/>
      <c r="AAN22" s="273"/>
      <c r="AAO22" s="273"/>
      <c r="AAP22" s="273"/>
      <c r="AAQ22" s="273"/>
      <c r="AAR22" s="273"/>
      <c r="AAS22" s="273"/>
      <c r="AAT22" s="273"/>
      <c r="AAU22" s="273"/>
      <c r="AAV22" s="273"/>
      <c r="AAW22" s="273"/>
      <c r="AAX22" s="273"/>
      <c r="AAY22" s="273"/>
      <c r="AAZ22" s="273"/>
      <c r="ABA22" s="273"/>
      <c r="ABB22" s="273"/>
      <c r="ABC22" s="273"/>
      <c r="ABD22" s="273"/>
      <c r="ABE22" s="273"/>
      <c r="ABF22" s="273"/>
      <c r="ABG22" s="273"/>
      <c r="ABH22" s="273"/>
      <c r="ABI22" s="273"/>
      <c r="ABJ22" s="273"/>
      <c r="ABK22" s="273"/>
      <c r="ABL22" s="273"/>
      <c r="ABM22" s="273"/>
      <c r="ABN22" s="273"/>
      <c r="ABO22" s="273"/>
      <c r="ABP22" s="273"/>
      <c r="ABQ22" s="273"/>
      <c r="ABR22" s="273"/>
      <c r="ABS22" s="273"/>
      <c r="ABT22" s="273"/>
      <c r="ABU22" s="273"/>
      <c r="ABV22" s="273"/>
      <c r="ABW22" s="273"/>
      <c r="ABX22" s="273"/>
      <c r="ABY22" s="273"/>
      <c r="ABZ22" s="273"/>
      <c r="ACA22" s="273"/>
      <c r="ACB22" s="273"/>
      <c r="ACC22" s="273"/>
      <c r="ACD22" s="273"/>
      <c r="ACE22" s="273"/>
      <c r="ACF22" s="273"/>
      <c r="ACG22" s="273"/>
      <c r="ACH22" s="273"/>
      <c r="ACI22" s="273"/>
      <c r="ACJ22" s="273"/>
      <c r="ACK22" s="273"/>
      <c r="ACL22" s="273"/>
      <c r="ACM22" s="273"/>
      <c r="ACN22" s="273"/>
      <c r="ACO22" s="273"/>
      <c r="ACP22" s="273"/>
      <c r="ACQ22" s="273"/>
      <c r="ACR22" s="273"/>
      <c r="ACS22" s="273"/>
      <c r="ACT22" s="273"/>
      <c r="ACU22" s="273"/>
      <c r="ACV22" s="273"/>
      <c r="ACW22" s="273"/>
      <c r="ACX22" s="273"/>
      <c r="ACY22" s="273"/>
      <c r="ACZ22" s="273"/>
      <c r="ADA22" s="273"/>
      <c r="ADB22" s="273"/>
      <c r="ADC22" s="273"/>
      <c r="ADD22" s="273"/>
      <c r="ADE22" s="273"/>
      <c r="ADF22" s="273"/>
      <c r="ADG22" s="273"/>
      <c r="ADH22" s="273"/>
      <c r="ADI22" s="273"/>
      <c r="ADJ22" s="273"/>
      <c r="ADK22" s="273"/>
      <c r="ADL22" s="273"/>
      <c r="ADM22" s="273"/>
      <c r="ADN22" s="273"/>
      <c r="ADO22" s="273"/>
      <c r="ADP22" s="273"/>
      <c r="ADQ22" s="273"/>
      <c r="ADR22" s="273"/>
      <c r="ADS22" s="273"/>
      <c r="ADT22" s="273"/>
      <c r="ADU22" s="273"/>
      <c r="ADV22" s="273"/>
      <c r="ADW22" s="273"/>
      <c r="ADX22" s="273"/>
      <c r="ADY22" s="273"/>
      <c r="ADZ22" s="273"/>
      <c r="AEA22" s="273"/>
      <c r="AEB22" s="273"/>
      <c r="AEC22" s="273"/>
      <c r="AED22" s="273"/>
      <c r="AEE22" s="273"/>
      <c r="AEF22" s="273"/>
      <c r="AEG22" s="273"/>
      <c r="AEH22" s="273"/>
      <c r="AEI22" s="273"/>
      <c r="AEJ22" s="273"/>
      <c r="AEK22" s="273"/>
      <c r="AEL22" s="273"/>
      <c r="AEM22" s="273"/>
      <c r="AEN22" s="273"/>
      <c r="AEO22" s="273"/>
      <c r="AEP22" s="273"/>
      <c r="AEQ22" s="273"/>
      <c r="AER22" s="273"/>
      <c r="AES22" s="273"/>
      <c r="AET22" s="273"/>
      <c r="AEU22" s="273"/>
      <c r="AEV22" s="273"/>
      <c r="AEW22" s="273"/>
      <c r="AEX22" s="273"/>
      <c r="AEY22" s="273"/>
      <c r="AEZ22" s="273"/>
      <c r="AFA22" s="273"/>
      <c r="AFB22" s="273"/>
      <c r="AFC22" s="273"/>
      <c r="AFD22" s="273"/>
      <c r="AFE22" s="273"/>
      <c r="AFF22" s="273"/>
      <c r="AFG22" s="273"/>
      <c r="AFH22" s="273"/>
      <c r="AFI22" s="273"/>
      <c r="AFJ22" s="273"/>
      <c r="AFK22" s="273"/>
      <c r="AFL22" s="273"/>
      <c r="AFM22" s="273"/>
      <c r="AFN22" s="273"/>
      <c r="AFO22" s="273"/>
      <c r="AFP22" s="273"/>
      <c r="AFQ22" s="273"/>
      <c r="AFR22" s="273"/>
      <c r="AFS22" s="273"/>
      <c r="AFT22" s="273"/>
      <c r="AFU22" s="273"/>
      <c r="AFV22" s="273"/>
      <c r="AFW22" s="273"/>
      <c r="AFX22" s="273"/>
      <c r="AFY22" s="273"/>
      <c r="AFZ22" s="273"/>
      <c r="AGA22" s="273"/>
      <c r="AGB22" s="273"/>
      <c r="AGC22" s="273"/>
      <c r="AGD22" s="273"/>
      <c r="AGE22" s="273"/>
      <c r="AGF22" s="273"/>
      <c r="AGG22" s="273"/>
      <c r="AGH22" s="273"/>
      <c r="AGI22" s="273"/>
      <c r="AGJ22" s="273"/>
      <c r="AGK22" s="273"/>
      <c r="AGL22" s="273"/>
      <c r="AGM22" s="273"/>
      <c r="AGN22" s="273"/>
      <c r="AGO22" s="273"/>
      <c r="AGP22" s="273"/>
      <c r="AGQ22" s="273"/>
      <c r="AGR22" s="273"/>
      <c r="AGS22" s="273"/>
      <c r="AGT22" s="273"/>
      <c r="AGU22" s="273"/>
      <c r="AGV22" s="273"/>
      <c r="AGW22" s="273"/>
      <c r="AGX22" s="273"/>
      <c r="AGY22" s="273"/>
      <c r="AGZ22" s="273"/>
      <c r="AHA22" s="273"/>
      <c r="AHB22" s="273"/>
      <c r="AHC22" s="273"/>
      <c r="AHD22" s="273"/>
      <c r="AHE22" s="273"/>
      <c r="AHF22" s="273"/>
      <c r="AHG22" s="273"/>
      <c r="AHH22" s="273"/>
      <c r="AHI22" s="273"/>
      <c r="AHJ22" s="273"/>
      <c r="AHK22" s="273"/>
      <c r="AHL22" s="273"/>
      <c r="AHM22" s="273"/>
      <c r="AHN22" s="273"/>
      <c r="AHO22" s="273"/>
      <c r="AHP22" s="273"/>
      <c r="AHQ22" s="273"/>
      <c r="AHR22" s="273"/>
      <c r="AHS22" s="273"/>
      <c r="AHT22" s="273"/>
      <c r="AHU22" s="273"/>
      <c r="AHV22" s="273"/>
      <c r="AHW22" s="273"/>
      <c r="AHX22" s="273"/>
      <c r="AHY22" s="273"/>
      <c r="AHZ22" s="273"/>
      <c r="AIA22" s="273"/>
      <c r="AIB22" s="273"/>
      <c r="AIC22" s="273"/>
      <c r="AID22" s="273"/>
      <c r="AIE22" s="273"/>
      <c r="AIF22" s="273"/>
      <c r="AIG22" s="273"/>
      <c r="AIH22" s="273"/>
      <c r="AII22" s="273"/>
      <c r="AIJ22" s="273"/>
      <c r="AIK22" s="273"/>
      <c r="AIL22" s="273"/>
      <c r="AIM22" s="273"/>
      <c r="AIN22" s="273"/>
      <c r="AIO22" s="273"/>
      <c r="AIP22" s="273"/>
      <c r="AIQ22" s="273"/>
      <c r="AIR22" s="273"/>
      <c r="AIS22" s="273"/>
      <c r="AIT22" s="273"/>
      <c r="AIU22" s="273"/>
      <c r="AIV22" s="273"/>
      <c r="AIW22" s="273"/>
      <c r="AIX22" s="273"/>
      <c r="AIY22" s="273"/>
      <c r="AIZ22" s="273"/>
      <c r="AJA22" s="273"/>
      <c r="AJB22" s="273"/>
      <c r="AJC22" s="273"/>
      <c r="AJD22" s="273"/>
      <c r="AJE22" s="273"/>
      <c r="AJF22" s="273"/>
      <c r="AJG22" s="273"/>
      <c r="AJH22" s="273"/>
      <c r="AJI22" s="273"/>
      <c r="AJJ22" s="273"/>
      <c r="AJK22" s="273"/>
      <c r="AJL22" s="273"/>
      <c r="AJM22" s="273"/>
      <c r="AJN22" s="273"/>
      <c r="AJO22" s="273"/>
      <c r="AJP22" s="273"/>
      <c r="AJQ22" s="273"/>
      <c r="AJR22" s="273"/>
      <c r="AJS22" s="273"/>
      <c r="AJT22" s="273"/>
      <c r="AJU22" s="273"/>
      <c r="AJV22" s="273"/>
      <c r="AJW22" s="273"/>
      <c r="AJX22" s="273"/>
      <c r="AJY22" s="273"/>
      <c r="AJZ22" s="273"/>
      <c r="AKA22" s="273"/>
      <c r="AKB22" s="273"/>
      <c r="AKC22" s="273"/>
      <c r="AKD22" s="273"/>
      <c r="AKE22" s="273"/>
      <c r="AKF22" s="273"/>
      <c r="AKG22" s="273"/>
      <c r="AKH22" s="273"/>
      <c r="AKI22" s="273"/>
      <c r="AKJ22" s="273"/>
      <c r="AKK22" s="273"/>
      <c r="AKL22" s="273"/>
      <c r="AKM22" s="273"/>
      <c r="AKN22" s="273"/>
      <c r="AKO22" s="273"/>
      <c r="AKP22" s="273"/>
      <c r="AKQ22" s="273"/>
      <c r="AKR22" s="273"/>
      <c r="AKS22" s="273"/>
      <c r="AKT22" s="273"/>
      <c r="AKU22" s="273"/>
      <c r="AKV22" s="273"/>
      <c r="AKW22" s="273"/>
      <c r="AKX22" s="273"/>
      <c r="AKY22" s="273"/>
      <c r="AKZ22" s="273"/>
      <c r="ALA22" s="273"/>
      <c r="ALB22" s="273"/>
      <c r="ALC22" s="273"/>
      <c r="ALD22" s="273"/>
      <c r="ALE22" s="273"/>
      <c r="ALF22" s="273"/>
      <c r="ALG22" s="273"/>
      <c r="ALH22" s="273"/>
      <c r="ALI22" s="273"/>
      <c r="ALJ22" s="273"/>
      <c r="ALK22" s="273"/>
      <c r="ALL22" s="273"/>
      <c r="ALM22" s="273"/>
      <c r="ALN22" s="273"/>
      <c r="ALO22" s="273"/>
      <c r="ALP22" s="273"/>
      <c r="ALQ22" s="273"/>
      <c r="ALR22" s="273"/>
      <c r="ALS22" s="273"/>
      <c r="ALT22" s="273"/>
      <c r="ALU22" s="273"/>
      <c r="ALV22" s="273"/>
      <c r="ALW22" s="273"/>
      <c r="ALX22" s="273"/>
      <c r="ALY22" s="273"/>
      <c r="ALZ22" s="273"/>
      <c r="AMA22" s="273"/>
      <c r="AMB22" s="273"/>
      <c r="AMC22" s="273"/>
      <c r="AMD22" s="273"/>
      <c r="AME22" s="273"/>
      <c r="AMF22" s="273"/>
      <c r="AMG22" s="273"/>
      <c r="AMH22" s="273"/>
      <c r="AMI22" s="273"/>
      <c r="AMJ22" s="273"/>
    </row>
    <row r="23" spans="1:1024" ht="17.25" customHeight="1" x14ac:dyDescent="0.2">
      <c r="A23" s="341">
        <v>12</v>
      </c>
      <c r="B23" s="342">
        <v>1</v>
      </c>
      <c r="C23" s="375"/>
      <c r="D23" s="1627"/>
      <c r="E23" s="344" t="s">
        <v>50</v>
      </c>
      <c r="F23" s="371"/>
      <c r="G23" s="371"/>
      <c r="H23" s="372"/>
      <c r="I23" s="372"/>
      <c r="J23" s="373"/>
      <c r="K23" s="348"/>
      <c r="L23" s="348"/>
      <c r="M23" s="348"/>
      <c r="N23" s="348"/>
      <c r="O23" s="348"/>
      <c r="P23" s="349"/>
      <c r="Q23" s="349"/>
      <c r="R23" s="367"/>
      <c r="S23" s="351"/>
      <c r="T23" s="362">
        <v>12</v>
      </c>
      <c r="U23" s="1626"/>
      <c r="V23" s="363" t="s">
        <v>50</v>
      </c>
      <c r="W23" s="371"/>
      <c r="X23" s="371"/>
      <c r="Y23" s="372"/>
      <c r="Z23" s="372"/>
      <c r="AA23" s="373"/>
      <c r="AB23" s="364"/>
      <c r="AC23" s="355"/>
      <c r="AD23" s="355"/>
      <c r="AE23" s="356"/>
      <c r="AF23" s="365"/>
      <c r="AG23" s="365"/>
      <c r="AH23" s="365"/>
      <c r="AI23" s="365"/>
      <c r="AJ23" s="365"/>
      <c r="AK23" s="365"/>
      <c r="AL23" s="365"/>
      <c r="AM23" s="365"/>
      <c r="AN23" s="365"/>
      <c r="AO23" s="365"/>
      <c r="AP23" s="365"/>
      <c r="AQ23" s="365"/>
      <c r="AR23" s="358"/>
      <c r="AS23" s="358"/>
      <c r="AT23" s="359"/>
      <c r="AU23" s="359"/>
      <c r="AV23" s="359"/>
      <c r="AW23" s="359"/>
      <c r="AX23" s="359"/>
      <c r="AY23" s="359"/>
      <c r="AZ23" s="359"/>
      <c r="BA23" s="359"/>
      <c r="BB23" s="364"/>
      <c r="BC23" s="364"/>
      <c r="BD23" s="355"/>
      <c r="BE23" s="355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3"/>
      <c r="BS23" s="273"/>
      <c r="BT23" s="273"/>
      <c r="BU23" s="273"/>
      <c r="BV23" s="273"/>
      <c r="BW23" s="273"/>
      <c r="BX23" s="273"/>
      <c r="BY23" s="273"/>
      <c r="BZ23" s="273"/>
      <c r="CA23" s="273"/>
      <c r="CB23" s="273"/>
      <c r="CC23" s="273"/>
      <c r="CD23" s="273"/>
      <c r="CE23" s="273"/>
      <c r="CF23" s="273"/>
      <c r="CG23" s="273"/>
      <c r="CH23" s="273"/>
      <c r="CI23" s="273"/>
      <c r="CJ23" s="273"/>
      <c r="CK23" s="273"/>
      <c r="CL23" s="273"/>
      <c r="CM23" s="273"/>
      <c r="CN23" s="273"/>
      <c r="CO23" s="273"/>
      <c r="CP23" s="273"/>
      <c r="CQ23" s="273"/>
      <c r="CR23" s="273"/>
      <c r="CS23" s="273"/>
      <c r="CT23" s="273"/>
      <c r="CU23" s="273"/>
      <c r="CV23" s="273"/>
      <c r="CW23" s="273"/>
      <c r="CX23" s="273"/>
      <c r="CY23" s="273"/>
      <c r="CZ23" s="273"/>
      <c r="DA23" s="273"/>
      <c r="DB23" s="273"/>
      <c r="DC23" s="273"/>
      <c r="DD23" s="273"/>
      <c r="DE23" s="273"/>
      <c r="DF23" s="273"/>
      <c r="DG23" s="273"/>
      <c r="DH23" s="273"/>
      <c r="DI23" s="273"/>
      <c r="DJ23" s="273"/>
      <c r="DK23" s="273"/>
      <c r="DL23" s="273"/>
      <c r="DM23" s="273"/>
      <c r="DN23" s="273"/>
      <c r="DO23" s="273"/>
      <c r="DP23" s="273"/>
      <c r="DQ23" s="273"/>
      <c r="DR23" s="273"/>
      <c r="DS23" s="273"/>
      <c r="DT23" s="273"/>
      <c r="DU23" s="273"/>
      <c r="DV23" s="273"/>
      <c r="DW23" s="273"/>
      <c r="DX23" s="273"/>
      <c r="DY23" s="273"/>
      <c r="DZ23" s="273"/>
      <c r="EA23" s="273"/>
      <c r="EB23" s="273"/>
      <c r="EC23" s="273"/>
      <c r="ED23" s="273"/>
      <c r="EE23" s="273"/>
      <c r="EF23" s="273"/>
      <c r="EG23" s="273"/>
      <c r="EH23" s="273"/>
      <c r="EI23" s="273"/>
      <c r="EJ23" s="273"/>
      <c r="EK23" s="273"/>
      <c r="EL23" s="273"/>
      <c r="EM23" s="273"/>
      <c r="EN23" s="273"/>
      <c r="EO23" s="273"/>
      <c r="EP23" s="273"/>
      <c r="EQ23" s="273"/>
      <c r="ER23" s="273"/>
      <c r="ES23" s="273"/>
      <c r="ET23" s="273"/>
      <c r="EU23" s="273"/>
      <c r="EV23" s="273"/>
      <c r="EW23" s="273"/>
      <c r="EX23" s="273"/>
      <c r="EY23" s="273"/>
      <c r="EZ23" s="273"/>
      <c r="FA23" s="273"/>
      <c r="FB23" s="273"/>
      <c r="FC23" s="273"/>
      <c r="FD23" s="273"/>
      <c r="FE23" s="273"/>
      <c r="FF23" s="273"/>
      <c r="FG23" s="273"/>
      <c r="FH23" s="273"/>
      <c r="FI23" s="273"/>
      <c r="FJ23" s="273"/>
      <c r="FK23" s="273"/>
      <c r="FL23" s="273"/>
      <c r="FM23" s="273"/>
      <c r="FN23" s="273"/>
      <c r="FO23" s="273"/>
      <c r="FP23" s="273"/>
      <c r="FQ23" s="273"/>
      <c r="FR23" s="273"/>
      <c r="FS23" s="273"/>
      <c r="FT23" s="273"/>
      <c r="FU23" s="273"/>
      <c r="FV23" s="273"/>
      <c r="FW23" s="273"/>
      <c r="FX23" s="273"/>
      <c r="FY23" s="273"/>
      <c r="FZ23" s="273"/>
      <c r="GA23" s="273"/>
      <c r="GB23" s="273"/>
      <c r="GC23" s="273"/>
      <c r="GD23" s="273"/>
      <c r="GE23" s="273"/>
      <c r="GF23" s="273"/>
      <c r="GG23" s="273"/>
      <c r="GH23" s="273"/>
      <c r="GI23" s="273"/>
      <c r="GJ23" s="273"/>
      <c r="GK23" s="273"/>
      <c r="GL23" s="273"/>
      <c r="GM23" s="273"/>
      <c r="GN23" s="273"/>
      <c r="GO23" s="273"/>
      <c r="GP23" s="273"/>
      <c r="GQ23" s="273"/>
      <c r="GR23" s="273"/>
      <c r="GS23" s="273"/>
      <c r="GT23" s="273"/>
      <c r="GU23" s="273"/>
      <c r="GV23" s="273"/>
      <c r="GW23" s="273"/>
      <c r="GX23" s="273"/>
      <c r="GY23" s="273"/>
      <c r="GZ23" s="273"/>
      <c r="HA23" s="273"/>
      <c r="HB23" s="273"/>
      <c r="HC23" s="273"/>
      <c r="HD23" s="273"/>
      <c r="HE23" s="273"/>
      <c r="HF23" s="273"/>
      <c r="HG23" s="273"/>
      <c r="HH23" s="273"/>
      <c r="HI23" s="273"/>
      <c r="HJ23" s="273"/>
      <c r="HK23" s="273"/>
      <c r="HL23" s="273"/>
      <c r="HM23" s="273"/>
      <c r="HN23" s="273"/>
      <c r="HO23" s="273"/>
      <c r="HP23" s="273"/>
      <c r="HQ23" s="273"/>
      <c r="HR23" s="273"/>
      <c r="HS23" s="273"/>
      <c r="HT23" s="273"/>
      <c r="HU23" s="273"/>
      <c r="HV23" s="273"/>
      <c r="HW23" s="273"/>
      <c r="HX23" s="273"/>
      <c r="HY23" s="273"/>
      <c r="HZ23" s="273"/>
      <c r="IA23" s="273"/>
      <c r="IB23" s="273"/>
      <c r="IC23" s="273"/>
      <c r="ID23" s="273"/>
      <c r="IE23" s="273"/>
      <c r="IF23" s="273"/>
      <c r="IG23" s="273"/>
      <c r="IH23" s="273"/>
      <c r="II23" s="273"/>
      <c r="IJ23" s="273"/>
      <c r="IK23" s="273"/>
      <c r="IL23" s="273"/>
      <c r="IM23" s="273"/>
      <c r="IN23" s="273"/>
      <c r="IO23" s="273"/>
      <c r="IP23" s="273"/>
      <c r="IQ23" s="273"/>
      <c r="IR23" s="273"/>
      <c r="IS23" s="273"/>
      <c r="IT23" s="273"/>
      <c r="IU23" s="273"/>
      <c r="IV23" s="273"/>
      <c r="IW23" s="273"/>
      <c r="IX23" s="273"/>
      <c r="IY23" s="273"/>
      <c r="IZ23" s="273"/>
      <c r="JA23" s="273"/>
      <c r="JB23" s="273"/>
      <c r="JC23" s="273"/>
      <c r="JD23" s="273"/>
      <c r="JE23" s="273"/>
      <c r="JF23" s="273"/>
      <c r="JG23" s="273"/>
      <c r="JH23" s="273"/>
      <c r="JI23" s="273"/>
      <c r="JJ23" s="273"/>
      <c r="JK23" s="273"/>
      <c r="JL23" s="273"/>
      <c r="JM23" s="273"/>
      <c r="JN23" s="273"/>
      <c r="JO23" s="273"/>
      <c r="JP23" s="273"/>
      <c r="JQ23" s="273"/>
      <c r="JR23" s="273"/>
      <c r="JS23" s="273"/>
      <c r="JT23" s="273"/>
      <c r="JU23" s="273"/>
      <c r="JV23" s="273"/>
      <c r="JW23" s="273"/>
      <c r="JX23" s="273"/>
      <c r="JY23" s="273"/>
      <c r="JZ23" s="273"/>
      <c r="KA23" s="273"/>
      <c r="KB23" s="273"/>
      <c r="KC23" s="273"/>
      <c r="KD23" s="273"/>
      <c r="KE23" s="273"/>
      <c r="KF23" s="273"/>
      <c r="KG23" s="273"/>
      <c r="KH23" s="273"/>
      <c r="KI23" s="273"/>
      <c r="KJ23" s="273"/>
      <c r="KK23" s="273"/>
      <c r="KL23" s="273"/>
      <c r="KM23" s="273"/>
      <c r="KN23" s="273"/>
      <c r="KO23" s="273"/>
      <c r="KP23" s="273"/>
      <c r="KQ23" s="273"/>
      <c r="KR23" s="273"/>
      <c r="KS23" s="273"/>
      <c r="KT23" s="273"/>
      <c r="KU23" s="273"/>
      <c r="KV23" s="273"/>
      <c r="KW23" s="273"/>
      <c r="KX23" s="273"/>
      <c r="KY23" s="273"/>
      <c r="KZ23" s="273"/>
      <c r="LA23" s="273"/>
      <c r="LB23" s="273"/>
      <c r="LC23" s="273"/>
      <c r="LD23" s="273"/>
      <c r="LE23" s="273"/>
      <c r="LF23" s="273"/>
      <c r="LG23" s="273"/>
      <c r="LH23" s="273"/>
      <c r="LI23" s="273"/>
      <c r="LJ23" s="273"/>
      <c r="LK23" s="273"/>
      <c r="LL23" s="273"/>
      <c r="LM23" s="273"/>
      <c r="LN23" s="273"/>
      <c r="LO23" s="273"/>
      <c r="LP23" s="273"/>
      <c r="LQ23" s="273"/>
      <c r="LR23" s="273"/>
      <c r="LS23" s="273"/>
      <c r="LT23" s="273"/>
      <c r="LU23" s="273"/>
      <c r="LV23" s="273"/>
      <c r="LW23" s="273"/>
      <c r="LX23" s="273"/>
      <c r="LY23" s="273"/>
      <c r="LZ23" s="273"/>
      <c r="MA23" s="273"/>
      <c r="MB23" s="273"/>
      <c r="MC23" s="273"/>
      <c r="MD23" s="273"/>
      <c r="ME23" s="273"/>
      <c r="MF23" s="273"/>
      <c r="MG23" s="273"/>
      <c r="MH23" s="273"/>
      <c r="MI23" s="273"/>
      <c r="MJ23" s="273"/>
      <c r="MK23" s="273"/>
      <c r="ML23" s="273"/>
      <c r="MM23" s="273"/>
      <c r="MN23" s="273"/>
      <c r="MO23" s="273"/>
      <c r="MP23" s="273"/>
      <c r="MQ23" s="273"/>
      <c r="MR23" s="273"/>
      <c r="MS23" s="273"/>
      <c r="MT23" s="273"/>
      <c r="MU23" s="273"/>
      <c r="MV23" s="273"/>
      <c r="MW23" s="273"/>
      <c r="MX23" s="273"/>
      <c r="MY23" s="273"/>
      <c r="MZ23" s="273"/>
      <c r="NA23" s="273"/>
      <c r="NB23" s="273"/>
      <c r="NC23" s="273"/>
      <c r="ND23" s="273"/>
      <c r="NE23" s="273"/>
      <c r="NF23" s="273"/>
      <c r="NG23" s="273"/>
      <c r="NH23" s="273"/>
      <c r="NI23" s="273"/>
      <c r="NJ23" s="273"/>
      <c r="NK23" s="273"/>
      <c r="NL23" s="273"/>
      <c r="NM23" s="273"/>
      <c r="NN23" s="273"/>
      <c r="NO23" s="273"/>
      <c r="NP23" s="273"/>
      <c r="NQ23" s="273"/>
      <c r="NR23" s="273"/>
      <c r="NS23" s="273"/>
      <c r="NT23" s="273"/>
      <c r="NU23" s="273"/>
      <c r="NV23" s="273"/>
      <c r="NW23" s="273"/>
      <c r="NX23" s="273"/>
      <c r="NY23" s="273"/>
      <c r="NZ23" s="273"/>
      <c r="OA23" s="273"/>
      <c r="OB23" s="273"/>
      <c r="OC23" s="273"/>
      <c r="OD23" s="273"/>
      <c r="OE23" s="273"/>
      <c r="OF23" s="273"/>
      <c r="OG23" s="273"/>
      <c r="OH23" s="273"/>
      <c r="OI23" s="273"/>
      <c r="OJ23" s="273"/>
      <c r="OK23" s="273"/>
      <c r="OL23" s="273"/>
      <c r="OM23" s="273"/>
      <c r="ON23" s="273"/>
      <c r="OO23" s="273"/>
      <c r="OP23" s="273"/>
      <c r="OQ23" s="273"/>
      <c r="OR23" s="273"/>
      <c r="OS23" s="273"/>
      <c r="OT23" s="273"/>
      <c r="OU23" s="273"/>
      <c r="OV23" s="273"/>
      <c r="OW23" s="273"/>
      <c r="OX23" s="273"/>
      <c r="OY23" s="273"/>
      <c r="OZ23" s="273"/>
      <c r="PA23" s="273"/>
      <c r="PB23" s="273"/>
      <c r="PC23" s="273"/>
      <c r="PD23" s="273"/>
      <c r="PE23" s="273"/>
      <c r="PF23" s="273"/>
      <c r="PG23" s="273"/>
      <c r="PH23" s="273"/>
      <c r="PI23" s="273"/>
      <c r="PJ23" s="273"/>
      <c r="PK23" s="273"/>
      <c r="PL23" s="273"/>
      <c r="PM23" s="273"/>
      <c r="PN23" s="273"/>
      <c r="PO23" s="273"/>
      <c r="PP23" s="273"/>
      <c r="PQ23" s="273"/>
      <c r="PR23" s="273"/>
      <c r="PS23" s="273"/>
      <c r="PT23" s="273"/>
      <c r="PU23" s="273"/>
      <c r="PV23" s="273"/>
      <c r="PW23" s="273"/>
      <c r="PX23" s="273"/>
      <c r="PY23" s="273"/>
      <c r="PZ23" s="273"/>
      <c r="QA23" s="273"/>
      <c r="QB23" s="273"/>
      <c r="QC23" s="273"/>
      <c r="QD23" s="273"/>
      <c r="QE23" s="273"/>
      <c r="QF23" s="273"/>
      <c r="QG23" s="273"/>
      <c r="QH23" s="273"/>
      <c r="QI23" s="273"/>
      <c r="QJ23" s="273"/>
      <c r="QK23" s="273"/>
      <c r="QL23" s="273"/>
      <c r="QM23" s="273"/>
      <c r="QN23" s="273"/>
      <c r="QO23" s="273"/>
      <c r="QP23" s="273"/>
      <c r="QQ23" s="273"/>
      <c r="QR23" s="273"/>
      <c r="QS23" s="273"/>
      <c r="QT23" s="273"/>
      <c r="QU23" s="273"/>
      <c r="QV23" s="273"/>
      <c r="QW23" s="273"/>
      <c r="QX23" s="273"/>
      <c r="QY23" s="273"/>
      <c r="QZ23" s="273"/>
      <c r="RA23" s="273"/>
      <c r="RB23" s="273"/>
      <c r="RC23" s="273"/>
      <c r="RD23" s="273"/>
      <c r="RE23" s="273"/>
      <c r="RF23" s="273"/>
      <c r="RG23" s="273"/>
      <c r="RH23" s="273"/>
      <c r="RI23" s="273"/>
      <c r="RJ23" s="273"/>
      <c r="RK23" s="273"/>
      <c r="RL23" s="273"/>
      <c r="RM23" s="273"/>
      <c r="RN23" s="273"/>
      <c r="RO23" s="273"/>
      <c r="RP23" s="273"/>
      <c r="RQ23" s="273"/>
      <c r="RR23" s="273"/>
      <c r="RS23" s="273"/>
      <c r="RT23" s="273"/>
      <c r="RU23" s="273"/>
      <c r="RV23" s="273"/>
      <c r="RW23" s="273"/>
      <c r="RX23" s="273"/>
      <c r="RY23" s="273"/>
      <c r="RZ23" s="273"/>
      <c r="SA23" s="273"/>
      <c r="SB23" s="273"/>
      <c r="SC23" s="273"/>
      <c r="SD23" s="273"/>
      <c r="SE23" s="273"/>
      <c r="SF23" s="273"/>
      <c r="SG23" s="273"/>
      <c r="SH23" s="273"/>
      <c r="SI23" s="273"/>
      <c r="SJ23" s="273"/>
      <c r="SK23" s="273"/>
      <c r="SL23" s="273"/>
      <c r="SM23" s="273"/>
      <c r="SN23" s="273"/>
      <c r="SO23" s="273"/>
      <c r="SP23" s="273"/>
      <c r="SQ23" s="273"/>
      <c r="SR23" s="273"/>
      <c r="SS23" s="273"/>
      <c r="ST23" s="273"/>
      <c r="SU23" s="273"/>
      <c r="SV23" s="273"/>
      <c r="SW23" s="273"/>
      <c r="SX23" s="273"/>
      <c r="SY23" s="273"/>
      <c r="SZ23" s="273"/>
      <c r="TA23" s="273"/>
      <c r="TB23" s="273"/>
      <c r="TC23" s="273"/>
      <c r="TD23" s="273"/>
      <c r="TE23" s="273"/>
      <c r="TF23" s="273"/>
      <c r="TG23" s="273"/>
      <c r="TH23" s="273"/>
      <c r="TI23" s="273"/>
      <c r="TJ23" s="273"/>
      <c r="TK23" s="273"/>
      <c r="TL23" s="273"/>
      <c r="TM23" s="273"/>
      <c r="TN23" s="273"/>
      <c r="TO23" s="273"/>
      <c r="TP23" s="273"/>
      <c r="TQ23" s="273"/>
      <c r="TR23" s="273"/>
      <c r="TS23" s="273"/>
      <c r="TT23" s="273"/>
      <c r="TU23" s="273"/>
      <c r="TV23" s="273"/>
      <c r="TW23" s="273"/>
      <c r="TX23" s="273"/>
      <c r="TY23" s="273"/>
      <c r="TZ23" s="273"/>
      <c r="UA23" s="273"/>
      <c r="UB23" s="273"/>
      <c r="UC23" s="273"/>
      <c r="UD23" s="273"/>
      <c r="UE23" s="273"/>
      <c r="UF23" s="273"/>
      <c r="UG23" s="273"/>
      <c r="UH23" s="273"/>
      <c r="UI23" s="273"/>
      <c r="UJ23" s="273"/>
      <c r="UK23" s="273"/>
      <c r="UL23" s="273"/>
      <c r="UM23" s="273"/>
      <c r="UN23" s="273"/>
      <c r="UO23" s="273"/>
      <c r="UP23" s="273"/>
      <c r="UQ23" s="273"/>
      <c r="UR23" s="273"/>
      <c r="US23" s="273"/>
      <c r="UT23" s="273"/>
      <c r="UU23" s="273"/>
      <c r="UV23" s="273"/>
      <c r="UW23" s="273"/>
      <c r="UX23" s="273"/>
      <c r="UY23" s="273"/>
      <c r="UZ23" s="273"/>
      <c r="VA23" s="273"/>
      <c r="VB23" s="273"/>
      <c r="VC23" s="273"/>
      <c r="VD23" s="273"/>
      <c r="VE23" s="273"/>
      <c r="VF23" s="273"/>
      <c r="VG23" s="273"/>
      <c r="VH23" s="273"/>
      <c r="VI23" s="273"/>
      <c r="VJ23" s="273"/>
      <c r="VK23" s="273"/>
      <c r="VL23" s="273"/>
      <c r="VM23" s="273"/>
      <c r="VN23" s="273"/>
      <c r="VO23" s="273"/>
      <c r="VP23" s="273"/>
      <c r="VQ23" s="273"/>
      <c r="VR23" s="273"/>
      <c r="VS23" s="273"/>
      <c r="VT23" s="273"/>
      <c r="VU23" s="273"/>
      <c r="VV23" s="273"/>
      <c r="VW23" s="273"/>
      <c r="VX23" s="273"/>
      <c r="VY23" s="273"/>
      <c r="VZ23" s="273"/>
      <c r="WA23" s="273"/>
      <c r="WB23" s="273"/>
      <c r="WC23" s="273"/>
      <c r="WD23" s="273"/>
      <c r="WE23" s="273"/>
      <c r="WF23" s="273"/>
      <c r="WG23" s="273"/>
      <c r="WH23" s="273"/>
      <c r="WI23" s="273"/>
      <c r="WJ23" s="273"/>
      <c r="WK23" s="273"/>
      <c r="WL23" s="273"/>
      <c r="WM23" s="273"/>
      <c r="WN23" s="273"/>
      <c r="WO23" s="273"/>
      <c r="WP23" s="273"/>
      <c r="WQ23" s="273"/>
      <c r="WR23" s="273"/>
      <c r="WS23" s="273"/>
      <c r="WT23" s="273"/>
      <c r="WU23" s="273"/>
      <c r="WV23" s="273"/>
      <c r="WW23" s="273"/>
      <c r="WX23" s="273"/>
      <c r="WY23" s="273"/>
      <c r="WZ23" s="273"/>
      <c r="XA23" s="273"/>
      <c r="XB23" s="273"/>
      <c r="XC23" s="273"/>
      <c r="XD23" s="273"/>
      <c r="XE23" s="273"/>
      <c r="XF23" s="273"/>
      <c r="XG23" s="273"/>
      <c r="XH23" s="273"/>
      <c r="XI23" s="273"/>
      <c r="XJ23" s="273"/>
      <c r="XK23" s="273"/>
      <c r="XL23" s="273"/>
      <c r="XM23" s="273"/>
      <c r="XN23" s="273"/>
      <c r="XO23" s="273"/>
      <c r="XP23" s="273"/>
      <c r="XQ23" s="273"/>
      <c r="XR23" s="273"/>
      <c r="XS23" s="273"/>
      <c r="XT23" s="273"/>
      <c r="XU23" s="273"/>
      <c r="XV23" s="273"/>
      <c r="XW23" s="273"/>
      <c r="XX23" s="273"/>
      <c r="XY23" s="273"/>
      <c r="XZ23" s="273"/>
      <c r="YA23" s="273"/>
      <c r="YB23" s="273"/>
      <c r="YC23" s="273"/>
      <c r="YD23" s="273"/>
      <c r="YE23" s="273"/>
      <c r="YF23" s="273"/>
      <c r="YG23" s="273"/>
      <c r="YH23" s="273"/>
      <c r="YI23" s="273"/>
      <c r="YJ23" s="273"/>
      <c r="YK23" s="273"/>
      <c r="YL23" s="273"/>
      <c r="YM23" s="273"/>
      <c r="YN23" s="273"/>
      <c r="YO23" s="273"/>
      <c r="YP23" s="273"/>
      <c r="YQ23" s="273"/>
      <c r="YR23" s="273"/>
      <c r="YS23" s="273"/>
      <c r="YT23" s="273"/>
      <c r="YU23" s="273"/>
      <c r="YV23" s="273"/>
      <c r="YW23" s="273"/>
      <c r="YX23" s="273"/>
      <c r="YY23" s="273"/>
      <c r="YZ23" s="273"/>
      <c r="ZA23" s="273"/>
      <c r="ZB23" s="273"/>
      <c r="ZC23" s="273"/>
      <c r="ZD23" s="273"/>
      <c r="ZE23" s="273"/>
      <c r="ZF23" s="273"/>
      <c r="ZG23" s="273"/>
      <c r="ZH23" s="273"/>
      <c r="ZI23" s="273"/>
      <c r="ZJ23" s="273"/>
      <c r="ZK23" s="273"/>
      <c r="ZL23" s="273"/>
      <c r="ZM23" s="273"/>
      <c r="ZN23" s="273"/>
      <c r="ZO23" s="273"/>
      <c r="ZP23" s="273"/>
      <c r="ZQ23" s="273"/>
      <c r="ZR23" s="273"/>
      <c r="ZS23" s="273"/>
      <c r="ZT23" s="273"/>
      <c r="ZU23" s="273"/>
      <c r="ZV23" s="273"/>
      <c r="ZW23" s="273"/>
      <c r="ZX23" s="273"/>
      <c r="ZY23" s="273"/>
      <c r="ZZ23" s="273"/>
      <c r="AAA23" s="273"/>
      <c r="AAB23" s="273"/>
      <c r="AAC23" s="273"/>
      <c r="AAD23" s="273"/>
      <c r="AAE23" s="273"/>
      <c r="AAF23" s="273"/>
      <c r="AAG23" s="273"/>
      <c r="AAH23" s="273"/>
      <c r="AAI23" s="273"/>
      <c r="AAJ23" s="273"/>
      <c r="AAK23" s="273"/>
      <c r="AAL23" s="273"/>
      <c r="AAM23" s="273"/>
      <c r="AAN23" s="273"/>
      <c r="AAO23" s="273"/>
      <c r="AAP23" s="273"/>
      <c r="AAQ23" s="273"/>
      <c r="AAR23" s="273"/>
      <c r="AAS23" s="273"/>
      <c r="AAT23" s="273"/>
      <c r="AAU23" s="273"/>
      <c r="AAV23" s="273"/>
      <c r="AAW23" s="273"/>
      <c r="AAX23" s="273"/>
      <c r="AAY23" s="273"/>
      <c r="AAZ23" s="273"/>
      <c r="ABA23" s="273"/>
      <c r="ABB23" s="273"/>
      <c r="ABC23" s="273"/>
      <c r="ABD23" s="273"/>
      <c r="ABE23" s="273"/>
      <c r="ABF23" s="273"/>
      <c r="ABG23" s="273"/>
      <c r="ABH23" s="273"/>
      <c r="ABI23" s="273"/>
      <c r="ABJ23" s="273"/>
      <c r="ABK23" s="273"/>
      <c r="ABL23" s="273"/>
      <c r="ABM23" s="273"/>
      <c r="ABN23" s="273"/>
      <c r="ABO23" s="273"/>
      <c r="ABP23" s="273"/>
      <c r="ABQ23" s="273"/>
      <c r="ABR23" s="273"/>
      <c r="ABS23" s="273"/>
      <c r="ABT23" s="273"/>
      <c r="ABU23" s="273"/>
      <c r="ABV23" s="273"/>
      <c r="ABW23" s="273"/>
      <c r="ABX23" s="273"/>
      <c r="ABY23" s="273"/>
      <c r="ABZ23" s="273"/>
      <c r="ACA23" s="273"/>
      <c r="ACB23" s="273"/>
      <c r="ACC23" s="273"/>
      <c r="ACD23" s="273"/>
      <c r="ACE23" s="273"/>
      <c r="ACF23" s="273"/>
      <c r="ACG23" s="273"/>
      <c r="ACH23" s="273"/>
      <c r="ACI23" s="273"/>
      <c r="ACJ23" s="273"/>
      <c r="ACK23" s="273"/>
      <c r="ACL23" s="273"/>
      <c r="ACM23" s="273"/>
      <c r="ACN23" s="273"/>
      <c r="ACO23" s="273"/>
      <c r="ACP23" s="273"/>
      <c r="ACQ23" s="273"/>
      <c r="ACR23" s="273"/>
      <c r="ACS23" s="273"/>
      <c r="ACT23" s="273"/>
      <c r="ACU23" s="273"/>
      <c r="ACV23" s="273"/>
      <c r="ACW23" s="273"/>
      <c r="ACX23" s="273"/>
      <c r="ACY23" s="273"/>
      <c r="ACZ23" s="273"/>
      <c r="ADA23" s="273"/>
      <c r="ADB23" s="273"/>
      <c r="ADC23" s="273"/>
      <c r="ADD23" s="273"/>
      <c r="ADE23" s="273"/>
      <c r="ADF23" s="273"/>
      <c r="ADG23" s="273"/>
      <c r="ADH23" s="273"/>
      <c r="ADI23" s="273"/>
      <c r="ADJ23" s="273"/>
      <c r="ADK23" s="273"/>
      <c r="ADL23" s="273"/>
      <c r="ADM23" s="273"/>
      <c r="ADN23" s="273"/>
      <c r="ADO23" s="273"/>
      <c r="ADP23" s="273"/>
      <c r="ADQ23" s="273"/>
      <c r="ADR23" s="273"/>
      <c r="ADS23" s="273"/>
      <c r="ADT23" s="273"/>
      <c r="ADU23" s="273"/>
      <c r="ADV23" s="273"/>
      <c r="ADW23" s="273"/>
      <c r="ADX23" s="273"/>
      <c r="ADY23" s="273"/>
      <c r="ADZ23" s="273"/>
      <c r="AEA23" s="273"/>
      <c r="AEB23" s="273"/>
      <c r="AEC23" s="273"/>
      <c r="AED23" s="273"/>
      <c r="AEE23" s="273"/>
      <c r="AEF23" s="273"/>
      <c r="AEG23" s="273"/>
      <c r="AEH23" s="273"/>
      <c r="AEI23" s="273"/>
      <c r="AEJ23" s="273"/>
      <c r="AEK23" s="273"/>
      <c r="AEL23" s="273"/>
      <c r="AEM23" s="273"/>
      <c r="AEN23" s="273"/>
      <c r="AEO23" s="273"/>
      <c r="AEP23" s="273"/>
      <c r="AEQ23" s="273"/>
      <c r="AER23" s="273"/>
      <c r="AES23" s="273"/>
      <c r="AET23" s="273"/>
      <c r="AEU23" s="273"/>
      <c r="AEV23" s="273"/>
      <c r="AEW23" s="273"/>
      <c r="AEX23" s="273"/>
      <c r="AEY23" s="273"/>
      <c r="AEZ23" s="273"/>
      <c r="AFA23" s="273"/>
      <c r="AFB23" s="273"/>
      <c r="AFC23" s="273"/>
      <c r="AFD23" s="273"/>
      <c r="AFE23" s="273"/>
      <c r="AFF23" s="273"/>
      <c r="AFG23" s="273"/>
      <c r="AFH23" s="273"/>
      <c r="AFI23" s="273"/>
      <c r="AFJ23" s="273"/>
      <c r="AFK23" s="273"/>
      <c r="AFL23" s="273"/>
      <c r="AFM23" s="273"/>
      <c r="AFN23" s="273"/>
      <c r="AFO23" s="273"/>
      <c r="AFP23" s="273"/>
      <c r="AFQ23" s="273"/>
      <c r="AFR23" s="273"/>
      <c r="AFS23" s="273"/>
      <c r="AFT23" s="273"/>
      <c r="AFU23" s="273"/>
      <c r="AFV23" s="273"/>
      <c r="AFW23" s="273"/>
      <c r="AFX23" s="273"/>
      <c r="AFY23" s="273"/>
      <c r="AFZ23" s="273"/>
      <c r="AGA23" s="273"/>
      <c r="AGB23" s="273"/>
      <c r="AGC23" s="273"/>
      <c r="AGD23" s="273"/>
      <c r="AGE23" s="273"/>
      <c r="AGF23" s="273"/>
      <c r="AGG23" s="273"/>
      <c r="AGH23" s="273"/>
      <c r="AGI23" s="273"/>
      <c r="AGJ23" s="273"/>
      <c r="AGK23" s="273"/>
      <c r="AGL23" s="273"/>
      <c r="AGM23" s="273"/>
      <c r="AGN23" s="273"/>
      <c r="AGO23" s="273"/>
      <c r="AGP23" s="273"/>
      <c r="AGQ23" s="273"/>
      <c r="AGR23" s="273"/>
      <c r="AGS23" s="273"/>
      <c r="AGT23" s="273"/>
      <c r="AGU23" s="273"/>
      <c r="AGV23" s="273"/>
      <c r="AGW23" s="273"/>
      <c r="AGX23" s="273"/>
      <c r="AGY23" s="273"/>
      <c r="AGZ23" s="273"/>
      <c r="AHA23" s="273"/>
      <c r="AHB23" s="273"/>
      <c r="AHC23" s="273"/>
      <c r="AHD23" s="273"/>
      <c r="AHE23" s="273"/>
      <c r="AHF23" s="273"/>
      <c r="AHG23" s="273"/>
      <c r="AHH23" s="273"/>
      <c r="AHI23" s="273"/>
      <c r="AHJ23" s="273"/>
      <c r="AHK23" s="273"/>
      <c r="AHL23" s="273"/>
      <c r="AHM23" s="273"/>
      <c r="AHN23" s="273"/>
      <c r="AHO23" s="273"/>
      <c r="AHP23" s="273"/>
      <c r="AHQ23" s="273"/>
      <c r="AHR23" s="273"/>
      <c r="AHS23" s="273"/>
      <c r="AHT23" s="273"/>
      <c r="AHU23" s="273"/>
      <c r="AHV23" s="273"/>
      <c r="AHW23" s="273"/>
      <c r="AHX23" s="273"/>
      <c r="AHY23" s="273"/>
      <c r="AHZ23" s="273"/>
      <c r="AIA23" s="273"/>
      <c r="AIB23" s="273"/>
      <c r="AIC23" s="273"/>
      <c r="AID23" s="273"/>
      <c r="AIE23" s="273"/>
      <c r="AIF23" s="273"/>
      <c r="AIG23" s="273"/>
      <c r="AIH23" s="273"/>
      <c r="AII23" s="273"/>
      <c r="AIJ23" s="273"/>
      <c r="AIK23" s="273"/>
      <c r="AIL23" s="273"/>
      <c r="AIM23" s="273"/>
      <c r="AIN23" s="273"/>
      <c r="AIO23" s="273"/>
      <c r="AIP23" s="273"/>
      <c r="AIQ23" s="273"/>
      <c r="AIR23" s="273"/>
      <c r="AIS23" s="273"/>
      <c r="AIT23" s="273"/>
      <c r="AIU23" s="273"/>
      <c r="AIV23" s="273"/>
      <c r="AIW23" s="273"/>
      <c r="AIX23" s="273"/>
      <c r="AIY23" s="273"/>
      <c r="AIZ23" s="273"/>
      <c r="AJA23" s="273"/>
      <c r="AJB23" s="273"/>
      <c r="AJC23" s="273"/>
      <c r="AJD23" s="273"/>
      <c r="AJE23" s="273"/>
      <c r="AJF23" s="273"/>
      <c r="AJG23" s="273"/>
      <c r="AJH23" s="273"/>
      <c r="AJI23" s="273"/>
      <c r="AJJ23" s="273"/>
      <c r="AJK23" s="273"/>
      <c r="AJL23" s="273"/>
      <c r="AJM23" s="273"/>
      <c r="AJN23" s="273"/>
      <c r="AJO23" s="273"/>
      <c r="AJP23" s="273"/>
      <c r="AJQ23" s="273"/>
      <c r="AJR23" s="273"/>
      <c r="AJS23" s="273"/>
      <c r="AJT23" s="273"/>
      <c r="AJU23" s="273"/>
      <c r="AJV23" s="273"/>
      <c r="AJW23" s="273"/>
      <c r="AJX23" s="273"/>
      <c r="AJY23" s="273"/>
      <c r="AJZ23" s="273"/>
      <c r="AKA23" s="273"/>
      <c r="AKB23" s="273"/>
      <c r="AKC23" s="273"/>
      <c r="AKD23" s="273"/>
      <c r="AKE23" s="273"/>
      <c r="AKF23" s="273"/>
      <c r="AKG23" s="273"/>
      <c r="AKH23" s="273"/>
      <c r="AKI23" s="273"/>
      <c r="AKJ23" s="273"/>
      <c r="AKK23" s="273"/>
      <c r="AKL23" s="273"/>
      <c r="AKM23" s="273"/>
      <c r="AKN23" s="273"/>
      <c r="AKO23" s="273"/>
      <c r="AKP23" s="273"/>
      <c r="AKQ23" s="273"/>
      <c r="AKR23" s="273"/>
      <c r="AKS23" s="273"/>
      <c r="AKT23" s="273"/>
      <c r="AKU23" s="273"/>
      <c r="AKV23" s="273"/>
      <c r="AKW23" s="273"/>
      <c r="AKX23" s="273"/>
      <c r="AKY23" s="273"/>
      <c r="AKZ23" s="273"/>
      <c r="ALA23" s="273"/>
      <c r="ALB23" s="273"/>
      <c r="ALC23" s="273"/>
      <c r="ALD23" s="273"/>
      <c r="ALE23" s="273"/>
      <c r="ALF23" s="273"/>
      <c r="ALG23" s="273"/>
      <c r="ALH23" s="273"/>
      <c r="ALI23" s="273"/>
      <c r="ALJ23" s="273"/>
      <c r="ALK23" s="273"/>
      <c r="ALL23" s="273"/>
      <c r="ALM23" s="273"/>
      <c r="ALN23" s="273"/>
      <c r="ALO23" s="273"/>
      <c r="ALP23" s="273"/>
      <c r="ALQ23" s="273"/>
      <c r="ALR23" s="273"/>
      <c r="ALS23" s="273"/>
      <c r="ALT23" s="273"/>
      <c r="ALU23" s="273"/>
      <c r="ALV23" s="273"/>
      <c r="ALW23" s="273"/>
      <c r="ALX23" s="273"/>
      <c r="ALY23" s="273"/>
      <c r="ALZ23" s="273"/>
      <c r="AMA23" s="273"/>
      <c r="AMB23" s="273"/>
      <c r="AMC23" s="273"/>
      <c r="AMD23" s="273"/>
      <c r="AME23" s="273"/>
      <c r="AMF23" s="273"/>
      <c r="AMG23" s="273"/>
      <c r="AMH23" s="273"/>
      <c r="AMI23" s="273"/>
      <c r="AMJ23" s="273"/>
    </row>
    <row r="24" spans="1:1024" ht="24" customHeight="1" x14ac:dyDescent="0.2">
      <c r="A24" s="341">
        <v>13</v>
      </c>
      <c r="B24" s="342">
        <v>4</v>
      </c>
      <c r="C24" s="379"/>
      <c r="D24" s="1627" t="s">
        <v>58</v>
      </c>
      <c r="E24" s="344" t="s">
        <v>49</v>
      </c>
      <c r="F24" s="345">
        <v>1</v>
      </c>
      <c r="G24" s="345">
        <v>1</v>
      </c>
      <c r="H24" s="346">
        <f>G24*100/F24</f>
        <v>100</v>
      </c>
      <c r="I24" s="346">
        <v>2</v>
      </c>
      <c r="J24" s="347">
        <f>I24*G24</f>
        <v>2</v>
      </c>
      <c r="K24" s="348">
        <f>J24*B24</f>
        <v>8</v>
      </c>
      <c r="L24" s="348">
        <f>B24*7960</f>
        <v>31840</v>
      </c>
      <c r="M24" s="348">
        <f>L24*J24</f>
        <v>63680</v>
      </c>
      <c r="N24" s="348"/>
      <c r="O24" s="348"/>
      <c r="P24" s="349">
        <f>K24+N24</f>
        <v>8</v>
      </c>
      <c r="Q24" s="349">
        <f>M24+P24</f>
        <v>63688</v>
      </c>
      <c r="R24" s="367"/>
      <c r="S24" s="351"/>
      <c r="T24" s="362">
        <v>13</v>
      </c>
      <c r="U24" s="1634" t="s">
        <v>58</v>
      </c>
      <c r="V24" s="363" t="s">
        <v>49</v>
      </c>
      <c r="W24" s="345">
        <v>1</v>
      </c>
      <c r="X24" s="345">
        <v>1</v>
      </c>
      <c r="Y24" s="346">
        <f>X24*100/W24</f>
        <v>100</v>
      </c>
      <c r="Z24" s="346">
        <v>2</v>
      </c>
      <c r="AA24" s="347">
        <f>Z24*X24</f>
        <v>2</v>
      </c>
      <c r="AB24" s="364"/>
      <c r="AC24" s="355">
        <f>AF24+AH24+AJ24+AL24+AN24+AP24+AR24+AT24+AV24+AX24+AZ24+BB24</f>
        <v>2</v>
      </c>
      <c r="AD24" s="355">
        <f>AG24+AI24+AK24+AM24+AO24+AQ24+AS24+AU24+AW24+AY24+BA24+BC24</f>
        <v>0</v>
      </c>
      <c r="AE24" s="356">
        <f>AD24*100/AC24</f>
        <v>0</v>
      </c>
      <c r="AF24" s="365"/>
      <c r="AG24" s="365"/>
      <c r="AH24" s="365"/>
      <c r="AI24" s="365"/>
      <c r="AJ24" s="365"/>
      <c r="AK24" s="365"/>
      <c r="AL24" s="365"/>
      <c r="AM24" s="365"/>
      <c r="AN24" s="365"/>
      <c r="AO24" s="365"/>
      <c r="AP24" s="365"/>
      <c r="AQ24" s="365"/>
      <c r="AR24" s="358"/>
      <c r="AS24" s="358"/>
      <c r="AT24" s="359"/>
      <c r="AU24" s="359"/>
      <c r="AV24" s="359">
        <v>1</v>
      </c>
      <c r="AW24" s="359"/>
      <c r="AX24" s="359">
        <v>1</v>
      </c>
      <c r="AY24" s="359"/>
      <c r="AZ24" s="359"/>
      <c r="BA24" s="359"/>
      <c r="BB24" s="364"/>
      <c r="BC24" s="364"/>
      <c r="BD24" s="355">
        <f>AF24+AH24+AJ24+AL24+AN24+AP24+AR24+AT24+AV24+AX24+AZ24</f>
        <v>2</v>
      </c>
      <c r="BE24" s="355">
        <f>AG24+AI24+AK24+AM24+AO24+AQ24+AS24+AU24+AW24+AY24+BA24+BC24</f>
        <v>0</v>
      </c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  <c r="BP24" s="273"/>
      <c r="BQ24" s="273"/>
      <c r="BR24" s="273"/>
      <c r="BS24" s="273"/>
      <c r="BT24" s="273"/>
      <c r="BU24" s="273"/>
      <c r="BV24" s="273"/>
      <c r="BW24" s="273"/>
      <c r="BX24" s="273"/>
      <c r="BY24" s="273"/>
      <c r="BZ24" s="273"/>
      <c r="CA24" s="273"/>
      <c r="CB24" s="273"/>
      <c r="CC24" s="273"/>
      <c r="CD24" s="273"/>
      <c r="CE24" s="273"/>
      <c r="CF24" s="273"/>
      <c r="CG24" s="273"/>
      <c r="CH24" s="273"/>
      <c r="CI24" s="273"/>
      <c r="CJ24" s="273"/>
      <c r="CK24" s="273"/>
      <c r="CL24" s="273"/>
      <c r="CM24" s="273"/>
      <c r="CN24" s="273"/>
      <c r="CO24" s="273"/>
      <c r="CP24" s="273"/>
      <c r="CQ24" s="273"/>
      <c r="CR24" s="273"/>
      <c r="CS24" s="273"/>
      <c r="CT24" s="273"/>
      <c r="CU24" s="273"/>
      <c r="CV24" s="273"/>
      <c r="CW24" s="273"/>
      <c r="CX24" s="273"/>
      <c r="CY24" s="273"/>
      <c r="CZ24" s="273"/>
      <c r="DA24" s="273"/>
      <c r="DB24" s="273"/>
      <c r="DC24" s="273"/>
      <c r="DD24" s="273"/>
      <c r="DE24" s="273"/>
      <c r="DF24" s="273"/>
      <c r="DG24" s="273"/>
      <c r="DH24" s="273"/>
      <c r="DI24" s="273"/>
      <c r="DJ24" s="273"/>
      <c r="DK24" s="273"/>
      <c r="DL24" s="273"/>
      <c r="DM24" s="273"/>
      <c r="DN24" s="273"/>
      <c r="DO24" s="273"/>
      <c r="DP24" s="273"/>
      <c r="DQ24" s="273"/>
      <c r="DR24" s="273"/>
      <c r="DS24" s="273"/>
      <c r="DT24" s="273"/>
      <c r="DU24" s="273"/>
      <c r="DV24" s="273"/>
      <c r="DW24" s="273"/>
      <c r="DX24" s="273"/>
      <c r="DY24" s="273"/>
      <c r="DZ24" s="273"/>
      <c r="EA24" s="273"/>
      <c r="EB24" s="273"/>
      <c r="EC24" s="273"/>
      <c r="ED24" s="273"/>
      <c r="EE24" s="273"/>
      <c r="EF24" s="273"/>
      <c r="EG24" s="273"/>
      <c r="EH24" s="273"/>
      <c r="EI24" s="273"/>
      <c r="EJ24" s="273"/>
      <c r="EK24" s="273"/>
      <c r="EL24" s="273"/>
      <c r="EM24" s="273"/>
      <c r="EN24" s="273"/>
      <c r="EO24" s="273"/>
      <c r="EP24" s="273"/>
      <c r="EQ24" s="273"/>
      <c r="ER24" s="273"/>
      <c r="ES24" s="273"/>
      <c r="ET24" s="273"/>
      <c r="EU24" s="273"/>
      <c r="EV24" s="273"/>
      <c r="EW24" s="273"/>
      <c r="EX24" s="273"/>
      <c r="EY24" s="273"/>
      <c r="EZ24" s="273"/>
      <c r="FA24" s="273"/>
      <c r="FB24" s="273"/>
      <c r="FC24" s="273"/>
      <c r="FD24" s="273"/>
      <c r="FE24" s="273"/>
      <c r="FF24" s="273"/>
      <c r="FG24" s="273"/>
      <c r="FH24" s="273"/>
      <c r="FI24" s="273"/>
      <c r="FJ24" s="273"/>
      <c r="FK24" s="273"/>
      <c r="FL24" s="273"/>
      <c r="FM24" s="273"/>
      <c r="FN24" s="273"/>
      <c r="FO24" s="273"/>
      <c r="FP24" s="273"/>
      <c r="FQ24" s="273"/>
      <c r="FR24" s="273"/>
      <c r="FS24" s="273"/>
      <c r="FT24" s="273"/>
      <c r="FU24" s="273"/>
      <c r="FV24" s="273"/>
      <c r="FW24" s="273"/>
      <c r="FX24" s="273"/>
      <c r="FY24" s="273"/>
      <c r="FZ24" s="273"/>
      <c r="GA24" s="273"/>
      <c r="GB24" s="273"/>
      <c r="GC24" s="273"/>
      <c r="GD24" s="273"/>
      <c r="GE24" s="273"/>
      <c r="GF24" s="273"/>
      <c r="GG24" s="273"/>
      <c r="GH24" s="273"/>
      <c r="GI24" s="273"/>
      <c r="GJ24" s="273"/>
      <c r="GK24" s="273"/>
      <c r="GL24" s="273"/>
      <c r="GM24" s="273"/>
      <c r="GN24" s="273"/>
      <c r="GO24" s="273"/>
      <c r="GP24" s="273"/>
      <c r="GQ24" s="273"/>
      <c r="GR24" s="273"/>
      <c r="GS24" s="273"/>
      <c r="GT24" s="273"/>
      <c r="GU24" s="273"/>
      <c r="GV24" s="273"/>
      <c r="GW24" s="273"/>
      <c r="GX24" s="273"/>
      <c r="GY24" s="273"/>
      <c r="GZ24" s="273"/>
      <c r="HA24" s="273"/>
      <c r="HB24" s="273"/>
      <c r="HC24" s="273"/>
      <c r="HD24" s="273"/>
      <c r="HE24" s="273"/>
      <c r="HF24" s="273"/>
      <c r="HG24" s="273"/>
      <c r="HH24" s="273"/>
      <c r="HI24" s="273"/>
      <c r="HJ24" s="273"/>
      <c r="HK24" s="273"/>
      <c r="HL24" s="273"/>
      <c r="HM24" s="273"/>
      <c r="HN24" s="273"/>
      <c r="HO24" s="273"/>
      <c r="HP24" s="273"/>
      <c r="HQ24" s="273"/>
      <c r="HR24" s="273"/>
      <c r="HS24" s="273"/>
      <c r="HT24" s="273"/>
      <c r="HU24" s="273"/>
      <c r="HV24" s="273"/>
      <c r="HW24" s="273"/>
      <c r="HX24" s="273"/>
      <c r="HY24" s="273"/>
      <c r="HZ24" s="273"/>
      <c r="IA24" s="273"/>
      <c r="IB24" s="273"/>
      <c r="IC24" s="273"/>
      <c r="ID24" s="273"/>
      <c r="IE24" s="273"/>
      <c r="IF24" s="273"/>
      <c r="IG24" s="273"/>
      <c r="IH24" s="273"/>
      <c r="II24" s="273"/>
      <c r="IJ24" s="273"/>
      <c r="IK24" s="273"/>
      <c r="IL24" s="273"/>
      <c r="IM24" s="273"/>
      <c r="IN24" s="273"/>
      <c r="IO24" s="273"/>
      <c r="IP24" s="273"/>
      <c r="IQ24" s="273"/>
      <c r="IR24" s="273"/>
      <c r="IS24" s="273"/>
      <c r="IT24" s="273"/>
      <c r="IU24" s="273"/>
      <c r="IV24" s="273"/>
      <c r="IW24" s="273"/>
      <c r="IX24" s="273"/>
      <c r="IY24" s="273"/>
      <c r="IZ24" s="273"/>
      <c r="JA24" s="273"/>
      <c r="JB24" s="273"/>
      <c r="JC24" s="273"/>
      <c r="JD24" s="273"/>
      <c r="JE24" s="273"/>
      <c r="JF24" s="273"/>
      <c r="JG24" s="273"/>
      <c r="JH24" s="273"/>
      <c r="JI24" s="273"/>
      <c r="JJ24" s="273"/>
      <c r="JK24" s="273"/>
      <c r="JL24" s="273"/>
      <c r="JM24" s="273"/>
      <c r="JN24" s="273"/>
      <c r="JO24" s="273"/>
      <c r="JP24" s="273"/>
      <c r="JQ24" s="273"/>
      <c r="JR24" s="273"/>
      <c r="JS24" s="273"/>
      <c r="JT24" s="273"/>
      <c r="JU24" s="273"/>
      <c r="JV24" s="273"/>
      <c r="JW24" s="273"/>
      <c r="JX24" s="273"/>
      <c r="JY24" s="273"/>
      <c r="JZ24" s="273"/>
      <c r="KA24" s="273"/>
      <c r="KB24" s="273"/>
      <c r="KC24" s="273"/>
      <c r="KD24" s="273"/>
      <c r="KE24" s="273"/>
      <c r="KF24" s="273"/>
      <c r="KG24" s="273"/>
      <c r="KH24" s="273"/>
      <c r="KI24" s="273"/>
      <c r="KJ24" s="273"/>
      <c r="KK24" s="273"/>
      <c r="KL24" s="273"/>
      <c r="KM24" s="273"/>
      <c r="KN24" s="273"/>
      <c r="KO24" s="273"/>
      <c r="KP24" s="273"/>
      <c r="KQ24" s="273"/>
      <c r="KR24" s="273"/>
      <c r="KS24" s="273"/>
      <c r="KT24" s="273"/>
      <c r="KU24" s="273"/>
      <c r="KV24" s="273"/>
      <c r="KW24" s="273"/>
      <c r="KX24" s="273"/>
      <c r="KY24" s="273"/>
      <c r="KZ24" s="273"/>
      <c r="LA24" s="273"/>
      <c r="LB24" s="273"/>
      <c r="LC24" s="273"/>
      <c r="LD24" s="273"/>
      <c r="LE24" s="273"/>
      <c r="LF24" s="273"/>
      <c r="LG24" s="273"/>
      <c r="LH24" s="273"/>
      <c r="LI24" s="273"/>
      <c r="LJ24" s="273"/>
      <c r="LK24" s="273"/>
      <c r="LL24" s="273"/>
      <c r="LM24" s="273"/>
      <c r="LN24" s="273"/>
      <c r="LO24" s="273"/>
      <c r="LP24" s="273"/>
      <c r="LQ24" s="273"/>
      <c r="LR24" s="273"/>
      <c r="LS24" s="273"/>
      <c r="LT24" s="273"/>
      <c r="LU24" s="273"/>
      <c r="LV24" s="273"/>
      <c r="LW24" s="273"/>
      <c r="LX24" s="273"/>
      <c r="LY24" s="273"/>
      <c r="LZ24" s="273"/>
      <c r="MA24" s="273"/>
      <c r="MB24" s="273"/>
      <c r="MC24" s="273"/>
      <c r="MD24" s="273"/>
      <c r="ME24" s="273"/>
      <c r="MF24" s="273"/>
      <c r="MG24" s="273"/>
      <c r="MH24" s="273"/>
      <c r="MI24" s="273"/>
      <c r="MJ24" s="273"/>
      <c r="MK24" s="273"/>
      <c r="ML24" s="273"/>
      <c r="MM24" s="273"/>
      <c r="MN24" s="273"/>
      <c r="MO24" s="273"/>
      <c r="MP24" s="273"/>
      <c r="MQ24" s="273"/>
      <c r="MR24" s="273"/>
      <c r="MS24" s="273"/>
      <c r="MT24" s="273"/>
      <c r="MU24" s="273"/>
      <c r="MV24" s="273"/>
      <c r="MW24" s="273"/>
      <c r="MX24" s="273"/>
      <c r="MY24" s="273"/>
      <c r="MZ24" s="273"/>
      <c r="NA24" s="273"/>
      <c r="NB24" s="273"/>
      <c r="NC24" s="273"/>
      <c r="ND24" s="273"/>
      <c r="NE24" s="273"/>
      <c r="NF24" s="273"/>
      <c r="NG24" s="273"/>
      <c r="NH24" s="273"/>
      <c r="NI24" s="273"/>
      <c r="NJ24" s="273"/>
      <c r="NK24" s="273"/>
      <c r="NL24" s="273"/>
      <c r="NM24" s="273"/>
      <c r="NN24" s="273"/>
      <c r="NO24" s="273"/>
      <c r="NP24" s="273"/>
      <c r="NQ24" s="273"/>
      <c r="NR24" s="273"/>
      <c r="NS24" s="273"/>
      <c r="NT24" s="273"/>
      <c r="NU24" s="273"/>
      <c r="NV24" s="273"/>
      <c r="NW24" s="273"/>
      <c r="NX24" s="273"/>
      <c r="NY24" s="273"/>
      <c r="NZ24" s="273"/>
      <c r="OA24" s="273"/>
      <c r="OB24" s="273"/>
      <c r="OC24" s="273"/>
      <c r="OD24" s="273"/>
      <c r="OE24" s="273"/>
      <c r="OF24" s="273"/>
      <c r="OG24" s="273"/>
      <c r="OH24" s="273"/>
      <c r="OI24" s="273"/>
      <c r="OJ24" s="273"/>
      <c r="OK24" s="273"/>
      <c r="OL24" s="273"/>
      <c r="OM24" s="273"/>
      <c r="ON24" s="273"/>
      <c r="OO24" s="273"/>
      <c r="OP24" s="273"/>
      <c r="OQ24" s="273"/>
      <c r="OR24" s="273"/>
      <c r="OS24" s="273"/>
      <c r="OT24" s="273"/>
      <c r="OU24" s="273"/>
      <c r="OV24" s="273"/>
      <c r="OW24" s="273"/>
      <c r="OX24" s="273"/>
      <c r="OY24" s="273"/>
      <c r="OZ24" s="273"/>
      <c r="PA24" s="273"/>
      <c r="PB24" s="273"/>
      <c r="PC24" s="273"/>
      <c r="PD24" s="273"/>
      <c r="PE24" s="273"/>
      <c r="PF24" s="273"/>
      <c r="PG24" s="273"/>
      <c r="PH24" s="273"/>
      <c r="PI24" s="273"/>
      <c r="PJ24" s="273"/>
      <c r="PK24" s="273"/>
      <c r="PL24" s="273"/>
      <c r="PM24" s="273"/>
      <c r="PN24" s="273"/>
      <c r="PO24" s="273"/>
      <c r="PP24" s="273"/>
      <c r="PQ24" s="273"/>
      <c r="PR24" s="273"/>
      <c r="PS24" s="273"/>
      <c r="PT24" s="273"/>
      <c r="PU24" s="273"/>
      <c r="PV24" s="273"/>
      <c r="PW24" s="273"/>
      <c r="PX24" s="273"/>
      <c r="PY24" s="273"/>
      <c r="PZ24" s="273"/>
      <c r="QA24" s="273"/>
      <c r="QB24" s="273"/>
      <c r="QC24" s="273"/>
      <c r="QD24" s="273"/>
      <c r="QE24" s="273"/>
      <c r="QF24" s="273"/>
      <c r="QG24" s="273"/>
      <c r="QH24" s="273"/>
      <c r="QI24" s="273"/>
      <c r="QJ24" s="273"/>
      <c r="QK24" s="273"/>
      <c r="QL24" s="273"/>
      <c r="QM24" s="273"/>
      <c r="QN24" s="273"/>
      <c r="QO24" s="273"/>
      <c r="QP24" s="273"/>
      <c r="QQ24" s="273"/>
      <c r="QR24" s="273"/>
      <c r="QS24" s="273"/>
      <c r="QT24" s="273"/>
      <c r="QU24" s="273"/>
      <c r="QV24" s="273"/>
      <c r="QW24" s="273"/>
      <c r="QX24" s="273"/>
      <c r="QY24" s="273"/>
      <c r="QZ24" s="273"/>
      <c r="RA24" s="273"/>
      <c r="RB24" s="273"/>
      <c r="RC24" s="273"/>
      <c r="RD24" s="273"/>
      <c r="RE24" s="273"/>
      <c r="RF24" s="273"/>
      <c r="RG24" s="273"/>
      <c r="RH24" s="273"/>
      <c r="RI24" s="273"/>
      <c r="RJ24" s="273"/>
      <c r="RK24" s="273"/>
      <c r="RL24" s="273"/>
      <c r="RM24" s="273"/>
      <c r="RN24" s="273"/>
      <c r="RO24" s="273"/>
      <c r="RP24" s="273"/>
      <c r="RQ24" s="273"/>
      <c r="RR24" s="273"/>
      <c r="RS24" s="273"/>
      <c r="RT24" s="273"/>
      <c r="RU24" s="273"/>
      <c r="RV24" s="273"/>
      <c r="RW24" s="273"/>
      <c r="RX24" s="273"/>
      <c r="RY24" s="273"/>
      <c r="RZ24" s="273"/>
      <c r="SA24" s="273"/>
      <c r="SB24" s="273"/>
      <c r="SC24" s="273"/>
      <c r="SD24" s="273"/>
      <c r="SE24" s="273"/>
      <c r="SF24" s="273"/>
      <c r="SG24" s="273"/>
      <c r="SH24" s="273"/>
      <c r="SI24" s="273"/>
      <c r="SJ24" s="273"/>
      <c r="SK24" s="273"/>
      <c r="SL24" s="273"/>
      <c r="SM24" s="273"/>
      <c r="SN24" s="273"/>
      <c r="SO24" s="273"/>
      <c r="SP24" s="273"/>
      <c r="SQ24" s="273"/>
      <c r="SR24" s="273"/>
      <c r="SS24" s="273"/>
      <c r="ST24" s="273"/>
      <c r="SU24" s="273"/>
      <c r="SV24" s="273"/>
      <c r="SW24" s="273"/>
      <c r="SX24" s="273"/>
      <c r="SY24" s="273"/>
      <c r="SZ24" s="273"/>
      <c r="TA24" s="273"/>
      <c r="TB24" s="273"/>
      <c r="TC24" s="273"/>
      <c r="TD24" s="273"/>
      <c r="TE24" s="273"/>
      <c r="TF24" s="273"/>
      <c r="TG24" s="273"/>
      <c r="TH24" s="273"/>
      <c r="TI24" s="273"/>
      <c r="TJ24" s="273"/>
      <c r="TK24" s="273"/>
      <c r="TL24" s="273"/>
      <c r="TM24" s="273"/>
      <c r="TN24" s="273"/>
      <c r="TO24" s="273"/>
      <c r="TP24" s="273"/>
      <c r="TQ24" s="273"/>
      <c r="TR24" s="273"/>
      <c r="TS24" s="273"/>
      <c r="TT24" s="273"/>
      <c r="TU24" s="273"/>
      <c r="TV24" s="273"/>
      <c r="TW24" s="273"/>
      <c r="TX24" s="273"/>
      <c r="TY24" s="273"/>
      <c r="TZ24" s="273"/>
      <c r="UA24" s="273"/>
      <c r="UB24" s="273"/>
      <c r="UC24" s="273"/>
      <c r="UD24" s="273"/>
      <c r="UE24" s="273"/>
      <c r="UF24" s="273"/>
      <c r="UG24" s="273"/>
      <c r="UH24" s="273"/>
      <c r="UI24" s="273"/>
      <c r="UJ24" s="273"/>
      <c r="UK24" s="273"/>
      <c r="UL24" s="273"/>
      <c r="UM24" s="273"/>
      <c r="UN24" s="273"/>
      <c r="UO24" s="273"/>
      <c r="UP24" s="273"/>
      <c r="UQ24" s="273"/>
      <c r="UR24" s="273"/>
      <c r="US24" s="273"/>
      <c r="UT24" s="273"/>
      <c r="UU24" s="273"/>
      <c r="UV24" s="273"/>
      <c r="UW24" s="273"/>
      <c r="UX24" s="273"/>
      <c r="UY24" s="273"/>
      <c r="UZ24" s="273"/>
      <c r="VA24" s="273"/>
      <c r="VB24" s="273"/>
      <c r="VC24" s="273"/>
      <c r="VD24" s="273"/>
      <c r="VE24" s="273"/>
      <c r="VF24" s="273"/>
      <c r="VG24" s="273"/>
      <c r="VH24" s="273"/>
      <c r="VI24" s="273"/>
      <c r="VJ24" s="273"/>
      <c r="VK24" s="273"/>
      <c r="VL24" s="273"/>
      <c r="VM24" s="273"/>
      <c r="VN24" s="273"/>
      <c r="VO24" s="273"/>
      <c r="VP24" s="273"/>
      <c r="VQ24" s="273"/>
      <c r="VR24" s="273"/>
      <c r="VS24" s="273"/>
      <c r="VT24" s="273"/>
      <c r="VU24" s="273"/>
      <c r="VV24" s="273"/>
      <c r="VW24" s="273"/>
      <c r="VX24" s="273"/>
      <c r="VY24" s="273"/>
      <c r="VZ24" s="273"/>
      <c r="WA24" s="273"/>
      <c r="WB24" s="273"/>
      <c r="WC24" s="273"/>
      <c r="WD24" s="273"/>
      <c r="WE24" s="273"/>
      <c r="WF24" s="273"/>
      <c r="WG24" s="273"/>
      <c r="WH24" s="273"/>
      <c r="WI24" s="273"/>
      <c r="WJ24" s="273"/>
      <c r="WK24" s="273"/>
      <c r="WL24" s="273"/>
      <c r="WM24" s="273"/>
      <c r="WN24" s="273"/>
      <c r="WO24" s="273"/>
      <c r="WP24" s="273"/>
      <c r="WQ24" s="273"/>
      <c r="WR24" s="273"/>
      <c r="WS24" s="273"/>
      <c r="WT24" s="273"/>
      <c r="WU24" s="273"/>
      <c r="WV24" s="273"/>
      <c r="WW24" s="273"/>
      <c r="WX24" s="273"/>
      <c r="WY24" s="273"/>
      <c r="WZ24" s="273"/>
      <c r="XA24" s="273"/>
      <c r="XB24" s="273"/>
      <c r="XC24" s="273"/>
      <c r="XD24" s="273"/>
      <c r="XE24" s="273"/>
      <c r="XF24" s="273"/>
      <c r="XG24" s="273"/>
      <c r="XH24" s="273"/>
      <c r="XI24" s="273"/>
      <c r="XJ24" s="273"/>
      <c r="XK24" s="273"/>
      <c r="XL24" s="273"/>
      <c r="XM24" s="273"/>
      <c r="XN24" s="273"/>
      <c r="XO24" s="273"/>
      <c r="XP24" s="273"/>
      <c r="XQ24" s="273"/>
      <c r="XR24" s="273"/>
      <c r="XS24" s="273"/>
      <c r="XT24" s="273"/>
      <c r="XU24" s="273"/>
      <c r="XV24" s="273"/>
      <c r="XW24" s="273"/>
      <c r="XX24" s="273"/>
      <c r="XY24" s="273"/>
      <c r="XZ24" s="273"/>
      <c r="YA24" s="273"/>
      <c r="YB24" s="273"/>
      <c r="YC24" s="273"/>
      <c r="YD24" s="273"/>
      <c r="YE24" s="273"/>
      <c r="YF24" s="273"/>
      <c r="YG24" s="273"/>
      <c r="YH24" s="273"/>
      <c r="YI24" s="273"/>
      <c r="YJ24" s="273"/>
      <c r="YK24" s="273"/>
      <c r="YL24" s="273"/>
      <c r="YM24" s="273"/>
      <c r="YN24" s="273"/>
      <c r="YO24" s="273"/>
      <c r="YP24" s="273"/>
      <c r="YQ24" s="273"/>
      <c r="YR24" s="273"/>
      <c r="YS24" s="273"/>
      <c r="YT24" s="273"/>
      <c r="YU24" s="273"/>
      <c r="YV24" s="273"/>
      <c r="YW24" s="273"/>
      <c r="YX24" s="273"/>
      <c r="YY24" s="273"/>
      <c r="YZ24" s="273"/>
      <c r="ZA24" s="273"/>
      <c r="ZB24" s="273"/>
      <c r="ZC24" s="273"/>
      <c r="ZD24" s="273"/>
      <c r="ZE24" s="273"/>
      <c r="ZF24" s="273"/>
      <c r="ZG24" s="273"/>
      <c r="ZH24" s="273"/>
      <c r="ZI24" s="273"/>
      <c r="ZJ24" s="273"/>
      <c r="ZK24" s="273"/>
      <c r="ZL24" s="273"/>
      <c r="ZM24" s="273"/>
      <c r="ZN24" s="273"/>
      <c r="ZO24" s="273"/>
      <c r="ZP24" s="273"/>
      <c r="ZQ24" s="273"/>
      <c r="ZR24" s="273"/>
      <c r="ZS24" s="273"/>
      <c r="ZT24" s="273"/>
      <c r="ZU24" s="273"/>
      <c r="ZV24" s="273"/>
      <c r="ZW24" s="273"/>
      <c r="ZX24" s="273"/>
      <c r="ZY24" s="273"/>
      <c r="ZZ24" s="273"/>
      <c r="AAA24" s="273"/>
      <c r="AAB24" s="273"/>
      <c r="AAC24" s="273"/>
      <c r="AAD24" s="273"/>
      <c r="AAE24" s="273"/>
      <c r="AAF24" s="273"/>
      <c r="AAG24" s="273"/>
      <c r="AAH24" s="273"/>
      <c r="AAI24" s="273"/>
      <c r="AAJ24" s="273"/>
      <c r="AAK24" s="273"/>
      <c r="AAL24" s="273"/>
      <c r="AAM24" s="273"/>
      <c r="AAN24" s="273"/>
      <c r="AAO24" s="273"/>
      <c r="AAP24" s="273"/>
      <c r="AAQ24" s="273"/>
      <c r="AAR24" s="273"/>
      <c r="AAS24" s="273"/>
      <c r="AAT24" s="273"/>
      <c r="AAU24" s="273"/>
      <c r="AAV24" s="273"/>
      <c r="AAW24" s="273"/>
      <c r="AAX24" s="273"/>
      <c r="AAY24" s="273"/>
      <c r="AAZ24" s="273"/>
      <c r="ABA24" s="273"/>
      <c r="ABB24" s="273"/>
      <c r="ABC24" s="273"/>
      <c r="ABD24" s="273"/>
      <c r="ABE24" s="273"/>
      <c r="ABF24" s="273"/>
      <c r="ABG24" s="273"/>
      <c r="ABH24" s="273"/>
      <c r="ABI24" s="273"/>
      <c r="ABJ24" s="273"/>
      <c r="ABK24" s="273"/>
      <c r="ABL24" s="273"/>
      <c r="ABM24" s="273"/>
      <c r="ABN24" s="273"/>
      <c r="ABO24" s="273"/>
      <c r="ABP24" s="273"/>
      <c r="ABQ24" s="273"/>
      <c r="ABR24" s="273"/>
      <c r="ABS24" s="273"/>
      <c r="ABT24" s="273"/>
      <c r="ABU24" s="273"/>
      <c r="ABV24" s="273"/>
      <c r="ABW24" s="273"/>
      <c r="ABX24" s="273"/>
      <c r="ABY24" s="273"/>
      <c r="ABZ24" s="273"/>
      <c r="ACA24" s="273"/>
      <c r="ACB24" s="273"/>
      <c r="ACC24" s="273"/>
      <c r="ACD24" s="273"/>
      <c r="ACE24" s="273"/>
      <c r="ACF24" s="273"/>
      <c r="ACG24" s="273"/>
      <c r="ACH24" s="273"/>
      <c r="ACI24" s="273"/>
      <c r="ACJ24" s="273"/>
      <c r="ACK24" s="273"/>
      <c r="ACL24" s="273"/>
      <c r="ACM24" s="273"/>
      <c r="ACN24" s="273"/>
      <c r="ACO24" s="273"/>
      <c r="ACP24" s="273"/>
      <c r="ACQ24" s="273"/>
      <c r="ACR24" s="273"/>
      <c r="ACS24" s="273"/>
      <c r="ACT24" s="273"/>
      <c r="ACU24" s="273"/>
      <c r="ACV24" s="273"/>
      <c r="ACW24" s="273"/>
      <c r="ACX24" s="273"/>
      <c r="ACY24" s="273"/>
      <c r="ACZ24" s="273"/>
      <c r="ADA24" s="273"/>
      <c r="ADB24" s="273"/>
      <c r="ADC24" s="273"/>
      <c r="ADD24" s="273"/>
      <c r="ADE24" s="273"/>
      <c r="ADF24" s="273"/>
      <c r="ADG24" s="273"/>
      <c r="ADH24" s="273"/>
      <c r="ADI24" s="273"/>
      <c r="ADJ24" s="273"/>
      <c r="ADK24" s="273"/>
      <c r="ADL24" s="273"/>
      <c r="ADM24" s="273"/>
      <c r="ADN24" s="273"/>
      <c r="ADO24" s="273"/>
      <c r="ADP24" s="273"/>
      <c r="ADQ24" s="273"/>
      <c r="ADR24" s="273"/>
      <c r="ADS24" s="273"/>
      <c r="ADT24" s="273"/>
      <c r="ADU24" s="273"/>
      <c r="ADV24" s="273"/>
      <c r="ADW24" s="273"/>
      <c r="ADX24" s="273"/>
      <c r="ADY24" s="273"/>
      <c r="ADZ24" s="273"/>
      <c r="AEA24" s="273"/>
      <c r="AEB24" s="273"/>
      <c r="AEC24" s="273"/>
      <c r="AED24" s="273"/>
      <c r="AEE24" s="273"/>
      <c r="AEF24" s="273"/>
      <c r="AEG24" s="273"/>
      <c r="AEH24" s="273"/>
      <c r="AEI24" s="273"/>
      <c r="AEJ24" s="273"/>
      <c r="AEK24" s="273"/>
      <c r="AEL24" s="273"/>
      <c r="AEM24" s="273"/>
      <c r="AEN24" s="273"/>
      <c r="AEO24" s="273"/>
      <c r="AEP24" s="273"/>
      <c r="AEQ24" s="273"/>
      <c r="AER24" s="273"/>
      <c r="AES24" s="273"/>
      <c r="AET24" s="273"/>
      <c r="AEU24" s="273"/>
      <c r="AEV24" s="273"/>
      <c r="AEW24" s="273"/>
      <c r="AEX24" s="273"/>
      <c r="AEY24" s="273"/>
      <c r="AEZ24" s="273"/>
      <c r="AFA24" s="273"/>
      <c r="AFB24" s="273"/>
      <c r="AFC24" s="273"/>
      <c r="AFD24" s="273"/>
      <c r="AFE24" s="273"/>
      <c r="AFF24" s="273"/>
      <c r="AFG24" s="273"/>
      <c r="AFH24" s="273"/>
      <c r="AFI24" s="273"/>
      <c r="AFJ24" s="273"/>
      <c r="AFK24" s="273"/>
      <c r="AFL24" s="273"/>
      <c r="AFM24" s="273"/>
      <c r="AFN24" s="273"/>
      <c r="AFO24" s="273"/>
      <c r="AFP24" s="273"/>
      <c r="AFQ24" s="273"/>
      <c r="AFR24" s="273"/>
      <c r="AFS24" s="273"/>
      <c r="AFT24" s="273"/>
      <c r="AFU24" s="273"/>
      <c r="AFV24" s="273"/>
      <c r="AFW24" s="273"/>
      <c r="AFX24" s="273"/>
      <c r="AFY24" s="273"/>
      <c r="AFZ24" s="273"/>
      <c r="AGA24" s="273"/>
      <c r="AGB24" s="273"/>
      <c r="AGC24" s="273"/>
      <c r="AGD24" s="273"/>
      <c r="AGE24" s="273"/>
      <c r="AGF24" s="273"/>
      <c r="AGG24" s="273"/>
      <c r="AGH24" s="273"/>
      <c r="AGI24" s="273"/>
      <c r="AGJ24" s="273"/>
      <c r="AGK24" s="273"/>
      <c r="AGL24" s="273"/>
      <c r="AGM24" s="273"/>
      <c r="AGN24" s="273"/>
      <c r="AGO24" s="273"/>
      <c r="AGP24" s="273"/>
      <c r="AGQ24" s="273"/>
      <c r="AGR24" s="273"/>
      <c r="AGS24" s="273"/>
      <c r="AGT24" s="273"/>
      <c r="AGU24" s="273"/>
      <c r="AGV24" s="273"/>
      <c r="AGW24" s="273"/>
      <c r="AGX24" s="273"/>
      <c r="AGY24" s="273"/>
      <c r="AGZ24" s="273"/>
      <c r="AHA24" s="273"/>
      <c r="AHB24" s="273"/>
      <c r="AHC24" s="273"/>
      <c r="AHD24" s="273"/>
      <c r="AHE24" s="273"/>
      <c r="AHF24" s="273"/>
      <c r="AHG24" s="273"/>
      <c r="AHH24" s="273"/>
      <c r="AHI24" s="273"/>
      <c r="AHJ24" s="273"/>
      <c r="AHK24" s="273"/>
      <c r="AHL24" s="273"/>
      <c r="AHM24" s="273"/>
      <c r="AHN24" s="273"/>
      <c r="AHO24" s="273"/>
      <c r="AHP24" s="273"/>
      <c r="AHQ24" s="273"/>
      <c r="AHR24" s="273"/>
      <c r="AHS24" s="273"/>
      <c r="AHT24" s="273"/>
      <c r="AHU24" s="273"/>
      <c r="AHV24" s="273"/>
      <c r="AHW24" s="273"/>
      <c r="AHX24" s="273"/>
      <c r="AHY24" s="273"/>
      <c r="AHZ24" s="273"/>
      <c r="AIA24" s="273"/>
      <c r="AIB24" s="273"/>
      <c r="AIC24" s="273"/>
      <c r="AID24" s="273"/>
      <c r="AIE24" s="273"/>
      <c r="AIF24" s="273"/>
      <c r="AIG24" s="273"/>
      <c r="AIH24" s="273"/>
      <c r="AII24" s="273"/>
      <c r="AIJ24" s="273"/>
      <c r="AIK24" s="273"/>
      <c r="AIL24" s="273"/>
      <c r="AIM24" s="273"/>
      <c r="AIN24" s="273"/>
      <c r="AIO24" s="273"/>
      <c r="AIP24" s="273"/>
      <c r="AIQ24" s="273"/>
      <c r="AIR24" s="273"/>
      <c r="AIS24" s="273"/>
      <c r="AIT24" s="273"/>
      <c r="AIU24" s="273"/>
      <c r="AIV24" s="273"/>
      <c r="AIW24" s="273"/>
      <c r="AIX24" s="273"/>
      <c r="AIY24" s="273"/>
      <c r="AIZ24" s="273"/>
      <c r="AJA24" s="273"/>
      <c r="AJB24" s="273"/>
      <c r="AJC24" s="273"/>
      <c r="AJD24" s="273"/>
      <c r="AJE24" s="273"/>
      <c r="AJF24" s="273"/>
      <c r="AJG24" s="273"/>
      <c r="AJH24" s="273"/>
      <c r="AJI24" s="273"/>
      <c r="AJJ24" s="273"/>
      <c r="AJK24" s="273"/>
      <c r="AJL24" s="273"/>
      <c r="AJM24" s="273"/>
      <c r="AJN24" s="273"/>
      <c r="AJO24" s="273"/>
      <c r="AJP24" s="273"/>
      <c r="AJQ24" s="273"/>
      <c r="AJR24" s="273"/>
      <c r="AJS24" s="273"/>
      <c r="AJT24" s="273"/>
      <c r="AJU24" s="273"/>
      <c r="AJV24" s="273"/>
      <c r="AJW24" s="273"/>
      <c r="AJX24" s="273"/>
      <c r="AJY24" s="273"/>
      <c r="AJZ24" s="273"/>
      <c r="AKA24" s="273"/>
      <c r="AKB24" s="273"/>
      <c r="AKC24" s="273"/>
      <c r="AKD24" s="273"/>
      <c r="AKE24" s="273"/>
      <c r="AKF24" s="273"/>
      <c r="AKG24" s="273"/>
      <c r="AKH24" s="273"/>
      <c r="AKI24" s="273"/>
      <c r="AKJ24" s="273"/>
      <c r="AKK24" s="273"/>
      <c r="AKL24" s="273"/>
      <c r="AKM24" s="273"/>
      <c r="AKN24" s="273"/>
      <c r="AKO24" s="273"/>
      <c r="AKP24" s="273"/>
      <c r="AKQ24" s="273"/>
      <c r="AKR24" s="273"/>
      <c r="AKS24" s="273"/>
      <c r="AKT24" s="273"/>
      <c r="AKU24" s="273"/>
      <c r="AKV24" s="273"/>
      <c r="AKW24" s="273"/>
      <c r="AKX24" s="273"/>
      <c r="AKY24" s="273"/>
      <c r="AKZ24" s="273"/>
      <c r="ALA24" s="273"/>
      <c r="ALB24" s="273"/>
      <c r="ALC24" s="273"/>
      <c r="ALD24" s="273"/>
      <c r="ALE24" s="273"/>
      <c r="ALF24" s="273"/>
      <c r="ALG24" s="273"/>
      <c r="ALH24" s="273"/>
      <c r="ALI24" s="273"/>
      <c r="ALJ24" s="273"/>
      <c r="ALK24" s="273"/>
      <c r="ALL24" s="273"/>
      <c r="ALM24" s="273"/>
      <c r="ALN24" s="273"/>
      <c r="ALO24" s="273"/>
      <c r="ALP24" s="273"/>
      <c r="ALQ24" s="273"/>
      <c r="ALR24" s="273"/>
      <c r="ALS24" s="273"/>
      <c r="ALT24" s="273"/>
      <c r="ALU24" s="273"/>
      <c r="ALV24" s="273"/>
      <c r="ALW24" s="273"/>
      <c r="ALX24" s="273"/>
      <c r="ALY24" s="273"/>
      <c r="ALZ24" s="273"/>
      <c r="AMA24" s="273"/>
      <c r="AMB24" s="273"/>
      <c r="AMC24" s="273"/>
      <c r="AMD24" s="273"/>
      <c r="AME24" s="273"/>
      <c r="AMF24" s="273"/>
      <c r="AMG24" s="273"/>
      <c r="AMH24" s="273"/>
      <c r="AMI24" s="273"/>
      <c r="AMJ24" s="273"/>
    </row>
    <row r="25" spans="1:1024" ht="24" customHeight="1" x14ac:dyDescent="0.2">
      <c r="A25" s="341">
        <v>14</v>
      </c>
      <c r="B25" s="342">
        <v>4</v>
      </c>
      <c r="C25" s="375"/>
      <c r="D25" s="1627"/>
      <c r="E25" s="344" t="s">
        <v>50</v>
      </c>
      <c r="F25" s="345">
        <v>2</v>
      </c>
      <c r="G25" s="345">
        <v>2</v>
      </c>
      <c r="H25" s="346">
        <f>G25*100/F25</f>
        <v>100</v>
      </c>
      <c r="I25" s="346">
        <v>1</v>
      </c>
      <c r="J25" s="347">
        <f>I25*G25</f>
        <v>2</v>
      </c>
      <c r="K25" s="348">
        <f>J25*B25</f>
        <v>8</v>
      </c>
      <c r="L25" s="348">
        <f>B25*7960</f>
        <v>31840</v>
      </c>
      <c r="M25" s="348">
        <f>L25*J25</f>
        <v>63680</v>
      </c>
      <c r="N25" s="348"/>
      <c r="O25" s="348"/>
      <c r="P25" s="349">
        <f>K25+N25</f>
        <v>8</v>
      </c>
      <c r="Q25" s="349">
        <f>M25+P25</f>
        <v>63688</v>
      </c>
      <c r="R25" s="367"/>
      <c r="S25" s="351"/>
      <c r="T25" s="362">
        <v>14</v>
      </c>
      <c r="U25" s="1634"/>
      <c r="V25" s="363" t="s">
        <v>50</v>
      </c>
      <c r="W25" s="345">
        <v>2</v>
      </c>
      <c r="X25" s="345">
        <v>2</v>
      </c>
      <c r="Y25" s="346">
        <f>X25*100/W25</f>
        <v>100</v>
      </c>
      <c r="Z25" s="346">
        <v>1</v>
      </c>
      <c r="AA25" s="347">
        <f>Z25*X25</f>
        <v>2</v>
      </c>
      <c r="AB25" s="364"/>
      <c r="AC25" s="355">
        <f>AF25+AH25+AJ25+AL25+AN25+AP25+AR25+AT25+AV25+AX25+AZ25+BB25</f>
        <v>2</v>
      </c>
      <c r="AD25" s="355">
        <f>AG25+AI25+AK25+AM25+AO25+AQ25+AS25+AU25+AW25+AY25+BA25+BC25</f>
        <v>0</v>
      </c>
      <c r="AE25" s="356">
        <f>AD25*100/AC25</f>
        <v>0</v>
      </c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5"/>
      <c r="AR25" s="358"/>
      <c r="AS25" s="358"/>
      <c r="AT25" s="359"/>
      <c r="AU25" s="359"/>
      <c r="AV25" s="359">
        <v>1</v>
      </c>
      <c r="AW25" s="359"/>
      <c r="AX25" s="359">
        <v>1</v>
      </c>
      <c r="AY25" s="359"/>
      <c r="AZ25" s="359"/>
      <c r="BA25" s="359"/>
      <c r="BB25" s="364"/>
      <c r="BC25" s="364"/>
      <c r="BD25" s="355">
        <f>AF25+AH25+AJ25+AL25+AN25+AP25+AR25+AT25+AV25+AX25+AZ25</f>
        <v>2</v>
      </c>
      <c r="BE25" s="355">
        <f>AG25+AI25+AK25+AM25+AO25+AQ25+AS25+AU25+AW25+AY25+BA25+BC25</f>
        <v>0</v>
      </c>
      <c r="BF25" s="273"/>
      <c r="BG25" s="273"/>
      <c r="BH25" s="273"/>
      <c r="BI25" s="273"/>
      <c r="BJ25" s="273"/>
      <c r="BK25" s="273"/>
      <c r="BL25" s="273"/>
      <c r="BM25" s="273"/>
      <c r="BN25" s="273"/>
      <c r="BO25" s="273"/>
      <c r="BP25" s="273"/>
      <c r="BQ25" s="273"/>
      <c r="BR25" s="273"/>
      <c r="BS25" s="273"/>
      <c r="BT25" s="273"/>
      <c r="BU25" s="273"/>
      <c r="BV25" s="273"/>
      <c r="BW25" s="273"/>
      <c r="BX25" s="273"/>
      <c r="BY25" s="273"/>
      <c r="BZ25" s="273"/>
      <c r="CA25" s="273"/>
      <c r="CB25" s="273"/>
      <c r="CC25" s="273"/>
      <c r="CD25" s="273"/>
      <c r="CE25" s="273"/>
      <c r="CF25" s="273"/>
      <c r="CG25" s="273"/>
      <c r="CH25" s="273"/>
      <c r="CI25" s="273"/>
      <c r="CJ25" s="273"/>
      <c r="CK25" s="273"/>
      <c r="CL25" s="273"/>
      <c r="CM25" s="273"/>
      <c r="CN25" s="273"/>
      <c r="CO25" s="273"/>
      <c r="CP25" s="273"/>
      <c r="CQ25" s="273"/>
      <c r="CR25" s="273"/>
      <c r="CS25" s="273"/>
      <c r="CT25" s="273"/>
      <c r="CU25" s="273"/>
      <c r="CV25" s="273"/>
      <c r="CW25" s="273"/>
      <c r="CX25" s="273"/>
      <c r="CY25" s="273"/>
      <c r="CZ25" s="273"/>
      <c r="DA25" s="273"/>
      <c r="DB25" s="273"/>
      <c r="DC25" s="273"/>
      <c r="DD25" s="273"/>
      <c r="DE25" s="273"/>
      <c r="DF25" s="273"/>
      <c r="DG25" s="273"/>
      <c r="DH25" s="273"/>
      <c r="DI25" s="273"/>
      <c r="DJ25" s="273"/>
      <c r="DK25" s="273"/>
      <c r="DL25" s="273"/>
      <c r="DM25" s="273"/>
      <c r="DN25" s="273"/>
      <c r="DO25" s="273"/>
      <c r="DP25" s="273"/>
      <c r="DQ25" s="273"/>
      <c r="DR25" s="273"/>
      <c r="DS25" s="273"/>
      <c r="DT25" s="273"/>
      <c r="DU25" s="273"/>
      <c r="DV25" s="273"/>
      <c r="DW25" s="273"/>
      <c r="DX25" s="273"/>
      <c r="DY25" s="273"/>
      <c r="DZ25" s="273"/>
      <c r="EA25" s="273"/>
      <c r="EB25" s="273"/>
      <c r="EC25" s="273"/>
      <c r="ED25" s="273"/>
      <c r="EE25" s="273"/>
      <c r="EF25" s="273"/>
      <c r="EG25" s="273"/>
      <c r="EH25" s="273"/>
      <c r="EI25" s="273"/>
      <c r="EJ25" s="273"/>
      <c r="EK25" s="273"/>
      <c r="EL25" s="273"/>
      <c r="EM25" s="273"/>
      <c r="EN25" s="273"/>
      <c r="EO25" s="273"/>
      <c r="EP25" s="273"/>
      <c r="EQ25" s="273"/>
      <c r="ER25" s="273"/>
      <c r="ES25" s="273"/>
      <c r="ET25" s="273"/>
      <c r="EU25" s="273"/>
      <c r="EV25" s="273"/>
      <c r="EW25" s="273"/>
      <c r="EX25" s="273"/>
      <c r="EY25" s="273"/>
      <c r="EZ25" s="273"/>
      <c r="FA25" s="273"/>
      <c r="FB25" s="273"/>
      <c r="FC25" s="273"/>
      <c r="FD25" s="273"/>
      <c r="FE25" s="273"/>
      <c r="FF25" s="273"/>
      <c r="FG25" s="273"/>
      <c r="FH25" s="273"/>
      <c r="FI25" s="273"/>
      <c r="FJ25" s="273"/>
      <c r="FK25" s="273"/>
      <c r="FL25" s="273"/>
      <c r="FM25" s="273"/>
      <c r="FN25" s="273"/>
      <c r="FO25" s="273"/>
      <c r="FP25" s="273"/>
      <c r="FQ25" s="273"/>
      <c r="FR25" s="273"/>
      <c r="FS25" s="273"/>
      <c r="FT25" s="273"/>
      <c r="FU25" s="273"/>
      <c r="FV25" s="273"/>
      <c r="FW25" s="273"/>
      <c r="FX25" s="273"/>
      <c r="FY25" s="273"/>
      <c r="FZ25" s="273"/>
      <c r="GA25" s="273"/>
      <c r="GB25" s="273"/>
      <c r="GC25" s="273"/>
      <c r="GD25" s="273"/>
      <c r="GE25" s="273"/>
      <c r="GF25" s="273"/>
      <c r="GG25" s="273"/>
      <c r="GH25" s="273"/>
      <c r="GI25" s="273"/>
      <c r="GJ25" s="273"/>
      <c r="GK25" s="273"/>
      <c r="GL25" s="273"/>
      <c r="GM25" s="273"/>
      <c r="GN25" s="273"/>
      <c r="GO25" s="273"/>
      <c r="GP25" s="273"/>
      <c r="GQ25" s="273"/>
      <c r="GR25" s="273"/>
      <c r="GS25" s="273"/>
      <c r="GT25" s="273"/>
      <c r="GU25" s="273"/>
      <c r="GV25" s="273"/>
      <c r="GW25" s="273"/>
      <c r="GX25" s="273"/>
      <c r="GY25" s="273"/>
      <c r="GZ25" s="273"/>
      <c r="HA25" s="273"/>
      <c r="HB25" s="273"/>
      <c r="HC25" s="273"/>
      <c r="HD25" s="273"/>
      <c r="HE25" s="273"/>
      <c r="HF25" s="273"/>
      <c r="HG25" s="273"/>
      <c r="HH25" s="273"/>
      <c r="HI25" s="273"/>
      <c r="HJ25" s="273"/>
      <c r="HK25" s="273"/>
      <c r="HL25" s="273"/>
      <c r="HM25" s="273"/>
      <c r="HN25" s="273"/>
      <c r="HO25" s="273"/>
      <c r="HP25" s="273"/>
      <c r="HQ25" s="273"/>
      <c r="HR25" s="273"/>
      <c r="HS25" s="273"/>
      <c r="HT25" s="273"/>
      <c r="HU25" s="273"/>
      <c r="HV25" s="273"/>
      <c r="HW25" s="273"/>
      <c r="HX25" s="273"/>
      <c r="HY25" s="273"/>
      <c r="HZ25" s="273"/>
      <c r="IA25" s="273"/>
      <c r="IB25" s="273"/>
      <c r="IC25" s="273"/>
      <c r="ID25" s="273"/>
      <c r="IE25" s="273"/>
      <c r="IF25" s="273"/>
      <c r="IG25" s="273"/>
      <c r="IH25" s="273"/>
      <c r="II25" s="273"/>
      <c r="IJ25" s="273"/>
      <c r="IK25" s="273"/>
      <c r="IL25" s="273"/>
      <c r="IM25" s="273"/>
      <c r="IN25" s="273"/>
      <c r="IO25" s="273"/>
      <c r="IP25" s="273"/>
      <c r="IQ25" s="273"/>
      <c r="IR25" s="273"/>
      <c r="IS25" s="273"/>
      <c r="IT25" s="273"/>
      <c r="IU25" s="273"/>
      <c r="IV25" s="273"/>
      <c r="IW25" s="273"/>
      <c r="IX25" s="273"/>
      <c r="IY25" s="273"/>
      <c r="IZ25" s="273"/>
      <c r="JA25" s="273"/>
      <c r="JB25" s="273"/>
      <c r="JC25" s="273"/>
      <c r="JD25" s="273"/>
      <c r="JE25" s="273"/>
      <c r="JF25" s="273"/>
      <c r="JG25" s="273"/>
      <c r="JH25" s="273"/>
      <c r="JI25" s="273"/>
      <c r="JJ25" s="273"/>
      <c r="JK25" s="273"/>
      <c r="JL25" s="273"/>
      <c r="JM25" s="273"/>
      <c r="JN25" s="273"/>
      <c r="JO25" s="273"/>
      <c r="JP25" s="273"/>
      <c r="JQ25" s="273"/>
      <c r="JR25" s="273"/>
      <c r="JS25" s="273"/>
      <c r="JT25" s="273"/>
      <c r="JU25" s="273"/>
      <c r="JV25" s="273"/>
      <c r="JW25" s="273"/>
      <c r="JX25" s="273"/>
      <c r="JY25" s="273"/>
      <c r="JZ25" s="273"/>
      <c r="KA25" s="273"/>
      <c r="KB25" s="273"/>
      <c r="KC25" s="273"/>
      <c r="KD25" s="273"/>
      <c r="KE25" s="273"/>
      <c r="KF25" s="273"/>
      <c r="KG25" s="273"/>
      <c r="KH25" s="273"/>
      <c r="KI25" s="273"/>
      <c r="KJ25" s="273"/>
      <c r="KK25" s="273"/>
      <c r="KL25" s="273"/>
      <c r="KM25" s="273"/>
      <c r="KN25" s="273"/>
      <c r="KO25" s="273"/>
      <c r="KP25" s="273"/>
      <c r="KQ25" s="273"/>
      <c r="KR25" s="273"/>
      <c r="KS25" s="273"/>
      <c r="KT25" s="273"/>
      <c r="KU25" s="273"/>
      <c r="KV25" s="273"/>
      <c r="KW25" s="273"/>
      <c r="KX25" s="273"/>
      <c r="KY25" s="273"/>
      <c r="KZ25" s="273"/>
      <c r="LA25" s="273"/>
      <c r="LB25" s="273"/>
      <c r="LC25" s="273"/>
      <c r="LD25" s="273"/>
      <c r="LE25" s="273"/>
      <c r="LF25" s="273"/>
      <c r="LG25" s="273"/>
      <c r="LH25" s="273"/>
      <c r="LI25" s="273"/>
      <c r="LJ25" s="273"/>
      <c r="LK25" s="273"/>
      <c r="LL25" s="273"/>
      <c r="LM25" s="273"/>
      <c r="LN25" s="273"/>
      <c r="LO25" s="273"/>
      <c r="LP25" s="273"/>
      <c r="LQ25" s="273"/>
      <c r="LR25" s="273"/>
      <c r="LS25" s="273"/>
      <c r="LT25" s="273"/>
      <c r="LU25" s="273"/>
      <c r="LV25" s="273"/>
      <c r="LW25" s="273"/>
      <c r="LX25" s="273"/>
      <c r="LY25" s="273"/>
      <c r="LZ25" s="273"/>
      <c r="MA25" s="273"/>
      <c r="MB25" s="273"/>
      <c r="MC25" s="273"/>
      <c r="MD25" s="273"/>
      <c r="ME25" s="273"/>
      <c r="MF25" s="273"/>
      <c r="MG25" s="273"/>
      <c r="MH25" s="273"/>
      <c r="MI25" s="273"/>
      <c r="MJ25" s="273"/>
      <c r="MK25" s="273"/>
      <c r="ML25" s="273"/>
      <c r="MM25" s="273"/>
      <c r="MN25" s="273"/>
      <c r="MO25" s="273"/>
      <c r="MP25" s="273"/>
      <c r="MQ25" s="273"/>
      <c r="MR25" s="273"/>
      <c r="MS25" s="273"/>
      <c r="MT25" s="273"/>
      <c r="MU25" s="273"/>
      <c r="MV25" s="273"/>
      <c r="MW25" s="273"/>
      <c r="MX25" s="273"/>
      <c r="MY25" s="273"/>
      <c r="MZ25" s="273"/>
      <c r="NA25" s="273"/>
      <c r="NB25" s="273"/>
      <c r="NC25" s="273"/>
      <c r="ND25" s="273"/>
      <c r="NE25" s="273"/>
      <c r="NF25" s="273"/>
      <c r="NG25" s="273"/>
      <c r="NH25" s="273"/>
      <c r="NI25" s="273"/>
      <c r="NJ25" s="273"/>
      <c r="NK25" s="273"/>
      <c r="NL25" s="273"/>
      <c r="NM25" s="273"/>
      <c r="NN25" s="273"/>
      <c r="NO25" s="273"/>
      <c r="NP25" s="273"/>
      <c r="NQ25" s="273"/>
      <c r="NR25" s="273"/>
      <c r="NS25" s="273"/>
      <c r="NT25" s="273"/>
      <c r="NU25" s="273"/>
      <c r="NV25" s="273"/>
      <c r="NW25" s="273"/>
      <c r="NX25" s="273"/>
      <c r="NY25" s="273"/>
      <c r="NZ25" s="273"/>
      <c r="OA25" s="273"/>
      <c r="OB25" s="273"/>
      <c r="OC25" s="273"/>
      <c r="OD25" s="273"/>
      <c r="OE25" s="273"/>
      <c r="OF25" s="273"/>
      <c r="OG25" s="273"/>
      <c r="OH25" s="273"/>
      <c r="OI25" s="273"/>
      <c r="OJ25" s="273"/>
      <c r="OK25" s="273"/>
      <c r="OL25" s="273"/>
      <c r="OM25" s="273"/>
      <c r="ON25" s="273"/>
      <c r="OO25" s="273"/>
      <c r="OP25" s="273"/>
      <c r="OQ25" s="273"/>
      <c r="OR25" s="273"/>
      <c r="OS25" s="273"/>
      <c r="OT25" s="273"/>
      <c r="OU25" s="273"/>
      <c r="OV25" s="273"/>
      <c r="OW25" s="273"/>
      <c r="OX25" s="273"/>
      <c r="OY25" s="273"/>
      <c r="OZ25" s="273"/>
      <c r="PA25" s="273"/>
      <c r="PB25" s="273"/>
      <c r="PC25" s="273"/>
      <c r="PD25" s="273"/>
      <c r="PE25" s="273"/>
      <c r="PF25" s="273"/>
      <c r="PG25" s="273"/>
      <c r="PH25" s="273"/>
      <c r="PI25" s="273"/>
      <c r="PJ25" s="273"/>
      <c r="PK25" s="273"/>
      <c r="PL25" s="273"/>
      <c r="PM25" s="273"/>
      <c r="PN25" s="273"/>
      <c r="PO25" s="273"/>
      <c r="PP25" s="273"/>
      <c r="PQ25" s="273"/>
      <c r="PR25" s="273"/>
      <c r="PS25" s="273"/>
      <c r="PT25" s="273"/>
      <c r="PU25" s="273"/>
      <c r="PV25" s="273"/>
      <c r="PW25" s="273"/>
      <c r="PX25" s="273"/>
      <c r="PY25" s="273"/>
      <c r="PZ25" s="273"/>
      <c r="QA25" s="273"/>
      <c r="QB25" s="273"/>
      <c r="QC25" s="273"/>
      <c r="QD25" s="273"/>
      <c r="QE25" s="273"/>
      <c r="QF25" s="273"/>
      <c r="QG25" s="273"/>
      <c r="QH25" s="273"/>
      <c r="QI25" s="273"/>
      <c r="QJ25" s="273"/>
      <c r="QK25" s="273"/>
      <c r="QL25" s="273"/>
      <c r="QM25" s="273"/>
      <c r="QN25" s="273"/>
      <c r="QO25" s="273"/>
      <c r="QP25" s="273"/>
      <c r="QQ25" s="273"/>
      <c r="QR25" s="273"/>
      <c r="QS25" s="273"/>
      <c r="QT25" s="273"/>
      <c r="QU25" s="273"/>
      <c r="QV25" s="273"/>
      <c r="QW25" s="273"/>
      <c r="QX25" s="273"/>
      <c r="QY25" s="273"/>
      <c r="QZ25" s="273"/>
      <c r="RA25" s="273"/>
      <c r="RB25" s="273"/>
      <c r="RC25" s="273"/>
      <c r="RD25" s="273"/>
      <c r="RE25" s="273"/>
      <c r="RF25" s="273"/>
      <c r="RG25" s="273"/>
      <c r="RH25" s="273"/>
      <c r="RI25" s="273"/>
      <c r="RJ25" s="273"/>
      <c r="RK25" s="273"/>
      <c r="RL25" s="273"/>
      <c r="RM25" s="273"/>
      <c r="RN25" s="273"/>
      <c r="RO25" s="273"/>
      <c r="RP25" s="273"/>
      <c r="RQ25" s="273"/>
      <c r="RR25" s="273"/>
      <c r="RS25" s="273"/>
      <c r="RT25" s="273"/>
      <c r="RU25" s="273"/>
      <c r="RV25" s="273"/>
      <c r="RW25" s="273"/>
      <c r="RX25" s="273"/>
      <c r="RY25" s="273"/>
      <c r="RZ25" s="273"/>
      <c r="SA25" s="273"/>
      <c r="SB25" s="273"/>
      <c r="SC25" s="273"/>
      <c r="SD25" s="273"/>
      <c r="SE25" s="273"/>
      <c r="SF25" s="273"/>
      <c r="SG25" s="273"/>
      <c r="SH25" s="273"/>
      <c r="SI25" s="273"/>
      <c r="SJ25" s="273"/>
      <c r="SK25" s="273"/>
      <c r="SL25" s="273"/>
      <c r="SM25" s="273"/>
      <c r="SN25" s="273"/>
      <c r="SO25" s="273"/>
      <c r="SP25" s="273"/>
      <c r="SQ25" s="273"/>
      <c r="SR25" s="273"/>
      <c r="SS25" s="273"/>
      <c r="ST25" s="273"/>
      <c r="SU25" s="273"/>
      <c r="SV25" s="273"/>
      <c r="SW25" s="273"/>
      <c r="SX25" s="273"/>
      <c r="SY25" s="273"/>
      <c r="SZ25" s="273"/>
      <c r="TA25" s="273"/>
      <c r="TB25" s="273"/>
      <c r="TC25" s="273"/>
      <c r="TD25" s="273"/>
      <c r="TE25" s="273"/>
      <c r="TF25" s="273"/>
      <c r="TG25" s="273"/>
      <c r="TH25" s="273"/>
      <c r="TI25" s="273"/>
      <c r="TJ25" s="273"/>
      <c r="TK25" s="273"/>
      <c r="TL25" s="273"/>
      <c r="TM25" s="273"/>
      <c r="TN25" s="273"/>
      <c r="TO25" s="273"/>
      <c r="TP25" s="273"/>
      <c r="TQ25" s="273"/>
      <c r="TR25" s="273"/>
      <c r="TS25" s="273"/>
      <c r="TT25" s="273"/>
      <c r="TU25" s="273"/>
      <c r="TV25" s="273"/>
      <c r="TW25" s="273"/>
      <c r="TX25" s="273"/>
      <c r="TY25" s="273"/>
      <c r="TZ25" s="273"/>
      <c r="UA25" s="273"/>
      <c r="UB25" s="273"/>
      <c r="UC25" s="273"/>
      <c r="UD25" s="273"/>
      <c r="UE25" s="273"/>
      <c r="UF25" s="273"/>
      <c r="UG25" s="273"/>
      <c r="UH25" s="273"/>
      <c r="UI25" s="273"/>
      <c r="UJ25" s="273"/>
      <c r="UK25" s="273"/>
      <c r="UL25" s="273"/>
      <c r="UM25" s="273"/>
      <c r="UN25" s="273"/>
      <c r="UO25" s="273"/>
      <c r="UP25" s="273"/>
      <c r="UQ25" s="273"/>
      <c r="UR25" s="273"/>
      <c r="US25" s="273"/>
      <c r="UT25" s="273"/>
      <c r="UU25" s="273"/>
      <c r="UV25" s="273"/>
      <c r="UW25" s="273"/>
      <c r="UX25" s="273"/>
      <c r="UY25" s="273"/>
      <c r="UZ25" s="273"/>
      <c r="VA25" s="273"/>
      <c r="VB25" s="273"/>
      <c r="VC25" s="273"/>
      <c r="VD25" s="273"/>
      <c r="VE25" s="273"/>
      <c r="VF25" s="273"/>
      <c r="VG25" s="273"/>
      <c r="VH25" s="273"/>
      <c r="VI25" s="273"/>
      <c r="VJ25" s="273"/>
      <c r="VK25" s="273"/>
      <c r="VL25" s="273"/>
      <c r="VM25" s="273"/>
      <c r="VN25" s="273"/>
      <c r="VO25" s="273"/>
      <c r="VP25" s="273"/>
      <c r="VQ25" s="273"/>
      <c r="VR25" s="273"/>
      <c r="VS25" s="273"/>
      <c r="VT25" s="273"/>
      <c r="VU25" s="273"/>
      <c r="VV25" s="273"/>
      <c r="VW25" s="273"/>
      <c r="VX25" s="273"/>
      <c r="VY25" s="273"/>
      <c r="VZ25" s="273"/>
      <c r="WA25" s="273"/>
      <c r="WB25" s="273"/>
      <c r="WC25" s="273"/>
      <c r="WD25" s="273"/>
      <c r="WE25" s="273"/>
      <c r="WF25" s="273"/>
      <c r="WG25" s="273"/>
      <c r="WH25" s="273"/>
      <c r="WI25" s="273"/>
      <c r="WJ25" s="273"/>
      <c r="WK25" s="273"/>
      <c r="WL25" s="273"/>
      <c r="WM25" s="273"/>
      <c r="WN25" s="273"/>
      <c r="WO25" s="273"/>
      <c r="WP25" s="273"/>
      <c r="WQ25" s="273"/>
      <c r="WR25" s="273"/>
      <c r="WS25" s="273"/>
      <c r="WT25" s="273"/>
      <c r="WU25" s="273"/>
      <c r="WV25" s="273"/>
      <c r="WW25" s="273"/>
      <c r="WX25" s="273"/>
      <c r="WY25" s="273"/>
      <c r="WZ25" s="273"/>
      <c r="XA25" s="273"/>
      <c r="XB25" s="273"/>
      <c r="XC25" s="273"/>
      <c r="XD25" s="273"/>
      <c r="XE25" s="273"/>
      <c r="XF25" s="273"/>
      <c r="XG25" s="273"/>
      <c r="XH25" s="273"/>
      <c r="XI25" s="273"/>
      <c r="XJ25" s="273"/>
      <c r="XK25" s="273"/>
      <c r="XL25" s="273"/>
      <c r="XM25" s="273"/>
      <c r="XN25" s="273"/>
      <c r="XO25" s="273"/>
      <c r="XP25" s="273"/>
      <c r="XQ25" s="273"/>
      <c r="XR25" s="273"/>
      <c r="XS25" s="273"/>
      <c r="XT25" s="273"/>
      <c r="XU25" s="273"/>
      <c r="XV25" s="273"/>
      <c r="XW25" s="273"/>
      <c r="XX25" s="273"/>
      <c r="XY25" s="273"/>
      <c r="XZ25" s="273"/>
      <c r="YA25" s="273"/>
      <c r="YB25" s="273"/>
      <c r="YC25" s="273"/>
      <c r="YD25" s="273"/>
      <c r="YE25" s="273"/>
      <c r="YF25" s="273"/>
      <c r="YG25" s="273"/>
      <c r="YH25" s="273"/>
      <c r="YI25" s="273"/>
      <c r="YJ25" s="273"/>
      <c r="YK25" s="273"/>
      <c r="YL25" s="273"/>
      <c r="YM25" s="273"/>
      <c r="YN25" s="273"/>
      <c r="YO25" s="273"/>
      <c r="YP25" s="273"/>
      <c r="YQ25" s="273"/>
      <c r="YR25" s="273"/>
      <c r="YS25" s="273"/>
      <c r="YT25" s="273"/>
      <c r="YU25" s="273"/>
      <c r="YV25" s="273"/>
      <c r="YW25" s="273"/>
      <c r="YX25" s="273"/>
      <c r="YY25" s="273"/>
      <c r="YZ25" s="273"/>
      <c r="ZA25" s="273"/>
      <c r="ZB25" s="273"/>
      <c r="ZC25" s="273"/>
      <c r="ZD25" s="273"/>
      <c r="ZE25" s="273"/>
      <c r="ZF25" s="273"/>
      <c r="ZG25" s="273"/>
      <c r="ZH25" s="273"/>
      <c r="ZI25" s="273"/>
      <c r="ZJ25" s="273"/>
      <c r="ZK25" s="273"/>
      <c r="ZL25" s="273"/>
      <c r="ZM25" s="273"/>
      <c r="ZN25" s="273"/>
      <c r="ZO25" s="273"/>
      <c r="ZP25" s="273"/>
      <c r="ZQ25" s="273"/>
      <c r="ZR25" s="273"/>
      <c r="ZS25" s="273"/>
      <c r="ZT25" s="273"/>
      <c r="ZU25" s="273"/>
      <c r="ZV25" s="273"/>
      <c r="ZW25" s="273"/>
      <c r="ZX25" s="273"/>
      <c r="ZY25" s="273"/>
      <c r="ZZ25" s="273"/>
      <c r="AAA25" s="273"/>
      <c r="AAB25" s="273"/>
      <c r="AAC25" s="273"/>
      <c r="AAD25" s="273"/>
      <c r="AAE25" s="273"/>
      <c r="AAF25" s="273"/>
      <c r="AAG25" s="273"/>
      <c r="AAH25" s="273"/>
      <c r="AAI25" s="273"/>
      <c r="AAJ25" s="273"/>
      <c r="AAK25" s="273"/>
      <c r="AAL25" s="273"/>
      <c r="AAM25" s="273"/>
      <c r="AAN25" s="273"/>
      <c r="AAO25" s="273"/>
      <c r="AAP25" s="273"/>
      <c r="AAQ25" s="273"/>
      <c r="AAR25" s="273"/>
      <c r="AAS25" s="273"/>
      <c r="AAT25" s="273"/>
      <c r="AAU25" s="273"/>
      <c r="AAV25" s="273"/>
      <c r="AAW25" s="273"/>
      <c r="AAX25" s="273"/>
      <c r="AAY25" s="273"/>
      <c r="AAZ25" s="273"/>
      <c r="ABA25" s="273"/>
      <c r="ABB25" s="273"/>
      <c r="ABC25" s="273"/>
      <c r="ABD25" s="273"/>
      <c r="ABE25" s="273"/>
      <c r="ABF25" s="273"/>
      <c r="ABG25" s="273"/>
      <c r="ABH25" s="273"/>
      <c r="ABI25" s="273"/>
      <c r="ABJ25" s="273"/>
      <c r="ABK25" s="273"/>
      <c r="ABL25" s="273"/>
      <c r="ABM25" s="273"/>
      <c r="ABN25" s="273"/>
      <c r="ABO25" s="273"/>
      <c r="ABP25" s="273"/>
      <c r="ABQ25" s="273"/>
      <c r="ABR25" s="273"/>
      <c r="ABS25" s="273"/>
      <c r="ABT25" s="273"/>
      <c r="ABU25" s="273"/>
      <c r="ABV25" s="273"/>
      <c r="ABW25" s="273"/>
      <c r="ABX25" s="273"/>
      <c r="ABY25" s="273"/>
      <c r="ABZ25" s="273"/>
      <c r="ACA25" s="273"/>
      <c r="ACB25" s="273"/>
      <c r="ACC25" s="273"/>
      <c r="ACD25" s="273"/>
      <c r="ACE25" s="273"/>
      <c r="ACF25" s="273"/>
      <c r="ACG25" s="273"/>
      <c r="ACH25" s="273"/>
      <c r="ACI25" s="273"/>
      <c r="ACJ25" s="273"/>
      <c r="ACK25" s="273"/>
      <c r="ACL25" s="273"/>
      <c r="ACM25" s="273"/>
      <c r="ACN25" s="273"/>
      <c r="ACO25" s="273"/>
      <c r="ACP25" s="273"/>
      <c r="ACQ25" s="273"/>
      <c r="ACR25" s="273"/>
      <c r="ACS25" s="273"/>
      <c r="ACT25" s="273"/>
      <c r="ACU25" s="273"/>
      <c r="ACV25" s="273"/>
      <c r="ACW25" s="273"/>
      <c r="ACX25" s="273"/>
      <c r="ACY25" s="273"/>
      <c r="ACZ25" s="273"/>
      <c r="ADA25" s="273"/>
      <c r="ADB25" s="273"/>
      <c r="ADC25" s="273"/>
      <c r="ADD25" s="273"/>
      <c r="ADE25" s="273"/>
      <c r="ADF25" s="273"/>
      <c r="ADG25" s="273"/>
      <c r="ADH25" s="273"/>
      <c r="ADI25" s="273"/>
      <c r="ADJ25" s="273"/>
      <c r="ADK25" s="273"/>
      <c r="ADL25" s="273"/>
      <c r="ADM25" s="273"/>
      <c r="ADN25" s="273"/>
      <c r="ADO25" s="273"/>
      <c r="ADP25" s="273"/>
      <c r="ADQ25" s="273"/>
      <c r="ADR25" s="273"/>
      <c r="ADS25" s="273"/>
      <c r="ADT25" s="273"/>
      <c r="ADU25" s="273"/>
      <c r="ADV25" s="273"/>
      <c r="ADW25" s="273"/>
      <c r="ADX25" s="273"/>
      <c r="ADY25" s="273"/>
      <c r="ADZ25" s="273"/>
      <c r="AEA25" s="273"/>
      <c r="AEB25" s="273"/>
      <c r="AEC25" s="273"/>
      <c r="AED25" s="273"/>
      <c r="AEE25" s="273"/>
      <c r="AEF25" s="273"/>
      <c r="AEG25" s="273"/>
      <c r="AEH25" s="273"/>
      <c r="AEI25" s="273"/>
      <c r="AEJ25" s="273"/>
      <c r="AEK25" s="273"/>
      <c r="AEL25" s="273"/>
      <c r="AEM25" s="273"/>
      <c r="AEN25" s="273"/>
      <c r="AEO25" s="273"/>
      <c r="AEP25" s="273"/>
      <c r="AEQ25" s="273"/>
      <c r="AER25" s="273"/>
      <c r="AES25" s="273"/>
      <c r="AET25" s="273"/>
      <c r="AEU25" s="273"/>
      <c r="AEV25" s="273"/>
      <c r="AEW25" s="273"/>
      <c r="AEX25" s="273"/>
      <c r="AEY25" s="273"/>
      <c r="AEZ25" s="273"/>
      <c r="AFA25" s="273"/>
      <c r="AFB25" s="273"/>
      <c r="AFC25" s="273"/>
      <c r="AFD25" s="273"/>
      <c r="AFE25" s="273"/>
      <c r="AFF25" s="273"/>
      <c r="AFG25" s="273"/>
      <c r="AFH25" s="273"/>
      <c r="AFI25" s="273"/>
      <c r="AFJ25" s="273"/>
      <c r="AFK25" s="273"/>
      <c r="AFL25" s="273"/>
      <c r="AFM25" s="273"/>
      <c r="AFN25" s="273"/>
      <c r="AFO25" s="273"/>
      <c r="AFP25" s="273"/>
      <c r="AFQ25" s="273"/>
      <c r="AFR25" s="273"/>
      <c r="AFS25" s="273"/>
      <c r="AFT25" s="273"/>
      <c r="AFU25" s="273"/>
      <c r="AFV25" s="273"/>
      <c r="AFW25" s="273"/>
      <c r="AFX25" s="273"/>
      <c r="AFY25" s="273"/>
      <c r="AFZ25" s="273"/>
      <c r="AGA25" s="273"/>
      <c r="AGB25" s="273"/>
      <c r="AGC25" s="273"/>
      <c r="AGD25" s="273"/>
      <c r="AGE25" s="273"/>
      <c r="AGF25" s="273"/>
      <c r="AGG25" s="273"/>
      <c r="AGH25" s="273"/>
      <c r="AGI25" s="273"/>
      <c r="AGJ25" s="273"/>
      <c r="AGK25" s="273"/>
      <c r="AGL25" s="273"/>
      <c r="AGM25" s="273"/>
      <c r="AGN25" s="273"/>
      <c r="AGO25" s="273"/>
      <c r="AGP25" s="273"/>
      <c r="AGQ25" s="273"/>
      <c r="AGR25" s="273"/>
      <c r="AGS25" s="273"/>
      <c r="AGT25" s="273"/>
      <c r="AGU25" s="273"/>
      <c r="AGV25" s="273"/>
      <c r="AGW25" s="273"/>
      <c r="AGX25" s="273"/>
      <c r="AGY25" s="273"/>
      <c r="AGZ25" s="273"/>
      <c r="AHA25" s="273"/>
      <c r="AHB25" s="273"/>
      <c r="AHC25" s="273"/>
      <c r="AHD25" s="273"/>
      <c r="AHE25" s="273"/>
      <c r="AHF25" s="273"/>
      <c r="AHG25" s="273"/>
      <c r="AHH25" s="273"/>
      <c r="AHI25" s="273"/>
      <c r="AHJ25" s="273"/>
      <c r="AHK25" s="273"/>
      <c r="AHL25" s="273"/>
      <c r="AHM25" s="273"/>
      <c r="AHN25" s="273"/>
      <c r="AHO25" s="273"/>
      <c r="AHP25" s="273"/>
      <c r="AHQ25" s="273"/>
      <c r="AHR25" s="273"/>
      <c r="AHS25" s="273"/>
      <c r="AHT25" s="273"/>
      <c r="AHU25" s="273"/>
      <c r="AHV25" s="273"/>
      <c r="AHW25" s="273"/>
      <c r="AHX25" s="273"/>
      <c r="AHY25" s="273"/>
      <c r="AHZ25" s="273"/>
      <c r="AIA25" s="273"/>
      <c r="AIB25" s="273"/>
      <c r="AIC25" s="273"/>
      <c r="AID25" s="273"/>
      <c r="AIE25" s="273"/>
      <c r="AIF25" s="273"/>
      <c r="AIG25" s="273"/>
      <c r="AIH25" s="273"/>
      <c r="AII25" s="273"/>
      <c r="AIJ25" s="273"/>
      <c r="AIK25" s="273"/>
      <c r="AIL25" s="273"/>
      <c r="AIM25" s="273"/>
      <c r="AIN25" s="273"/>
      <c r="AIO25" s="273"/>
      <c r="AIP25" s="273"/>
      <c r="AIQ25" s="273"/>
      <c r="AIR25" s="273"/>
      <c r="AIS25" s="273"/>
      <c r="AIT25" s="273"/>
      <c r="AIU25" s="273"/>
      <c r="AIV25" s="273"/>
      <c r="AIW25" s="273"/>
      <c r="AIX25" s="273"/>
      <c r="AIY25" s="273"/>
      <c r="AIZ25" s="273"/>
      <c r="AJA25" s="273"/>
      <c r="AJB25" s="273"/>
      <c r="AJC25" s="273"/>
      <c r="AJD25" s="273"/>
      <c r="AJE25" s="273"/>
      <c r="AJF25" s="273"/>
      <c r="AJG25" s="273"/>
      <c r="AJH25" s="273"/>
      <c r="AJI25" s="273"/>
      <c r="AJJ25" s="273"/>
      <c r="AJK25" s="273"/>
      <c r="AJL25" s="273"/>
      <c r="AJM25" s="273"/>
      <c r="AJN25" s="273"/>
      <c r="AJO25" s="273"/>
      <c r="AJP25" s="273"/>
      <c r="AJQ25" s="273"/>
      <c r="AJR25" s="273"/>
      <c r="AJS25" s="273"/>
      <c r="AJT25" s="273"/>
      <c r="AJU25" s="273"/>
      <c r="AJV25" s="273"/>
      <c r="AJW25" s="273"/>
      <c r="AJX25" s="273"/>
      <c r="AJY25" s="273"/>
      <c r="AJZ25" s="273"/>
      <c r="AKA25" s="273"/>
      <c r="AKB25" s="273"/>
      <c r="AKC25" s="273"/>
      <c r="AKD25" s="273"/>
      <c r="AKE25" s="273"/>
      <c r="AKF25" s="273"/>
      <c r="AKG25" s="273"/>
      <c r="AKH25" s="273"/>
      <c r="AKI25" s="273"/>
      <c r="AKJ25" s="273"/>
      <c r="AKK25" s="273"/>
      <c r="AKL25" s="273"/>
      <c r="AKM25" s="273"/>
      <c r="AKN25" s="273"/>
      <c r="AKO25" s="273"/>
      <c r="AKP25" s="273"/>
      <c r="AKQ25" s="273"/>
      <c r="AKR25" s="273"/>
      <c r="AKS25" s="273"/>
      <c r="AKT25" s="273"/>
      <c r="AKU25" s="273"/>
      <c r="AKV25" s="273"/>
      <c r="AKW25" s="273"/>
      <c r="AKX25" s="273"/>
      <c r="AKY25" s="273"/>
      <c r="AKZ25" s="273"/>
      <c r="ALA25" s="273"/>
      <c r="ALB25" s="273"/>
      <c r="ALC25" s="273"/>
      <c r="ALD25" s="273"/>
      <c r="ALE25" s="273"/>
      <c r="ALF25" s="273"/>
      <c r="ALG25" s="273"/>
      <c r="ALH25" s="273"/>
      <c r="ALI25" s="273"/>
      <c r="ALJ25" s="273"/>
      <c r="ALK25" s="273"/>
      <c r="ALL25" s="273"/>
      <c r="ALM25" s="273"/>
      <c r="ALN25" s="273"/>
      <c r="ALO25" s="273"/>
      <c r="ALP25" s="273"/>
      <c r="ALQ25" s="273"/>
      <c r="ALR25" s="273"/>
      <c r="ALS25" s="273"/>
      <c r="ALT25" s="273"/>
      <c r="ALU25" s="273"/>
      <c r="ALV25" s="273"/>
      <c r="ALW25" s="273"/>
      <c r="ALX25" s="273"/>
      <c r="ALY25" s="273"/>
      <c r="ALZ25" s="273"/>
      <c r="AMA25" s="273"/>
      <c r="AMB25" s="273"/>
      <c r="AMC25" s="273"/>
      <c r="AMD25" s="273"/>
      <c r="AME25" s="273"/>
      <c r="AMF25" s="273"/>
      <c r="AMG25" s="273"/>
      <c r="AMH25" s="273"/>
      <c r="AMI25" s="273"/>
      <c r="AMJ25" s="273"/>
    </row>
    <row r="26" spans="1:1024" ht="12" customHeight="1" x14ac:dyDescent="0.2">
      <c r="A26" s="341">
        <v>15</v>
      </c>
      <c r="B26" s="342">
        <v>1</v>
      </c>
      <c r="C26" s="368"/>
      <c r="D26" s="1623" t="s">
        <v>59</v>
      </c>
      <c r="E26" s="344" t="s">
        <v>49</v>
      </c>
      <c r="F26" s="345"/>
      <c r="G26" s="345"/>
      <c r="H26" s="346"/>
      <c r="I26" s="346"/>
      <c r="J26" s="347"/>
      <c r="K26" s="348"/>
      <c r="L26" s="348"/>
      <c r="M26" s="348"/>
      <c r="N26" s="348"/>
      <c r="O26" s="348"/>
      <c r="P26" s="349"/>
      <c r="Q26" s="349"/>
      <c r="R26" s="367"/>
      <c r="S26" s="351"/>
      <c r="T26" s="362">
        <v>15</v>
      </c>
      <c r="U26" s="1626" t="s">
        <v>59</v>
      </c>
      <c r="V26" s="363" t="s">
        <v>49</v>
      </c>
      <c r="W26" s="345"/>
      <c r="X26" s="345"/>
      <c r="Y26" s="346"/>
      <c r="Z26" s="346"/>
      <c r="AA26" s="347"/>
      <c r="AB26" s="364"/>
      <c r="AC26" s="355"/>
      <c r="AD26" s="355"/>
      <c r="AE26" s="356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5"/>
      <c r="AR26" s="358"/>
      <c r="AS26" s="358"/>
      <c r="AT26" s="359"/>
      <c r="AU26" s="359"/>
      <c r="AV26" s="359"/>
      <c r="AW26" s="359"/>
      <c r="AX26" s="359"/>
      <c r="AY26" s="359"/>
      <c r="AZ26" s="359"/>
      <c r="BA26" s="359"/>
      <c r="BB26" s="364"/>
      <c r="BC26" s="364"/>
      <c r="BD26" s="355"/>
      <c r="BE26" s="355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/>
      <c r="BR26" s="273"/>
      <c r="BS26" s="273"/>
      <c r="BT26" s="273"/>
      <c r="BU26" s="273"/>
      <c r="BV26" s="273"/>
      <c r="BW26" s="273"/>
      <c r="BX26" s="273"/>
      <c r="BY26" s="273"/>
      <c r="BZ26" s="273"/>
      <c r="CA26" s="273"/>
      <c r="CB26" s="273"/>
      <c r="CC26" s="273"/>
      <c r="CD26" s="273"/>
      <c r="CE26" s="273"/>
      <c r="CF26" s="273"/>
      <c r="CG26" s="273"/>
      <c r="CH26" s="273"/>
      <c r="CI26" s="273"/>
      <c r="CJ26" s="273"/>
      <c r="CK26" s="273"/>
      <c r="CL26" s="273"/>
      <c r="CM26" s="273"/>
      <c r="CN26" s="273"/>
      <c r="CO26" s="273"/>
      <c r="CP26" s="273"/>
      <c r="CQ26" s="273"/>
      <c r="CR26" s="273"/>
      <c r="CS26" s="273"/>
      <c r="CT26" s="273"/>
      <c r="CU26" s="273"/>
      <c r="CV26" s="273"/>
      <c r="CW26" s="273"/>
      <c r="CX26" s="273"/>
      <c r="CY26" s="273"/>
      <c r="CZ26" s="273"/>
      <c r="DA26" s="273"/>
      <c r="DB26" s="273"/>
      <c r="DC26" s="273"/>
      <c r="DD26" s="273"/>
      <c r="DE26" s="273"/>
      <c r="DF26" s="273"/>
      <c r="DG26" s="273"/>
      <c r="DH26" s="273"/>
      <c r="DI26" s="273"/>
      <c r="DJ26" s="273"/>
      <c r="DK26" s="273"/>
      <c r="DL26" s="273"/>
      <c r="DM26" s="273"/>
      <c r="DN26" s="273"/>
      <c r="DO26" s="273"/>
      <c r="DP26" s="273"/>
      <c r="DQ26" s="273"/>
      <c r="DR26" s="273"/>
      <c r="DS26" s="273"/>
      <c r="DT26" s="273"/>
      <c r="DU26" s="273"/>
      <c r="DV26" s="273"/>
      <c r="DW26" s="273"/>
      <c r="DX26" s="273"/>
      <c r="DY26" s="273"/>
      <c r="DZ26" s="273"/>
      <c r="EA26" s="273"/>
      <c r="EB26" s="273"/>
      <c r="EC26" s="273"/>
      <c r="ED26" s="273"/>
      <c r="EE26" s="273"/>
      <c r="EF26" s="273"/>
      <c r="EG26" s="273"/>
      <c r="EH26" s="273"/>
      <c r="EI26" s="273"/>
      <c r="EJ26" s="273"/>
      <c r="EK26" s="273"/>
      <c r="EL26" s="273"/>
      <c r="EM26" s="273"/>
      <c r="EN26" s="273"/>
      <c r="EO26" s="273"/>
      <c r="EP26" s="273"/>
      <c r="EQ26" s="273"/>
      <c r="ER26" s="273"/>
      <c r="ES26" s="273"/>
      <c r="ET26" s="273"/>
      <c r="EU26" s="273"/>
      <c r="EV26" s="273"/>
      <c r="EW26" s="273"/>
      <c r="EX26" s="273"/>
      <c r="EY26" s="273"/>
      <c r="EZ26" s="273"/>
      <c r="FA26" s="273"/>
      <c r="FB26" s="273"/>
      <c r="FC26" s="273"/>
      <c r="FD26" s="273"/>
      <c r="FE26" s="273"/>
      <c r="FF26" s="273"/>
      <c r="FG26" s="273"/>
      <c r="FH26" s="273"/>
      <c r="FI26" s="273"/>
      <c r="FJ26" s="273"/>
      <c r="FK26" s="273"/>
      <c r="FL26" s="273"/>
      <c r="FM26" s="273"/>
      <c r="FN26" s="273"/>
      <c r="FO26" s="273"/>
      <c r="FP26" s="273"/>
      <c r="FQ26" s="273"/>
      <c r="FR26" s="273"/>
      <c r="FS26" s="273"/>
      <c r="FT26" s="273"/>
      <c r="FU26" s="273"/>
      <c r="FV26" s="273"/>
      <c r="FW26" s="273"/>
      <c r="FX26" s="273"/>
      <c r="FY26" s="273"/>
      <c r="FZ26" s="273"/>
      <c r="GA26" s="273"/>
      <c r="GB26" s="273"/>
      <c r="GC26" s="273"/>
      <c r="GD26" s="273"/>
      <c r="GE26" s="273"/>
      <c r="GF26" s="273"/>
      <c r="GG26" s="273"/>
      <c r="GH26" s="273"/>
      <c r="GI26" s="273"/>
      <c r="GJ26" s="273"/>
      <c r="GK26" s="273"/>
      <c r="GL26" s="273"/>
      <c r="GM26" s="273"/>
      <c r="GN26" s="273"/>
      <c r="GO26" s="273"/>
      <c r="GP26" s="273"/>
      <c r="GQ26" s="273"/>
      <c r="GR26" s="273"/>
      <c r="GS26" s="273"/>
      <c r="GT26" s="273"/>
      <c r="GU26" s="273"/>
      <c r="GV26" s="273"/>
      <c r="GW26" s="273"/>
      <c r="GX26" s="273"/>
      <c r="GY26" s="273"/>
      <c r="GZ26" s="273"/>
      <c r="HA26" s="273"/>
      <c r="HB26" s="273"/>
      <c r="HC26" s="273"/>
      <c r="HD26" s="273"/>
      <c r="HE26" s="273"/>
      <c r="HF26" s="273"/>
      <c r="HG26" s="273"/>
      <c r="HH26" s="273"/>
      <c r="HI26" s="273"/>
      <c r="HJ26" s="273"/>
      <c r="HK26" s="273"/>
      <c r="HL26" s="273"/>
      <c r="HM26" s="273"/>
      <c r="HN26" s="273"/>
      <c r="HO26" s="273"/>
      <c r="HP26" s="273"/>
      <c r="HQ26" s="273"/>
      <c r="HR26" s="273"/>
      <c r="HS26" s="273"/>
      <c r="HT26" s="273"/>
      <c r="HU26" s="273"/>
      <c r="HV26" s="273"/>
      <c r="HW26" s="273"/>
      <c r="HX26" s="273"/>
      <c r="HY26" s="273"/>
      <c r="HZ26" s="273"/>
      <c r="IA26" s="273"/>
      <c r="IB26" s="273"/>
      <c r="IC26" s="273"/>
      <c r="ID26" s="273"/>
      <c r="IE26" s="273"/>
      <c r="IF26" s="273"/>
      <c r="IG26" s="273"/>
      <c r="IH26" s="273"/>
      <c r="II26" s="273"/>
      <c r="IJ26" s="273"/>
      <c r="IK26" s="273"/>
      <c r="IL26" s="273"/>
      <c r="IM26" s="273"/>
      <c r="IN26" s="273"/>
      <c r="IO26" s="273"/>
      <c r="IP26" s="273"/>
      <c r="IQ26" s="273"/>
      <c r="IR26" s="273"/>
      <c r="IS26" s="273"/>
      <c r="IT26" s="273"/>
      <c r="IU26" s="273"/>
      <c r="IV26" s="273"/>
      <c r="IW26" s="273"/>
      <c r="IX26" s="273"/>
      <c r="IY26" s="273"/>
      <c r="IZ26" s="273"/>
      <c r="JA26" s="273"/>
      <c r="JB26" s="273"/>
      <c r="JC26" s="273"/>
      <c r="JD26" s="273"/>
      <c r="JE26" s="273"/>
      <c r="JF26" s="273"/>
      <c r="JG26" s="273"/>
      <c r="JH26" s="273"/>
      <c r="JI26" s="273"/>
      <c r="JJ26" s="273"/>
      <c r="JK26" s="273"/>
      <c r="JL26" s="273"/>
      <c r="JM26" s="273"/>
      <c r="JN26" s="273"/>
      <c r="JO26" s="273"/>
      <c r="JP26" s="273"/>
      <c r="JQ26" s="273"/>
      <c r="JR26" s="273"/>
      <c r="JS26" s="273"/>
      <c r="JT26" s="273"/>
      <c r="JU26" s="273"/>
      <c r="JV26" s="273"/>
      <c r="JW26" s="273"/>
      <c r="JX26" s="273"/>
      <c r="JY26" s="273"/>
      <c r="JZ26" s="273"/>
      <c r="KA26" s="273"/>
      <c r="KB26" s="273"/>
      <c r="KC26" s="273"/>
      <c r="KD26" s="273"/>
      <c r="KE26" s="273"/>
      <c r="KF26" s="273"/>
      <c r="KG26" s="273"/>
      <c r="KH26" s="273"/>
      <c r="KI26" s="273"/>
      <c r="KJ26" s="273"/>
      <c r="KK26" s="273"/>
      <c r="KL26" s="273"/>
      <c r="KM26" s="273"/>
      <c r="KN26" s="273"/>
      <c r="KO26" s="273"/>
      <c r="KP26" s="273"/>
      <c r="KQ26" s="273"/>
      <c r="KR26" s="273"/>
      <c r="KS26" s="273"/>
      <c r="KT26" s="273"/>
      <c r="KU26" s="273"/>
      <c r="KV26" s="273"/>
      <c r="KW26" s="273"/>
      <c r="KX26" s="273"/>
      <c r="KY26" s="273"/>
      <c r="KZ26" s="273"/>
      <c r="LA26" s="273"/>
      <c r="LB26" s="273"/>
      <c r="LC26" s="273"/>
      <c r="LD26" s="273"/>
      <c r="LE26" s="273"/>
      <c r="LF26" s="273"/>
      <c r="LG26" s="273"/>
      <c r="LH26" s="273"/>
      <c r="LI26" s="273"/>
      <c r="LJ26" s="273"/>
      <c r="LK26" s="273"/>
      <c r="LL26" s="273"/>
      <c r="LM26" s="273"/>
      <c r="LN26" s="273"/>
      <c r="LO26" s="273"/>
      <c r="LP26" s="273"/>
      <c r="LQ26" s="273"/>
      <c r="LR26" s="273"/>
      <c r="LS26" s="273"/>
      <c r="LT26" s="273"/>
      <c r="LU26" s="273"/>
      <c r="LV26" s="273"/>
      <c r="LW26" s="273"/>
      <c r="LX26" s="273"/>
      <c r="LY26" s="273"/>
      <c r="LZ26" s="273"/>
      <c r="MA26" s="273"/>
      <c r="MB26" s="273"/>
      <c r="MC26" s="273"/>
      <c r="MD26" s="273"/>
      <c r="ME26" s="273"/>
      <c r="MF26" s="273"/>
      <c r="MG26" s="273"/>
      <c r="MH26" s="273"/>
      <c r="MI26" s="273"/>
      <c r="MJ26" s="273"/>
      <c r="MK26" s="273"/>
      <c r="ML26" s="273"/>
      <c r="MM26" s="273"/>
      <c r="MN26" s="273"/>
      <c r="MO26" s="273"/>
      <c r="MP26" s="273"/>
      <c r="MQ26" s="273"/>
      <c r="MR26" s="273"/>
      <c r="MS26" s="273"/>
      <c r="MT26" s="273"/>
      <c r="MU26" s="273"/>
      <c r="MV26" s="273"/>
      <c r="MW26" s="273"/>
      <c r="MX26" s="273"/>
      <c r="MY26" s="273"/>
      <c r="MZ26" s="273"/>
      <c r="NA26" s="273"/>
      <c r="NB26" s="273"/>
      <c r="NC26" s="273"/>
      <c r="ND26" s="273"/>
      <c r="NE26" s="273"/>
      <c r="NF26" s="273"/>
      <c r="NG26" s="273"/>
      <c r="NH26" s="273"/>
      <c r="NI26" s="273"/>
      <c r="NJ26" s="273"/>
      <c r="NK26" s="273"/>
      <c r="NL26" s="273"/>
      <c r="NM26" s="273"/>
      <c r="NN26" s="273"/>
      <c r="NO26" s="273"/>
      <c r="NP26" s="273"/>
      <c r="NQ26" s="273"/>
      <c r="NR26" s="273"/>
      <c r="NS26" s="273"/>
      <c r="NT26" s="273"/>
      <c r="NU26" s="273"/>
      <c r="NV26" s="273"/>
      <c r="NW26" s="273"/>
      <c r="NX26" s="273"/>
      <c r="NY26" s="273"/>
      <c r="NZ26" s="273"/>
      <c r="OA26" s="273"/>
      <c r="OB26" s="273"/>
      <c r="OC26" s="273"/>
      <c r="OD26" s="273"/>
      <c r="OE26" s="273"/>
      <c r="OF26" s="273"/>
      <c r="OG26" s="273"/>
      <c r="OH26" s="273"/>
      <c r="OI26" s="273"/>
      <c r="OJ26" s="273"/>
      <c r="OK26" s="273"/>
      <c r="OL26" s="273"/>
      <c r="OM26" s="273"/>
      <c r="ON26" s="273"/>
      <c r="OO26" s="273"/>
      <c r="OP26" s="273"/>
      <c r="OQ26" s="273"/>
      <c r="OR26" s="273"/>
      <c r="OS26" s="273"/>
      <c r="OT26" s="273"/>
      <c r="OU26" s="273"/>
      <c r="OV26" s="273"/>
      <c r="OW26" s="273"/>
      <c r="OX26" s="273"/>
      <c r="OY26" s="273"/>
      <c r="OZ26" s="273"/>
      <c r="PA26" s="273"/>
      <c r="PB26" s="273"/>
      <c r="PC26" s="273"/>
      <c r="PD26" s="273"/>
      <c r="PE26" s="273"/>
      <c r="PF26" s="273"/>
      <c r="PG26" s="273"/>
      <c r="PH26" s="273"/>
      <c r="PI26" s="273"/>
      <c r="PJ26" s="273"/>
      <c r="PK26" s="273"/>
      <c r="PL26" s="273"/>
      <c r="PM26" s="273"/>
      <c r="PN26" s="273"/>
      <c r="PO26" s="273"/>
      <c r="PP26" s="273"/>
      <c r="PQ26" s="273"/>
      <c r="PR26" s="273"/>
      <c r="PS26" s="273"/>
      <c r="PT26" s="273"/>
      <c r="PU26" s="273"/>
      <c r="PV26" s="273"/>
      <c r="PW26" s="273"/>
      <c r="PX26" s="273"/>
      <c r="PY26" s="273"/>
      <c r="PZ26" s="273"/>
      <c r="QA26" s="273"/>
      <c r="QB26" s="273"/>
      <c r="QC26" s="273"/>
      <c r="QD26" s="273"/>
      <c r="QE26" s="273"/>
      <c r="QF26" s="273"/>
      <c r="QG26" s="273"/>
      <c r="QH26" s="273"/>
      <c r="QI26" s="273"/>
      <c r="QJ26" s="273"/>
      <c r="QK26" s="273"/>
      <c r="QL26" s="273"/>
      <c r="QM26" s="273"/>
      <c r="QN26" s="273"/>
      <c r="QO26" s="273"/>
      <c r="QP26" s="273"/>
      <c r="QQ26" s="273"/>
      <c r="QR26" s="273"/>
      <c r="QS26" s="273"/>
      <c r="QT26" s="273"/>
      <c r="QU26" s="273"/>
      <c r="QV26" s="273"/>
      <c r="QW26" s="273"/>
      <c r="QX26" s="273"/>
      <c r="QY26" s="273"/>
      <c r="QZ26" s="273"/>
      <c r="RA26" s="273"/>
      <c r="RB26" s="273"/>
      <c r="RC26" s="273"/>
      <c r="RD26" s="273"/>
      <c r="RE26" s="273"/>
      <c r="RF26" s="273"/>
      <c r="RG26" s="273"/>
      <c r="RH26" s="273"/>
      <c r="RI26" s="273"/>
      <c r="RJ26" s="273"/>
      <c r="RK26" s="273"/>
      <c r="RL26" s="273"/>
      <c r="RM26" s="273"/>
      <c r="RN26" s="273"/>
      <c r="RO26" s="273"/>
      <c r="RP26" s="273"/>
      <c r="RQ26" s="273"/>
      <c r="RR26" s="273"/>
      <c r="RS26" s="273"/>
      <c r="RT26" s="273"/>
      <c r="RU26" s="273"/>
      <c r="RV26" s="273"/>
      <c r="RW26" s="273"/>
      <c r="RX26" s="273"/>
      <c r="RY26" s="273"/>
      <c r="RZ26" s="273"/>
      <c r="SA26" s="273"/>
      <c r="SB26" s="273"/>
      <c r="SC26" s="273"/>
      <c r="SD26" s="273"/>
      <c r="SE26" s="273"/>
      <c r="SF26" s="273"/>
      <c r="SG26" s="273"/>
      <c r="SH26" s="273"/>
      <c r="SI26" s="273"/>
      <c r="SJ26" s="273"/>
      <c r="SK26" s="273"/>
      <c r="SL26" s="273"/>
      <c r="SM26" s="273"/>
      <c r="SN26" s="273"/>
      <c r="SO26" s="273"/>
      <c r="SP26" s="273"/>
      <c r="SQ26" s="273"/>
      <c r="SR26" s="273"/>
      <c r="SS26" s="273"/>
      <c r="ST26" s="273"/>
      <c r="SU26" s="273"/>
      <c r="SV26" s="273"/>
      <c r="SW26" s="273"/>
      <c r="SX26" s="273"/>
      <c r="SY26" s="273"/>
      <c r="SZ26" s="273"/>
      <c r="TA26" s="273"/>
      <c r="TB26" s="273"/>
      <c r="TC26" s="273"/>
      <c r="TD26" s="273"/>
      <c r="TE26" s="273"/>
      <c r="TF26" s="273"/>
      <c r="TG26" s="273"/>
      <c r="TH26" s="273"/>
      <c r="TI26" s="273"/>
      <c r="TJ26" s="273"/>
      <c r="TK26" s="273"/>
      <c r="TL26" s="273"/>
      <c r="TM26" s="273"/>
      <c r="TN26" s="273"/>
      <c r="TO26" s="273"/>
      <c r="TP26" s="273"/>
      <c r="TQ26" s="273"/>
      <c r="TR26" s="273"/>
      <c r="TS26" s="273"/>
      <c r="TT26" s="273"/>
      <c r="TU26" s="273"/>
      <c r="TV26" s="273"/>
      <c r="TW26" s="273"/>
      <c r="TX26" s="273"/>
      <c r="TY26" s="273"/>
      <c r="TZ26" s="273"/>
      <c r="UA26" s="273"/>
      <c r="UB26" s="273"/>
      <c r="UC26" s="273"/>
      <c r="UD26" s="273"/>
      <c r="UE26" s="273"/>
      <c r="UF26" s="273"/>
      <c r="UG26" s="273"/>
      <c r="UH26" s="273"/>
      <c r="UI26" s="273"/>
      <c r="UJ26" s="273"/>
      <c r="UK26" s="273"/>
      <c r="UL26" s="273"/>
      <c r="UM26" s="273"/>
      <c r="UN26" s="273"/>
      <c r="UO26" s="273"/>
      <c r="UP26" s="273"/>
      <c r="UQ26" s="273"/>
      <c r="UR26" s="273"/>
      <c r="US26" s="273"/>
      <c r="UT26" s="273"/>
      <c r="UU26" s="273"/>
      <c r="UV26" s="273"/>
      <c r="UW26" s="273"/>
      <c r="UX26" s="273"/>
      <c r="UY26" s="273"/>
      <c r="UZ26" s="273"/>
      <c r="VA26" s="273"/>
      <c r="VB26" s="273"/>
      <c r="VC26" s="273"/>
      <c r="VD26" s="273"/>
      <c r="VE26" s="273"/>
      <c r="VF26" s="273"/>
      <c r="VG26" s="273"/>
      <c r="VH26" s="273"/>
      <c r="VI26" s="273"/>
      <c r="VJ26" s="273"/>
      <c r="VK26" s="273"/>
      <c r="VL26" s="273"/>
      <c r="VM26" s="273"/>
      <c r="VN26" s="273"/>
      <c r="VO26" s="273"/>
      <c r="VP26" s="273"/>
      <c r="VQ26" s="273"/>
      <c r="VR26" s="273"/>
      <c r="VS26" s="273"/>
      <c r="VT26" s="273"/>
      <c r="VU26" s="273"/>
      <c r="VV26" s="273"/>
      <c r="VW26" s="273"/>
      <c r="VX26" s="273"/>
      <c r="VY26" s="273"/>
      <c r="VZ26" s="273"/>
      <c r="WA26" s="273"/>
      <c r="WB26" s="273"/>
      <c r="WC26" s="273"/>
      <c r="WD26" s="273"/>
      <c r="WE26" s="273"/>
      <c r="WF26" s="273"/>
      <c r="WG26" s="273"/>
      <c r="WH26" s="273"/>
      <c r="WI26" s="273"/>
      <c r="WJ26" s="273"/>
      <c r="WK26" s="273"/>
      <c r="WL26" s="273"/>
      <c r="WM26" s="273"/>
      <c r="WN26" s="273"/>
      <c r="WO26" s="273"/>
      <c r="WP26" s="273"/>
      <c r="WQ26" s="273"/>
      <c r="WR26" s="273"/>
      <c r="WS26" s="273"/>
      <c r="WT26" s="273"/>
      <c r="WU26" s="273"/>
      <c r="WV26" s="273"/>
      <c r="WW26" s="273"/>
      <c r="WX26" s="273"/>
      <c r="WY26" s="273"/>
      <c r="WZ26" s="273"/>
      <c r="XA26" s="273"/>
      <c r="XB26" s="273"/>
      <c r="XC26" s="273"/>
      <c r="XD26" s="273"/>
      <c r="XE26" s="273"/>
      <c r="XF26" s="273"/>
      <c r="XG26" s="273"/>
      <c r="XH26" s="273"/>
      <c r="XI26" s="273"/>
      <c r="XJ26" s="273"/>
      <c r="XK26" s="273"/>
      <c r="XL26" s="273"/>
      <c r="XM26" s="273"/>
      <c r="XN26" s="273"/>
      <c r="XO26" s="273"/>
      <c r="XP26" s="273"/>
      <c r="XQ26" s="273"/>
      <c r="XR26" s="273"/>
      <c r="XS26" s="273"/>
      <c r="XT26" s="273"/>
      <c r="XU26" s="273"/>
      <c r="XV26" s="273"/>
      <c r="XW26" s="273"/>
      <c r="XX26" s="273"/>
      <c r="XY26" s="273"/>
      <c r="XZ26" s="273"/>
      <c r="YA26" s="273"/>
      <c r="YB26" s="273"/>
      <c r="YC26" s="273"/>
      <c r="YD26" s="273"/>
      <c r="YE26" s="273"/>
      <c r="YF26" s="273"/>
      <c r="YG26" s="273"/>
      <c r="YH26" s="273"/>
      <c r="YI26" s="273"/>
      <c r="YJ26" s="273"/>
      <c r="YK26" s="273"/>
      <c r="YL26" s="273"/>
      <c r="YM26" s="273"/>
      <c r="YN26" s="273"/>
      <c r="YO26" s="273"/>
      <c r="YP26" s="273"/>
      <c r="YQ26" s="273"/>
      <c r="YR26" s="273"/>
      <c r="YS26" s="273"/>
      <c r="YT26" s="273"/>
      <c r="YU26" s="273"/>
      <c r="YV26" s="273"/>
      <c r="YW26" s="273"/>
      <c r="YX26" s="273"/>
      <c r="YY26" s="273"/>
      <c r="YZ26" s="273"/>
      <c r="ZA26" s="273"/>
      <c r="ZB26" s="273"/>
      <c r="ZC26" s="273"/>
      <c r="ZD26" s="273"/>
      <c r="ZE26" s="273"/>
      <c r="ZF26" s="273"/>
      <c r="ZG26" s="273"/>
      <c r="ZH26" s="273"/>
      <c r="ZI26" s="273"/>
      <c r="ZJ26" s="273"/>
      <c r="ZK26" s="273"/>
      <c r="ZL26" s="273"/>
      <c r="ZM26" s="273"/>
      <c r="ZN26" s="273"/>
      <c r="ZO26" s="273"/>
      <c r="ZP26" s="273"/>
      <c r="ZQ26" s="273"/>
      <c r="ZR26" s="273"/>
      <c r="ZS26" s="273"/>
      <c r="ZT26" s="273"/>
      <c r="ZU26" s="273"/>
      <c r="ZV26" s="273"/>
      <c r="ZW26" s="273"/>
      <c r="ZX26" s="273"/>
      <c r="ZY26" s="273"/>
      <c r="ZZ26" s="273"/>
      <c r="AAA26" s="273"/>
      <c r="AAB26" s="273"/>
      <c r="AAC26" s="273"/>
      <c r="AAD26" s="273"/>
      <c r="AAE26" s="273"/>
      <c r="AAF26" s="273"/>
      <c r="AAG26" s="273"/>
      <c r="AAH26" s="273"/>
      <c r="AAI26" s="273"/>
      <c r="AAJ26" s="273"/>
      <c r="AAK26" s="273"/>
      <c r="AAL26" s="273"/>
      <c r="AAM26" s="273"/>
      <c r="AAN26" s="273"/>
      <c r="AAO26" s="273"/>
      <c r="AAP26" s="273"/>
      <c r="AAQ26" s="273"/>
      <c r="AAR26" s="273"/>
      <c r="AAS26" s="273"/>
      <c r="AAT26" s="273"/>
      <c r="AAU26" s="273"/>
      <c r="AAV26" s="273"/>
      <c r="AAW26" s="273"/>
      <c r="AAX26" s="273"/>
      <c r="AAY26" s="273"/>
      <c r="AAZ26" s="273"/>
      <c r="ABA26" s="273"/>
      <c r="ABB26" s="273"/>
      <c r="ABC26" s="273"/>
      <c r="ABD26" s="273"/>
      <c r="ABE26" s="273"/>
      <c r="ABF26" s="273"/>
      <c r="ABG26" s="273"/>
      <c r="ABH26" s="273"/>
      <c r="ABI26" s="273"/>
      <c r="ABJ26" s="273"/>
      <c r="ABK26" s="273"/>
      <c r="ABL26" s="273"/>
      <c r="ABM26" s="273"/>
      <c r="ABN26" s="273"/>
      <c r="ABO26" s="273"/>
      <c r="ABP26" s="273"/>
      <c r="ABQ26" s="273"/>
      <c r="ABR26" s="273"/>
      <c r="ABS26" s="273"/>
      <c r="ABT26" s="273"/>
      <c r="ABU26" s="273"/>
      <c r="ABV26" s="273"/>
      <c r="ABW26" s="273"/>
      <c r="ABX26" s="273"/>
      <c r="ABY26" s="273"/>
      <c r="ABZ26" s="273"/>
      <c r="ACA26" s="273"/>
      <c r="ACB26" s="273"/>
      <c r="ACC26" s="273"/>
      <c r="ACD26" s="273"/>
      <c r="ACE26" s="273"/>
      <c r="ACF26" s="273"/>
      <c r="ACG26" s="273"/>
      <c r="ACH26" s="273"/>
      <c r="ACI26" s="273"/>
      <c r="ACJ26" s="273"/>
      <c r="ACK26" s="273"/>
      <c r="ACL26" s="273"/>
      <c r="ACM26" s="273"/>
      <c r="ACN26" s="273"/>
      <c r="ACO26" s="273"/>
      <c r="ACP26" s="273"/>
      <c r="ACQ26" s="273"/>
      <c r="ACR26" s="273"/>
      <c r="ACS26" s="273"/>
      <c r="ACT26" s="273"/>
      <c r="ACU26" s="273"/>
      <c r="ACV26" s="273"/>
      <c r="ACW26" s="273"/>
      <c r="ACX26" s="273"/>
      <c r="ACY26" s="273"/>
      <c r="ACZ26" s="273"/>
      <c r="ADA26" s="273"/>
      <c r="ADB26" s="273"/>
      <c r="ADC26" s="273"/>
      <c r="ADD26" s="273"/>
      <c r="ADE26" s="273"/>
      <c r="ADF26" s="273"/>
      <c r="ADG26" s="273"/>
      <c r="ADH26" s="273"/>
      <c r="ADI26" s="273"/>
      <c r="ADJ26" s="273"/>
      <c r="ADK26" s="273"/>
      <c r="ADL26" s="273"/>
      <c r="ADM26" s="273"/>
      <c r="ADN26" s="273"/>
      <c r="ADO26" s="273"/>
      <c r="ADP26" s="273"/>
      <c r="ADQ26" s="273"/>
      <c r="ADR26" s="273"/>
      <c r="ADS26" s="273"/>
      <c r="ADT26" s="273"/>
      <c r="ADU26" s="273"/>
      <c r="ADV26" s="273"/>
      <c r="ADW26" s="273"/>
      <c r="ADX26" s="273"/>
      <c r="ADY26" s="273"/>
      <c r="ADZ26" s="273"/>
      <c r="AEA26" s="273"/>
      <c r="AEB26" s="273"/>
      <c r="AEC26" s="273"/>
      <c r="AED26" s="273"/>
      <c r="AEE26" s="273"/>
      <c r="AEF26" s="273"/>
      <c r="AEG26" s="273"/>
      <c r="AEH26" s="273"/>
      <c r="AEI26" s="273"/>
      <c r="AEJ26" s="273"/>
      <c r="AEK26" s="273"/>
      <c r="AEL26" s="273"/>
      <c r="AEM26" s="273"/>
      <c r="AEN26" s="273"/>
      <c r="AEO26" s="273"/>
      <c r="AEP26" s="273"/>
      <c r="AEQ26" s="273"/>
      <c r="AER26" s="273"/>
      <c r="AES26" s="273"/>
      <c r="AET26" s="273"/>
      <c r="AEU26" s="273"/>
      <c r="AEV26" s="273"/>
      <c r="AEW26" s="273"/>
      <c r="AEX26" s="273"/>
      <c r="AEY26" s="273"/>
      <c r="AEZ26" s="273"/>
      <c r="AFA26" s="273"/>
      <c r="AFB26" s="273"/>
      <c r="AFC26" s="273"/>
      <c r="AFD26" s="273"/>
      <c r="AFE26" s="273"/>
      <c r="AFF26" s="273"/>
      <c r="AFG26" s="273"/>
      <c r="AFH26" s="273"/>
      <c r="AFI26" s="273"/>
      <c r="AFJ26" s="273"/>
      <c r="AFK26" s="273"/>
      <c r="AFL26" s="273"/>
      <c r="AFM26" s="273"/>
      <c r="AFN26" s="273"/>
      <c r="AFO26" s="273"/>
      <c r="AFP26" s="273"/>
      <c r="AFQ26" s="273"/>
      <c r="AFR26" s="273"/>
      <c r="AFS26" s="273"/>
      <c r="AFT26" s="273"/>
      <c r="AFU26" s="273"/>
      <c r="AFV26" s="273"/>
      <c r="AFW26" s="273"/>
      <c r="AFX26" s="273"/>
      <c r="AFY26" s="273"/>
      <c r="AFZ26" s="273"/>
      <c r="AGA26" s="273"/>
      <c r="AGB26" s="273"/>
      <c r="AGC26" s="273"/>
      <c r="AGD26" s="273"/>
      <c r="AGE26" s="273"/>
      <c r="AGF26" s="273"/>
      <c r="AGG26" s="273"/>
      <c r="AGH26" s="273"/>
      <c r="AGI26" s="273"/>
      <c r="AGJ26" s="273"/>
      <c r="AGK26" s="273"/>
      <c r="AGL26" s="273"/>
      <c r="AGM26" s="273"/>
      <c r="AGN26" s="273"/>
      <c r="AGO26" s="273"/>
      <c r="AGP26" s="273"/>
      <c r="AGQ26" s="273"/>
      <c r="AGR26" s="273"/>
      <c r="AGS26" s="273"/>
      <c r="AGT26" s="273"/>
      <c r="AGU26" s="273"/>
      <c r="AGV26" s="273"/>
      <c r="AGW26" s="273"/>
      <c r="AGX26" s="273"/>
      <c r="AGY26" s="273"/>
      <c r="AGZ26" s="273"/>
      <c r="AHA26" s="273"/>
      <c r="AHB26" s="273"/>
      <c r="AHC26" s="273"/>
      <c r="AHD26" s="273"/>
      <c r="AHE26" s="273"/>
      <c r="AHF26" s="273"/>
      <c r="AHG26" s="273"/>
      <c r="AHH26" s="273"/>
      <c r="AHI26" s="273"/>
      <c r="AHJ26" s="273"/>
      <c r="AHK26" s="273"/>
      <c r="AHL26" s="273"/>
      <c r="AHM26" s="273"/>
      <c r="AHN26" s="273"/>
      <c r="AHO26" s="273"/>
      <c r="AHP26" s="273"/>
      <c r="AHQ26" s="273"/>
      <c r="AHR26" s="273"/>
      <c r="AHS26" s="273"/>
      <c r="AHT26" s="273"/>
      <c r="AHU26" s="273"/>
      <c r="AHV26" s="273"/>
      <c r="AHW26" s="273"/>
      <c r="AHX26" s="273"/>
      <c r="AHY26" s="273"/>
      <c r="AHZ26" s="273"/>
      <c r="AIA26" s="273"/>
      <c r="AIB26" s="273"/>
      <c r="AIC26" s="273"/>
      <c r="AID26" s="273"/>
      <c r="AIE26" s="273"/>
      <c r="AIF26" s="273"/>
      <c r="AIG26" s="273"/>
      <c r="AIH26" s="273"/>
      <c r="AII26" s="273"/>
      <c r="AIJ26" s="273"/>
      <c r="AIK26" s="273"/>
      <c r="AIL26" s="273"/>
      <c r="AIM26" s="273"/>
      <c r="AIN26" s="273"/>
      <c r="AIO26" s="273"/>
      <c r="AIP26" s="273"/>
      <c r="AIQ26" s="273"/>
      <c r="AIR26" s="273"/>
      <c r="AIS26" s="273"/>
      <c r="AIT26" s="273"/>
      <c r="AIU26" s="273"/>
      <c r="AIV26" s="273"/>
      <c r="AIW26" s="273"/>
      <c r="AIX26" s="273"/>
      <c r="AIY26" s="273"/>
      <c r="AIZ26" s="273"/>
      <c r="AJA26" s="273"/>
      <c r="AJB26" s="273"/>
      <c r="AJC26" s="273"/>
      <c r="AJD26" s="273"/>
      <c r="AJE26" s="273"/>
      <c r="AJF26" s="273"/>
      <c r="AJG26" s="273"/>
      <c r="AJH26" s="273"/>
      <c r="AJI26" s="273"/>
      <c r="AJJ26" s="273"/>
      <c r="AJK26" s="273"/>
      <c r="AJL26" s="273"/>
      <c r="AJM26" s="273"/>
      <c r="AJN26" s="273"/>
      <c r="AJO26" s="273"/>
      <c r="AJP26" s="273"/>
      <c r="AJQ26" s="273"/>
      <c r="AJR26" s="273"/>
      <c r="AJS26" s="273"/>
      <c r="AJT26" s="273"/>
      <c r="AJU26" s="273"/>
      <c r="AJV26" s="273"/>
      <c r="AJW26" s="273"/>
      <c r="AJX26" s="273"/>
      <c r="AJY26" s="273"/>
      <c r="AJZ26" s="273"/>
      <c r="AKA26" s="273"/>
      <c r="AKB26" s="273"/>
      <c r="AKC26" s="273"/>
      <c r="AKD26" s="273"/>
      <c r="AKE26" s="273"/>
      <c r="AKF26" s="273"/>
      <c r="AKG26" s="273"/>
      <c r="AKH26" s="273"/>
      <c r="AKI26" s="273"/>
      <c r="AKJ26" s="273"/>
      <c r="AKK26" s="273"/>
      <c r="AKL26" s="273"/>
      <c r="AKM26" s="273"/>
      <c r="AKN26" s="273"/>
      <c r="AKO26" s="273"/>
      <c r="AKP26" s="273"/>
      <c r="AKQ26" s="273"/>
      <c r="AKR26" s="273"/>
      <c r="AKS26" s="273"/>
      <c r="AKT26" s="273"/>
      <c r="AKU26" s="273"/>
      <c r="AKV26" s="273"/>
      <c r="AKW26" s="273"/>
      <c r="AKX26" s="273"/>
      <c r="AKY26" s="273"/>
      <c r="AKZ26" s="273"/>
      <c r="ALA26" s="273"/>
      <c r="ALB26" s="273"/>
      <c r="ALC26" s="273"/>
      <c r="ALD26" s="273"/>
      <c r="ALE26" s="273"/>
      <c r="ALF26" s="273"/>
      <c r="ALG26" s="273"/>
      <c r="ALH26" s="273"/>
      <c r="ALI26" s="273"/>
      <c r="ALJ26" s="273"/>
      <c r="ALK26" s="273"/>
      <c r="ALL26" s="273"/>
      <c r="ALM26" s="273"/>
      <c r="ALN26" s="273"/>
      <c r="ALO26" s="273"/>
      <c r="ALP26" s="273"/>
      <c r="ALQ26" s="273"/>
      <c r="ALR26" s="273"/>
      <c r="ALS26" s="273"/>
      <c r="ALT26" s="273"/>
      <c r="ALU26" s="273"/>
      <c r="ALV26" s="273"/>
      <c r="ALW26" s="273"/>
      <c r="ALX26" s="273"/>
      <c r="ALY26" s="273"/>
      <c r="ALZ26" s="273"/>
      <c r="AMA26" s="273"/>
      <c r="AMB26" s="273"/>
      <c r="AMC26" s="273"/>
      <c r="AMD26" s="273"/>
      <c r="AME26" s="273"/>
      <c r="AMF26" s="273"/>
      <c r="AMG26" s="273"/>
      <c r="AMH26" s="273"/>
      <c r="AMI26" s="273"/>
      <c r="AMJ26" s="273"/>
    </row>
    <row r="27" spans="1:1024" ht="12" customHeight="1" x14ac:dyDescent="0.2">
      <c r="A27" s="341">
        <v>16</v>
      </c>
      <c r="B27" s="342">
        <v>1</v>
      </c>
      <c r="C27" s="368"/>
      <c r="D27" s="1623"/>
      <c r="E27" s="344" t="s">
        <v>50</v>
      </c>
      <c r="F27" s="345"/>
      <c r="G27" s="345"/>
      <c r="H27" s="346"/>
      <c r="I27" s="346"/>
      <c r="J27" s="347"/>
      <c r="K27" s="348"/>
      <c r="L27" s="348"/>
      <c r="M27" s="348"/>
      <c r="N27" s="348"/>
      <c r="O27" s="348"/>
      <c r="P27" s="349"/>
      <c r="Q27" s="349"/>
      <c r="R27" s="367"/>
      <c r="S27" s="351"/>
      <c r="T27" s="362">
        <v>16</v>
      </c>
      <c r="U27" s="1626"/>
      <c r="V27" s="363" t="s">
        <v>50</v>
      </c>
      <c r="W27" s="345"/>
      <c r="X27" s="345"/>
      <c r="Y27" s="346"/>
      <c r="Z27" s="346"/>
      <c r="AA27" s="347"/>
      <c r="AB27" s="364"/>
      <c r="AC27" s="355"/>
      <c r="AD27" s="355"/>
      <c r="AE27" s="356"/>
      <c r="AF27" s="365"/>
      <c r="AG27" s="365"/>
      <c r="AH27" s="365"/>
      <c r="AI27" s="365"/>
      <c r="AJ27" s="365"/>
      <c r="AK27" s="365"/>
      <c r="AL27" s="365"/>
      <c r="AM27" s="365"/>
      <c r="AN27" s="365"/>
      <c r="AO27" s="365"/>
      <c r="AP27" s="365"/>
      <c r="AQ27" s="365"/>
      <c r="AR27" s="358"/>
      <c r="AS27" s="358"/>
      <c r="AT27" s="359"/>
      <c r="AU27" s="359"/>
      <c r="AV27" s="359"/>
      <c r="AW27" s="359"/>
      <c r="AX27" s="359"/>
      <c r="AY27" s="359"/>
      <c r="AZ27" s="359"/>
      <c r="BA27" s="359"/>
      <c r="BB27" s="364"/>
      <c r="BC27" s="364"/>
      <c r="BD27" s="355"/>
      <c r="BE27" s="355"/>
      <c r="BF27" s="273"/>
      <c r="BG27" s="273"/>
      <c r="BH27" s="273"/>
      <c r="BI27" s="273"/>
      <c r="BJ27" s="273"/>
      <c r="BK27" s="273"/>
      <c r="BL27" s="273"/>
      <c r="BM27" s="273"/>
      <c r="BN27" s="273"/>
      <c r="BO27" s="273"/>
      <c r="BP27" s="273"/>
      <c r="BQ27" s="273"/>
      <c r="BR27" s="273"/>
      <c r="BS27" s="273"/>
      <c r="BT27" s="273"/>
      <c r="BU27" s="273"/>
      <c r="BV27" s="273"/>
      <c r="BW27" s="273"/>
      <c r="BX27" s="273"/>
      <c r="BY27" s="273"/>
      <c r="BZ27" s="273"/>
      <c r="CA27" s="273"/>
      <c r="CB27" s="273"/>
      <c r="CC27" s="273"/>
      <c r="CD27" s="273"/>
      <c r="CE27" s="273"/>
      <c r="CF27" s="273"/>
      <c r="CG27" s="273"/>
      <c r="CH27" s="273"/>
      <c r="CI27" s="273"/>
      <c r="CJ27" s="273"/>
      <c r="CK27" s="273"/>
      <c r="CL27" s="273"/>
      <c r="CM27" s="273"/>
      <c r="CN27" s="273"/>
      <c r="CO27" s="273"/>
      <c r="CP27" s="273"/>
      <c r="CQ27" s="273"/>
      <c r="CR27" s="273"/>
      <c r="CS27" s="273"/>
      <c r="CT27" s="273"/>
      <c r="CU27" s="273"/>
      <c r="CV27" s="273"/>
      <c r="CW27" s="273"/>
      <c r="CX27" s="273"/>
      <c r="CY27" s="273"/>
      <c r="CZ27" s="273"/>
      <c r="DA27" s="273"/>
      <c r="DB27" s="273"/>
      <c r="DC27" s="273"/>
      <c r="DD27" s="273"/>
      <c r="DE27" s="273"/>
      <c r="DF27" s="273"/>
      <c r="DG27" s="273"/>
      <c r="DH27" s="273"/>
      <c r="DI27" s="273"/>
      <c r="DJ27" s="273"/>
      <c r="DK27" s="273"/>
      <c r="DL27" s="273"/>
      <c r="DM27" s="273"/>
      <c r="DN27" s="273"/>
      <c r="DO27" s="273"/>
      <c r="DP27" s="273"/>
      <c r="DQ27" s="273"/>
      <c r="DR27" s="273"/>
      <c r="DS27" s="273"/>
      <c r="DT27" s="273"/>
      <c r="DU27" s="273"/>
      <c r="DV27" s="273"/>
      <c r="DW27" s="273"/>
      <c r="DX27" s="273"/>
      <c r="DY27" s="273"/>
      <c r="DZ27" s="273"/>
      <c r="EA27" s="273"/>
      <c r="EB27" s="273"/>
      <c r="EC27" s="273"/>
      <c r="ED27" s="273"/>
      <c r="EE27" s="273"/>
      <c r="EF27" s="273"/>
      <c r="EG27" s="273"/>
      <c r="EH27" s="273"/>
      <c r="EI27" s="273"/>
      <c r="EJ27" s="273"/>
      <c r="EK27" s="273"/>
      <c r="EL27" s="273"/>
      <c r="EM27" s="273"/>
      <c r="EN27" s="273"/>
      <c r="EO27" s="273"/>
      <c r="EP27" s="273"/>
      <c r="EQ27" s="273"/>
      <c r="ER27" s="273"/>
      <c r="ES27" s="273"/>
      <c r="ET27" s="273"/>
      <c r="EU27" s="273"/>
      <c r="EV27" s="273"/>
      <c r="EW27" s="273"/>
      <c r="EX27" s="273"/>
      <c r="EY27" s="273"/>
      <c r="EZ27" s="273"/>
      <c r="FA27" s="273"/>
      <c r="FB27" s="273"/>
      <c r="FC27" s="273"/>
      <c r="FD27" s="273"/>
      <c r="FE27" s="273"/>
      <c r="FF27" s="273"/>
      <c r="FG27" s="273"/>
      <c r="FH27" s="273"/>
      <c r="FI27" s="273"/>
      <c r="FJ27" s="273"/>
      <c r="FK27" s="273"/>
      <c r="FL27" s="273"/>
      <c r="FM27" s="273"/>
      <c r="FN27" s="273"/>
      <c r="FO27" s="273"/>
      <c r="FP27" s="273"/>
      <c r="FQ27" s="273"/>
      <c r="FR27" s="273"/>
      <c r="FS27" s="273"/>
      <c r="FT27" s="273"/>
      <c r="FU27" s="273"/>
      <c r="FV27" s="273"/>
      <c r="FW27" s="273"/>
      <c r="FX27" s="273"/>
      <c r="FY27" s="273"/>
      <c r="FZ27" s="273"/>
      <c r="GA27" s="273"/>
      <c r="GB27" s="273"/>
      <c r="GC27" s="273"/>
      <c r="GD27" s="273"/>
      <c r="GE27" s="273"/>
      <c r="GF27" s="273"/>
      <c r="GG27" s="273"/>
      <c r="GH27" s="273"/>
      <c r="GI27" s="273"/>
      <c r="GJ27" s="273"/>
      <c r="GK27" s="273"/>
      <c r="GL27" s="273"/>
      <c r="GM27" s="273"/>
      <c r="GN27" s="273"/>
      <c r="GO27" s="273"/>
      <c r="GP27" s="273"/>
      <c r="GQ27" s="273"/>
      <c r="GR27" s="273"/>
      <c r="GS27" s="273"/>
      <c r="GT27" s="273"/>
      <c r="GU27" s="273"/>
      <c r="GV27" s="273"/>
      <c r="GW27" s="273"/>
      <c r="GX27" s="273"/>
      <c r="GY27" s="273"/>
      <c r="GZ27" s="273"/>
      <c r="HA27" s="273"/>
      <c r="HB27" s="273"/>
      <c r="HC27" s="273"/>
      <c r="HD27" s="273"/>
      <c r="HE27" s="273"/>
      <c r="HF27" s="273"/>
      <c r="HG27" s="273"/>
      <c r="HH27" s="273"/>
      <c r="HI27" s="273"/>
      <c r="HJ27" s="273"/>
      <c r="HK27" s="273"/>
      <c r="HL27" s="273"/>
      <c r="HM27" s="273"/>
      <c r="HN27" s="273"/>
      <c r="HO27" s="273"/>
      <c r="HP27" s="273"/>
      <c r="HQ27" s="273"/>
      <c r="HR27" s="273"/>
      <c r="HS27" s="273"/>
      <c r="HT27" s="273"/>
      <c r="HU27" s="273"/>
      <c r="HV27" s="273"/>
      <c r="HW27" s="273"/>
      <c r="HX27" s="273"/>
      <c r="HY27" s="273"/>
      <c r="HZ27" s="273"/>
      <c r="IA27" s="273"/>
      <c r="IB27" s="273"/>
      <c r="IC27" s="273"/>
      <c r="ID27" s="273"/>
      <c r="IE27" s="273"/>
      <c r="IF27" s="273"/>
      <c r="IG27" s="273"/>
      <c r="IH27" s="273"/>
      <c r="II27" s="273"/>
      <c r="IJ27" s="273"/>
      <c r="IK27" s="273"/>
      <c r="IL27" s="273"/>
      <c r="IM27" s="273"/>
      <c r="IN27" s="273"/>
      <c r="IO27" s="273"/>
      <c r="IP27" s="273"/>
      <c r="IQ27" s="273"/>
      <c r="IR27" s="273"/>
      <c r="IS27" s="273"/>
      <c r="IT27" s="273"/>
      <c r="IU27" s="273"/>
      <c r="IV27" s="273"/>
      <c r="IW27" s="273"/>
      <c r="IX27" s="273"/>
      <c r="IY27" s="273"/>
      <c r="IZ27" s="273"/>
      <c r="JA27" s="273"/>
      <c r="JB27" s="273"/>
      <c r="JC27" s="273"/>
      <c r="JD27" s="273"/>
      <c r="JE27" s="273"/>
      <c r="JF27" s="273"/>
      <c r="JG27" s="273"/>
      <c r="JH27" s="273"/>
      <c r="JI27" s="273"/>
      <c r="JJ27" s="273"/>
      <c r="JK27" s="273"/>
      <c r="JL27" s="273"/>
      <c r="JM27" s="273"/>
      <c r="JN27" s="273"/>
      <c r="JO27" s="273"/>
      <c r="JP27" s="273"/>
      <c r="JQ27" s="273"/>
      <c r="JR27" s="273"/>
      <c r="JS27" s="273"/>
      <c r="JT27" s="273"/>
      <c r="JU27" s="273"/>
      <c r="JV27" s="273"/>
      <c r="JW27" s="273"/>
      <c r="JX27" s="273"/>
      <c r="JY27" s="273"/>
      <c r="JZ27" s="273"/>
      <c r="KA27" s="273"/>
      <c r="KB27" s="273"/>
      <c r="KC27" s="273"/>
      <c r="KD27" s="273"/>
      <c r="KE27" s="273"/>
      <c r="KF27" s="273"/>
      <c r="KG27" s="273"/>
      <c r="KH27" s="273"/>
      <c r="KI27" s="273"/>
      <c r="KJ27" s="273"/>
      <c r="KK27" s="273"/>
      <c r="KL27" s="273"/>
      <c r="KM27" s="273"/>
      <c r="KN27" s="273"/>
      <c r="KO27" s="273"/>
      <c r="KP27" s="273"/>
      <c r="KQ27" s="273"/>
      <c r="KR27" s="273"/>
      <c r="KS27" s="273"/>
      <c r="KT27" s="273"/>
      <c r="KU27" s="273"/>
      <c r="KV27" s="273"/>
      <c r="KW27" s="273"/>
      <c r="KX27" s="273"/>
      <c r="KY27" s="273"/>
      <c r="KZ27" s="273"/>
      <c r="LA27" s="273"/>
      <c r="LB27" s="273"/>
      <c r="LC27" s="273"/>
      <c r="LD27" s="273"/>
      <c r="LE27" s="273"/>
      <c r="LF27" s="273"/>
      <c r="LG27" s="273"/>
      <c r="LH27" s="273"/>
      <c r="LI27" s="273"/>
      <c r="LJ27" s="273"/>
      <c r="LK27" s="273"/>
      <c r="LL27" s="273"/>
      <c r="LM27" s="273"/>
      <c r="LN27" s="273"/>
      <c r="LO27" s="273"/>
      <c r="LP27" s="273"/>
      <c r="LQ27" s="273"/>
      <c r="LR27" s="273"/>
      <c r="LS27" s="273"/>
      <c r="LT27" s="273"/>
      <c r="LU27" s="273"/>
      <c r="LV27" s="273"/>
      <c r="LW27" s="273"/>
      <c r="LX27" s="273"/>
      <c r="LY27" s="273"/>
      <c r="LZ27" s="273"/>
      <c r="MA27" s="273"/>
      <c r="MB27" s="273"/>
      <c r="MC27" s="273"/>
      <c r="MD27" s="273"/>
      <c r="ME27" s="273"/>
      <c r="MF27" s="273"/>
      <c r="MG27" s="273"/>
      <c r="MH27" s="273"/>
      <c r="MI27" s="273"/>
      <c r="MJ27" s="273"/>
      <c r="MK27" s="273"/>
      <c r="ML27" s="273"/>
      <c r="MM27" s="273"/>
      <c r="MN27" s="273"/>
      <c r="MO27" s="273"/>
      <c r="MP27" s="273"/>
      <c r="MQ27" s="273"/>
      <c r="MR27" s="273"/>
      <c r="MS27" s="273"/>
      <c r="MT27" s="273"/>
      <c r="MU27" s="273"/>
      <c r="MV27" s="273"/>
      <c r="MW27" s="273"/>
      <c r="MX27" s="273"/>
      <c r="MY27" s="273"/>
      <c r="MZ27" s="273"/>
      <c r="NA27" s="273"/>
      <c r="NB27" s="273"/>
      <c r="NC27" s="273"/>
      <c r="ND27" s="273"/>
      <c r="NE27" s="273"/>
      <c r="NF27" s="273"/>
      <c r="NG27" s="273"/>
      <c r="NH27" s="273"/>
      <c r="NI27" s="273"/>
      <c r="NJ27" s="273"/>
      <c r="NK27" s="273"/>
      <c r="NL27" s="273"/>
      <c r="NM27" s="273"/>
      <c r="NN27" s="273"/>
      <c r="NO27" s="273"/>
      <c r="NP27" s="273"/>
      <c r="NQ27" s="273"/>
      <c r="NR27" s="273"/>
      <c r="NS27" s="273"/>
      <c r="NT27" s="273"/>
      <c r="NU27" s="273"/>
      <c r="NV27" s="273"/>
      <c r="NW27" s="273"/>
      <c r="NX27" s="273"/>
      <c r="NY27" s="273"/>
      <c r="NZ27" s="273"/>
      <c r="OA27" s="273"/>
      <c r="OB27" s="273"/>
      <c r="OC27" s="273"/>
      <c r="OD27" s="273"/>
      <c r="OE27" s="273"/>
      <c r="OF27" s="273"/>
      <c r="OG27" s="273"/>
      <c r="OH27" s="273"/>
      <c r="OI27" s="273"/>
      <c r="OJ27" s="273"/>
      <c r="OK27" s="273"/>
      <c r="OL27" s="273"/>
      <c r="OM27" s="273"/>
      <c r="ON27" s="273"/>
      <c r="OO27" s="273"/>
      <c r="OP27" s="273"/>
      <c r="OQ27" s="273"/>
      <c r="OR27" s="273"/>
      <c r="OS27" s="273"/>
      <c r="OT27" s="273"/>
      <c r="OU27" s="273"/>
      <c r="OV27" s="273"/>
      <c r="OW27" s="273"/>
      <c r="OX27" s="273"/>
      <c r="OY27" s="273"/>
      <c r="OZ27" s="273"/>
      <c r="PA27" s="273"/>
      <c r="PB27" s="273"/>
      <c r="PC27" s="273"/>
      <c r="PD27" s="273"/>
      <c r="PE27" s="273"/>
      <c r="PF27" s="273"/>
      <c r="PG27" s="273"/>
      <c r="PH27" s="273"/>
      <c r="PI27" s="273"/>
      <c r="PJ27" s="273"/>
      <c r="PK27" s="273"/>
      <c r="PL27" s="273"/>
      <c r="PM27" s="273"/>
      <c r="PN27" s="273"/>
      <c r="PO27" s="273"/>
      <c r="PP27" s="273"/>
      <c r="PQ27" s="273"/>
      <c r="PR27" s="273"/>
      <c r="PS27" s="273"/>
      <c r="PT27" s="273"/>
      <c r="PU27" s="273"/>
      <c r="PV27" s="273"/>
      <c r="PW27" s="273"/>
      <c r="PX27" s="273"/>
      <c r="PY27" s="273"/>
      <c r="PZ27" s="273"/>
      <c r="QA27" s="273"/>
      <c r="QB27" s="273"/>
      <c r="QC27" s="273"/>
      <c r="QD27" s="273"/>
      <c r="QE27" s="273"/>
      <c r="QF27" s="273"/>
      <c r="QG27" s="273"/>
      <c r="QH27" s="273"/>
      <c r="QI27" s="273"/>
      <c r="QJ27" s="273"/>
      <c r="QK27" s="273"/>
      <c r="QL27" s="273"/>
      <c r="QM27" s="273"/>
      <c r="QN27" s="273"/>
      <c r="QO27" s="273"/>
      <c r="QP27" s="273"/>
      <c r="QQ27" s="273"/>
      <c r="QR27" s="273"/>
      <c r="QS27" s="273"/>
      <c r="QT27" s="273"/>
      <c r="QU27" s="273"/>
      <c r="QV27" s="273"/>
      <c r="QW27" s="273"/>
      <c r="QX27" s="273"/>
      <c r="QY27" s="273"/>
      <c r="QZ27" s="273"/>
      <c r="RA27" s="273"/>
      <c r="RB27" s="273"/>
      <c r="RC27" s="273"/>
      <c r="RD27" s="273"/>
      <c r="RE27" s="273"/>
      <c r="RF27" s="273"/>
      <c r="RG27" s="273"/>
      <c r="RH27" s="273"/>
      <c r="RI27" s="273"/>
      <c r="RJ27" s="273"/>
      <c r="RK27" s="273"/>
      <c r="RL27" s="273"/>
      <c r="RM27" s="273"/>
      <c r="RN27" s="273"/>
      <c r="RO27" s="273"/>
      <c r="RP27" s="273"/>
      <c r="RQ27" s="273"/>
      <c r="RR27" s="273"/>
      <c r="RS27" s="273"/>
      <c r="RT27" s="273"/>
      <c r="RU27" s="273"/>
      <c r="RV27" s="273"/>
      <c r="RW27" s="273"/>
      <c r="RX27" s="273"/>
      <c r="RY27" s="273"/>
      <c r="RZ27" s="273"/>
      <c r="SA27" s="273"/>
      <c r="SB27" s="273"/>
      <c r="SC27" s="273"/>
      <c r="SD27" s="273"/>
      <c r="SE27" s="273"/>
      <c r="SF27" s="273"/>
      <c r="SG27" s="273"/>
      <c r="SH27" s="273"/>
      <c r="SI27" s="273"/>
      <c r="SJ27" s="273"/>
      <c r="SK27" s="273"/>
      <c r="SL27" s="273"/>
      <c r="SM27" s="273"/>
      <c r="SN27" s="273"/>
      <c r="SO27" s="273"/>
      <c r="SP27" s="273"/>
      <c r="SQ27" s="273"/>
      <c r="SR27" s="273"/>
      <c r="SS27" s="273"/>
      <c r="ST27" s="273"/>
      <c r="SU27" s="273"/>
      <c r="SV27" s="273"/>
      <c r="SW27" s="273"/>
      <c r="SX27" s="273"/>
      <c r="SY27" s="273"/>
      <c r="SZ27" s="273"/>
      <c r="TA27" s="273"/>
      <c r="TB27" s="273"/>
      <c r="TC27" s="273"/>
      <c r="TD27" s="273"/>
      <c r="TE27" s="273"/>
      <c r="TF27" s="273"/>
      <c r="TG27" s="273"/>
      <c r="TH27" s="273"/>
      <c r="TI27" s="273"/>
      <c r="TJ27" s="273"/>
      <c r="TK27" s="273"/>
      <c r="TL27" s="273"/>
      <c r="TM27" s="273"/>
      <c r="TN27" s="273"/>
      <c r="TO27" s="273"/>
      <c r="TP27" s="273"/>
      <c r="TQ27" s="273"/>
      <c r="TR27" s="273"/>
      <c r="TS27" s="273"/>
      <c r="TT27" s="273"/>
      <c r="TU27" s="273"/>
      <c r="TV27" s="273"/>
      <c r="TW27" s="273"/>
      <c r="TX27" s="273"/>
      <c r="TY27" s="273"/>
      <c r="TZ27" s="273"/>
      <c r="UA27" s="273"/>
      <c r="UB27" s="273"/>
      <c r="UC27" s="273"/>
      <c r="UD27" s="273"/>
      <c r="UE27" s="273"/>
      <c r="UF27" s="273"/>
      <c r="UG27" s="273"/>
      <c r="UH27" s="273"/>
      <c r="UI27" s="273"/>
      <c r="UJ27" s="273"/>
      <c r="UK27" s="273"/>
      <c r="UL27" s="273"/>
      <c r="UM27" s="273"/>
      <c r="UN27" s="273"/>
      <c r="UO27" s="273"/>
      <c r="UP27" s="273"/>
      <c r="UQ27" s="273"/>
      <c r="UR27" s="273"/>
      <c r="US27" s="273"/>
      <c r="UT27" s="273"/>
      <c r="UU27" s="273"/>
      <c r="UV27" s="273"/>
      <c r="UW27" s="273"/>
      <c r="UX27" s="273"/>
      <c r="UY27" s="273"/>
      <c r="UZ27" s="273"/>
      <c r="VA27" s="273"/>
      <c r="VB27" s="273"/>
      <c r="VC27" s="273"/>
      <c r="VD27" s="273"/>
      <c r="VE27" s="273"/>
      <c r="VF27" s="273"/>
      <c r="VG27" s="273"/>
      <c r="VH27" s="273"/>
      <c r="VI27" s="273"/>
      <c r="VJ27" s="273"/>
      <c r="VK27" s="273"/>
      <c r="VL27" s="273"/>
      <c r="VM27" s="273"/>
      <c r="VN27" s="273"/>
      <c r="VO27" s="273"/>
      <c r="VP27" s="273"/>
      <c r="VQ27" s="273"/>
      <c r="VR27" s="273"/>
      <c r="VS27" s="273"/>
      <c r="VT27" s="273"/>
      <c r="VU27" s="273"/>
      <c r="VV27" s="273"/>
      <c r="VW27" s="273"/>
      <c r="VX27" s="273"/>
      <c r="VY27" s="273"/>
      <c r="VZ27" s="273"/>
      <c r="WA27" s="273"/>
      <c r="WB27" s="273"/>
      <c r="WC27" s="273"/>
      <c r="WD27" s="273"/>
      <c r="WE27" s="273"/>
      <c r="WF27" s="273"/>
      <c r="WG27" s="273"/>
      <c r="WH27" s="273"/>
      <c r="WI27" s="273"/>
      <c r="WJ27" s="273"/>
      <c r="WK27" s="273"/>
      <c r="WL27" s="273"/>
      <c r="WM27" s="273"/>
      <c r="WN27" s="273"/>
      <c r="WO27" s="273"/>
      <c r="WP27" s="273"/>
      <c r="WQ27" s="273"/>
      <c r="WR27" s="273"/>
      <c r="WS27" s="273"/>
      <c r="WT27" s="273"/>
      <c r="WU27" s="273"/>
      <c r="WV27" s="273"/>
      <c r="WW27" s="273"/>
      <c r="WX27" s="273"/>
      <c r="WY27" s="273"/>
      <c r="WZ27" s="273"/>
      <c r="XA27" s="273"/>
      <c r="XB27" s="273"/>
      <c r="XC27" s="273"/>
      <c r="XD27" s="273"/>
      <c r="XE27" s="273"/>
      <c r="XF27" s="273"/>
      <c r="XG27" s="273"/>
      <c r="XH27" s="273"/>
      <c r="XI27" s="273"/>
      <c r="XJ27" s="273"/>
      <c r="XK27" s="273"/>
      <c r="XL27" s="273"/>
      <c r="XM27" s="273"/>
      <c r="XN27" s="273"/>
      <c r="XO27" s="273"/>
      <c r="XP27" s="273"/>
      <c r="XQ27" s="273"/>
      <c r="XR27" s="273"/>
      <c r="XS27" s="273"/>
      <c r="XT27" s="273"/>
      <c r="XU27" s="273"/>
      <c r="XV27" s="273"/>
      <c r="XW27" s="273"/>
      <c r="XX27" s="273"/>
      <c r="XY27" s="273"/>
      <c r="XZ27" s="273"/>
      <c r="YA27" s="273"/>
      <c r="YB27" s="273"/>
      <c r="YC27" s="273"/>
      <c r="YD27" s="273"/>
      <c r="YE27" s="273"/>
      <c r="YF27" s="273"/>
      <c r="YG27" s="273"/>
      <c r="YH27" s="273"/>
      <c r="YI27" s="273"/>
      <c r="YJ27" s="273"/>
      <c r="YK27" s="273"/>
      <c r="YL27" s="273"/>
      <c r="YM27" s="273"/>
      <c r="YN27" s="273"/>
      <c r="YO27" s="273"/>
      <c r="YP27" s="273"/>
      <c r="YQ27" s="273"/>
      <c r="YR27" s="273"/>
      <c r="YS27" s="273"/>
      <c r="YT27" s="273"/>
      <c r="YU27" s="273"/>
      <c r="YV27" s="273"/>
      <c r="YW27" s="273"/>
      <c r="YX27" s="273"/>
      <c r="YY27" s="273"/>
      <c r="YZ27" s="273"/>
      <c r="ZA27" s="273"/>
      <c r="ZB27" s="273"/>
      <c r="ZC27" s="273"/>
      <c r="ZD27" s="273"/>
      <c r="ZE27" s="273"/>
      <c r="ZF27" s="273"/>
      <c r="ZG27" s="273"/>
      <c r="ZH27" s="273"/>
      <c r="ZI27" s="273"/>
      <c r="ZJ27" s="273"/>
      <c r="ZK27" s="273"/>
      <c r="ZL27" s="273"/>
      <c r="ZM27" s="273"/>
      <c r="ZN27" s="273"/>
      <c r="ZO27" s="273"/>
      <c r="ZP27" s="273"/>
      <c r="ZQ27" s="273"/>
      <c r="ZR27" s="273"/>
      <c r="ZS27" s="273"/>
      <c r="ZT27" s="273"/>
      <c r="ZU27" s="273"/>
      <c r="ZV27" s="273"/>
      <c r="ZW27" s="273"/>
      <c r="ZX27" s="273"/>
      <c r="ZY27" s="273"/>
      <c r="ZZ27" s="273"/>
      <c r="AAA27" s="273"/>
      <c r="AAB27" s="273"/>
      <c r="AAC27" s="273"/>
      <c r="AAD27" s="273"/>
      <c r="AAE27" s="273"/>
      <c r="AAF27" s="273"/>
      <c r="AAG27" s="273"/>
      <c r="AAH27" s="273"/>
      <c r="AAI27" s="273"/>
      <c r="AAJ27" s="273"/>
      <c r="AAK27" s="273"/>
      <c r="AAL27" s="273"/>
      <c r="AAM27" s="273"/>
      <c r="AAN27" s="273"/>
      <c r="AAO27" s="273"/>
      <c r="AAP27" s="273"/>
      <c r="AAQ27" s="273"/>
      <c r="AAR27" s="273"/>
      <c r="AAS27" s="273"/>
      <c r="AAT27" s="273"/>
      <c r="AAU27" s="273"/>
      <c r="AAV27" s="273"/>
      <c r="AAW27" s="273"/>
      <c r="AAX27" s="273"/>
      <c r="AAY27" s="273"/>
      <c r="AAZ27" s="273"/>
      <c r="ABA27" s="273"/>
      <c r="ABB27" s="273"/>
      <c r="ABC27" s="273"/>
      <c r="ABD27" s="273"/>
      <c r="ABE27" s="273"/>
      <c r="ABF27" s="273"/>
      <c r="ABG27" s="273"/>
      <c r="ABH27" s="273"/>
      <c r="ABI27" s="273"/>
      <c r="ABJ27" s="273"/>
      <c r="ABK27" s="273"/>
      <c r="ABL27" s="273"/>
      <c r="ABM27" s="273"/>
      <c r="ABN27" s="273"/>
      <c r="ABO27" s="273"/>
      <c r="ABP27" s="273"/>
      <c r="ABQ27" s="273"/>
      <c r="ABR27" s="273"/>
      <c r="ABS27" s="273"/>
      <c r="ABT27" s="273"/>
      <c r="ABU27" s="273"/>
      <c r="ABV27" s="273"/>
      <c r="ABW27" s="273"/>
      <c r="ABX27" s="273"/>
      <c r="ABY27" s="273"/>
      <c r="ABZ27" s="273"/>
      <c r="ACA27" s="273"/>
      <c r="ACB27" s="273"/>
      <c r="ACC27" s="273"/>
      <c r="ACD27" s="273"/>
      <c r="ACE27" s="273"/>
      <c r="ACF27" s="273"/>
      <c r="ACG27" s="273"/>
      <c r="ACH27" s="273"/>
      <c r="ACI27" s="273"/>
      <c r="ACJ27" s="273"/>
      <c r="ACK27" s="273"/>
      <c r="ACL27" s="273"/>
      <c r="ACM27" s="273"/>
      <c r="ACN27" s="273"/>
      <c r="ACO27" s="273"/>
      <c r="ACP27" s="273"/>
      <c r="ACQ27" s="273"/>
      <c r="ACR27" s="273"/>
      <c r="ACS27" s="273"/>
      <c r="ACT27" s="273"/>
      <c r="ACU27" s="273"/>
      <c r="ACV27" s="273"/>
      <c r="ACW27" s="273"/>
      <c r="ACX27" s="273"/>
      <c r="ACY27" s="273"/>
      <c r="ACZ27" s="273"/>
      <c r="ADA27" s="273"/>
      <c r="ADB27" s="273"/>
      <c r="ADC27" s="273"/>
      <c r="ADD27" s="273"/>
      <c r="ADE27" s="273"/>
      <c r="ADF27" s="273"/>
      <c r="ADG27" s="273"/>
      <c r="ADH27" s="273"/>
      <c r="ADI27" s="273"/>
      <c r="ADJ27" s="273"/>
      <c r="ADK27" s="273"/>
      <c r="ADL27" s="273"/>
      <c r="ADM27" s="273"/>
      <c r="ADN27" s="273"/>
      <c r="ADO27" s="273"/>
      <c r="ADP27" s="273"/>
      <c r="ADQ27" s="273"/>
      <c r="ADR27" s="273"/>
      <c r="ADS27" s="273"/>
      <c r="ADT27" s="273"/>
      <c r="ADU27" s="273"/>
      <c r="ADV27" s="273"/>
      <c r="ADW27" s="273"/>
      <c r="ADX27" s="273"/>
      <c r="ADY27" s="273"/>
      <c r="ADZ27" s="273"/>
      <c r="AEA27" s="273"/>
      <c r="AEB27" s="273"/>
      <c r="AEC27" s="273"/>
      <c r="AED27" s="273"/>
      <c r="AEE27" s="273"/>
      <c r="AEF27" s="273"/>
      <c r="AEG27" s="273"/>
      <c r="AEH27" s="273"/>
      <c r="AEI27" s="273"/>
      <c r="AEJ27" s="273"/>
      <c r="AEK27" s="273"/>
      <c r="AEL27" s="273"/>
      <c r="AEM27" s="273"/>
      <c r="AEN27" s="273"/>
      <c r="AEO27" s="273"/>
      <c r="AEP27" s="273"/>
      <c r="AEQ27" s="273"/>
      <c r="AER27" s="273"/>
      <c r="AES27" s="273"/>
      <c r="AET27" s="273"/>
      <c r="AEU27" s="273"/>
      <c r="AEV27" s="273"/>
      <c r="AEW27" s="273"/>
      <c r="AEX27" s="273"/>
      <c r="AEY27" s="273"/>
      <c r="AEZ27" s="273"/>
      <c r="AFA27" s="273"/>
      <c r="AFB27" s="273"/>
      <c r="AFC27" s="273"/>
      <c r="AFD27" s="273"/>
      <c r="AFE27" s="273"/>
      <c r="AFF27" s="273"/>
      <c r="AFG27" s="273"/>
      <c r="AFH27" s="273"/>
      <c r="AFI27" s="273"/>
      <c r="AFJ27" s="273"/>
      <c r="AFK27" s="273"/>
      <c r="AFL27" s="273"/>
      <c r="AFM27" s="273"/>
      <c r="AFN27" s="273"/>
      <c r="AFO27" s="273"/>
      <c r="AFP27" s="273"/>
      <c r="AFQ27" s="273"/>
      <c r="AFR27" s="273"/>
      <c r="AFS27" s="273"/>
      <c r="AFT27" s="273"/>
      <c r="AFU27" s="273"/>
      <c r="AFV27" s="273"/>
      <c r="AFW27" s="273"/>
      <c r="AFX27" s="273"/>
      <c r="AFY27" s="273"/>
      <c r="AFZ27" s="273"/>
      <c r="AGA27" s="273"/>
      <c r="AGB27" s="273"/>
      <c r="AGC27" s="273"/>
      <c r="AGD27" s="273"/>
      <c r="AGE27" s="273"/>
      <c r="AGF27" s="273"/>
      <c r="AGG27" s="273"/>
      <c r="AGH27" s="273"/>
      <c r="AGI27" s="273"/>
      <c r="AGJ27" s="273"/>
      <c r="AGK27" s="273"/>
      <c r="AGL27" s="273"/>
      <c r="AGM27" s="273"/>
      <c r="AGN27" s="273"/>
      <c r="AGO27" s="273"/>
      <c r="AGP27" s="273"/>
      <c r="AGQ27" s="273"/>
      <c r="AGR27" s="273"/>
      <c r="AGS27" s="273"/>
      <c r="AGT27" s="273"/>
      <c r="AGU27" s="273"/>
      <c r="AGV27" s="273"/>
      <c r="AGW27" s="273"/>
      <c r="AGX27" s="273"/>
      <c r="AGY27" s="273"/>
      <c r="AGZ27" s="273"/>
      <c r="AHA27" s="273"/>
      <c r="AHB27" s="273"/>
      <c r="AHC27" s="273"/>
      <c r="AHD27" s="273"/>
      <c r="AHE27" s="273"/>
      <c r="AHF27" s="273"/>
      <c r="AHG27" s="273"/>
      <c r="AHH27" s="273"/>
      <c r="AHI27" s="273"/>
      <c r="AHJ27" s="273"/>
      <c r="AHK27" s="273"/>
      <c r="AHL27" s="273"/>
      <c r="AHM27" s="273"/>
      <c r="AHN27" s="273"/>
      <c r="AHO27" s="273"/>
      <c r="AHP27" s="273"/>
      <c r="AHQ27" s="273"/>
      <c r="AHR27" s="273"/>
      <c r="AHS27" s="273"/>
      <c r="AHT27" s="273"/>
      <c r="AHU27" s="273"/>
      <c r="AHV27" s="273"/>
      <c r="AHW27" s="273"/>
      <c r="AHX27" s="273"/>
      <c r="AHY27" s="273"/>
      <c r="AHZ27" s="273"/>
      <c r="AIA27" s="273"/>
      <c r="AIB27" s="273"/>
      <c r="AIC27" s="273"/>
      <c r="AID27" s="273"/>
      <c r="AIE27" s="273"/>
      <c r="AIF27" s="273"/>
      <c r="AIG27" s="273"/>
      <c r="AIH27" s="273"/>
      <c r="AII27" s="273"/>
      <c r="AIJ27" s="273"/>
      <c r="AIK27" s="273"/>
      <c r="AIL27" s="273"/>
      <c r="AIM27" s="273"/>
      <c r="AIN27" s="273"/>
      <c r="AIO27" s="273"/>
      <c r="AIP27" s="273"/>
      <c r="AIQ27" s="273"/>
      <c r="AIR27" s="273"/>
      <c r="AIS27" s="273"/>
      <c r="AIT27" s="273"/>
      <c r="AIU27" s="273"/>
      <c r="AIV27" s="273"/>
      <c r="AIW27" s="273"/>
      <c r="AIX27" s="273"/>
      <c r="AIY27" s="273"/>
      <c r="AIZ27" s="273"/>
      <c r="AJA27" s="273"/>
      <c r="AJB27" s="273"/>
      <c r="AJC27" s="273"/>
      <c r="AJD27" s="273"/>
      <c r="AJE27" s="273"/>
      <c r="AJF27" s="273"/>
      <c r="AJG27" s="273"/>
      <c r="AJH27" s="273"/>
      <c r="AJI27" s="273"/>
      <c r="AJJ27" s="273"/>
      <c r="AJK27" s="273"/>
      <c r="AJL27" s="273"/>
      <c r="AJM27" s="273"/>
      <c r="AJN27" s="273"/>
      <c r="AJO27" s="273"/>
      <c r="AJP27" s="273"/>
      <c r="AJQ27" s="273"/>
      <c r="AJR27" s="273"/>
      <c r="AJS27" s="273"/>
      <c r="AJT27" s="273"/>
      <c r="AJU27" s="273"/>
      <c r="AJV27" s="273"/>
      <c r="AJW27" s="273"/>
      <c r="AJX27" s="273"/>
      <c r="AJY27" s="273"/>
      <c r="AJZ27" s="273"/>
      <c r="AKA27" s="273"/>
      <c r="AKB27" s="273"/>
      <c r="AKC27" s="273"/>
      <c r="AKD27" s="273"/>
      <c r="AKE27" s="273"/>
      <c r="AKF27" s="273"/>
      <c r="AKG27" s="273"/>
      <c r="AKH27" s="273"/>
      <c r="AKI27" s="273"/>
      <c r="AKJ27" s="273"/>
      <c r="AKK27" s="273"/>
      <c r="AKL27" s="273"/>
      <c r="AKM27" s="273"/>
      <c r="AKN27" s="273"/>
      <c r="AKO27" s="273"/>
      <c r="AKP27" s="273"/>
      <c r="AKQ27" s="273"/>
      <c r="AKR27" s="273"/>
      <c r="AKS27" s="273"/>
      <c r="AKT27" s="273"/>
      <c r="AKU27" s="273"/>
      <c r="AKV27" s="273"/>
      <c r="AKW27" s="273"/>
      <c r="AKX27" s="273"/>
      <c r="AKY27" s="273"/>
      <c r="AKZ27" s="273"/>
      <c r="ALA27" s="273"/>
      <c r="ALB27" s="273"/>
      <c r="ALC27" s="273"/>
      <c r="ALD27" s="273"/>
      <c r="ALE27" s="273"/>
      <c r="ALF27" s="273"/>
      <c r="ALG27" s="273"/>
      <c r="ALH27" s="273"/>
      <c r="ALI27" s="273"/>
      <c r="ALJ27" s="273"/>
      <c r="ALK27" s="273"/>
      <c r="ALL27" s="273"/>
      <c r="ALM27" s="273"/>
      <c r="ALN27" s="273"/>
      <c r="ALO27" s="273"/>
      <c r="ALP27" s="273"/>
      <c r="ALQ27" s="273"/>
      <c r="ALR27" s="273"/>
      <c r="ALS27" s="273"/>
      <c r="ALT27" s="273"/>
      <c r="ALU27" s="273"/>
      <c r="ALV27" s="273"/>
      <c r="ALW27" s="273"/>
      <c r="ALX27" s="273"/>
      <c r="ALY27" s="273"/>
      <c r="ALZ27" s="273"/>
      <c r="AMA27" s="273"/>
      <c r="AMB27" s="273"/>
      <c r="AMC27" s="273"/>
      <c r="AMD27" s="273"/>
      <c r="AME27" s="273"/>
      <c r="AMF27" s="273"/>
      <c r="AMG27" s="273"/>
      <c r="AMH27" s="273"/>
      <c r="AMI27" s="273"/>
      <c r="AMJ27" s="273"/>
    </row>
    <row r="28" spans="1:1024" ht="10.5" customHeight="1" x14ac:dyDescent="0.2">
      <c r="A28" s="341">
        <v>17</v>
      </c>
      <c r="B28" s="342">
        <v>1</v>
      </c>
      <c r="C28" s="368"/>
      <c r="D28" s="1627" t="s">
        <v>60</v>
      </c>
      <c r="E28" s="344" t="s">
        <v>49</v>
      </c>
      <c r="F28" s="371"/>
      <c r="G28" s="371"/>
      <c r="H28" s="372"/>
      <c r="I28" s="372"/>
      <c r="J28" s="373"/>
      <c r="K28" s="348"/>
      <c r="L28" s="348"/>
      <c r="M28" s="348"/>
      <c r="N28" s="348"/>
      <c r="O28" s="348"/>
      <c r="P28" s="349"/>
      <c r="Q28" s="349"/>
      <c r="R28" s="367"/>
      <c r="S28" s="351"/>
      <c r="T28" s="362">
        <v>17</v>
      </c>
      <c r="U28" s="1626" t="s">
        <v>60</v>
      </c>
      <c r="V28" s="363" t="s">
        <v>49</v>
      </c>
      <c r="W28" s="371"/>
      <c r="X28" s="371"/>
      <c r="Y28" s="372"/>
      <c r="Z28" s="372"/>
      <c r="AA28" s="373"/>
      <c r="AB28" s="364"/>
      <c r="AC28" s="355"/>
      <c r="AD28" s="355"/>
      <c r="AE28" s="356"/>
      <c r="AF28" s="365"/>
      <c r="AG28" s="365"/>
      <c r="AH28" s="365"/>
      <c r="AI28" s="365"/>
      <c r="AJ28" s="365"/>
      <c r="AK28" s="365"/>
      <c r="AL28" s="365"/>
      <c r="AM28" s="365"/>
      <c r="AN28" s="365"/>
      <c r="AO28" s="365"/>
      <c r="AP28" s="365"/>
      <c r="AQ28" s="365"/>
      <c r="AR28" s="358"/>
      <c r="AS28" s="358"/>
      <c r="AT28" s="359"/>
      <c r="AU28" s="359"/>
      <c r="AV28" s="359"/>
      <c r="AW28" s="359"/>
      <c r="AX28" s="359"/>
      <c r="AY28" s="359"/>
      <c r="AZ28" s="359"/>
      <c r="BA28" s="359"/>
      <c r="BB28" s="364"/>
      <c r="BC28" s="364"/>
      <c r="BD28" s="355"/>
      <c r="BE28" s="355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3"/>
      <c r="BS28" s="273"/>
      <c r="BT28" s="273"/>
      <c r="BU28" s="273"/>
      <c r="BV28" s="273"/>
      <c r="BW28" s="273"/>
      <c r="BX28" s="273"/>
      <c r="BY28" s="273"/>
      <c r="BZ28" s="273"/>
      <c r="CA28" s="273"/>
      <c r="CB28" s="273"/>
      <c r="CC28" s="273"/>
      <c r="CD28" s="273"/>
      <c r="CE28" s="273"/>
      <c r="CF28" s="273"/>
      <c r="CG28" s="273"/>
      <c r="CH28" s="273"/>
      <c r="CI28" s="273"/>
      <c r="CJ28" s="273"/>
      <c r="CK28" s="273"/>
      <c r="CL28" s="273"/>
      <c r="CM28" s="273"/>
      <c r="CN28" s="273"/>
      <c r="CO28" s="273"/>
      <c r="CP28" s="273"/>
      <c r="CQ28" s="273"/>
      <c r="CR28" s="273"/>
      <c r="CS28" s="273"/>
      <c r="CT28" s="273"/>
      <c r="CU28" s="273"/>
      <c r="CV28" s="273"/>
      <c r="CW28" s="273"/>
      <c r="CX28" s="273"/>
      <c r="CY28" s="273"/>
      <c r="CZ28" s="273"/>
      <c r="DA28" s="273"/>
      <c r="DB28" s="273"/>
      <c r="DC28" s="273"/>
      <c r="DD28" s="273"/>
      <c r="DE28" s="273"/>
      <c r="DF28" s="273"/>
      <c r="DG28" s="273"/>
      <c r="DH28" s="273"/>
      <c r="DI28" s="273"/>
      <c r="DJ28" s="273"/>
      <c r="DK28" s="273"/>
      <c r="DL28" s="273"/>
      <c r="DM28" s="273"/>
      <c r="DN28" s="273"/>
      <c r="DO28" s="273"/>
      <c r="DP28" s="273"/>
      <c r="DQ28" s="273"/>
      <c r="DR28" s="273"/>
      <c r="DS28" s="273"/>
      <c r="DT28" s="273"/>
      <c r="DU28" s="273"/>
      <c r="DV28" s="273"/>
      <c r="DW28" s="273"/>
      <c r="DX28" s="273"/>
      <c r="DY28" s="273"/>
      <c r="DZ28" s="273"/>
      <c r="EA28" s="273"/>
      <c r="EB28" s="273"/>
      <c r="EC28" s="273"/>
      <c r="ED28" s="273"/>
      <c r="EE28" s="273"/>
      <c r="EF28" s="273"/>
      <c r="EG28" s="273"/>
      <c r="EH28" s="273"/>
      <c r="EI28" s="273"/>
      <c r="EJ28" s="273"/>
      <c r="EK28" s="273"/>
      <c r="EL28" s="273"/>
      <c r="EM28" s="273"/>
      <c r="EN28" s="273"/>
      <c r="EO28" s="273"/>
      <c r="EP28" s="273"/>
      <c r="EQ28" s="273"/>
      <c r="ER28" s="273"/>
      <c r="ES28" s="273"/>
      <c r="ET28" s="273"/>
      <c r="EU28" s="273"/>
      <c r="EV28" s="273"/>
      <c r="EW28" s="273"/>
      <c r="EX28" s="273"/>
      <c r="EY28" s="273"/>
      <c r="EZ28" s="273"/>
      <c r="FA28" s="273"/>
      <c r="FB28" s="273"/>
      <c r="FC28" s="273"/>
      <c r="FD28" s="273"/>
      <c r="FE28" s="273"/>
      <c r="FF28" s="273"/>
      <c r="FG28" s="273"/>
      <c r="FH28" s="273"/>
      <c r="FI28" s="273"/>
      <c r="FJ28" s="273"/>
      <c r="FK28" s="273"/>
      <c r="FL28" s="273"/>
      <c r="FM28" s="273"/>
      <c r="FN28" s="273"/>
      <c r="FO28" s="273"/>
      <c r="FP28" s="273"/>
      <c r="FQ28" s="273"/>
      <c r="FR28" s="273"/>
      <c r="FS28" s="273"/>
      <c r="FT28" s="273"/>
      <c r="FU28" s="273"/>
      <c r="FV28" s="273"/>
      <c r="FW28" s="273"/>
      <c r="FX28" s="273"/>
      <c r="FY28" s="273"/>
      <c r="FZ28" s="273"/>
      <c r="GA28" s="273"/>
      <c r="GB28" s="273"/>
      <c r="GC28" s="273"/>
      <c r="GD28" s="273"/>
      <c r="GE28" s="273"/>
      <c r="GF28" s="273"/>
      <c r="GG28" s="273"/>
      <c r="GH28" s="273"/>
      <c r="GI28" s="273"/>
      <c r="GJ28" s="273"/>
      <c r="GK28" s="273"/>
      <c r="GL28" s="273"/>
      <c r="GM28" s="273"/>
      <c r="GN28" s="273"/>
      <c r="GO28" s="273"/>
      <c r="GP28" s="273"/>
      <c r="GQ28" s="273"/>
      <c r="GR28" s="273"/>
      <c r="GS28" s="273"/>
      <c r="GT28" s="273"/>
      <c r="GU28" s="273"/>
      <c r="GV28" s="273"/>
      <c r="GW28" s="273"/>
      <c r="GX28" s="273"/>
      <c r="GY28" s="273"/>
      <c r="GZ28" s="273"/>
      <c r="HA28" s="273"/>
      <c r="HB28" s="273"/>
      <c r="HC28" s="273"/>
      <c r="HD28" s="273"/>
      <c r="HE28" s="273"/>
      <c r="HF28" s="273"/>
      <c r="HG28" s="273"/>
      <c r="HH28" s="273"/>
      <c r="HI28" s="273"/>
      <c r="HJ28" s="273"/>
      <c r="HK28" s="273"/>
      <c r="HL28" s="273"/>
      <c r="HM28" s="273"/>
      <c r="HN28" s="273"/>
      <c r="HO28" s="273"/>
      <c r="HP28" s="273"/>
      <c r="HQ28" s="273"/>
      <c r="HR28" s="273"/>
      <c r="HS28" s="273"/>
      <c r="HT28" s="273"/>
      <c r="HU28" s="273"/>
      <c r="HV28" s="273"/>
      <c r="HW28" s="273"/>
      <c r="HX28" s="273"/>
      <c r="HY28" s="273"/>
      <c r="HZ28" s="273"/>
      <c r="IA28" s="273"/>
      <c r="IB28" s="273"/>
      <c r="IC28" s="273"/>
      <c r="ID28" s="273"/>
      <c r="IE28" s="273"/>
      <c r="IF28" s="273"/>
      <c r="IG28" s="273"/>
      <c r="IH28" s="273"/>
      <c r="II28" s="273"/>
      <c r="IJ28" s="273"/>
      <c r="IK28" s="273"/>
      <c r="IL28" s="273"/>
      <c r="IM28" s="273"/>
      <c r="IN28" s="273"/>
      <c r="IO28" s="273"/>
      <c r="IP28" s="273"/>
      <c r="IQ28" s="273"/>
      <c r="IR28" s="273"/>
      <c r="IS28" s="273"/>
      <c r="IT28" s="273"/>
      <c r="IU28" s="273"/>
      <c r="IV28" s="273"/>
      <c r="IW28" s="273"/>
      <c r="IX28" s="273"/>
      <c r="IY28" s="273"/>
      <c r="IZ28" s="273"/>
      <c r="JA28" s="273"/>
      <c r="JB28" s="273"/>
      <c r="JC28" s="273"/>
      <c r="JD28" s="273"/>
      <c r="JE28" s="273"/>
      <c r="JF28" s="273"/>
      <c r="JG28" s="273"/>
      <c r="JH28" s="273"/>
      <c r="JI28" s="273"/>
      <c r="JJ28" s="273"/>
      <c r="JK28" s="273"/>
      <c r="JL28" s="273"/>
      <c r="JM28" s="273"/>
      <c r="JN28" s="273"/>
      <c r="JO28" s="273"/>
      <c r="JP28" s="273"/>
      <c r="JQ28" s="273"/>
      <c r="JR28" s="273"/>
      <c r="JS28" s="273"/>
      <c r="JT28" s="273"/>
      <c r="JU28" s="273"/>
      <c r="JV28" s="273"/>
      <c r="JW28" s="273"/>
      <c r="JX28" s="273"/>
      <c r="JY28" s="273"/>
      <c r="JZ28" s="273"/>
      <c r="KA28" s="273"/>
      <c r="KB28" s="273"/>
      <c r="KC28" s="273"/>
      <c r="KD28" s="273"/>
      <c r="KE28" s="273"/>
      <c r="KF28" s="273"/>
      <c r="KG28" s="273"/>
      <c r="KH28" s="273"/>
      <c r="KI28" s="273"/>
      <c r="KJ28" s="273"/>
      <c r="KK28" s="273"/>
      <c r="KL28" s="273"/>
      <c r="KM28" s="273"/>
      <c r="KN28" s="273"/>
      <c r="KO28" s="273"/>
      <c r="KP28" s="273"/>
      <c r="KQ28" s="273"/>
      <c r="KR28" s="273"/>
      <c r="KS28" s="273"/>
      <c r="KT28" s="273"/>
      <c r="KU28" s="273"/>
      <c r="KV28" s="273"/>
      <c r="KW28" s="273"/>
      <c r="KX28" s="273"/>
      <c r="KY28" s="273"/>
      <c r="KZ28" s="273"/>
      <c r="LA28" s="273"/>
      <c r="LB28" s="273"/>
      <c r="LC28" s="273"/>
      <c r="LD28" s="273"/>
      <c r="LE28" s="273"/>
      <c r="LF28" s="273"/>
      <c r="LG28" s="273"/>
      <c r="LH28" s="273"/>
      <c r="LI28" s="273"/>
      <c r="LJ28" s="273"/>
      <c r="LK28" s="273"/>
      <c r="LL28" s="273"/>
      <c r="LM28" s="273"/>
      <c r="LN28" s="273"/>
      <c r="LO28" s="273"/>
      <c r="LP28" s="273"/>
      <c r="LQ28" s="273"/>
      <c r="LR28" s="273"/>
      <c r="LS28" s="273"/>
      <c r="LT28" s="273"/>
      <c r="LU28" s="273"/>
      <c r="LV28" s="273"/>
      <c r="LW28" s="273"/>
      <c r="LX28" s="273"/>
      <c r="LY28" s="273"/>
      <c r="LZ28" s="273"/>
      <c r="MA28" s="273"/>
      <c r="MB28" s="273"/>
      <c r="MC28" s="273"/>
      <c r="MD28" s="273"/>
      <c r="ME28" s="273"/>
      <c r="MF28" s="273"/>
      <c r="MG28" s="273"/>
      <c r="MH28" s="273"/>
      <c r="MI28" s="273"/>
      <c r="MJ28" s="273"/>
      <c r="MK28" s="273"/>
      <c r="ML28" s="273"/>
      <c r="MM28" s="273"/>
      <c r="MN28" s="273"/>
      <c r="MO28" s="273"/>
      <c r="MP28" s="273"/>
      <c r="MQ28" s="273"/>
      <c r="MR28" s="273"/>
      <c r="MS28" s="273"/>
      <c r="MT28" s="273"/>
      <c r="MU28" s="273"/>
      <c r="MV28" s="273"/>
      <c r="MW28" s="273"/>
      <c r="MX28" s="273"/>
      <c r="MY28" s="273"/>
      <c r="MZ28" s="273"/>
      <c r="NA28" s="273"/>
      <c r="NB28" s="273"/>
      <c r="NC28" s="273"/>
      <c r="ND28" s="273"/>
      <c r="NE28" s="273"/>
      <c r="NF28" s="273"/>
      <c r="NG28" s="273"/>
      <c r="NH28" s="273"/>
      <c r="NI28" s="273"/>
      <c r="NJ28" s="273"/>
      <c r="NK28" s="273"/>
      <c r="NL28" s="273"/>
      <c r="NM28" s="273"/>
      <c r="NN28" s="273"/>
      <c r="NO28" s="273"/>
      <c r="NP28" s="273"/>
      <c r="NQ28" s="273"/>
      <c r="NR28" s="273"/>
      <c r="NS28" s="273"/>
      <c r="NT28" s="273"/>
      <c r="NU28" s="273"/>
      <c r="NV28" s="273"/>
      <c r="NW28" s="273"/>
      <c r="NX28" s="273"/>
      <c r="NY28" s="273"/>
      <c r="NZ28" s="273"/>
      <c r="OA28" s="273"/>
      <c r="OB28" s="273"/>
      <c r="OC28" s="273"/>
      <c r="OD28" s="273"/>
      <c r="OE28" s="273"/>
      <c r="OF28" s="273"/>
      <c r="OG28" s="273"/>
      <c r="OH28" s="273"/>
      <c r="OI28" s="273"/>
      <c r="OJ28" s="273"/>
      <c r="OK28" s="273"/>
      <c r="OL28" s="273"/>
      <c r="OM28" s="273"/>
      <c r="ON28" s="273"/>
      <c r="OO28" s="273"/>
      <c r="OP28" s="273"/>
      <c r="OQ28" s="273"/>
      <c r="OR28" s="273"/>
      <c r="OS28" s="273"/>
      <c r="OT28" s="273"/>
      <c r="OU28" s="273"/>
      <c r="OV28" s="273"/>
      <c r="OW28" s="273"/>
      <c r="OX28" s="273"/>
      <c r="OY28" s="273"/>
      <c r="OZ28" s="273"/>
      <c r="PA28" s="273"/>
      <c r="PB28" s="273"/>
      <c r="PC28" s="273"/>
      <c r="PD28" s="273"/>
      <c r="PE28" s="273"/>
      <c r="PF28" s="273"/>
      <c r="PG28" s="273"/>
      <c r="PH28" s="273"/>
      <c r="PI28" s="273"/>
      <c r="PJ28" s="273"/>
      <c r="PK28" s="273"/>
      <c r="PL28" s="273"/>
      <c r="PM28" s="273"/>
      <c r="PN28" s="273"/>
      <c r="PO28" s="273"/>
      <c r="PP28" s="273"/>
      <c r="PQ28" s="273"/>
      <c r="PR28" s="273"/>
      <c r="PS28" s="273"/>
      <c r="PT28" s="273"/>
      <c r="PU28" s="273"/>
      <c r="PV28" s="273"/>
      <c r="PW28" s="273"/>
      <c r="PX28" s="273"/>
      <c r="PY28" s="273"/>
      <c r="PZ28" s="273"/>
      <c r="QA28" s="273"/>
      <c r="QB28" s="273"/>
      <c r="QC28" s="273"/>
      <c r="QD28" s="273"/>
      <c r="QE28" s="273"/>
      <c r="QF28" s="273"/>
      <c r="QG28" s="273"/>
      <c r="QH28" s="273"/>
      <c r="QI28" s="273"/>
      <c r="QJ28" s="273"/>
      <c r="QK28" s="273"/>
      <c r="QL28" s="273"/>
      <c r="QM28" s="273"/>
      <c r="QN28" s="273"/>
      <c r="QO28" s="273"/>
      <c r="QP28" s="273"/>
      <c r="QQ28" s="273"/>
      <c r="QR28" s="273"/>
      <c r="QS28" s="273"/>
      <c r="QT28" s="273"/>
      <c r="QU28" s="273"/>
      <c r="QV28" s="273"/>
      <c r="QW28" s="273"/>
      <c r="QX28" s="273"/>
      <c r="QY28" s="273"/>
      <c r="QZ28" s="273"/>
      <c r="RA28" s="273"/>
      <c r="RB28" s="273"/>
      <c r="RC28" s="273"/>
      <c r="RD28" s="273"/>
      <c r="RE28" s="273"/>
      <c r="RF28" s="273"/>
      <c r="RG28" s="273"/>
      <c r="RH28" s="273"/>
      <c r="RI28" s="273"/>
      <c r="RJ28" s="273"/>
      <c r="RK28" s="273"/>
      <c r="RL28" s="273"/>
      <c r="RM28" s="273"/>
      <c r="RN28" s="273"/>
      <c r="RO28" s="273"/>
      <c r="RP28" s="273"/>
      <c r="RQ28" s="273"/>
      <c r="RR28" s="273"/>
      <c r="RS28" s="273"/>
      <c r="RT28" s="273"/>
      <c r="RU28" s="273"/>
      <c r="RV28" s="273"/>
      <c r="RW28" s="273"/>
      <c r="RX28" s="273"/>
      <c r="RY28" s="273"/>
      <c r="RZ28" s="273"/>
      <c r="SA28" s="273"/>
      <c r="SB28" s="273"/>
      <c r="SC28" s="273"/>
      <c r="SD28" s="273"/>
      <c r="SE28" s="273"/>
      <c r="SF28" s="273"/>
      <c r="SG28" s="273"/>
      <c r="SH28" s="273"/>
      <c r="SI28" s="273"/>
      <c r="SJ28" s="273"/>
      <c r="SK28" s="273"/>
      <c r="SL28" s="273"/>
      <c r="SM28" s="273"/>
      <c r="SN28" s="273"/>
      <c r="SO28" s="273"/>
      <c r="SP28" s="273"/>
      <c r="SQ28" s="273"/>
      <c r="SR28" s="273"/>
      <c r="SS28" s="273"/>
      <c r="ST28" s="273"/>
      <c r="SU28" s="273"/>
      <c r="SV28" s="273"/>
      <c r="SW28" s="273"/>
      <c r="SX28" s="273"/>
      <c r="SY28" s="273"/>
      <c r="SZ28" s="273"/>
      <c r="TA28" s="273"/>
      <c r="TB28" s="273"/>
      <c r="TC28" s="273"/>
      <c r="TD28" s="273"/>
      <c r="TE28" s="273"/>
      <c r="TF28" s="273"/>
      <c r="TG28" s="273"/>
      <c r="TH28" s="273"/>
      <c r="TI28" s="273"/>
      <c r="TJ28" s="273"/>
      <c r="TK28" s="273"/>
      <c r="TL28" s="273"/>
      <c r="TM28" s="273"/>
      <c r="TN28" s="273"/>
      <c r="TO28" s="273"/>
      <c r="TP28" s="273"/>
      <c r="TQ28" s="273"/>
      <c r="TR28" s="273"/>
      <c r="TS28" s="273"/>
      <c r="TT28" s="273"/>
      <c r="TU28" s="273"/>
      <c r="TV28" s="273"/>
      <c r="TW28" s="273"/>
      <c r="TX28" s="273"/>
      <c r="TY28" s="273"/>
      <c r="TZ28" s="273"/>
      <c r="UA28" s="273"/>
      <c r="UB28" s="273"/>
      <c r="UC28" s="273"/>
      <c r="UD28" s="273"/>
      <c r="UE28" s="273"/>
      <c r="UF28" s="273"/>
      <c r="UG28" s="273"/>
      <c r="UH28" s="273"/>
      <c r="UI28" s="273"/>
      <c r="UJ28" s="273"/>
      <c r="UK28" s="273"/>
      <c r="UL28" s="273"/>
      <c r="UM28" s="273"/>
      <c r="UN28" s="273"/>
      <c r="UO28" s="273"/>
      <c r="UP28" s="273"/>
      <c r="UQ28" s="273"/>
      <c r="UR28" s="273"/>
      <c r="US28" s="273"/>
      <c r="UT28" s="273"/>
      <c r="UU28" s="273"/>
      <c r="UV28" s="273"/>
      <c r="UW28" s="273"/>
      <c r="UX28" s="273"/>
      <c r="UY28" s="273"/>
      <c r="UZ28" s="273"/>
      <c r="VA28" s="273"/>
      <c r="VB28" s="273"/>
      <c r="VC28" s="273"/>
      <c r="VD28" s="273"/>
      <c r="VE28" s="273"/>
      <c r="VF28" s="273"/>
      <c r="VG28" s="273"/>
      <c r="VH28" s="273"/>
      <c r="VI28" s="273"/>
      <c r="VJ28" s="273"/>
      <c r="VK28" s="273"/>
      <c r="VL28" s="273"/>
      <c r="VM28" s="273"/>
      <c r="VN28" s="273"/>
      <c r="VO28" s="273"/>
      <c r="VP28" s="273"/>
      <c r="VQ28" s="273"/>
      <c r="VR28" s="273"/>
      <c r="VS28" s="273"/>
      <c r="VT28" s="273"/>
      <c r="VU28" s="273"/>
      <c r="VV28" s="273"/>
      <c r="VW28" s="273"/>
      <c r="VX28" s="273"/>
      <c r="VY28" s="273"/>
      <c r="VZ28" s="273"/>
      <c r="WA28" s="273"/>
      <c r="WB28" s="273"/>
      <c r="WC28" s="273"/>
      <c r="WD28" s="273"/>
      <c r="WE28" s="273"/>
      <c r="WF28" s="273"/>
      <c r="WG28" s="273"/>
      <c r="WH28" s="273"/>
      <c r="WI28" s="273"/>
      <c r="WJ28" s="273"/>
      <c r="WK28" s="273"/>
      <c r="WL28" s="273"/>
      <c r="WM28" s="273"/>
      <c r="WN28" s="273"/>
      <c r="WO28" s="273"/>
      <c r="WP28" s="273"/>
      <c r="WQ28" s="273"/>
      <c r="WR28" s="273"/>
      <c r="WS28" s="273"/>
      <c r="WT28" s="273"/>
      <c r="WU28" s="273"/>
      <c r="WV28" s="273"/>
      <c r="WW28" s="273"/>
      <c r="WX28" s="273"/>
      <c r="WY28" s="273"/>
      <c r="WZ28" s="273"/>
      <c r="XA28" s="273"/>
      <c r="XB28" s="273"/>
      <c r="XC28" s="273"/>
      <c r="XD28" s="273"/>
      <c r="XE28" s="273"/>
      <c r="XF28" s="273"/>
      <c r="XG28" s="273"/>
      <c r="XH28" s="273"/>
      <c r="XI28" s="273"/>
      <c r="XJ28" s="273"/>
      <c r="XK28" s="273"/>
      <c r="XL28" s="273"/>
      <c r="XM28" s="273"/>
      <c r="XN28" s="273"/>
      <c r="XO28" s="273"/>
      <c r="XP28" s="273"/>
      <c r="XQ28" s="273"/>
      <c r="XR28" s="273"/>
      <c r="XS28" s="273"/>
      <c r="XT28" s="273"/>
      <c r="XU28" s="273"/>
      <c r="XV28" s="273"/>
      <c r="XW28" s="273"/>
      <c r="XX28" s="273"/>
      <c r="XY28" s="273"/>
      <c r="XZ28" s="273"/>
      <c r="YA28" s="273"/>
      <c r="YB28" s="273"/>
      <c r="YC28" s="273"/>
      <c r="YD28" s="273"/>
      <c r="YE28" s="273"/>
      <c r="YF28" s="273"/>
      <c r="YG28" s="273"/>
      <c r="YH28" s="273"/>
      <c r="YI28" s="273"/>
      <c r="YJ28" s="273"/>
      <c r="YK28" s="273"/>
      <c r="YL28" s="273"/>
      <c r="YM28" s="273"/>
      <c r="YN28" s="273"/>
      <c r="YO28" s="273"/>
      <c r="YP28" s="273"/>
      <c r="YQ28" s="273"/>
      <c r="YR28" s="273"/>
      <c r="YS28" s="273"/>
      <c r="YT28" s="273"/>
      <c r="YU28" s="273"/>
      <c r="YV28" s="273"/>
      <c r="YW28" s="273"/>
      <c r="YX28" s="273"/>
      <c r="YY28" s="273"/>
      <c r="YZ28" s="273"/>
      <c r="ZA28" s="273"/>
      <c r="ZB28" s="273"/>
      <c r="ZC28" s="273"/>
      <c r="ZD28" s="273"/>
      <c r="ZE28" s="273"/>
      <c r="ZF28" s="273"/>
      <c r="ZG28" s="273"/>
      <c r="ZH28" s="273"/>
      <c r="ZI28" s="273"/>
      <c r="ZJ28" s="273"/>
      <c r="ZK28" s="273"/>
      <c r="ZL28" s="273"/>
      <c r="ZM28" s="273"/>
      <c r="ZN28" s="273"/>
      <c r="ZO28" s="273"/>
      <c r="ZP28" s="273"/>
      <c r="ZQ28" s="273"/>
      <c r="ZR28" s="273"/>
      <c r="ZS28" s="273"/>
      <c r="ZT28" s="273"/>
      <c r="ZU28" s="273"/>
      <c r="ZV28" s="273"/>
      <c r="ZW28" s="273"/>
      <c r="ZX28" s="273"/>
      <c r="ZY28" s="273"/>
      <c r="ZZ28" s="273"/>
      <c r="AAA28" s="273"/>
      <c r="AAB28" s="273"/>
      <c r="AAC28" s="273"/>
      <c r="AAD28" s="273"/>
      <c r="AAE28" s="273"/>
      <c r="AAF28" s="273"/>
      <c r="AAG28" s="273"/>
      <c r="AAH28" s="273"/>
      <c r="AAI28" s="273"/>
      <c r="AAJ28" s="273"/>
      <c r="AAK28" s="273"/>
      <c r="AAL28" s="273"/>
      <c r="AAM28" s="273"/>
      <c r="AAN28" s="273"/>
      <c r="AAO28" s="273"/>
      <c r="AAP28" s="273"/>
      <c r="AAQ28" s="273"/>
      <c r="AAR28" s="273"/>
      <c r="AAS28" s="273"/>
      <c r="AAT28" s="273"/>
      <c r="AAU28" s="273"/>
      <c r="AAV28" s="273"/>
      <c r="AAW28" s="273"/>
      <c r="AAX28" s="273"/>
      <c r="AAY28" s="273"/>
      <c r="AAZ28" s="273"/>
      <c r="ABA28" s="273"/>
      <c r="ABB28" s="273"/>
      <c r="ABC28" s="273"/>
      <c r="ABD28" s="273"/>
      <c r="ABE28" s="273"/>
      <c r="ABF28" s="273"/>
      <c r="ABG28" s="273"/>
      <c r="ABH28" s="273"/>
      <c r="ABI28" s="273"/>
      <c r="ABJ28" s="273"/>
      <c r="ABK28" s="273"/>
      <c r="ABL28" s="273"/>
      <c r="ABM28" s="273"/>
      <c r="ABN28" s="273"/>
      <c r="ABO28" s="273"/>
      <c r="ABP28" s="273"/>
      <c r="ABQ28" s="273"/>
      <c r="ABR28" s="273"/>
      <c r="ABS28" s="273"/>
      <c r="ABT28" s="273"/>
      <c r="ABU28" s="273"/>
      <c r="ABV28" s="273"/>
      <c r="ABW28" s="273"/>
      <c r="ABX28" s="273"/>
      <c r="ABY28" s="273"/>
      <c r="ABZ28" s="273"/>
      <c r="ACA28" s="273"/>
      <c r="ACB28" s="273"/>
      <c r="ACC28" s="273"/>
      <c r="ACD28" s="273"/>
      <c r="ACE28" s="273"/>
      <c r="ACF28" s="273"/>
      <c r="ACG28" s="273"/>
      <c r="ACH28" s="273"/>
      <c r="ACI28" s="273"/>
      <c r="ACJ28" s="273"/>
      <c r="ACK28" s="273"/>
      <c r="ACL28" s="273"/>
      <c r="ACM28" s="273"/>
      <c r="ACN28" s="273"/>
      <c r="ACO28" s="273"/>
      <c r="ACP28" s="273"/>
      <c r="ACQ28" s="273"/>
      <c r="ACR28" s="273"/>
      <c r="ACS28" s="273"/>
      <c r="ACT28" s="273"/>
      <c r="ACU28" s="273"/>
      <c r="ACV28" s="273"/>
      <c r="ACW28" s="273"/>
      <c r="ACX28" s="273"/>
      <c r="ACY28" s="273"/>
      <c r="ACZ28" s="273"/>
      <c r="ADA28" s="273"/>
      <c r="ADB28" s="273"/>
      <c r="ADC28" s="273"/>
      <c r="ADD28" s="273"/>
      <c r="ADE28" s="273"/>
      <c r="ADF28" s="273"/>
      <c r="ADG28" s="273"/>
      <c r="ADH28" s="273"/>
      <c r="ADI28" s="273"/>
      <c r="ADJ28" s="273"/>
      <c r="ADK28" s="273"/>
      <c r="ADL28" s="273"/>
      <c r="ADM28" s="273"/>
      <c r="ADN28" s="273"/>
      <c r="ADO28" s="273"/>
      <c r="ADP28" s="273"/>
      <c r="ADQ28" s="273"/>
      <c r="ADR28" s="273"/>
      <c r="ADS28" s="273"/>
      <c r="ADT28" s="273"/>
      <c r="ADU28" s="273"/>
      <c r="ADV28" s="273"/>
      <c r="ADW28" s="273"/>
      <c r="ADX28" s="273"/>
      <c r="ADY28" s="273"/>
      <c r="ADZ28" s="273"/>
      <c r="AEA28" s="273"/>
      <c r="AEB28" s="273"/>
      <c r="AEC28" s="273"/>
      <c r="AED28" s="273"/>
      <c r="AEE28" s="273"/>
      <c r="AEF28" s="273"/>
      <c r="AEG28" s="273"/>
      <c r="AEH28" s="273"/>
      <c r="AEI28" s="273"/>
      <c r="AEJ28" s="273"/>
      <c r="AEK28" s="273"/>
      <c r="AEL28" s="273"/>
      <c r="AEM28" s="273"/>
      <c r="AEN28" s="273"/>
      <c r="AEO28" s="273"/>
      <c r="AEP28" s="273"/>
      <c r="AEQ28" s="273"/>
      <c r="AER28" s="273"/>
      <c r="AES28" s="273"/>
      <c r="AET28" s="273"/>
      <c r="AEU28" s="273"/>
      <c r="AEV28" s="273"/>
      <c r="AEW28" s="273"/>
      <c r="AEX28" s="273"/>
      <c r="AEY28" s="273"/>
      <c r="AEZ28" s="273"/>
      <c r="AFA28" s="273"/>
      <c r="AFB28" s="273"/>
      <c r="AFC28" s="273"/>
      <c r="AFD28" s="273"/>
      <c r="AFE28" s="273"/>
      <c r="AFF28" s="273"/>
      <c r="AFG28" s="273"/>
      <c r="AFH28" s="273"/>
      <c r="AFI28" s="273"/>
      <c r="AFJ28" s="273"/>
      <c r="AFK28" s="273"/>
      <c r="AFL28" s="273"/>
      <c r="AFM28" s="273"/>
      <c r="AFN28" s="273"/>
      <c r="AFO28" s="273"/>
      <c r="AFP28" s="273"/>
      <c r="AFQ28" s="273"/>
      <c r="AFR28" s="273"/>
      <c r="AFS28" s="273"/>
      <c r="AFT28" s="273"/>
      <c r="AFU28" s="273"/>
      <c r="AFV28" s="273"/>
      <c r="AFW28" s="273"/>
      <c r="AFX28" s="273"/>
      <c r="AFY28" s="273"/>
      <c r="AFZ28" s="273"/>
      <c r="AGA28" s="273"/>
      <c r="AGB28" s="273"/>
      <c r="AGC28" s="273"/>
      <c r="AGD28" s="273"/>
      <c r="AGE28" s="273"/>
      <c r="AGF28" s="273"/>
      <c r="AGG28" s="273"/>
      <c r="AGH28" s="273"/>
      <c r="AGI28" s="273"/>
      <c r="AGJ28" s="273"/>
      <c r="AGK28" s="273"/>
      <c r="AGL28" s="273"/>
      <c r="AGM28" s="273"/>
      <c r="AGN28" s="273"/>
      <c r="AGO28" s="273"/>
      <c r="AGP28" s="273"/>
      <c r="AGQ28" s="273"/>
      <c r="AGR28" s="273"/>
      <c r="AGS28" s="273"/>
      <c r="AGT28" s="273"/>
      <c r="AGU28" s="273"/>
      <c r="AGV28" s="273"/>
      <c r="AGW28" s="273"/>
      <c r="AGX28" s="273"/>
      <c r="AGY28" s="273"/>
      <c r="AGZ28" s="273"/>
      <c r="AHA28" s="273"/>
      <c r="AHB28" s="273"/>
      <c r="AHC28" s="273"/>
      <c r="AHD28" s="273"/>
      <c r="AHE28" s="273"/>
      <c r="AHF28" s="273"/>
      <c r="AHG28" s="273"/>
      <c r="AHH28" s="273"/>
      <c r="AHI28" s="273"/>
      <c r="AHJ28" s="273"/>
      <c r="AHK28" s="273"/>
      <c r="AHL28" s="273"/>
      <c r="AHM28" s="273"/>
      <c r="AHN28" s="273"/>
      <c r="AHO28" s="273"/>
      <c r="AHP28" s="273"/>
      <c r="AHQ28" s="273"/>
      <c r="AHR28" s="273"/>
      <c r="AHS28" s="273"/>
      <c r="AHT28" s="273"/>
      <c r="AHU28" s="273"/>
      <c r="AHV28" s="273"/>
      <c r="AHW28" s="273"/>
      <c r="AHX28" s="273"/>
      <c r="AHY28" s="273"/>
      <c r="AHZ28" s="273"/>
      <c r="AIA28" s="273"/>
      <c r="AIB28" s="273"/>
      <c r="AIC28" s="273"/>
      <c r="AID28" s="273"/>
      <c r="AIE28" s="273"/>
      <c r="AIF28" s="273"/>
      <c r="AIG28" s="273"/>
      <c r="AIH28" s="273"/>
      <c r="AII28" s="273"/>
      <c r="AIJ28" s="273"/>
      <c r="AIK28" s="273"/>
      <c r="AIL28" s="273"/>
      <c r="AIM28" s="273"/>
      <c r="AIN28" s="273"/>
      <c r="AIO28" s="273"/>
      <c r="AIP28" s="273"/>
      <c r="AIQ28" s="273"/>
      <c r="AIR28" s="273"/>
      <c r="AIS28" s="273"/>
      <c r="AIT28" s="273"/>
      <c r="AIU28" s="273"/>
      <c r="AIV28" s="273"/>
      <c r="AIW28" s="273"/>
      <c r="AIX28" s="273"/>
      <c r="AIY28" s="273"/>
      <c r="AIZ28" s="273"/>
      <c r="AJA28" s="273"/>
      <c r="AJB28" s="273"/>
      <c r="AJC28" s="273"/>
      <c r="AJD28" s="273"/>
      <c r="AJE28" s="273"/>
      <c r="AJF28" s="273"/>
      <c r="AJG28" s="273"/>
      <c r="AJH28" s="273"/>
      <c r="AJI28" s="273"/>
      <c r="AJJ28" s="273"/>
      <c r="AJK28" s="273"/>
      <c r="AJL28" s="273"/>
      <c r="AJM28" s="273"/>
      <c r="AJN28" s="273"/>
      <c r="AJO28" s="273"/>
      <c r="AJP28" s="273"/>
      <c r="AJQ28" s="273"/>
      <c r="AJR28" s="273"/>
      <c r="AJS28" s="273"/>
      <c r="AJT28" s="273"/>
      <c r="AJU28" s="273"/>
      <c r="AJV28" s="273"/>
      <c r="AJW28" s="273"/>
      <c r="AJX28" s="273"/>
      <c r="AJY28" s="273"/>
      <c r="AJZ28" s="273"/>
      <c r="AKA28" s="273"/>
      <c r="AKB28" s="273"/>
      <c r="AKC28" s="273"/>
      <c r="AKD28" s="273"/>
      <c r="AKE28" s="273"/>
      <c r="AKF28" s="273"/>
      <c r="AKG28" s="273"/>
      <c r="AKH28" s="273"/>
      <c r="AKI28" s="273"/>
      <c r="AKJ28" s="273"/>
      <c r="AKK28" s="273"/>
      <c r="AKL28" s="273"/>
      <c r="AKM28" s="273"/>
      <c r="AKN28" s="273"/>
      <c r="AKO28" s="273"/>
      <c r="AKP28" s="273"/>
      <c r="AKQ28" s="273"/>
      <c r="AKR28" s="273"/>
      <c r="AKS28" s="273"/>
      <c r="AKT28" s="273"/>
      <c r="AKU28" s="273"/>
      <c r="AKV28" s="273"/>
      <c r="AKW28" s="273"/>
      <c r="AKX28" s="273"/>
      <c r="AKY28" s="273"/>
      <c r="AKZ28" s="273"/>
      <c r="ALA28" s="273"/>
      <c r="ALB28" s="273"/>
      <c r="ALC28" s="273"/>
      <c r="ALD28" s="273"/>
      <c r="ALE28" s="273"/>
      <c r="ALF28" s="273"/>
      <c r="ALG28" s="273"/>
      <c r="ALH28" s="273"/>
      <c r="ALI28" s="273"/>
      <c r="ALJ28" s="273"/>
      <c r="ALK28" s="273"/>
      <c r="ALL28" s="273"/>
      <c r="ALM28" s="273"/>
      <c r="ALN28" s="273"/>
      <c r="ALO28" s="273"/>
      <c r="ALP28" s="273"/>
      <c r="ALQ28" s="273"/>
      <c r="ALR28" s="273"/>
      <c r="ALS28" s="273"/>
      <c r="ALT28" s="273"/>
      <c r="ALU28" s="273"/>
      <c r="ALV28" s="273"/>
      <c r="ALW28" s="273"/>
      <c r="ALX28" s="273"/>
      <c r="ALY28" s="273"/>
      <c r="ALZ28" s="273"/>
      <c r="AMA28" s="273"/>
      <c r="AMB28" s="273"/>
      <c r="AMC28" s="273"/>
      <c r="AMD28" s="273"/>
      <c r="AME28" s="273"/>
      <c r="AMF28" s="273"/>
      <c r="AMG28" s="273"/>
      <c r="AMH28" s="273"/>
      <c r="AMI28" s="273"/>
      <c r="AMJ28" s="273"/>
    </row>
    <row r="29" spans="1:1024" ht="10.5" customHeight="1" x14ac:dyDescent="0.2">
      <c r="A29" s="341">
        <v>18</v>
      </c>
      <c r="B29" s="342">
        <v>1</v>
      </c>
      <c r="C29" s="368"/>
      <c r="D29" s="1627"/>
      <c r="E29" s="344" t="s">
        <v>50</v>
      </c>
      <c r="F29" s="371"/>
      <c r="G29" s="371"/>
      <c r="H29" s="372"/>
      <c r="I29" s="372"/>
      <c r="J29" s="373"/>
      <c r="K29" s="348"/>
      <c r="L29" s="348"/>
      <c r="M29" s="348"/>
      <c r="N29" s="348"/>
      <c r="O29" s="348"/>
      <c r="P29" s="349"/>
      <c r="Q29" s="349"/>
      <c r="R29" s="367"/>
      <c r="S29" s="351"/>
      <c r="T29" s="362">
        <v>18</v>
      </c>
      <c r="U29" s="1626"/>
      <c r="V29" s="363" t="s">
        <v>50</v>
      </c>
      <c r="W29" s="371"/>
      <c r="X29" s="371"/>
      <c r="Y29" s="372"/>
      <c r="Z29" s="372"/>
      <c r="AA29" s="373"/>
      <c r="AB29" s="364"/>
      <c r="AC29" s="355"/>
      <c r="AD29" s="355"/>
      <c r="AE29" s="356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58"/>
      <c r="AS29" s="358"/>
      <c r="AT29" s="359"/>
      <c r="AU29" s="359"/>
      <c r="AV29" s="359"/>
      <c r="AW29" s="359"/>
      <c r="AX29" s="359"/>
      <c r="AY29" s="359"/>
      <c r="AZ29" s="359"/>
      <c r="BA29" s="359"/>
      <c r="BB29" s="364"/>
      <c r="BC29" s="364"/>
      <c r="BD29" s="355"/>
      <c r="BE29" s="355"/>
      <c r="BF29" s="273"/>
      <c r="BG29" s="273"/>
      <c r="BH29" s="273"/>
      <c r="BI29" s="273"/>
      <c r="BJ29" s="273"/>
      <c r="BK29" s="273"/>
      <c r="BL29" s="273"/>
      <c r="BM29" s="273"/>
      <c r="BN29" s="273"/>
      <c r="BO29" s="273"/>
      <c r="BP29" s="273"/>
      <c r="BQ29" s="273"/>
      <c r="BR29" s="273"/>
      <c r="BS29" s="273"/>
      <c r="BT29" s="273"/>
      <c r="BU29" s="273"/>
      <c r="BV29" s="273"/>
      <c r="BW29" s="273"/>
      <c r="BX29" s="273"/>
      <c r="BY29" s="273"/>
      <c r="BZ29" s="273"/>
      <c r="CA29" s="273"/>
      <c r="CB29" s="273"/>
      <c r="CC29" s="273"/>
      <c r="CD29" s="273"/>
      <c r="CE29" s="273"/>
      <c r="CF29" s="273"/>
      <c r="CG29" s="273"/>
      <c r="CH29" s="273"/>
      <c r="CI29" s="273"/>
      <c r="CJ29" s="273"/>
      <c r="CK29" s="273"/>
      <c r="CL29" s="273"/>
      <c r="CM29" s="273"/>
      <c r="CN29" s="273"/>
      <c r="CO29" s="273"/>
      <c r="CP29" s="273"/>
      <c r="CQ29" s="273"/>
      <c r="CR29" s="273"/>
      <c r="CS29" s="273"/>
      <c r="CT29" s="273"/>
      <c r="CU29" s="273"/>
      <c r="CV29" s="273"/>
      <c r="CW29" s="273"/>
      <c r="CX29" s="273"/>
      <c r="CY29" s="273"/>
      <c r="CZ29" s="273"/>
      <c r="DA29" s="273"/>
      <c r="DB29" s="273"/>
      <c r="DC29" s="273"/>
      <c r="DD29" s="273"/>
      <c r="DE29" s="273"/>
      <c r="DF29" s="273"/>
      <c r="DG29" s="273"/>
      <c r="DH29" s="273"/>
      <c r="DI29" s="273"/>
      <c r="DJ29" s="273"/>
      <c r="DK29" s="273"/>
      <c r="DL29" s="273"/>
      <c r="DM29" s="273"/>
      <c r="DN29" s="273"/>
      <c r="DO29" s="273"/>
      <c r="DP29" s="273"/>
      <c r="DQ29" s="273"/>
      <c r="DR29" s="273"/>
      <c r="DS29" s="273"/>
      <c r="DT29" s="273"/>
      <c r="DU29" s="273"/>
      <c r="DV29" s="273"/>
      <c r="DW29" s="273"/>
      <c r="DX29" s="273"/>
      <c r="DY29" s="273"/>
      <c r="DZ29" s="273"/>
      <c r="EA29" s="273"/>
      <c r="EB29" s="273"/>
      <c r="EC29" s="273"/>
      <c r="ED29" s="273"/>
      <c r="EE29" s="273"/>
      <c r="EF29" s="273"/>
      <c r="EG29" s="273"/>
      <c r="EH29" s="273"/>
      <c r="EI29" s="273"/>
      <c r="EJ29" s="273"/>
      <c r="EK29" s="273"/>
      <c r="EL29" s="273"/>
      <c r="EM29" s="273"/>
      <c r="EN29" s="273"/>
      <c r="EO29" s="273"/>
      <c r="EP29" s="273"/>
      <c r="EQ29" s="273"/>
      <c r="ER29" s="273"/>
      <c r="ES29" s="273"/>
      <c r="ET29" s="273"/>
      <c r="EU29" s="273"/>
      <c r="EV29" s="273"/>
      <c r="EW29" s="273"/>
      <c r="EX29" s="273"/>
      <c r="EY29" s="273"/>
      <c r="EZ29" s="273"/>
      <c r="FA29" s="273"/>
      <c r="FB29" s="273"/>
      <c r="FC29" s="273"/>
      <c r="FD29" s="273"/>
      <c r="FE29" s="273"/>
      <c r="FF29" s="273"/>
      <c r="FG29" s="273"/>
      <c r="FH29" s="273"/>
      <c r="FI29" s="273"/>
      <c r="FJ29" s="273"/>
      <c r="FK29" s="273"/>
      <c r="FL29" s="273"/>
      <c r="FM29" s="273"/>
      <c r="FN29" s="273"/>
      <c r="FO29" s="273"/>
      <c r="FP29" s="273"/>
      <c r="FQ29" s="273"/>
      <c r="FR29" s="273"/>
      <c r="FS29" s="273"/>
      <c r="FT29" s="273"/>
      <c r="FU29" s="273"/>
      <c r="FV29" s="273"/>
      <c r="FW29" s="273"/>
      <c r="FX29" s="273"/>
      <c r="FY29" s="273"/>
      <c r="FZ29" s="273"/>
      <c r="GA29" s="273"/>
      <c r="GB29" s="273"/>
      <c r="GC29" s="273"/>
      <c r="GD29" s="273"/>
      <c r="GE29" s="273"/>
      <c r="GF29" s="273"/>
      <c r="GG29" s="273"/>
      <c r="GH29" s="273"/>
      <c r="GI29" s="273"/>
      <c r="GJ29" s="273"/>
      <c r="GK29" s="273"/>
      <c r="GL29" s="273"/>
      <c r="GM29" s="273"/>
      <c r="GN29" s="273"/>
      <c r="GO29" s="273"/>
      <c r="GP29" s="273"/>
      <c r="GQ29" s="273"/>
      <c r="GR29" s="273"/>
      <c r="GS29" s="273"/>
      <c r="GT29" s="273"/>
      <c r="GU29" s="273"/>
      <c r="GV29" s="273"/>
      <c r="GW29" s="273"/>
      <c r="GX29" s="273"/>
      <c r="GY29" s="273"/>
      <c r="GZ29" s="273"/>
      <c r="HA29" s="273"/>
      <c r="HB29" s="273"/>
      <c r="HC29" s="273"/>
      <c r="HD29" s="273"/>
      <c r="HE29" s="273"/>
      <c r="HF29" s="273"/>
      <c r="HG29" s="273"/>
      <c r="HH29" s="273"/>
      <c r="HI29" s="273"/>
      <c r="HJ29" s="273"/>
      <c r="HK29" s="273"/>
      <c r="HL29" s="273"/>
      <c r="HM29" s="273"/>
      <c r="HN29" s="273"/>
      <c r="HO29" s="273"/>
      <c r="HP29" s="273"/>
      <c r="HQ29" s="273"/>
      <c r="HR29" s="273"/>
      <c r="HS29" s="273"/>
      <c r="HT29" s="273"/>
      <c r="HU29" s="273"/>
      <c r="HV29" s="273"/>
      <c r="HW29" s="273"/>
      <c r="HX29" s="273"/>
      <c r="HY29" s="273"/>
      <c r="HZ29" s="273"/>
      <c r="IA29" s="273"/>
      <c r="IB29" s="273"/>
      <c r="IC29" s="273"/>
      <c r="ID29" s="273"/>
      <c r="IE29" s="273"/>
      <c r="IF29" s="273"/>
      <c r="IG29" s="273"/>
      <c r="IH29" s="273"/>
      <c r="II29" s="273"/>
      <c r="IJ29" s="273"/>
      <c r="IK29" s="273"/>
      <c r="IL29" s="273"/>
      <c r="IM29" s="273"/>
      <c r="IN29" s="273"/>
      <c r="IO29" s="273"/>
      <c r="IP29" s="273"/>
      <c r="IQ29" s="273"/>
      <c r="IR29" s="273"/>
      <c r="IS29" s="273"/>
      <c r="IT29" s="273"/>
      <c r="IU29" s="273"/>
      <c r="IV29" s="273"/>
      <c r="IW29" s="273"/>
      <c r="IX29" s="273"/>
      <c r="IY29" s="273"/>
      <c r="IZ29" s="273"/>
      <c r="JA29" s="273"/>
      <c r="JB29" s="273"/>
      <c r="JC29" s="273"/>
      <c r="JD29" s="273"/>
      <c r="JE29" s="273"/>
      <c r="JF29" s="273"/>
      <c r="JG29" s="273"/>
      <c r="JH29" s="273"/>
      <c r="JI29" s="273"/>
      <c r="JJ29" s="273"/>
      <c r="JK29" s="273"/>
      <c r="JL29" s="273"/>
      <c r="JM29" s="273"/>
      <c r="JN29" s="273"/>
      <c r="JO29" s="273"/>
      <c r="JP29" s="273"/>
      <c r="JQ29" s="273"/>
      <c r="JR29" s="273"/>
      <c r="JS29" s="273"/>
      <c r="JT29" s="273"/>
      <c r="JU29" s="273"/>
      <c r="JV29" s="273"/>
      <c r="JW29" s="273"/>
      <c r="JX29" s="273"/>
      <c r="JY29" s="273"/>
      <c r="JZ29" s="273"/>
      <c r="KA29" s="273"/>
      <c r="KB29" s="273"/>
      <c r="KC29" s="273"/>
      <c r="KD29" s="273"/>
      <c r="KE29" s="273"/>
      <c r="KF29" s="273"/>
      <c r="KG29" s="273"/>
      <c r="KH29" s="273"/>
      <c r="KI29" s="273"/>
      <c r="KJ29" s="273"/>
      <c r="KK29" s="273"/>
      <c r="KL29" s="273"/>
      <c r="KM29" s="273"/>
      <c r="KN29" s="273"/>
      <c r="KO29" s="273"/>
      <c r="KP29" s="273"/>
      <c r="KQ29" s="273"/>
      <c r="KR29" s="273"/>
      <c r="KS29" s="273"/>
      <c r="KT29" s="273"/>
      <c r="KU29" s="273"/>
      <c r="KV29" s="273"/>
      <c r="KW29" s="273"/>
      <c r="KX29" s="273"/>
      <c r="KY29" s="273"/>
      <c r="KZ29" s="273"/>
      <c r="LA29" s="273"/>
      <c r="LB29" s="273"/>
      <c r="LC29" s="273"/>
      <c r="LD29" s="273"/>
      <c r="LE29" s="273"/>
      <c r="LF29" s="273"/>
      <c r="LG29" s="273"/>
      <c r="LH29" s="273"/>
      <c r="LI29" s="273"/>
      <c r="LJ29" s="273"/>
      <c r="LK29" s="273"/>
      <c r="LL29" s="273"/>
      <c r="LM29" s="273"/>
      <c r="LN29" s="273"/>
      <c r="LO29" s="273"/>
      <c r="LP29" s="273"/>
      <c r="LQ29" s="273"/>
      <c r="LR29" s="273"/>
      <c r="LS29" s="273"/>
      <c r="LT29" s="273"/>
      <c r="LU29" s="273"/>
      <c r="LV29" s="273"/>
      <c r="LW29" s="273"/>
      <c r="LX29" s="273"/>
      <c r="LY29" s="273"/>
      <c r="LZ29" s="273"/>
      <c r="MA29" s="273"/>
      <c r="MB29" s="273"/>
      <c r="MC29" s="273"/>
      <c r="MD29" s="273"/>
      <c r="ME29" s="273"/>
      <c r="MF29" s="273"/>
      <c r="MG29" s="273"/>
      <c r="MH29" s="273"/>
      <c r="MI29" s="273"/>
      <c r="MJ29" s="273"/>
      <c r="MK29" s="273"/>
      <c r="ML29" s="273"/>
      <c r="MM29" s="273"/>
      <c r="MN29" s="273"/>
      <c r="MO29" s="273"/>
      <c r="MP29" s="273"/>
      <c r="MQ29" s="273"/>
      <c r="MR29" s="273"/>
      <c r="MS29" s="273"/>
      <c r="MT29" s="273"/>
      <c r="MU29" s="273"/>
      <c r="MV29" s="273"/>
      <c r="MW29" s="273"/>
      <c r="MX29" s="273"/>
      <c r="MY29" s="273"/>
      <c r="MZ29" s="273"/>
      <c r="NA29" s="273"/>
      <c r="NB29" s="273"/>
      <c r="NC29" s="273"/>
      <c r="ND29" s="273"/>
      <c r="NE29" s="273"/>
      <c r="NF29" s="273"/>
      <c r="NG29" s="273"/>
      <c r="NH29" s="273"/>
      <c r="NI29" s="273"/>
      <c r="NJ29" s="273"/>
      <c r="NK29" s="273"/>
      <c r="NL29" s="273"/>
      <c r="NM29" s="273"/>
      <c r="NN29" s="273"/>
      <c r="NO29" s="273"/>
      <c r="NP29" s="273"/>
      <c r="NQ29" s="273"/>
      <c r="NR29" s="273"/>
      <c r="NS29" s="273"/>
      <c r="NT29" s="273"/>
      <c r="NU29" s="273"/>
      <c r="NV29" s="273"/>
      <c r="NW29" s="273"/>
      <c r="NX29" s="273"/>
      <c r="NY29" s="273"/>
      <c r="NZ29" s="273"/>
      <c r="OA29" s="273"/>
      <c r="OB29" s="273"/>
      <c r="OC29" s="273"/>
      <c r="OD29" s="273"/>
      <c r="OE29" s="273"/>
      <c r="OF29" s="273"/>
      <c r="OG29" s="273"/>
      <c r="OH29" s="273"/>
      <c r="OI29" s="273"/>
      <c r="OJ29" s="273"/>
      <c r="OK29" s="273"/>
      <c r="OL29" s="273"/>
      <c r="OM29" s="273"/>
      <c r="ON29" s="273"/>
      <c r="OO29" s="273"/>
      <c r="OP29" s="273"/>
      <c r="OQ29" s="273"/>
      <c r="OR29" s="273"/>
      <c r="OS29" s="273"/>
      <c r="OT29" s="273"/>
      <c r="OU29" s="273"/>
      <c r="OV29" s="273"/>
      <c r="OW29" s="273"/>
      <c r="OX29" s="273"/>
      <c r="OY29" s="273"/>
      <c r="OZ29" s="273"/>
      <c r="PA29" s="273"/>
      <c r="PB29" s="273"/>
      <c r="PC29" s="273"/>
      <c r="PD29" s="273"/>
      <c r="PE29" s="273"/>
      <c r="PF29" s="273"/>
      <c r="PG29" s="273"/>
      <c r="PH29" s="273"/>
      <c r="PI29" s="273"/>
      <c r="PJ29" s="273"/>
      <c r="PK29" s="273"/>
      <c r="PL29" s="273"/>
      <c r="PM29" s="273"/>
      <c r="PN29" s="273"/>
      <c r="PO29" s="273"/>
      <c r="PP29" s="273"/>
      <c r="PQ29" s="273"/>
      <c r="PR29" s="273"/>
      <c r="PS29" s="273"/>
      <c r="PT29" s="273"/>
      <c r="PU29" s="273"/>
      <c r="PV29" s="273"/>
      <c r="PW29" s="273"/>
      <c r="PX29" s="273"/>
      <c r="PY29" s="273"/>
      <c r="PZ29" s="273"/>
      <c r="QA29" s="273"/>
      <c r="QB29" s="273"/>
      <c r="QC29" s="273"/>
      <c r="QD29" s="273"/>
      <c r="QE29" s="273"/>
      <c r="QF29" s="273"/>
      <c r="QG29" s="273"/>
      <c r="QH29" s="273"/>
      <c r="QI29" s="273"/>
      <c r="QJ29" s="273"/>
      <c r="QK29" s="273"/>
      <c r="QL29" s="273"/>
      <c r="QM29" s="273"/>
      <c r="QN29" s="273"/>
      <c r="QO29" s="273"/>
      <c r="QP29" s="273"/>
      <c r="QQ29" s="273"/>
      <c r="QR29" s="273"/>
      <c r="QS29" s="273"/>
      <c r="QT29" s="273"/>
      <c r="QU29" s="273"/>
      <c r="QV29" s="273"/>
      <c r="QW29" s="273"/>
      <c r="QX29" s="273"/>
      <c r="QY29" s="273"/>
      <c r="QZ29" s="273"/>
      <c r="RA29" s="273"/>
      <c r="RB29" s="273"/>
      <c r="RC29" s="273"/>
      <c r="RD29" s="273"/>
      <c r="RE29" s="273"/>
      <c r="RF29" s="273"/>
      <c r="RG29" s="273"/>
      <c r="RH29" s="273"/>
      <c r="RI29" s="273"/>
      <c r="RJ29" s="273"/>
      <c r="RK29" s="273"/>
      <c r="RL29" s="273"/>
      <c r="RM29" s="273"/>
      <c r="RN29" s="273"/>
      <c r="RO29" s="273"/>
      <c r="RP29" s="273"/>
      <c r="RQ29" s="273"/>
      <c r="RR29" s="273"/>
      <c r="RS29" s="273"/>
      <c r="RT29" s="273"/>
      <c r="RU29" s="273"/>
      <c r="RV29" s="273"/>
      <c r="RW29" s="273"/>
      <c r="RX29" s="273"/>
      <c r="RY29" s="273"/>
      <c r="RZ29" s="273"/>
      <c r="SA29" s="273"/>
      <c r="SB29" s="273"/>
      <c r="SC29" s="273"/>
      <c r="SD29" s="273"/>
      <c r="SE29" s="273"/>
      <c r="SF29" s="273"/>
      <c r="SG29" s="273"/>
      <c r="SH29" s="273"/>
      <c r="SI29" s="273"/>
      <c r="SJ29" s="273"/>
      <c r="SK29" s="273"/>
      <c r="SL29" s="273"/>
      <c r="SM29" s="273"/>
      <c r="SN29" s="273"/>
      <c r="SO29" s="273"/>
      <c r="SP29" s="273"/>
      <c r="SQ29" s="273"/>
      <c r="SR29" s="273"/>
      <c r="SS29" s="273"/>
      <c r="ST29" s="273"/>
      <c r="SU29" s="273"/>
      <c r="SV29" s="273"/>
      <c r="SW29" s="273"/>
      <c r="SX29" s="273"/>
      <c r="SY29" s="273"/>
      <c r="SZ29" s="273"/>
      <c r="TA29" s="273"/>
      <c r="TB29" s="273"/>
      <c r="TC29" s="273"/>
      <c r="TD29" s="273"/>
      <c r="TE29" s="273"/>
      <c r="TF29" s="273"/>
      <c r="TG29" s="273"/>
      <c r="TH29" s="273"/>
      <c r="TI29" s="273"/>
      <c r="TJ29" s="273"/>
      <c r="TK29" s="273"/>
      <c r="TL29" s="273"/>
      <c r="TM29" s="273"/>
      <c r="TN29" s="273"/>
      <c r="TO29" s="273"/>
      <c r="TP29" s="273"/>
      <c r="TQ29" s="273"/>
      <c r="TR29" s="273"/>
      <c r="TS29" s="273"/>
      <c r="TT29" s="273"/>
      <c r="TU29" s="273"/>
      <c r="TV29" s="273"/>
      <c r="TW29" s="273"/>
      <c r="TX29" s="273"/>
      <c r="TY29" s="273"/>
      <c r="TZ29" s="273"/>
      <c r="UA29" s="273"/>
      <c r="UB29" s="273"/>
      <c r="UC29" s="273"/>
      <c r="UD29" s="273"/>
      <c r="UE29" s="273"/>
      <c r="UF29" s="273"/>
      <c r="UG29" s="273"/>
      <c r="UH29" s="273"/>
      <c r="UI29" s="273"/>
      <c r="UJ29" s="273"/>
      <c r="UK29" s="273"/>
      <c r="UL29" s="273"/>
      <c r="UM29" s="273"/>
      <c r="UN29" s="273"/>
      <c r="UO29" s="273"/>
      <c r="UP29" s="273"/>
      <c r="UQ29" s="273"/>
      <c r="UR29" s="273"/>
      <c r="US29" s="273"/>
      <c r="UT29" s="273"/>
      <c r="UU29" s="273"/>
      <c r="UV29" s="273"/>
      <c r="UW29" s="273"/>
      <c r="UX29" s="273"/>
      <c r="UY29" s="273"/>
      <c r="UZ29" s="273"/>
      <c r="VA29" s="273"/>
      <c r="VB29" s="273"/>
      <c r="VC29" s="273"/>
      <c r="VD29" s="273"/>
      <c r="VE29" s="273"/>
      <c r="VF29" s="273"/>
      <c r="VG29" s="273"/>
      <c r="VH29" s="273"/>
      <c r="VI29" s="273"/>
      <c r="VJ29" s="273"/>
      <c r="VK29" s="273"/>
      <c r="VL29" s="273"/>
      <c r="VM29" s="273"/>
      <c r="VN29" s="273"/>
      <c r="VO29" s="273"/>
      <c r="VP29" s="273"/>
      <c r="VQ29" s="273"/>
      <c r="VR29" s="273"/>
      <c r="VS29" s="273"/>
      <c r="VT29" s="273"/>
      <c r="VU29" s="273"/>
      <c r="VV29" s="273"/>
      <c r="VW29" s="273"/>
      <c r="VX29" s="273"/>
      <c r="VY29" s="273"/>
      <c r="VZ29" s="273"/>
      <c r="WA29" s="273"/>
      <c r="WB29" s="273"/>
      <c r="WC29" s="273"/>
      <c r="WD29" s="273"/>
      <c r="WE29" s="273"/>
      <c r="WF29" s="273"/>
      <c r="WG29" s="273"/>
      <c r="WH29" s="273"/>
      <c r="WI29" s="273"/>
      <c r="WJ29" s="273"/>
      <c r="WK29" s="273"/>
      <c r="WL29" s="273"/>
      <c r="WM29" s="273"/>
      <c r="WN29" s="273"/>
      <c r="WO29" s="273"/>
      <c r="WP29" s="273"/>
      <c r="WQ29" s="273"/>
      <c r="WR29" s="273"/>
      <c r="WS29" s="273"/>
      <c r="WT29" s="273"/>
      <c r="WU29" s="273"/>
      <c r="WV29" s="273"/>
      <c r="WW29" s="273"/>
      <c r="WX29" s="273"/>
      <c r="WY29" s="273"/>
      <c r="WZ29" s="273"/>
      <c r="XA29" s="273"/>
      <c r="XB29" s="273"/>
      <c r="XC29" s="273"/>
      <c r="XD29" s="273"/>
      <c r="XE29" s="273"/>
      <c r="XF29" s="273"/>
      <c r="XG29" s="273"/>
      <c r="XH29" s="273"/>
      <c r="XI29" s="273"/>
      <c r="XJ29" s="273"/>
      <c r="XK29" s="273"/>
      <c r="XL29" s="273"/>
      <c r="XM29" s="273"/>
      <c r="XN29" s="273"/>
      <c r="XO29" s="273"/>
      <c r="XP29" s="273"/>
      <c r="XQ29" s="273"/>
      <c r="XR29" s="273"/>
      <c r="XS29" s="273"/>
      <c r="XT29" s="273"/>
      <c r="XU29" s="273"/>
      <c r="XV29" s="273"/>
      <c r="XW29" s="273"/>
      <c r="XX29" s="273"/>
      <c r="XY29" s="273"/>
      <c r="XZ29" s="273"/>
      <c r="YA29" s="273"/>
      <c r="YB29" s="273"/>
      <c r="YC29" s="273"/>
      <c r="YD29" s="273"/>
      <c r="YE29" s="273"/>
      <c r="YF29" s="273"/>
      <c r="YG29" s="273"/>
      <c r="YH29" s="273"/>
      <c r="YI29" s="273"/>
      <c r="YJ29" s="273"/>
      <c r="YK29" s="273"/>
      <c r="YL29" s="273"/>
      <c r="YM29" s="273"/>
      <c r="YN29" s="273"/>
      <c r="YO29" s="273"/>
      <c r="YP29" s="273"/>
      <c r="YQ29" s="273"/>
      <c r="YR29" s="273"/>
      <c r="YS29" s="273"/>
      <c r="YT29" s="273"/>
      <c r="YU29" s="273"/>
      <c r="YV29" s="273"/>
      <c r="YW29" s="273"/>
      <c r="YX29" s="273"/>
      <c r="YY29" s="273"/>
      <c r="YZ29" s="273"/>
      <c r="ZA29" s="273"/>
      <c r="ZB29" s="273"/>
      <c r="ZC29" s="273"/>
      <c r="ZD29" s="273"/>
      <c r="ZE29" s="273"/>
      <c r="ZF29" s="273"/>
      <c r="ZG29" s="273"/>
      <c r="ZH29" s="273"/>
      <c r="ZI29" s="273"/>
      <c r="ZJ29" s="273"/>
      <c r="ZK29" s="273"/>
      <c r="ZL29" s="273"/>
      <c r="ZM29" s="273"/>
      <c r="ZN29" s="273"/>
      <c r="ZO29" s="273"/>
      <c r="ZP29" s="273"/>
      <c r="ZQ29" s="273"/>
      <c r="ZR29" s="273"/>
      <c r="ZS29" s="273"/>
      <c r="ZT29" s="273"/>
      <c r="ZU29" s="273"/>
      <c r="ZV29" s="273"/>
      <c r="ZW29" s="273"/>
      <c r="ZX29" s="273"/>
      <c r="ZY29" s="273"/>
      <c r="ZZ29" s="273"/>
      <c r="AAA29" s="273"/>
      <c r="AAB29" s="273"/>
      <c r="AAC29" s="273"/>
      <c r="AAD29" s="273"/>
      <c r="AAE29" s="273"/>
      <c r="AAF29" s="273"/>
      <c r="AAG29" s="273"/>
      <c r="AAH29" s="273"/>
      <c r="AAI29" s="273"/>
      <c r="AAJ29" s="273"/>
      <c r="AAK29" s="273"/>
      <c r="AAL29" s="273"/>
      <c r="AAM29" s="273"/>
      <c r="AAN29" s="273"/>
      <c r="AAO29" s="273"/>
      <c r="AAP29" s="273"/>
      <c r="AAQ29" s="273"/>
      <c r="AAR29" s="273"/>
      <c r="AAS29" s="273"/>
      <c r="AAT29" s="273"/>
      <c r="AAU29" s="273"/>
      <c r="AAV29" s="273"/>
      <c r="AAW29" s="273"/>
      <c r="AAX29" s="273"/>
      <c r="AAY29" s="273"/>
      <c r="AAZ29" s="273"/>
      <c r="ABA29" s="273"/>
      <c r="ABB29" s="273"/>
      <c r="ABC29" s="273"/>
      <c r="ABD29" s="273"/>
      <c r="ABE29" s="273"/>
      <c r="ABF29" s="273"/>
      <c r="ABG29" s="273"/>
      <c r="ABH29" s="273"/>
      <c r="ABI29" s="273"/>
      <c r="ABJ29" s="273"/>
      <c r="ABK29" s="273"/>
      <c r="ABL29" s="273"/>
      <c r="ABM29" s="273"/>
      <c r="ABN29" s="273"/>
      <c r="ABO29" s="273"/>
      <c r="ABP29" s="273"/>
      <c r="ABQ29" s="273"/>
      <c r="ABR29" s="273"/>
      <c r="ABS29" s="273"/>
      <c r="ABT29" s="273"/>
      <c r="ABU29" s="273"/>
      <c r="ABV29" s="273"/>
      <c r="ABW29" s="273"/>
      <c r="ABX29" s="273"/>
      <c r="ABY29" s="273"/>
      <c r="ABZ29" s="273"/>
      <c r="ACA29" s="273"/>
      <c r="ACB29" s="273"/>
      <c r="ACC29" s="273"/>
      <c r="ACD29" s="273"/>
      <c r="ACE29" s="273"/>
      <c r="ACF29" s="273"/>
      <c r="ACG29" s="273"/>
      <c r="ACH29" s="273"/>
      <c r="ACI29" s="273"/>
      <c r="ACJ29" s="273"/>
      <c r="ACK29" s="273"/>
      <c r="ACL29" s="273"/>
      <c r="ACM29" s="273"/>
      <c r="ACN29" s="273"/>
      <c r="ACO29" s="273"/>
      <c r="ACP29" s="273"/>
      <c r="ACQ29" s="273"/>
      <c r="ACR29" s="273"/>
      <c r="ACS29" s="273"/>
      <c r="ACT29" s="273"/>
      <c r="ACU29" s="273"/>
      <c r="ACV29" s="273"/>
      <c r="ACW29" s="273"/>
      <c r="ACX29" s="273"/>
      <c r="ACY29" s="273"/>
      <c r="ACZ29" s="273"/>
      <c r="ADA29" s="273"/>
      <c r="ADB29" s="273"/>
      <c r="ADC29" s="273"/>
      <c r="ADD29" s="273"/>
      <c r="ADE29" s="273"/>
      <c r="ADF29" s="273"/>
      <c r="ADG29" s="273"/>
      <c r="ADH29" s="273"/>
      <c r="ADI29" s="273"/>
      <c r="ADJ29" s="273"/>
      <c r="ADK29" s="273"/>
      <c r="ADL29" s="273"/>
      <c r="ADM29" s="273"/>
      <c r="ADN29" s="273"/>
      <c r="ADO29" s="273"/>
      <c r="ADP29" s="273"/>
      <c r="ADQ29" s="273"/>
      <c r="ADR29" s="273"/>
      <c r="ADS29" s="273"/>
      <c r="ADT29" s="273"/>
      <c r="ADU29" s="273"/>
      <c r="ADV29" s="273"/>
      <c r="ADW29" s="273"/>
      <c r="ADX29" s="273"/>
      <c r="ADY29" s="273"/>
      <c r="ADZ29" s="273"/>
      <c r="AEA29" s="273"/>
      <c r="AEB29" s="273"/>
      <c r="AEC29" s="273"/>
      <c r="AED29" s="273"/>
      <c r="AEE29" s="273"/>
      <c r="AEF29" s="273"/>
      <c r="AEG29" s="273"/>
      <c r="AEH29" s="273"/>
      <c r="AEI29" s="273"/>
      <c r="AEJ29" s="273"/>
      <c r="AEK29" s="273"/>
      <c r="AEL29" s="273"/>
      <c r="AEM29" s="273"/>
      <c r="AEN29" s="273"/>
      <c r="AEO29" s="273"/>
      <c r="AEP29" s="273"/>
      <c r="AEQ29" s="273"/>
      <c r="AER29" s="273"/>
      <c r="AES29" s="273"/>
      <c r="AET29" s="273"/>
      <c r="AEU29" s="273"/>
      <c r="AEV29" s="273"/>
      <c r="AEW29" s="273"/>
      <c r="AEX29" s="273"/>
      <c r="AEY29" s="273"/>
      <c r="AEZ29" s="273"/>
      <c r="AFA29" s="273"/>
      <c r="AFB29" s="273"/>
      <c r="AFC29" s="273"/>
      <c r="AFD29" s="273"/>
      <c r="AFE29" s="273"/>
      <c r="AFF29" s="273"/>
      <c r="AFG29" s="273"/>
      <c r="AFH29" s="273"/>
      <c r="AFI29" s="273"/>
      <c r="AFJ29" s="273"/>
      <c r="AFK29" s="273"/>
      <c r="AFL29" s="273"/>
      <c r="AFM29" s="273"/>
      <c r="AFN29" s="273"/>
      <c r="AFO29" s="273"/>
      <c r="AFP29" s="273"/>
      <c r="AFQ29" s="273"/>
      <c r="AFR29" s="273"/>
      <c r="AFS29" s="273"/>
      <c r="AFT29" s="273"/>
      <c r="AFU29" s="273"/>
      <c r="AFV29" s="273"/>
      <c r="AFW29" s="273"/>
      <c r="AFX29" s="273"/>
      <c r="AFY29" s="273"/>
      <c r="AFZ29" s="273"/>
      <c r="AGA29" s="273"/>
      <c r="AGB29" s="273"/>
      <c r="AGC29" s="273"/>
      <c r="AGD29" s="273"/>
      <c r="AGE29" s="273"/>
      <c r="AGF29" s="273"/>
      <c r="AGG29" s="273"/>
      <c r="AGH29" s="273"/>
      <c r="AGI29" s="273"/>
      <c r="AGJ29" s="273"/>
      <c r="AGK29" s="273"/>
      <c r="AGL29" s="273"/>
      <c r="AGM29" s="273"/>
      <c r="AGN29" s="273"/>
      <c r="AGO29" s="273"/>
      <c r="AGP29" s="273"/>
      <c r="AGQ29" s="273"/>
      <c r="AGR29" s="273"/>
      <c r="AGS29" s="273"/>
      <c r="AGT29" s="273"/>
      <c r="AGU29" s="273"/>
      <c r="AGV29" s="273"/>
      <c r="AGW29" s="273"/>
      <c r="AGX29" s="273"/>
      <c r="AGY29" s="273"/>
      <c r="AGZ29" s="273"/>
      <c r="AHA29" s="273"/>
      <c r="AHB29" s="273"/>
      <c r="AHC29" s="273"/>
      <c r="AHD29" s="273"/>
      <c r="AHE29" s="273"/>
      <c r="AHF29" s="273"/>
      <c r="AHG29" s="273"/>
      <c r="AHH29" s="273"/>
      <c r="AHI29" s="273"/>
      <c r="AHJ29" s="273"/>
      <c r="AHK29" s="273"/>
      <c r="AHL29" s="273"/>
      <c r="AHM29" s="273"/>
      <c r="AHN29" s="273"/>
      <c r="AHO29" s="273"/>
      <c r="AHP29" s="273"/>
      <c r="AHQ29" s="273"/>
      <c r="AHR29" s="273"/>
      <c r="AHS29" s="273"/>
      <c r="AHT29" s="273"/>
      <c r="AHU29" s="273"/>
      <c r="AHV29" s="273"/>
      <c r="AHW29" s="273"/>
      <c r="AHX29" s="273"/>
      <c r="AHY29" s="273"/>
      <c r="AHZ29" s="273"/>
      <c r="AIA29" s="273"/>
      <c r="AIB29" s="273"/>
      <c r="AIC29" s="273"/>
      <c r="AID29" s="273"/>
      <c r="AIE29" s="273"/>
      <c r="AIF29" s="273"/>
      <c r="AIG29" s="273"/>
      <c r="AIH29" s="273"/>
      <c r="AII29" s="273"/>
      <c r="AIJ29" s="273"/>
      <c r="AIK29" s="273"/>
      <c r="AIL29" s="273"/>
      <c r="AIM29" s="273"/>
      <c r="AIN29" s="273"/>
      <c r="AIO29" s="273"/>
      <c r="AIP29" s="273"/>
      <c r="AIQ29" s="273"/>
      <c r="AIR29" s="273"/>
      <c r="AIS29" s="273"/>
      <c r="AIT29" s="273"/>
      <c r="AIU29" s="273"/>
      <c r="AIV29" s="273"/>
      <c r="AIW29" s="273"/>
      <c r="AIX29" s="273"/>
      <c r="AIY29" s="273"/>
      <c r="AIZ29" s="273"/>
      <c r="AJA29" s="273"/>
      <c r="AJB29" s="273"/>
      <c r="AJC29" s="273"/>
      <c r="AJD29" s="273"/>
      <c r="AJE29" s="273"/>
      <c r="AJF29" s="273"/>
      <c r="AJG29" s="273"/>
      <c r="AJH29" s="273"/>
      <c r="AJI29" s="273"/>
      <c r="AJJ29" s="273"/>
      <c r="AJK29" s="273"/>
      <c r="AJL29" s="273"/>
      <c r="AJM29" s="273"/>
      <c r="AJN29" s="273"/>
      <c r="AJO29" s="273"/>
      <c r="AJP29" s="273"/>
      <c r="AJQ29" s="273"/>
      <c r="AJR29" s="273"/>
      <c r="AJS29" s="273"/>
      <c r="AJT29" s="273"/>
      <c r="AJU29" s="273"/>
      <c r="AJV29" s="273"/>
      <c r="AJW29" s="273"/>
      <c r="AJX29" s="273"/>
      <c r="AJY29" s="273"/>
      <c r="AJZ29" s="273"/>
      <c r="AKA29" s="273"/>
      <c r="AKB29" s="273"/>
      <c r="AKC29" s="273"/>
      <c r="AKD29" s="273"/>
      <c r="AKE29" s="273"/>
      <c r="AKF29" s="273"/>
      <c r="AKG29" s="273"/>
      <c r="AKH29" s="273"/>
      <c r="AKI29" s="273"/>
      <c r="AKJ29" s="273"/>
      <c r="AKK29" s="273"/>
      <c r="AKL29" s="273"/>
      <c r="AKM29" s="273"/>
      <c r="AKN29" s="273"/>
      <c r="AKO29" s="273"/>
      <c r="AKP29" s="273"/>
      <c r="AKQ29" s="273"/>
      <c r="AKR29" s="273"/>
      <c r="AKS29" s="273"/>
      <c r="AKT29" s="273"/>
      <c r="AKU29" s="273"/>
      <c r="AKV29" s="273"/>
      <c r="AKW29" s="273"/>
      <c r="AKX29" s="273"/>
      <c r="AKY29" s="273"/>
      <c r="AKZ29" s="273"/>
      <c r="ALA29" s="273"/>
      <c r="ALB29" s="273"/>
      <c r="ALC29" s="273"/>
      <c r="ALD29" s="273"/>
      <c r="ALE29" s="273"/>
      <c r="ALF29" s="273"/>
      <c r="ALG29" s="273"/>
      <c r="ALH29" s="273"/>
      <c r="ALI29" s="273"/>
      <c r="ALJ29" s="273"/>
      <c r="ALK29" s="273"/>
      <c r="ALL29" s="273"/>
      <c r="ALM29" s="273"/>
      <c r="ALN29" s="273"/>
      <c r="ALO29" s="273"/>
      <c r="ALP29" s="273"/>
      <c r="ALQ29" s="273"/>
      <c r="ALR29" s="273"/>
      <c r="ALS29" s="273"/>
      <c r="ALT29" s="273"/>
      <c r="ALU29" s="273"/>
      <c r="ALV29" s="273"/>
      <c r="ALW29" s="273"/>
      <c r="ALX29" s="273"/>
      <c r="ALY29" s="273"/>
      <c r="ALZ29" s="273"/>
      <c r="AMA29" s="273"/>
      <c r="AMB29" s="273"/>
      <c r="AMC29" s="273"/>
      <c r="AMD29" s="273"/>
      <c r="AME29" s="273"/>
      <c r="AMF29" s="273"/>
      <c r="AMG29" s="273"/>
      <c r="AMH29" s="273"/>
      <c r="AMI29" s="273"/>
      <c r="AMJ29" s="273"/>
    </row>
    <row r="30" spans="1:1024" ht="10.5" customHeight="1" x14ac:dyDescent="0.2">
      <c r="A30" s="341">
        <v>19</v>
      </c>
      <c r="B30" s="342">
        <v>1</v>
      </c>
      <c r="C30" s="368"/>
      <c r="D30" s="1627" t="s">
        <v>61</v>
      </c>
      <c r="E30" s="344" t="s">
        <v>49</v>
      </c>
      <c r="F30" s="371"/>
      <c r="G30" s="371"/>
      <c r="H30" s="372"/>
      <c r="I30" s="372"/>
      <c r="J30" s="373"/>
      <c r="K30" s="348"/>
      <c r="L30" s="348"/>
      <c r="M30" s="348"/>
      <c r="N30" s="348"/>
      <c r="O30" s="348"/>
      <c r="P30" s="349"/>
      <c r="Q30" s="349"/>
      <c r="R30" s="367"/>
      <c r="S30" s="351"/>
      <c r="T30" s="362">
        <v>19</v>
      </c>
      <c r="U30" s="1626" t="s">
        <v>61</v>
      </c>
      <c r="V30" s="363" t="s">
        <v>49</v>
      </c>
      <c r="W30" s="371"/>
      <c r="X30" s="371"/>
      <c r="Y30" s="372"/>
      <c r="Z30" s="372"/>
      <c r="AA30" s="373"/>
      <c r="AB30" s="364"/>
      <c r="AC30" s="355"/>
      <c r="AD30" s="355"/>
      <c r="AE30" s="356"/>
      <c r="AF30" s="381"/>
      <c r="AG30" s="381"/>
      <c r="AH30" s="381"/>
      <c r="AI30" s="381"/>
      <c r="AJ30" s="381"/>
      <c r="AK30" s="381"/>
      <c r="AL30" s="381"/>
      <c r="AM30" s="381"/>
      <c r="AN30" s="381"/>
      <c r="AO30" s="381"/>
      <c r="AP30" s="381"/>
      <c r="AQ30" s="381"/>
      <c r="AR30" s="358"/>
      <c r="AS30" s="358"/>
      <c r="AT30" s="359"/>
      <c r="AU30" s="359"/>
      <c r="AV30" s="359"/>
      <c r="AW30" s="359"/>
      <c r="AX30" s="359"/>
      <c r="AY30" s="359"/>
      <c r="AZ30" s="359"/>
      <c r="BA30" s="359"/>
      <c r="BB30" s="382"/>
      <c r="BC30" s="382"/>
      <c r="BD30" s="355"/>
      <c r="BE30" s="355"/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3"/>
      <c r="BQ30" s="273"/>
      <c r="BR30" s="273"/>
      <c r="BS30" s="273"/>
      <c r="BT30" s="273"/>
      <c r="BU30" s="273"/>
      <c r="BV30" s="273"/>
      <c r="BW30" s="273"/>
      <c r="BX30" s="273"/>
      <c r="BY30" s="273"/>
      <c r="BZ30" s="273"/>
      <c r="CA30" s="273"/>
      <c r="CB30" s="273"/>
      <c r="CC30" s="273"/>
      <c r="CD30" s="273"/>
      <c r="CE30" s="273"/>
      <c r="CF30" s="273"/>
      <c r="CG30" s="273"/>
      <c r="CH30" s="273"/>
      <c r="CI30" s="273"/>
      <c r="CJ30" s="273"/>
      <c r="CK30" s="273"/>
      <c r="CL30" s="273"/>
      <c r="CM30" s="273"/>
      <c r="CN30" s="273"/>
      <c r="CO30" s="273"/>
      <c r="CP30" s="273"/>
      <c r="CQ30" s="273"/>
      <c r="CR30" s="273"/>
      <c r="CS30" s="273"/>
      <c r="CT30" s="273"/>
      <c r="CU30" s="273"/>
      <c r="CV30" s="273"/>
      <c r="CW30" s="273"/>
      <c r="CX30" s="273"/>
      <c r="CY30" s="273"/>
      <c r="CZ30" s="273"/>
      <c r="DA30" s="273"/>
      <c r="DB30" s="273"/>
      <c r="DC30" s="273"/>
      <c r="DD30" s="273"/>
      <c r="DE30" s="273"/>
      <c r="DF30" s="273"/>
      <c r="DG30" s="273"/>
      <c r="DH30" s="273"/>
      <c r="DI30" s="273"/>
      <c r="DJ30" s="273"/>
      <c r="DK30" s="273"/>
      <c r="DL30" s="273"/>
      <c r="DM30" s="273"/>
      <c r="DN30" s="273"/>
      <c r="DO30" s="273"/>
      <c r="DP30" s="273"/>
      <c r="DQ30" s="273"/>
      <c r="DR30" s="273"/>
      <c r="DS30" s="273"/>
      <c r="DT30" s="273"/>
      <c r="DU30" s="273"/>
      <c r="DV30" s="273"/>
      <c r="DW30" s="273"/>
      <c r="DX30" s="273"/>
      <c r="DY30" s="273"/>
      <c r="DZ30" s="273"/>
      <c r="EA30" s="273"/>
      <c r="EB30" s="273"/>
      <c r="EC30" s="273"/>
      <c r="ED30" s="273"/>
      <c r="EE30" s="273"/>
      <c r="EF30" s="273"/>
      <c r="EG30" s="273"/>
      <c r="EH30" s="273"/>
      <c r="EI30" s="273"/>
      <c r="EJ30" s="273"/>
      <c r="EK30" s="273"/>
      <c r="EL30" s="273"/>
      <c r="EM30" s="273"/>
      <c r="EN30" s="273"/>
      <c r="EO30" s="273"/>
      <c r="EP30" s="273"/>
      <c r="EQ30" s="273"/>
      <c r="ER30" s="273"/>
      <c r="ES30" s="273"/>
      <c r="ET30" s="273"/>
      <c r="EU30" s="273"/>
      <c r="EV30" s="273"/>
      <c r="EW30" s="273"/>
      <c r="EX30" s="273"/>
      <c r="EY30" s="273"/>
      <c r="EZ30" s="273"/>
      <c r="FA30" s="273"/>
      <c r="FB30" s="273"/>
      <c r="FC30" s="273"/>
      <c r="FD30" s="273"/>
      <c r="FE30" s="273"/>
      <c r="FF30" s="273"/>
      <c r="FG30" s="273"/>
      <c r="FH30" s="273"/>
      <c r="FI30" s="273"/>
      <c r="FJ30" s="273"/>
      <c r="FK30" s="273"/>
      <c r="FL30" s="273"/>
      <c r="FM30" s="273"/>
      <c r="FN30" s="273"/>
      <c r="FO30" s="273"/>
      <c r="FP30" s="273"/>
      <c r="FQ30" s="273"/>
      <c r="FR30" s="273"/>
      <c r="FS30" s="273"/>
      <c r="FT30" s="273"/>
      <c r="FU30" s="273"/>
      <c r="FV30" s="273"/>
      <c r="FW30" s="273"/>
      <c r="FX30" s="273"/>
      <c r="FY30" s="273"/>
      <c r="FZ30" s="273"/>
      <c r="GA30" s="273"/>
      <c r="GB30" s="273"/>
      <c r="GC30" s="273"/>
      <c r="GD30" s="273"/>
      <c r="GE30" s="273"/>
      <c r="GF30" s="273"/>
      <c r="GG30" s="273"/>
      <c r="GH30" s="273"/>
      <c r="GI30" s="273"/>
      <c r="GJ30" s="273"/>
      <c r="GK30" s="273"/>
      <c r="GL30" s="273"/>
      <c r="GM30" s="273"/>
      <c r="GN30" s="273"/>
      <c r="GO30" s="273"/>
      <c r="GP30" s="273"/>
      <c r="GQ30" s="273"/>
      <c r="GR30" s="273"/>
      <c r="GS30" s="273"/>
      <c r="GT30" s="273"/>
      <c r="GU30" s="273"/>
      <c r="GV30" s="273"/>
      <c r="GW30" s="273"/>
      <c r="GX30" s="273"/>
      <c r="GY30" s="273"/>
      <c r="GZ30" s="273"/>
      <c r="HA30" s="273"/>
      <c r="HB30" s="273"/>
      <c r="HC30" s="273"/>
      <c r="HD30" s="273"/>
      <c r="HE30" s="273"/>
      <c r="HF30" s="273"/>
      <c r="HG30" s="273"/>
      <c r="HH30" s="273"/>
      <c r="HI30" s="273"/>
      <c r="HJ30" s="273"/>
      <c r="HK30" s="273"/>
      <c r="HL30" s="273"/>
      <c r="HM30" s="273"/>
      <c r="HN30" s="273"/>
      <c r="HO30" s="273"/>
      <c r="HP30" s="273"/>
      <c r="HQ30" s="273"/>
      <c r="HR30" s="273"/>
      <c r="HS30" s="273"/>
      <c r="HT30" s="273"/>
      <c r="HU30" s="273"/>
      <c r="HV30" s="273"/>
      <c r="HW30" s="273"/>
      <c r="HX30" s="273"/>
      <c r="HY30" s="273"/>
      <c r="HZ30" s="273"/>
      <c r="IA30" s="273"/>
      <c r="IB30" s="273"/>
      <c r="IC30" s="273"/>
      <c r="ID30" s="273"/>
      <c r="IE30" s="273"/>
      <c r="IF30" s="273"/>
      <c r="IG30" s="273"/>
      <c r="IH30" s="273"/>
      <c r="II30" s="273"/>
      <c r="IJ30" s="273"/>
      <c r="IK30" s="273"/>
      <c r="IL30" s="273"/>
      <c r="IM30" s="273"/>
      <c r="IN30" s="273"/>
      <c r="IO30" s="273"/>
      <c r="IP30" s="273"/>
      <c r="IQ30" s="273"/>
      <c r="IR30" s="273"/>
      <c r="IS30" s="273"/>
      <c r="IT30" s="273"/>
      <c r="IU30" s="273"/>
      <c r="IV30" s="273"/>
      <c r="IW30" s="273"/>
      <c r="IX30" s="273"/>
      <c r="IY30" s="273"/>
      <c r="IZ30" s="273"/>
      <c r="JA30" s="273"/>
      <c r="JB30" s="273"/>
      <c r="JC30" s="273"/>
      <c r="JD30" s="273"/>
      <c r="JE30" s="273"/>
      <c r="JF30" s="273"/>
      <c r="JG30" s="273"/>
      <c r="JH30" s="273"/>
      <c r="JI30" s="273"/>
      <c r="JJ30" s="273"/>
      <c r="JK30" s="273"/>
      <c r="JL30" s="273"/>
      <c r="JM30" s="273"/>
      <c r="JN30" s="273"/>
      <c r="JO30" s="273"/>
      <c r="JP30" s="273"/>
      <c r="JQ30" s="273"/>
      <c r="JR30" s="273"/>
      <c r="JS30" s="273"/>
      <c r="JT30" s="273"/>
      <c r="JU30" s="273"/>
      <c r="JV30" s="273"/>
      <c r="JW30" s="273"/>
      <c r="JX30" s="273"/>
      <c r="JY30" s="273"/>
      <c r="JZ30" s="273"/>
      <c r="KA30" s="273"/>
      <c r="KB30" s="273"/>
      <c r="KC30" s="273"/>
      <c r="KD30" s="273"/>
      <c r="KE30" s="273"/>
      <c r="KF30" s="273"/>
      <c r="KG30" s="273"/>
      <c r="KH30" s="273"/>
      <c r="KI30" s="273"/>
      <c r="KJ30" s="273"/>
      <c r="KK30" s="273"/>
      <c r="KL30" s="273"/>
      <c r="KM30" s="273"/>
      <c r="KN30" s="273"/>
      <c r="KO30" s="273"/>
      <c r="KP30" s="273"/>
      <c r="KQ30" s="273"/>
      <c r="KR30" s="273"/>
      <c r="KS30" s="273"/>
      <c r="KT30" s="273"/>
      <c r="KU30" s="273"/>
      <c r="KV30" s="273"/>
      <c r="KW30" s="273"/>
      <c r="KX30" s="273"/>
      <c r="KY30" s="273"/>
      <c r="KZ30" s="273"/>
      <c r="LA30" s="273"/>
      <c r="LB30" s="273"/>
      <c r="LC30" s="273"/>
      <c r="LD30" s="273"/>
      <c r="LE30" s="273"/>
      <c r="LF30" s="273"/>
      <c r="LG30" s="273"/>
      <c r="LH30" s="273"/>
      <c r="LI30" s="273"/>
      <c r="LJ30" s="273"/>
      <c r="LK30" s="273"/>
      <c r="LL30" s="273"/>
      <c r="LM30" s="273"/>
      <c r="LN30" s="273"/>
      <c r="LO30" s="273"/>
      <c r="LP30" s="273"/>
      <c r="LQ30" s="273"/>
      <c r="LR30" s="273"/>
      <c r="LS30" s="273"/>
      <c r="LT30" s="273"/>
      <c r="LU30" s="273"/>
      <c r="LV30" s="273"/>
      <c r="LW30" s="273"/>
      <c r="LX30" s="273"/>
      <c r="LY30" s="273"/>
      <c r="LZ30" s="273"/>
      <c r="MA30" s="273"/>
      <c r="MB30" s="273"/>
      <c r="MC30" s="273"/>
      <c r="MD30" s="273"/>
      <c r="ME30" s="273"/>
      <c r="MF30" s="273"/>
      <c r="MG30" s="273"/>
      <c r="MH30" s="273"/>
      <c r="MI30" s="273"/>
      <c r="MJ30" s="273"/>
      <c r="MK30" s="273"/>
      <c r="ML30" s="273"/>
      <c r="MM30" s="273"/>
      <c r="MN30" s="273"/>
      <c r="MO30" s="273"/>
      <c r="MP30" s="273"/>
      <c r="MQ30" s="273"/>
      <c r="MR30" s="273"/>
      <c r="MS30" s="273"/>
      <c r="MT30" s="273"/>
      <c r="MU30" s="273"/>
      <c r="MV30" s="273"/>
      <c r="MW30" s="273"/>
      <c r="MX30" s="273"/>
      <c r="MY30" s="273"/>
      <c r="MZ30" s="273"/>
      <c r="NA30" s="273"/>
      <c r="NB30" s="273"/>
      <c r="NC30" s="273"/>
      <c r="ND30" s="273"/>
      <c r="NE30" s="273"/>
      <c r="NF30" s="273"/>
      <c r="NG30" s="273"/>
      <c r="NH30" s="273"/>
      <c r="NI30" s="273"/>
      <c r="NJ30" s="273"/>
      <c r="NK30" s="273"/>
      <c r="NL30" s="273"/>
      <c r="NM30" s="273"/>
      <c r="NN30" s="273"/>
      <c r="NO30" s="273"/>
      <c r="NP30" s="273"/>
      <c r="NQ30" s="273"/>
      <c r="NR30" s="273"/>
      <c r="NS30" s="273"/>
      <c r="NT30" s="273"/>
      <c r="NU30" s="273"/>
      <c r="NV30" s="273"/>
      <c r="NW30" s="273"/>
      <c r="NX30" s="273"/>
      <c r="NY30" s="273"/>
      <c r="NZ30" s="273"/>
      <c r="OA30" s="273"/>
      <c r="OB30" s="273"/>
      <c r="OC30" s="273"/>
      <c r="OD30" s="273"/>
      <c r="OE30" s="273"/>
      <c r="OF30" s="273"/>
      <c r="OG30" s="273"/>
      <c r="OH30" s="273"/>
      <c r="OI30" s="273"/>
      <c r="OJ30" s="273"/>
      <c r="OK30" s="273"/>
      <c r="OL30" s="273"/>
      <c r="OM30" s="273"/>
      <c r="ON30" s="273"/>
      <c r="OO30" s="273"/>
      <c r="OP30" s="273"/>
      <c r="OQ30" s="273"/>
      <c r="OR30" s="273"/>
      <c r="OS30" s="273"/>
      <c r="OT30" s="273"/>
      <c r="OU30" s="273"/>
      <c r="OV30" s="273"/>
      <c r="OW30" s="273"/>
      <c r="OX30" s="273"/>
      <c r="OY30" s="273"/>
      <c r="OZ30" s="273"/>
      <c r="PA30" s="273"/>
      <c r="PB30" s="273"/>
      <c r="PC30" s="273"/>
      <c r="PD30" s="273"/>
      <c r="PE30" s="273"/>
      <c r="PF30" s="273"/>
      <c r="PG30" s="273"/>
      <c r="PH30" s="273"/>
      <c r="PI30" s="273"/>
      <c r="PJ30" s="273"/>
      <c r="PK30" s="273"/>
      <c r="PL30" s="273"/>
      <c r="PM30" s="273"/>
      <c r="PN30" s="273"/>
      <c r="PO30" s="273"/>
      <c r="PP30" s="273"/>
      <c r="PQ30" s="273"/>
      <c r="PR30" s="273"/>
      <c r="PS30" s="273"/>
      <c r="PT30" s="273"/>
      <c r="PU30" s="273"/>
      <c r="PV30" s="273"/>
      <c r="PW30" s="273"/>
      <c r="PX30" s="273"/>
      <c r="PY30" s="273"/>
      <c r="PZ30" s="273"/>
      <c r="QA30" s="273"/>
      <c r="QB30" s="273"/>
      <c r="QC30" s="273"/>
      <c r="QD30" s="273"/>
      <c r="QE30" s="273"/>
      <c r="QF30" s="273"/>
      <c r="QG30" s="273"/>
      <c r="QH30" s="273"/>
      <c r="QI30" s="273"/>
      <c r="QJ30" s="273"/>
      <c r="QK30" s="273"/>
      <c r="QL30" s="273"/>
      <c r="QM30" s="273"/>
      <c r="QN30" s="273"/>
      <c r="QO30" s="273"/>
      <c r="QP30" s="273"/>
      <c r="QQ30" s="273"/>
      <c r="QR30" s="273"/>
      <c r="QS30" s="273"/>
      <c r="QT30" s="273"/>
      <c r="QU30" s="273"/>
      <c r="QV30" s="273"/>
      <c r="QW30" s="273"/>
      <c r="QX30" s="273"/>
      <c r="QY30" s="273"/>
      <c r="QZ30" s="273"/>
      <c r="RA30" s="273"/>
      <c r="RB30" s="273"/>
      <c r="RC30" s="273"/>
      <c r="RD30" s="273"/>
      <c r="RE30" s="273"/>
      <c r="RF30" s="273"/>
      <c r="RG30" s="273"/>
      <c r="RH30" s="273"/>
      <c r="RI30" s="273"/>
      <c r="RJ30" s="273"/>
      <c r="RK30" s="273"/>
      <c r="RL30" s="273"/>
      <c r="RM30" s="273"/>
      <c r="RN30" s="273"/>
      <c r="RO30" s="273"/>
      <c r="RP30" s="273"/>
      <c r="RQ30" s="273"/>
      <c r="RR30" s="273"/>
      <c r="RS30" s="273"/>
      <c r="RT30" s="273"/>
      <c r="RU30" s="273"/>
      <c r="RV30" s="273"/>
      <c r="RW30" s="273"/>
      <c r="RX30" s="273"/>
      <c r="RY30" s="273"/>
      <c r="RZ30" s="273"/>
      <c r="SA30" s="273"/>
      <c r="SB30" s="273"/>
      <c r="SC30" s="273"/>
      <c r="SD30" s="273"/>
      <c r="SE30" s="273"/>
      <c r="SF30" s="273"/>
      <c r="SG30" s="273"/>
      <c r="SH30" s="273"/>
      <c r="SI30" s="273"/>
      <c r="SJ30" s="273"/>
      <c r="SK30" s="273"/>
      <c r="SL30" s="273"/>
      <c r="SM30" s="273"/>
      <c r="SN30" s="273"/>
      <c r="SO30" s="273"/>
      <c r="SP30" s="273"/>
      <c r="SQ30" s="273"/>
      <c r="SR30" s="273"/>
      <c r="SS30" s="273"/>
      <c r="ST30" s="273"/>
      <c r="SU30" s="273"/>
      <c r="SV30" s="273"/>
      <c r="SW30" s="273"/>
      <c r="SX30" s="273"/>
      <c r="SY30" s="273"/>
      <c r="SZ30" s="273"/>
      <c r="TA30" s="273"/>
      <c r="TB30" s="273"/>
      <c r="TC30" s="273"/>
      <c r="TD30" s="273"/>
      <c r="TE30" s="273"/>
      <c r="TF30" s="273"/>
      <c r="TG30" s="273"/>
      <c r="TH30" s="273"/>
      <c r="TI30" s="273"/>
      <c r="TJ30" s="273"/>
      <c r="TK30" s="273"/>
      <c r="TL30" s="273"/>
      <c r="TM30" s="273"/>
      <c r="TN30" s="273"/>
      <c r="TO30" s="273"/>
      <c r="TP30" s="273"/>
      <c r="TQ30" s="273"/>
      <c r="TR30" s="273"/>
      <c r="TS30" s="273"/>
      <c r="TT30" s="273"/>
      <c r="TU30" s="273"/>
      <c r="TV30" s="273"/>
      <c r="TW30" s="273"/>
      <c r="TX30" s="273"/>
      <c r="TY30" s="273"/>
      <c r="TZ30" s="273"/>
      <c r="UA30" s="273"/>
      <c r="UB30" s="273"/>
      <c r="UC30" s="273"/>
      <c r="UD30" s="273"/>
      <c r="UE30" s="273"/>
      <c r="UF30" s="273"/>
      <c r="UG30" s="273"/>
      <c r="UH30" s="273"/>
      <c r="UI30" s="273"/>
      <c r="UJ30" s="273"/>
      <c r="UK30" s="273"/>
      <c r="UL30" s="273"/>
      <c r="UM30" s="273"/>
      <c r="UN30" s="273"/>
      <c r="UO30" s="273"/>
      <c r="UP30" s="273"/>
      <c r="UQ30" s="273"/>
      <c r="UR30" s="273"/>
      <c r="US30" s="273"/>
      <c r="UT30" s="273"/>
      <c r="UU30" s="273"/>
      <c r="UV30" s="273"/>
      <c r="UW30" s="273"/>
      <c r="UX30" s="273"/>
      <c r="UY30" s="273"/>
      <c r="UZ30" s="273"/>
      <c r="VA30" s="273"/>
      <c r="VB30" s="273"/>
      <c r="VC30" s="273"/>
      <c r="VD30" s="273"/>
      <c r="VE30" s="273"/>
      <c r="VF30" s="273"/>
      <c r="VG30" s="273"/>
      <c r="VH30" s="273"/>
      <c r="VI30" s="273"/>
      <c r="VJ30" s="273"/>
      <c r="VK30" s="273"/>
      <c r="VL30" s="273"/>
      <c r="VM30" s="273"/>
      <c r="VN30" s="273"/>
      <c r="VO30" s="273"/>
      <c r="VP30" s="273"/>
      <c r="VQ30" s="273"/>
      <c r="VR30" s="273"/>
      <c r="VS30" s="273"/>
      <c r="VT30" s="273"/>
      <c r="VU30" s="273"/>
      <c r="VV30" s="273"/>
      <c r="VW30" s="273"/>
      <c r="VX30" s="273"/>
      <c r="VY30" s="273"/>
      <c r="VZ30" s="273"/>
      <c r="WA30" s="273"/>
      <c r="WB30" s="273"/>
      <c r="WC30" s="273"/>
      <c r="WD30" s="273"/>
      <c r="WE30" s="273"/>
      <c r="WF30" s="273"/>
      <c r="WG30" s="273"/>
      <c r="WH30" s="273"/>
      <c r="WI30" s="273"/>
      <c r="WJ30" s="273"/>
      <c r="WK30" s="273"/>
      <c r="WL30" s="273"/>
      <c r="WM30" s="273"/>
      <c r="WN30" s="273"/>
      <c r="WO30" s="273"/>
      <c r="WP30" s="273"/>
      <c r="WQ30" s="273"/>
      <c r="WR30" s="273"/>
      <c r="WS30" s="273"/>
      <c r="WT30" s="273"/>
      <c r="WU30" s="273"/>
      <c r="WV30" s="273"/>
      <c r="WW30" s="273"/>
      <c r="WX30" s="273"/>
      <c r="WY30" s="273"/>
      <c r="WZ30" s="273"/>
      <c r="XA30" s="273"/>
      <c r="XB30" s="273"/>
      <c r="XC30" s="273"/>
      <c r="XD30" s="273"/>
      <c r="XE30" s="273"/>
      <c r="XF30" s="273"/>
      <c r="XG30" s="273"/>
      <c r="XH30" s="273"/>
      <c r="XI30" s="273"/>
      <c r="XJ30" s="273"/>
      <c r="XK30" s="273"/>
      <c r="XL30" s="273"/>
      <c r="XM30" s="273"/>
      <c r="XN30" s="273"/>
      <c r="XO30" s="273"/>
      <c r="XP30" s="273"/>
      <c r="XQ30" s="273"/>
      <c r="XR30" s="273"/>
      <c r="XS30" s="273"/>
      <c r="XT30" s="273"/>
      <c r="XU30" s="273"/>
      <c r="XV30" s="273"/>
      <c r="XW30" s="273"/>
      <c r="XX30" s="273"/>
      <c r="XY30" s="273"/>
      <c r="XZ30" s="273"/>
      <c r="YA30" s="273"/>
      <c r="YB30" s="273"/>
      <c r="YC30" s="273"/>
      <c r="YD30" s="273"/>
      <c r="YE30" s="273"/>
      <c r="YF30" s="273"/>
      <c r="YG30" s="273"/>
      <c r="YH30" s="273"/>
      <c r="YI30" s="273"/>
      <c r="YJ30" s="273"/>
      <c r="YK30" s="273"/>
      <c r="YL30" s="273"/>
      <c r="YM30" s="273"/>
      <c r="YN30" s="273"/>
      <c r="YO30" s="273"/>
      <c r="YP30" s="273"/>
      <c r="YQ30" s="273"/>
      <c r="YR30" s="273"/>
      <c r="YS30" s="273"/>
      <c r="YT30" s="273"/>
      <c r="YU30" s="273"/>
      <c r="YV30" s="273"/>
      <c r="YW30" s="273"/>
      <c r="YX30" s="273"/>
      <c r="YY30" s="273"/>
      <c r="YZ30" s="273"/>
      <c r="ZA30" s="273"/>
      <c r="ZB30" s="273"/>
      <c r="ZC30" s="273"/>
      <c r="ZD30" s="273"/>
      <c r="ZE30" s="273"/>
      <c r="ZF30" s="273"/>
      <c r="ZG30" s="273"/>
      <c r="ZH30" s="273"/>
      <c r="ZI30" s="273"/>
      <c r="ZJ30" s="273"/>
      <c r="ZK30" s="273"/>
      <c r="ZL30" s="273"/>
      <c r="ZM30" s="273"/>
      <c r="ZN30" s="273"/>
      <c r="ZO30" s="273"/>
      <c r="ZP30" s="273"/>
      <c r="ZQ30" s="273"/>
      <c r="ZR30" s="273"/>
      <c r="ZS30" s="273"/>
      <c r="ZT30" s="273"/>
      <c r="ZU30" s="273"/>
      <c r="ZV30" s="273"/>
      <c r="ZW30" s="273"/>
      <c r="ZX30" s="273"/>
      <c r="ZY30" s="273"/>
      <c r="ZZ30" s="273"/>
      <c r="AAA30" s="273"/>
      <c r="AAB30" s="273"/>
      <c r="AAC30" s="273"/>
      <c r="AAD30" s="273"/>
      <c r="AAE30" s="273"/>
      <c r="AAF30" s="273"/>
      <c r="AAG30" s="273"/>
      <c r="AAH30" s="273"/>
      <c r="AAI30" s="273"/>
      <c r="AAJ30" s="273"/>
      <c r="AAK30" s="273"/>
      <c r="AAL30" s="273"/>
      <c r="AAM30" s="273"/>
      <c r="AAN30" s="273"/>
      <c r="AAO30" s="273"/>
      <c r="AAP30" s="273"/>
      <c r="AAQ30" s="273"/>
      <c r="AAR30" s="273"/>
      <c r="AAS30" s="273"/>
      <c r="AAT30" s="273"/>
      <c r="AAU30" s="273"/>
      <c r="AAV30" s="273"/>
      <c r="AAW30" s="273"/>
      <c r="AAX30" s="273"/>
      <c r="AAY30" s="273"/>
      <c r="AAZ30" s="273"/>
      <c r="ABA30" s="273"/>
      <c r="ABB30" s="273"/>
      <c r="ABC30" s="273"/>
      <c r="ABD30" s="273"/>
      <c r="ABE30" s="273"/>
      <c r="ABF30" s="273"/>
      <c r="ABG30" s="273"/>
      <c r="ABH30" s="273"/>
      <c r="ABI30" s="273"/>
      <c r="ABJ30" s="273"/>
      <c r="ABK30" s="273"/>
      <c r="ABL30" s="273"/>
      <c r="ABM30" s="273"/>
      <c r="ABN30" s="273"/>
      <c r="ABO30" s="273"/>
      <c r="ABP30" s="273"/>
      <c r="ABQ30" s="273"/>
      <c r="ABR30" s="273"/>
      <c r="ABS30" s="273"/>
      <c r="ABT30" s="273"/>
      <c r="ABU30" s="273"/>
      <c r="ABV30" s="273"/>
      <c r="ABW30" s="273"/>
      <c r="ABX30" s="273"/>
      <c r="ABY30" s="273"/>
      <c r="ABZ30" s="273"/>
      <c r="ACA30" s="273"/>
      <c r="ACB30" s="273"/>
      <c r="ACC30" s="273"/>
      <c r="ACD30" s="273"/>
      <c r="ACE30" s="273"/>
      <c r="ACF30" s="273"/>
      <c r="ACG30" s="273"/>
      <c r="ACH30" s="273"/>
      <c r="ACI30" s="273"/>
      <c r="ACJ30" s="273"/>
      <c r="ACK30" s="273"/>
      <c r="ACL30" s="273"/>
      <c r="ACM30" s="273"/>
      <c r="ACN30" s="273"/>
      <c r="ACO30" s="273"/>
      <c r="ACP30" s="273"/>
      <c r="ACQ30" s="273"/>
      <c r="ACR30" s="273"/>
      <c r="ACS30" s="273"/>
      <c r="ACT30" s="273"/>
      <c r="ACU30" s="273"/>
      <c r="ACV30" s="273"/>
      <c r="ACW30" s="273"/>
      <c r="ACX30" s="273"/>
      <c r="ACY30" s="273"/>
      <c r="ACZ30" s="273"/>
      <c r="ADA30" s="273"/>
      <c r="ADB30" s="273"/>
      <c r="ADC30" s="273"/>
      <c r="ADD30" s="273"/>
      <c r="ADE30" s="273"/>
      <c r="ADF30" s="273"/>
      <c r="ADG30" s="273"/>
      <c r="ADH30" s="273"/>
      <c r="ADI30" s="273"/>
      <c r="ADJ30" s="273"/>
      <c r="ADK30" s="273"/>
      <c r="ADL30" s="273"/>
      <c r="ADM30" s="273"/>
      <c r="ADN30" s="273"/>
      <c r="ADO30" s="273"/>
      <c r="ADP30" s="273"/>
      <c r="ADQ30" s="273"/>
      <c r="ADR30" s="273"/>
      <c r="ADS30" s="273"/>
      <c r="ADT30" s="273"/>
      <c r="ADU30" s="273"/>
      <c r="ADV30" s="273"/>
      <c r="ADW30" s="273"/>
      <c r="ADX30" s="273"/>
      <c r="ADY30" s="273"/>
      <c r="ADZ30" s="273"/>
      <c r="AEA30" s="273"/>
      <c r="AEB30" s="273"/>
      <c r="AEC30" s="273"/>
      <c r="AED30" s="273"/>
      <c r="AEE30" s="273"/>
      <c r="AEF30" s="273"/>
      <c r="AEG30" s="273"/>
      <c r="AEH30" s="273"/>
      <c r="AEI30" s="273"/>
      <c r="AEJ30" s="273"/>
      <c r="AEK30" s="273"/>
      <c r="AEL30" s="273"/>
      <c r="AEM30" s="273"/>
      <c r="AEN30" s="273"/>
      <c r="AEO30" s="273"/>
      <c r="AEP30" s="273"/>
      <c r="AEQ30" s="273"/>
      <c r="AER30" s="273"/>
      <c r="AES30" s="273"/>
      <c r="AET30" s="273"/>
      <c r="AEU30" s="273"/>
      <c r="AEV30" s="273"/>
      <c r="AEW30" s="273"/>
      <c r="AEX30" s="273"/>
      <c r="AEY30" s="273"/>
      <c r="AEZ30" s="273"/>
      <c r="AFA30" s="273"/>
      <c r="AFB30" s="273"/>
      <c r="AFC30" s="273"/>
      <c r="AFD30" s="273"/>
      <c r="AFE30" s="273"/>
      <c r="AFF30" s="273"/>
      <c r="AFG30" s="273"/>
      <c r="AFH30" s="273"/>
      <c r="AFI30" s="273"/>
      <c r="AFJ30" s="273"/>
      <c r="AFK30" s="273"/>
      <c r="AFL30" s="273"/>
      <c r="AFM30" s="273"/>
      <c r="AFN30" s="273"/>
      <c r="AFO30" s="273"/>
      <c r="AFP30" s="273"/>
      <c r="AFQ30" s="273"/>
      <c r="AFR30" s="273"/>
      <c r="AFS30" s="273"/>
      <c r="AFT30" s="273"/>
      <c r="AFU30" s="273"/>
      <c r="AFV30" s="273"/>
      <c r="AFW30" s="273"/>
      <c r="AFX30" s="273"/>
      <c r="AFY30" s="273"/>
      <c r="AFZ30" s="273"/>
      <c r="AGA30" s="273"/>
      <c r="AGB30" s="273"/>
      <c r="AGC30" s="273"/>
      <c r="AGD30" s="273"/>
      <c r="AGE30" s="273"/>
      <c r="AGF30" s="273"/>
      <c r="AGG30" s="273"/>
      <c r="AGH30" s="273"/>
      <c r="AGI30" s="273"/>
      <c r="AGJ30" s="273"/>
      <c r="AGK30" s="273"/>
      <c r="AGL30" s="273"/>
      <c r="AGM30" s="273"/>
      <c r="AGN30" s="273"/>
      <c r="AGO30" s="273"/>
      <c r="AGP30" s="273"/>
      <c r="AGQ30" s="273"/>
      <c r="AGR30" s="273"/>
      <c r="AGS30" s="273"/>
      <c r="AGT30" s="273"/>
      <c r="AGU30" s="273"/>
      <c r="AGV30" s="273"/>
      <c r="AGW30" s="273"/>
      <c r="AGX30" s="273"/>
      <c r="AGY30" s="273"/>
      <c r="AGZ30" s="273"/>
      <c r="AHA30" s="273"/>
      <c r="AHB30" s="273"/>
      <c r="AHC30" s="273"/>
      <c r="AHD30" s="273"/>
      <c r="AHE30" s="273"/>
      <c r="AHF30" s="273"/>
      <c r="AHG30" s="273"/>
      <c r="AHH30" s="273"/>
      <c r="AHI30" s="273"/>
      <c r="AHJ30" s="273"/>
      <c r="AHK30" s="273"/>
      <c r="AHL30" s="273"/>
      <c r="AHM30" s="273"/>
      <c r="AHN30" s="273"/>
      <c r="AHO30" s="273"/>
      <c r="AHP30" s="273"/>
      <c r="AHQ30" s="273"/>
      <c r="AHR30" s="273"/>
      <c r="AHS30" s="273"/>
      <c r="AHT30" s="273"/>
      <c r="AHU30" s="273"/>
      <c r="AHV30" s="273"/>
      <c r="AHW30" s="273"/>
      <c r="AHX30" s="273"/>
      <c r="AHY30" s="273"/>
      <c r="AHZ30" s="273"/>
      <c r="AIA30" s="273"/>
      <c r="AIB30" s="273"/>
      <c r="AIC30" s="273"/>
      <c r="AID30" s="273"/>
      <c r="AIE30" s="273"/>
      <c r="AIF30" s="273"/>
      <c r="AIG30" s="273"/>
      <c r="AIH30" s="273"/>
      <c r="AII30" s="273"/>
      <c r="AIJ30" s="273"/>
      <c r="AIK30" s="273"/>
      <c r="AIL30" s="273"/>
      <c r="AIM30" s="273"/>
      <c r="AIN30" s="273"/>
      <c r="AIO30" s="273"/>
      <c r="AIP30" s="273"/>
      <c r="AIQ30" s="273"/>
      <c r="AIR30" s="273"/>
      <c r="AIS30" s="273"/>
      <c r="AIT30" s="273"/>
      <c r="AIU30" s="273"/>
      <c r="AIV30" s="273"/>
      <c r="AIW30" s="273"/>
      <c r="AIX30" s="273"/>
      <c r="AIY30" s="273"/>
      <c r="AIZ30" s="273"/>
      <c r="AJA30" s="273"/>
      <c r="AJB30" s="273"/>
      <c r="AJC30" s="273"/>
      <c r="AJD30" s="273"/>
      <c r="AJE30" s="273"/>
      <c r="AJF30" s="273"/>
      <c r="AJG30" s="273"/>
      <c r="AJH30" s="273"/>
      <c r="AJI30" s="273"/>
      <c r="AJJ30" s="273"/>
      <c r="AJK30" s="273"/>
      <c r="AJL30" s="273"/>
      <c r="AJM30" s="273"/>
      <c r="AJN30" s="273"/>
      <c r="AJO30" s="273"/>
      <c r="AJP30" s="273"/>
      <c r="AJQ30" s="273"/>
      <c r="AJR30" s="273"/>
      <c r="AJS30" s="273"/>
      <c r="AJT30" s="273"/>
      <c r="AJU30" s="273"/>
      <c r="AJV30" s="273"/>
      <c r="AJW30" s="273"/>
      <c r="AJX30" s="273"/>
      <c r="AJY30" s="273"/>
      <c r="AJZ30" s="273"/>
      <c r="AKA30" s="273"/>
      <c r="AKB30" s="273"/>
      <c r="AKC30" s="273"/>
      <c r="AKD30" s="273"/>
      <c r="AKE30" s="273"/>
      <c r="AKF30" s="273"/>
      <c r="AKG30" s="273"/>
      <c r="AKH30" s="273"/>
      <c r="AKI30" s="273"/>
      <c r="AKJ30" s="273"/>
      <c r="AKK30" s="273"/>
      <c r="AKL30" s="273"/>
      <c r="AKM30" s="273"/>
      <c r="AKN30" s="273"/>
      <c r="AKO30" s="273"/>
      <c r="AKP30" s="273"/>
      <c r="AKQ30" s="273"/>
      <c r="AKR30" s="273"/>
      <c r="AKS30" s="273"/>
      <c r="AKT30" s="273"/>
      <c r="AKU30" s="273"/>
      <c r="AKV30" s="273"/>
      <c r="AKW30" s="273"/>
      <c r="AKX30" s="273"/>
      <c r="AKY30" s="273"/>
      <c r="AKZ30" s="273"/>
      <c r="ALA30" s="273"/>
      <c r="ALB30" s="273"/>
      <c r="ALC30" s="273"/>
      <c r="ALD30" s="273"/>
      <c r="ALE30" s="273"/>
      <c r="ALF30" s="273"/>
      <c r="ALG30" s="273"/>
      <c r="ALH30" s="273"/>
      <c r="ALI30" s="273"/>
      <c r="ALJ30" s="273"/>
      <c r="ALK30" s="273"/>
      <c r="ALL30" s="273"/>
      <c r="ALM30" s="273"/>
      <c r="ALN30" s="273"/>
      <c r="ALO30" s="273"/>
      <c r="ALP30" s="273"/>
      <c r="ALQ30" s="273"/>
      <c r="ALR30" s="273"/>
      <c r="ALS30" s="273"/>
      <c r="ALT30" s="273"/>
      <c r="ALU30" s="273"/>
      <c r="ALV30" s="273"/>
      <c r="ALW30" s="273"/>
      <c r="ALX30" s="273"/>
      <c r="ALY30" s="273"/>
      <c r="ALZ30" s="273"/>
      <c r="AMA30" s="273"/>
      <c r="AMB30" s="273"/>
      <c r="AMC30" s="273"/>
      <c r="AMD30" s="273"/>
      <c r="AME30" s="273"/>
      <c r="AMF30" s="273"/>
      <c r="AMG30" s="273"/>
      <c r="AMH30" s="273"/>
      <c r="AMI30" s="273"/>
      <c r="AMJ30" s="273"/>
    </row>
    <row r="31" spans="1:1024" ht="10.5" customHeight="1" x14ac:dyDescent="0.2">
      <c r="A31" s="341">
        <v>20</v>
      </c>
      <c r="B31" s="342">
        <v>1</v>
      </c>
      <c r="C31" s="376"/>
      <c r="D31" s="1627"/>
      <c r="E31" s="344" t="s">
        <v>50</v>
      </c>
      <c r="F31" s="371"/>
      <c r="G31" s="371"/>
      <c r="H31" s="372"/>
      <c r="I31" s="372"/>
      <c r="J31" s="373"/>
      <c r="K31" s="348"/>
      <c r="L31" s="348"/>
      <c r="M31" s="348"/>
      <c r="N31" s="348"/>
      <c r="O31" s="348"/>
      <c r="P31" s="349"/>
      <c r="Q31" s="349"/>
      <c r="R31" s="367"/>
      <c r="S31" s="351"/>
      <c r="T31" s="362">
        <v>20</v>
      </c>
      <c r="U31" s="1626"/>
      <c r="V31" s="363" t="s">
        <v>50</v>
      </c>
      <c r="W31" s="371"/>
      <c r="X31" s="371"/>
      <c r="Y31" s="372"/>
      <c r="Z31" s="372"/>
      <c r="AA31" s="373"/>
      <c r="AB31" s="364"/>
      <c r="AC31" s="355"/>
      <c r="AD31" s="355"/>
      <c r="AE31" s="356"/>
      <c r="AF31" s="381"/>
      <c r="AG31" s="381"/>
      <c r="AH31" s="381"/>
      <c r="AI31" s="381"/>
      <c r="AJ31" s="381"/>
      <c r="AK31" s="381"/>
      <c r="AL31" s="381"/>
      <c r="AM31" s="381"/>
      <c r="AN31" s="381"/>
      <c r="AO31" s="381"/>
      <c r="AP31" s="381"/>
      <c r="AQ31" s="381"/>
      <c r="AR31" s="358"/>
      <c r="AS31" s="358"/>
      <c r="AT31" s="359"/>
      <c r="AU31" s="359"/>
      <c r="AV31" s="359"/>
      <c r="AW31" s="359"/>
      <c r="AX31" s="359"/>
      <c r="AY31" s="359"/>
      <c r="AZ31" s="359"/>
      <c r="BA31" s="359"/>
      <c r="BB31" s="382"/>
      <c r="BC31" s="382"/>
      <c r="BD31" s="355"/>
      <c r="BE31" s="355"/>
      <c r="BF31" s="273"/>
      <c r="BG31" s="273"/>
      <c r="BH31" s="273"/>
      <c r="BI31" s="273"/>
      <c r="BJ31" s="273"/>
      <c r="BK31" s="273"/>
      <c r="BL31" s="273"/>
      <c r="BM31" s="273"/>
      <c r="BN31" s="273"/>
      <c r="BO31" s="273"/>
      <c r="BP31" s="273"/>
      <c r="BQ31" s="273"/>
      <c r="BR31" s="273"/>
      <c r="BS31" s="273"/>
      <c r="BT31" s="273"/>
      <c r="BU31" s="273"/>
      <c r="BV31" s="273"/>
      <c r="BW31" s="273"/>
      <c r="BX31" s="273"/>
      <c r="BY31" s="273"/>
      <c r="BZ31" s="273"/>
      <c r="CA31" s="273"/>
      <c r="CB31" s="273"/>
      <c r="CC31" s="273"/>
      <c r="CD31" s="273"/>
      <c r="CE31" s="273"/>
      <c r="CF31" s="273"/>
      <c r="CG31" s="273"/>
      <c r="CH31" s="273"/>
      <c r="CI31" s="273"/>
      <c r="CJ31" s="273"/>
      <c r="CK31" s="273"/>
      <c r="CL31" s="273"/>
      <c r="CM31" s="273"/>
      <c r="CN31" s="273"/>
      <c r="CO31" s="273"/>
      <c r="CP31" s="273"/>
      <c r="CQ31" s="273"/>
      <c r="CR31" s="273"/>
      <c r="CS31" s="273"/>
      <c r="CT31" s="273"/>
      <c r="CU31" s="273"/>
      <c r="CV31" s="273"/>
      <c r="CW31" s="273"/>
      <c r="CX31" s="273"/>
      <c r="CY31" s="273"/>
      <c r="CZ31" s="273"/>
      <c r="DA31" s="273"/>
      <c r="DB31" s="273"/>
      <c r="DC31" s="273"/>
      <c r="DD31" s="273"/>
      <c r="DE31" s="273"/>
      <c r="DF31" s="273"/>
      <c r="DG31" s="273"/>
      <c r="DH31" s="273"/>
      <c r="DI31" s="273"/>
      <c r="DJ31" s="273"/>
      <c r="DK31" s="273"/>
      <c r="DL31" s="273"/>
      <c r="DM31" s="273"/>
      <c r="DN31" s="273"/>
      <c r="DO31" s="273"/>
      <c r="DP31" s="273"/>
      <c r="DQ31" s="273"/>
      <c r="DR31" s="273"/>
      <c r="DS31" s="273"/>
      <c r="DT31" s="273"/>
      <c r="DU31" s="273"/>
      <c r="DV31" s="273"/>
      <c r="DW31" s="273"/>
      <c r="DX31" s="273"/>
      <c r="DY31" s="273"/>
      <c r="DZ31" s="273"/>
      <c r="EA31" s="273"/>
      <c r="EB31" s="273"/>
      <c r="EC31" s="273"/>
      <c r="ED31" s="273"/>
      <c r="EE31" s="273"/>
      <c r="EF31" s="273"/>
      <c r="EG31" s="273"/>
      <c r="EH31" s="273"/>
      <c r="EI31" s="273"/>
      <c r="EJ31" s="273"/>
      <c r="EK31" s="273"/>
      <c r="EL31" s="273"/>
      <c r="EM31" s="273"/>
      <c r="EN31" s="273"/>
      <c r="EO31" s="273"/>
      <c r="EP31" s="273"/>
      <c r="EQ31" s="273"/>
      <c r="ER31" s="273"/>
      <c r="ES31" s="273"/>
      <c r="ET31" s="273"/>
      <c r="EU31" s="273"/>
      <c r="EV31" s="273"/>
      <c r="EW31" s="273"/>
      <c r="EX31" s="273"/>
      <c r="EY31" s="273"/>
      <c r="EZ31" s="273"/>
      <c r="FA31" s="273"/>
      <c r="FB31" s="273"/>
      <c r="FC31" s="273"/>
      <c r="FD31" s="273"/>
      <c r="FE31" s="273"/>
      <c r="FF31" s="273"/>
      <c r="FG31" s="273"/>
      <c r="FH31" s="273"/>
      <c r="FI31" s="273"/>
      <c r="FJ31" s="273"/>
      <c r="FK31" s="273"/>
      <c r="FL31" s="273"/>
      <c r="FM31" s="273"/>
      <c r="FN31" s="273"/>
      <c r="FO31" s="273"/>
      <c r="FP31" s="273"/>
      <c r="FQ31" s="273"/>
      <c r="FR31" s="273"/>
      <c r="FS31" s="273"/>
      <c r="FT31" s="273"/>
      <c r="FU31" s="273"/>
      <c r="FV31" s="273"/>
      <c r="FW31" s="273"/>
      <c r="FX31" s="273"/>
      <c r="FY31" s="273"/>
      <c r="FZ31" s="273"/>
      <c r="GA31" s="273"/>
      <c r="GB31" s="273"/>
      <c r="GC31" s="273"/>
      <c r="GD31" s="273"/>
      <c r="GE31" s="273"/>
      <c r="GF31" s="273"/>
      <c r="GG31" s="273"/>
      <c r="GH31" s="273"/>
      <c r="GI31" s="273"/>
      <c r="GJ31" s="273"/>
      <c r="GK31" s="273"/>
      <c r="GL31" s="273"/>
      <c r="GM31" s="273"/>
      <c r="GN31" s="273"/>
      <c r="GO31" s="273"/>
      <c r="GP31" s="273"/>
      <c r="GQ31" s="273"/>
      <c r="GR31" s="273"/>
      <c r="GS31" s="273"/>
      <c r="GT31" s="273"/>
      <c r="GU31" s="273"/>
      <c r="GV31" s="273"/>
      <c r="GW31" s="273"/>
      <c r="GX31" s="273"/>
      <c r="GY31" s="273"/>
      <c r="GZ31" s="273"/>
      <c r="HA31" s="273"/>
      <c r="HB31" s="273"/>
      <c r="HC31" s="273"/>
      <c r="HD31" s="273"/>
      <c r="HE31" s="273"/>
      <c r="HF31" s="273"/>
      <c r="HG31" s="273"/>
      <c r="HH31" s="273"/>
      <c r="HI31" s="273"/>
      <c r="HJ31" s="273"/>
      <c r="HK31" s="273"/>
      <c r="HL31" s="273"/>
      <c r="HM31" s="273"/>
      <c r="HN31" s="273"/>
      <c r="HO31" s="273"/>
      <c r="HP31" s="273"/>
      <c r="HQ31" s="273"/>
      <c r="HR31" s="273"/>
      <c r="HS31" s="273"/>
      <c r="HT31" s="273"/>
      <c r="HU31" s="273"/>
      <c r="HV31" s="273"/>
      <c r="HW31" s="273"/>
      <c r="HX31" s="273"/>
      <c r="HY31" s="273"/>
      <c r="HZ31" s="273"/>
      <c r="IA31" s="273"/>
      <c r="IB31" s="273"/>
      <c r="IC31" s="273"/>
      <c r="ID31" s="273"/>
      <c r="IE31" s="273"/>
      <c r="IF31" s="273"/>
      <c r="IG31" s="273"/>
      <c r="IH31" s="273"/>
      <c r="II31" s="273"/>
      <c r="IJ31" s="273"/>
      <c r="IK31" s="273"/>
      <c r="IL31" s="273"/>
      <c r="IM31" s="273"/>
      <c r="IN31" s="273"/>
      <c r="IO31" s="273"/>
      <c r="IP31" s="273"/>
      <c r="IQ31" s="273"/>
      <c r="IR31" s="273"/>
      <c r="IS31" s="273"/>
      <c r="IT31" s="273"/>
      <c r="IU31" s="273"/>
      <c r="IV31" s="273"/>
      <c r="IW31" s="273"/>
      <c r="IX31" s="273"/>
      <c r="IY31" s="273"/>
      <c r="IZ31" s="273"/>
      <c r="JA31" s="273"/>
      <c r="JB31" s="273"/>
      <c r="JC31" s="273"/>
      <c r="JD31" s="273"/>
      <c r="JE31" s="273"/>
      <c r="JF31" s="273"/>
      <c r="JG31" s="273"/>
      <c r="JH31" s="273"/>
      <c r="JI31" s="273"/>
      <c r="JJ31" s="273"/>
      <c r="JK31" s="273"/>
      <c r="JL31" s="273"/>
      <c r="JM31" s="273"/>
      <c r="JN31" s="273"/>
      <c r="JO31" s="273"/>
      <c r="JP31" s="273"/>
      <c r="JQ31" s="273"/>
      <c r="JR31" s="273"/>
      <c r="JS31" s="273"/>
      <c r="JT31" s="273"/>
      <c r="JU31" s="273"/>
      <c r="JV31" s="273"/>
      <c r="JW31" s="273"/>
      <c r="JX31" s="273"/>
      <c r="JY31" s="273"/>
      <c r="JZ31" s="273"/>
      <c r="KA31" s="273"/>
      <c r="KB31" s="273"/>
      <c r="KC31" s="273"/>
      <c r="KD31" s="273"/>
      <c r="KE31" s="273"/>
      <c r="KF31" s="273"/>
      <c r="KG31" s="273"/>
      <c r="KH31" s="273"/>
      <c r="KI31" s="273"/>
      <c r="KJ31" s="273"/>
      <c r="KK31" s="273"/>
      <c r="KL31" s="273"/>
      <c r="KM31" s="273"/>
      <c r="KN31" s="273"/>
      <c r="KO31" s="273"/>
      <c r="KP31" s="273"/>
      <c r="KQ31" s="273"/>
      <c r="KR31" s="273"/>
      <c r="KS31" s="273"/>
      <c r="KT31" s="273"/>
      <c r="KU31" s="273"/>
      <c r="KV31" s="273"/>
      <c r="KW31" s="273"/>
      <c r="KX31" s="273"/>
      <c r="KY31" s="273"/>
      <c r="KZ31" s="273"/>
      <c r="LA31" s="273"/>
      <c r="LB31" s="273"/>
      <c r="LC31" s="273"/>
      <c r="LD31" s="273"/>
      <c r="LE31" s="273"/>
      <c r="LF31" s="273"/>
      <c r="LG31" s="273"/>
      <c r="LH31" s="273"/>
      <c r="LI31" s="273"/>
      <c r="LJ31" s="273"/>
      <c r="LK31" s="273"/>
      <c r="LL31" s="273"/>
      <c r="LM31" s="273"/>
      <c r="LN31" s="273"/>
      <c r="LO31" s="273"/>
      <c r="LP31" s="273"/>
      <c r="LQ31" s="273"/>
      <c r="LR31" s="273"/>
      <c r="LS31" s="273"/>
      <c r="LT31" s="273"/>
      <c r="LU31" s="273"/>
      <c r="LV31" s="273"/>
      <c r="LW31" s="273"/>
      <c r="LX31" s="273"/>
      <c r="LY31" s="273"/>
      <c r="LZ31" s="273"/>
      <c r="MA31" s="273"/>
      <c r="MB31" s="273"/>
      <c r="MC31" s="273"/>
      <c r="MD31" s="273"/>
      <c r="ME31" s="273"/>
      <c r="MF31" s="273"/>
      <c r="MG31" s="273"/>
      <c r="MH31" s="273"/>
      <c r="MI31" s="273"/>
      <c r="MJ31" s="273"/>
      <c r="MK31" s="273"/>
      <c r="ML31" s="273"/>
      <c r="MM31" s="273"/>
      <c r="MN31" s="273"/>
      <c r="MO31" s="273"/>
      <c r="MP31" s="273"/>
      <c r="MQ31" s="273"/>
      <c r="MR31" s="273"/>
      <c r="MS31" s="273"/>
      <c r="MT31" s="273"/>
      <c r="MU31" s="273"/>
      <c r="MV31" s="273"/>
      <c r="MW31" s="273"/>
      <c r="MX31" s="273"/>
      <c r="MY31" s="273"/>
      <c r="MZ31" s="273"/>
      <c r="NA31" s="273"/>
      <c r="NB31" s="273"/>
      <c r="NC31" s="273"/>
      <c r="ND31" s="273"/>
      <c r="NE31" s="273"/>
      <c r="NF31" s="273"/>
      <c r="NG31" s="273"/>
      <c r="NH31" s="273"/>
      <c r="NI31" s="273"/>
      <c r="NJ31" s="273"/>
      <c r="NK31" s="273"/>
      <c r="NL31" s="273"/>
      <c r="NM31" s="273"/>
      <c r="NN31" s="273"/>
      <c r="NO31" s="273"/>
      <c r="NP31" s="273"/>
      <c r="NQ31" s="273"/>
      <c r="NR31" s="273"/>
      <c r="NS31" s="273"/>
      <c r="NT31" s="273"/>
      <c r="NU31" s="273"/>
      <c r="NV31" s="273"/>
      <c r="NW31" s="273"/>
      <c r="NX31" s="273"/>
      <c r="NY31" s="273"/>
      <c r="NZ31" s="273"/>
      <c r="OA31" s="273"/>
      <c r="OB31" s="273"/>
      <c r="OC31" s="273"/>
      <c r="OD31" s="273"/>
      <c r="OE31" s="273"/>
      <c r="OF31" s="273"/>
      <c r="OG31" s="273"/>
      <c r="OH31" s="273"/>
      <c r="OI31" s="273"/>
      <c r="OJ31" s="273"/>
      <c r="OK31" s="273"/>
      <c r="OL31" s="273"/>
      <c r="OM31" s="273"/>
      <c r="ON31" s="273"/>
      <c r="OO31" s="273"/>
      <c r="OP31" s="273"/>
      <c r="OQ31" s="273"/>
      <c r="OR31" s="273"/>
      <c r="OS31" s="273"/>
      <c r="OT31" s="273"/>
      <c r="OU31" s="273"/>
      <c r="OV31" s="273"/>
      <c r="OW31" s="273"/>
      <c r="OX31" s="273"/>
      <c r="OY31" s="273"/>
      <c r="OZ31" s="273"/>
      <c r="PA31" s="273"/>
      <c r="PB31" s="273"/>
      <c r="PC31" s="273"/>
      <c r="PD31" s="273"/>
      <c r="PE31" s="273"/>
      <c r="PF31" s="273"/>
      <c r="PG31" s="273"/>
      <c r="PH31" s="273"/>
      <c r="PI31" s="273"/>
      <c r="PJ31" s="273"/>
      <c r="PK31" s="273"/>
      <c r="PL31" s="273"/>
      <c r="PM31" s="273"/>
      <c r="PN31" s="273"/>
      <c r="PO31" s="273"/>
      <c r="PP31" s="273"/>
      <c r="PQ31" s="273"/>
      <c r="PR31" s="273"/>
      <c r="PS31" s="273"/>
      <c r="PT31" s="273"/>
      <c r="PU31" s="273"/>
      <c r="PV31" s="273"/>
      <c r="PW31" s="273"/>
      <c r="PX31" s="273"/>
      <c r="PY31" s="273"/>
      <c r="PZ31" s="273"/>
      <c r="QA31" s="273"/>
      <c r="QB31" s="273"/>
      <c r="QC31" s="273"/>
      <c r="QD31" s="273"/>
      <c r="QE31" s="273"/>
      <c r="QF31" s="273"/>
      <c r="QG31" s="273"/>
      <c r="QH31" s="273"/>
      <c r="QI31" s="273"/>
      <c r="QJ31" s="273"/>
      <c r="QK31" s="273"/>
      <c r="QL31" s="273"/>
      <c r="QM31" s="273"/>
      <c r="QN31" s="273"/>
      <c r="QO31" s="273"/>
      <c r="QP31" s="273"/>
      <c r="QQ31" s="273"/>
      <c r="QR31" s="273"/>
      <c r="QS31" s="273"/>
      <c r="QT31" s="273"/>
      <c r="QU31" s="273"/>
      <c r="QV31" s="273"/>
      <c r="QW31" s="273"/>
      <c r="QX31" s="273"/>
      <c r="QY31" s="273"/>
      <c r="QZ31" s="273"/>
      <c r="RA31" s="273"/>
      <c r="RB31" s="273"/>
      <c r="RC31" s="273"/>
      <c r="RD31" s="273"/>
      <c r="RE31" s="273"/>
      <c r="RF31" s="273"/>
      <c r="RG31" s="273"/>
      <c r="RH31" s="273"/>
      <c r="RI31" s="273"/>
      <c r="RJ31" s="273"/>
      <c r="RK31" s="273"/>
      <c r="RL31" s="273"/>
      <c r="RM31" s="273"/>
      <c r="RN31" s="273"/>
      <c r="RO31" s="273"/>
      <c r="RP31" s="273"/>
      <c r="RQ31" s="273"/>
      <c r="RR31" s="273"/>
      <c r="RS31" s="273"/>
      <c r="RT31" s="273"/>
      <c r="RU31" s="273"/>
      <c r="RV31" s="273"/>
      <c r="RW31" s="273"/>
      <c r="RX31" s="273"/>
      <c r="RY31" s="273"/>
      <c r="RZ31" s="273"/>
      <c r="SA31" s="273"/>
      <c r="SB31" s="273"/>
      <c r="SC31" s="273"/>
      <c r="SD31" s="273"/>
      <c r="SE31" s="273"/>
      <c r="SF31" s="273"/>
      <c r="SG31" s="273"/>
      <c r="SH31" s="273"/>
      <c r="SI31" s="273"/>
      <c r="SJ31" s="273"/>
      <c r="SK31" s="273"/>
      <c r="SL31" s="273"/>
      <c r="SM31" s="273"/>
      <c r="SN31" s="273"/>
      <c r="SO31" s="273"/>
      <c r="SP31" s="273"/>
      <c r="SQ31" s="273"/>
      <c r="SR31" s="273"/>
      <c r="SS31" s="273"/>
      <c r="ST31" s="273"/>
      <c r="SU31" s="273"/>
      <c r="SV31" s="273"/>
      <c r="SW31" s="273"/>
      <c r="SX31" s="273"/>
      <c r="SY31" s="273"/>
      <c r="SZ31" s="273"/>
      <c r="TA31" s="273"/>
      <c r="TB31" s="273"/>
      <c r="TC31" s="273"/>
      <c r="TD31" s="273"/>
      <c r="TE31" s="273"/>
      <c r="TF31" s="273"/>
      <c r="TG31" s="273"/>
      <c r="TH31" s="273"/>
      <c r="TI31" s="273"/>
      <c r="TJ31" s="273"/>
      <c r="TK31" s="273"/>
      <c r="TL31" s="273"/>
      <c r="TM31" s="273"/>
      <c r="TN31" s="273"/>
      <c r="TO31" s="273"/>
      <c r="TP31" s="273"/>
      <c r="TQ31" s="273"/>
      <c r="TR31" s="273"/>
      <c r="TS31" s="273"/>
      <c r="TT31" s="273"/>
      <c r="TU31" s="273"/>
      <c r="TV31" s="273"/>
      <c r="TW31" s="273"/>
      <c r="TX31" s="273"/>
      <c r="TY31" s="273"/>
      <c r="TZ31" s="273"/>
      <c r="UA31" s="273"/>
      <c r="UB31" s="273"/>
      <c r="UC31" s="273"/>
      <c r="UD31" s="273"/>
      <c r="UE31" s="273"/>
      <c r="UF31" s="273"/>
      <c r="UG31" s="273"/>
      <c r="UH31" s="273"/>
      <c r="UI31" s="273"/>
      <c r="UJ31" s="273"/>
      <c r="UK31" s="273"/>
      <c r="UL31" s="273"/>
      <c r="UM31" s="273"/>
      <c r="UN31" s="273"/>
      <c r="UO31" s="273"/>
      <c r="UP31" s="273"/>
      <c r="UQ31" s="273"/>
      <c r="UR31" s="273"/>
      <c r="US31" s="273"/>
      <c r="UT31" s="273"/>
      <c r="UU31" s="273"/>
      <c r="UV31" s="273"/>
      <c r="UW31" s="273"/>
      <c r="UX31" s="273"/>
      <c r="UY31" s="273"/>
      <c r="UZ31" s="273"/>
      <c r="VA31" s="273"/>
      <c r="VB31" s="273"/>
      <c r="VC31" s="273"/>
      <c r="VD31" s="273"/>
      <c r="VE31" s="273"/>
      <c r="VF31" s="273"/>
      <c r="VG31" s="273"/>
      <c r="VH31" s="273"/>
      <c r="VI31" s="273"/>
      <c r="VJ31" s="273"/>
      <c r="VK31" s="273"/>
      <c r="VL31" s="273"/>
      <c r="VM31" s="273"/>
      <c r="VN31" s="273"/>
      <c r="VO31" s="273"/>
      <c r="VP31" s="273"/>
      <c r="VQ31" s="273"/>
      <c r="VR31" s="273"/>
      <c r="VS31" s="273"/>
      <c r="VT31" s="273"/>
      <c r="VU31" s="273"/>
      <c r="VV31" s="273"/>
      <c r="VW31" s="273"/>
      <c r="VX31" s="273"/>
      <c r="VY31" s="273"/>
      <c r="VZ31" s="273"/>
      <c r="WA31" s="273"/>
      <c r="WB31" s="273"/>
      <c r="WC31" s="273"/>
      <c r="WD31" s="273"/>
      <c r="WE31" s="273"/>
      <c r="WF31" s="273"/>
      <c r="WG31" s="273"/>
      <c r="WH31" s="273"/>
      <c r="WI31" s="273"/>
      <c r="WJ31" s="273"/>
      <c r="WK31" s="273"/>
      <c r="WL31" s="273"/>
      <c r="WM31" s="273"/>
      <c r="WN31" s="273"/>
      <c r="WO31" s="273"/>
      <c r="WP31" s="273"/>
      <c r="WQ31" s="273"/>
      <c r="WR31" s="273"/>
      <c r="WS31" s="273"/>
      <c r="WT31" s="273"/>
      <c r="WU31" s="273"/>
      <c r="WV31" s="273"/>
      <c r="WW31" s="273"/>
      <c r="WX31" s="273"/>
      <c r="WY31" s="273"/>
      <c r="WZ31" s="273"/>
      <c r="XA31" s="273"/>
      <c r="XB31" s="273"/>
      <c r="XC31" s="273"/>
      <c r="XD31" s="273"/>
      <c r="XE31" s="273"/>
      <c r="XF31" s="273"/>
      <c r="XG31" s="273"/>
      <c r="XH31" s="273"/>
      <c r="XI31" s="273"/>
      <c r="XJ31" s="273"/>
      <c r="XK31" s="273"/>
      <c r="XL31" s="273"/>
      <c r="XM31" s="273"/>
      <c r="XN31" s="273"/>
      <c r="XO31" s="273"/>
      <c r="XP31" s="273"/>
      <c r="XQ31" s="273"/>
      <c r="XR31" s="273"/>
      <c r="XS31" s="273"/>
      <c r="XT31" s="273"/>
      <c r="XU31" s="273"/>
      <c r="XV31" s="273"/>
      <c r="XW31" s="273"/>
      <c r="XX31" s="273"/>
      <c r="XY31" s="273"/>
      <c r="XZ31" s="273"/>
      <c r="YA31" s="273"/>
      <c r="YB31" s="273"/>
      <c r="YC31" s="273"/>
      <c r="YD31" s="273"/>
      <c r="YE31" s="273"/>
      <c r="YF31" s="273"/>
      <c r="YG31" s="273"/>
      <c r="YH31" s="273"/>
      <c r="YI31" s="273"/>
      <c r="YJ31" s="273"/>
      <c r="YK31" s="273"/>
      <c r="YL31" s="273"/>
      <c r="YM31" s="273"/>
      <c r="YN31" s="273"/>
      <c r="YO31" s="273"/>
      <c r="YP31" s="273"/>
      <c r="YQ31" s="273"/>
      <c r="YR31" s="273"/>
      <c r="YS31" s="273"/>
      <c r="YT31" s="273"/>
      <c r="YU31" s="273"/>
      <c r="YV31" s="273"/>
      <c r="YW31" s="273"/>
      <c r="YX31" s="273"/>
      <c r="YY31" s="273"/>
      <c r="YZ31" s="273"/>
      <c r="ZA31" s="273"/>
      <c r="ZB31" s="273"/>
      <c r="ZC31" s="273"/>
      <c r="ZD31" s="273"/>
      <c r="ZE31" s="273"/>
      <c r="ZF31" s="273"/>
      <c r="ZG31" s="273"/>
      <c r="ZH31" s="273"/>
      <c r="ZI31" s="273"/>
      <c r="ZJ31" s="273"/>
      <c r="ZK31" s="273"/>
      <c r="ZL31" s="273"/>
      <c r="ZM31" s="273"/>
      <c r="ZN31" s="273"/>
      <c r="ZO31" s="273"/>
      <c r="ZP31" s="273"/>
      <c r="ZQ31" s="273"/>
      <c r="ZR31" s="273"/>
      <c r="ZS31" s="273"/>
      <c r="ZT31" s="273"/>
      <c r="ZU31" s="273"/>
      <c r="ZV31" s="273"/>
      <c r="ZW31" s="273"/>
      <c r="ZX31" s="273"/>
      <c r="ZY31" s="273"/>
      <c r="ZZ31" s="273"/>
      <c r="AAA31" s="273"/>
      <c r="AAB31" s="273"/>
      <c r="AAC31" s="273"/>
      <c r="AAD31" s="273"/>
      <c r="AAE31" s="273"/>
      <c r="AAF31" s="273"/>
      <c r="AAG31" s="273"/>
      <c r="AAH31" s="273"/>
      <c r="AAI31" s="273"/>
      <c r="AAJ31" s="273"/>
      <c r="AAK31" s="273"/>
      <c r="AAL31" s="273"/>
      <c r="AAM31" s="273"/>
      <c r="AAN31" s="273"/>
      <c r="AAO31" s="273"/>
      <c r="AAP31" s="273"/>
      <c r="AAQ31" s="273"/>
      <c r="AAR31" s="273"/>
      <c r="AAS31" s="273"/>
      <c r="AAT31" s="273"/>
      <c r="AAU31" s="273"/>
      <c r="AAV31" s="273"/>
      <c r="AAW31" s="273"/>
      <c r="AAX31" s="273"/>
      <c r="AAY31" s="273"/>
      <c r="AAZ31" s="273"/>
      <c r="ABA31" s="273"/>
      <c r="ABB31" s="273"/>
      <c r="ABC31" s="273"/>
      <c r="ABD31" s="273"/>
      <c r="ABE31" s="273"/>
      <c r="ABF31" s="273"/>
      <c r="ABG31" s="273"/>
      <c r="ABH31" s="273"/>
      <c r="ABI31" s="273"/>
      <c r="ABJ31" s="273"/>
      <c r="ABK31" s="273"/>
      <c r="ABL31" s="273"/>
      <c r="ABM31" s="273"/>
      <c r="ABN31" s="273"/>
      <c r="ABO31" s="273"/>
      <c r="ABP31" s="273"/>
      <c r="ABQ31" s="273"/>
      <c r="ABR31" s="273"/>
      <c r="ABS31" s="273"/>
      <c r="ABT31" s="273"/>
      <c r="ABU31" s="273"/>
      <c r="ABV31" s="273"/>
      <c r="ABW31" s="273"/>
      <c r="ABX31" s="273"/>
      <c r="ABY31" s="273"/>
      <c r="ABZ31" s="273"/>
      <c r="ACA31" s="273"/>
      <c r="ACB31" s="273"/>
      <c r="ACC31" s="273"/>
      <c r="ACD31" s="273"/>
      <c r="ACE31" s="273"/>
      <c r="ACF31" s="273"/>
      <c r="ACG31" s="273"/>
      <c r="ACH31" s="273"/>
      <c r="ACI31" s="273"/>
      <c r="ACJ31" s="273"/>
      <c r="ACK31" s="273"/>
      <c r="ACL31" s="273"/>
      <c r="ACM31" s="273"/>
      <c r="ACN31" s="273"/>
      <c r="ACO31" s="273"/>
      <c r="ACP31" s="273"/>
      <c r="ACQ31" s="273"/>
      <c r="ACR31" s="273"/>
      <c r="ACS31" s="273"/>
      <c r="ACT31" s="273"/>
      <c r="ACU31" s="273"/>
      <c r="ACV31" s="273"/>
      <c r="ACW31" s="273"/>
      <c r="ACX31" s="273"/>
      <c r="ACY31" s="273"/>
      <c r="ACZ31" s="273"/>
      <c r="ADA31" s="273"/>
      <c r="ADB31" s="273"/>
      <c r="ADC31" s="273"/>
      <c r="ADD31" s="273"/>
      <c r="ADE31" s="273"/>
      <c r="ADF31" s="273"/>
      <c r="ADG31" s="273"/>
      <c r="ADH31" s="273"/>
      <c r="ADI31" s="273"/>
      <c r="ADJ31" s="273"/>
      <c r="ADK31" s="273"/>
      <c r="ADL31" s="273"/>
      <c r="ADM31" s="273"/>
      <c r="ADN31" s="273"/>
      <c r="ADO31" s="273"/>
      <c r="ADP31" s="273"/>
      <c r="ADQ31" s="273"/>
      <c r="ADR31" s="273"/>
      <c r="ADS31" s="273"/>
      <c r="ADT31" s="273"/>
      <c r="ADU31" s="273"/>
      <c r="ADV31" s="273"/>
      <c r="ADW31" s="273"/>
      <c r="ADX31" s="273"/>
      <c r="ADY31" s="273"/>
      <c r="ADZ31" s="273"/>
      <c r="AEA31" s="273"/>
      <c r="AEB31" s="273"/>
      <c r="AEC31" s="273"/>
      <c r="AED31" s="273"/>
      <c r="AEE31" s="273"/>
      <c r="AEF31" s="273"/>
      <c r="AEG31" s="273"/>
      <c r="AEH31" s="273"/>
      <c r="AEI31" s="273"/>
      <c r="AEJ31" s="273"/>
      <c r="AEK31" s="273"/>
      <c r="AEL31" s="273"/>
      <c r="AEM31" s="273"/>
      <c r="AEN31" s="273"/>
      <c r="AEO31" s="273"/>
      <c r="AEP31" s="273"/>
      <c r="AEQ31" s="273"/>
      <c r="AER31" s="273"/>
      <c r="AES31" s="273"/>
      <c r="AET31" s="273"/>
      <c r="AEU31" s="273"/>
      <c r="AEV31" s="273"/>
      <c r="AEW31" s="273"/>
      <c r="AEX31" s="273"/>
      <c r="AEY31" s="273"/>
      <c r="AEZ31" s="273"/>
      <c r="AFA31" s="273"/>
      <c r="AFB31" s="273"/>
      <c r="AFC31" s="273"/>
      <c r="AFD31" s="273"/>
      <c r="AFE31" s="273"/>
      <c r="AFF31" s="273"/>
      <c r="AFG31" s="273"/>
      <c r="AFH31" s="273"/>
      <c r="AFI31" s="273"/>
      <c r="AFJ31" s="273"/>
      <c r="AFK31" s="273"/>
      <c r="AFL31" s="273"/>
      <c r="AFM31" s="273"/>
      <c r="AFN31" s="273"/>
      <c r="AFO31" s="273"/>
      <c r="AFP31" s="273"/>
      <c r="AFQ31" s="273"/>
      <c r="AFR31" s="273"/>
      <c r="AFS31" s="273"/>
      <c r="AFT31" s="273"/>
      <c r="AFU31" s="273"/>
      <c r="AFV31" s="273"/>
      <c r="AFW31" s="273"/>
      <c r="AFX31" s="273"/>
      <c r="AFY31" s="273"/>
      <c r="AFZ31" s="273"/>
      <c r="AGA31" s="273"/>
      <c r="AGB31" s="273"/>
      <c r="AGC31" s="273"/>
      <c r="AGD31" s="273"/>
      <c r="AGE31" s="273"/>
      <c r="AGF31" s="273"/>
      <c r="AGG31" s="273"/>
      <c r="AGH31" s="273"/>
      <c r="AGI31" s="273"/>
      <c r="AGJ31" s="273"/>
      <c r="AGK31" s="273"/>
      <c r="AGL31" s="273"/>
      <c r="AGM31" s="273"/>
      <c r="AGN31" s="273"/>
      <c r="AGO31" s="273"/>
      <c r="AGP31" s="273"/>
      <c r="AGQ31" s="273"/>
      <c r="AGR31" s="273"/>
      <c r="AGS31" s="273"/>
      <c r="AGT31" s="273"/>
      <c r="AGU31" s="273"/>
      <c r="AGV31" s="273"/>
      <c r="AGW31" s="273"/>
      <c r="AGX31" s="273"/>
      <c r="AGY31" s="273"/>
      <c r="AGZ31" s="273"/>
      <c r="AHA31" s="273"/>
      <c r="AHB31" s="273"/>
      <c r="AHC31" s="273"/>
      <c r="AHD31" s="273"/>
      <c r="AHE31" s="273"/>
      <c r="AHF31" s="273"/>
      <c r="AHG31" s="273"/>
      <c r="AHH31" s="273"/>
      <c r="AHI31" s="273"/>
      <c r="AHJ31" s="273"/>
      <c r="AHK31" s="273"/>
      <c r="AHL31" s="273"/>
      <c r="AHM31" s="273"/>
      <c r="AHN31" s="273"/>
      <c r="AHO31" s="273"/>
      <c r="AHP31" s="273"/>
      <c r="AHQ31" s="273"/>
      <c r="AHR31" s="273"/>
      <c r="AHS31" s="273"/>
      <c r="AHT31" s="273"/>
      <c r="AHU31" s="273"/>
      <c r="AHV31" s="273"/>
      <c r="AHW31" s="273"/>
      <c r="AHX31" s="273"/>
      <c r="AHY31" s="273"/>
      <c r="AHZ31" s="273"/>
      <c r="AIA31" s="273"/>
      <c r="AIB31" s="273"/>
      <c r="AIC31" s="273"/>
      <c r="AID31" s="273"/>
      <c r="AIE31" s="273"/>
      <c r="AIF31" s="273"/>
      <c r="AIG31" s="273"/>
      <c r="AIH31" s="273"/>
      <c r="AII31" s="273"/>
      <c r="AIJ31" s="273"/>
      <c r="AIK31" s="273"/>
      <c r="AIL31" s="273"/>
      <c r="AIM31" s="273"/>
      <c r="AIN31" s="273"/>
      <c r="AIO31" s="273"/>
      <c r="AIP31" s="273"/>
      <c r="AIQ31" s="273"/>
      <c r="AIR31" s="273"/>
      <c r="AIS31" s="273"/>
      <c r="AIT31" s="273"/>
      <c r="AIU31" s="273"/>
      <c r="AIV31" s="273"/>
      <c r="AIW31" s="273"/>
      <c r="AIX31" s="273"/>
      <c r="AIY31" s="273"/>
      <c r="AIZ31" s="273"/>
      <c r="AJA31" s="273"/>
      <c r="AJB31" s="273"/>
      <c r="AJC31" s="273"/>
      <c r="AJD31" s="273"/>
      <c r="AJE31" s="273"/>
      <c r="AJF31" s="273"/>
      <c r="AJG31" s="273"/>
      <c r="AJH31" s="273"/>
      <c r="AJI31" s="273"/>
      <c r="AJJ31" s="273"/>
      <c r="AJK31" s="273"/>
      <c r="AJL31" s="273"/>
      <c r="AJM31" s="273"/>
      <c r="AJN31" s="273"/>
      <c r="AJO31" s="273"/>
      <c r="AJP31" s="273"/>
      <c r="AJQ31" s="273"/>
      <c r="AJR31" s="273"/>
      <c r="AJS31" s="273"/>
      <c r="AJT31" s="273"/>
      <c r="AJU31" s="273"/>
      <c r="AJV31" s="273"/>
      <c r="AJW31" s="273"/>
      <c r="AJX31" s="273"/>
      <c r="AJY31" s="273"/>
      <c r="AJZ31" s="273"/>
      <c r="AKA31" s="273"/>
      <c r="AKB31" s="273"/>
      <c r="AKC31" s="273"/>
      <c r="AKD31" s="273"/>
      <c r="AKE31" s="273"/>
      <c r="AKF31" s="273"/>
      <c r="AKG31" s="273"/>
      <c r="AKH31" s="273"/>
      <c r="AKI31" s="273"/>
      <c r="AKJ31" s="273"/>
      <c r="AKK31" s="273"/>
      <c r="AKL31" s="273"/>
      <c r="AKM31" s="273"/>
      <c r="AKN31" s="273"/>
      <c r="AKO31" s="273"/>
      <c r="AKP31" s="273"/>
      <c r="AKQ31" s="273"/>
      <c r="AKR31" s="273"/>
      <c r="AKS31" s="273"/>
      <c r="AKT31" s="273"/>
      <c r="AKU31" s="273"/>
      <c r="AKV31" s="273"/>
      <c r="AKW31" s="273"/>
      <c r="AKX31" s="273"/>
      <c r="AKY31" s="273"/>
      <c r="AKZ31" s="273"/>
      <c r="ALA31" s="273"/>
      <c r="ALB31" s="273"/>
      <c r="ALC31" s="273"/>
      <c r="ALD31" s="273"/>
      <c r="ALE31" s="273"/>
      <c r="ALF31" s="273"/>
      <c r="ALG31" s="273"/>
      <c r="ALH31" s="273"/>
      <c r="ALI31" s="273"/>
      <c r="ALJ31" s="273"/>
      <c r="ALK31" s="273"/>
      <c r="ALL31" s="273"/>
      <c r="ALM31" s="273"/>
      <c r="ALN31" s="273"/>
      <c r="ALO31" s="273"/>
      <c r="ALP31" s="273"/>
      <c r="ALQ31" s="273"/>
      <c r="ALR31" s="273"/>
      <c r="ALS31" s="273"/>
      <c r="ALT31" s="273"/>
      <c r="ALU31" s="273"/>
      <c r="ALV31" s="273"/>
      <c r="ALW31" s="273"/>
      <c r="ALX31" s="273"/>
      <c r="ALY31" s="273"/>
      <c r="ALZ31" s="273"/>
      <c r="AMA31" s="273"/>
      <c r="AMB31" s="273"/>
      <c r="AMC31" s="273"/>
      <c r="AMD31" s="273"/>
      <c r="AME31" s="273"/>
      <c r="AMF31" s="273"/>
      <c r="AMG31" s="273"/>
      <c r="AMH31" s="273"/>
      <c r="AMI31" s="273"/>
      <c r="AMJ31" s="273"/>
    </row>
    <row r="32" spans="1:1024" ht="10.5" customHeight="1" x14ac:dyDescent="0.2">
      <c r="A32" s="341">
        <v>21</v>
      </c>
      <c r="B32" s="342">
        <v>1</v>
      </c>
      <c r="C32" s="368"/>
      <c r="D32" s="1627" t="s">
        <v>183</v>
      </c>
      <c r="E32" s="344" t="s">
        <v>49</v>
      </c>
      <c r="F32" s="383"/>
      <c r="G32" s="383"/>
      <c r="H32" s="359"/>
      <c r="I32" s="359"/>
      <c r="J32" s="384"/>
      <c r="K32" s="348"/>
      <c r="L32" s="348"/>
      <c r="M32" s="348"/>
      <c r="N32" s="348"/>
      <c r="O32" s="348"/>
      <c r="P32" s="349"/>
      <c r="Q32" s="349"/>
      <c r="R32" s="367"/>
      <c r="S32" s="351"/>
      <c r="T32" s="362">
        <v>21</v>
      </c>
      <c r="U32" s="1626" t="s">
        <v>183</v>
      </c>
      <c r="V32" s="363" t="s">
        <v>49</v>
      </c>
      <c r="W32" s="383"/>
      <c r="X32" s="383"/>
      <c r="Y32" s="359"/>
      <c r="Z32" s="359"/>
      <c r="AA32" s="384"/>
      <c r="AB32" s="382"/>
      <c r="AC32" s="355"/>
      <c r="AD32" s="355"/>
      <c r="AE32" s="356"/>
      <c r="AF32" s="381"/>
      <c r="AG32" s="381"/>
      <c r="AH32" s="381"/>
      <c r="AI32" s="381"/>
      <c r="AJ32" s="381"/>
      <c r="AK32" s="381"/>
      <c r="AL32" s="381"/>
      <c r="AM32" s="381"/>
      <c r="AN32" s="381"/>
      <c r="AO32" s="381"/>
      <c r="AP32" s="381"/>
      <c r="AQ32" s="381"/>
      <c r="AR32" s="358"/>
      <c r="AS32" s="358"/>
      <c r="AT32" s="359"/>
      <c r="AU32" s="359"/>
      <c r="AV32" s="359"/>
      <c r="AW32" s="359"/>
      <c r="AX32" s="359"/>
      <c r="AY32" s="359"/>
      <c r="AZ32" s="359"/>
      <c r="BA32" s="359"/>
      <c r="BB32" s="382"/>
      <c r="BC32" s="382"/>
      <c r="BD32" s="355"/>
      <c r="BE32" s="355"/>
      <c r="BF32" s="273"/>
      <c r="BG32" s="273"/>
      <c r="BH32" s="273"/>
      <c r="BI32" s="273"/>
      <c r="BJ32" s="273"/>
      <c r="BK32" s="273"/>
      <c r="BL32" s="273"/>
      <c r="BM32" s="273"/>
      <c r="BN32" s="273"/>
      <c r="BO32" s="273"/>
      <c r="BP32" s="273"/>
      <c r="BQ32" s="273"/>
      <c r="BR32" s="273"/>
      <c r="BS32" s="273"/>
      <c r="BT32" s="273"/>
      <c r="BU32" s="273"/>
      <c r="BV32" s="273"/>
      <c r="BW32" s="273"/>
      <c r="BX32" s="273"/>
      <c r="BY32" s="273"/>
      <c r="BZ32" s="273"/>
      <c r="CA32" s="273"/>
      <c r="CB32" s="273"/>
      <c r="CC32" s="273"/>
      <c r="CD32" s="273"/>
      <c r="CE32" s="273"/>
      <c r="CF32" s="273"/>
      <c r="CG32" s="273"/>
      <c r="CH32" s="273"/>
      <c r="CI32" s="273"/>
      <c r="CJ32" s="273"/>
      <c r="CK32" s="273"/>
      <c r="CL32" s="273"/>
      <c r="CM32" s="273"/>
      <c r="CN32" s="273"/>
      <c r="CO32" s="273"/>
      <c r="CP32" s="273"/>
      <c r="CQ32" s="273"/>
      <c r="CR32" s="273"/>
      <c r="CS32" s="273"/>
      <c r="CT32" s="273"/>
      <c r="CU32" s="273"/>
      <c r="CV32" s="273"/>
      <c r="CW32" s="273"/>
      <c r="CX32" s="273"/>
      <c r="CY32" s="273"/>
      <c r="CZ32" s="273"/>
      <c r="DA32" s="273"/>
      <c r="DB32" s="273"/>
      <c r="DC32" s="273"/>
      <c r="DD32" s="273"/>
      <c r="DE32" s="273"/>
      <c r="DF32" s="273"/>
      <c r="DG32" s="273"/>
      <c r="DH32" s="273"/>
      <c r="DI32" s="273"/>
      <c r="DJ32" s="273"/>
      <c r="DK32" s="273"/>
      <c r="DL32" s="273"/>
      <c r="DM32" s="273"/>
      <c r="DN32" s="273"/>
      <c r="DO32" s="273"/>
      <c r="DP32" s="273"/>
      <c r="DQ32" s="273"/>
      <c r="DR32" s="273"/>
      <c r="DS32" s="273"/>
      <c r="DT32" s="273"/>
      <c r="DU32" s="273"/>
      <c r="DV32" s="273"/>
      <c r="DW32" s="273"/>
      <c r="DX32" s="273"/>
      <c r="DY32" s="273"/>
      <c r="DZ32" s="273"/>
      <c r="EA32" s="273"/>
      <c r="EB32" s="273"/>
      <c r="EC32" s="273"/>
      <c r="ED32" s="273"/>
      <c r="EE32" s="273"/>
      <c r="EF32" s="273"/>
      <c r="EG32" s="273"/>
      <c r="EH32" s="273"/>
      <c r="EI32" s="273"/>
      <c r="EJ32" s="273"/>
      <c r="EK32" s="273"/>
      <c r="EL32" s="273"/>
      <c r="EM32" s="273"/>
      <c r="EN32" s="273"/>
      <c r="EO32" s="273"/>
      <c r="EP32" s="273"/>
      <c r="EQ32" s="273"/>
      <c r="ER32" s="273"/>
      <c r="ES32" s="273"/>
      <c r="ET32" s="273"/>
      <c r="EU32" s="273"/>
      <c r="EV32" s="273"/>
      <c r="EW32" s="273"/>
      <c r="EX32" s="273"/>
      <c r="EY32" s="273"/>
      <c r="EZ32" s="273"/>
      <c r="FA32" s="273"/>
      <c r="FB32" s="273"/>
      <c r="FC32" s="273"/>
      <c r="FD32" s="273"/>
      <c r="FE32" s="273"/>
      <c r="FF32" s="273"/>
      <c r="FG32" s="273"/>
      <c r="FH32" s="273"/>
      <c r="FI32" s="273"/>
      <c r="FJ32" s="273"/>
      <c r="FK32" s="273"/>
      <c r="FL32" s="273"/>
      <c r="FM32" s="273"/>
      <c r="FN32" s="273"/>
      <c r="FO32" s="273"/>
      <c r="FP32" s="273"/>
      <c r="FQ32" s="273"/>
      <c r="FR32" s="273"/>
      <c r="FS32" s="273"/>
      <c r="FT32" s="273"/>
      <c r="FU32" s="273"/>
      <c r="FV32" s="273"/>
      <c r="FW32" s="273"/>
      <c r="FX32" s="273"/>
      <c r="FY32" s="273"/>
      <c r="FZ32" s="273"/>
      <c r="GA32" s="273"/>
      <c r="GB32" s="273"/>
      <c r="GC32" s="273"/>
      <c r="GD32" s="273"/>
      <c r="GE32" s="273"/>
      <c r="GF32" s="273"/>
      <c r="GG32" s="273"/>
      <c r="GH32" s="273"/>
      <c r="GI32" s="273"/>
      <c r="GJ32" s="273"/>
      <c r="GK32" s="273"/>
      <c r="GL32" s="273"/>
      <c r="GM32" s="273"/>
      <c r="GN32" s="273"/>
      <c r="GO32" s="273"/>
      <c r="GP32" s="273"/>
      <c r="GQ32" s="273"/>
      <c r="GR32" s="273"/>
      <c r="GS32" s="273"/>
      <c r="GT32" s="273"/>
      <c r="GU32" s="273"/>
      <c r="GV32" s="273"/>
      <c r="GW32" s="273"/>
      <c r="GX32" s="273"/>
      <c r="GY32" s="273"/>
      <c r="GZ32" s="273"/>
      <c r="HA32" s="273"/>
      <c r="HB32" s="273"/>
      <c r="HC32" s="273"/>
      <c r="HD32" s="273"/>
      <c r="HE32" s="273"/>
      <c r="HF32" s="273"/>
      <c r="HG32" s="273"/>
      <c r="HH32" s="273"/>
      <c r="HI32" s="273"/>
      <c r="HJ32" s="273"/>
      <c r="HK32" s="273"/>
      <c r="HL32" s="273"/>
      <c r="HM32" s="273"/>
      <c r="HN32" s="273"/>
      <c r="HO32" s="273"/>
      <c r="HP32" s="273"/>
      <c r="HQ32" s="273"/>
      <c r="HR32" s="273"/>
      <c r="HS32" s="273"/>
      <c r="HT32" s="273"/>
      <c r="HU32" s="273"/>
      <c r="HV32" s="273"/>
      <c r="HW32" s="273"/>
      <c r="HX32" s="273"/>
      <c r="HY32" s="273"/>
      <c r="HZ32" s="273"/>
      <c r="IA32" s="273"/>
      <c r="IB32" s="273"/>
      <c r="IC32" s="273"/>
      <c r="ID32" s="273"/>
      <c r="IE32" s="273"/>
      <c r="IF32" s="273"/>
      <c r="IG32" s="273"/>
      <c r="IH32" s="273"/>
      <c r="II32" s="273"/>
      <c r="IJ32" s="273"/>
      <c r="IK32" s="273"/>
      <c r="IL32" s="273"/>
      <c r="IM32" s="273"/>
      <c r="IN32" s="273"/>
      <c r="IO32" s="273"/>
      <c r="IP32" s="273"/>
      <c r="IQ32" s="273"/>
      <c r="IR32" s="273"/>
      <c r="IS32" s="273"/>
      <c r="IT32" s="273"/>
      <c r="IU32" s="273"/>
      <c r="IV32" s="273"/>
      <c r="IW32" s="273"/>
      <c r="IX32" s="273"/>
      <c r="IY32" s="273"/>
      <c r="IZ32" s="273"/>
      <c r="JA32" s="273"/>
      <c r="JB32" s="273"/>
      <c r="JC32" s="273"/>
      <c r="JD32" s="273"/>
      <c r="JE32" s="273"/>
      <c r="JF32" s="273"/>
      <c r="JG32" s="273"/>
      <c r="JH32" s="273"/>
      <c r="JI32" s="273"/>
      <c r="JJ32" s="273"/>
      <c r="JK32" s="273"/>
      <c r="JL32" s="273"/>
      <c r="JM32" s="273"/>
      <c r="JN32" s="273"/>
      <c r="JO32" s="273"/>
      <c r="JP32" s="273"/>
      <c r="JQ32" s="273"/>
      <c r="JR32" s="273"/>
      <c r="JS32" s="273"/>
      <c r="JT32" s="273"/>
      <c r="JU32" s="273"/>
      <c r="JV32" s="273"/>
      <c r="JW32" s="273"/>
      <c r="JX32" s="273"/>
      <c r="JY32" s="273"/>
      <c r="JZ32" s="273"/>
      <c r="KA32" s="273"/>
      <c r="KB32" s="273"/>
      <c r="KC32" s="273"/>
      <c r="KD32" s="273"/>
      <c r="KE32" s="273"/>
      <c r="KF32" s="273"/>
      <c r="KG32" s="273"/>
      <c r="KH32" s="273"/>
      <c r="KI32" s="273"/>
      <c r="KJ32" s="273"/>
      <c r="KK32" s="273"/>
      <c r="KL32" s="273"/>
      <c r="KM32" s="273"/>
      <c r="KN32" s="273"/>
      <c r="KO32" s="273"/>
      <c r="KP32" s="273"/>
      <c r="KQ32" s="273"/>
      <c r="KR32" s="273"/>
      <c r="KS32" s="273"/>
      <c r="KT32" s="273"/>
      <c r="KU32" s="273"/>
      <c r="KV32" s="273"/>
      <c r="KW32" s="273"/>
      <c r="KX32" s="273"/>
      <c r="KY32" s="273"/>
      <c r="KZ32" s="273"/>
      <c r="LA32" s="273"/>
      <c r="LB32" s="273"/>
      <c r="LC32" s="273"/>
      <c r="LD32" s="273"/>
      <c r="LE32" s="273"/>
      <c r="LF32" s="273"/>
      <c r="LG32" s="273"/>
      <c r="LH32" s="273"/>
      <c r="LI32" s="273"/>
      <c r="LJ32" s="273"/>
      <c r="LK32" s="273"/>
      <c r="LL32" s="273"/>
      <c r="LM32" s="273"/>
      <c r="LN32" s="273"/>
      <c r="LO32" s="273"/>
      <c r="LP32" s="273"/>
      <c r="LQ32" s="273"/>
      <c r="LR32" s="273"/>
      <c r="LS32" s="273"/>
      <c r="LT32" s="273"/>
      <c r="LU32" s="273"/>
      <c r="LV32" s="273"/>
      <c r="LW32" s="273"/>
      <c r="LX32" s="273"/>
      <c r="LY32" s="273"/>
      <c r="LZ32" s="273"/>
      <c r="MA32" s="273"/>
      <c r="MB32" s="273"/>
      <c r="MC32" s="273"/>
      <c r="MD32" s="273"/>
      <c r="ME32" s="273"/>
      <c r="MF32" s="273"/>
      <c r="MG32" s="273"/>
      <c r="MH32" s="273"/>
      <c r="MI32" s="273"/>
      <c r="MJ32" s="273"/>
      <c r="MK32" s="273"/>
      <c r="ML32" s="273"/>
      <c r="MM32" s="273"/>
      <c r="MN32" s="273"/>
      <c r="MO32" s="273"/>
      <c r="MP32" s="273"/>
      <c r="MQ32" s="273"/>
      <c r="MR32" s="273"/>
      <c r="MS32" s="273"/>
      <c r="MT32" s="273"/>
      <c r="MU32" s="273"/>
      <c r="MV32" s="273"/>
      <c r="MW32" s="273"/>
      <c r="MX32" s="273"/>
      <c r="MY32" s="273"/>
      <c r="MZ32" s="273"/>
      <c r="NA32" s="273"/>
      <c r="NB32" s="273"/>
      <c r="NC32" s="273"/>
      <c r="ND32" s="273"/>
      <c r="NE32" s="273"/>
      <c r="NF32" s="273"/>
      <c r="NG32" s="273"/>
      <c r="NH32" s="273"/>
      <c r="NI32" s="273"/>
      <c r="NJ32" s="273"/>
      <c r="NK32" s="273"/>
      <c r="NL32" s="273"/>
      <c r="NM32" s="273"/>
      <c r="NN32" s="273"/>
      <c r="NO32" s="273"/>
      <c r="NP32" s="273"/>
      <c r="NQ32" s="273"/>
      <c r="NR32" s="273"/>
      <c r="NS32" s="273"/>
      <c r="NT32" s="273"/>
      <c r="NU32" s="273"/>
      <c r="NV32" s="273"/>
      <c r="NW32" s="273"/>
      <c r="NX32" s="273"/>
      <c r="NY32" s="273"/>
      <c r="NZ32" s="273"/>
      <c r="OA32" s="273"/>
      <c r="OB32" s="273"/>
      <c r="OC32" s="273"/>
      <c r="OD32" s="273"/>
      <c r="OE32" s="273"/>
      <c r="OF32" s="273"/>
      <c r="OG32" s="273"/>
      <c r="OH32" s="273"/>
      <c r="OI32" s="273"/>
      <c r="OJ32" s="273"/>
      <c r="OK32" s="273"/>
      <c r="OL32" s="273"/>
      <c r="OM32" s="273"/>
      <c r="ON32" s="273"/>
      <c r="OO32" s="273"/>
      <c r="OP32" s="273"/>
      <c r="OQ32" s="273"/>
      <c r="OR32" s="273"/>
      <c r="OS32" s="273"/>
      <c r="OT32" s="273"/>
      <c r="OU32" s="273"/>
      <c r="OV32" s="273"/>
      <c r="OW32" s="273"/>
      <c r="OX32" s="273"/>
      <c r="OY32" s="273"/>
      <c r="OZ32" s="273"/>
      <c r="PA32" s="273"/>
      <c r="PB32" s="273"/>
      <c r="PC32" s="273"/>
      <c r="PD32" s="273"/>
      <c r="PE32" s="273"/>
      <c r="PF32" s="273"/>
      <c r="PG32" s="273"/>
      <c r="PH32" s="273"/>
      <c r="PI32" s="273"/>
      <c r="PJ32" s="273"/>
      <c r="PK32" s="273"/>
      <c r="PL32" s="273"/>
      <c r="PM32" s="273"/>
      <c r="PN32" s="273"/>
      <c r="PO32" s="273"/>
      <c r="PP32" s="273"/>
      <c r="PQ32" s="273"/>
      <c r="PR32" s="273"/>
      <c r="PS32" s="273"/>
      <c r="PT32" s="273"/>
      <c r="PU32" s="273"/>
      <c r="PV32" s="273"/>
      <c r="PW32" s="273"/>
      <c r="PX32" s="273"/>
      <c r="PY32" s="273"/>
      <c r="PZ32" s="273"/>
      <c r="QA32" s="273"/>
      <c r="QB32" s="273"/>
      <c r="QC32" s="273"/>
      <c r="QD32" s="273"/>
      <c r="QE32" s="273"/>
      <c r="QF32" s="273"/>
      <c r="QG32" s="273"/>
      <c r="QH32" s="273"/>
      <c r="QI32" s="273"/>
      <c r="QJ32" s="273"/>
      <c r="QK32" s="273"/>
      <c r="QL32" s="273"/>
      <c r="QM32" s="273"/>
      <c r="QN32" s="273"/>
      <c r="QO32" s="273"/>
      <c r="QP32" s="273"/>
      <c r="QQ32" s="273"/>
      <c r="QR32" s="273"/>
      <c r="QS32" s="273"/>
      <c r="QT32" s="273"/>
      <c r="QU32" s="273"/>
      <c r="QV32" s="273"/>
      <c r="QW32" s="273"/>
      <c r="QX32" s="273"/>
      <c r="QY32" s="273"/>
      <c r="QZ32" s="273"/>
      <c r="RA32" s="273"/>
      <c r="RB32" s="273"/>
      <c r="RC32" s="273"/>
      <c r="RD32" s="273"/>
      <c r="RE32" s="273"/>
      <c r="RF32" s="273"/>
      <c r="RG32" s="273"/>
      <c r="RH32" s="273"/>
      <c r="RI32" s="273"/>
      <c r="RJ32" s="273"/>
      <c r="RK32" s="273"/>
      <c r="RL32" s="273"/>
      <c r="RM32" s="273"/>
      <c r="RN32" s="273"/>
      <c r="RO32" s="273"/>
      <c r="RP32" s="273"/>
      <c r="RQ32" s="273"/>
      <c r="RR32" s="273"/>
      <c r="RS32" s="273"/>
      <c r="RT32" s="273"/>
      <c r="RU32" s="273"/>
      <c r="RV32" s="273"/>
      <c r="RW32" s="273"/>
      <c r="RX32" s="273"/>
      <c r="RY32" s="273"/>
      <c r="RZ32" s="273"/>
      <c r="SA32" s="273"/>
      <c r="SB32" s="273"/>
      <c r="SC32" s="273"/>
      <c r="SD32" s="273"/>
      <c r="SE32" s="273"/>
      <c r="SF32" s="273"/>
      <c r="SG32" s="273"/>
      <c r="SH32" s="273"/>
      <c r="SI32" s="273"/>
      <c r="SJ32" s="273"/>
      <c r="SK32" s="273"/>
      <c r="SL32" s="273"/>
      <c r="SM32" s="273"/>
      <c r="SN32" s="273"/>
      <c r="SO32" s="273"/>
      <c r="SP32" s="273"/>
      <c r="SQ32" s="273"/>
      <c r="SR32" s="273"/>
      <c r="SS32" s="273"/>
      <c r="ST32" s="273"/>
      <c r="SU32" s="273"/>
      <c r="SV32" s="273"/>
      <c r="SW32" s="273"/>
      <c r="SX32" s="273"/>
      <c r="SY32" s="273"/>
      <c r="SZ32" s="273"/>
      <c r="TA32" s="273"/>
      <c r="TB32" s="273"/>
      <c r="TC32" s="273"/>
      <c r="TD32" s="273"/>
      <c r="TE32" s="273"/>
      <c r="TF32" s="273"/>
      <c r="TG32" s="273"/>
      <c r="TH32" s="273"/>
      <c r="TI32" s="273"/>
      <c r="TJ32" s="273"/>
      <c r="TK32" s="273"/>
      <c r="TL32" s="273"/>
      <c r="TM32" s="273"/>
      <c r="TN32" s="273"/>
      <c r="TO32" s="273"/>
      <c r="TP32" s="273"/>
      <c r="TQ32" s="273"/>
      <c r="TR32" s="273"/>
      <c r="TS32" s="273"/>
      <c r="TT32" s="273"/>
      <c r="TU32" s="273"/>
      <c r="TV32" s="273"/>
      <c r="TW32" s="273"/>
      <c r="TX32" s="273"/>
      <c r="TY32" s="273"/>
      <c r="TZ32" s="273"/>
      <c r="UA32" s="273"/>
      <c r="UB32" s="273"/>
      <c r="UC32" s="273"/>
      <c r="UD32" s="273"/>
      <c r="UE32" s="273"/>
      <c r="UF32" s="273"/>
      <c r="UG32" s="273"/>
      <c r="UH32" s="273"/>
      <c r="UI32" s="273"/>
      <c r="UJ32" s="273"/>
      <c r="UK32" s="273"/>
      <c r="UL32" s="273"/>
      <c r="UM32" s="273"/>
      <c r="UN32" s="273"/>
      <c r="UO32" s="273"/>
      <c r="UP32" s="273"/>
      <c r="UQ32" s="273"/>
      <c r="UR32" s="273"/>
      <c r="US32" s="273"/>
      <c r="UT32" s="273"/>
      <c r="UU32" s="273"/>
      <c r="UV32" s="273"/>
      <c r="UW32" s="273"/>
      <c r="UX32" s="273"/>
      <c r="UY32" s="273"/>
      <c r="UZ32" s="273"/>
      <c r="VA32" s="273"/>
      <c r="VB32" s="273"/>
      <c r="VC32" s="273"/>
      <c r="VD32" s="273"/>
      <c r="VE32" s="273"/>
      <c r="VF32" s="273"/>
      <c r="VG32" s="273"/>
      <c r="VH32" s="273"/>
      <c r="VI32" s="273"/>
      <c r="VJ32" s="273"/>
      <c r="VK32" s="273"/>
      <c r="VL32" s="273"/>
      <c r="VM32" s="273"/>
      <c r="VN32" s="273"/>
      <c r="VO32" s="273"/>
      <c r="VP32" s="273"/>
      <c r="VQ32" s="273"/>
      <c r="VR32" s="273"/>
      <c r="VS32" s="273"/>
      <c r="VT32" s="273"/>
      <c r="VU32" s="273"/>
      <c r="VV32" s="273"/>
      <c r="VW32" s="273"/>
      <c r="VX32" s="273"/>
      <c r="VY32" s="273"/>
      <c r="VZ32" s="273"/>
      <c r="WA32" s="273"/>
      <c r="WB32" s="273"/>
      <c r="WC32" s="273"/>
      <c r="WD32" s="273"/>
      <c r="WE32" s="273"/>
      <c r="WF32" s="273"/>
      <c r="WG32" s="273"/>
      <c r="WH32" s="273"/>
      <c r="WI32" s="273"/>
      <c r="WJ32" s="273"/>
      <c r="WK32" s="273"/>
      <c r="WL32" s="273"/>
      <c r="WM32" s="273"/>
      <c r="WN32" s="273"/>
      <c r="WO32" s="273"/>
      <c r="WP32" s="273"/>
      <c r="WQ32" s="273"/>
      <c r="WR32" s="273"/>
      <c r="WS32" s="273"/>
      <c r="WT32" s="273"/>
      <c r="WU32" s="273"/>
      <c r="WV32" s="273"/>
      <c r="WW32" s="273"/>
      <c r="WX32" s="273"/>
      <c r="WY32" s="273"/>
      <c r="WZ32" s="273"/>
      <c r="XA32" s="273"/>
      <c r="XB32" s="273"/>
      <c r="XC32" s="273"/>
      <c r="XD32" s="273"/>
      <c r="XE32" s="273"/>
      <c r="XF32" s="273"/>
      <c r="XG32" s="273"/>
      <c r="XH32" s="273"/>
      <c r="XI32" s="273"/>
      <c r="XJ32" s="273"/>
      <c r="XK32" s="273"/>
      <c r="XL32" s="273"/>
      <c r="XM32" s="273"/>
      <c r="XN32" s="273"/>
      <c r="XO32" s="273"/>
      <c r="XP32" s="273"/>
      <c r="XQ32" s="273"/>
      <c r="XR32" s="273"/>
      <c r="XS32" s="273"/>
      <c r="XT32" s="273"/>
      <c r="XU32" s="273"/>
      <c r="XV32" s="273"/>
      <c r="XW32" s="273"/>
      <c r="XX32" s="273"/>
      <c r="XY32" s="273"/>
      <c r="XZ32" s="273"/>
      <c r="YA32" s="273"/>
      <c r="YB32" s="273"/>
      <c r="YC32" s="273"/>
      <c r="YD32" s="273"/>
      <c r="YE32" s="273"/>
      <c r="YF32" s="273"/>
      <c r="YG32" s="273"/>
      <c r="YH32" s="273"/>
      <c r="YI32" s="273"/>
      <c r="YJ32" s="273"/>
      <c r="YK32" s="273"/>
      <c r="YL32" s="273"/>
      <c r="YM32" s="273"/>
      <c r="YN32" s="273"/>
      <c r="YO32" s="273"/>
      <c r="YP32" s="273"/>
      <c r="YQ32" s="273"/>
      <c r="YR32" s="273"/>
      <c r="YS32" s="273"/>
      <c r="YT32" s="273"/>
      <c r="YU32" s="273"/>
      <c r="YV32" s="273"/>
      <c r="YW32" s="273"/>
      <c r="YX32" s="273"/>
      <c r="YY32" s="273"/>
      <c r="YZ32" s="273"/>
      <c r="ZA32" s="273"/>
      <c r="ZB32" s="273"/>
      <c r="ZC32" s="273"/>
      <c r="ZD32" s="273"/>
      <c r="ZE32" s="273"/>
      <c r="ZF32" s="273"/>
      <c r="ZG32" s="273"/>
      <c r="ZH32" s="273"/>
      <c r="ZI32" s="273"/>
      <c r="ZJ32" s="273"/>
      <c r="ZK32" s="273"/>
      <c r="ZL32" s="273"/>
      <c r="ZM32" s="273"/>
      <c r="ZN32" s="273"/>
      <c r="ZO32" s="273"/>
      <c r="ZP32" s="273"/>
      <c r="ZQ32" s="273"/>
      <c r="ZR32" s="273"/>
      <c r="ZS32" s="273"/>
      <c r="ZT32" s="273"/>
      <c r="ZU32" s="273"/>
      <c r="ZV32" s="273"/>
      <c r="ZW32" s="273"/>
      <c r="ZX32" s="273"/>
      <c r="ZY32" s="273"/>
      <c r="ZZ32" s="273"/>
      <c r="AAA32" s="273"/>
      <c r="AAB32" s="273"/>
      <c r="AAC32" s="273"/>
      <c r="AAD32" s="273"/>
      <c r="AAE32" s="273"/>
      <c r="AAF32" s="273"/>
      <c r="AAG32" s="273"/>
      <c r="AAH32" s="273"/>
      <c r="AAI32" s="273"/>
      <c r="AAJ32" s="273"/>
      <c r="AAK32" s="273"/>
      <c r="AAL32" s="273"/>
      <c r="AAM32" s="273"/>
      <c r="AAN32" s="273"/>
      <c r="AAO32" s="273"/>
      <c r="AAP32" s="273"/>
      <c r="AAQ32" s="273"/>
      <c r="AAR32" s="273"/>
      <c r="AAS32" s="273"/>
      <c r="AAT32" s="273"/>
      <c r="AAU32" s="273"/>
      <c r="AAV32" s="273"/>
      <c r="AAW32" s="273"/>
      <c r="AAX32" s="273"/>
      <c r="AAY32" s="273"/>
      <c r="AAZ32" s="273"/>
      <c r="ABA32" s="273"/>
      <c r="ABB32" s="273"/>
      <c r="ABC32" s="273"/>
      <c r="ABD32" s="273"/>
      <c r="ABE32" s="273"/>
      <c r="ABF32" s="273"/>
      <c r="ABG32" s="273"/>
      <c r="ABH32" s="273"/>
      <c r="ABI32" s="273"/>
      <c r="ABJ32" s="273"/>
      <c r="ABK32" s="273"/>
      <c r="ABL32" s="273"/>
      <c r="ABM32" s="273"/>
      <c r="ABN32" s="273"/>
      <c r="ABO32" s="273"/>
      <c r="ABP32" s="273"/>
      <c r="ABQ32" s="273"/>
      <c r="ABR32" s="273"/>
      <c r="ABS32" s="273"/>
      <c r="ABT32" s="273"/>
      <c r="ABU32" s="273"/>
      <c r="ABV32" s="273"/>
      <c r="ABW32" s="273"/>
      <c r="ABX32" s="273"/>
      <c r="ABY32" s="273"/>
      <c r="ABZ32" s="273"/>
      <c r="ACA32" s="273"/>
      <c r="ACB32" s="273"/>
      <c r="ACC32" s="273"/>
      <c r="ACD32" s="273"/>
      <c r="ACE32" s="273"/>
      <c r="ACF32" s="273"/>
      <c r="ACG32" s="273"/>
      <c r="ACH32" s="273"/>
      <c r="ACI32" s="273"/>
      <c r="ACJ32" s="273"/>
      <c r="ACK32" s="273"/>
      <c r="ACL32" s="273"/>
      <c r="ACM32" s="273"/>
      <c r="ACN32" s="273"/>
      <c r="ACO32" s="273"/>
      <c r="ACP32" s="273"/>
      <c r="ACQ32" s="273"/>
      <c r="ACR32" s="273"/>
      <c r="ACS32" s="273"/>
      <c r="ACT32" s="273"/>
      <c r="ACU32" s="273"/>
      <c r="ACV32" s="273"/>
      <c r="ACW32" s="273"/>
      <c r="ACX32" s="273"/>
      <c r="ACY32" s="273"/>
      <c r="ACZ32" s="273"/>
      <c r="ADA32" s="273"/>
      <c r="ADB32" s="273"/>
      <c r="ADC32" s="273"/>
      <c r="ADD32" s="273"/>
      <c r="ADE32" s="273"/>
      <c r="ADF32" s="273"/>
      <c r="ADG32" s="273"/>
      <c r="ADH32" s="273"/>
      <c r="ADI32" s="273"/>
      <c r="ADJ32" s="273"/>
      <c r="ADK32" s="273"/>
      <c r="ADL32" s="273"/>
      <c r="ADM32" s="273"/>
      <c r="ADN32" s="273"/>
      <c r="ADO32" s="273"/>
      <c r="ADP32" s="273"/>
      <c r="ADQ32" s="273"/>
      <c r="ADR32" s="273"/>
      <c r="ADS32" s="273"/>
      <c r="ADT32" s="273"/>
      <c r="ADU32" s="273"/>
      <c r="ADV32" s="273"/>
      <c r="ADW32" s="273"/>
      <c r="ADX32" s="273"/>
      <c r="ADY32" s="273"/>
      <c r="ADZ32" s="273"/>
      <c r="AEA32" s="273"/>
      <c r="AEB32" s="273"/>
      <c r="AEC32" s="273"/>
      <c r="AED32" s="273"/>
      <c r="AEE32" s="273"/>
      <c r="AEF32" s="273"/>
      <c r="AEG32" s="273"/>
      <c r="AEH32" s="273"/>
      <c r="AEI32" s="273"/>
      <c r="AEJ32" s="273"/>
      <c r="AEK32" s="273"/>
      <c r="AEL32" s="273"/>
      <c r="AEM32" s="273"/>
      <c r="AEN32" s="273"/>
      <c r="AEO32" s="273"/>
      <c r="AEP32" s="273"/>
      <c r="AEQ32" s="273"/>
      <c r="AER32" s="273"/>
      <c r="AES32" s="273"/>
      <c r="AET32" s="273"/>
      <c r="AEU32" s="273"/>
      <c r="AEV32" s="273"/>
      <c r="AEW32" s="273"/>
      <c r="AEX32" s="273"/>
      <c r="AEY32" s="273"/>
      <c r="AEZ32" s="273"/>
      <c r="AFA32" s="273"/>
      <c r="AFB32" s="273"/>
      <c r="AFC32" s="273"/>
      <c r="AFD32" s="273"/>
      <c r="AFE32" s="273"/>
      <c r="AFF32" s="273"/>
      <c r="AFG32" s="273"/>
      <c r="AFH32" s="273"/>
      <c r="AFI32" s="273"/>
      <c r="AFJ32" s="273"/>
      <c r="AFK32" s="273"/>
      <c r="AFL32" s="273"/>
      <c r="AFM32" s="273"/>
      <c r="AFN32" s="273"/>
      <c r="AFO32" s="273"/>
      <c r="AFP32" s="273"/>
      <c r="AFQ32" s="273"/>
      <c r="AFR32" s="273"/>
      <c r="AFS32" s="273"/>
      <c r="AFT32" s="273"/>
      <c r="AFU32" s="273"/>
      <c r="AFV32" s="273"/>
      <c r="AFW32" s="273"/>
      <c r="AFX32" s="273"/>
      <c r="AFY32" s="273"/>
      <c r="AFZ32" s="273"/>
      <c r="AGA32" s="273"/>
      <c r="AGB32" s="273"/>
      <c r="AGC32" s="273"/>
      <c r="AGD32" s="273"/>
      <c r="AGE32" s="273"/>
      <c r="AGF32" s="273"/>
      <c r="AGG32" s="273"/>
      <c r="AGH32" s="273"/>
      <c r="AGI32" s="273"/>
      <c r="AGJ32" s="273"/>
      <c r="AGK32" s="273"/>
      <c r="AGL32" s="273"/>
      <c r="AGM32" s="273"/>
      <c r="AGN32" s="273"/>
      <c r="AGO32" s="273"/>
      <c r="AGP32" s="273"/>
      <c r="AGQ32" s="273"/>
      <c r="AGR32" s="273"/>
      <c r="AGS32" s="273"/>
      <c r="AGT32" s="273"/>
      <c r="AGU32" s="273"/>
      <c r="AGV32" s="273"/>
      <c r="AGW32" s="273"/>
      <c r="AGX32" s="273"/>
      <c r="AGY32" s="273"/>
      <c r="AGZ32" s="273"/>
      <c r="AHA32" s="273"/>
      <c r="AHB32" s="273"/>
      <c r="AHC32" s="273"/>
      <c r="AHD32" s="273"/>
      <c r="AHE32" s="273"/>
      <c r="AHF32" s="273"/>
      <c r="AHG32" s="273"/>
      <c r="AHH32" s="273"/>
      <c r="AHI32" s="273"/>
      <c r="AHJ32" s="273"/>
      <c r="AHK32" s="273"/>
      <c r="AHL32" s="273"/>
      <c r="AHM32" s="273"/>
      <c r="AHN32" s="273"/>
      <c r="AHO32" s="273"/>
      <c r="AHP32" s="273"/>
      <c r="AHQ32" s="273"/>
      <c r="AHR32" s="273"/>
      <c r="AHS32" s="273"/>
      <c r="AHT32" s="273"/>
      <c r="AHU32" s="273"/>
      <c r="AHV32" s="273"/>
      <c r="AHW32" s="273"/>
      <c r="AHX32" s="273"/>
      <c r="AHY32" s="273"/>
      <c r="AHZ32" s="273"/>
      <c r="AIA32" s="273"/>
      <c r="AIB32" s="273"/>
      <c r="AIC32" s="273"/>
      <c r="AID32" s="273"/>
      <c r="AIE32" s="273"/>
      <c r="AIF32" s="273"/>
      <c r="AIG32" s="273"/>
      <c r="AIH32" s="273"/>
      <c r="AII32" s="273"/>
      <c r="AIJ32" s="273"/>
      <c r="AIK32" s="273"/>
      <c r="AIL32" s="273"/>
      <c r="AIM32" s="273"/>
      <c r="AIN32" s="273"/>
      <c r="AIO32" s="273"/>
      <c r="AIP32" s="273"/>
      <c r="AIQ32" s="273"/>
      <c r="AIR32" s="273"/>
      <c r="AIS32" s="273"/>
      <c r="AIT32" s="273"/>
      <c r="AIU32" s="273"/>
      <c r="AIV32" s="273"/>
      <c r="AIW32" s="273"/>
      <c r="AIX32" s="273"/>
      <c r="AIY32" s="273"/>
      <c r="AIZ32" s="273"/>
      <c r="AJA32" s="273"/>
      <c r="AJB32" s="273"/>
      <c r="AJC32" s="273"/>
      <c r="AJD32" s="273"/>
      <c r="AJE32" s="273"/>
      <c r="AJF32" s="273"/>
      <c r="AJG32" s="273"/>
      <c r="AJH32" s="273"/>
      <c r="AJI32" s="273"/>
      <c r="AJJ32" s="273"/>
      <c r="AJK32" s="273"/>
      <c r="AJL32" s="273"/>
      <c r="AJM32" s="273"/>
      <c r="AJN32" s="273"/>
      <c r="AJO32" s="273"/>
      <c r="AJP32" s="273"/>
      <c r="AJQ32" s="273"/>
      <c r="AJR32" s="273"/>
      <c r="AJS32" s="273"/>
      <c r="AJT32" s="273"/>
      <c r="AJU32" s="273"/>
      <c r="AJV32" s="273"/>
      <c r="AJW32" s="273"/>
      <c r="AJX32" s="273"/>
      <c r="AJY32" s="273"/>
      <c r="AJZ32" s="273"/>
      <c r="AKA32" s="273"/>
      <c r="AKB32" s="273"/>
      <c r="AKC32" s="273"/>
      <c r="AKD32" s="273"/>
      <c r="AKE32" s="273"/>
      <c r="AKF32" s="273"/>
      <c r="AKG32" s="273"/>
      <c r="AKH32" s="273"/>
      <c r="AKI32" s="273"/>
      <c r="AKJ32" s="273"/>
      <c r="AKK32" s="273"/>
      <c r="AKL32" s="273"/>
      <c r="AKM32" s="273"/>
      <c r="AKN32" s="273"/>
      <c r="AKO32" s="273"/>
      <c r="AKP32" s="273"/>
      <c r="AKQ32" s="273"/>
      <c r="AKR32" s="273"/>
      <c r="AKS32" s="273"/>
      <c r="AKT32" s="273"/>
      <c r="AKU32" s="273"/>
      <c r="AKV32" s="273"/>
      <c r="AKW32" s="273"/>
      <c r="AKX32" s="273"/>
      <c r="AKY32" s="273"/>
      <c r="AKZ32" s="273"/>
      <c r="ALA32" s="273"/>
      <c r="ALB32" s="273"/>
      <c r="ALC32" s="273"/>
      <c r="ALD32" s="273"/>
      <c r="ALE32" s="273"/>
      <c r="ALF32" s="273"/>
      <c r="ALG32" s="273"/>
      <c r="ALH32" s="273"/>
      <c r="ALI32" s="273"/>
      <c r="ALJ32" s="273"/>
      <c r="ALK32" s="273"/>
      <c r="ALL32" s="273"/>
      <c r="ALM32" s="273"/>
      <c r="ALN32" s="273"/>
      <c r="ALO32" s="273"/>
      <c r="ALP32" s="273"/>
      <c r="ALQ32" s="273"/>
      <c r="ALR32" s="273"/>
      <c r="ALS32" s="273"/>
      <c r="ALT32" s="273"/>
      <c r="ALU32" s="273"/>
      <c r="ALV32" s="273"/>
      <c r="ALW32" s="273"/>
      <c r="ALX32" s="273"/>
      <c r="ALY32" s="273"/>
      <c r="ALZ32" s="273"/>
      <c r="AMA32" s="273"/>
      <c r="AMB32" s="273"/>
      <c r="AMC32" s="273"/>
      <c r="AMD32" s="273"/>
      <c r="AME32" s="273"/>
      <c r="AMF32" s="273"/>
      <c r="AMG32" s="273"/>
      <c r="AMH32" s="273"/>
      <c r="AMI32" s="273"/>
      <c r="AMJ32" s="273"/>
    </row>
    <row r="33" spans="1:1024" ht="10.5" customHeight="1" x14ac:dyDescent="0.2">
      <c r="A33" s="341">
        <v>22</v>
      </c>
      <c r="B33" s="342">
        <v>1</v>
      </c>
      <c r="C33" s="368"/>
      <c r="D33" s="1627"/>
      <c r="E33" s="344" t="s">
        <v>50</v>
      </c>
      <c r="F33" s="383"/>
      <c r="G33" s="383"/>
      <c r="H33" s="359"/>
      <c r="I33" s="359"/>
      <c r="J33" s="384"/>
      <c r="K33" s="348"/>
      <c r="L33" s="348"/>
      <c r="M33" s="348"/>
      <c r="N33" s="348"/>
      <c r="O33" s="348"/>
      <c r="P33" s="349"/>
      <c r="Q33" s="349"/>
      <c r="R33" s="367"/>
      <c r="S33" s="351"/>
      <c r="T33" s="362">
        <v>22</v>
      </c>
      <c r="U33" s="1626"/>
      <c r="V33" s="363" t="s">
        <v>50</v>
      </c>
      <c r="W33" s="383"/>
      <c r="X33" s="383"/>
      <c r="Y33" s="359"/>
      <c r="Z33" s="359"/>
      <c r="AA33" s="384"/>
      <c r="AB33" s="382"/>
      <c r="AC33" s="355"/>
      <c r="AD33" s="355"/>
      <c r="AE33" s="356"/>
      <c r="AF33" s="381"/>
      <c r="AG33" s="381"/>
      <c r="AH33" s="381"/>
      <c r="AI33" s="381"/>
      <c r="AJ33" s="381"/>
      <c r="AK33" s="381"/>
      <c r="AL33" s="381"/>
      <c r="AM33" s="381"/>
      <c r="AN33" s="381"/>
      <c r="AO33" s="381"/>
      <c r="AP33" s="381"/>
      <c r="AQ33" s="381"/>
      <c r="AR33" s="358"/>
      <c r="AS33" s="358"/>
      <c r="AT33" s="359"/>
      <c r="AU33" s="359"/>
      <c r="AV33" s="359"/>
      <c r="AW33" s="359"/>
      <c r="AX33" s="359"/>
      <c r="AY33" s="359"/>
      <c r="AZ33" s="359"/>
      <c r="BA33" s="359"/>
      <c r="BB33" s="382"/>
      <c r="BC33" s="382"/>
      <c r="BD33" s="355"/>
      <c r="BE33" s="355"/>
      <c r="BF33" s="273"/>
      <c r="BG33" s="273"/>
      <c r="BH33" s="273"/>
      <c r="BI33" s="273"/>
      <c r="BJ33" s="273"/>
      <c r="BK33" s="273"/>
      <c r="BL33" s="273"/>
      <c r="BM33" s="273"/>
      <c r="BN33" s="273"/>
      <c r="BO33" s="273"/>
      <c r="BP33" s="273"/>
      <c r="BQ33" s="273"/>
      <c r="BR33" s="273"/>
      <c r="BS33" s="273"/>
      <c r="BT33" s="273"/>
      <c r="BU33" s="273"/>
      <c r="BV33" s="273"/>
      <c r="BW33" s="273"/>
      <c r="BX33" s="273"/>
      <c r="BY33" s="273"/>
      <c r="BZ33" s="273"/>
      <c r="CA33" s="273"/>
      <c r="CB33" s="273"/>
      <c r="CC33" s="273"/>
      <c r="CD33" s="273"/>
      <c r="CE33" s="273"/>
      <c r="CF33" s="273"/>
      <c r="CG33" s="273"/>
      <c r="CH33" s="273"/>
      <c r="CI33" s="273"/>
      <c r="CJ33" s="273"/>
      <c r="CK33" s="273"/>
      <c r="CL33" s="273"/>
      <c r="CM33" s="273"/>
      <c r="CN33" s="273"/>
      <c r="CO33" s="273"/>
      <c r="CP33" s="273"/>
      <c r="CQ33" s="273"/>
      <c r="CR33" s="273"/>
      <c r="CS33" s="273"/>
      <c r="CT33" s="273"/>
      <c r="CU33" s="273"/>
      <c r="CV33" s="273"/>
      <c r="CW33" s="273"/>
      <c r="CX33" s="273"/>
      <c r="CY33" s="273"/>
      <c r="CZ33" s="273"/>
      <c r="DA33" s="273"/>
      <c r="DB33" s="273"/>
      <c r="DC33" s="273"/>
      <c r="DD33" s="273"/>
      <c r="DE33" s="273"/>
      <c r="DF33" s="273"/>
      <c r="DG33" s="273"/>
      <c r="DH33" s="273"/>
      <c r="DI33" s="273"/>
      <c r="DJ33" s="273"/>
      <c r="DK33" s="273"/>
      <c r="DL33" s="273"/>
      <c r="DM33" s="273"/>
      <c r="DN33" s="273"/>
      <c r="DO33" s="273"/>
      <c r="DP33" s="273"/>
      <c r="DQ33" s="273"/>
      <c r="DR33" s="273"/>
      <c r="DS33" s="273"/>
      <c r="DT33" s="273"/>
      <c r="DU33" s="273"/>
      <c r="DV33" s="273"/>
      <c r="DW33" s="273"/>
      <c r="DX33" s="273"/>
      <c r="DY33" s="273"/>
      <c r="DZ33" s="273"/>
      <c r="EA33" s="273"/>
      <c r="EB33" s="273"/>
      <c r="EC33" s="273"/>
      <c r="ED33" s="273"/>
      <c r="EE33" s="273"/>
      <c r="EF33" s="273"/>
      <c r="EG33" s="273"/>
      <c r="EH33" s="273"/>
      <c r="EI33" s="273"/>
      <c r="EJ33" s="273"/>
      <c r="EK33" s="273"/>
      <c r="EL33" s="273"/>
      <c r="EM33" s="273"/>
      <c r="EN33" s="273"/>
      <c r="EO33" s="273"/>
      <c r="EP33" s="273"/>
      <c r="EQ33" s="273"/>
      <c r="ER33" s="273"/>
      <c r="ES33" s="273"/>
      <c r="ET33" s="273"/>
      <c r="EU33" s="273"/>
      <c r="EV33" s="273"/>
      <c r="EW33" s="273"/>
      <c r="EX33" s="273"/>
      <c r="EY33" s="273"/>
      <c r="EZ33" s="273"/>
      <c r="FA33" s="273"/>
      <c r="FB33" s="273"/>
      <c r="FC33" s="273"/>
      <c r="FD33" s="273"/>
      <c r="FE33" s="273"/>
      <c r="FF33" s="273"/>
      <c r="FG33" s="273"/>
      <c r="FH33" s="273"/>
      <c r="FI33" s="273"/>
      <c r="FJ33" s="273"/>
      <c r="FK33" s="273"/>
      <c r="FL33" s="273"/>
      <c r="FM33" s="273"/>
      <c r="FN33" s="273"/>
      <c r="FO33" s="273"/>
      <c r="FP33" s="273"/>
      <c r="FQ33" s="273"/>
      <c r="FR33" s="273"/>
      <c r="FS33" s="273"/>
      <c r="FT33" s="273"/>
      <c r="FU33" s="273"/>
      <c r="FV33" s="273"/>
      <c r="FW33" s="273"/>
      <c r="FX33" s="273"/>
      <c r="FY33" s="273"/>
      <c r="FZ33" s="273"/>
      <c r="GA33" s="273"/>
      <c r="GB33" s="273"/>
      <c r="GC33" s="273"/>
      <c r="GD33" s="273"/>
      <c r="GE33" s="273"/>
      <c r="GF33" s="273"/>
      <c r="GG33" s="273"/>
      <c r="GH33" s="273"/>
      <c r="GI33" s="273"/>
      <c r="GJ33" s="273"/>
      <c r="GK33" s="273"/>
      <c r="GL33" s="273"/>
      <c r="GM33" s="273"/>
      <c r="GN33" s="273"/>
      <c r="GO33" s="273"/>
      <c r="GP33" s="273"/>
      <c r="GQ33" s="273"/>
      <c r="GR33" s="273"/>
      <c r="GS33" s="273"/>
      <c r="GT33" s="273"/>
      <c r="GU33" s="273"/>
      <c r="GV33" s="273"/>
      <c r="GW33" s="273"/>
      <c r="GX33" s="273"/>
      <c r="GY33" s="273"/>
      <c r="GZ33" s="273"/>
      <c r="HA33" s="273"/>
      <c r="HB33" s="273"/>
      <c r="HC33" s="273"/>
      <c r="HD33" s="273"/>
      <c r="HE33" s="273"/>
      <c r="HF33" s="273"/>
      <c r="HG33" s="273"/>
      <c r="HH33" s="273"/>
      <c r="HI33" s="273"/>
      <c r="HJ33" s="273"/>
      <c r="HK33" s="273"/>
      <c r="HL33" s="273"/>
      <c r="HM33" s="273"/>
      <c r="HN33" s="273"/>
      <c r="HO33" s="273"/>
      <c r="HP33" s="273"/>
      <c r="HQ33" s="273"/>
      <c r="HR33" s="273"/>
      <c r="HS33" s="273"/>
      <c r="HT33" s="273"/>
      <c r="HU33" s="273"/>
      <c r="HV33" s="273"/>
      <c r="HW33" s="273"/>
      <c r="HX33" s="273"/>
      <c r="HY33" s="273"/>
      <c r="HZ33" s="273"/>
      <c r="IA33" s="273"/>
      <c r="IB33" s="273"/>
      <c r="IC33" s="273"/>
      <c r="ID33" s="273"/>
      <c r="IE33" s="273"/>
      <c r="IF33" s="273"/>
      <c r="IG33" s="273"/>
      <c r="IH33" s="273"/>
      <c r="II33" s="273"/>
      <c r="IJ33" s="273"/>
      <c r="IK33" s="273"/>
      <c r="IL33" s="273"/>
      <c r="IM33" s="273"/>
      <c r="IN33" s="273"/>
      <c r="IO33" s="273"/>
      <c r="IP33" s="273"/>
      <c r="IQ33" s="273"/>
      <c r="IR33" s="273"/>
      <c r="IS33" s="273"/>
      <c r="IT33" s="273"/>
      <c r="IU33" s="273"/>
      <c r="IV33" s="273"/>
      <c r="IW33" s="273"/>
      <c r="IX33" s="273"/>
      <c r="IY33" s="273"/>
      <c r="IZ33" s="273"/>
      <c r="JA33" s="273"/>
      <c r="JB33" s="273"/>
      <c r="JC33" s="273"/>
      <c r="JD33" s="273"/>
      <c r="JE33" s="273"/>
      <c r="JF33" s="273"/>
      <c r="JG33" s="273"/>
      <c r="JH33" s="273"/>
      <c r="JI33" s="273"/>
      <c r="JJ33" s="273"/>
      <c r="JK33" s="273"/>
      <c r="JL33" s="273"/>
      <c r="JM33" s="273"/>
      <c r="JN33" s="273"/>
      <c r="JO33" s="273"/>
      <c r="JP33" s="273"/>
      <c r="JQ33" s="273"/>
      <c r="JR33" s="273"/>
      <c r="JS33" s="273"/>
      <c r="JT33" s="273"/>
      <c r="JU33" s="273"/>
      <c r="JV33" s="273"/>
      <c r="JW33" s="273"/>
      <c r="JX33" s="273"/>
      <c r="JY33" s="273"/>
      <c r="JZ33" s="273"/>
      <c r="KA33" s="273"/>
      <c r="KB33" s="273"/>
      <c r="KC33" s="273"/>
      <c r="KD33" s="273"/>
      <c r="KE33" s="273"/>
      <c r="KF33" s="273"/>
      <c r="KG33" s="273"/>
      <c r="KH33" s="273"/>
      <c r="KI33" s="273"/>
      <c r="KJ33" s="273"/>
      <c r="KK33" s="273"/>
      <c r="KL33" s="273"/>
      <c r="KM33" s="273"/>
      <c r="KN33" s="273"/>
      <c r="KO33" s="273"/>
      <c r="KP33" s="273"/>
      <c r="KQ33" s="273"/>
      <c r="KR33" s="273"/>
      <c r="KS33" s="273"/>
      <c r="KT33" s="273"/>
      <c r="KU33" s="273"/>
      <c r="KV33" s="273"/>
      <c r="KW33" s="273"/>
      <c r="KX33" s="273"/>
      <c r="KY33" s="273"/>
      <c r="KZ33" s="273"/>
      <c r="LA33" s="273"/>
      <c r="LB33" s="273"/>
      <c r="LC33" s="273"/>
      <c r="LD33" s="273"/>
      <c r="LE33" s="273"/>
      <c r="LF33" s="273"/>
      <c r="LG33" s="273"/>
      <c r="LH33" s="273"/>
      <c r="LI33" s="273"/>
      <c r="LJ33" s="273"/>
      <c r="LK33" s="273"/>
      <c r="LL33" s="273"/>
      <c r="LM33" s="273"/>
      <c r="LN33" s="273"/>
      <c r="LO33" s="273"/>
      <c r="LP33" s="273"/>
      <c r="LQ33" s="273"/>
      <c r="LR33" s="273"/>
      <c r="LS33" s="273"/>
      <c r="LT33" s="273"/>
      <c r="LU33" s="273"/>
      <c r="LV33" s="273"/>
      <c r="LW33" s="273"/>
      <c r="LX33" s="273"/>
      <c r="LY33" s="273"/>
      <c r="LZ33" s="273"/>
      <c r="MA33" s="273"/>
      <c r="MB33" s="273"/>
      <c r="MC33" s="273"/>
      <c r="MD33" s="273"/>
      <c r="ME33" s="273"/>
      <c r="MF33" s="273"/>
      <c r="MG33" s="273"/>
      <c r="MH33" s="273"/>
      <c r="MI33" s="273"/>
      <c r="MJ33" s="273"/>
      <c r="MK33" s="273"/>
      <c r="ML33" s="273"/>
      <c r="MM33" s="273"/>
      <c r="MN33" s="273"/>
      <c r="MO33" s="273"/>
      <c r="MP33" s="273"/>
      <c r="MQ33" s="273"/>
      <c r="MR33" s="273"/>
      <c r="MS33" s="273"/>
      <c r="MT33" s="273"/>
      <c r="MU33" s="273"/>
      <c r="MV33" s="273"/>
      <c r="MW33" s="273"/>
      <c r="MX33" s="273"/>
      <c r="MY33" s="273"/>
      <c r="MZ33" s="273"/>
      <c r="NA33" s="273"/>
      <c r="NB33" s="273"/>
      <c r="NC33" s="273"/>
      <c r="ND33" s="273"/>
      <c r="NE33" s="273"/>
      <c r="NF33" s="273"/>
      <c r="NG33" s="273"/>
      <c r="NH33" s="273"/>
      <c r="NI33" s="273"/>
      <c r="NJ33" s="273"/>
      <c r="NK33" s="273"/>
      <c r="NL33" s="273"/>
      <c r="NM33" s="273"/>
      <c r="NN33" s="273"/>
      <c r="NO33" s="273"/>
      <c r="NP33" s="273"/>
      <c r="NQ33" s="273"/>
      <c r="NR33" s="273"/>
      <c r="NS33" s="273"/>
      <c r="NT33" s="273"/>
      <c r="NU33" s="273"/>
      <c r="NV33" s="273"/>
      <c r="NW33" s="273"/>
      <c r="NX33" s="273"/>
      <c r="NY33" s="273"/>
      <c r="NZ33" s="273"/>
      <c r="OA33" s="273"/>
      <c r="OB33" s="273"/>
      <c r="OC33" s="273"/>
      <c r="OD33" s="273"/>
      <c r="OE33" s="273"/>
      <c r="OF33" s="273"/>
      <c r="OG33" s="273"/>
      <c r="OH33" s="273"/>
      <c r="OI33" s="273"/>
      <c r="OJ33" s="273"/>
      <c r="OK33" s="273"/>
      <c r="OL33" s="273"/>
      <c r="OM33" s="273"/>
      <c r="ON33" s="273"/>
      <c r="OO33" s="273"/>
      <c r="OP33" s="273"/>
      <c r="OQ33" s="273"/>
      <c r="OR33" s="273"/>
      <c r="OS33" s="273"/>
      <c r="OT33" s="273"/>
      <c r="OU33" s="273"/>
      <c r="OV33" s="273"/>
      <c r="OW33" s="273"/>
      <c r="OX33" s="273"/>
      <c r="OY33" s="273"/>
      <c r="OZ33" s="273"/>
      <c r="PA33" s="273"/>
      <c r="PB33" s="273"/>
      <c r="PC33" s="273"/>
      <c r="PD33" s="273"/>
      <c r="PE33" s="273"/>
      <c r="PF33" s="273"/>
      <c r="PG33" s="273"/>
      <c r="PH33" s="273"/>
      <c r="PI33" s="273"/>
      <c r="PJ33" s="273"/>
      <c r="PK33" s="273"/>
      <c r="PL33" s="273"/>
      <c r="PM33" s="273"/>
      <c r="PN33" s="273"/>
      <c r="PO33" s="273"/>
      <c r="PP33" s="273"/>
      <c r="PQ33" s="273"/>
      <c r="PR33" s="273"/>
      <c r="PS33" s="273"/>
      <c r="PT33" s="273"/>
      <c r="PU33" s="273"/>
      <c r="PV33" s="273"/>
      <c r="PW33" s="273"/>
      <c r="PX33" s="273"/>
      <c r="PY33" s="273"/>
      <c r="PZ33" s="273"/>
      <c r="QA33" s="273"/>
      <c r="QB33" s="273"/>
      <c r="QC33" s="273"/>
      <c r="QD33" s="273"/>
      <c r="QE33" s="273"/>
      <c r="QF33" s="273"/>
      <c r="QG33" s="273"/>
      <c r="QH33" s="273"/>
      <c r="QI33" s="273"/>
      <c r="QJ33" s="273"/>
      <c r="QK33" s="273"/>
      <c r="QL33" s="273"/>
      <c r="QM33" s="273"/>
      <c r="QN33" s="273"/>
      <c r="QO33" s="273"/>
      <c r="QP33" s="273"/>
      <c r="QQ33" s="273"/>
      <c r="QR33" s="273"/>
      <c r="QS33" s="273"/>
      <c r="QT33" s="273"/>
      <c r="QU33" s="273"/>
      <c r="QV33" s="273"/>
      <c r="QW33" s="273"/>
      <c r="QX33" s="273"/>
      <c r="QY33" s="273"/>
      <c r="QZ33" s="273"/>
      <c r="RA33" s="273"/>
      <c r="RB33" s="273"/>
      <c r="RC33" s="273"/>
      <c r="RD33" s="273"/>
      <c r="RE33" s="273"/>
      <c r="RF33" s="273"/>
      <c r="RG33" s="273"/>
      <c r="RH33" s="273"/>
      <c r="RI33" s="273"/>
      <c r="RJ33" s="273"/>
      <c r="RK33" s="273"/>
      <c r="RL33" s="273"/>
      <c r="RM33" s="273"/>
      <c r="RN33" s="273"/>
      <c r="RO33" s="273"/>
      <c r="RP33" s="273"/>
      <c r="RQ33" s="273"/>
      <c r="RR33" s="273"/>
      <c r="RS33" s="273"/>
      <c r="RT33" s="273"/>
      <c r="RU33" s="273"/>
      <c r="RV33" s="273"/>
      <c r="RW33" s="273"/>
      <c r="RX33" s="273"/>
      <c r="RY33" s="273"/>
      <c r="RZ33" s="273"/>
      <c r="SA33" s="273"/>
      <c r="SB33" s="273"/>
      <c r="SC33" s="273"/>
      <c r="SD33" s="273"/>
      <c r="SE33" s="273"/>
      <c r="SF33" s="273"/>
      <c r="SG33" s="273"/>
      <c r="SH33" s="273"/>
      <c r="SI33" s="273"/>
      <c r="SJ33" s="273"/>
      <c r="SK33" s="273"/>
      <c r="SL33" s="273"/>
      <c r="SM33" s="273"/>
      <c r="SN33" s="273"/>
      <c r="SO33" s="273"/>
      <c r="SP33" s="273"/>
      <c r="SQ33" s="273"/>
      <c r="SR33" s="273"/>
      <c r="SS33" s="273"/>
      <c r="ST33" s="273"/>
      <c r="SU33" s="273"/>
      <c r="SV33" s="273"/>
      <c r="SW33" s="273"/>
      <c r="SX33" s="273"/>
      <c r="SY33" s="273"/>
      <c r="SZ33" s="273"/>
      <c r="TA33" s="273"/>
      <c r="TB33" s="273"/>
      <c r="TC33" s="273"/>
      <c r="TD33" s="273"/>
      <c r="TE33" s="273"/>
      <c r="TF33" s="273"/>
      <c r="TG33" s="273"/>
      <c r="TH33" s="273"/>
      <c r="TI33" s="273"/>
      <c r="TJ33" s="273"/>
      <c r="TK33" s="273"/>
      <c r="TL33" s="273"/>
      <c r="TM33" s="273"/>
      <c r="TN33" s="273"/>
      <c r="TO33" s="273"/>
      <c r="TP33" s="273"/>
      <c r="TQ33" s="273"/>
      <c r="TR33" s="273"/>
      <c r="TS33" s="273"/>
      <c r="TT33" s="273"/>
      <c r="TU33" s="273"/>
      <c r="TV33" s="273"/>
      <c r="TW33" s="273"/>
      <c r="TX33" s="273"/>
      <c r="TY33" s="273"/>
      <c r="TZ33" s="273"/>
      <c r="UA33" s="273"/>
      <c r="UB33" s="273"/>
      <c r="UC33" s="273"/>
      <c r="UD33" s="273"/>
      <c r="UE33" s="273"/>
      <c r="UF33" s="273"/>
      <c r="UG33" s="273"/>
      <c r="UH33" s="273"/>
      <c r="UI33" s="273"/>
      <c r="UJ33" s="273"/>
      <c r="UK33" s="273"/>
      <c r="UL33" s="273"/>
      <c r="UM33" s="273"/>
      <c r="UN33" s="273"/>
      <c r="UO33" s="273"/>
      <c r="UP33" s="273"/>
      <c r="UQ33" s="273"/>
      <c r="UR33" s="273"/>
      <c r="US33" s="273"/>
      <c r="UT33" s="273"/>
      <c r="UU33" s="273"/>
      <c r="UV33" s="273"/>
      <c r="UW33" s="273"/>
      <c r="UX33" s="273"/>
      <c r="UY33" s="273"/>
      <c r="UZ33" s="273"/>
      <c r="VA33" s="273"/>
      <c r="VB33" s="273"/>
      <c r="VC33" s="273"/>
      <c r="VD33" s="273"/>
      <c r="VE33" s="273"/>
      <c r="VF33" s="273"/>
      <c r="VG33" s="273"/>
      <c r="VH33" s="273"/>
      <c r="VI33" s="273"/>
      <c r="VJ33" s="273"/>
      <c r="VK33" s="273"/>
      <c r="VL33" s="273"/>
      <c r="VM33" s="273"/>
      <c r="VN33" s="273"/>
      <c r="VO33" s="273"/>
      <c r="VP33" s="273"/>
      <c r="VQ33" s="273"/>
      <c r="VR33" s="273"/>
      <c r="VS33" s="273"/>
      <c r="VT33" s="273"/>
      <c r="VU33" s="273"/>
      <c r="VV33" s="273"/>
      <c r="VW33" s="273"/>
      <c r="VX33" s="273"/>
      <c r="VY33" s="273"/>
      <c r="VZ33" s="273"/>
      <c r="WA33" s="273"/>
      <c r="WB33" s="273"/>
      <c r="WC33" s="273"/>
      <c r="WD33" s="273"/>
      <c r="WE33" s="273"/>
      <c r="WF33" s="273"/>
      <c r="WG33" s="273"/>
      <c r="WH33" s="273"/>
      <c r="WI33" s="273"/>
      <c r="WJ33" s="273"/>
      <c r="WK33" s="273"/>
      <c r="WL33" s="273"/>
      <c r="WM33" s="273"/>
      <c r="WN33" s="273"/>
      <c r="WO33" s="273"/>
      <c r="WP33" s="273"/>
      <c r="WQ33" s="273"/>
      <c r="WR33" s="273"/>
      <c r="WS33" s="273"/>
      <c r="WT33" s="273"/>
      <c r="WU33" s="273"/>
      <c r="WV33" s="273"/>
      <c r="WW33" s="273"/>
      <c r="WX33" s="273"/>
      <c r="WY33" s="273"/>
      <c r="WZ33" s="273"/>
      <c r="XA33" s="273"/>
      <c r="XB33" s="273"/>
      <c r="XC33" s="273"/>
      <c r="XD33" s="273"/>
      <c r="XE33" s="273"/>
      <c r="XF33" s="273"/>
      <c r="XG33" s="273"/>
      <c r="XH33" s="273"/>
      <c r="XI33" s="273"/>
      <c r="XJ33" s="273"/>
      <c r="XK33" s="273"/>
      <c r="XL33" s="273"/>
      <c r="XM33" s="273"/>
      <c r="XN33" s="273"/>
      <c r="XO33" s="273"/>
      <c r="XP33" s="273"/>
      <c r="XQ33" s="273"/>
      <c r="XR33" s="273"/>
      <c r="XS33" s="273"/>
      <c r="XT33" s="273"/>
      <c r="XU33" s="273"/>
      <c r="XV33" s="273"/>
      <c r="XW33" s="273"/>
      <c r="XX33" s="273"/>
      <c r="XY33" s="273"/>
      <c r="XZ33" s="273"/>
      <c r="YA33" s="273"/>
      <c r="YB33" s="273"/>
      <c r="YC33" s="273"/>
      <c r="YD33" s="273"/>
      <c r="YE33" s="273"/>
      <c r="YF33" s="273"/>
      <c r="YG33" s="273"/>
      <c r="YH33" s="273"/>
      <c r="YI33" s="273"/>
      <c r="YJ33" s="273"/>
      <c r="YK33" s="273"/>
      <c r="YL33" s="273"/>
      <c r="YM33" s="273"/>
      <c r="YN33" s="273"/>
      <c r="YO33" s="273"/>
      <c r="YP33" s="273"/>
      <c r="YQ33" s="273"/>
      <c r="YR33" s="273"/>
      <c r="YS33" s="273"/>
      <c r="YT33" s="273"/>
      <c r="YU33" s="273"/>
      <c r="YV33" s="273"/>
      <c r="YW33" s="273"/>
      <c r="YX33" s="273"/>
      <c r="YY33" s="273"/>
      <c r="YZ33" s="273"/>
      <c r="ZA33" s="273"/>
      <c r="ZB33" s="273"/>
      <c r="ZC33" s="273"/>
      <c r="ZD33" s="273"/>
      <c r="ZE33" s="273"/>
      <c r="ZF33" s="273"/>
      <c r="ZG33" s="273"/>
      <c r="ZH33" s="273"/>
      <c r="ZI33" s="273"/>
      <c r="ZJ33" s="273"/>
      <c r="ZK33" s="273"/>
      <c r="ZL33" s="273"/>
      <c r="ZM33" s="273"/>
      <c r="ZN33" s="273"/>
      <c r="ZO33" s="273"/>
      <c r="ZP33" s="273"/>
      <c r="ZQ33" s="273"/>
      <c r="ZR33" s="273"/>
      <c r="ZS33" s="273"/>
      <c r="ZT33" s="273"/>
      <c r="ZU33" s="273"/>
      <c r="ZV33" s="273"/>
      <c r="ZW33" s="273"/>
      <c r="ZX33" s="273"/>
      <c r="ZY33" s="273"/>
      <c r="ZZ33" s="273"/>
      <c r="AAA33" s="273"/>
      <c r="AAB33" s="273"/>
      <c r="AAC33" s="273"/>
      <c r="AAD33" s="273"/>
      <c r="AAE33" s="273"/>
      <c r="AAF33" s="273"/>
      <c r="AAG33" s="273"/>
      <c r="AAH33" s="273"/>
      <c r="AAI33" s="273"/>
      <c r="AAJ33" s="273"/>
      <c r="AAK33" s="273"/>
      <c r="AAL33" s="273"/>
      <c r="AAM33" s="273"/>
      <c r="AAN33" s="273"/>
      <c r="AAO33" s="273"/>
      <c r="AAP33" s="273"/>
      <c r="AAQ33" s="273"/>
      <c r="AAR33" s="273"/>
      <c r="AAS33" s="273"/>
      <c r="AAT33" s="273"/>
      <c r="AAU33" s="273"/>
      <c r="AAV33" s="273"/>
      <c r="AAW33" s="273"/>
      <c r="AAX33" s="273"/>
      <c r="AAY33" s="273"/>
      <c r="AAZ33" s="273"/>
      <c r="ABA33" s="273"/>
      <c r="ABB33" s="273"/>
      <c r="ABC33" s="273"/>
      <c r="ABD33" s="273"/>
      <c r="ABE33" s="273"/>
      <c r="ABF33" s="273"/>
      <c r="ABG33" s="273"/>
      <c r="ABH33" s="273"/>
      <c r="ABI33" s="273"/>
      <c r="ABJ33" s="273"/>
      <c r="ABK33" s="273"/>
      <c r="ABL33" s="273"/>
      <c r="ABM33" s="273"/>
      <c r="ABN33" s="273"/>
      <c r="ABO33" s="273"/>
      <c r="ABP33" s="273"/>
      <c r="ABQ33" s="273"/>
      <c r="ABR33" s="273"/>
      <c r="ABS33" s="273"/>
      <c r="ABT33" s="273"/>
      <c r="ABU33" s="273"/>
      <c r="ABV33" s="273"/>
      <c r="ABW33" s="273"/>
      <c r="ABX33" s="273"/>
      <c r="ABY33" s="273"/>
      <c r="ABZ33" s="273"/>
      <c r="ACA33" s="273"/>
      <c r="ACB33" s="273"/>
      <c r="ACC33" s="273"/>
      <c r="ACD33" s="273"/>
      <c r="ACE33" s="273"/>
      <c r="ACF33" s="273"/>
      <c r="ACG33" s="273"/>
      <c r="ACH33" s="273"/>
      <c r="ACI33" s="273"/>
      <c r="ACJ33" s="273"/>
      <c r="ACK33" s="273"/>
      <c r="ACL33" s="273"/>
      <c r="ACM33" s="273"/>
      <c r="ACN33" s="273"/>
      <c r="ACO33" s="273"/>
      <c r="ACP33" s="273"/>
      <c r="ACQ33" s="273"/>
      <c r="ACR33" s="273"/>
      <c r="ACS33" s="273"/>
      <c r="ACT33" s="273"/>
      <c r="ACU33" s="273"/>
      <c r="ACV33" s="273"/>
      <c r="ACW33" s="273"/>
      <c r="ACX33" s="273"/>
      <c r="ACY33" s="273"/>
      <c r="ACZ33" s="273"/>
      <c r="ADA33" s="273"/>
      <c r="ADB33" s="273"/>
      <c r="ADC33" s="273"/>
      <c r="ADD33" s="273"/>
      <c r="ADE33" s="273"/>
      <c r="ADF33" s="273"/>
      <c r="ADG33" s="273"/>
      <c r="ADH33" s="273"/>
      <c r="ADI33" s="273"/>
      <c r="ADJ33" s="273"/>
      <c r="ADK33" s="273"/>
      <c r="ADL33" s="273"/>
      <c r="ADM33" s="273"/>
      <c r="ADN33" s="273"/>
      <c r="ADO33" s="273"/>
      <c r="ADP33" s="273"/>
      <c r="ADQ33" s="273"/>
      <c r="ADR33" s="273"/>
      <c r="ADS33" s="273"/>
      <c r="ADT33" s="273"/>
      <c r="ADU33" s="273"/>
      <c r="ADV33" s="273"/>
      <c r="ADW33" s="273"/>
      <c r="ADX33" s="273"/>
      <c r="ADY33" s="273"/>
      <c r="ADZ33" s="273"/>
      <c r="AEA33" s="273"/>
      <c r="AEB33" s="273"/>
      <c r="AEC33" s="273"/>
      <c r="AED33" s="273"/>
      <c r="AEE33" s="273"/>
      <c r="AEF33" s="273"/>
      <c r="AEG33" s="273"/>
      <c r="AEH33" s="273"/>
      <c r="AEI33" s="273"/>
      <c r="AEJ33" s="273"/>
      <c r="AEK33" s="273"/>
      <c r="AEL33" s="273"/>
      <c r="AEM33" s="273"/>
      <c r="AEN33" s="273"/>
      <c r="AEO33" s="273"/>
      <c r="AEP33" s="273"/>
      <c r="AEQ33" s="273"/>
      <c r="AER33" s="273"/>
      <c r="AES33" s="273"/>
      <c r="AET33" s="273"/>
      <c r="AEU33" s="273"/>
      <c r="AEV33" s="273"/>
      <c r="AEW33" s="273"/>
      <c r="AEX33" s="273"/>
      <c r="AEY33" s="273"/>
      <c r="AEZ33" s="273"/>
      <c r="AFA33" s="273"/>
      <c r="AFB33" s="273"/>
      <c r="AFC33" s="273"/>
      <c r="AFD33" s="273"/>
      <c r="AFE33" s="273"/>
      <c r="AFF33" s="273"/>
      <c r="AFG33" s="273"/>
      <c r="AFH33" s="273"/>
      <c r="AFI33" s="273"/>
      <c r="AFJ33" s="273"/>
      <c r="AFK33" s="273"/>
      <c r="AFL33" s="273"/>
      <c r="AFM33" s="273"/>
      <c r="AFN33" s="273"/>
      <c r="AFO33" s="273"/>
      <c r="AFP33" s="273"/>
      <c r="AFQ33" s="273"/>
      <c r="AFR33" s="273"/>
      <c r="AFS33" s="273"/>
      <c r="AFT33" s="273"/>
      <c r="AFU33" s="273"/>
      <c r="AFV33" s="273"/>
      <c r="AFW33" s="273"/>
      <c r="AFX33" s="273"/>
      <c r="AFY33" s="273"/>
      <c r="AFZ33" s="273"/>
      <c r="AGA33" s="273"/>
      <c r="AGB33" s="273"/>
      <c r="AGC33" s="273"/>
      <c r="AGD33" s="273"/>
      <c r="AGE33" s="273"/>
      <c r="AGF33" s="273"/>
      <c r="AGG33" s="273"/>
      <c r="AGH33" s="273"/>
      <c r="AGI33" s="273"/>
      <c r="AGJ33" s="273"/>
      <c r="AGK33" s="273"/>
      <c r="AGL33" s="273"/>
      <c r="AGM33" s="273"/>
      <c r="AGN33" s="273"/>
      <c r="AGO33" s="273"/>
      <c r="AGP33" s="273"/>
      <c r="AGQ33" s="273"/>
      <c r="AGR33" s="273"/>
      <c r="AGS33" s="273"/>
      <c r="AGT33" s="273"/>
      <c r="AGU33" s="273"/>
      <c r="AGV33" s="273"/>
      <c r="AGW33" s="273"/>
      <c r="AGX33" s="273"/>
      <c r="AGY33" s="273"/>
      <c r="AGZ33" s="273"/>
      <c r="AHA33" s="273"/>
      <c r="AHB33" s="273"/>
      <c r="AHC33" s="273"/>
      <c r="AHD33" s="273"/>
      <c r="AHE33" s="273"/>
      <c r="AHF33" s="273"/>
      <c r="AHG33" s="273"/>
      <c r="AHH33" s="273"/>
      <c r="AHI33" s="273"/>
      <c r="AHJ33" s="273"/>
      <c r="AHK33" s="273"/>
      <c r="AHL33" s="273"/>
      <c r="AHM33" s="273"/>
      <c r="AHN33" s="273"/>
      <c r="AHO33" s="273"/>
      <c r="AHP33" s="273"/>
      <c r="AHQ33" s="273"/>
      <c r="AHR33" s="273"/>
      <c r="AHS33" s="273"/>
      <c r="AHT33" s="273"/>
      <c r="AHU33" s="273"/>
      <c r="AHV33" s="273"/>
      <c r="AHW33" s="273"/>
      <c r="AHX33" s="273"/>
      <c r="AHY33" s="273"/>
      <c r="AHZ33" s="273"/>
      <c r="AIA33" s="273"/>
      <c r="AIB33" s="273"/>
      <c r="AIC33" s="273"/>
      <c r="AID33" s="273"/>
      <c r="AIE33" s="273"/>
      <c r="AIF33" s="273"/>
      <c r="AIG33" s="273"/>
      <c r="AIH33" s="273"/>
      <c r="AII33" s="273"/>
      <c r="AIJ33" s="273"/>
      <c r="AIK33" s="273"/>
      <c r="AIL33" s="273"/>
      <c r="AIM33" s="273"/>
      <c r="AIN33" s="273"/>
      <c r="AIO33" s="273"/>
      <c r="AIP33" s="273"/>
      <c r="AIQ33" s="273"/>
      <c r="AIR33" s="273"/>
      <c r="AIS33" s="273"/>
      <c r="AIT33" s="273"/>
      <c r="AIU33" s="273"/>
      <c r="AIV33" s="273"/>
      <c r="AIW33" s="273"/>
      <c r="AIX33" s="273"/>
      <c r="AIY33" s="273"/>
      <c r="AIZ33" s="273"/>
      <c r="AJA33" s="273"/>
      <c r="AJB33" s="273"/>
      <c r="AJC33" s="273"/>
      <c r="AJD33" s="273"/>
      <c r="AJE33" s="273"/>
      <c r="AJF33" s="273"/>
      <c r="AJG33" s="273"/>
      <c r="AJH33" s="273"/>
      <c r="AJI33" s="273"/>
      <c r="AJJ33" s="273"/>
      <c r="AJK33" s="273"/>
      <c r="AJL33" s="273"/>
      <c r="AJM33" s="273"/>
      <c r="AJN33" s="273"/>
      <c r="AJO33" s="273"/>
      <c r="AJP33" s="273"/>
      <c r="AJQ33" s="273"/>
      <c r="AJR33" s="273"/>
      <c r="AJS33" s="273"/>
      <c r="AJT33" s="273"/>
      <c r="AJU33" s="273"/>
      <c r="AJV33" s="273"/>
      <c r="AJW33" s="273"/>
      <c r="AJX33" s="273"/>
      <c r="AJY33" s="273"/>
      <c r="AJZ33" s="273"/>
      <c r="AKA33" s="273"/>
      <c r="AKB33" s="273"/>
      <c r="AKC33" s="273"/>
      <c r="AKD33" s="273"/>
      <c r="AKE33" s="273"/>
      <c r="AKF33" s="273"/>
      <c r="AKG33" s="273"/>
      <c r="AKH33" s="273"/>
      <c r="AKI33" s="273"/>
      <c r="AKJ33" s="273"/>
      <c r="AKK33" s="273"/>
      <c r="AKL33" s="273"/>
      <c r="AKM33" s="273"/>
      <c r="AKN33" s="273"/>
      <c r="AKO33" s="273"/>
      <c r="AKP33" s="273"/>
      <c r="AKQ33" s="273"/>
      <c r="AKR33" s="273"/>
      <c r="AKS33" s="273"/>
      <c r="AKT33" s="273"/>
      <c r="AKU33" s="273"/>
      <c r="AKV33" s="273"/>
      <c r="AKW33" s="273"/>
      <c r="AKX33" s="273"/>
      <c r="AKY33" s="273"/>
      <c r="AKZ33" s="273"/>
      <c r="ALA33" s="273"/>
      <c r="ALB33" s="273"/>
      <c r="ALC33" s="273"/>
      <c r="ALD33" s="273"/>
      <c r="ALE33" s="273"/>
      <c r="ALF33" s="273"/>
      <c r="ALG33" s="273"/>
      <c r="ALH33" s="273"/>
      <c r="ALI33" s="273"/>
      <c r="ALJ33" s="273"/>
      <c r="ALK33" s="273"/>
      <c r="ALL33" s="273"/>
      <c r="ALM33" s="273"/>
      <c r="ALN33" s="273"/>
      <c r="ALO33" s="273"/>
      <c r="ALP33" s="273"/>
      <c r="ALQ33" s="273"/>
      <c r="ALR33" s="273"/>
      <c r="ALS33" s="273"/>
      <c r="ALT33" s="273"/>
      <c r="ALU33" s="273"/>
      <c r="ALV33" s="273"/>
      <c r="ALW33" s="273"/>
      <c r="ALX33" s="273"/>
      <c r="ALY33" s="273"/>
      <c r="ALZ33" s="273"/>
      <c r="AMA33" s="273"/>
      <c r="AMB33" s="273"/>
      <c r="AMC33" s="273"/>
      <c r="AMD33" s="273"/>
      <c r="AME33" s="273"/>
      <c r="AMF33" s="273"/>
      <c r="AMG33" s="273"/>
      <c r="AMH33" s="273"/>
      <c r="AMI33" s="273"/>
      <c r="AMJ33" s="273"/>
    </row>
    <row r="34" spans="1:1024" s="332" customFormat="1" ht="10.5" customHeight="1" x14ac:dyDescent="0.2">
      <c r="A34" s="341">
        <v>23</v>
      </c>
      <c r="B34" s="385"/>
      <c r="C34" s="379"/>
      <c r="D34" s="386" t="s">
        <v>63</v>
      </c>
      <c r="E34" s="344"/>
      <c r="F34" s="387"/>
      <c r="G34" s="387"/>
      <c r="H34" s="388"/>
      <c r="I34" s="388"/>
      <c r="J34" s="389"/>
      <c r="K34" s="388"/>
      <c r="L34" s="388"/>
      <c r="M34" s="388"/>
      <c r="N34" s="388"/>
      <c r="O34" s="388"/>
      <c r="P34" s="388"/>
      <c r="Q34" s="388"/>
      <c r="R34" s="367"/>
      <c r="S34" s="351"/>
      <c r="T34" s="362">
        <v>23</v>
      </c>
      <c r="U34" s="390" t="s">
        <v>63</v>
      </c>
      <c r="V34" s="388"/>
      <c r="W34" s="387"/>
      <c r="X34" s="387"/>
      <c r="Y34" s="388"/>
      <c r="Z34" s="388"/>
      <c r="AA34" s="389"/>
      <c r="AB34" s="388"/>
      <c r="AC34" s="388"/>
      <c r="AD34" s="388"/>
      <c r="AE34" s="388"/>
      <c r="AF34" s="388"/>
      <c r="AG34" s="388"/>
      <c r="AH34" s="388"/>
      <c r="AI34" s="388"/>
      <c r="AJ34" s="388"/>
      <c r="AK34" s="388"/>
      <c r="AL34" s="388"/>
      <c r="AM34" s="388"/>
      <c r="AN34" s="388"/>
      <c r="AO34" s="388"/>
      <c r="AP34" s="388"/>
      <c r="AQ34" s="388"/>
      <c r="AR34" s="391"/>
      <c r="AS34" s="391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</row>
    <row r="35" spans="1:1024" ht="24.75" customHeight="1" x14ac:dyDescent="0.2">
      <c r="A35" s="341">
        <v>24</v>
      </c>
      <c r="B35" s="342">
        <v>0.66</v>
      </c>
      <c r="C35" s="379"/>
      <c r="D35" s="1631" t="s">
        <v>64</v>
      </c>
      <c r="E35" s="344" t="s">
        <v>49</v>
      </c>
      <c r="F35" s="383">
        <v>70</v>
      </c>
      <c r="G35" s="383">
        <v>70</v>
      </c>
      <c r="H35" s="359">
        <f>G35*100/F35</f>
        <v>100</v>
      </c>
      <c r="I35" s="359">
        <v>1</v>
      </c>
      <c r="J35" s="384">
        <f>I35*G35</f>
        <v>70</v>
      </c>
      <c r="K35" s="348">
        <f>J35*B35</f>
        <v>46.2</v>
      </c>
      <c r="L35" s="348">
        <f>B35*7960</f>
        <v>5253.6</v>
      </c>
      <c r="M35" s="348">
        <f>L35*J35</f>
        <v>367752</v>
      </c>
      <c r="N35" s="348"/>
      <c r="O35" s="348"/>
      <c r="P35" s="349">
        <f>K35+N35</f>
        <v>46.2</v>
      </c>
      <c r="Q35" s="349">
        <f>M35+P35</f>
        <v>367798.2</v>
      </c>
      <c r="R35" s="367"/>
      <c r="S35" s="351"/>
      <c r="T35" s="362">
        <v>24</v>
      </c>
      <c r="U35" s="1632" t="s">
        <v>64</v>
      </c>
      <c r="V35" s="363"/>
      <c r="W35" s="383">
        <v>70</v>
      </c>
      <c r="X35" s="383">
        <v>70</v>
      </c>
      <c r="Y35" s="359">
        <f>X35*100/W35</f>
        <v>100</v>
      </c>
      <c r="Z35" s="359">
        <v>1</v>
      </c>
      <c r="AA35" s="384">
        <f>Z35*X35</f>
        <v>70</v>
      </c>
      <c r="AB35" s="382"/>
      <c r="AC35" s="355">
        <f>AF35+AH35+AJ35+AL35+AN35+AP35+AR35+AT35+AV35+AX35+AZ35+BB35</f>
        <v>70</v>
      </c>
      <c r="AD35" s="355">
        <f>AG35+AI35+AK35+AM35+AO35+AQ35+AS35+AU35+AW35+AY35+BA35+BC35</f>
        <v>0</v>
      </c>
      <c r="AE35" s="356">
        <f>AD35*100/AC35</f>
        <v>0</v>
      </c>
      <c r="AF35" s="381"/>
      <c r="AG35" s="381"/>
      <c r="AH35" s="381"/>
      <c r="AI35" s="381"/>
      <c r="AJ35" s="381"/>
      <c r="AK35" s="381"/>
      <c r="AL35" s="381"/>
      <c r="AM35" s="381"/>
      <c r="AN35" s="381"/>
      <c r="AO35" s="381"/>
      <c r="AP35" s="381"/>
      <c r="AQ35" s="381"/>
      <c r="AR35" s="358"/>
      <c r="AS35" s="358"/>
      <c r="AT35" s="359">
        <v>70</v>
      </c>
      <c r="AU35" s="359"/>
      <c r="AV35" s="359"/>
      <c r="AW35" s="359"/>
      <c r="AX35" s="359"/>
      <c r="AY35" s="359"/>
      <c r="AZ35" s="359"/>
      <c r="BA35" s="359"/>
      <c r="BB35" s="382"/>
      <c r="BC35" s="382"/>
      <c r="BD35" s="355">
        <f>AF35+AH35+AJ35+AL35+AN35+AP35+AR35+AT35+AV35+AX35+AZ35</f>
        <v>70</v>
      </c>
      <c r="BE35" s="355">
        <f>AG35+AI35+AK35+AM35+AO35+AQ35+AS35+AU35+AW35+AY35+BA35+BC35</f>
        <v>0</v>
      </c>
      <c r="BF35" s="273"/>
      <c r="BG35" s="273"/>
      <c r="BH35" s="273"/>
      <c r="BI35" s="273"/>
      <c r="BJ35" s="273"/>
      <c r="BK35" s="273"/>
      <c r="BL35" s="273"/>
      <c r="BM35" s="273"/>
      <c r="BN35" s="273"/>
      <c r="BO35" s="273"/>
      <c r="BP35" s="273"/>
      <c r="BQ35" s="273"/>
      <c r="BR35" s="273"/>
      <c r="BS35" s="273"/>
      <c r="BT35" s="273"/>
      <c r="BU35" s="273"/>
      <c r="BV35" s="273"/>
      <c r="BW35" s="273"/>
      <c r="BX35" s="273"/>
      <c r="BY35" s="273"/>
      <c r="BZ35" s="273"/>
      <c r="CA35" s="273"/>
      <c r="CB35" s="273"/>
      <c r="CC35" s="273"/>
      <c r="CD35" s="273"/>
      <c r="CE35" s="273"/>
      <c r="CF35" s="273"/>
      <c r="CG35" s="273"/>
      <c r="CH35" s="273"/>
      <c r="CI35" s="273"/>
      <c r="CJ35" s="273"/>
      <c r="CK35" s="273"/>
      <c r="CL35" s="273"/>
      <c r="CM35" s="273"/>
      <c r="CN35" s="273"/>
      <c r="CO35" s="273"/>
      <c r="CP35" s="273"/>
      <c r="CQ35" s="273"/>
      <c r="CR35" s="273"/>
      <c r="CS35" s="273"/>
      <c r="CT35" s="273"/>
      <c r="CU35" s="273"/>
      <c r="CV35" s="273"/>
      <c r="CW35" s="273"/>
      <c r="CX35" s="273"/>
      <c r="CY35" s="273"/>
      <c r="CZ35" s="273"/>
      <c r="DA35" s="273"/>
      <c r="DB35" s="273"/>
      <c r="DC35" s="273"/>
      <c r="DD35" s="273"/>
      <c r="DE35" s="273"/>
      <c r="DF35" s="273"/>
      <c r="DG35" s="273"/>
      <c r="DH35" s="273"/>
      <c r="DI35" s="273"/>
      <c r="DJ35" s="273"/>
      <c r="DK35" s="273"/>
      <c r="DL35" s="273"/>
      <c r="DM35" s="273"/>
      <c r="DN35" s="273"/>
      <c r="DO35" s="273"/>
      <c r="DP35" s="273"/>
      <c r="DQ35" s="273"/>
      <c r="DR35" s="273"/>
      <c r="DS35" s="273"/>
      <c r="DT35" s="273"/>
      <c r="DU35" s="273"/>
      <c r="DV35" s="273"/>
      <c r="DW35" s="273"/>
      <c r="DX35" s="273"/>
      <c r="DY35" s="273"/>
      <c r="DZ35" s="273"/>
      <c r="EA35" s="273"/>
      <c r="EB35" s="273"/>
      <c r="EC35" s="273"/>
      <c r="ED35" s="273"/>
      <c r="EE35" s="273"/>
      <c r="EF35" s="273"/>
      <c r="EG35" s="273"/>
      <c r="EH35" s="273"/>
      <c r="EI35" s="273"/>
      <c r="EJ35" s="273"/>
      <c r="EK35" s="273"/>
      <c r="EL35" s="273"/>
      <c r="EM35" s="273"/>
      <c r="EN35" s="273"/>
      <c r="EO35" s="273"/>
      <c r="EP35" s="273"/>
      <c r="EQ35" s="273"/>
      <c r="ER35" s="273"/>
      <c r="ES35" s="273"/>
      <c r="ET35" s="273"/>
      <c r="EU35" s="273"/>
      <c r="EV35" s="273"/>
      <c r="EW35" s="273"/>
      <c r="EX35" s="273"/>
      <c r="EY35" s="273"/>
      <c r="EZ35" s="273"/>
      <c r="FA35" s="273"/>
      <c r="FB35" s="273"/>
      <c r="FC35" s="273"/>
      <c r="FD35" s="273"/>
      <c r="FE35" s="273"/>
      <c r="FF35" s="273"/>
      <c r="FG35" s="273"/>
      <c r="FH35" s="273"/>
      <c r="FI35" s="273"/>
      <c r="FJ35" s="273"/>
      <c r="FK35" s="273"/>
      <c r="FL35" s="273"/>
      <c r="FM35" s="273"/>
      <c r="FN35" s="273"/>
      <c r="FO35" s="273"/>
      <c r="FP35" s="273"/>
      <c r="FQ35" s="273"/>
      <c r="FR35" s="273"/>
      <c r="FS35" s="273"/>
      <c r="FT35" s="273"/>
      <c r="FU35" s="273"/>
      <c r="FV35" s="273"/>
      <c r="FW35" s="273"/>
      <c r="FX35" s="273"/>
      <c r="FY35" s="273"/>
      <c r="FZ35" s="273"/>
      <c r="GA35" s="273"/>
      <c r="GB35" s="273"/>
      <c r="GC35" s="273"/>
      <c r="GD35" s="273"/>
      <c r="GE35" s="273"/>
      <c r="GF35" s="273"/>
      <c r="GG35" s="273"/>
      <c r="GH35" s="273"/>
      <c r="GI35" s="273"/>
      <c r="GJ35" s="273"/>
      <c r="GK35" s="273"/>
      <c r="GL35" s="273"/>
      <c r="GM35" s="273"/>
      <c r="GN35" s="273"/>
      <c r="GO35" s="273"/>
      <c r="GP35" s="273"/>
      <c r="GQ35" s="273"/>
      <c r="GR35" s="273"/>
      <c r="GS35" s="273"/>
      <c r="GT35" s="273"/>
      <c r="GU35" s="273"/>
      <c r="GV35" s="273"/>
      <c r="GW35" s="273"/>
      <c r="GX35" s="273"/>
      <c r="GY35" s="273"/>
      <c r="GZ35" s="273"/>
      <c r="HA35" s="273"/>
      <c r="HB35" s="273"/>
      <c r="HC35" s="273"/>
      <c r="HD35" s="273"/>
      <c r="HE35" s="273"/>
      <c r="HF35" s="273"/>
      <c r="HG35" s="273"/>
      <c r="HH35" s="273"/>
      <c r="HI35" s="273"/>
      <c r="HJ35" s="273"/>
      <c r="HK35" s="273"/>
      <c r="HL35" s="273"/>
      <c r="HM35" s="273"/>
      <c r="HN35" s="273"/>
      <c r="HO35" s="273"/>
      <c r="HP35" s="273"/>
      <c r="HQ35" s="273"/>
      <c r="HR35" s="273"/>
      <c r="HS35" s="273"/>
      <c r="HT35" s="273"/>
      <c r="HU35" s="273"/>
      <c r="HV35" s="273"/>
      <c r="HW35" s="273"/>
      <c r="HX35" s="273"/>
      <c r="HY35" s="273"/>
      <c r="HZ35" s="273"/>
      <c r="IA35" s="273"/>
      <c r="IB35" s="273"/>
      <c r="IC35" s="273"/>
      <c r="ID35" s="273"/>
      <c r="IE35" s="273"/>
      <c r="IF35" s="273"/>
      <c r="IG35" s="273"/>
      <c r="IH35" s="273"/>
      <c r="II35" s="273"/>
      <c r="IJ35" s="273"/>
      <c r="IK35" s="273"/>
      <c r="IL35" s="273"/>
      <c r="IM35" s="273"/>
      <c r="IN35" s="273"/>
      <c r="IO35" s="273"/>
      <c r="IP35" s="273"/>
      <c r="IQ35" s="273"/>
      <c r="IR35" s="273"/>
      <c r="IS35" s="273"/>
      <c r="IT35" s="273"/>
      <c r="IU35" s="273"/>
      <c r="IV35" s="273"/>
      <c r="IW35" s="273"/>
      <c r="IX35" s="273"/>
      <c r="IY35" s="273"/>
      <c r="IZ35" s="273"/>
      <c r="JA35" s="273"/>
      <c r="JB35" s="273"/>
      <c r="JC35" s="273"/>
      <c r="JD35" s="273"/>
      <c r="JE35" s="273"/>
      <c r="JF35" s="273"/>
      <c r="JG35" s="273"/>
      <c r="JH35" s="273"/>
      <c r="JI35" s="273"/>
      <c r="JJ35" s="273"/>
      <c r="JK35" s="273"/>
      <c r="JL35" s="273"/>
      <c r="JM35" s="273"/>
      <c r="JN35" s="273"/>
      <c r="JO35" s="273"/>
      <c r="JP35" s="273"/>
      <c r="JQ35" s="273"/>
      <c r="JR35" s="273"/>
      <c r="JS35" s="273"/>
      <c r="JT35" s="273"/>
      <c r="JU35" s="273"/>
      <c r="JV35" s="273"/>
      <c r="JW35" s="273"/>
      <c r="JX35" s="273"/>
      <c r="JY35" s="273"/>
      <c r="JZ35" s="273"/>
      <c r="KA35" s="273"/>
      <c r="KB35" s="273"/>
      <c r="KC35" s="273"/>
      <c r="KD35" s="273"/>
      <c r="KE35" s="273"/>
      <c r="KF35" s="273"/>
      <c r="KG35" s="273"/>
      <c r="KH35" s="273"/>
      <c r="KI35" s="273"/>
      <c r="KJ35" s="273"/>
      <c r="KK35" s="273"/>
      <c r="KL35" s="273"/>
      <c r="KM35" s="273"/>
      <c r="KN35" s="273"/>
      <c r="KO35" s="273"/>
      <c r="KP35" s="273"/>
      <c r="KQ35" s="273"/>
      <c r="KR35" s="273"/>
      <c r="KS35" s="273"/>
      <c r="KT35" s="273"/>
      <c r="KU35" s="273"/>
      <c r="KV35" s="273"/>
      <c r="KW35" s="273"/>
      <c r="KX35" s="273"/>
      <c r="KY35" s="273"/>
      <c r="KZ35" s="273"/>
      <c r="LA35" s="273"/>
      <c r="LB35" s="273"/>
      <c r="LC35" s="273"/>
      <c r="LD35" s="273"/>
      <c r="LE35" s="273"/>
      <c r="LF35" s="273"/>
      <c r="LG35" s="273"/>
      <c r="LH35" s="273"/>
      <c r="LI35" s="273"/>
      <c r="LJ35" s="273"/>
      <c r="LK35" s="273"/>
      <c r="LL35" s="273"/>
      <c r="LM35" s="273"/>
      <c r="LN35" s="273"/>
      <c r="LO35" s="273"/>
      <c r="LP35" s="273"/>
      <c r="LQ35" s="273"/>
      <c r="LR35" s="273"/>
      <c r="LS35" s="273"/>
      <c r="LT35" s="273"/>
      <c r="LU35" s="273"/>
      <c r="LV35" s="273"/>
      <c r="LW35" s="273"/>
      <c r="LX35" s="273"/>
      <c r="LY35" s="273"/>
      <c r="LZ35" s="273"/>
      <c r="MA35" s="273"/>
      <c r="MB35" s="273"/>
      <c r="MC35" s="273"/>
      <c r="MD35" s="273"/>
      <c r="ME35" s="273"/>
      <c r="MF35" s="273"/>
      <c r="MG35" s="273"/>
      <c r="MH35" s="273"/>
      <c r="MI35" s="273"/>
      <c r="MJ35" s="273"/>
      <c r="MK35" s="273"/>
      <c r="ML35" s="273"/>
      <c r="MM35" s="273"/>
      <c r="MN35" s="273"/>
      <c r="MO35" s="273"/>
      <c r="MP35" s="273"/>
      <c r="MQ35" s="273"/>
      <c r="MR35" s="273"/>
      <c r="MS35" s="273"/>
      <c r="MT35" s="273"/>
      <c r="MU35" s="273"/>
      <c r="MV35" s="273"/>
      <c r="MW35" s="273"/>
      <c r="MX35" s="273"/>
      <c r="MY35" s="273"/>
      <c r="MZ35" s="273"/>
      <c r="NA35" s="273"/>
      <c r="NB35" s="273"/>
      <c r="NC35" s="273"/>
      <c r="ND35" s="273"/>
      <c r="NE35" s="273"/>
      <c r="NF35" s="273"/>
      <c r="NG35" s="273"/>
      <c r="NH35" s="273"/>
      <c r="NI35" s="273"/>
      <c r="NJ35" s="273"/>
      <c r="NK35" s="273"/>
      <c r="NL35" s="273"/>
      <c r="NM35" s="273"/>
      <c r="NN35" s="273"/>
      <c r="NO35" s="273"/>
      <c r="NP35" s="273"/>
      <c r="NQ35" s="273"/>
      <c r="NR35" s="273"/>
      <c r="NS35" s="273"/>
      <c r="NT35" s="273"/>
      <c r="NU35" s="273"/>
      <c r="NV35" s="273"/>
      <c r="NW35" s="273"/>
      <c r="NX35" s="273"/>
      <c r="NY35" s="273"/>
      <c r="NZ35" s="273"/>
      <c r="OA35" s="273"/>
      <c r="OB35" s="273"/>
      <c r="OC35" s="273"/>
      <c r="OD35" s="273"/>
      <c r="OE35" s="273"/>
      <c r="OF35" s="273"/>
      <c r="OG35" s="273"/>
      <c r="OH35" s="273"/>
      <c r="OI35" s="273"/>
      <c r="OJ35" s="273"/>
      <c r="OK35" s="273"/>
      <c r="OL35" s="273"/>
      <c r="OM35" s="273"/>
      <c r="ON35" s="273"/>
      <c r="OO35" s="273"/>
      <c r="OP35" s="273"/>
      <c r="OQ35" s="273"/>
      <c r="OR35" s="273"/>
      <c r="OS35" s="273"/>
      <c r="OT35" s="273"/>
      <c r="OU35" s="273"/>
      <c r="OV35" s="273"/>
      <c r="OW35" s="273"/>
      <c r="OX35" s="273"/>
      <c r="OY35" s="273"/>
      <c r="OZ35" s="273"/>
      <c r="PA35" s="273"/>
      <c r="PB35" s="273"/>
      <c r="PC35" s="273"/>
      <c r="PD35" s="273"/>
      <c r="PE35" s="273"/>
      <c r="PF35" s="273"/>
      <c r="PG35" s="273"/>
      <c r="PH35" s="273"/>
      <c r="PI35" s="273"/>
      <c r="PJ35" s="273"/>
      <c r="PK35" s="273"/>
      <c r="PL35" s="273"/>
      <c r="PM35" s="273"/>
      <c r="PN35" s="273"/>
      <c r="PO35" s="273"/>
      <c r="PP35" s="273"/>
      <c r="PQ35" s="273"/>
      <c r="PR35" s="273"/>
      <c r="PS35" s="273"/>
      <c r="PT35" s="273"/>
      <c r="PU35" s="273"/>
      <c r="PV35" s="273"/>
      <c r="PW35" s="273"/>
      <c r="PX35" s="273"/>
      <c r="PY35" s="273"/>
      <c r="PZ35" s="273"/>
      <c r="QA35" s="273"/>
      <c r="QB35" s="273"/>
      <c r="QC35" s="273"/>
      <c r="QD35" s="273"/>
      <c r="QE35" s="273"/>
      <c r="QF35" s="273"/>
      <c r="QG35" s="273"/>
      <c r="QH35" s="273"/>
      <c r="QI35" s="273"/>
      <c r="QJ35" s="273"/>
      <c r="QK35" s="273"/>
      <c r="QL35" s="273"/>
      <c r="QM35" s="273"/>
      <c r="QN35" s="273"/>
      <c r="QO35" s="273"/>
      <c r="QP35" s="273"/>
      <c r="QQ35" s="273"/>
      <c r="QR35" s="273"/>
      <c r="QS35" s="273"/>
      <c r="QT35" s="273"/>
      <c r="QU35" s="273"/>
      <c r="QV35" s="273"/>
      <c r="QW35" s="273"/>
      <c r="QX35" s="273"/>
      <c r="QY35" s="273"/>
      <c r="QZ35" s="273"/>
      <c r="RA35" s="273"/>
      <c r="RB35" s="273"/>
      <c r="RC35" s="273"/>
      <c r="RD35" s="273"/>
      <c r="RE35" s="273"/>
      <c r="RF35" s="273"/>
      <c r="RG35" s="273"/>
      <c r="RH35" s="273"/>
      <c r="RI35" s="273"/>
      <c r="RJ35" s="273"/>
      <c r="RK35" s="273"/>
      <c r="RL35" s="273"/>
      <c r="RM35" s="273"/>
      <c r="RN35" s="273"/>
      <c r="RO35" s="273"/>
      <c r="RP35" s="273"/>
      <c r="RQ35" s="273"/>
      <c r="RR35" s="273"/>
      <c r="RS35" s="273"/>
      <c r="RT35" s="273"/>
      <c r="RU35" s="273"/>
      <c r="RV35" s="273"/>
      <c r="RW35" s="273"/>
      <c r="RX35" s="273"/>
      <c r="RY35" s="273"/>
      <c r="RZ35" s="273"/>
      <c r="SA35" s="273"/>
      <c r="SB35" s="273"/>
      <c r="SC35" s="273"/>
      <c r="SD35" s="273"/>
      <c r="SE35" s="273"/>
      <c r="SF35" s="273"/>
      <c r="SG35" s="273"/>
      <c r="SH35" s="273"/>
      <c r="SI35" s="273"/>
      <c r="SJ35" s="273"/>
      <c r="SK35" s="273"/>
      <c r="SL35" s="273"/>
      <c r="SM35" s="273"/>
      <c r="SN35" s="273"/>
      <c r="SO35" s="273"/>
      <c r="SP35" s="273"/>
      <c r="SQ35" s="273"/>
      <c r="SR35" s="273"/>
      <c r="SS35" s="273"/>
      <c r="ST35" s="273"/>
      <c r="SU35" s="273"/>
      <c r="SV35" s="273"/>
      <c r="SW35" s="273"/>
      <c r="SX35" s="273"/>
      <c r="SY35" s="273"/>
      <c r="SZ35" s="273"/>
      <c r="TA35" s="273"/>
      <c r="TB35" s="273"/>
      <c r="TC35" s="273"/>
      <c r="TD35" s="273"/>
      <c r="TE35" s="273"/>
      <c r="TF35" s="273"/>
      <c r="TG35" s="273"/>
      <c r="TH35" s="273"/>
      <c r="TI35" s="273"/>
      <c r="TJ35" s="273"/>
      <c r="TK35" s="273"/>
      <c r="TL35" s="273"/>
      <c r="TM35" s="273"/>
      <c r="TN35" s="273"/>
      <c r="TO35" s="273"/>
      <c r="TP35" s="273"/>
      <c r="TQ35" s="273"/>
      <c r="TR35" s="273"/>
      <c r="TS35" s="273"/>
      <c r="TT35" s="273"/>
      <c r="TU35" s="273"/>
      <c r="TV35" s="273"/>
      <c r="TW35" s="273"/>
      <c r="TX35" s="273"/>
      <c r="TY35" s="273"/>
      <c r="TZ35" s="273"/>
      <c r="UA35" s="273"/>
      <c r="UB35" s="273"/>
      <c r="UC35" s="273"/>
      <c r="UD35" s="273"/>
      <c r="UE35" s="273"/>
      <c r="UF35" s="273"/>
      <c r="UG35" s="273"/>
      <c r="UH35" s="273"/>
      <c r="UI35" s="273"/>
      <c r="UJ35" s="273"/>
      <c r="UK35" s="273"/>
      <c r="UL35" s="273"/>
      <c r="UM35" s="273"/>
      <c r="UN35" s="273"/>
      <c r="UO35" s="273"/>
      <c r="UP35" s="273"/>
      <c r="UQ35" s="273"/>
      <c r="UR35" s="273"/>
      <c r="US35" s="273"/>
      <c r="UT35" s="273"/>
      <c r="UU35" s="273"/>
      <c r="UV35" s="273"/>
      <c r="UW35" s="273"/>
      <c r="UX35" s="273"/>
      <c r="UY35" s="273"/>
      <c r="UZ35" s="273"/>
      <c r="VA35" s="273"/>
      <c r="VB35" s="273"/>
      <c r="VC35" s="273"/>
      <c r="VD35" s="273"/>
      <c r="VE35" s="273"/>
      <c r="VF35" s="273"/>
      <c r="VG35" s="273"/>
      <c r="VH35" s="273"/>
      <c r="VI35" s="273"/>
      <c r="VJ35" s="273"/>
      <c r="VK35" s="273"/>
      <c r="VL35" s="273"/>
      <c r="VM35" s="273"/>
      <c r="VN35" s="273"/>
      <c r="VO35" s="273"/>
      <c r="VP35" s="273"/>
      <c r="VQ35" s="273"/>
      <c r="VR35" s="273"/>
      <c r="VS35" s="273"/>
      <c r="VT35" s="273"/>
      <c r="VU35" s="273"/>
      <c r="VV35" s="273"/>
      <c r="VW35" s="273"/>
      <c r="VX35" s="273"/>
      <c r="VY35" s="273"/>
      <c r="VZ35" s="273"/>
      <c r="WA35" s="273"/>
      <c r="WB35" s="273"/>
      <c r="WC35" s="273"/>
      <c r="WD35" s="273"/>
      <c r="WE35" s="273"/>
      <c r="WF35" s="273"/>
      <c r="WG35" s="273"/>
      <c r="WH35" s="273"/>
      <c r="WI35" s="273"/>
      <c r="WJ35" s="273"/>
      <c r="WK35" s="273"/>
      <c r="WL35" s="273"/>
      <c r="WM35" s="273"/>
      <c r="WN35" s="273"/>
      <c r="WO35" s="273"/>
      <c r="WP35" s="273"/>
      <c r="WQ35" s="273"/>
      <c r="WR35" s="273"/>
      <c r="WS35" s="273"/>
      <c r="WT35" s="273"/>
      <c r="WU35" s="273"/>
      <c r="WV35" s="273"/>
      <c r="WW35" s="273"/>
      <c r="WX35" s="273"/>
      <c r="WY35" s="273"/>
      <c r="WZ35" s="273"/>
      <c r="XA35" s="273"/>
      <c r="XB35" s="273"/>
      <c r="XC35" s="273"/>
      <c r="XD35" s="273"/>
      <c r="XE35" s="273"/>
      <c r="XF35" s="273"/>
      <c r="XG35" s="273"/>
      <c r="XH35" s="273"/>
      <c r="XI35" s="273"/>
      <c r="XJ35" s="273"/>
      <c r="XK35" s="273"/>
      <c r="XL35" s="273"/>
      <c r="XM35" s="273"/>
      <c r="XN35" s="273"/>
      <c r="XO35" s="273"/>
      <c r="XP35" s="273"/>
      <c r="XQ35" s="273"/>
      <c r="XR35" s="273"/>
      <c r="XS35" s="273"/>
      <c r="XT35" s="273"/>
      <c r="XU35" s="273"/>
      <c r="XV35" s="273"/>
      <c r="XW35" s="273"/>
      <c r="XX35" s="273"/>
      <c r="XY35" s="273"/>
      <c r="XZ35" s="273"/>
      <c r="YA35" s="273"/>
      <c r="YB35" s="273"/>
      <c r="YC35" s="273"/>
      <c r="YD35" s="273"/>
      <c r="YE35" s="273"/>
      <c r="YF35" s="273"/>
      <c r="YG35" s="273"/>
      <c r="YH35" s="273"/>
      <c r="YI35" s="273"/>
      <c r="YJ35" s="273"/>
      <c r="YK35" s="273"/>
      <c r="YL35" s="273"/>
      <c r="YM35" s="273"/>
      <c r="YN35" s="273"/>
      <c r="YO35" s="273"/>
      <c r="YP35" s="273"/>
      <c r="YQ35" s="273"/>
      <c r="YR35" s="273"/>
      <c r="YS35" s="273"/>
      <c r="YT35" s="273"/>
      <c r="YU35" s="273"/>
      <c r="YV35" s="273"/>
      <c r="YW35" s="273"/>
      <c r="YX35" s="273"/>
      <c r="YY35" s="273"/>
      <c r="YZ35" s="273"/>
      <c r="ZA35" s="273"/>
      <c r="ZB35" s="273"/>
      <c r="ZC35" s="273"/>
      <c r="ZD35" s="273"/>
      <c r="ZE35" s="273"/>
      <c r="ZF35" s="273"/>
      <c r="ZG35" s="273"/>
      <c r="ZH35" s="273"/>
      <c r="ZI35" s="273"/>
      <c r="ZJ35" s="273"/>
      <c r="ZK35" s="273"/>
      <c r="ZL35" s="273"/>
      <c r="ZM35" s="273"/>
      <c r="ZN35" s="273"/>
      <c r="ZO35" s="273"/>
      <c r="ZP35" s="273"/>
      <c r="ZQ35" s="273"/>
      <c r="ZR35" s="273"/>
      <c r="ZS35" s="273"/>
      <c r="ZT35" s="273"/>
      <c r="ZU35" s="273"/>
      <c r="ZV35" s="273"/>
      <c r="ZW35" s="273"/>
      <c r="ZX35" s="273"/>
      <c r="ZY35" s="273"/>
      <c r="ZZ35" s="273"/>
      <c r="AAA35" s="273"/>
      <c r="AAB35" s="273"/>
      <c r="AAC35" s="273"/>
      <c r="AAD35" s="273"/>
      <c r="AAE35" s="273"/>
      <c r="AAF35" s="273"/>
      <c r="AAG35" s="273"/>
      <c r="AAH35" s="273"/>
      <c r="AAI35" s="273"/>
      <c r="AAJ35" s="273"/>
      <c r="AAK35" s="273"/>
      <c r="AAL35" s="273"/>
      <c r="AAM35" s="273"/>
      <c r="AAN35" s="273"/>
      <c r="AAO35" s="273"/>
      <c r="AAP35" s="273"/>
      <c r="AAQ35" s="273"/>
      <c r="AAR35" s="273"/>
      <c r="AAS35" s="273"/>
      <c r="AAT35" s="273"/>
      <c r="AAU35" s="273"/>
      <c r="AAV35" s="273"/>
      <c r="AAW35" s="273"/>
      <c r="AAX35" s="273"/>
      <c r="AAY35" s="273"/>
      <c r="AAZ35" s="273"/>
      <c r="ABA35" s="273"/>
      <c r="ABB35" s="273"/>
      <c r="ABC35" s="273"/>
      <c r="ABD35" s="273"/>
      <c r="ABE35" s="273"/>
      <c r="ABF35" s="273"/>
      <c r="ABG35" s="273"/>
      <c r="ABH35" s="273"/>
      <c r="ABI35" s="273"/>
      <c r="ABJ35" s="273"/>
      <c r="ABK35" s="273"/>
      <c r="ABL35" s="273"/>
      <c r="ABM35" s="273"/>
      <c r="ABN35" s="273"/>
      <c r="ABO35" s="273"/>
      <c r="ABP35" s="273"/>
      <c r="ABQ35" s="273"/>
      <c r="ABR35" s="273"/>
      <c r="ABS35" s="273"/>
      <c r="ABT35" s="273"/>
      <c r="ABU35" s="273"/>
      <c r="ABV35" s="273"/>
      <c r="ABW35" s="273"/>
      <c r="ABX35" s="273"/>
      <c r="ABY35" s="273"/>
      <c r="ABZ35" s="273"/>
      <c r="ACA35" s="273"/>
      <c r="ACB35" s="273"/>
      <c r="ACC35" s="273"/>
      <c r="ACD35" s="273"/>
      <c r="ACE35" s="273"/>
      <c r="ACF35" s="273"/>
      <c r="ACG35" s="273"/>
      <c r="ACH35" s="273"/>
      <c r="ACI35" s="273"/>
      <c r="ACJ35" s="273"/>
      <c r="ACK35" s="273"/>
      <c r="ACL35" s="273"/>
      <c r="ACM35" s="273"/>
      <c r="ACN35" s="273"/>
      <c r="ACO35" s="273"/>
      <c r="ACP35" s="273"/>
      <c r="ACQ35" s="273"/>
      <c r="ACR35" s="273"/>
      <c r="ACS35" s="273"/>
      <c r="ACT35" s="273"/>
      <c r="ACU35" s="273"/>
      <c r="ACV35" s="273"/>
      <c r="ACW35" s="273"/>
      <c r="ACX35" s="273"/>
      <c r="ACY35" s="273"/>
      <c r="ACZ35" s="273"/>
      <c r="ADA35" s="273"/>
      <c r="ADB35" s="273"/>
      <c r="ADC35" s="273"/>
      <c r="ADD35" s="273"/>
      <c r="ADE35" s="273"/>
      <c r="ADF35" s="273"/>
      <c r="ADG35" s="273"/>
      <c r="ADH35" s="273"/>
      <c r="ADI35" s="273"/>
      <c r="ADJ35" s="273"/>
      <c r="ADK35" s="273"/>
      <c r="ADL35" s="273"/>
      <c r="ADM35" s="273"/>
      <c r="ADN35" s="273"/>
      <c r="ADO35" s="273"/>
      <c r="ADP35" s="273"/>
      <c r="ADQ35" s="273"/>
      <c r="ADR35" s="273"/>
      <c r="ADS35" s="273"/>
      <c r="ADT35" s="273"/>
      <c r="ADU35" s="273"/>
      <c r="ADV35" s="273"/>
      <c r="ADW35" s="273"/>
      <c r="ADX35" s="273"/>
      <c r="ADY35" s="273"/>
      <c r="ADZ35" s="273"/>
      <c r="AEA35" s="273"/>
      <c r="AEB35" s="273"/>
      <c r="AEC35" s="273"/>
      <c r="AED35" s="273"/>
      <c r="AEE35" s="273"/>
      <c r="AEF35" s="273"/>
      <c r="AEG35" s="273"/>
      <c r="AEH35" s="273"/>
      <c r="AEI35" s="273"/>
      <c r="AEJ35" s="273"/>
      <c r="AEK35" s="273"/>
      <c r="AEL35" s="273"/>
      <c r="AEM35" s="273"/>
      <c r="AEN35" s="273"/>
      <c r="AEO35" s="273"/>
      <c r="AEP35" s="273"/>
      <c r="AEQ35" s="273"/>
      <c r="AER35" s="273"/>
      <c r="AES35" s="273"/>
      <c r="AET35" s="273"/>
      <c r="AEU35" s="273"/>
      <c r="AEV35" s="273"/>
      <c r="AEW35" s="273"/>
      <c r="AEX35" s="273"/>
      <c r="AEY35" s="273"/>
      <c r="AEZ35" s="273"/>
      <c r="AFA35" s="273"/>
      <c r="AFB35" s="273"/>
      <c r="AFC35" s="273"/>
      <c r="AFD35" s="273"/>
      <c r="AFE35" s="273"/>
      <c r="AFF35" s="273"/>
      <c r="AFG35" s="273"/>
      <c r="AFH35" s="273"/>
      <c r="AFI35" s="273"/>
      <c r="AFJ35" s="273"/>
      <c r="AFK35" s="273"/>
      <c r="AFL35" s="273"/>
      <c r="AFM35" s="273"/>
      <c r="AFN35" s="273"/>
      <c r="AFO35" s="273"/>
      <c r="AFP35" s="273"/>
      <c r="AFQ35" s="273"/>
      <c r="AFR35" s="273"/>
      <c r="AFS35" s="273"/>
      <c r="AFT35" s="273"/>
      <c r="AFU35" s="273"/>
      <c r="AFV35" s="273"/>
      <c r="AFW35" s="273"/>
      <c r="AFX35" s="273"/>
      <c r="AFY35" s="273"/>
      <c r="AFZ35" s="273"/>
      <c r="AGA35" s="273"/>
      <c r="AGB35" s="273"/>
      <c r="AGC35" s="273"/>
      <c r="AGD35" s="273"/>
      <c r="AGE35" s="273"/>
      <c r="AGF35" s="273"/>
      <c r="AGG35" s="273"/>
      <c r="AGH35" s="273"/>
      <c r="AGI35" s="273"/>
      <c r="AGJ35" s="273"/>
      <c r="AGK35" s="273"/>
      <c r="AGL35" s="273"/>
      <c r="AGM35" s="273"/>
      <c r="AGN35" s="273"/>
      <c r="AGO35" s="273"/>
      <c r="AGP35" s="273"/>
      <c r="AGQ35" s="273"/>
      <c r="AGR35" s="273"/>
      <c r="AGS35" s="273"/>
      <c r="AGT35" s="273"/>
      <c r="AGU35" s="273"/>
      <c r="AGV35" s="273"/>
      <c r="AGW35" s="273"/>
      <c r="AGX35" s="273"/>
      <c r="AGY35" s="273"/>
      <c r="AGZ35" s="273"/>
      <c r="AHA35" s="273"/>
      <c r="AHB35" s="273"/>
      <c r="AHC35" s="273"/>
      <c r="AHD35" s="273"/>
      <c r="AHE35" s="273"/>
      <c r="AHF35" s="273"/>
      <c r="AHG35" s="273"/>
      <c r="AHH35" s="273"/>
      <c r="AHI35" s="273"/>
      <c r="AHJ35" s="273"/>
      <c r="AHK35" s="273"/>
      <c r="AHL35" s="273"/>
      <c r="AHM35" s="273"/>
      <c r="AHN35" s="273"/>
      <c r="AHO35" s="273"/>
      <c r="AHP35" s="273"/>
      <c r="AHQ35" s="273"/>
      <c r="AHR35" s="273"/>
      <c r="AHS35" s="273"/>
      <c r="AHT35" s="273"/>
      <c r="AHU35" s="273"/>
      <c r="AHV35" s="273"/>
      <c r="AHW35" s="273"/>
      <c r="AHX35" s="273"/>
      <c r="AHY35" s="273"/>
      <c r="AHZ35" s="273"/>
      <c r="AIA35" s="273"/>
      <c r="AIB35" s="273"/>
      <c r="AIC35" s="273"/>
      <c r="AID35" s="273"/>
      <c r="AIE35" s="273"/>
      <c r="AIF35" s="273"/>
      <c r="AIG35" s="273"/>
      <c r="AIH35" s="273"/>
      <c r="AII35" s="273"/>
      <c r="AIJ35" s="273"/>
      <c r="AIK35" s="273"/>
      <c r="AIL35" s="273"/>
      <c r="AIM35" s="273"/>
      <c r="AIN35" s="273"/>
      <c r="AIO35" s="273"/>
      <c r="AIP35" s="273"/>
      <c r="AIQ35" s="273"/>
      <c r="AIR35" s="273"/>
      <c r="AIS35" s="273"/>
      <c r="AIT35" s="273"/>
      <c r="AIU35" s="273"/>
      <c r="AIV35" s="273"/>
      <c r="AIW35" s="273"/>
      <c r="AIX35" s="273"/>
      <c r="AIY35" s="273"/>
      <c r="AIZ35" s="273"/>
      <c r="AJA35" s="273"/>
      <c r="AJB35" s="273"/>
      <c r="AJC35" s="273"/>
      <c r="AJD35" s="273"/>
      <c r="AJE35" s="273"/>
      <c r="AJF35" s="273"/>
      <c r="AJG35" s="273"/>
      <c r="AJH35" s="273"/>
      <c r="AJI35" s="273"/>
      <c r="AJJ35" s="273"/>
      <c r="AJK35" s="273"/>
      <c r="AJL35" s="273"/>
      <c r="AJM35" s="273"/>
      <c r="AJN35" s="273"/>
      <c r="AJO35" s="273"/>
      <c r="AJP35" s="273"/>
      <c r="AJQ35" s="273"/>
      <c r="AJR35" s="273"/>
      <c r="AJS35" s="273"/>
      <c r="AJT35" s="273"/>
      <c r="AJU35" s="273"/>
      <c r="AJV35" s="273"/>
      <c r="AJW35" s="273"/>
      <c r="AJX35" s="273"/>
      <c r="AJY35" s="273"/>
      <c r="AJZ35" s="273"/>
      <c r="AKA35" s="273"/>
      <c r="AKB35" s="273"/>
      <c r="AKC35" s="273"/>
      <c r="AKD35" s="273"/>
      <c r="AKE35" s="273"/>
      <c r="AKF35" s="273"/>
      <c r="AKG35" s="273"/>
      <c r="AKH35" s="273"/>
      <c r="AKI35" s="273"/>
      <c r="AKJ35" s="273"/>
      <c r="AKK35" s="273"/>
      <c r="AKL35" s="273"/>
      <c r="AKM35" s="273"/>
      <c r="AKN35" s="273"/>
      <c r="AKO35" s="273"/>
      <c r="AKP35" s="273"/>
      <c r="AKQ35" s="273"/>
      <c r="AKR35" s="273"/>
      <c r="AKS35" s="273"/>
      <c r="AKT35" s="273"/>
      <c r="AKU35" s="273"/>
      <c r="AKV35" s="273"/>
      <c r="AKW35" s="273"/>
      <c r="AKX35" s="273"/>
      <c r="AKY35" s="273"/>
      <c r="AKZ35" s="273"/>
      <c r="ALA35" s="273"/>
      <c r="ALB35" s="273"/>
      <c r="ALC35" s="273"/>
      <c r="ALD35" s="273"/>
      <c r="ALE35" s="273"/>
      <c r="ALF35" s="273"/>
      <c r="ALG35" s="273"/>
      <c r="ALH35" s="273"/>
      <c r="ALI35" s="273"/>
      <c r="ALJ35" s="273"/>
      <c r="ALK35" s="273"/>
      <c r="ALL35" s="273"/>
      <c r="ALM35" s="273"/>
      <c r="ALN35" s="273"/>
      <c r="ALO35" s="273"/>
      <c r="ALP35" s="273"/>
      <c r="ALQ35" s="273"/>
      <c r="ALR35" s="273"/>
      <c r="ALS35" s="273"/>
      <c r="ALT35" s="273"/>
      <c r="ALU35" s="273"/>
      <c r="ALV35" s="273"/>
      <c r="ALW35" s="273"/>
      <c r="ALX35" s="273"/>
      <c r="ALY35" s="273"/>
      <c r="ALZ35" s="273"/>
      <c r="AMA35" s="273"/>
      <c r="AMB35" s="273"/>
      <c r="AMC35" s="273"/>
      <c r="AMD35" s="273"/>
      <c r="AME35" s="273"/>
      <c r="AMF35" s="273"/>
      <c r="AMG35" s="273"/>
      <c r="AMH35" s="273"/>
      <c r="AMI35" s="273"/>
      <c r="AMJ35" s="273"/>
    </row>
    <row r="36" spans="1:1024" ht="24.75" customHeight="1" x14ac:dyDescent="0.2">
      <c r="A36" s="341">
        <v>25</v>
      </c>
      <c r="B36" s="342">
        <v>0.66</v>
      </c>
      <c r="C36" s="379"/>
      <c r="D36" s="1631"/>
      <c r="E36" s="344" t="s">
        <v>50</v>
      </c>
      <c r="F36" s="383">
        <v>10</v>
      </c>
      <c r="G36" s="383">
        <v>10</v>
      </c>
      <c r="H36" s="359">
        <f>G36*100/F36</f>
        <v>100</v>
      </c>
      <c r="I36" s="359">
        <v>1</v>
      </c>
      <c r="J36" s="384">
        <f>I36*G36</f>
        <v>10</v>
      </c>
      <c r="K36" s="348">
        <f>J36*B36</f>
        <v>6.6000000000000005</v>
      </c>
      <c r="L36" s="348">
        <f>B36*7960</f>
        <v>5253.6</v>
      </c>
      <c r="M36" s="348">
        <f>L36*J36</f>
        <v>52536</v>
      </c>
      <c r="N36" s="348"/>
      <c r="O36" s="348"/>
      <c r="P36" s="349">
        <f>K36+N36</f>
        <v>6.6000000000000005</v>
      </c>
      <c r="Q36" s="349">
        <f>M36+P36</f>
        <v>52542.6</v>
      </c>
      <c r="R36" s="367"/>
      <c r="S36" s="351"/>
      <c r="T36" s="362">
        <v>25</v>
      </c>
      <c r="U36" s="1632"/>
      <c r="V36" s="363"/>
      <c r="W36" s="383">
        <v>10</v>
      </c>
      <c r="X36" s="383">
        <v>10</v>
      </c>
      <c r="Y36" s="359">
        <f>X36*100/W36</f>
        <v>100</v>
      </c>
      <c r="Z36" s="359">
        <v>1</v>
      </c>
      <c r="AA36" s="384">
        <f>Z36*X36</f>
        <v>10</v>
      </c>
      <c r="AB36" s="382"/>
      <c r="AC36" s="355">
        <f>AF36+AH36+AJ36+AL36+AN36+AP36+AR36+AT36+AV36+AX36+AZ36+BB36</f>
        <v>10</v>
      </c>
      <c r="AD36" s="355">
        <f>AG36+AI36+AK36+AM36+AO36+AQ36+AS36+AU36+AW36+AY36+BA36+BC36</f>
        <v>0</v>
      </c>
      <c r="AE36" s="356">
        <f>AD36*100/AC36</f>
        <v>0</v>
      </c>
      <c r="AF36" s="381"/>
      <c r="AG36" s="381"/>
      <c r="AH36" s="381"/>
      <c r="AI36" s="381"/>
      <c r="AJ36" s="381"/>
      <c r="AK36" s="381"/>
      <c r="AL36" s="381"/>
      <c r="AM36" s="381"/>
      <c r="AN36" s="381"/>
      <c r="AO36" s="381"/>
      <c r="AP36" s="381"/>
      <c r="AQ36" s="381"/>
      <c r="AR36" s="358"/>
      <c r="AS36" s="358"/>
      <c r="AT36" s="359">
        <v>10</v>
      </c>
      <c r="AU36" s="359"/>
      <c r="AV36" s="359"/>
      <c r="AW36" s="359"/>
      <c r="AX36" s="359"/>
      <c r="AY36" s="359"/>
      <c r="AZ36" s="359"/>
      <c r="BA36" s="359"/>
      <c r="BB36" s="382"/>
      <c r="BC36" s="382"/>
      <c r="BD36" s="355">
        <f>AF36+AH36+AJ36+AL36+AN36+AP36+AR36+AT36+AV36+AX36+AZ36</f>
        <v>10</v>
      </c>
      <c r="BE36" s="355">
        <f>AG36+AI36+AK36+AM36+AO36+AQ36+AS36+AU36+AW36+AY36+BA36+BC36</f>
        <v>0</v>
      </c>
      <c r="BF36" s="273"/>
      <c r="BG36" s="273"/>
      <c r="BH36" s="273"/>
      <c r="BI36" s="273"/>
      <c r="BJ36" s="273"/>
      <c r="BK36" s="273"/>
      <c r="BL36" s="273"/>
      <c r="BM36" s="273"/>
      <c r="BN36" s="273"/>
      <c r="BO36" s="273"/>
      <c r="BP36" s="273"/>
      <c r="BQ36" s="273"/>
      <c r="BR36" s="273"/>
      <c r="BS36" s="273"/>
      <c r="BT36" s="273"/>
      <c r="BU36" s="273"/>
      <c r="BV36" s="273"/>
      <c r="BW36" s="273"/>
      <c r="BX36" s="273"/>
      <c r="BY36" s="273"/>
      <c r="BZ36" s="273"/>
      <c r="CA36" s="273"/>
      <c r="CB36" s="273"/>
      <c r="CC36" s="273"/>
      <c r="CD36" s="273"/>
      <c r="CE36" s="273"/>
      <c r="CF36" s="273"/>
      <c r="CG36" s="273"/>
      <c r="CH36" s="273"/>
      <c r="CI36" s="273"/>
      <c r="CJ36" s="273"/>
      <c r="CK36" s="273"/>
      <c r="CL36" s="273"/>
      <c r="CM36" s="273"/>
      <c r="CN36" s="273"/>
      <c r="CO36" s="273"/>
      <c r="CP36" s="273"/>
      <c r="CQ36" s="273"/>
      <c r="CR36" s="273"/>
      <c r="CS36" s="273"/>
      <c r="CT36" s="273"/>
      <c r="CU36" s="273"/>
      <c r="CV36" s="273"/>
      <c r="CW36" s="273"/>
      <c r="CX36" s="273"/>
      <c r="CY36" s="273"/>
      <c r="CZ36" s="273"/>
      <c r="DA36" s="273"/>
      <c r="DB36" s="273"/>
      <c r="DC36" s="273"/>
      <c r="DD36" s="273"/>
      <c r="DE36" s="273"/>
      <c r="DF36" s="273"/>
      <c r="DG36" s="273"/>
      <c r="DH36" s="273"/>
      <c r="DI36" s="273"/>
      <c r="DJ36" s="273"/>
      <c r="DK36" s="273"/>
      <c r="DL36" s="273"/>
      <c r="DM36" s="273"/>
      <c r="DN36" s="273"/>
      <c r="DO36" s="273"/>
      <c r="DP36" s="273"/>
      <c r="DQ36" s="273"/>
      <c r="DR36" s="273"/>
      <c r="DS36" s="273"/>
      <c r="DT36" s="273"/>
      <c r="DU36" s="273"/>
      <c r="DV36" s="273"/>
      <c r="DW36" s="273"/>
      <c r="DX36" s="273"/>
      <c r="DY36" s="273"/>
      <c r="DZ36" s="273"/>
      <c r="EA36" s="273"/>
      <c r="EB36" s="273"/>
      <c r="EC36" s="273"/>
      <c r="ED36" s="273"/>
      <c r="EE36" s="273"/>
      <c r="EF36" s="273"/>
      <c r="EG36" s="273"/>
      <c r="EH36" s="273"/>
      <c r="EI36" s="273"/>
      <c r="EJ36" s="273"/>
      <c r="EK36" s="273"/>
      <c r="EL36" s="273"/>
      <c r="EM36" s="273"/>
      <c r="EN36" s="273"/>
      <c r="EO36" s="273"/>
      <c r="EP36" s="273"/>
      <c r="EQ36" s="273"/>
      <c r="ER36" s="273"/>
      <c r="ES36" s="273"/>
      <c r="ET36" s="273"/>
      <c r="EU36" s="273"/>
      <c r="EV36" s="273"/>
      <c r="EW36" s="273"/>
      <c r="EX36" s="273"/>
      <c r="EY36" s="273"/>
      <c r="EZ36" s="273"/>
      <c r="FA36" s="273"/>
      <c r="FB36" s="273"/>
      <c r="FC36" s="273"/>
      <c r="FD36" s="273"/>
      <c r="FE36" s="273"/>
      <c r="FF36" s="273"/>
      <c r="FG36" s="273"/>
      <c r="FH36" s="273"/>
      <c r="FI36" s="273"/>
      <c r="FJ36" s="273"/>
      <c r="FK36" s="273"/>
      <c r="FL36" s="273"/>
      <c r="FM36" s="273"/>
      <c r="FN36" s="273"/>
      <c r="FO36" s="273"/>
      <c r="FP36" s="273"/>
      <c r="FQ36" s="273"/>
      <c r="FR36" s="273"/>
      <c r="FS36" s="273"/>
      <c r="FT36" s="273"/>
      <c r="FU36" s="273"/>
      <c r="FV36" s="273"/>
      <c r="FW36" s="273"/>
      <c r="FX36" s="273"/>
      <c r="FY36" s="273"/>
      <c r="FZ36" s="273"/>
      <c r="GA36" s="273"/>
      <c r="GB36" s="273"/>
      <c r="GC36" s="273"/>
      <c r="GD36" s="273"/>
      <c r="GE36" s="273"/>
      <c r="GF36" s="273"/>
      <c r="GG36" s="273"/>
      <c r="GH36" s="273"/>
      <c r="GI36" s="273"/>
      <c r="GJ36" s="273"/>
      <c r="GK36" s="273"/>
      <c r="GL36" s="273"/>
      <c r="GM36" s="273"/>
      <c r="GN36" s="273"/>
      <c r="GO36" s="273"/>
      <c r="GP36" s="273"/>
      <c r="GQ36" s="273"/>
      <c r="GR36" s="273"/>
      <c r="GS36" s="273"/>
      <c r="GT36" s="273"/>
      <c r="GU36" s="273"/>
      <c r="GV36" s="273"/>
      <c r="GW36" s="273"/>
      <c r="GX36" s="273"/>
      <c r="GY36" s="273"/>
      <c r="GZ36" s="273"/>
      <c r="HA36" s="273"/>
      <c r="HB36" s="273"/>
      <c r="HC36" s="273"/>
      <c r="HD36" s="273"/>
      <c r="HE36" s="273"/>
      <c r="HF36" s="273"/>
      <c r="HG36" s="273"/>
      <c r="HH36" s="273"/>
      <c r="HI36" s="273"/>
      <c r="HJ36" s="273"/>
      <c r="HK36" s="273"/>
      <c r="HL36" s="273"/>
      <c r="HM36" s="273"/>
      <c r="HN36" s="273"/>
      <c r="HO36" s="273"/>
      <c r="HP36" s="273"/>
      <c r="HQ36" s="273"/>
      <c r="HR36" s="273"/>
      <c r="HS36" s="273"/>
      <c r="HT36" s="273"/>
      <c r="HU36" s="273"/>
      <c r="HV36" s="273"/>
      <c r="HW36" s="273"/>
      <c r="HX36" s="273"/>
      <c r="HY36" s="273"/>
      <c r="HZ36" s="273"/>
      <c r="IA36" s="273"/>
      <c r="IB36" s="273"/>
      <c r="IC36" s="273"/>
      <c r="ID36" s="273"/>
      <c r="IE36" s="273"/>
      <c r="IF36" s="273"/>
      <c r="IG36" s="273"/>
      <c r="IH36" s="273"/>
      <c r="II36" s="273"/>
      <c r="IJ36" s="273"/>
      <c r="IK36" s="273"/>
      <c r="IL36" s="273"/>
      <c r="IM36" s="273"/>
      <c r="IN36" s="273"/>
      <c r="IO36" s="273"/>
      <c r="IP36" s="273"/>
      <c r="IQ36" s="273"/>
      <c r="IR36" s="273"/>
      <c r="IS36" s="273"/>
      <c r="IT36" s="273"/>
      <c r="IU36" s="273"/>
      <c r="IV36" s="273"/>
      <c r="IW36" s="273"/>
      <c r="IX36" s="273"/>
      <c r="IY36" s="273"/>
      <c r="IZ36" s="273"/>
      <c r="JA36" s="273"/>
      <c r="JB36" s="273"/>
      <c r="JC36" s="273"/>
      <c r="JD36" s="273"/>
      <c r="JE36" s="273"/>
      <c r="JF36" s="273"/>
      <c r="JG36" s="273"/>
      <c r="JH36" s="273"/>
      <c r="JI36" s="273"/>
      <c r="JJ36" s="273"/>
      <c r="JK36" s="273"/>
      <c r="JL36" s="273"/>
      <c r="JM36" s="273"/>
      <c r="JN36" s="273"/>
      <c r="JO36" s="273"/>
      <c r="JP36" s="273"/>
      <c r="JQ36" s="273"/>
      <c r="JR36" s="273"/>
      <c r="JS36" s="273"/>
      <c r="JT36" s="273"/>
      <c r="JU36" s="273"/>
      <c r="JV36" s="273"/>
      <c r="JW36" s="273"/>
      <c r="JX36" s="273"/>
      <c r="JY36" s="273"/>
      <c r="JZ36" s="273"/>
      <c r="KA36" s="273"/>
      <c r="KB36" s="273"/>
      <c r="KC36" s="273"/>
      <c r="KD36" s="273"/>
      <c r="KE36" s="273"/>
      <c r="KF36" s="273"/>
      <c r="KG36" s="273"/>
      <c r="KH36" s="273"/>
      <c r="KI36" s="273"/>
      <c r="KJ36" s="273"/>
      <c r="KK36" s="273"/>
      <c r="KL36" s="273"/>
      <c r="KM36" s="273"/>
      <c r="KN36" s="273"/>
      <c r="KO36" s="273"/>
      <c r="KP36" s="273"/>
      <c r="KQ36" s="273"/>
      <c r="KR36" s="273"/>
      <c r="KS36" s="273"/>
      <c r="KT36" s="273"/>
      <c r="KU36" s="273"/>
      <c r="KV36" s="273"/>
      <c r="KW36" s="273"/>
      <c r="KX36" s="273"/>
      <c r="KY36" s="273"/>
      <c r="KZ36" s="273"/>
      <c r="LA36" s="273"/>
      <c r="LB36" s="273"/>
      <c r="LC36" s="273"/>
      <c r="LD36" s="273"/>
      <c r="LE36" s="273"/>
      <c r="LF36" s="273"/>
      <c r="LG36" s="273"/>
      <c r="LH36" s="273"/>
      <c r="LI36" s="273"/>
      <c r="LJ36" s="273"/>
      <c r="LK36" s="273"/>
      <c r="LL36" s="273"/>
      <c r="LM36" s="273"/>
      <c r="LN36" s="273"/>
      <c r="LO36" s="273"/>
      <c r="LP36" s="273"/>
      <c r="LQ36" s="273"/>
      <c r="LR36" s="273"/>
      <c r="LS36" s="273"/>
      <c r="LT36" s="273"/>
      <c r="LU36" s="273"/>
      <c r="LV36" s="273"/>
      <c r="LW36" s="273"/>
      <c r="LX36" s="273"/>
      <c r="LY36" s="273"/>
      <c r="LZ36" s="273"/>
      <c r="MA36" s="273"/>
      <c r="MB36" s="273"/>
      <c r="MC36" s="273"/>
      <c r="MD36" s="273"/>
      <c r="ME36" s="273"/>
      <c r="MF36" s="273"/>
      <c r="MG36" s="273"/>
      <c r="MH36" s="273"/>
      <c r="MI36" s="273"/>
      <c r="MJ36" s="273"/>
      <c r="MK36" s="273"/>
      <c r="ML36" s="273"/>
      <c r="MM36" s="273"/>
      <c r="MN36" s="273"/>
      <c r="MO36" s="273"/>
      <c r="MP36" s="273"/>
      <c r="MQ36" s="273"/>
      <c r="MR36" s="273"/>
      <c r="MS36" s="273"/>
      <c r="MT36" s="273"/>
      <c r="MU36" s="273"/>
      <c r="MV36" s="273"/>
      <c r="MW36" s="273"/>
      <c r="MX36" s="273"/>
      <c r="MY36" s="273"/>
      <c r="MZ36" s="273"/>
      <c r="NA36" s="273"/>
      <c r="NB36" s="273"/>
      <c r="NC36" s="273"/>
      <c r="ND36" s="273"/>
      <c r="NE36" s="273"/>
      <c r="NF36" s="273"/>
      <c r="NG36" s="273"/>
      <c r="NH36" s="273"/>
      <c r="NI36" s="273"/>
      <c r="NJ36" s="273"/>
      <c r="NK36" s="273"/>
      <c r="NL36" s="273"/>
      <c r="NM36" s="273"/>
      <c r="NN36" s="273"/>
      <c r="NO36" s="273"/>
      <c r="NP36" s="273"/>
      <c r="NQ36" s="273"/>
      <c r="NR36" s="273"/>
      <c r="NS36" s="273"/>
      <c r="NT36" s="273"/>
      <c r="NU36" s="273"/>
      <c r="NV36" s="273"/>
      <c r="NW36" s="273"/>
      <c r="NX36" s="273"/>
      <c r="NY36" s="273"/>
      <c r="NZ36" s="273"/>
      <c r="OA36" s="273"/>
      <c r="OB36" s="273"/>
      <c r="OC36" s="273"/>
      <c r="OD36" s="273"/>
      <c r="OE36" s="273"/>
      <c r="OF36" s="273"/>
      <c r="OG36" s="273"/>
      <c r="OH36" s="273"/>
      <c r="OI36" s="273"/>
      <c r="OJ36" s="273"/>
      <c r="OK36" s="273"/>
      <c r="OL36" s="273"/>
      <c r="OM36" s="273"/>
      <c r="ON36" s="273"/>
      <c r="OO36" s="273"/>
      <c r="OP36" s="273"/>
      <c r="OQ36" s="273"/>
      <c r="OR36" s="273"/>
      <c r="OS36" s="273"/>
      <c r="OT36" s="273"/>
      <c r="OU36" s="273"/>
      <c r="OV36" s="273"/>
      <c r="OW36" s="273"/>
      <c r="OX36" s="273"/>
      <c r="OY36" s="273"/>
      <c r="OZ36" s="273"/>
      <c r="PA36" s="273"/>
      <c r="PB36" s="273"/>
      <c r="PC36" s="273"/>
      <c r="PD36" s="273"/>
      <c r="PE36" s="273"/>
      <c r="PF36" s="273"/>
      <c r="PG36" s="273"/>
      <c r="PH36" s="273"/>
      <c r="PI36" s="273"/>
      <c r="PJ36" s="273"/>
      <c r="PK36" s="273"/>
      <c r="PL36" s="273"/>
      <c r="PM36" s="273"/>
      <c r="PN36" s="273"/>
      <c r="PO36" s="273"/>
      <c r="PP36" s="273"/>
      <c r="PQ36" s="273"/>
      <c r="PR36" s="273"/>
      <c r="PS36" s="273"/>
      <c r="PT36" s="273"/>
      <c r="PU36" s="273"/>
      <c r="PV36" s="273"/>
      <c r="PW36" s="273"/>
      <c r="PX36" s="273"/>
      <c r="PY36" s="273"/>
      <c r="PZ36" s="273"/>
      <c r="QA36" s="273"/>
      <c r="QB36" s="273"/>
      <c r="QC36" s="273"/>
      <c r="QD36" s="273"/>
      <c r="QE36" s="273"/>
      <c r="QF36" s="273"/>
      <c r="QG36" s="273"/>
      <c r="QH36" s="273"/>
      <c r="QI36" s="273"/>
      <c r="QJ36" s="273"/>
      <c r="QK36" s="273"/>
      <c r="QL36" s="273"/>
      <c r="QM36" s="273"/>
      <c r="QN36" s="273"/>
      <c r="QO36" s="273"/>
      <c r="QP36" s="273"/>
      <c r="QQ36" s="273"/>
      <c r="QR36" s="273"/>
      <c r="QS36" s="273"/>
      <c r="QT36" s="273"/>
      <c r="QU36" s="273"/>
      <c r="QV36" s="273"/>
      <c r="QW36" s="273"/>
      <c r="QX36" s="273"/>
      <c r="QY36" s="273"/>
      <c r="QZ36" s="273"/>
      <c r="RA36" s="273"/>
      <c r="RB36" s="273"/>
      <c r="RC36" s="273"/>
      <c r="RD36" s="273"/>
      <c r="RE36" s="273"/>
      <c r="RF36" s="273"/>
      <c r="RG36" s="273"/>
      <c r="RH36" s="273"/>
      <c r="RI36" s="273"/>
      <c r="RJ36" s="273"/>
      <c r="RK36" s="273"/>
      <c r="RL36" s="273"/>
      <c r="RM36" s="273"/>
      <c r="RN36" s="273"/>
      <c r="RO36" s="273"/>
      <c r="RP36" s="273"/>
      <c r="RQ36" s="273"/>
      <c r="RR36" s="273"/>
      <c r="RS36" s="273"/>
      <c r="RT36" s="273"/>
      <c r="RU36" s="273"/>
      <c r="RV36" s="273"/>
      <c r="RW36" s="273"/>
      <c r="RX36" s="273"/>
      <c r="RY36" s="273"/>
      <c r="RZ36" s="273"/>
      <c r="SA36" s="273"/>
      <c r="SB36" s="273"/>
      <c r="SC36" s="273"/>
      <c r="SD36" s="273"/>
      <c r="SE36" s="273"/>
      <c r="SF36" s="273"/>
      <c r="SG36" s="273"/>
      <c r="SH36" s="273"/>
      <c r="SI36" s="273"/>
      <c r="SJ36" s="273"/>
      <c r="SK36" s="273"/>
      <c r="SL36" s="273"/>
      <c r="SM36" s="273"/>
      <c r="SN36" s="273"/>
      <c r="SO36" s="273"/>
      <c r="SP36" s="273"/>
      <c r="SQ36" s="273"/>
      <c r="SR36" s="273"/>
      <c r="SS36" s="273"/>
      <c r="ST36" s="273"/>
      <c r="SU36" s="273"/>
      <c r="SV36" s="273"/>
      <c r="SW36" s="273"/>
      <c r="SX36" s="273"/>
      <c r="SY36" s="273"/>
      <c r="SZ36" s="273"/>
      <c r="TA36" s="273"/>
      <c r="TB36" s="273"/>
      <c r="TC36" s="273"/>
      <c r="TD36" s="273"/>
      <c r="TE36" s="273"/>
      <c r="TF36" s="273"/>
      <c r="TG36" s="273"/>
      <c r="TH36" s="273"/>
      <c r="TI36" s="273"/>
      <c r="TJ36" s="273"/>
      <c r="TK36" s="273"/>
      <c r="TL36" s="273"/>
      <c r="TM36" s="273"/>
      <c r="TN36" s="273"/>
      <c r="TO36" s="273"/>
      <c r="TP36" s="273"/>
      <c r="TQ36" s="273"/>
      <c r="TR36" s="273"/>
      <c r="TS36" s="273"/>
      <c r="TT36" s="273"/>
      <c r="TU36" s="273"/>
      <c r="TV36" s="273"/>
      <c r="TW36" s="273"/>
      <c r="TX36" s="273"/>
      <c r="TY36" s="273"/>
      <c r="TZ36" s="273"/>
      <c r="UA36" s="273"/>
      <c r="UB36" s="273"/>
      <c r="UC36" s="273"/>
      <c r="UD36" s="273"/>
      <c r="UE36" s="273"/>
      <c r="UF36" s="273"/>
      <c r="UG36" s="273"/>
      <c r="UH36" s="273"/>
      <c r="UI36" s="273"/>
      <c r="UJ36" s="273"/>
      <c r="UK36" s="273"/>
      <c r="UL36" s="273"/>
      <c r="UM36" s="273"/>
      <c r="UN36" s="273"/>
      <c r="UO36" s="273"/>
      <c r="UP36" s="273"/>
      <c r="UQ36" s="273"/>
      <c r="UR36" s="273"/>
      <c r="US36" s="273"/>
      <c r="UT36" s="273"/>
      <c r="UU36" s="273"/>
      <c r="UV36" s="273"/>
      <c r="UW36" s="273"/>
      <c r="UX36" s="273"/>
      <c r="UY36" s="273"/>
      <c r="UZ36" s="273"/>
      <c r="VA36" s="273"/>
      <c r="VB36" s="273"/>
      <c r="VC36" s="273"/>
      <c r="VD36" s="273"/>
      <c r="VE36" s="273"/>
      <c r="VF36" s="273"/>
      <c r="VG36" s="273"/>
      <c r="VH36" s="273"/>
      <c r="VI36" s="273"/>
      <c r="VJ36" s="273"/>
      <c r="VK36" s="273"/>
      <c r="VL36" s="273"/>
      <c r="VM36" s="273"/>
      <c r="VN36" s="273"/>
      <c r="VO36" s="273"/>
      <c r="VP36" s="273"/>
      <c r="VQ36" s="273"/>
      <c r="VR36" s="273"/>
      <c r="VS36" s="273"/>
      <c r="VT36" s="273"/>
      <c r="VU36" s="273"/>
      <c r="VV36" s="273"/>
      <c r="VW36" s="273"/>
      <c r="VX36" s="273"/>
      <c r="VY36" s="273"/>
      <c r="VZ36" s="273"/>
      <c r="WA36" s="273"/>
      <c r="WB36" s="273"/>
      <c r="WC36" s="273"/>
      <c r="WD36" s="273"/>
      <c r="WE36" s="273"/>
      <c r="WF36" s="273"/>
      <c r="WG36" s="273"/>
      <c r="WH36" s="273"/>
      <c r="WI36" s="273"/>
      <c r="WJ36" s="273"/>
      <c r="WK36" s="273"/>
      <c r="WL36" s="273"/>
      <c r="WM36" s="273"/>
      <c r="WN36" s="273"/>
      <c r="WO36" s="273"/>
      <c r="WP36" s="273"/>
      <c r="WQ36" s="273"/>
      <c r="WR36" s="273"/>
      <c r="WS36" s="273"/>
      <c r="WT36" s="273"/>
      <c r="WU36" s="273"/>
      <c r="WV36" s="273"/>
      <c r="WW36" s="273"/>
      <c r="WX36" s="273"/>
      <c r="WY36" s="273"/>
      <c r="WZ36" s="273"/>
      <c r="XA36" s="273"/>
      <c r="XB36" s="273"/>
      <c r="XC36" s="273"/>
      <c r="XD36" s="273"/>
      <c r="XE36" s="273"/>
      <c r="XF36" s="273"/>
      <c r="XG36" s="273"/>
      <c r="XH36" s="273"/>
      <c r="XI36" s="273"/>
      <c r="XJ36" s="273"/>
      <c r="XK36" s="273"/>
      <c r="XL36" s="273"/>
      <c r="XM36" s="273"/>
      <c r="XN36" s="273"/>
      <c r="XO36" s="273"/>
      <c r="XP36" s="273"/>
      <c r="XQ36" s="273"/>
      <c r="XR36" s="273"/>
      <c r="XS36" s="273"/>
      <c r="XT36" s="273"/>
      <c r="XU36" s="273"/>
      <c r="XV36" s="273"/>
      <c r="XW36" s="273"/>
      <c r="XX36" s="273"/>
      <c r="XY36" s="273"/>
      <c r="XZ36" s="273"/>
      <c r="YA36" s="273"/>
      <c r="YB36" s="273"/>
      <c r="YC36" s="273"/>
      <c r="YD36" s="273"/>
      <c r="YE36" s="273"/>
      <c r="YF36" s="273"/>
      <c r="YG36" s="273"/>
      <c r="YH36" s="273"/>
      <c r="YI36" s="273"/>
      <c r="YJ36" s="273"/>
      <c r="YK36" s="273"/>
      <c r="YL36" s="273"/>
      <c r="YM36" s="273"/>
      <c r="YN36" s="273"/>
      <c r="YO36" s="273"/>
      <c r="YP36" s="273"/>
      <c r="YQ36" s="273"/>
      <c r="YR36" s="273"/>
      <c r="YS36" s="273"/>
      <c r="YT36" s="273"/>
      <c r="YU36" s="273"/>
      <c r="YV36" s="273"/>
      <c r="YW36" s="273"/>
      <c r="YX36" s="273"/>
      <c r="YY36" s="273"/>
      <c r="YZ36" s="273"/>
      <c r="ZA36" s="273"/>
      <c r="ZB36" s="273"/>
      <c r="ZC36" s="273"/>
      <c r="ZD36" s="273"/>
      <c r="ZE36" s="273"/>
      <c r="ZF36" s="273"/>
      <c r="ZG36" s="273"/>
      <c r="ZH36" s="273"/>
      <c r="ZI36" s="273"/>
      <c r="ZJ36" s="273"/>
      <c r="ZK36" s="273"/>
      <c r="ZL36" s="273"/>
      <c r="ZM36" s="273"/>
      <c r="ZN36" s="273"/>
      <c r="ZO36" s="273"/>
      <c r="ZP36" s="273"/>
      <c r="ZQ36" s="273"/>
      <c r="ZR36" s="273"/>
      <c r="ZS36" s="273"/>
      <c r="ZT36" s="273"/>
      <c r="ZU36" s="273"/>
      <c r="ZV36" s="273"/>
      <c r="ZW36" s="273"/>
      <c r="ZX36" s="273"/>
      <c r="ZY36" s="273"/>
      <c r="ZZ36" s="273"/>
      <c r="AAA36" s="273"/>
      <c r="AAB36" s="273"/>
      <c r="AAC36" s="273"/>
      <c r="AAD36" s="273"/>
      <c r="AAE36" s="273"/>
      <c r="AAF36" s="273"/>
      <c r="AAG36" s="273"/>
      <c r="AAH36" s="273"/>
      <c r="AAI36" s="273"/>
      <c r="AAJ36" s="273"/>
      <c r="AAK36" s="273"/>
      <c r="AAL36" s="273"/>
      <c r="AAM36" s="273"/>
      <c r="AAN36" s="273"/>
      <c r="AAO36" s="273"/>
      <c r="AAP36" s="273"/>
      <c r="AAQ36" s="273"/>
      <c r="AAR36" s="273"/>
      <c r="AAS36" s="273"/>
      <c r="AAT36" s="273"/>
      <c r="AAU36" s="273"/>
      <c r="AAV36" s="273"/>
      <c r="AAW36" s="273"/>
      <c r="AAX36" s="273"/>
      <c r="AAY36" s="273"/>
      <c r="AAZ36" s="273"/>
      <c r="ABA36" s="273"/>
      <c r="ABB36" s="273"/>
      <c r="ABC36" s="273"/>
      <c r="ABD36" s="273"/>
      <c r="ABE36" s="273"/>
      <c r="ABF36" s="273"/>
      <c r="ABG36" s="273"/>
      <c r="ABH36" s="273"/>
      <c r="ABI36" s="273"/>
      <c r="ABJ36" s="273"/>
      <c r="ABK36" s="273"/>
      <c r="ABL36" s="273"/>
      <c r="ABM36" s="273"/>
      <c r="ABN36" s="273"/>
      <c r="ABO36" s="273"/>
      <c r="ABP36" s="273"/>
      <c r="ABQ36" s="273"/>
      <c r="ABR36" s="273"/>
      <c r="ABS36" s="273"/>
      <c r="ABT36" s="273"/>
      <c r="ABU36" s="273"/>
      <c r="ABV36" s="273"/>
      <c r="ABW36" s="273"/>
      <c r="ABX36" s="273"/>
      <c r="ABY36" s="273"/>
      <c r="ABZ36" s="273"/>
      <c r="ACA36" s="273"/>
      <c r="ACB36" s="273"/>
      <c r="ACC36" s="273"/>
      <c r="ACD36" s="273"/>
      <c r="ACE36" s="273"/>
      <c r="ACF36" s="273"/>
      <c r="ACG36" s="273"/>
      <c r="ACH36" s="273"/>
      <c r="ACI36" s="273"/>
      <c r="ACJ36" s="273"/>
      <c r="ACK36" s="273"/>
      <c r="ACL36" s="273"/>
      <c r="ACM36" s="273"/>
      <c r="ACN36" s="273"/>
      <c r="ACO36" s="273"/>
      <c r="ACP36" s="273"/>
      <c r="ACQ36" s="273"/>
      <c r="ACR36" s="273"/>
      <c r="ACS36" s="273"/>
      <c r="ACT36" s="273"/>
      <c r="ACU36" s="273"/>
      <c r="ACV36" s="273"/>
      <c r="ACW36" s="273"/>
      <c r="ACX36" s="273"/>
      <c r="ACY36" s="273"/>
      <c r="ACZ36" s="273"/>
      <c r="ADA36" s="273"/>
      <c r="ADB36" s="273"/>
      <c r="ADC36" s="273"/>
      <c r="ADD36" s="273"/>
      <c r="ADE36" s="273"/>
      <c r="ADF36" s="273"/>
      <c r="ADG36" s="273"/>
      <c r="ADH36" s="273"/>
      <c r="ADI36" s="273"/>
      <c r="ADJ36" s="273"/>
      <c r="ADK36" s="273"/>
      <c r="ADL36" s="273"/>
      <c r="ADM36" s="273"/>
      <c r="ADN36" s="273"/>
      <c r="ADO36" s="273"/>
      <c r="ADP36" s="273"/>
      <c r="ADQ36" s="273"/>
      <c r="ADR36" s="273"/>
      <c r="ADS36" s="273"/>
      <c r="ADT36" s="273"/>
      <c r="ADU36" s="273"/>
      <c r="ADV36" s="273"/>
      <c r="ADW36" s="273"/>
      <c r="ADX36" s="273"/>
      <c r="ADY36" s="273"/>
      <c r="ADZ36" s="273"/>
      <c r="AEA36" s="273"/>
      <c r="AEB36" s="273"/>
      <c r="AEC36" s="273"/>
      <c r="AED36" s="273"/>
      <c r="AEE36" s="273"/>
      <c r="AEF36" s="273"/>
      <c r="AEG36" s="273"/>
      <c r="AEH36" s="273"/>
      <c r="AEI36" s="273"/>
      <c r="AEJ36" s="273"/>
      <c r="AEK36" s="273"/>
      <c r="AEL36" s="273"/>
      <c r="AEM36" s="273"/>
      <c r="AEN36" s="273"/>
      <c r="AEO36" s="273"/>
      <c r="AEP36" s="273"/>
      <c r="AEQ36" s="273"/>
      <c r="AER36" s="273"/>
      <c r="AES36" s="273"/>
      <c r="AET36" s="273"/>
      <c r="AEU36" s="273"/>
      <c r="AEV36" s="273"/>
      <c r="AEW36" s="273"/>
      <c r="AEX36" s="273"/>
      <c r="AEY36" s="273"/>
      <c r="AEZ36" s="273"/>
      <c r="AFA36" s="273"/>
      <c r="AFB36" s="273"/>
      <c r="AFC36" s="273"/>
      <c r="AFD36" s="273"/>
      <c r="AFE36" s="273"/>
      <c r="AFF36" s="273"/>
      <c r="AFG36" s="273"/>
      <c r="AFH36" s="273"/>
      <c r="AFI36" s="273"/>
      <c r="AFJ36" s="273"/>
      <c r="AFK36" s="273"/>
      <c r="AFL36" s="273"/>
      <c r="AFM36" s="273"/>
      <c r="AFN36" s="273"/>
      <c r="AFO36" s="273"/>
      <c r="AFP36" s="273"/>
      <c r="AFQ36" s="273"/>
      <c r="AFR36" s="273"/>
      <c r="AFS36" s="273"/>
      <c r="AFT36" s="273"/>
      <c r="AFU36" s="273"/>
      <c r="AFV36" s="273"/>
      <c r="AFW36" s="273"/>
      <c r="AFX36" s="273"/>
      <c r="AFY36" s="273"/>
      <c r="AFZ36" s="273"/>
      <c r="AGA36" s="273"/>
      <c r="AGB36" s="273"/>
      <c r="AGC36" s="273"/>
      <c r="AGD36" s="273"/>
      <c r="AGE36" s="273"/>
      <c r="AGF36" s="273"/>
      <c r="AGG36" s="273"/>
      <c r="AGH36" s="273"/>
      <c r="AGI36" s="273"/>
      <c r="AGJ36" s="273"/>
      <c r="AGK36" s="273"/>
      <c r="AGL36" s="273"/>
      <c r="AGM36" s="273"/>
      <c r="AGN36" s="273"/>
      <c r="AGO36" s="273"/>
      <c r="AGP36" s="273"/>
      <c r="AGQ36" s="273"/>
      <c r="AGR36" s="273"/>
      <c r="AGS36" s="273"/>
      <c r="AGT36" s="273"/>
      <c r="AGU36" s="273"/>
      <c r="AGV36" s="273"/>
      <c r="AGW36" s="273"/>
      <c r="AGX36" s="273"/>
      <c r="AGY36" s="273"/>
      <c r="AGZ36" s="273"/>
      <c r="AHA36" s="273"/>
      <c r="AHB36" s="273"/>
      <c r="AHC36" s="273"/>
      <c r="AHD36" s="273"/>
      <c r="AHE36" s="273"/>
      <c r="AHF36" s="273"/>
      <c r="AHG36" s="273"/>
      <c r="AHH36" s="273"/>
      <c r="AHI36" s="273"/>
      <c r="AHJ36" s="273"/>
      <c r="AHK36" s="273"/>
      <c r="AHL36" s="273"/>
      <c r="AHM36" s="273"/>
      <c r="AHN36" s="273"/>
      <c r="AHO36" s="273"/>
      <c r="AHP36" s="273"/>
      <c r="AHQ36" s="273"/>
      <c r="AHR36" s="273"/>
      <c r="AHS36" s="273"/>
      <c r="AHT36" s="273"/>
      <c r="AHU36" s="273"/>
      <c r="AHV36" s="273"/>
      <c r="AHW36" s="273"/>
      <c r="AHX36" s="273"/>
      <c r="AHY36" s="273"/>
      <c r="AHZ36" s="273"/>
      <c r="AIA36" s="273"/>
      <c r="AIB36" s="273"/>
      <c r="AIC36" s="273"/>
      <c r="AID36" s="273"/>
      <c r="AIE36" s="273"/>
      <c r="AIF36" s="273"/>
      <c r="AIG36" s="273"/>
      <c r="AIH36" s="273"/>
      <c r="AII36" s="273"/>
      <c r="AIJ36" s="273"/>
      <c r="AIK36" s="273"/>
      <c r="AIL36" s="273"/>
      <c r="AIM36" s="273"/>
      <c r="AIN36" s="273"/>
      <c r="AIO36" s="273"/>
      <c r="AIP36" s="273"/>
      <c r="AIQ36" s="273"/>
      <c r="AIR36" s="273"/>
      <c r="AIS36" s="273"/>
      <c r="AIT36" s="273"/>
      <c r="AIU36" s="273"/>
      <c r="AIV36" s="273"/>
      <c r="AIW36" s="273"/>
      <c r="AIX36" s="273"/>
      <c r="AIY36" s="273"/>
      <c r="AIZ36" s="273"/>
      <c r="AJA36" s="273"/>
      <c r="AJB36" s="273"/>
      <c r="AJC36" s="273"/>
      <c r="AJD36" s="273"/>
      <c r="AJE36" s="273"/>
      <c r="AJF36" s="273"/>
      <c r="AJG36" s="273"/>
      <c r="AJH36" s="273"/>
      <c r="AJI36" s="273"/>
      <c r="AJJ36" s="273"/>
      <c r="AJK36" s="273"/>
      <c r="AJL36" s="273"/>
      <c r="AJM36" s="273"/>
      <c r="AJN36" s="273"/>
      <c r="AJO36" s="273"/>
      <c r="AJP36" s="273"/>
      <c r="AJQ36" s="273"/>
      <c r="AJR36" s="273"/>
      <c r="AJS36" s="273"/>
      <c r="AJT36" s="273"/>
      <c r="AJU36" s="273"/>
      <c r="AJV36" s="273"/>
      <c r="AJW36" s="273"/>
      <c r="AJX36" s="273"/>
      <c r="AJY36" s="273"/>
      <c r="AJZ36" s="273"/>
      <c r="AKA36" s="273"/>
      <c r="AKB36" s="273"/>
      <c r="AKC36" s="273"/>
      <c r="AKD36" s="273"/>
      <c r="AKE36" s="273"/>
      <c r="AKF36" s="273"/>
      <c r="AKG36" s="273"/>
      <c r="AKH36" s="273"/>
      <c r="AKI36" s="273"/>
      <c r="AKJ36" s="273"/>
      <c r="AKK36" s="273"/>
      <c r="AKL36" s="273"/>
      <c r="AKM36" s="273"/>
      <c r="AKN36" s="273"/>
      <c r="AKO36" s="273"/>
      <c r="AKP36" s="273"/>
      <c r="AKQ36" s="273"/>
      <c r="AKR36" s="273"/>
      <c r="AKS36" s="273"/>
      <c r="AKT36" s="273"/>
      <c r="AKU36" s="273"/>
      <c r="AKV36" s="273"/>
      <c r="AKW36" s="273"/>
      <c r="AKX36" s="273"/>
      <c r="AKY36" s="273"/>
      <c r="AKZ36" s="273"/>
      <c r="ALA36" s="273"/>
      <c r="ALB36" s="273"/>
      <c r="ALC36" s="273"/>
      <c r="ALD36" s="273"/>
      <c r="ALE36" s="273"/>
      <c r="ALF36" s="273"/>
      <c r="ALG36" s="273"/>
      <c r="ALH36" s="273"/>
      <c r="ALI36" s="273"/>
      <c r="ALJ36" s="273"/>
      <c r="ALK36" s="273"/>
      <c r="ALL36" s="273"/>
      <c r="ALM36" s="273"/>
      <c r="ALN36" s="273"/>
      <c r="ALO36" s="273"/>
      <c r="ALP36" s="273"/>
      <c r="ALQ36" s="273"/>
      <c r="ALR36" s="273"/>
      <c r="ALS36" s="273"/>
      <c r="ALT36" s="273"/>
      <c r="ALU36" s="273"/>
      <c r="ALV36" s="273"/>
      <c r="ALW36" s="273"/>
      <c r="ALX36" s="273"/>
      <c r="ALY36" s="273"/>
      <c r="ALZ36" s="273"/>
      <c r="AMA36" s="273"/>
      <c r="AMB36" s="273"/>
      <c r="AMC36" s="273"/>
      <c r="AMD36" s="273"/>
      <c r="AME36" s="273"/>
      <c r="AMF36" s="273"/>
      <c r="AMG36" s="273"/>
      <c r="AMH36" s="273"/>
      <c r="AMI36" s="273"/>
      <c r="AMJ36" s="273"/>
    </row>
    <row r="37" spans="1:1024" ht="21" customHeight="1" x14ac:dyDescent="0.2">
      <c r="A37" s="341">
        <v>26</v>
      </c>
      <c r="B37" s="342">
        <v>0.3</v>
      </c>
      <c r="C37" s="368"/>
      <c r="D37" s="370" t="s">
        <v>65</v>
      </c>
      <c r="E37" s="344" t="s">
        <v>184</v>
      </c>
      <c r="F37" s="394"/>
      <c r="G37" s="394"/>
      <c r="H37" s="395"/>
      <c r="I37" s="395"/>
      <c r="J37" s="396"/>
      <c r="K37" s="397"/>
      <c r="L37" s="397"/>
      <c r="M37" s="397"/>
      <c r="N37" s="397"/>
      <c r="O37" s="397"/>
      <c r="P37" s="398"/>
      <c r="Q37" s="398"/>
      <c r="R37" s="367"/>
      <c r="S37" s="351"/>
      <c r="T37" s="362">
        <v>26</v>
      </c>
      <c r="U37" s="399" t="s">
        <v>65</v>
      </c>
      <c r="V37" s="363" t="s">
        <v>184</v>
      </c>
      <c r="W37" s="394"/>
      <c r="X37" s="394"/>
      <c r="Y37" s="395"/>
      <c r="Z37" s="395"/>
      <c r="AA37" s="396"/>
      <c r="AB37" s="364"/>
      <c r="AC37" s="355"/>
      <c r="AD37" s="355"/>
      <c r="AE37" s="356"/>
      <c r="AF37" s="365"/>
      <c r="AG37" s="365"/>
      <c r="AH37" s="365"/>
      <c r="AI37" s="365"/>
      <c r="AJ37" s="365"/>
      <c r="AK37" s="365"/>
      <c r="AL37" s="365"/>
      <c r="AM37" s="365"/>
      <c r="AN37" s="365"/>
      <c r="AO37" s="365"/>
      <c r="AP37" s="365"/>
      <c r="AQ37" s="365"/>
      <c r="AR37" s="358"/>
      <c r="AS37" s="358"/>
      <c r="AT37" s="359"/>
      <c r="AU37" s="359"/>
      <c r="AV37" s="359"/>
      <c r="AW37" s="359"/>
      <c r="AX37" s="359"/>
      <c r="AY37" s="359"/>
      <c r="AZ37" s="359"/>
      <c r="BA37" s="359"/>
      <c r="BB37" s="364"/>
      <c r="BC37" s="364"/>
      <c r="BD37" s="355"/>
      <c r="BE37" s="355"/>
      <c r="BF37" s="273"/>
      <c r="BG37" s="273"/>
      <c r="BH37" s="273"/>
      <c r="BI37" s="273"/>
      <c r="BJ37" s="273"/>
      <c r="BK37" s="273"/>
      <c r="BL37" s="273"/>
      <c r="BM37" s="273"/>
      <c r="BN37" s="273"/>
      <c r="BO37" s="273"/>
      <c r="BP37" s="273"/>
      <c r="BQ37" s="273"/>
      <c r="BR37" s="273"/>
      <c r="BS37" s="273"/>
      <c r="BT37" s="273"/>
      <c r="BU37" s="273"/>
      <c r="BV37" s="273"/>
      <c r="BW37" s="273"/>
      <c r="BX37" s="273"/>
      <c r="BY37" s="273"/>
      <c r="BZ37" s="273"/>
      <c r="CA37" s="273"/>
      <c r="CB37" s="273"/>
      <c r="CC37" s="273"/>
      <c r="CD37" s="273"/>
      <c r="CE37" s="273"/>
      <c r="CF37" s="273"/>
      <c r="CG37" s="273"/>
      <c r="CH37" s="273"/>
      <c r="CI37" s="273"/>
      <c r="CJ37" s="273"/>
      <c r="CK37" s="273"/>
      <c r="CL37" s="273"/>
      <c r="CM37" s="273"/>
      <c r="CN37" s="273"/>
      <c r="CO37" s="273"/>
      <c r="CP37" s="273"/>
      <c r="CQ37" s="273"/>
      <c r="CR37" s="273"/>
      <c r="CS37" s="273"/>
      <c r="CT37" s="273"/>
      <c r="CU37" s="273"/>
      <c r="CV37" s="273"/>
      <c r="CW37" s="273"/>
      <c r="CX37" s="273"/>
      <c r="CY37" s="273"/>
      <c r="CZ37" s="273"/>
      <c r="DA37" s="273"/>
      <c r="DB37" s="273"/>
      <c r="DC37" s="273"/>
      <c r="DD37" s="273"/>
      <c r="DE37" s="273"/>
      <c r="DF37" s="273"/>
      <c r="DG37" s="273"/>
      <c r="DH37" s="273"/>
      <c r="DI37" s="273"/>
      <c r="DJ37" s="273"/>
      <c r="DK37" s="273"/>
      <c r="DL37" s="273"/>
      <c r="DM37" s="273"/>
      <c r="DN37" s="273"/>
      <c r="DO37" s="273"/>
      <c r="DP37" s="273"/>
      <c r="DQ37" s="273"/>
      <c r="DR37" s="273"/>
      <c r="DS37" s="273"/>
      <c r="DT37" s="273"/>
      <c r="DU37" s="273"/>
      <c r="DV37" s="273"/>
      <c r="DW37" s="273"/>
      <c r="DX37" s="273"/>
      <c r="DY37" s="273"/>
      <c r="DZ37" s="273"/>
      <c r="EA37" s="273"/>
      <c r="EB37" s="273"/>
      <c r="EC37" s="273"/>
      <c r="ED37" s="273"/>
      <c r="EE37" s="273"/>
      <c r="EF37" s="273"/>
      <c r="EG37" s="273"/>
      <c r="EH37" s="273"/>
      <c r="EI37" s="273"/>
      <c r="EJ37" s="273"/>
      <c r="EK37" s="273"/>
      <c r="EL37" s="273"/>
      <c r="EM37" s="273"/>
      <c r="EN37" s="273"/>
      <c r="EO37" s="273"/>
      <c r="EP37" s="273"/>
      <c r="EQ37" s="273"/>
      <c r="ER37" s="273"/>
      <c r="ES37" s="273"/>
      <c r="ET37" s="273"/>
      <c r="EU37" s="273"/>
      <c r="EV37" s="273"/>
      <c r="EW37" s="273"/>
      <c r="EX37" s="273"/>
      <c r="EY37" s="273"/>
      <c r="EZ37" s="273"/>
      <c r="FA37" s="273"/>
      <c r="FB37" s="273"/>
      <c r="FC37" s="273"/>
      <c r="FD37" s="273"/>
      <c r="FE37" s="273"/>
      <c r="FF37" s="273"/>
      <c r="FG37" s="273"/>
      <c r="FH37" s="273"/>
      <c r="FI37" s="273"/>
      <c r="FJ37" s="273"/>
      <c r="FK37" s="273"/>
      <c r="FL37" s="273"/>
      <c r="FM37" s="273"/>
      <c r="FN37" s="273"/>
      <c r="FO37" s="273"/>
      <c r="FP37" s="273"/>
      <c r="FQ37" s="273"/>
      <c r="FR37" s="273"/>
      <c r="FS37" s="273"/>
      <c r="FT37" s="273"/>
      <c r="FU37" s="273"/>
      <c r="FV37" s="273"/>
      <c r="FW37" s="273"/>
      <c r="FX37" s="273"/>
      <c r="FY37" s="273"/>
      <c r="FZ37" s="273"/>
      <c r="GA37" s="273"/>
      <c r="GB37" s="273"/>
      <c r="GC37" s="273"/>
      <c r="GD37" s="273"/>
      <c r="GE37" s="273"/>
      <c r="GF37" s="273"/>
      <c r="GG37" s="273"/>
      <c r="GH37" s="273"/>
      <c r="GI37" s="273"/>
      <c r="GJ37" s="273"/>
      <c r="GK37" s="273"/>
      <c r="GL37" s="273"/>
      <c r="GM37" s="273"/>
      <c r="GN37" s="273"/>
      <c r="GO37" s="273"/>
      <c r="GP37" s="273"/>
      <c r="GQ37" s="273"/>
      <c r="GR37" s="273"/>
      <c r="GS37" s="273"/>
      <c r="GT37" s="273"/>
      <c r="GU37" s="273"/>
      <c r="GV37" s="273"/>
      <c r="GW37" s="273"/>
      <c r="GX37" s="273"/>
      <c r="GY37" s="273"/>
      <c r="GZ37" s="273"/>
      <c r="HA37" s="273"/>
      <c r="HB37" s="273"/>
      <c r="HC37" s="273"/>
      <c r="HD37" s="273"/>
      <c r="HE37" s="273"/>
      <c r="HF37" s="273"/>
      <c r="HG37" s="273"/>
      <c r="HH37" s="273"/>
      <c r="HI37" s="273"/>
      <c r="HJ37" s="273"/>
      <c r="HK37" s="273"/>
      <c r="HL37" s="273"/>
      <c r="HM37" s="273"/>
      <c r="HN37" s="273"/>
      <c r="HO37" s="273"/>
      <c r="HP37" s="273"/>
      <c r="HQ37" s="273"/>
      <c r="HR37" s="273"/>
      <c r="HS37" s="273"/>
      <c r="HT37" s="273"/>
      <c r="HU37" s="273"/>
      <c r="HV37" s="273"/>
      <c r="HW37" s="273"/>
      <c r="HX37" s="273"/>
      <c r="HY37" s="273"/>
      <c r="HZ37" s="273"/>
      <c r="IA37" s="273"/>
      <c r="IB37" s="273"/>
      <c r="IC37" s="273"/>
      <c r="ID37" s="273"/>
      <c r="IE37" s="273"/>
      <c r="IF37" s="273"/>
      <c r="IG37" s="273"/>
      <c r="IH37" s="273"/>
      <c r="II37" s="273"/>
      <c r="IJ37" s="273"/>
      <c r="IK37" s="273"/>
      <c r="IL37" s="273"/>
      <c r="IM37" s="273"/>
      <c r="IN37" s="273"/>
      <c r="IO37" s="273"/>
      <c r="IP37" s="273"/>
      <c r="IQ37" s="273"/>
      <c r="IR37" s="273"/>
      <c r="IS37" s="273"/>
      <c r="IT37" s="273"/>
      <c r="IU37" s="273"/>
      <c r="IV37" s="273"/>
      <c r="IW37" s="273"/>
      <c r="IX37" s="273"/>
      <c r="IY37" s="273"/>
      <c r="IZ37" s="273"/>
      <c r="JA37" s="273"/>
      <c r="JB37" s="273"/>
      <c r="JC37" s="273"/>
      <c r="JD37" s="273"/>
      <c r="JE37" s="273"/>
      <c r="JF37" s="273"/>
      <c r="JG37" s="273"/>
      <c r="JH37" s="273"/>
      <c r="JI37" s="273"/>
      <c r="JJ37" s="273"/>
      <c r="JK37" s="273"/>
      <c r="JL37" s="273"/>
      <c r="JM37" s="273"/>
      <c r="JN37" s="273"/>
      <c r="JO37" s="273"/>
      <c r="JP37" s="273"/>
      <c r="JQ37" s="273"/>
      <c r="JR37" s="273"/>
      <c r="JS37" s="273"/>
      <c r="JT37" s="273"/>
      <c r="JU37" s="273"/>
      <c r="JV37" s="273"/>
      <c r="JW37" s="273"/>
      <c r="JX37" s="273"/>
      <c r="JY37" s="273"/>
      <c r="JZ37" s="273"/>
      <c r="KA37" s="273"/>
      <c r="KB37" s="273"/>
      <c r="KC37" s="273"/>
      <c r="KD37" s="273"/>
      <c r="KE37" s="273"/>
      <c r="KF37" s="273"/>
      <c r="KG37" s="273"/>
      <c r="KH37" s="273"/>
      <c r="KI37" s="273"/>
      <c r="KJ37" s="273"/>
      <c r="KK37" s="273"/>
      <c r="KL37" s="273"/>
      <c r="KM37" s="273"/>
      <c r="KN37" s="273"/>
      <c r="KO37" s="273"/>
      <c r="KP37" s="273"/>
      <c r="KQ37" s="273"/>
      <c r="KR37" s="273"/>
      <c r="KS37" s="273"/>
      <c r="KT37" s="273"/>
      <c r="KU37" s="273"/>
      <c r="KV37" s="273"/>
      <c r="KW37" s="273"/>
      <c r="KX37" s="273"/>
      <c r="KY37" s="273"/>
      <c r="KZ37" s="273"/>
      <c r="LA37" s="273"/>
      <c r="LB37" s="273"/>
      <c r="LC37" s="273"/>
      <c r="LD37" s="273"/>
      <c r="LE37" s="273"/>
      <c r="LF37" s="273"/>
      <c r="LG37" s="273"/>
      <c r="LH37" s="273"/>
      <c r="LI37" s="273"/>
      <c r="LJ37" s="273"/>
      <c r="LK37" s="273"/>
      <c r="LL37" s="273"/>
      <c r="LM37" s="273"/>
      <c r="LN37" s="273"/>
      <c r="LO37" s="273"/>
      <c r="LP37" s="273"/>
      <c r="LQ37" s="273"/>
      <c r="LR37" s="273"/>
      <c r="LS37" s="273"/>
      <c r="LT37" s="273"/>
      <c r="LU37" s="273"/>
      <c r="LV37" s="273"/>
      <c r="LW37" s="273"/>
      <c r="LX37" s="273"/>
      <c r="LY37" s="273"/>
      <c r="LZ37" s="273"/>
      <c r="MA37" s="273"/>
      <c r="MB37" s="273"/>
      <c r="MC37" s="273"/>
      <c r="MD37" s="273"/>
      <c r="ME37" s="273"/>
      <c r="MF37" s="273"/>
      <c r="MG37" s="273"/>
      <c r="MH37" s="273"/>
      <c r="MI37" s="273"/>
      <c r="MJ37" s="273"/>
      <c r="MK37" s="273"/>
      <c r="ML37" s="273"/>
      <c r="MM37" s="273"/>
      <c r="MN37" s="273"/>
      <c r="MO37" s="273"/>
      <c r="MP37" s="273"/>
      <c r="MQ37" s="273"/>
      <c r="MR37" s="273"/>
      <c r="MS37" s="273"/>
      <c r="MT37" s="273"/>
      <c r="MU37" s="273"/>
      <c r="MV37" s="273"/>
      <c r="MW37" s="273"/>
      <c r="MX37" s="273"/>
      <c r="MY37" s="273"/>
      <c r="MZ37" s="273"/>
      <c r="NA37" s="273"/>
      <c r="NB37" s="273"/>
      <c r="NC37" s="273"/>
      <c r="ND37" s="273"/>
      <c r="NE37" s="273"/>
      <c r="NF37" s="273"/>
      <c r="NG37" s="273"/>
      <c r="NH37" s="273"/>
      <c r="NI37" s="273"/>
      <c r="NJ37" s="273"/>
      <c r="NK37" s="273"/>
      <c r="NL37" s="273"/>
      <c r="NM37" s="273"/>
      <c r="NN37" s="273"/>
      <c r="NO37" s="273"/>
      <c r="NP37" s="273"/>
      <c r="NQ37" s="273"/>
      <c r="NR37" s="273"/>
      <c r="NS37" s="273"/>
      <c r="NT37" s="273"/>
      <c r="NU37" s="273"/>
      <c r="NV37" s="273"/>
      <c r="NW37" s="273"/>
      <c r="NX37" s="273"/>
      <c r="NY37" s="273"/>
      <c r="NZ37" s="273"/>
      <c r="OA37" s="273"/>
      <c r="OB37" s="273"/>
      <c r="OC37" s="273"/>
      <c r="OD37" s="273"/>
      <c r="OE37" s="273"/>
      <c r="OF37" s="273"/>
      <c r="OG37" s="273"/>
      <c r="OH37" s="273"/>
      <c r="OI37" s="273"/>
      <c r="OJ37" s="273"/>
      <c r="OK37" s="273"/>
      <c r="OL37" s="273"/>
      <c r="OM37" s="273"/>
      <c r="ON37" s="273"/>
      <c r="OO37" s="273"/>
      <c r="OP37" s="273"/>
      <c r="OQ37" s="273"/>
      <c r="OR37" s="273"/>
      <c r="OS37" s="273"/>
      <c r="OT37" s="273"/>
      <c r="OU37" s="273"/>
      <c r="OV37" s="273"/>
      <c r="OW37" s="273"/>
      <c r="OX37" s="273"/>
      <c r="OY37" s="273"/>
      <c r="OZ37" s="273"/>
      <c r="PA37" s="273"/>
      <c r="PB37" s="273"/>
      <c r="PC37" s="273"/>
      <c r="PD37" s="273"/>
      <c r="PE37" s="273"/>
      <c r="PF37" s="273"/>
      <c r="PG37" s="273"/>
      <c r="PH37" s="273"/>
      <c r="PI37" s="273"/>
      <c r="PJ37" s="273"/>
      <c r="PK37" s="273"/>
      <c r="PL37" s="273"/>
      <c r="PM37" s="273"/>
      <c r="PN37" s="273"/>
      <c r="PO37" s="273"/>
      <c r="PP37" s="273"/>
      <c r="PQ37" s="273"/>
      <c r="PR37" s="273"/>
      <c r="PS37" s="273"/>
      <c r="PT37" s="273"/>
      <c r="PU37" s="273"/>
      <c r="PV37" s="273"/>
      <c r="PW37" s="273"/>
      <c r="PX37" s="273"/>
      <c r="PY37" s="273"/>
      <c r="PZ37" s="273"/>
      <c r="QA37" s="273"/>
      <c r="QB37" s="273"/>
      <c r="QC37" s="273"/>
      <c r="QD37" s="273"/>
      <c r="QE37" s="273"/>
      <c r="QF37" s="273"/>
      <c r="QG37" s="273"/>
      <c r="QH37" s="273"/>
      <c r="QI37" s="273"/>
      <c r="QJ37" s="273"/>
      <c r="QK37" s="273"/>
      <c r="QL37" s="273"/>
      <c r="QM37" s="273"/>
      <c r="QN37" s="273"/>
      <c r="QO37" s="273"/>
      <c r="QP37" s="273"/>
      <c r="QQ37" s="273"/>
      <c r="QR37" s="273"/>
      <c r="QS37" s="273"/>
      <c r="QT37" s="273"/>
      <c r="QU37" s="273"/>
      <c r="QV37" s="273"/>
      <c r="QW37" s="273"/>
      <c r="QX37" s="273"/>
      <c r="QY37" s="273"/>
      <c r="QZ37" s="273"/>
      <c r="RA37" s="273"/>
      <c r="RB37" s="273"/>
      <c r="RC37" s="273"/>
      <c r="RD37" s="273"/>
      <c r="RE37" s="273"/>
      <c r="RF37" s="273"/>
      <c r="RG37" s="273"/>
      <c r="RH37" s="273"/>
      <c r="RI37" s="273"/>
      <c r="RJ37" s="273"/>
      <c r="RK37" s="273"/>
      <c r="RL37" s="273"/>
      <c r="RM37" s="273"/>
      <c r="RN37" s="273"/>
      <c r="RO37" s="273"/>
      <c r="RP37" s="273"/>
      <c r="RQ37" s="273"/>
      <c r="RR37" s="273"/>
      <c r="RS37" s="273"/>
      <c r="RT37" s="273"/>
      <c r="RU37" s="273"/>
      <c r="RV37" s="273"/>
      <c r="RW37" s="273"/>
      <c r="RX37" s="273"/>
      <c r="RY37" s="273"/>
      <c r="RZ37" s="273"/>
      <c r="SA37" s="273"/>
      <c r="SB37" s="273"/>
      <c r="SC37" s="273"/>
      <c r="SD37" s="273"/>
      <c r="SE37" s="273"/>
      <c r="SF37" s="273"/>
      <c r="SG37" s="273"/>
      <c r="SH37" s="273"/>
      <c r="SI37" s="273"/>
      <c r="SJ37" s="273"/>
      <c r="SK37" s="273"/>
      <c r="SL37" s="273"/>
      <c r="SM37" s="273"/>
      <c r="SN37" s="273"/>
      <c r="SO37" s="273"/>
      <c r="SP37" s="273"/>
      <c r="SQ37" s="273"/>
      <c r="SR37" s="273"/>
      <c r="SS37" s="273"/>
      <c r="ST37" s="273"/>
      <c r="SU37" s="273"/>
      <c r="SV37" s="273"/>
      <c r="SW37" s="273"/>
      <c r="SX37" s="273"/>
      <c r="SY37" s="273"/>
      <c r="SZ37" s="273"/>
      <c r="TA37" s="273"/>
      <c r="TB37" s="273"/>
      <c r="TC37" s="273"/>
      <c r="TD37" s="273"/>
      <c r="TE37" s="273"/>
      <c r="TF37" s="273"/>
      <c r="TG37" s="273"/>
      <c r="TH37" s="273"/>
      <c r="TI37" s="273"/>
      <c r="TJ37" s="273"/>
      <c r="TK37" s="273"/>
      <c r="TL37" s="273"/>
      <c r="TM37" s="273"/>
      <c r="TN37" s="273"/>
      <c r="TO37" s="273"/>
      <c r="TP37" s="273"/>
      <c r="TQ37" s="273"/>
      <c r="TR37" s="273"/>
      <c r="TS37" s="273"/>
      <c r="TT37" s="273"/>
      <c r="TU37" s="273"/>
      <c r="TV37" s="273"/>
      <c r="TW37" s="273"/>
      <c r="TX37" s="273"/>
      <c r="TY37" s="273"/>
      <c r="TZ37" s="273"/>
      <c r="UA37" s="273"/>
      <c r="UB37" s="273"/>
      <c r="UC37" s="273"/>
      <c r="UD37" s="273"/>
      <c r="UE37" s="273"/>
      <c r="UF37" s="273"/>
      <c r="UG37" s="273"/>
      <c r="UH37" s="273"/>
      <c r="UI37" s="273"/>
      <c r="UJ37" s="273"/>
      <c r="UK37" s="273"/>
      <c r="UL37" s="273"/>
      <c r="UM37" s="273"/>
      <c r="UN37" s="273"/>
      <c r="UO37" s="273"/>
      <c r="UP37" s="273"/>
      <c r="UQ37" s="273"/>
      <c r="UR37" s="273"/>
      <c r="US37" s="273"/>
      <c r="UT37" s="273"/>
      <c r="UU37" s="273"/>
      <c r="UV37" s="273"/>
      <c r="UW37" s="273"/>
      <c r="UX37" s="273"/>
      <c r="UY37" s="273"/>
      <c r="UZ37" s="273"/>
      <c r="VA37" s="273"/>
      <c r="VB37" s="273"/>
      <c r="VC37" s="273"/>
      <c r="VD37" s="273"/>
      <c r="VE37" s="273"/>
      <c r="VF37" s="273"/>
      <c r="VG37" s="273"/>
      <c r="VH37" s="273"/>
      <c r="VI37" s="273"/>
      <c r="VJ37" s="273"/>
      <c r="VK37" s="273"/>
      <c r="VL37" s="273"/>
      <c r="VM37" s="273"/>
      <c r="VN37" s="273"/>
      <c r="VO37" s="273"/>
      <c r="VP37" s="273"/>
      <c r="VQ37" s="273"/>
      <c r="VR37" s="273"/>
      <c r="VS37" s="273"/>
      <c r="VT37" s="273"/>
      <c r="VU37" s="273"/>
      <c r="VV37" s="273"/>
      <c r="VW37" s="273"/>
      <c r="VX37" s="273"/>
      <c r="VY37" s="273"/>
      <c r="VZ37" s="273"/>
      <c r="WA37" s="273"/>
      <c r="WB37" s="273"/>
      <c r="WC37" s="273"/>
      <c r="WD37" s="273"/>
      <c r="WE37" s="273"/>
      <c r="WF37" s="273"/>
      <c r="WG37" s="273"/>
      <c r="WH37" s="273"/>
      <c r="WI37" s="273"/>
      <c r="WJ37" s="273"/>
      <c r="WK37" s="273"/>
      <c r="WL37" s="273"/>
      <c r="WM37" s="273"/>
      <c r="WN37" s="273"/>
      <c r="WO37" s="273"/>
      <c r="WP37" s="273"/>
      <c r="WQ37" s="273"/>
      <c r="WR37" s="273"/>
      <c r="WS37" s="273"/>
      <c r="WT37" s="273"/>
      <c r="WU37" s="273"/>
      <c r="WV37" s="273"/>
      <c r="WW37" s="273"/>
      <c r="WX37" s="273"/>
      <c r="WY37" s="273"/>
      <c r="WZ37" s="273"/>
      <c r="XA37" s="273"/>
      <c r="XB37" s="273"/>
      <c r="XC37" s="273"/>
      <c r="XD37" s="273"/>
      <c r="XE37" s="273"/>
      <c r="XF37" s="273"/>
      <c r="XG37" s="273"/>
      <c r="XH37" s="273"/>
      <c r="XI37" s="273"/>
      <c r="XJ37" s="273"/>
      <c r="XK37" s="273"/>
      <c r="XL37" s="273"/>
      <c r="XM37" s="273"/>
      <c r="XN37" s="273"/>
      <c r="XO37" s="273"/>
      <c r="XP37" s="273"/>
      <c r="XQ37" s="273"/>
      <c r="XR37" s="273"/>
      <c r="XS37" s="273"/>
      <c r="XT37" s="273"/>
      <c r="XU37" s="273"/>
      <c r="XV37" s="273"/>
      <c r="XW37" s="273"/>
      <c r="XX37" s="273"/>
      <c r="XY37" s="273"/>
      <c r="XZ37" s="273"/>
      <c r="YA37" s="273"/>
      <c r="YB37" s="273"/>
      <c r="YC37" s="273"/>
      <c r="YD37" s="273"/>
      <c r="YE37" s="273"/>
      <c r="YF37" s="273"/>
      <c r="YG37" s="273"/>
      <c r="YH37" s="273"/>
      <c r="YI37" s="273"/>
      <c r="YJ37" s="273"/>
      <c r="YK37" s="273"/>
      <c r="YL37" s="273"/>
      <c r="YM37" s="273"/>
      <c r="YN37" s="273"/>
      <c r="YO37" s="273"/>
      <c r="YP37" s="273"/>
      <c r="YQ37" s="273"/>
      <c r="YR37" s="273"/>
      <c r="YS37" s="273"/>
      <c r="YT37" s="273"/>
      <c r="YU37" s="273"/>
      <c r="YV37" s="273"/>
      <c r="YW37" s="273"/>
      <c r="YX37" s="273"/>
      <c r="YY37" s="273"/>
      <c r="YZ37" s="273"/>
      <c r="ZA37" s="273"/>
      <c r="ZB37" s="273"/>
      <c r="ZC37" s="273"/>
      <c r="ZD37" s="273"/>
      <c r="ZE37" s="273"/>
      <c r="ZF37" s="273"/>
      <c r="ZG37" s="273"/>
      <c r="ZH37" s="273"/>
      <c r="ZI37" s="273"/>
      <c r="ZJ37" s="273"/>
      <c r="ZK37" s="273"/>
      <c r="ZL37" s="273"/>
      <c r="ZM37" s="273"/>
      <c r="ZN37" s="273"/>
      <c r="ZO37" s="273"/>
      <c r="ZP37" s="273"/>
      <c r="ZQ37" s="273"/>
      <c r="ZR37" s="273"/>
      <c r="ZS37" s="273"/>
      <c r="ZT37" s="273"/>
      <c r="ZU37" s="273"/>
      <c r="ZV37" s="273"/>
      <c r="ZW37" s="273"/>
      <c r="ZX37" s="273"/>
      <c r="ZY37" s="273"/>
      <c r="ZZ37" s="273"/>
      <c r="AAA37" s="273"/>
      <c r="AAB37" s="273"/>
      <c r="AAC37" s="273"/>
      <c r="AAD37" s="273"/>
      <c r="AAE37" s="273"/>
      <c r="AAF37" s="273"/>
      <c r="AAG37" s="273"/>
      <c r="AAH37" s="273"/>
      <c r="AAI37" s="273"/>
      <c r="AAJ37" s="273"/>
      <c r="AAK37" s="273"/>
      <c r="AAL37" s="273"/>
      <c r="AAM37" s="273"/>
      <c r="AAN37" s="273"/>
      <c r="AAO37" s="273"/>
      <c r="AAP37" s="273"/>
      <c r="AAQ37" s="273"/>
      <c r="AAR37" s="273"/>
      <c r="AAS37" s="273"/>
      <c r="AAT37" s="273"/>
      <c r="AAU37" s="273"/>
      <c r="AAV37" s="273"/>
      <c r="AAW37" s="273"/>
      <c r="AAX37" s="273"/>
      <c r="AAY37" s="273"/>
      <c r="AAZ37" s="273"/>
      <c r="ABA37" s="273"/>
      <c r="ABB37" s="273"/>
      <c r="ABC37" s="273"/>
      <c r="ABD37" s="273"/>
      <c r="ABE37" s="273"/>
      <c r="ABF37" s="273"/>
      <c r="ABG37" s="273"/>
      <c r="ABH37" s="273"/>
      <c r="ABI37" s="273"/>
      <c r="ABJ37" s="273"/>
      <c r="ABK37" s="273"/>
      <c r="ABL37" s="273"/>
      <c r="ABM37" s="273"/>
      <c r="ABN37" s="273"/>
      <c r="ABO37" s="273"/>
      <c r="ABP37" s="273"/>
      <c r="ABQ37" s="273"/>
      <c r="ABR37" s="273"/>
      <c r="ABS37" s="273"/>
      <c r="ABT37" s="273"/>
      <c r="ABU37" s="273"/>
      <c r="ABV37" s="273"/>
      <c r="ABW37" s="273"/>
      <c r="ABX37" s="273"/>
      <c r="ABY37" s="273"/>
      <c r="ABZ37" s="273"/>
      <c r="ACA37" s="273"/>
      <c r="ACB37" s="273"/>
      <c r="ACC37" s="273"/>
      <c r="ACD37" s="273"/>
      <c r="ACE37" s="273"/>
      <c r="ACF37" s="273"/>
      <c r="ACG37" s="273"/>
      <c r="ACH37" s="273"/>
      <c r="ACI37" s="273"/>
      <c r="ACJ37" s="273"/>
      <c r="ACK37" s="273"/>
      <c r="ACL37" s="273"/>
      <c r="ACM37" s="273"/>
      <c r="ACN37" s="273"/>
      <c r="ACO37" s="273"/>
      <c r="ACP37" s="273"/>
      <c r="ACQ37" s="273"/>
      <c r="ACR37" s="273"/>
      <c r="ACS37" s="273"/>
      <c r="ACT37" s="273"/>
      <c r="ACU37" s="273"/>
      <c r="ACV37" s="273"/>
      <c r="ACW37" s="273"/>
      <c r="ACX37" s="273"/>
      <c r="ACY37" s="273"/>
      <c r="ACZ37" s="273"/>
      <c r="ADA37" s="273"/>
      <c r="ADB37" s="273"/>
      <c r="ADC37" s="273"/>
      <c r="ADD37" s="273"/>
      <c r="ADE37" s="273"/>
      <c r="ADF37" s="273"/>
      <c r="ADG37" s="273"/>
      <c r="ADH37" s="273"/>
      <c r="ADI37" s="273"/>
      <c r="ADJ37" s="273"/>
      <c r="ADK37" s="273"/>
      <c r="ADL37" s="273"/>
      <c r="ADM37" s="273"/>
      <c r="ADN37" s="273"/>
      <c r="ADO37" s="273"/>
      <c r="ADP37" s="273"/>
      <c r="ADQ37" s="273"/>
      <c r="ADR37" s="273"/>
      <c r="ADS37" s="273"/>
      <c r="ADT37" s="273"/>
      <c r="ADU37" s="273"/>
      <c r="ADV37" s="273"/>
      <c r="ADW37" s="273"/>
      <c r="ADX37" s="273"/>
      <c r="ADY37" s="273"/>
      <c r="ADZ37" s="273"/>
      <c r="AEA37" s="273"/>
      <c r="AEB37" s="273"/>
      <c r="AEC37" s="273"/>
      <c r="AED37" s="273"/>
      <c r="AEE37" s="273"/>
      <c r="AEF37" s="273"/>
      <c r="AEG37" s="273"/>
      <c r="AEH37" s="273"/>
      <c r="AEI37" s="273"/>
      <c r="AEJ37" s="273"/>
      <c r="AEK37" s="273"/>
      <c r="AEL37" s="273"/>
      <c r="AEM37" s="273"/>
      <c r="AEN37" s="273"/>
      <c r="AEO37" s="273"/>
      <c r="AEP37" s="273"/>
      <c r="AEQ37" s="273"/>
      <c r="AER37" s="273"/>
      <c r="AES37" s="273"/>
      <c r="AET37" s="273"/>
      <c r="AEU37" s="273"/>
      <c r="AEV37" s="273"/>
      <c r="AEW37" s="273"/>
      <c r="AEX37" s="273"/>
      <c r="AEY37" s="273"/>
      <c r="AEZ37" s="273"/>
      <c r="AFA37" s="273"/>
      <c r="AFB37" s="273"/>
      <c r="AFC37" s="273"/>
      <c r="AFD37" s="273"/>
      <c r="AFE37" s="273"/>
      <c r="AFF37" s="273"/>
      <c r="AFG37" s="273"/>
      <c r="AFH37" s="273"/>
      <c r="AFI37" s="273"/>
      <c r="AFJ37" s="273"/>
      <c r="AFK37" s="273"/>
      <c r="AFL37" s="273"/>
      <c r="AFM37" s="273"/>
      <c r="AFN37" s="273"/>
      <c r="AFO37" s="273"/>
      <c r="AFP37" s="273"/>
      <c r="AFQ37" s="273"/>
      <c r="AFR37" s="273"/>
      <c r="AFS37" s="273"/>
      <c r="AFT37" s="273"/>
      <c r="AFU37" s="273"/>
      <c r="AFV37" s="273"/>
      <c r="AFW37" s="273"/>
      <c r="AFX37" s="273"/>
      <c r="AFY37" s="273"/>
      <c r="AFZ37" s="273"/>
      <c r="AGA37" s="273"/>
      <c r="AGB37" s="273"/>
      <c r="AGC37" s="273"/>
      <c r="AGD37" s="273"/>
      <c r="AGE37" s="273"/>
      <c r="AGF37" s="273"/>
      <c r="AGG37" s="273"/>
      <c r="AGH37" s="273"/>
      <c r="AGI37" s="273"/>
      <c r="AGJ37" s="273"/>
      <c r="AGK37" s="273"/>
      <c r="AGL37" s="273"/>
      <c r="AGM37" s="273"/>
      <c r="AGN37" s="273"/>
      <c r="AGO37" s="273"/>
      <c r="AGP37" s="273"/>
      <c r="AGQ37" s="273"/>
      <c r="AGR37" s="273"/>
      <c r="AGS37" s="273"/>
      <c r="AGT37" s="273"/>
      <c r="AGU37" s="273"/>
      <c r="AGV37" s="273"/>
      <c r="AGW37" s="273"/>
      <c r="AGX37" s="273"/>
      <c r="AGY37" s="273"/>
      <c r="AGZ37" s="273"/>
      <c r="AHA37" s="273"/>
      <c r="AHB37" s="273"/>
      <c r="AHC37" s="273"/>
      <c r="AHD37" s="273"/>
      <c r="AHE37" s="273"/>
      <c r="AHF37" s="273"/>
      <c r="AHG37" s="273"/>
      <c r="AHH37" s="273"/>
      <c r="AHI37" s="273"/>
      <c r="AHJ37" s="273"/>
      <c r="AHK37" s="273"/>
      <c r="AHL37" s="273"/>
      <c r="AHM37" s="273"/>
      <c r="AHN37" s="273"/>
      <c r="AHO37" s="273"/>
      <c r="AHP37" s="273"/>
      <c r="AHQ37" s="273"/>
      <c r="AHR37" s="273"/>
      <c r="AHS37" s="273"/>
      <c r="AHT37" s="273"/>
      <c r="AHU37" s="273"/>
      <c r="AHV37" s="273"/>
      <c r="AHW37" s="273"/>
      <c r="AHX37" s="273"/>
      <c r="AHY37" s="273"/>
      <c r="AHZ37" s="273"/>
      <c r="AIA37" s="273"/>
      <c r="AIB37" s="273"/>
      <c r="AIC37" s="273"/>
      <c r="AID37" s="273"/>
      <c r="AIE37" s="273"/>
      <c r="AIF37" s="273"/>
      <c r="AIG37" s="273"/>
      <c r="AIH37" s="273"/>
      <c r="AII37" s="273"/>
      <c r="AIJ37" s="273"/>
      <c r="AIK37" s="273"/>
      <c r="AIL37" s="273"/>
      <c r="AIM37" s="273"/>
      <c r="AIN37" s="273"/>
      <c r="AIO37" s="273"/>
      <c r="AIP37" s="273"/>
      <c r="AIQ37" s="273"/>
      <c r="AIR37" s="273"/>
      <c r="AIS37" s="273"/>
      <c r="AIT37" s="273"/>
      <c r="AIU37" s="273"/>
      <c r="AIV37" s="273"/>
      <c r="AIW37" s="273"/>
      <c r="AIX37" s="273"/>
      <c r="AIY37" s="273"/>
      <c r="AIZ37" s="273"/>
      <c r="AJA37" s="273"/>
      <c r="AJB37" s="273"/>
      <c r="AJC37" s="273"/>
      <c r="AJD37" s="273"/>
      <c r="AJE37" s="273"/>
      <c r="AJF37" s="273"/>
      <c r="AJG37" s="273"/>
      <c r="AJH37" s="273"/>
      <c r="AJI37" s="273"/>
      <c r="AJJ37" s="273"/>
      <c r="AJK37" s="273"/>
      <c r="AJL37" s="273"/>
      <c r="AJM37" s="273"/>
      <c r="AJN37" s="273"/>
      <c r="AJO37" s="273"/>
      <c r="AJP37" s="273"/>
      <c r="AJQ37" s="273"/>
      <c r="AJR37" s="273"/>
      <c r="AJS37" s="273"/>
      <c r="AJT37" s="273"/>
      <c r="AJU37" s="273"/>
      <c r="AJV37" s="273"/>
      <c r="AJW37" s="273"/>
      <c r="AJX37" s="273"/>
      <c r="AJY37" s="273"/>
      <c r="AJZ37" s="273"/>
      <c r="AKA37" s="273"/>
      <c r="AKB37" s="273"/>
      <c r="AKC37" s="273"/>
      <c r="AKD37" s="273"/>
      <c r="AKE37" s="273"/>
      <c r="AKF37" s="273"/>
      <c r="AKG37" s="273"/>
      <c r="AKH37" s="273"/>
      <c r="AKI37" s="273"/>
      <c r="AKJ37" s="273"/>
      <c r="AKK37" s="273"/>
      <c r="AKL37" s="273"/>
      <c r="AKM37" s="273"/>
      <c r="AKN37" s="273"/>
      <c r="AKO37" s="273"/>
      <c r="AKP37" s="273"/>
      <c r="AKQ37" s="273"/>
      <c r="AKR37" s="273"/>
      <c r="AKS37" s="273"/>
      <c r="AKT37" s="273"/>
      <c r="AKU37" s="273"/>
      <c r="AKV37" s="273"/>
      <c r="AKW37" s="273"/>
      <c r="AKX37" s="273"/>
      <c r="AKY37" s="273"/>
      <c r="AKZ37" s="273"/>
      <c r="ALA37" s="273"/>
      <c r="ALB37" s="273"/>
      <c r="ALC37" s="273"/>
      <c r="ALD37" s="273"/>
      <c r="ALE37" s="273"/>
      <c r="ALF37" s="273"/>
      <c r="ALG37" s="273"/>
      <c r="ALH37" s="273"/>
      <c r="ALI37" s="273"/>
      <c r="ALJ37" s="273"/>
      <c r="ALK37" s="273"/>
      <c r="ALL37" s="273"/>
      <c r="ALM37" s="273"/>
      <c r="ALN37" s="273"/>
      <c r="ALO37" s="273"/>
      <c r="ALP37" s="273"/>
      <c r="ALQ37" s="273"/>
      <c r="ALR37" s="273"/>
      <c r="ALS37" s="273"/>
      <c r="ALT37" s="273"/>
      <c r="ALU37" s="273"/>
      <c r="ALV37" s="273"/>
      <c r="ALW37" s="273"/>
      <c r="ALX37" s="273"/>
      <c r="ALY37" s="273"/>
      <c r="ALZ37" s="273"/>
      <c r="AMA37" s="273"/>
      <c r="AMB37" s="273"/>
      <c r="AMC37" s="273"/>
      <c r="AMD37" s="273"/>
      <c r="AME37" s="273"/>
      <c r="AMF37" s="273"/>
      <c r="AMG37" s="273"/>
      <c r="AMH37" s="273"/>
      <c r="AMI37" s="273"/>
      <c r="AMJ37" s="273"/>
    </row>
    <row r="38" spans="1:1024" ht="21" customHeight="1" x14ac:dyDescent="0.2">
      <c r="A38" s="341">
        <v>27</v>
      </c>
      <c r="B38" s="342">
        <v>0.25</v>
      </c>
      <c r="C38" s="368"/>
      <c r="D38" s="370" t="s">
        <v>67</v>
      </c>
      <c r="E38" s="344" t="s">
        <v>184</v>
      </c>
      <c r="F38" s="394"/>
      <c r="G38" s="394"/>
      <c r="H38" s="395"/>
      <c r="I38" s="395"/>
      <c r="J38" s="396"/>
      <c r="K38" s="397"/>
      <c r="L38" s="397"/>
      <c r="M38" s="397"/>
      <c r="N38" s="397"/>
      <c r="O38" s="397"/>
      <c r="P38" s="398"/>
      <c r="Q38" s="398"/>
      <c r="R38" s="367"/>
      <c r="S38" s="351"/>
      <c r="T38" s="362">
        <v>27</v>
      </c>
      <c r="U38" s="399" t="s">
        <v>67</v>
      </c>
      <c r="V38" s="363" t="s">
        <v>184</v>
      </c>
      <c r="W38" s="394"/>
      <c r="X38" s="394"/>
      <c r="Y38" s="395"/>
      <c r="Z38" s="395"/>
      <c r="AA38" s="396"/>
      <c r="AB38" s="364"/>
      <c r="AC38" s="355"/>
      <c r="AD38" s="355"/>
      <c r="AE38" s="356"/>
      <c r="AF38" s="365"/>
      <c r="AG38" s="365"/>
      <c r="AH38" s="365"/>
      <c r="AI38" s="365"/>
      <c r="AJ38" s="365"/>
      <c r="AK38" s="365"/>
      <c r="AL38" s="365"/>
      <c r="AM38" s="365"/>
      <c r="AN38" s="365"/>
      <c r="AO38" s="365"/>
      <c r="AP38" s="365"/>
      <c r="AQ38" s="365"/>
      <c r="AR38" s="358"/>
      <c r="AS38" s="358"/>
      <c r="AT38" s="359"/>
      <c r="AU38" s="359"/>
      <c r="AV38" s="359"/>
      <c r="AW38" s="359"/>
      <c r="AX38" s="359"/>
      <c r="AY38" s="359"/>
      <c r="AZ38" s="359"/>
      <c r="BA38" s="359"/>
      <c r="BB38" s="364"/>
      <c r="BC38" s="364"/>
      <c r="BD38" s="355"/>
      <c r="BE38" s="355"/>
      <c r="BF38" s="273"/>
      <c r="BG38" s="273"/>
      <c r="BH38" s="273"/>
      <c r="BI38" s="273"/>
      <c r="BJ38" s="273"/>
      <c r="BK38" s="273"/>
      <c r="BL38" s="273"/>
      <c r="BM38" s="273"/>
      <c r="BN38" s="273"/>
      <c r="BO38" s="273"/>
      <c r="BP38" s="273"/>
      <c r="BQ38" s="273"/>
      <c r="BR38" s="273"/>
      <c r="BS38" s="273"/>
      <c r="BT38" s="273"/>
      <c r="BU38" s="273"/>
      <c r="BV38" s="273"/>
      <c r="BW38" s="273"/>
      <c r="BX38" s="273"/>
      <c r="BY38" s="273"/>
      <c r="BZ38" s="273"/>
      <c r="CA38" s="273"/>
      <c r="CB38" s="273"/>
      <c r="CC38" s="273"/>
      <c r="CD38" s="273"/>
      <c r="CE38" s="273"/>
      <c r="CF38" s="273"/>
      <c r="CG38" s="273"/>
      <c r="CH38" s="273"/>
      <c r="CI38" s="273"/>
      <c r="CJ38" s="273"/>
      <c r="CK38" s="273"/>
      <c r="CL38" s="273"/>
      <c r="CM38" s="273"/>
      <c r="CN38" s="273"/>
      <c r="CO38" s="273"/>
      <c r="CP38" s="273"/>
      <c r="CQ38" s="273"/>
      <c r="CR38" s="273"/>
      <c r="CS38" s="273"/>
      <c r="CT38" s="273"/>
      <c r="CU38" s="273"/>
      <c r="CV38" s="273"/>
      <c r="CW38" s="273"/>
      <c r="CX38" s="273"/>
      <c r="CY38" s="273"/>
      <c r="CZ38" s="273"/>
      <c r="DA38" s="273"/>
      <c r="DB38" s="273"/>
      <c r="DC38" s="273"/>
      <c r="DD38" s="273"/>
      <c r="DE38" s="273"/>
      <c r="DF38" s="273"/>
      <c r="DG38" s="273"/>
      <c r="DH38" s="273"/>
      <c r="DI38" s="273"/>
      <c r="DJ38" s="273"/>
      <c r="DK38" s="273"/>
      <c r="DL38" s="273"/>
      <c r="DM38" s="273"/>
      <c r="DN38" s="273"/>
      <c r="DO38" s="273"/>
      <c r="DP38" s="273"/>
      <c r="DQ38" s="273"/>
      <c r="DR38" s="273"/>
      <c r="DS38" s="273"/>
      <c r="DT38" s="273"/>
      <c r="DU38" s="273"/>
      <c r="DV38" s="273"/>
      <c r="DW38" s="273"/>
      <c r="DX38" s="273"/>
      <c r="DY38" s="273"/>
      <c r="DZ38" s="273"/>
      <c r="EA38" s="273"/>
      <c r="EB38" s="273"/>
      <c r="EC38" s="273"/>
      <c r="ED38" s="273"/>
      <c r="EE38" s="273"/>
      <c r="EF38" s="273"/>
      <c r="EG38" s="273"/>
      <c r="EH38" s="273"/>
      <c r="EI38" s="273"/>
      <c r="EJ38" s="273"/>
      <c r="EK38" s="273"/>
      <c r="EL38" s="273"/>
      <c r="EM38" s="273"/>
      <c r="EN38" s="273"/>
      <c r="EO38" s="273"/>
      <c r="EP38" s="273"/>
      <c r="EQ38" s="273"/>
      <c r="ER38" s="273"/>
      <c r="ES38" s="273"/>
      <c r="ET38" s="273"/>
      <c r="EU38" s="273"/>
      <c r="EV38" s="273"/>
      <c r="EW38" s="273"/>
      <c r="EX38" s="273"/>
      <c r="EY38" s="273"/>
      <c r="EZ38" s="273"/>
      <c r="FA38" s="273"/>
      <c r="FB38" s="273"/>
      <c r="FC38" s="273"/>
      <c r="FD38" s="273"/>
      <c r="FE38" s="273"/>
      <c r="FF38" s="273"/>
      <c r="FG38" s="273"/>
      <c r="FH38" s="273"/>
      <c r="FI38" s="273"/>
      <c r="FJ38" s="273"/>
      <c r="FK38" s="273"/>
      <c r="FL38" s="273"/>
      <c r="FM38" s="273"/>
      <c r="FN38" s="273"/>
      <c r="FO38" s="273"/>
      <c r="FP38" s="273"/>
      <c r="FQ38" s="273"/>
      <c r="FR38" s="273"/>
      <c r="FS38" s="273"/>
      <c r="FT38" s="273"/>
      <c r="FU38" s="273"/>
      <c r="FV38" s="273"/>
      <c r="FW38" s="273"/>
      <c r="FX38" s="273"/>
      <c r="FY38" s="273"/>
      <c r="FZ38" s="273"/>
      <c r="GA38" s="273"/>
      <c r="GB38" s="273"/>
      <c r="GC38" s="273"/>
      <c r="GD38" s="273"/>
      <c r="GE38" s="273"/>
      <c r="GF38" s="273"/>
      <c r="GG38" s="273"/>
      <c r="GH38" s="273"/>
      <c r="GI38" s="273"/>
      <c r="GJ38" s="273"/>
      <c r="GK38" s="273"/>
      <c r="GL38" s="273"/>
      <c r="GM38" s="273"/>
      <c r="GN38" s="273"/>
      <c r="GO38" s="273"/>
      <c r="GP38" s="273"/>
      <c r="GQ38" s="273"/>
      <c r="GR38" s="273"/>
      <c r="GS38" s="273"/>
      <c r="GT38" s="273"/>
      <c r="GU38" s="273"/>
      <c r="GV38" s="273"/>
      <c r="GW38" s="273"/>
      <c r="GX38" s="273"/>
      <c r="GY38" s="273"/>
      <c r="GZ38" s="273"/>
      <c r="HA38" s="273"/>
      <c r="HB38" s="273"/>
      <c r="HC38" s="273"/>
      <c r="HD38" s="273"/>
      <c r="HE38" s="273"/>
      <c r="HF38" s="273"/>
      <c r="HG38" s="273"/>
      <c r="HH38" s="273"/>
      <c r="HI38" s="273"/>
      <c r="HJ38" s="273"/>
      <c r="HK38" s="273"/>
      <c r="HL38" s="273"/>
      <c r="HM38" s="273"/>
      <c r="HN38" s="273"/>
      <c r="HO38" s="273"/>
      <c r="HP38" s="273"/>
      <c r="HQ38" s="273"/>
      <c r="HR38" s="273"/>
      <c r="HS38" s="273"/>
      <c r="HT38" s="273"/>
      <c r="HU38" s="273"/>
      <c r="HV38" s="273"/>
      <c r="HW38" s="273"/>
      <c r="HX38" s="273"/>
      <c r="HY38" s="273"/>
      <c r="HZ38" s="273"/>
      <c r="IA38" s="273"/>
      <c r="IB38" s="273"/>
      <c r="IC38" s="273"/>
      <c r="ID38" s="273"/>
      <c r="IE38" s="273"/>
      <c r="IF38" s="273"/>
      <c r="IG38" s="273"/>
      <c r="IH38" s="273"/>
      <c r="II38" s="273"/>
      <c r="IJ38" s="273"/>
      <c r="IK38" s="273"/>
      <c r="IL38" s="273"/>
      <c r="IM38" s="273"/>
      <c r="IN38" s="273"/>
      <c r="IO38" s="273"/>
      <c r="IP38" s="273"/>
      <c r="IQ38" s="273"/>
      <c r="IR38" s="273"/>
      <c r="IS38" s="273"/>
      <c r="IT38" s="273"/>
      <c r="IU38" s="273"/>
      <c r="IV38" s="273"/>
      <c r="IW38" s="273"/>
      <c r="IX38" s="273"/>
      <c r="IY38" s="273"/>
      <c r="IZ38" s="273"/>
      <c r="JA38" s="273"/>
      <c r="JB38" s="273"/>
      <c r="JC38" s="273"/>
      <c r="JD38" s="273"/>
      <c r="JE38" s="273"/>
      <c r="JF38" s="273"/>
      <c r="JG38" s="273"/>
      <c r="JH38" s="273"/>
      <c r="JI38" s="273"/>
      <c r="JJ38" s="273"/>
      <c r="JK38" s="273"/>
      <c r="JL38" s="273"/>
      <c r="JM38" s="273"/>
      <c r="JN38" s="273"/>
      <c r="JO38" s="273"/>
      <c r="JP38" s="273"/>
      <c r="JQ38" s="273"/>
      <c r="JR38" s="273"/>
      <c r="JS38" s="273"/>
      <c r="JT38" s="273"/>
      <c r="JU38" s="273"/>
      <c r="JV38" s="273"/>
      <c r="JW38" s="273"/>
      <c r="JX38" s="273"/>
      <c r="JY38" s="273"/>
      <c r="JZ38" s="273"/>
      <c r="KA38" s="273"/>
      <c r="KB38" s="273"/>
      <c r="KC38" s="273"/>
      <c r="KD38" s="273"/>
      <c r="KE38" s="273"/>
      <c r="KF38" s="273"/>
      <c r="KG38" s="273"/>
      <c r="KH38" s="273"/>
      <c r="KI38" s="273"/>
      <c r="KJ38" s="273"/>
      <c r="KK38" s="273"/>
      <c r="KL38" s="273"/>
      <c r="KM38" s="273"/>
      <c r="KN38" s="273"/>
      <c r="KO38" s="273"/>
      <c r="KP38" s="273"/>
      <c r="KQ38" s="273"/>
      <c r="KR38" s="273"/>
      <c r="KS38" s="273"/>
      <c r="KT38" s="273"/>
      <c r="KU38" s="273"/>
      <c r="KV38" s="273"/>
      <c r="KW38" s="273"/>
      <c r="KX38" s="273"/>
      <c r="KY38" s="273"/>
      <c r="KZ38" s="273"/>
      <c r="LA38" s="273"/>
      <c r="LB38" s="273"/>
      <c r="LC38" s="273"/>
      <c r="LD38" s="273"/>
      <c r="LE38" s="273"/>
      <c r="LF38" s="273"/>
      <c r="LG38" s="273"/>
      <c r="LH38" s="273"/>
      <c r="LI38" s="273"/>
      <c r="LJ38" s="273"/>
      <c r="LK38" s="273"/>
      <c r="LL38" s="273"/>
      <c r="LM38" s="273"/>
      <c r="LN38" s="273"/>
      <c r="LO38" s="273"/>
      <c r="LP38" s="273"/>
      <c r="LQ38" s="273"/>
      <c r="LR38" s="273"/>
      <c r="LS38" s="273"/>
      <c r="LT38" s="273"/>
      <c r="LU38" s="273"/>
      <c r="LV38" s="273"/>
      <c r="LW38" s="273"/>
      <c r="LX38" s="273"/>
      <c r="LY38" s="273"/>
      <c r="LZ38" s="273"/>
      <c r="MA38" s="273"/>
      <c r="MB38" s="273"/>
      <c r="MC38" s="273"/>
      <c r="MD38" s="273"/>
      <c r="ME38" s="273"/>
      <c r="MF38" s="273"/>
      <c r="MG38" s="273"/>
      <c r="MH38" s="273"/>
      <c r="MI38" s="273"/>
      <c r="MJ38" s="273"/>
      <c r="MK38" s="273"/>
      <c r="ML38" s="273"/>
      <c r="MM38" s="273"/>
      <c r="MN38" s="273"/>
      <c r="MO38" s="273"/>
      <c r="MP38" s="273"/>
      <c r="MQ38" s="273"/>
      <c r="MR38" s="273"/>
      <c r="MS38" s="273"/>
      <c r="MT38" s="273"/>
      <c r="MU38" s="273"/>
      <c r="MV38" s="273"/>
      <c r="MW38" s="273"/>
      <c r="MX38" s="273"/>
      <c r="MY38" s="273"/>
      <c r="MZ38" s="273"/>
      <c r="NA38" s="273"/>
      <c r="NB38" s="273"/>
      <c r="NC38" s="273"/>
      <c r="ND38" s="273"/>
      <c r="NE38" s="273"/>
      <c r="NF38" s="273"/>
      <c r="NG38" s="273"/>
      <c r="NH38" s="273"/>
      <c r="NI38" s="273"/>
      <c r="NJ38" s="273"/>
      <c r="NK38" s="273"/>
      <c r="NL38" s="273"/>
      <c r="NM38" s="273"/>
      <c r="NN38" s="273"/>
      <c r="NO38" s="273"/>
      <c r="NP38" s="273"/>
      <c r="NQ38" s="273"/>
      <c r="NR38" s="273"/>
      <c r="NS38" s="273"/>
      <c r="NT38" s="273"/>
      <c r="NU38" s="273"/>
      <c r="NV38" s="273"/>
      <c r="NW38" s="273"/>
      <c r="NX38" s="273"/>
      <c r="NY38" s="273"/>
      <c r="NZ38" s="273"/>
      <c r="OA38" s="273"/>
      <c r="OB38" s="273"/>
      <c r="OC38" s="273"/>
      <c r="OD38" s="273"/>
      <c r="OE38" s="273"/>
      <c r="OF38" s="273"/>
      <c r="OG38" s="273"/>
      <c r="OH38" s="273"/>
      <c r="OI38" s="273"/>
      <c r="OJ38" s="273"/>
      <c r="OK38" s="273"/>
      <c r="OL38" s="273"/>
      <c r="OM38" s="273"/>
      <c r="ON38" s="273"/>
      <c r="OO38" s="273"/>
      <c r="OP38" s="273"/>
      <c r="OQ38" s="273"/>
      <c r="OR38" s="273"/>
      <c r="OS38" s="273"/>
      <c r="OT38" s="273"/>
      <c r="OU38" s="273"/>
      <c r="OV38" s="273"/>
      <c r="OW38" s="273"/>
      <c r="OX38" s="273"/>
      <c r="OY38" s="273"/>
      <c r="OZ38" s="273"/>
      <c r="PA38" s="273"/>
      <c r="PB38" s="273"/>
      <c r="PC38" s="273"/>
      <c r="PD38" s="273"/>
      <c r="PE38" s="273"/>
      <c r="PF38" s="273"/>
      <c r="PG38" s="273"/>
      <c r="PH38" s="273"/>
      <c r="PI38" s="273"/>
      <c r="PJ38" s="273"/>
      <c r="PK38" s="273"/>
      <c r="PL38" s="273"/>
      <c r="PM38" s="273"/>
      <c r="PN38" s="273"/>
      <c r="PO38" s="273"/>
      <c r="PP38" s="273"/>
      <c r="PQ38" s="273"/>
      <c r="PR38" s="273"/>
      <c r="PS38" s="273"/>
      <c r="PT38" s="273"/>
      <c r="PU38" s="273"/>
      <c r="PV38" s="273"/>
      <c r="PW38" s="273"/>
      <c r="PX38" s="273"/>
      <c r="PY38" s="273"/>
      <c r="PZ38" s="273"/>
      <c r="QA38" s="273"/>
      <c r="QB38" s="273"/>
      <c r="QC38" s="273"/>
      <c r="QD38" s="273"/>
      <c r="QE38" s="273"/>
      <c r="QF38" s="273"/>
      <c r="QG38" s="273"/>
      <c r="QH38" s="273"/>
      <c r="QI38" s="273"/>
      <c r="QJ38" s="273"/>
      <c r="QK38" s="273"/>
      <c r="QL38" s="273"/>
      <c r="QM38" s="273"/>
      <c r="QN38" s="273"/>
      <c r="QO38" s="273"/>
      <c r="QP38" s="273"/>
      <c r="QQ38" s="273"/>
      <c r="QR38" s="273"/>
      <c r="QS38" s="273"/>
      <c r="QT38" s="273"/>
      <c r="QU38" s="273"/>
      <c r="QV38" s="273"/>
      <c r="QW38" s="273"/>
      <c r="QX38" s="273"/>
      <c r="QY38" s="273"/>
      <c r="QZ38" s="273"/>
      <c r="RA38" s="273"/>
      <c r="RB38" s="273"/>
      <c r="RC38" s="273"/>
      <c r="RD38" s="273"/>
      <c r="RE38" s="273"/>
      <c r="RF38" s="273"/>
      <c r="RG38" s="273"/>
      <c r="RH38" s="273"/>
      <c r="RI38" s="273"/>
      <c r="RJ38" s="273"/>
      <c r="RK38" s="273"/>
      <c r="RL38" s="273"/>
      <c r="RM38" s="273"/>
      <c r="RN38" s="273"/>
      <c r="RO38" s="273"/>
      <c r="RP38" s="273"/>
      <c r="RQ38" s="273"/>
      <c r="RR38" s="273"/>
      <c r="RS38" s="273"/>
      <c r="RT38" s="273"/>
      <c r="RU38" s="273"/>
      <c r="RV38" s="273"/>
      <c r="RW38" s="273"/>
      <c r="RX38" s="273"/>
      <c r="RY38" s="273"/>
      <c r="RZ38" s="273"/>
      <c r="SA38" s="273"/>
      <c r="SB38" s="273"/>
      <c r="SC38" s="273"/>
      <c r="SD38" s="273"/>
      <c r="SE38" s="273"/>
      <c r="SF38" s="273"/>
      <c r="SG38" s="273"/>
      <c r="SH38" s="273"/>
      <c r="SI38" s="273"/>
      <c r="SJ38" s="273"/>
      <c r="SK38" s="273"/>
      <c r="SL38" s="273"/>
      <c r="SM38" s="273"/>
      <c r="SN38" s="273"/>
      <c r="SO38" s="273"/>
      <c r="SP38" s="273"/>
      <c r="SQ38" s="273"/>
      <c r="SR38" s="273"/>
      <c r="SS38" s="273"/>
      <c r="ST38" s="273"/>
      <c r="SU38" s="273"/>
      <c r="SV38" s="273"/>
      <c r="SW38" s="273"/>
      <c r="SX38" s="273"/>
      <c r="SY38" s="273"/>
      <c r="SZ38" s="273"/>
      <c r="TA38" s="273"/>
      <c r="TB38" s="273"/>
      <c r="TC38" s="273"/>
      <c r="TD38" s="273"/>
      <c r="TE38" s="273"/>
      <c r="TF38" s="273"/>
      <c r="TG38" s="273"/>
      <c r="TH38" s="273"/>
      <c r="TI38" s="273"/>
      <c r="TJ38" s="273"/>
      <c r="TK38" s="273"/>
      <c r="TL38" s="273"/>
      <c r="TM38" s="273"/>
      <c r="TN38" s="273"/>
      <c r="TO38" s="273"/>
      <c r="TP38" s="273"/>
      <c r="TQ38" s="273"/>
      <c r="TR38" s="273"/>
      <c r="TS38" s="273"/>
      <c r="TT38" s="273"/>
      <c r="TU38" s="273"/>
      <c r="TV38" s="273"/>
      <c r="TW38" s="273"/>
      <c r="TX38" s="273"/>
      <c r="TY38" s="273"/>
      <c r="TZ38" s="273"/>
      <c r="UA38" s="273"/>
      <c r="UB38" s="273"/>
      <c r="UC38" s="273"/>
      <c r="UD38" s="273"/>
      <c r="UE38" s="273"/>
      <c r="UF38" s="273"/>
      <c r="UG38" s="273"/>
      <c r="UH38" s="273"/>
      <c r="UI38" s="273"/>
      <c r="UJ38" s="273"/>
      <c r="UK38" s="273"/>
      <c r="UL38" s="273"/>
      <c r="UM38" s="273"/>
      <c r="UN38" s="273"/>
      <c r="UO38" s="273"/>
      <c r="UP38" s="273"/>
      <c r="UQ38" s="273"/>
      <c r="UR38" s="273"/>
      <c r="US38" s="273"/>
      <c r="UT38" s="273"/>
      <c r="UU38" s="273"/>
      <c r="UV38" s="273"/>
      <c r="UW38" s="273"/>
      <c r="UX38" s="273"/>
      <c r="UY38" s="273"/>
      <c r="UZ38" s="273"/>
      <c r="VA38" s="273"/>
      <c r="VB38" s="273"/>
      <c r="VC38" s="273"/>
      <c r="VD38" s="273"/>
      <c r="VE38" s="273"/>
      <c r="VF38" s="273"/>
      <c r="VG38" s="273"/>
      <c r="VH38" s="273"/>
      <c r="VI38" s="273"/>
      <c r="VJ38" s="273"/>
      <c r="VK38" s="273"/>
      <c r="VL38" s="273"/>
      <c r="VM38" s="273"/>
      <c r="VN38" s="273"/>
      <c r="VO38" s="273"/>
      <c r="VP38" s="273"/>
      <c r="VQ38" s="273"/>
      <c r="VR38" s="273"/>
      <c r="VS38" s="273"/>
      <c r="VT38" s="273"/>
      <c r="VU38" s="273"/>
      <c r="VV38" s="273"/>
      <c r="VW38" s="273"/>
      <c r="VX38" s="273"/>
      <c r="VY38" s="273"/>
      <c r="VZ38" s="273"/>
      <c r="WA38" s="273"/>
      <c r="WB38" s="273"/>
      <c r="WC38" s="273"/>
      <c r="WD38" s="273"/>
      <c r="WE38" s="273"/>
      <c r="WF38" s="273"/>
      <c r="WG38" s="273"/>
      <c r="WH38" s="273"/>
      <c r="WI38" s="273"/>
      <c r="WJ38" s="273"/>
      <c r="WK38" s="273"/>
      <c r="WL38" s="273"/>
      <c r="WM38" s="273"/>
      <c r="WN38" s="273"/>
      <c r="WO38" s="273"/>
      <c r="WP38" s="273"/>
      <c r="WQ38" s="273"/>
      <c r="WR38" s="273"/>
      <c r="WS38" s="273"/>
      <c r="WT38" s="273"/>
      <c r="WU38" s="273"/>
      <c r="WV38" s="273"/>
      <c r="WW38" s="273"/>
      <c r="WX38" s="273"/>
      <c r="WY38" s="273"/>
      <c r="WZ38" s="273"/>
      <c r="XA38" s="273"/>
      <c r="XB38" s="273"/>
      <c r="XC38" s="273"/>
      <c r="XD38" s="273"/>
      <c r="XE38" s="273"/>
      <c r="XF38" s="273"/>
      <c r="XG38" s="273"/>
      <c r="XH38" s="273"/>
      <c r="XI38" s="273"/>
      <c r="XJ38" s="273"/>
      <c r="XK38" s="273"/>
      <c r="XL38" s="273"/>
      <c r="XM38" s="273"/>
      <c r="XN38" s="273"/>
      <c r="XO38" s="273"/>
      <c r="XP38" s="273"/>
      <c r="XQ38" s="273"/>
      <c r="XR38" s="273"/>
      <c r="XS38" s="273"/>
      <c r="XT38" s="273"/>
      <c r="XU38" s="273"/>
      <c r="XV38" s="273"/>
      <c r="XW38" s="273"/>
      <c r="XX38" s="273"/>
      <c r="XY38" s="273"/>
      <c r="XZ38" s="273"/>
      <c r="YA38" s="273"/>
      <c r="YB38" s="273"/>
      <c r="YC38" s="273"/>
      <c r="YD38" s="273"/>
      <c r="YE38" s="273"/>
      <c r="YF38" s="273"/>
      <c r="YG38" s="273"/>
      <c r="YH38" s="273"/>
      <c r="YI38" s="273"/>
      <c r="YJ38" s="273"/>
      <c r="YK38" s="273"/>
      <c r="YL38" s="273"/>
      <c r="YM38" s="273"/>
      <c r="YN38" s="273"/>
      <c r="YO38" s="273"/>
      <c r="YP38" s="273"/>
      <c r="YQ38" s="273"/>
      <c r="YR38" s="273"/>
      <c r="YS38" s="273"/>
      <c r="YT38" s="273"/>
      <c r="YU38" s="273"/>
      <c r="YV38" s="273"/>
      <c r="YW38" s="273"/>
      <c r="YX38" s="273"/>
      <c r="YY38" s="273"/>
      <c r="YZ38" s="273"/>
      <c r="ZA38" s="273"/>
      <c r="ZB38" s="273"/>
      <c r="ZC38" s="273"/>
      <c r="ZD38" s="273"/>
      <c r="ZE38" s="273"/>
      <c r="ZF38" s="273"/>
      <c r="ZG38" s="273"/>
      <c r="ZH38" s="273"/>
      <c r="ZI38" s="273"/>
      <c r="ZJ38" s="273"/>
      <c r="ZK38" s="273"/>
      <c r="ZL38" s="273"/>
      <c r="ZM38" s="273"/>
      <c r="ZN38" s="273"/>
      <c r="ZO38" s="273"/>
      <c r="ZP38" s="273"/>
      <c r="ZQ38" s="273"/>
      <c r="ZR38" s="273"/>
      <c r="ZS38" s="273"/>
      <c r="ZT38" s="273"/>
      <c r="ZU38" s="273"/>
      <c r="ZV38" s="273"/>
      <c r="ZW38" s="273"/>
      <c r="ZX38" s="273"/>
      <c r="ZY38" s="273"/>
      <c r="ZZ38" s="273"/>
      <c r="AAA38" s="273"/>
      <c r="AAB38" s="273"/>
      <c r="AAC38" s="273"/>
      <c r="AAD38" s="273"/>
      <c r="AAE38" s="273"/>
      <c r="AAF38" s="273"/>
      <c r="AAG38" s="273"/>
      <c r="AAH38" s="273"/>
      <c r="AAI38" s="273"/>
      <c r="AAJ38" s="273"/>
      <c r="AAK38" s="273"/>
      <c r="AAL38" s="273"/>
      <c r="AAM38" s="273"/>
      <c r="AAN38" s="273"/>
      <c r="AAO38" s="273"/>
      <c r="AAP38" s="273"/>
      <c r="AAQ38" s="273"/>
      <c r="AAR38" s="273"/>
      <c r="AAS38" s="273"/>
      <c r="AAT38" s="273"/>
      <c r="AAU38" s="273"/>
      <c r="AAV38" s="273"/>
      <c r="AAW38" s="273"/>
      <c r="AAX38" s="273"/>
      <c r="AAY38" s="273"/>
      <c r="AAZ38" s="273"/>
      <c r="ABA38" s="273"/>
      <c r="ABB38" s="273"/>
      <c r="ABC38" s="273"/>
      <c r="ABD38" s="273"/>
      <c r="ABE38" s="273"/>
      <c r="ABF38" s="273"/>
      <c r="ABG38" s="273"/>
      <c r="ABH38" s="273"/>
      <c r="ABI38" s="273"/>
      <c r="ABJ38" s="273"/>
      <c r="ABK38" s="273"/>
      <c r="ABL38" s="273"/>
      <c r="ABM38" s="273"/>
      <c r="ABN38" s="273"/>
      <c r="ABO38" s="273"/>
      <c r="ABP38" s="273"/>
      <c r="ABQ38" s="273"/>
      <c r="ABR38" s="273"/>
      <c r="ABS38" s="273"/>
      <c r="ABT38" s="273"/>
      <c r="ABU38" s="273"/>
      <c r="ABV38" s="273"/>
      <c r="ABW38" s="273"/>
      <c r="ABX38" s="273"/>
      <c r="ABY38" s="273"/>
      <c r="ABZ38" s="273"/>
      <c r="ACA38" s="273"/>
      <c r="ACB38" s="273"/>
      <c r="ACC38" s="273"/>
      <c r="ACD38" s="273"/>
      <c r="ACE38" s="273"/>
      <c r="ACF38" s="273"/>
      <c r="ACG38" s="273"/>
      <c r="ACH38" s="273"/>
      <c r="ACI38" s="273"/>
      <c r="ACJ38" s="273"/>
      <c r="ACK38" s="273"/>
      <c r="ACL38" s="273"/>
      <c r="ACM38" s="273"/>
      <c r="ACN38" s="273"/>
      <c r="ACO38" s="273"/>
      <c r="ACP38" s="273"/>
      <c r="ACQ38" s="273"/>
      <c r="ACR38" s="273"/>
      <c r="ACS38" s="273"/>
      <c r="ACT38" s="273"/>
      <c r="ACU38" s="273"/>
      <c r="ACV38" s="273"/>
      <c r="ACW38" s="273"/>
      <c r="ACX38" s="273"/>
      <c r="ACY38" s="273"/>
      <c r="ACZ38" s="273"/>
      <c r="ADA38" s="273"/>
      <c r="ADB38" s="273"/>
      <c r="ADC38" s="273"/>
      <c r="ADD38" s="273"/>
      <c r="ADE38" s="273"/>
      <c r="ADF38" s="273"/>
      <c r="ADG38" s="273"/>
      <c r="ADH38" s="273"/>
      <c r="ADI38" s="273"/>
      <c r="ADJ38" s="273"/>
      <c r="ADK38" s="273"/>
      <c r="ADL38" s="273"/>
      <c r="ADM38" s="273"/>
      <c r="ADN38" s="273"/>
      <c r="ADO38" s="273"/>
      <c r="ADP38" s="273"/>
      <c r="ADQ38" s="273"/>
      <c r="ADR38" s="273"/>
      <c r="ADS38" s="273"/>
      <c r="ADT38" s="273"/>
      <c r="ADU38" s="273"/>
      <c r="ADV38" s="273"/>
      <c r="ADW38" s="273"/>
      <c r="ADX38" s="273"/>
      <c r="ADY38" s="273"/>
      <c r="ADZ38" s="273"/>
      <c r="AEA38" s="273"/>
      <c r="AEB38" s="273"/>
      <c r="AEC38" s="273"/>
      <c r="AED38" s="273"/>
      <c r="AEE38" s="273"/>
      <c r="AEF38" s="273"/>
      <c r="AEG38" s="273"/>
      <c r="AEH38" s="273"/>
      <c r="AEI38" s="273"/>
      <c r="AEJ38" s="273"/>
      <c r="AEK38" s="273"/>
      <c r="AEL38" s="273"/>
      <c r="AEM38" s="273"/>
      <c r="AEN38" s="273"/>
      <c r="AEO38" s="273"/>
      <c r="AEP38" s="273"/>
      <c r="AEQ38" s="273"/>
      <c r="AER38" s="273"/>
      <c r="AES38" s="273"/>
      <c r="AET38" s="273"/>
      <c r="AEU38" s="273"/>
      <c r="AEV38" s="273"/>
      <c r="AEW38" s="273"/>
      <c r="AEX38" s="273"/>
      <c r="AEY38" s="273"/>
      <c r="AEZ38" s="273"/>
      <c r="AFA38" s="273"/>
      <c r="AFB38" s="273"/>
      <c r="AFC38" s="273"/>
      <c r="AFD38" s="273"/>
      <c r="AFE38" s="273"/>
      <c r="AFF38" s="273"/>
      <c r="AFG38" s="273"/>
      <c r="AFH38" s="273"/>
      <c r="AFI38" s="273"/>
      <c r="AFJ38" s="273"/>
      <c r="AFK38" s="273"/>
      <c r="AFL38" s="273"/>
      <c r="AFM38" s="273"/>
      <c r="AFN38" s="273"/>
      <c r="AFO38" s="273"/>
      <c r="AFP38" s="273"/>
      <c r="AFQ38" s="273"/>
      <c r="AFR38" s="273"/>
      <c r="AFS38" s="273"/>
      <c r="AFT38" s="273"/>
      <c r="AFU38" s="273"/>
      <c r="AFV38" s="273"/>
      <c r="AFW38" s="273"/>
      <c r="AFX38" s="273"/>
      <c r="AFY38" s="273"/>
      <c r="AFZ38" s="273"/>
      <c r="AGA38" s="273"/>
      <c r="AGB38" s="273"/>
      <c r="AGC38" s="273"/>
      <c r="AGD38" s="273"/>
      <c r="AGE38" s="273"/>
      <c r="AGF38" s="273"/>
      <c r="AGG38" s="273"/>
      <c r="AGH38" s="273"/>
      <c r="AGI38" s="273"/>
      <c r="AGJ38" s="273"/>
      <c r="AGK38" s="273"/>
      <c r="AGL38" s="273"/>
      <c r="AGM38" s="273"/>
      <c r="AGN38" s="273"/>
      <c r="AGO38" s="273"/>
      <c r="AGP38" s="273"/>
      <c r="AGQ38" s="273"/>
      <c r="AGR38" s="273"/>
      <c r="AGS38" s="273"/>
      <c r="AGT38" s="273"/>
      <c r="AGU38" s="273"/>
      <c r="AGV38" s="273"/>
      <c r="AGW38" s="273"/>
      <c r="AGX38" s="273"/>
      <c r="AGY38" s="273"/>
      <c r="AGZ38" s="273"/>
      <c r="AHA38" s="273"/>
      <c r="AHB38" s="273"/>
      <c r="AHC38" s="273"/>
      <c r="AHD38" s="273"/>
      <c r="AHE38" s="273"/>
      <c r="AHF38" s="273"/>
      <c r="AHG38" s="273"/>
      <c r="AHH38" s="273"/>
      <c r="AHI38" s="273"/>
      <c r="AHJ38" s="273"/>
      <c r="AHK38" s="273"/>
      <c r="AHL38" s="273"/>
      <c r="AHM38" s="273"/>
      <c r="AHN38" s="273"/>
      <c r="AHO38" s="273"/>
      <c r="AHP38" s="273"/>
      <c r="AHQ38" s="273"/>
      <c r="AHR38" s="273"/>
      <c r="AHS38" s="273"/>
      <c r="AHT38" s="273"/>
      <c r="AHU38" s="273"/>
      <c r="AHV38" s="273"/>
      <c r="AHW38" s="273"/>
      <c r="AHX38" s="273"/>
      <c r="AHY38" s="273"/>
      <c r="AHZ38" s="273"/>
      <c r="AIA38" s="273"/>
      <c r="AIB38" s="273"/>
      <c r="AIC38" s="273"/>
      <c r="AID38" s="273"/>
      <c r="AIE38" s="273"/>
      <c r="AIF38" s="273"/>
      <c r="AIG38" s="273"/>
      <c r="AIH38" s="273"/>
      <c r="AII38" s="273"/>
      <c r="AIJ38" s="273"/>
      <c r="AIK38" s="273"/>
      <c r="AIL38" s="273"/>
      <c r="AIM38" s="273"/>
      <c r="AIN38" s="273"/>
      <c r="AIO38" s="273"/>
      <c r="AIP38" s="273"/>
      <c r="AIQ38" s="273"/>
      <c r="AIR38" s="273"/>
      <c r="AIS38" s="273"/>
      <c r="AIT38" s="273"/>
      <c r="AIU38" s="273"/>
      <c r="AIV38" s="273"/>
      <c r="AIW38" s="273"/>
      <c r="AIX38" s="273"/>
      <c r="AIY38" s="273"/>
      <c r="AIZ38" s="273"/>
      <c r="AJA38" s="273"/>
      <c r="AJB38" s="273"/>
      <c r="AJC38" s="273"/>
      <c r="AJD38" s="273"/>
      <c r="AJE38" s="273"/>
      <c r="AJF38" s="273"/>
      <c r="AJG38" s="273"/>
      <c r="AJH38" s="273"/>
      <c r="AJI38" s="273"/>
      <c r="AJJ38" s="273"/>
      <c r="AJK38" s="273"/>
      <c r="AJL38" s="273"/>
      <c r="AJM38" s="273"/>
      <c r="AJN38" s="273"/>
      <c r="AJO38" s="273"/>
      <c r="AJP38" s="273"/>
      <c r="AJQ38" s="273"/>
      <c r="AJR38" s="273"/>
      <c r="AJS38" s="273"/>
      <c r="AJT38" s="273"/>
      <c r="AJU38" s="273"/>
      <c r="AJV38" s="273"/>
      <c r="AJW38" s="273"/>
      <c r="AJX38" s="273"/>
      <c r="AJY38" s="273"/>
      <c r="AJZ38" s="273"/>
      <c r="AKA38" s="273"/>
      <c r="AKB38" s="273"/>
      <c r="AKC38" s="273"/>
      <c r="AKD38" s="273"/>
      <c r="AKE38" s="273"/>
      <c r="AKF38" s="273"/>
      <c r="AKG38" s="273"/>
      <c r="AKH38" s="273"/>
      <c r="AKI38" s="273"/>
      <c r="AKJ38" s="273"/>
      <c r="AKK38" s="273"/>
      <c r="AKL38" s="273"/>
      <c r="AKM38" s="273"/>
      <c r="AKN38" s="273"/>
      <c r="AKO38" s="273"/>
      <c r="AKP38" s="273"/>
      <c r="AKQ38" s="273"/>
      <c r="AKR38" s="273"/>
      <c r="AKS38" s="273"/>
      <c r="AKT38" s="273"/>
      <c r="AKU38" s="273"/>
      <c r="AKV38" s="273"/>
      <c r="AKW38" s="273"/>
      <c r="AKX38" s="273"/>
      <c r="AKY38" s="273"/>
      <c r="AKZ38" s="273"/>
      <c r="ALA38" s="273"/>
      <c r="ALB38" s="273"/>
      <c r="ALC38" s="273"/>
      <c r="ALD38" s="273"/>
      <c r="ALE38" s="273"/>
      <c r="ALF38" s="273"/>
      <c r="ALG38" s="273"/>
      <c r="ALH38" s="273"/>
      <c r="ALI38" s="273"/>
      <c r="ALJ38" s="273"/>
      <c r="ALK38" s="273"/>
      <c r="ALL38" s="273"/>
      <c r="ALM38" s="273"/>
      <c r="ALN38" s="273"/>
      <c r="ALO38" s="273"/>
      <c r="ALP38" s="273"/>
      <c r="ALQ38" s="273"/>
      <c r="ALR38" s="273"/>
      <c r="ALS38" s="273"/>
      <c r="ALT38" s="273"/>
      <c r="ALU38" s="273"/>
      <c r="ALV38" s="273"/>
      <c r="ALW38" s="273"/>
      <c r="ALX38" s="273"/>
      <c r="ALY38" s="273"/>
      <c r="ALZ38" s="273"/>
      <c r="AMA38" s="273"/>
      <c r="AMB38" s="273"/>
      <c r="AMC38" s="273"/>
      <c r="AMD38" s="273"/>
      <c r="AME38" s="273"/>
      <c r="AMF38" s="273"/>
      <c r="AMG38" s="273"/>
      <c r="AMH38" s="273"/>
      <c r="AMI38" s="273"/>
      <c r="AMJ38" s="273"/>
    </row>
    <row r="39" spans="1:1024" ht="10.5" customHeight="1" x14ac:dyDescent="0.2">
      <c r="A39" s="341">
        <v>28</v>
      </c>
      <c r="B39" s="342">
        <v>2</v>
      </c>
      <c r="C39" s="379"/>
      <c r="D39" s="1627" t="s">
        <v>68</v>
      </c>
      <c r="E39" s="344" t="s">
        <v>49</v>
      </c>
      <c r="F39" s="394"/>
      <c r="G39" s="394"/>
      <c r="H39" s="395"/>
      <c r="I39" s="395"/>
      <c r="J39" s="396"/>
      <c r="K39" s="397"/>
      <c r="L39" s="397"/>
      <c r="M39" s="397"/>
      <c r="N39" s="397"/>
      <c r="O39" s="397"/>
      <c r="P39" s="398"/>
      <c r="Q39" s="398"/>
      <c r="R39" s="367"/>
      <c r="S39" s="351"/>
      <c r="T39" s="362">
        <v>28</v>
      </c>
      <c r="U39" s="1626" t="s">
        <v>68</v>
      </c>
      <c r="V39" s="363" t="s">
        <v>49</v>
      </c>
      <c r="W39" s="394"/>
      <c r="X39" s="394"/>
      <c r="Y39" s="395"/>
      <c r="Z39" s="395"/>
      <c r="AA39" s="396"/>
      <c r="AB39" s="364"/>
      <c r="AC39" s="355"/>
      <c r="AD39" s="355"/>
      <c r="AE39" s="356"/>
      <c r="AF39" s="365"/>
      <c r="AG39" s="365"/>
      <c r="AH39" s="365"/>
      <c r="AI39" s="365"/>
      <c r="AJ39" s="365"/>
      <c r="AK39" s="365"/>
      <c r="AL39" s="365"/>
      <c r="AM39" s="365"/>
      <c r="AN39" s="365"/>
      <c r="AO39" s="365"/>
      <c r="AP39" s="365"/>
      <c r="AQ39" s="365"/>
      <c r="AR39" s="358"/>
      <c r="AS39" s="358"/>
      <c r="AT39" s="359"/>
      <c r="AU39" s="359"/>
      <c r="AV39" s="359"/>
      <c r="AW39" s="359"/>
      <c r="AX39" s="359"/>
      <c r="AY39" s="359"/>
      <c r="AZ39" s="359"/>
      <c r="BA39" s="359"/>
      <c r="BB39" s="364"/>
      <c r="BC39" s="364"/>
      <c r="BD39" s="355"/>
      <c r="BE39" s="355"/>
      <c r="BF39" s="273"/>
      <c r="BG39" s="273"/>
      <c r="BH39" s="273"/>
      <c r="BI39" s="273"/>
      <c r="BJ39" s="273"/>
      <c r="BK39" s="273"/>
      <c r="BL39" s="273"/>
      <c r="BM39" s="273"/>
      <c r="BN39" s="273"/>
      <c r="BO39" s="273"/>
      <c r="BP39" s="273"/>
      <c r="BQ39" s="273"/>
      <c r="BR39" s="273"/>
      <c r="BS39" s="273"/>
      <c r="BT39" s="273"/>
      <c r="BU39" s="273"/>
      <c r="BV39" s="273"/>
      <c r="BW39" s="273"/>
      <c r="BX39" s="273"/>
      <c r="BY39" s="273"/>
      <c r="BZ39" s="273"/>
      <c r="CA39" s="273"/>
      <c r="CB39" s="273"/>
      <c r="CC39" s="273"/>
      <c r="CD39" s="273"/>
      <c r="CE39" s="273"/>
      <c r="CF39" s="273"/>
      <c r="CG39" s="273"/>
      <c r="CH39" s="273"/>
      <c r="CI39" s="273"/>
      <c r="CJ39" s="273"/>
      <c r="CK39" s="273"/>
      <c r="CL39" s="273"/>
      <c r="CM39" s="273"/>
      <c r="CN39" s="273"/>
      <c r="CO39" s="273"/>
      <c r="CP39" s="273"/>
      <c r="CQ39" s="273"/>
      <c r="CR39" s="273"/>
      <c r="CS39" s="273"/>
      <c r="CT39" s="273"/>
      <c r="CU39" s="273"/>
      <c r="CV39" s="273"/>
      <c r="CW39" s="273"/>
      <c r="CX39" s="273"/>
      <c r="CY39" s="273"/>
      <c r="CZ39" s="273"/>
      <c r="DA39" s="273"/>
      <c r="DB39" s="273"/>
      <c r="DC39" s="273"/>
      <c r="DD39" s="273"/>
      <c r="DE39" s="273"/>
      <c r="DF39" s="273"/>
      <c r="DG39" s="273"/>
      <c r="DH39" s="273"/>
      <c r="DI39" s="273"/>
      <c r="DJ39" s="273"/>
      <c r="DK39" s="273"/>
      <c r="DL39" s="273"/>
      <c r="DM39" s="273"/>
      <c r="DN39" s="273"/>
      <c r="DO39" s="273"/>
      <c r="DP39" s="273"/>
      <c r="DQ39" s="273"/>
      <c r="DR39" s="273"/>
      <c r="DS39" s="273"/>
      <c r="DT39" s="273"/>
      <c r="DU39" s="273"/>
      <c r="DV39" s="273"/>
      <c r="DW39" s="273"/>
      <c r="DX39" s="273"/>
      <c r="DY39" s="273"/>
      <c r="DZ39" s="273"/>
      <c r="EA39" s="273"/>
      <c r="EB39" s="273"/>
      <c r="EC39" s="273"/>
      <c r="ED39" s="273"/>
      <c r="EE39" s="273"/>
      <c r="EF39" s="273"/>
      <c r="EG39" s="273"/>
      <c r="EH39" s="273"/>
      <c r="EI39" s="273"/>
      <c r="EJ39" s="273"/>
      <c r="EK39" s="273"/>
      <c r="EL39" s="273"/>
      <c r="EM39" s="273"/>
      <c r="EN39" s="273"/>
      <c r="EO39" s="273"/>
      <c r="EP39" s="273"/>
      <c r="EQ39" s="273"/>
      <c r="ER39" s="273"/>
      <c r="ES39" s="273"/>
      <c r="ET39" s="273"/>
      <c r="EU39" s="273"/>
      <c r="EV39" s="273"/>
      <c r="EW39" s="273"/>
      <c r="EX39" s="273"/>
      <c r="EY39" s="273"/>
      <c r="EZ39" s="273"/>
      <c r="FA39" s="273"/>
      <c r="FB39" s="273"/>
      <c r="FC39" s="273"/>
      <c r="FD39" s="273"/>
      <c r="FE39" s="273"/>
      <c r="FF39" s="273"/>
      <c r="FG39" s="273"/>
      <c r="FH39" s="273"/>
      <c r="FI39" s="273"/>
      <c r="FJ39" s="273"/>
      <c r="FK39" s="273"/>
      <c r="FL39" s="273"/>
      <c r="FM39" s="273"/>
      <c r="FN39" s="273"/>
      <c r="FO39" s="273"/>
      <c r="FP39" s="273"/>
      <c r="FQ39" s="273"/>
      <c r="FR39" s="273"/>
      <c r="FS39" s="273"/>
      <c r="FT39" s="273"/>
      <c r="FU39" s="273"/>
      <c r="FV39" s="273"/>
      <c r="FW39" s="273"/>
      <c r="FX39" s="273"/>
      <c r="FY39" s="273"/>
      <c r="FZ39" s="273"/>
      <c r="GA39" s="273"/>
      <c r="GB39" s="273"/>
      <c r="GC39" s="273"/>
      <c r="GD39" s="273"/>
      <c r="GE39" s="273"/>
      <c r="GF39" s="273"/>
      <c r="GG39" s="273"/>
      <c r="GH39" s="273"/>
      <c r="GI39" s="273"/>
      <c r="GJ39" s="273"/>
      <c r="GK39" s="273"/>
      <c r="GL39" s="273"/>
      <c r="GM39" s="273"/>
      <c r="GN39" s="273"/>
      <c r="GO39" s="273"/>
      <c r="GP39" s="273"/>
      <c r="GQ39" s="273"/>
      <c r="GR39" s="273"/>
      <c r="GS39" s="273"/>
      <c r="GT39" s="273"/>
      <c r="GU39" s="273"/>
      <c r="GV39" s="273"/>
      <c r="GW39" s="273"/>
      <c r="GX39" s="273"/>
      <c r="GY39" s="273"/>
      <c r="GZ39" s="273"/>
      <c r="HA39" s="273"/>
      <c r="HB39" s="273"/>
      <c r="HC39" s="273"/>
      <c r="HD39" s="273"/>
      <c r="HE39" s="273"/>
      <c r="HF39" s="273"/>
      <c r="HG39" s="273"/>
      <c r="HH39" s="273"/>
      <c r="HI39" s="273"/>
      <c r="HJ39" s="273"/>
      <c r="HK39" s="273"/>
      <c r="HL39" s="273"/>
      <c r="HM39" s="273"/>
      <c r="HN39" s="273"/>
      <c r="HO39" s="273"/>
      <c r="HP39" s="273"/>
      <c r="HQ39" s="273"/>
      <c r="HR39" s="273"/>
      <c r="HS39" s="273"/>
      <c r="HT39" s="273"/>
      <c r="HU39" s="273"/>
      <c r="HV39" s="273"/>
      <c r="HW39" s="273"/>
      <c r="HX39" s="273"/>
      <c r="HY39" s="273"/>
      <c r="HZ39" s="273"/>
      <c r="IA39" s="273"/>
      <c r="IB39" s="273"/>
      <c r="IC39" s="273"/>
      <c r="ID39" s="273"/>
      <c r="IE39" s="273"/>
      <c r="IF39" s="273"/>
      <c r="IG39" s="273"/>
      <c r="IH39" s="273"/>
      <c r="II39" s="273"/>
      <c r="IJ39" s="273"/>
      <c r="IK39" s="273"/>
      <c r="IL39" s="273"/>
      <c r="IM39" s="273"/>
      <c r="IN39" s="273"/>
      <c r="IO39" s="273"/>
      <c r="IP39" s="273"/>
      <c r="IQ39" s="273"/>
      <c r="IR39" s="273"/>
      <c r="IS39" s="273"/>
      <c r="IT39" s="273"/>
      <c r="IU39" s="273"/>
      <c r="IV39" s="273"/>
      <c r="IW39" s="273"/>
      <c r="IX39" s="273"/>
      <c r="IY39" s="273"/>
      <c r="IZ39" s="273"/>
      <c r="JA39" s="273"/>
      <c r="JB39" s="273"/>
      <c r="JC39" s="273"/>
      <c r="JD39" s="273"/>
      <c r="JE39" s="273"/>
      <c r="JF39" s="273"/>
      <c r="JG39" s="273"/>
      <c r="JH39" s="273"/>
      <c r="JI39" s="273"/>
      <c r="JJ39" s="273"/>
      <c r="JK39" s="273"/>
      <c r="JL39" s="273"/>
      <c r="JM39" s="273"/>
      <c r="JN39" s="273"/>
      <c r="JO39" s="273"/>
      <c r="JP39" s="273"/>
      <c r="JQ39" s="273"/>
      <c r="JR39" s="273"/>
      <c r="JS39" s="273"/>
      <c r="JT39" s="273"/>
      <c r="JU39" s="273"/>
      <c r="JV39" s="273"/>
      <c r="JW39" s="273"/>
      <c r="JX39" s="273"/>
      <c r="JY39" s="273"/>
      <c r="JZ39" s="273"/>
      <c r="KA39" s="273"/>
      <c r="KB39" s="273"/>
      <c r="KC39" s="273"/>
      <c r="KD39" s="273"/>
      <c r="KE39" s="273"/>
      <c r="KF39" s="273"/>
      <c r="KG39" s="273"/>
      <c r="KH39" s="273"/>
      <c r="KI39" s="273"/>
      <c r="KJ39" s="273"/>
      <c r="KK39" s="273"/>
      <c r="KL39" s="273"/>
      <c r="KM39" s="273"/>
      <c r="KN39" s="273"/>
      <c r="KO39" s="273"/>
      <c r="KP39" s="273"/>
      <c r="KQ39" s="273"/>
      <c r="KR39" s="273"/>
      <c r="KS39" s="273"/>
      <c r="KT39" s="273"/>
      <c r="KU39" s="273"/>
      <c r="KV39" s="273"/>
      <c r="KW39" s="273"/>
      <c r="KX39" s="273"/>
      <c r="KY39" s="273"/>
      <c r="KZ39" s="273"/>
      <c r="LA39" s="273"/>
      <c r="LB39" s="273"/>
      <c r="LC39" s="273"/>
      <c r="LD39" s="273"/>
      <c r="LE39" s="273"/>
      <c r="LF39" s="273"/>
      <c r="LG39" s="273"/>
      <c r="LH39" s="273"/>
      <c r="LI39" s="273"/>
      <c r="LJ39" s="273"/>
      <c r="LK39" s="273"/>
      <c r="LL39" s="273"/>
      <c r="LM39" s="273"/>
      <c r="LN39" s="273"/>
      <c r="LO39" s="273"/>
      <c r="LP39" s="273"/>
      <c r="LQ39" s="273"/>
      <c r="LR39" s="273"/>
      <c r="LS39" s="273"/>
      <c r="LT39" s="273"/>
      <c r="LU39" s="273"/>
      <c r="LV39" s="273"/>
      <c r="LW39" s="273"/>
      <c r="LX39" s="273"/>
      <c r="LY39" s="273"/>
      <c r="LZ39" s="273"/>
      <c r="MA39" s="273"/>
      <c r="MB39" s="273"/>
      <c r="MC39" s="273"/>
      <c r="MD39" s="273"/>
      <c r="ME39" s="273"/>
      <c r="MF39" s="273"/>
      <c r="MG39" s="273"/>
      <c r="MH39" s="273"/>
      <c r="MI39" s="273"/>
      <c r="MJ39" s="273"/>
      <c r="MK39" s="273"/>
      <c r="ML39" s="273"/>
      <c r="MM39" s="273"/>
      <c r="MN39" s="273"/>
      <c r="MO39" s="273"/>
      <c r="MP39" s="273"/>
      <c r="MQ39" s="273"/>
      <c r="MR39" s="273"/>
      <c r="MS39" s="273"/>
      <c r="MT39" s="273"/>
      <c r="MU39" s="273"/>
      <c r="MV39" s="273"/>
      <c r="MW39" s="273"/>
      <c r="MX39" s="273"/>
      <c r="MY39" s="273"/>
      <c r="MZ39" s="273"/>
      <c r="NA39" s="273"/>
      <c r="NB39" s="273"/>
      <c r="NC39" s="273"/>
      <c r="ND39" s="273"/>
      <c r="NE39" s="273"/>
      <c r="NF39" s="273"/>
      <c r="NG39" s="273"/>
      <c r="NH39" s="273"/>
      <c r="NI39" s="273"/>
      <c r="NJ39" s="273"/>
      <c r="NK39" s="273"/>
      <c r="NL39" s="273"/>
      <c r="NM39" s="273"/>
      <c r="NN39" s="273"/>
      <c r="NO39" s="273"/>
      <c r="NP39" s="273"/>
      <c r="NQ39" s="273"/>
      <c r="NR39" s="273"/>
      <c r="NS39" s="273"/>
      <c r="NT39" s="273"/>
      <c r="NU39" s="273"/>
      <c r="NV39" s="273"/>
      <c r="NW39" s="273"/>
      <c r="NX39" s="273"/>
      <c r="NY39" s="273"/>
      <c r="NZ39" s="273"/>
      <c r="OA39" s="273"/>
      <c r="OB39" s="273"/>
      <c r="OC39" s="273"/>
      <c r="OD39" s="273"/>
      <c r="OE39" s="273"/>
      <c r="OF39" s="273"/>
      <c r="OG39" s="273"/>
      <c r="OH39" s="273"/>
      <c r="OI39" s="273"/>
      <c r="OJ39" s="273"/>
      <c r="OK39" s="273"/>
      <c r="OL39" s="273"/>
      <c r="OM39" s="273"/>
      <c r="ON39" s="273"/>
      <c r="OO39" s="273"/>
      <c r="OP39" s="273"/>
      <c r="OQ39" s="273"/>
      <c r="OR39" s="273"/>
      <c r="OS39" s="273"/>
      <c r="OT39" s="273"/>
      <c r="OU39" s="273"/>
      <c r="OV39" s="273"/>
      <c r="OW39" s="273"/>
      <c r="OX39" s="273"/>
      <c r="OY39" s="273"/>
      <c r="OZ39" s="273"/>
      <c r="PA39" s="273"/>
      <c r="PB39" s="273"/>
      <c r="PC39" s="273"/>
      <c r="PD39" s="273"/>
      <c r="PE39" s="273"/>
      <c r="PF39" s="273"/>
      <c r="PG39" s="273"/>
      <c r="PH39" s="273"/>
      <c r="PI39" s="273"/>
      <c r="PJ39" s="273"/>
      <c r="PK39" s="273"/>
      <c r="PL39" s="273"/>
      <c r="PM39" s="273"/>
      <c r="PN39" s="273"/>
      <c r="PO39" s="273"/>
      <c r="PP39" s="273"/>
      <c r="PQ39" s="273"/>
      <c r="PR39" s="273"/>
      <c r="PS39" s="273"/>
      <c r="PT39" s="273"/>
      <c r="PU39" s="273"/>
      <c r="PV39" s="273"/>
      <c r="PW39" s="273"/>
      <c r="PX39" s="273"/>
      <c r="PY39" s="273"/>
      <c r="PZ39" s="273"/>
      <c r="QA39" s="273"/>
      <c r="QB39" s="273"/>
      <c r="QC39" s="273"/>
      <c r="QD39" s="273"/>
      <c r="QE39" s="273"/>
      <c r="QF39" s="273"/>
      <c r="QG39" s="273"/>
      <c r="QH39" s="273"/>
      <c r="QI39" s="273"/>
      <c r="QJ39" s="273"/>
      <c r="QK39" s="273"/>
      <c r="QL39" s="273"/>
      <c r="QM39" s="273"/>
      <c r="QN39" s="273"/>
      <c r="QO39" s="273"/>
      <c r="QP39" s="273"/>
      <c r="QQ39" s="273"/>
      <c r="QR39" s="273"/>
      <c r="QS39" s="273"/>
      <c r="QT39" s="273"/>
      <c r="QU39" s="273"/>
      <c r="QV39" s="273"/>
      <c r="QW39" s="273"/>
      <c r="QX39" s="273"/>
      <c r="QY39" s="273"/>
      <c r="QZ39" s="273"/>
      <c r="RA39" s="273"/>
      <c r="RB39" s="273"/>
      <c r="RC39" s="273"/>
      <c r="RD39" s="273"/>
      <c r="RE39" s="273"/>
      <c r="RF39" s="273"/>
      <c r="RG39" s="273"/>
      <c r="RH39" s="273"/>
      <c r="RI39" s="273"/>
      <c r="RJ39" s="273"/>
      <c r="RK39" s="273"/>
      <c r="RL39" s="273"/>
      <c r="RM39" s="273"/>
      <c r="RN39" s="273"/>
      <c r="RO39" s="273"/>
      <c r="RP39" s="273"/>
      <c r="RQ39" s="273"/>
      <c r="RR39" s="273"/>
      <c r="RS39" s="273"/>
      <c r="RT39" s="273"/>
      <c r="RU39" s="273"/>
      <c r="RV39" s="273"/>
      <c r="RW39" s="273"/>
      <c r="RX39" s="273"/>
      <c r="RY39" s="273"/>
      <c r="RZ39" s="273"/>
      <c r="SA39" s="273"/>
      <c r="SB39" s="273"/>
      <c r="SC39" s="273"/>
      <c r="SD39" s="273"/>
      <c r="SE39" s="273"/>
      <c r="SF39" s="273"/>
      <c r="SG39" s="273"/>
      <c r="SH39" s="273"/>
      <c r="SI39" s="273"/>
      <c r="SJ39" s="273"/>
      <c r="SK39" s="273"/>
      <c r="SL39" s="273"/>
      <c r="SM39" s="273"/>
      <c r="SN39" s="273"/>
      <c r="SO39" s="273"/>
      <c r="SP39" s="273"/>
      <c r="SQ39" s="273"/>
      <c r="SR39" s="273"/>
      <c r="SS39" s="273"/>
      <c r="ST39" s="273"/>
      <c r="SU39" s="273"/>
      <c r="SV39" s="273"/>
      <c r="SW39" s="273"/>
      <c r="SX39" s="273"/>
      <c r="SY39" s="273"/>
      <c r="SZ39" s="273"/>
      <c r="TA39" s="273"/>
      <c r="TB39" s="273"/>
      <c r="TC39" s="273"/>
      <c r="TD39" s="273"/>
      <c r="TE39" s="273"/>
      <c r="TF39" s="273"/>
      <c r="TG39" s="273"/>
      <c r="TH39" s="273"/>
      <c r="TI39" s="273"/>
      <c r="TJ39" s="273"/>
      <c r="TK39" s="273"/>
      <c r="TL39" s="273"/>
      <c r="TM39" s="273"/>
      <c r="TN39" s="273"/>
      <c r="TO39" s="273"/>
      <c r="TP39" s="273"/>
      <c r="TQ39" s="273"/>
      <c r="TR39" s="273"/>
      <c r="TS39" s="273"/>
      <c r="TT39" s="273"/>
      <c r="TU39" s="273"/>
      <c r="TV39" s="273"/>
      <c r="TW39" s="273"/>
      <c r="TX39" s="273"/>
      <c r="TY39" s="273"/>
      <c r="TZ39" s="273"/>
      <c r="UA39" s="273"/>
      <c r="UB39" s="273"/>
      <c r="UC39" s="273"/>
      <c r="UD39" s="273"/>
      <c r="UE39" s="273"/>
      <c r="UF39" s="273"/>
      <c r="UG39" s="273"/>
      <c r="UH39" s="273"/>
      <c r="UI39" s="273"/>
      <c r="UJ39" s="273"/>
      <c r="UK39" s="273"/>
      <c r="UL39" s="273"/>
      <c r="UM39" s="273"/>
      <c r="UN39" s="273"/>
      <c r="UO39" s="273"/>
      <c r="UP39" s="273"/>
      <c r="UQ39" s="273"/>
      <c r="UR39" s="273"/>
      <c r="US39" s="273"/>
      <c r="UT39" s="273"/>
      <c r="UU39" s="273"/>
      <c r="UV39" s="273"/>
      <c r="UW39" s="273"/>
      <c r="UX39" s="273"/>
      <c r="UY39" s="273"/>
      <c r="UZ39" s="273"/>
      <c r="VA39" s="273"/>
      <c r="VB39" s="273"/>
      <c r="VC39" s="273"/>
      <c r="VD39" s="273"/>
      <c r="VE39" s="273"/>
      <c r="VF39" s="273"/>
      <c r="VG39" s="273"/>
      <c r="VH39" s="273"/>
      <c r="VI39" s="273"/>
      <c r="VJ39" s="273"/>
      <c r="VK39" s="273"/>
      <c r="VL39" s="273"/>
      <c r="VM39" s="273"/>
      <c r="VN39" s="273"/>
      <c r="VO39" s="273"/>
      <c r="VP39" s="273"/>
      <c r="VQ39" s="273"/>
      <c r="VR39" s="273"/>
      <c r="VS39" s="273"/>
      <c r="VT39" s="273"/>
      <c r="VU39" s="273"/>
      <c r="VV39" s="273"/>
      <c r="VW39" s="273"/>
      <c r="VX39" s="273"/>
      <c r="VY39" s="273"/>
      <c r="VZ39" s="273"/>
      <c r="WA39" s="273"/>
      <c r="WB39" s="273"/>
      <c r="WC39" s="273"/>
      <c r="WD39" s="273"/>
      <c r="WE39" s="273"/>
      <c r="WF39" s="273"/>
      <c r="WG39" s="273"/>
      <c r="WH39" s="273"/>
      <c r="WI39" s="273"/>
      <c r="WJ39" s="273"/>
      <c r="WK39" s="273"/>
      <c r="WL39" s="273"/>
      <c r="WM39" s="273"/>
      <c r="WN39" s="273"/>
      <c r="WO39" s="273"/>
      <c r="WP39" s="273"/>
      <c r="WQ39" s="273"/>
      <c r="WR39" s="273"/>
      <c r="WS39" s="273"/>
      <c r="WT39" s="273"/>
      <c r="WU39" s="273"/>
      <c r="WV39" s="273"/>
      <c r="WW39" s="273"/>
      <c r="WX39" s="273"/>
      <c r="WY39" s="273"/>
      <c r="WZ39" s="273"/>
      <c r="XA39" s="273"/>
      <c r="XB39" s="273"/>
      <c r="XC39" s="273"/>
      <c r="XD39" s="273"/>
      <c r="XE39" s="273"/>
      <c r="XF39" s="273"/>
      <c r="XG39" s="273"/>
      <c r="XH39" s="273"/>
      <c r="XI39" s="273"/>
      <c r="XJ39" s="273"/>
      <c r="XK39" s="273"/>
      <c r="XL39" s="273"/>
      <c r="XM39" s="273"/>
      <c r="XN39" s="273"/>
      <c r="XO39" s="273"/>
      <c r="XP39" s="273"/>
      <c r="XQ39" s="273"/>
      <c r="XR39" s="273"/>
      <c r="XS39" s="273"/>
      <c r="XT39" s="273"/>
      <c r="XU39" s="273"/>
      <c r="XV39" s="273"/>
      <c r="XW39" s="273"/>
      <c r="XX39" s="273"/>
      <c r="XY39" s="273"/>
      <c r="XZ39" s="273"/>
      <c r="YA39" s="273"/>
      <c r="YB39" s="273"/>
      <c r="YC39" s="273"/>
      <c r="YD39" s="273"/>
      <c r="YE39" s="273"/>
      <c r="YF39" s="273"/>
      <c r="YG39" s="273"/>
      <c r="YH39" s="273"/>
      <c r="YI39" s="273"/>
      <c r="YJ39" s="273"/>
      <c r="YK39" s="273"/>
      <c r="YL39" s="273"/>
      <c r="YM39" s="273"/>
      <c r="YN39" s="273"/>
      <c r="YO39" s="273"/>
      <c r="YP39" s="273"/>
      <c r="YQ39" s="273"/>
      <c r="YR39" s="273"/>
      <c r="YS39" s="273"/>
      <c r="YT39" s="273"/>
      <c r="YU39" s="273"/>
      <c r="YV39" s="273"/>
      <c r="YW39" s="273"/>
      <c r="YX39" s="273"/>
      <c r="YY39" s="273"/>
      <c r="YZ39" s="273"/>
      <c r="ZA39" s="273"/>
      <c r="ZB39" s="273"/>
      <c r="ZC39" s="273"/>
      <c r="ZD39" s="273"/>
      <c r="ZE39" s="273"/>
      <c r="ZF39" s="273"/>
      <c r="ZG39" s="273"/>
      <c r="ZH39" s="273"/>
      <c r="ZI39" s="273"/>
      <c r="ZJ39" s="273"/>
      <c r="ZK39" s="273"/>
      <c r="ZL39" s="273"/>
      <c r="ZM39" s="273"/>
      <c r="ZN39" s="273"/>
      <c r="ZO39" s="273"/>
      <c r="ZP39" s="273"/>
      <c r="ZQ39" s="273"/>
      <c r="ZR39" s="273"/>
      <c r="ZS39" s="273"/>
      <c r="ZT39" s="273"/>
      <c r="ZU39" s="273"/>
      <c r="ZV39" s="273"/>
      <c r="ZW39" s="273"/>
      <c r="ZX39" s="273"/>
      <c r="ZY39" s="273"/>
      <c r="ZZ39" s="273"/>
      <c r="AAA39" s="273"/>
      <c r="AAB39" s="273"/>
      <c r="AAC39" s="273"/>
      <c r="AAD39" s="273"/>
      <c r="AAE39" s="273"/>
      <c r="AAF39" s="273"/>
      <c r="AAG39" s="273"/>
      <c r="AAH39" s="273"/>
      <c r="AAI39" s="273"/>
      <c r="AAJ39" s="273"/>
      <c r="AAK39" s="273"/>
      <c r="AAL39" s="273"/>
      <c r="AAM39" s="273"/>
      <c r="AAN39" s="273"/>
      <c r="AAO39" s="273"/>
      <c r="AAP39" s="273"/>
      <c r="AAQ39" s="273"/>
      <c r="AAR39" s="273"/>
      <c r="AAS39" s="273"/>
      <c r="AAT39" s="273"/>
      <c r="AAU39" s="273"/>
      <c r="AAV39" s="273"/>
      <c r="AAW39" s="273"/>
      <c r="AAX39" s="273"/>
      <c r="AAY39" s="273"/>
      <c r="AAZ39" s="273"/>
      <c r="ABA39" s="273"/>
      <c r="ABB39" s="273"/>
      <c r="ABC39" s="273"/>
      <c r="ABD39" s="273"/>
      <c r="ABE39" s="273"/>
      <c r="ABF39" s="273"/>
      <c r="ABG39" s="273"/>
      <c r="ABH39" s="273"/>
      <c r="ABI39" s="273"/>
      <c r="ABJ39" s="273"/>
      <c r="ABK39" s="273"/>
      <c r="ABL39" s="273"/>
      <c r="ABM39" s="273"/>
      <c r="ABN39" s="273"/>
      <c r="ABO39" s="273"/>
      <c r="ABP39" s="273"/>
      <c r="ABQ39" s="273"/>
      <c r="ABR39" s="273"/>
      <c r="ABS39" s="273"/>
      <c r="ABT39" s="273"/>
      <c r="ABU39" s="273"/>
      <c r="ABV39" s="273"/>
      <c r="ABW39" s="273"/>
      <c r="ABX39" s="273"/>
      <c r="ABY39" s="273"/>
      <c r="ABZ39" s="273"/>
      <c r="ACA39" s="273"/>
      <c r="ACB39" s="273"/>
      <c r="ACC39" s="273"/>
      <c r="ACD39" s="273"/>
      <c r="ACE39" s="273"/>
      <c r="ACF39" s="273"/>
      <c r="ACG39" s="273"/>
      <c r="ACH39" s="273"/>
      <c r="ACI39" s="273"/>
      <c r="ACJ39" s="273"/>
      <c r="ACK39" s="273"/>
      <c r="ACL39" s="273"/>
      <c r="ACM39" s="273"/>
      <c r="ACN39" s="273"/>
      <c r="ACO39" s="273"/>
      <c r="ACP39" s="273"/>
      <c r="ACQ39" s="273"/>
      <c r="ACR39" s="273"/>
      <c r="ACS39" s="273"/>
      <c r="ACT39" s="273"/>
      <c r="ACU39" s="273"/>
      <c r="ACV39" s="273"/>
      <c r="ACW39" s="273"/>
      <c r="ACX39" s="273"/>
      <c r="ACY39" s="273"/>
      <c r="ACZ39" s="273"/>
      <c r="ADA39" s="273"/>
      <c r="ADB39" s="273"/>
      <c r="ADC39" s="273"/>
      <c r="ADD39" s="273"/>
      <c r="ADE39" s="273"/>
      <c r="ADF39" s="273"/>
      <c r="ADG39" s="273"/>
      <c r="ADH39" s="273"/>
      <c r="ADI39" s="273"/>
      <c r="ADJ39" s="273"/>
      <c r="ADK39" s="273"/>
      <c r="ADL39" s="273"/>
      <c r="ADM39" s="273"/>
      <c r="ADN39" s="273"/>
      <c r="ADO39" s="273"/>
      <c r="ADP39" s="273"/>
      <c r="ADQ39" s="273"/>
      <c r="ADR39" s="273"/>
      <c r="ADS39" s="273"/>
      <c r="ADT39" s="273"/>
      <c r="ADU39" s="273"/>
      <c r="ADV39" s="273"/>
      <c r="ADW39" s="273"/>
      <c r="ADX39" s="273"/>
      <c r="ADY39" s="273"/>
      <c r="ADZ39" s="273"/>
      <c r="AEA39" s="273"/>
      <c r="AEB39" s="273"/>
      <c r="AEC39" s="273"/>
      <c r="AED39" s="273"/>
      <c r="AEE39" s="273"/>
      <c r="AEF39" s="273"/>
      <c r="AEG39" s="273"/>
      <c r="AEH39" s="273"/>
      <c r="AEI39" s="273"/>
      <c r="AEJ39" s="273"/>
      <c r="AEK39" s="273"/>
      <c r="AEL39" s="273"/>
      <c r="AEM39" s="273"/>
      <c r="AEN39" s="273"/>
      <c r="AEO39" s="273"/>
      <c r="AEP39" s="273"/>
      <c r="AEQ39" s="273"/>
      <c r="AER39" s="273"/>
      <c r="AES39" s="273"/>
      <c r="AET39" s="273"/>
      <c r="AEU39" s="273"/>
      <c r="AEV39" s="273"/>
      <c r="AEW39" s="273"/>
      <c r="AEX39" s="273"/>
      <c r="AEY39" s="273"/>
      <c r="AEZ39" s="273"/>
      <c r="AFA39" s="273"/>
      <c r="AFB39" s="273"/>
      <c r="AFC39" s="273"/>
      <c r="AFD39" s="273"/>
      <c r="AFE39" s="273"/>
      <c r="AFF39" s="273"/>
      <c r="AFG39" s="273"/>
      <c r="AFH39" s="273"/>
      <c r="AFI39" s="273"/>
      <c r="AFJ39" s="273"/>
      <c r="AFK39" s="273"/>
      <c r="AFL39" s="273"/>
      <c r="AFM39" s="273"/>
      <c r="AFN39" s="273"/>
      <c r="AFO39" s="273"/>
      <c r="AFP39" s="273"/>
      <c r="AFQ39" s="273"/>
      <c r="AFR39" s="273"/>
      <c r="AFS39" s="273"/>
      <c r="AFT39" s="273"/>
      <c r="AFU39" s="273"/>
      <c r="AFV39" s="273"/>
      <c r="AFW39" s="273"/>
      <c r="AFX39" s="273"/>
      <c r="AFY39" s="273"/>
      <c r="AFZ39" s="273"/>
      <c r="AGA39" s="273"/>
      <c r="AGB39" s="273"/>
      <c r="AGC39" s="273"/>
      <c r="AGD39" s="273"/>
      <c r="AGE39" s="273"/>
      <c r="AGF39" s="273"/>
      <c r="AGG39" s="273"/>
      <c r="AGH39" s="273"/>
      <c r="AGI39" s="273"/>
      <c r="AGJ39" s="273"/>
      <c r="AGK39" s="273"/>
      <c r="AGL39" s="273"/>
      <c r="AGM39" s="273"/>
      <c r="AGN39" s="273"/>
      <c r="AGO39" s="273"/>
      <c r="AGP39" s="273"/>
      <c r="AGQ39" s="273"/>
      <c r="AGR39" s="273"/>
      <c r="AGS39" s="273"/>
      <c r="AGT39" s="273"/>
      <c r="AGU39" s="273"/>
      <c r="AGV39" s="273"/>
      <c r="AGW39" s="273"/>
      <c r="AGX39" s="273"/>
      <c r="AGY39" s="273"/>
      <c r="AGZ39" s="273"/>
      <c r="AHA39" s="273"/>
      <c r="AHB39" s="273"/>
      <c r="AHC39" s="273"/>
      <c r="AHD39" s="273"/>
      <c r="AHE39" s="273"/>
      <c r="AHF39" s="273"/>
      <c r="AHG39" s="273"/>
      <c r="AHH39" s="273"/>
      <c r="AHI39" s="273"/>
      <c r="AHJ39" s="273"/>
      <c r="AHK39" s="273"/>
      <c r="AHL39" s="273"/>
      <c r="AHM39" s="273"/>
      <c r="AHN39" s="273"/>
      <c r="AHO39" s="273"/>
      <c r="AHP39" s="273"/>
      <c r="AHQ39" s="273"/>
      <c r="AHR39" s="273"/>
      <c r="AHS39" s="273"/>
      <c r="AHT39" s="273"/>
      <c r="AHU39" s="273"/>
      <c r="AHV39" s="273"/>
      <c r="AHW39" s="273"/>
      <c r="AHX39" s="273"/>
      <c r="AHY39" s="273"/>
      <c r="AHZ39" s="273"/>
      <c r="AIA39" s="273"/>
      <c r="AIB39" s="273"/>
      <c r="AIC39" s="273"/>
      <c r="AID39" s="273"/>
      <c r="AIE39" s="273"/>
      <c r="AIF39" s="273"/>
      <c r="AIG39" s="273"/>
      <c r="AIH39" s="273"/>
      <c r="AII39" s="273"/>
      <c r="AIJ39" s="273"/>
      <c r="AIK39" s="273"/>
      <c r="AIL39" s="273"/>
      <c r="AIM39" s="273"/>
      <c r="AIN39" s="273"/>
      <c r="AIO39" s="273"/>
      <c r="AIP39" s="273"/>
      <c r="AIQ39" s="273"/>
      <c r="AIR39" s="273"/>
      <c r="AIS39" s="273"/>
      <c r="AIT39" s="273"/>
      <c r="AIU39" s="273"/>
      <c r="AIV39" s="273"/>
      <c r="AIW39" s="273"/>
      <c r="AIX39" s="273"/>
      <c r="AIY39" s="273"/>
      <c r="AIZ39" s="273"/>
      <c r="AJA39" s="273"/>
      <c r="AJB39" s="273"/>
      <c r="AJC39" s="273"/>
      <c r="AJD39" s="273"/>
      <c r="AJE39" s="273"/>
      <c r="AJF39" s="273"/>
      <c r="AJG39" s="273"/>
      <c r="AJH39" s="273"/>
      <c r="AJI39" s="273"/>
      <c r="AJJ39" s="273"/>
      <c r="AJK39" s="273"/>
      <c r="AJL39" s="273"/>
      <c r="AJM39" s="273"/>
      <c r="AJN39" s="273"/>
      <c r="AJO39" s="273"/>
      <c r="AJP39" s="273"/>
      <c r="AJQ39" s="273"/>
      <c r="AJR39" s="273"/>
      <c r="AJS39" s="273"/>
      <c r="AJT39" s="273"/>
      <c r="AJU39" s="273"/>
      <c r="AJV39" s="273"/>
      <c r="AJW39" s="273"/>
      <c r="AJX39" s="273"/>
      <c r="AJY39" s="273"/>
      <c r="AJZ39" s="273"/>
      <c r="AKA39" s="273"/>
      <c r="AKB39" s="273"/>
      <c r="AKC39" s="273"/>
      <c r="AKD39" s="273"/>
      <c r="AKE39" s="273"/>
      <c r="AKF39" s="273"/>
      <c r="AKG39" s="273"/>
      <c r="AKH39" s="273"/>
      <c r="AKI39" s="273"/>
      <c r="AKJ39" s="273"/>
      <c r="AKK39" s="273"/>
      <c r="AKL39" s="273"/>
      <c r="AKM39" s="273"/>
      <c r="AKN39" s="273"/>
      <c r="AKO39" s="273"/>
      <c r="AKP39" s="273"/>
      <c r="AKQ39" s="273"/>
      <c r="AKR39" s="273"/>
      <c r="AKS39" s="273"/>
      <c r="AKT39" s="273"/>
      <c r="AKU39" s="273"/>
      <c r="AKV39" s="273"/>
      <c r="AKW39" s="273"/>
      <c r="AKX39" s="273"/>
      <c r="AKY39" s="273"/>
      <c r="AKZ39" s="273"/>
      <c r="ALA39" s="273"/>
      <c r="ALB39" s="273"/>
      <c r="ALC39" s="273"/>
      <c r="ALD39" s="273"/>
      <c r="ALE39" s="273"/>
      <c r="ALF39" s="273"/>
      <c r="ALG39" s="273"/>
      <c r="ALH39" s="273"/>
      <c r="ALI39" s="273"/>
      <c r="ALJ39" s="273"/>
      <c r="ALK39" s="273"/>
      <c r="ALL39" s="273"/>
      <c r="ALM39" s="273"/>
      <c r="ALN39" s="273"/>
      <c r="ALO39" s="273"/>
      <c r="ALP39" s="273"/>
      <c r="ALQ39" s="273"/>
      <c r="ALR39" s="273"/>
      <c r="ALS39" s="273"/>
      <c r="ALT39" s="273"/>
      <c r="ALU39" s="273"/>
      <c r="ALV39" s="273"/>
      <c r="ALW39" s="273"/>
      <c r="ALX39" s="273"/>
      <c r="ALY39" s="273"/>
      <c r="ALZ39" s="273"/>
      <c r="AMA39" s="273"/>
      <c r="AMB39" s="273"/>
      <c r="AMC39" s="273"/>
      <c r="AMD39" s="273"/>
      <c r="AME39" s="273"/>
      <c r="AMF39" s="273"/>
      <c r="AMG39" s="273"/>
      <c r="AMH39" s="273"/>
      <c r="AMI39" s="273"/>
      <c r="AMJ39" s="273"/>
    </row>
    <row r="40" spans="1:1024" ht="10.5" customHeight="1" x14ac:dyDescent="0.2">
      <c r="A40" s="341">
        <v>29</v>
      </c>
      <c r="B40" s="342">
        <v>2</v>
      </c>
      <c r="C40" s="368"/>
      <c r="D40" s="1627"/>
      <c r="E40" s="344" t="s">
        <v>50</v>
      </c>
      <c r="F40" s="394"/>
      <c r="G40" s="394"/>
      <c r="H40" s="395"/>
      <c r="I40" s="395"/>
      <c r="J40" s="396"/>
      <c r="K40" s="397"/>
      <c r="L40" s="397"/>
      <c r="M40" s="397"/>
      <c r="N40" s="397"/>
      <c r="O40" s="397"/>
      <c r="P40" s="398"/>
      <c r="Q40" s="398"/>
      <c r="R40" s="367"/>
      <c r="S40" s="351"/>
      <c r="T40" s="362">
        <v>29</v>
      </c>
      <c r="U40" s="1626"/>
      <c r="V40" s="363" t="s">
        <v>50</v>
      </c>
      <c r="W40" s="394"/>
      <c r="X40" s="394"/>
      <c r="Y40" s="395"/>
      <c r="Z40" s="395"/>
      <c r="AA40" s="396"/>
      <c r="AB40" s="364"/>
      <c r="AC40" s="355"/>
      <c r="AD40" s="355"/>
      <c r="AE40" s="356"/>
      <c r="AF40" s="365"/>
      <c r="AG40" s="365"/>
      <c r="AH40" s="365"/>
      <c r="AI40" s="365"/>
      <c r="AJ40" s="365"/>
      <c r="AK40" s="365"/>
      <c r="AL40" s="365"/>
      <c r="AM40" s="365"/>
      <c r="AN40" s="365"/>
      <c r="AO40" s="365"/>
      <c r="AP40" s="365"/>
      <c r="AQ40" s="365"/>
      <c r="AR40" s="358"/>
      <c r="AS40" s="358"/>
      <c r="AT40" s="359"/>
      <c r="AU40" s="359"/>
      <c r="AV40" s="359"/>
      <c r="AW40" s="359"/>
      <c r="AX40" s="359"/>
      <c r="AY40" s="359"/>
      <c r="AZ40" s="359"/>
      <c r="BA40" s="359"/>
      <c r="BB40" s="364"/>
      <c r="BC40" s="364"/>
      <c r="BD40" s="355"/>
      <c r="BE40" s="355"/>
      <c r="BF40" s="273"/>
      <c r="BG40" s="273"/>
      <c r="BH40" s="273"/>
      <c r="BI40" s="273"/>
      <c r="BJ40" s="273"/>
      <c r="BK40" s="273"/>
      <c r="BL40" s="273"/>
      <c r="BM40" s="273"/>
      <c r="BN40" s="273"/>
      <c r="BO40" s="273"/>
      <c r="BP40" s="273"/>
      <c r="BQ40" s="273"/>
      <c r="BR40" s="273"/>
      <c r="BS40" s="273"/>
      <c r="BT40" s="273"/>
      <c r="BU40" s="273"/>
      <c r="BV40" s="273"/>
      <c r="BW40" s="273"/>
      <c r="BX40" s="273"/>
      <c r="BY40" s="273"/>
      <c r="BZ40" s="273"/>
      <c r="CA40" s="273"/>
      <c r="CB40" s="273"/>
      <c r="CC40" s="273"/>
      <c r="CD40" s="273"/>
      <c r="CE40" s="273"/>
      <c r="CF40" s="273"/>
      <c r="CG40" s="273"/>
      <c r="CH40" s="273"/>
      <c r="CI40" s="273"/>
      <c r="CJ40" s="273"/>
      <c r="CK40" s="273"/>
      <c r="CL40" s="273"/>
      <c r="CM40" s="273"/>
      <c r="CN40" s="273"/>
      <c r="CO40" s="273"/>
      <c r="CP40" s="273"/>
      <c r="CQ40" s="273"/>
      <c r="CR40" s="273"/>
      <c r="CS40" s="273"/>
      <c r="CT40" s="273"/>
      <c r="CU40" s="273"/>
      <c r="CV40" s="273"/>
      <c r="CW40" s="273"/>
      <c r="CX40" s="273"/>
      <c r="CY40" s="273"/>
      <c r="CZ40" s="273"/>
      <c r="DA40" s="273"/>
      <c r="DB40" s="273"/>
      <c r="DC40" s="273"/>
      <c r="DD40" s="273"/>
      <c r="DE40" s="273"/>
      <c r="DF40" s="273"/>
      <c r="DG40" s="273"/>
      <c r="DH40" s="273"/>
      <c r="DI40" s="273"/>
      <c r="DJ40" s="273"/>
      <c r="DK40" s="273"/>
      <c r="DL40" s="273"/>
      <c r="DM40" s="273"/>
      <c r="DN40" s="273"/>
      <c r="DO40" s="273"/>
      <c r="DP40" s="273"/>
      <c r="DQ40" s="273"/>
      <c r="DR40" s="273"/>
      <c r="DS40" s="273"/>
      <c r="DT40" s="273"/>
      <c r="DU40" s="273"/>
      <c r="DV40" s="273"/>
      <c r="DW40" s="273"/>
      <c r="DX40" s="273"/>
      <c r="DY40" s="273"/>
      <c r="DZ40" s="273"/>
      <c r="EA40" s="273"/>
      <c r="EB40" s="273"/>
      <c r="EC40" s="273"/>
      <c r="ED40" s="273"/>
      <c r="EE40" s="273"/>
      <c r="EF40" s="273"/>
      <c r="EG40" s="273"/>
      <c r="EH40" s="273"/>
      <c r="EI40" s="273"/>
      <c r="EJ40" s="273"/>
      <c r="EK40" s="273"/>
      <c r="EL40" s="273"/>
      <c r="EM40" s="273"/>
      <c r="EN40" s="273"/>
      <c r="EO40" s="273"/>
      <c r="EP40" s="273"/>
      <c r="EQ40" s="273"/>
      <c r="ER40" s="273"/>
      <c r="ES40" s="273"/>
      <c r="ET40" s="273"/>
      <c r="EU40" s="273"/>
      <c r="EV40" s="273"/>
      <c r="EW40" s="273"/>
      <c r="EX40" s="273"/>
      <c r="EY40" s="273"/>
      <c r="EZ40" s="273"/>
      <c r="FA40" s="273"/>
      <c r="FB40" s="273"/>
      <c r="FC40" s="273"/>
      <c r="FD40" s="273"/>
      <c r="FE40" s="273"/>
      <c r="FF40" s="273"/>
      <c r="FG40" s="273"/>
      <c r="FH40" s="273"/>
      <c r="FI40" s="273"/>
      <c r="FJ40" s="273"/>
      <c r="FK40" s="273"/>
      <c r="FL40" s="273"/>
      <c r="FM40" s="273"/>
      <c r="FN40" s="273"/>
      <c r="FO40" s="273"/>
      <c r="FP40" s="273"/>
      <c r="FQ40" s="273"/>
      <c r="FR40" s="273"/>
      <c r="FS40" s="273"/>
      <c r="FT40" s="273"/>
      <c r="FU40" s="273"/>
      <c r="FV40" s="273"/>
      <c r="FW40" s="273"/>
      <c r="FX40" s="273"/>
      <c r="FY40" s="273"/>
      <c r="FZ40" s="273"/>
      <c r="GA40" s="273"/>
      <c r="GB40" s="273"/>
      <c r="GC40" s="273"/>
      <c r="GD40" s="273"/>
      <c r="GE40" s="273"/>
      <c r="GF40" s="273"/>
      <c r="GG40" s="273"/>
      <c r="GH40" s="273"/>
      <c r="GI40" s="273"/>
      <c r="GJ40" s="273"/>
      <c r="GK40" s="273"/>
      <c r="GL40" s="273"/>
      <c r="GM40" s="273"/>
      <c r="GN40" s="273"/>
      <c r="GO40" s="273"/>
      <c r="GP40" s="273"/>
      <c r="GQ40" s="273"/>
      <c r="GR40" s="273"/>
      <c r="GS40" s="273"/>
      <c r="GT40" s="273"/>
      <c r="GU40" s="273"/>
      <c r="GV40" s="273"/>
      <c r="GW40" s="273"/>
      <c r="GX40" s="273"/>
      <c r="GY40" s="273"/>
      <c r="GZ40" s="273"/>
      <c r="HA40" s="273"/>
      <c r="HB40" s="273"/>
      <c r="HC40" s="273"/>
      <c r="HD40" s="273"/>
      <c r="HE40" s="273"/>
      <c r="HF40" s="273"/>
      <c r="HG40" s="273"/>
      <c r="HH40" s="273"/>
      <c r="HI40" s="273"/>
      <c r="HJ40" s="273"/>
      <c r="HK40" s="273"/>
      <c r="HL40" s="273"/>
      <c r="HM40" s="273"/>
      <c r="HN40" s="273"/>
      <c r="HO40" s="273"/>
      <c r="HP40" s="273"/>
      <c r="HQ40" s="273"/>
      <c r="HR40" s="273"/>
      <c r="HS40" s="273"/>
      <c r="HT40" s="273"/>
      <c r="HU40" s="273"/>
      <c r="HV40" s="273"/>
      <c r="HW40" s="273"/>
      <c r="HX40" s="273"/>
      <c r="HY40" s="273"/>
      <c r="HZ40" s="273"/>
      <c r="IA40" s="273"/>
      <c r="IB40" s="273"/>
      <c r="IC40" s="273"/>
      <c r="ID40" s="273"/>
      <c r="IE40" s="273"/>
      <c r="IF40" s="273"/>
      <c r="IG40" s="273"/>
      <c r="IH40" s="273"/>
      <c r="II40" s="273"/>
      <c r="IJ40" s="273"/>
      <c r="IK40" s="273"/>
      <c r="IL40" s="273"/>
      <c r="IM40" s="273"/>
      <c r="IN40" s="273"/>
      <c r="IO40" s="273"/>
      <c r="IP40" s="273"/>
      <c r="IQ40" s="273"/>
      <c r="IR40" s="273"/>
      <c r="IS40" s="273"/>
      <c r="IT40" s="273"/>
      <c r="IU40" s="273"/>
      <c r="IV40" s="273"/>
      <c r="IW40" s="273"/>
      <c r="IX40" s="273"/>
      <c r="IY40" s="273"/>
      <c r="IZ40" s="273"/>
      <c r="JA40" s="273"/>
      <c r="JB40" s="273"/>
      <c r="JC40" s="273"/>
      <c r="JD40" s="273"/>
      <c r="JE40" s="273"/>
      <c r="JF40" s="273"/>
      <c r="JG40" s="273"/>
      <c r="JH40" s="273"/>
      <c r="JI40" s="273"/>
      <c r="JJ40" s="273"/>
      <c r="JK40" s="273"/>
      <c r="JL40" s="273"/>
      <c r="JM40" s="273"/>
      <c r="JN40" s="273"/>
      <c r="JO40" s="273"/>
      <c r="JP40" s="273"/>
      <c r="JQ40" s="273"/>
      <c r="JR40" s="273"/>
      <c r="JS40" s="273"/>
      <c r="JT40" s="273"/>
      <c r="JU40" s="273"/>
      <c r="JV40" s="273"/>
      <c r="JW40" s="273"/>
      <c r="JX40" s="273"/>
      <c r="JY40" s="273"/>
      <c r="JZ40" s="273"/>
      <c r="KA40" s="273"/>
      <c r="KB40" s="273"/>
      <c r="KC40" s="273"/>
      <c r="KD40" s="273"/>
      <c r="KE40" s="273"/>
      <c r="KF40" s="273"/>
      <c r="KG40" s="273"/>
      <c r="KH40" s="273"/>
      <c r="KI40" s="273"/>
      <c r="KJ40" s="273"/>
      <c r="KK40" s="273"/>
      <c r="KL40" s="273"/>
      <c r="KM40" s="273"/>
      <c r="KN40" s="273"/>
      <c r="KO40" s="273"/>
      <c r="KP40" s="273"/>
      <c r="KQ40" s="273"/>
      <c r="KR40" s="273"/>
      <c r="KS40" s="273"/>
      <c r="KT40" s="273"/>
      <c r="KU40" s="273"/>
      <c r="KV40" s="273"/>
      <c r="KW40" s="273"/>
      <c r="KX40" s="273"/>
      <c r="KY40" s="273"/>
      <c r="KZ40" s="273"/>
      <c r="LA40" s="273"/>
      <c r="LB40" s="273"/>
      <c r="LC40" s="273"/>
      <c r="LD40" s="273"/>
      <c r="LE40" s="273"/>
      <c r="LF40" s="273"/>
      <c r="LG40" s="273"/>
      <c r="LH40" s="273"/>
      <c r="LI40" s="273"/>
      <c r="LJ40" s="273"/>
      <c r="LK40" s="273"/>
      <c r="LL40" s="273"/>
      <c r="LM40" s="273"/>
      <c r="LN40" s="273"/>
      <c r="LO40" s="273"/>
      <c r="LP40" s="273"/>
      <c r="LQ40" s="273"/>
      <c r="LR40" s="273"/>
      <c r="LS40" s="273"/>
      <c r="LT40" s="273"/>
      <c r="LU40" s="273"/>
      <c r="LV40" s="273"/>
      <c r="LW40" s="273"/>
      <c r="LX40" s="273"/>
      <c r="LY40" s="273"/>
      <c r="LZ40" s="273"/>
      <c r="MA40" s="273"/>
      <c r="MB40" s="273"/>
      <c r="MC40" s="273"/>
      <c r="MD40" s="273"/>
      <c r="ME40" s="273"/>
      <c r="MF40" s="273"/>
      <c r="MG40" s="273"/>
      <c r="MH40" s="273"/>
      <c r="MI40" s="273"/>
      <c r="MJ40" s="273"/>
      <c r="MK40" s="273"/>
      <c r="ML40" s="273"/>
      <c r="MM40" s="273"/>
      <c r="MN40" s="273"/>
      <c r="MO40" s="273"/>
      <c r="MP40" s="273"/>
      <c r="MQ40" s="273"/>
      <c r="MR40" s="273"/>
      <c r="MS40" s="273"/>
      <c r="MT40" s="273"/>
      <c r="MU40" s="273"/>
      <c r="MV40" s="273"/>
      <c r="MW40" s="273"/>
      <c r="MX40" s="273"/>
      <c r="MY40" s="273"/>
      <c r="MZ40" s="273"/>
      <c r="NA40" s="273"/>
      <c r="NB40" s="273"/>
      <c r="NC40" s="273"/>
      <c r="ND40" s="273"/>
      <c r="NE40" s="273"/>
      <c r="NF40" s="273"/>
      <c r="NG40" s="273"/>
      <c r="NH40" s="273"/>
      <c r="NI40" s="273"/>
      <c r="NJ40" s="273"/>
      <c r="NK40" s="273"/>
      <c r="NL40" s="273"/>
      <c r="NM40" s="273"/>
      <c r="NN40" s="273"/>
      <c r="NO40" s="273"/>
      <c r="NP40" s="273"/>
      <c r="NQ40" s="273"/>
      <c r="NR40" s="273"/>
      <c r="NS40" s="273"/>
      <c r="NT40" s="273"/>
      <c r="NU40" s="273"/>
      <c r="NV40" s="273"/>
      <c r="NW40" s="273"/>
      <c r="NX40" s="273"/>
      <c r="NY40" s="273"/>
      <c r="NZ40" s="273"/>
      <c r="OA40" s="273"/>
      <c r="OB40" s="273"/>
      <c r="OC40" s="273"/>
      <c r="OD40" s="273"/>
      <c r="OE40" s="273"/>
      <c r="OF40" s="273"/>
      <c r="OG40" s="273"/>
      <c r="OH40" s="273"/>
      <c r="OI40" s="273"/>
      <c r="OJ40" s="273"/>
      <c r="OK40" s="273"/>
      <c r="OL40" s="273"/>
      <c r="OM40" s="273"/>
      <c r="ON40" s="273"/>
      <c r="OO40" s="273"/>
      <c r="OP40" s="273"/>
      <c r="OQ40" s="273"/>
      <c r="OR40" s="273"/>
      <c r="OS40" s="273"/>
      <c r="OT40" s="273"/>
      <c r="OU40" s="273"/>
      <c r="OV40" s="273"/>
      <c r="OW40" s="273"/>
      <c r="OX40" s="273"/>
      <c r="OY40" s="273"/>
      <c r="OZ40" s="273"/>
      <c r="PA40" s="273"/>
      <c r="PB40" s="273"/>
      <c r="PC40" s="273"/>
      <c r="PD40" s="273"/>
      <c r="PE40" s="273"/>
      <c r="PF40" s="273"/>
      <c r="PG40" s="273"/>
      <c r="PH40" s="273"/>
      <c r="PI40" s="273"/>
      <c r="PJ40" s="273"/>
      <c r="PK40" s="273"/>
      <c r="PL40" s="273"/>
      <c r="PM40" s="273"/>
      <c r="PN40" s="273"/>
      <c r="PO40" s="273"/>
      <c r="PP40" s="273"/>
      <c r="PQ40" s="273"/>
      <c r="PR40" s="273"/>
      <c r="PS40" s="273"/>
      <c r="PT40" s="273"/>
      <c r="PU40" s="273"/>
      <c r="PV40" s="273"/>
      <c r="PW40" s="273"/>
      <c r="PX40" s="273"/>
      <c r="PY40" s="273"/>
      <c r="PZ40" s="273"/>
      <c r="QA40" s="273"/>
      <c r="QB40" s="273"/>
      <c r="QC40" s="273"/>
      <c r="QD40" s="273"/>
      <c r="QE40" s="273"/>
      <c r="QF40" s="273"/>
      <c r="QG40" s="273"/>
      <c r="QH40" s="273"/>
      <c r="QI40" s="273"/>
      <c r="QJ40" s="273"/>
      <c r="QK40" s="273"/>
      <c r="QL40" s="273"/>
      <c r="QM40" s="273"/>
      <c r="QN40" s="273"/>
      <c r="QO40" s="273"/>
      <c r="QP40" s="273"/>
      <c r="QQ40" s="273"/>
      <c r="QR40" s="273"/>
      <c r="QS40" s="273"/>
      <c r="QT40" s="273"/>
      <c r="QU40" s="273"/>
      <c r="QV40" s="273"/>
      <c r="QW40" s="273"/>
      <c r="QX40" s="273"/>
      <c r="QY40" s="273"/>
      <c r="QZ40" s="273"/>
      <c r="RA40" s="273"/>
      <c r="RB40" s="273"/>
      <c r="RC40" s="273"/>
      <c r="RD40" s="273"/>
      <c r="RE40" s="273"/>
      <c r="RF40" s="273"/>
      <c r="RG40" s="273"/>
      <c r="RH40" s="273"/>
      <c r="RI40" s="273"/>
      <c r="RJ40" s="273"/>
      <c r="RK40" s="273"/>
      <c r="RL40" s="273"/>
      <c r="RM40" s="273"/>
      <c r="RN40" s="273"/>
      <c r="RO40" s="273"/>
      <c r="RP40" s="273"/>
      <c r="RQ40" s="273"/>
      <c r="RR40" s="273"/>
      <c r="RS40" s="273"/>
      <c r="RT40" s="273"/>
      <c r="RU40" s="273"/>
      <c r="RV40" s="273"/>
      <c r="RW40" s="273"/>
      <c r="RX40" s="273"/>
      <c r="RY40" s="273"/>
      <c r="RZ40" s="273"/>
      <c r="SA40" s="273"/>
      <c r="SB40" s="273"/>
      <c r="SC40" s="273"/>
      <c r="SD40" s="273"/>
      <c r="SE40" s="273"/>
      <c r="SF40" s="273"/>
      <c r="SG40" s="273"/>
      <c r="SH40" s="273"/>
      <c r="SI40" s="273"/>
      <c r="SJ40" s="273"/>
      <c r="SK40" s="273"/>
      <c r="SL40" s="273"/>
      <c r="SM40" s="273"/>
      <c r="SN40" s="273"/>
      <c r="SO40" s="273"/>
      <c r="SP40" s="273"/>
      <c r="SQ40" s="273"/>
      <c r="SR40" s="273"/>
      <c r="SS40" s="273"/>
      <c r="ST40" s="273"/>
      <c r="SU40" s="273"/>
      <c r="SV40" s="273"/>
      <c r="SW40" s="273"/>
      <c r="SX40" s="273"/>
      <c r="SY40" s="273"/>
      <c r="SZ40" s="273"/>
      <c r="TA40" s="273"/>
      <c r="TB40" s="273"/>
      <c r="TC40" s="273"/>
      <c r="TD40" s="273"/>
      <c r="TE40" s="273"/>
      <c r="TF40" s="273"/>
      <c r="TG40" s="273"/>
      <c r="TH40" s="273"/>
      <c r="TI40" s="273"/>
      <c r="TJ40" s="273"/>
      <c r="TK40" s="273"/>
      <c r="TL40" s="273"/>
      <c r="TM40" s="273"/>
      <c r="TN40" s="273"/>
      <c r="TO40" s="273"/>
      <c r="TP40" s="273"/>
      <c r="TQ40" s="273"/>
      <c r="TR40" s="273"/>
      <c r="TS40" s="273"/>
      <c r="TT40" s="273"/>
      <c r="TU40" s="273"/>
      <c r="TV40" s="273"/>
      <c r="TW40" s="273"/>
      <c r="TX40" s="273"/>
      <c r="TY40" s="273"/>
      <c r="TZ40" s="273"/>
      <c r="UA40" s="273"/>
      <c r="UB40" s="273"/>
      <c r="UC40" s="273"/>
      <c r="UD40" s="273"/>
      <c r="UE40" s="273"/>
      <c r="UF40" s="273"/>
      <c r="UG40" s="273"/>
      <c r="UH40" s="273"/>
      <c r="UI40" s="273"/>
      <c r="UJ40" s="273"/>
      <c r="UK40" s="273"/>
      <c r="UL40" s="273"/>
      <c r="UM40" s="273"/>
      <c r="UN40" s="273"/>
      <c r="UO40" s="273"/>
      <c r="UP40" s="273"/>
      <c r="UQ40" s="273"/>
      <c r="UR40" s="273"/>
      <c r="US40" s="273"/>
      <c r="UT40" s="273"/>
      <c r="UU40" s="273"/>
      <c r="UV40" s="273"/>
      <c r="UW40" s="273"/>
      <c r="UX40" s="273"/>
      <c r="UY40" s="273"/>
      <c r="UZ40" s="273"/>
      <c r="VA40" s="273"/>
      <c r="VB40" s="273"/>
      <c r="VC40" s="273"/>
      <c r="VD40" s="273"/>
      <c r="VE40" s="273"/>
      <c r="VF40" s="273"/>
      <c r="VG40" s="273"/>
      <c r="VH40" s="273"/>
      <c r="VI40" s="273"/>
      <c r="VJ40" s="273"/>
      <c r="VK40" s="273"/>
      <c r="VL40" s="273"/>
      <c r="VM40" s="273"/>
      <c r="VN40" s="273"/>
      <c r="VO40" s="273"/>
      <c r="VP40" s="273"/>
      <c r="VQ40" s="273"/>
      <c r="VR40" s="273"/>
      <c r="VS40" s="273"/>
      <c r="VT40" s="273"/>
      <c r="VU40" s="273"/>
      <c r="VV40" s="273"/>
      <c r="VW40" s="273"/>
      <c r="VX40" s="273"/>
      <c r="VY40" s="273"/>
      <c r="VZ40" s="273"/>
      <c r="WA40" s="273"/>
      <c r="WB40" s="273"/>
      <c r="WC40" s="273"/>
      <c r="WD40" s="273"/>
      <c r="WE40" s="273"/>
      <c r="WF40" s="273"/>
      <c r="WG40" s="273"/>
      <c r="WH40" s="273"/>
      <c r="WI40" s="273"/>
      <c r="WJ40" s="273"/>
      <c r="WK40" s="273"/>
      <c r="WL40" s="273"/>
      <c r="WM40" s="273"/>
      <c r="WN40" s="273"/>
      <c r="WO40" s="273"/>
      <c r="WP40" s="273"/>
      <c r="WQ40" s="273"/>
      <c r="WR40" s="273"/>
      <c r="WS40" s="273"/>
      <c r="WT40" s="273"/>
      <c r="WU40" s="273"/>
      <c r="WV40" s="273"/>
      <c r="WW40" s="273"/>
      <c r="WX40" s="273"/>
      <c r="WY40" s="273"/>
      <c r="WZ40" s="273"/>
      <c r="XA40" s="273"/>
      <c r="XB40" s="273"/>
      <c r="XC40" s="273"/>
      <c r="XD40" s="273"/>
      <c r="XE40" s="273"/>
      <c r="XF40" s="273"/>
      <c r="XG40" s="273"/>
      <c r="XH40" s="273"/>
      <c r="XI40" s="273"/>
      <c r="XJ40" s="273"/>
      <c r="XK40" s="273"/>
      <c r="XL40" s="273"/>
      <c r="XM40" s="273"/>
      <c r="XN40" s="273"/>
      <c r="XO40" s="273"/>
      <c r="XP40" s="273"/>
      <c r="XQ40" s="273"/>
      <c r="XR40" s="273"/>
      <c r="XS40" s="273"/>
      <c r="XT40" s="273"/>
      <c r="XU40" s="273"/>
      <c r="XV40" s="273"/>
      <c r="XW40" s="273"/>
      <c r="XX40" s="273"/>
      <c r="XY40" s="273"/>
      <c r="XZ40" s="273"/>
      <c r="YA40" s="273"/>
      <c r="YB40" s="273"/>
      <c r="YC40" s="273"/>
      <c r="YD40" s="273"/>
      <c r="YE40" s="273"/>
      <c r="YF40" s="273"/>
      <c r="YG40" s="273"/>
      <c r="YH40" s="273"/>
      <c r="YI40" s="273"/>
      <c r="YJ40" s="273"/>
      <c r="YK40" s="273"/>
      <c r="YL40" s="273"/>
      <c r="YM40" s="273"/>
      <c r="YN40" s="273"/>
      <c r="YO40" s="273"/>
      <c r="YP40" s="273"/>
      <c r="YQ40" s="273"/>
      <c r="YR40" s="273"/>
      <c r="YS40" s="273"/>
      <c r="YT40" s="273"/>
      <c r="YU40" s="273"/>
      <c r="YV40" s="273"/>
      <c r="YW40" s="273"/>
      <c r="YX40" s="273"/>
      <c r="YY40" s="273"/>
      <c r="YZ40" s="273"/>
      <c r="ZA40" s="273"/>
      <c r="ZB40" s="273"/>
      <c r="ZC40" s="273"/>
      <c r="ZD40" s="273"/>
      <c r="ZE40" s="273"/>
      <c r="ZF40" s="273"/>
      <c r="ZG40" s="273"/>
      <c r="ZH40" s="273"/>
      <c r="ZI40" s="273"/>
      <c r="ZJ40" s="273"/>
      <c r="ZK40" s="273"/>
      <c r="ZL40" s="273"/>
      <c r="ZM40" s="273"/>
      <c r="ZN40" s="273"/>
      <c r="ZO40" s="273"/>
      <c r="ZP40" s="273"/>
      <c r="ZQ40" s="273"/>
      <c r="ZR40" s="273"/>
      <c r="ZS40" s="273"/>
      <c r="ZT40" s="273"/>
      <c r="ZU40" s="273"/>
      <c r="ZV40" s="273"/>
      <c r="ZW40" s="273"/>
      <c r="ZX40" s="273"/>
      <c r="ZY40" s="273"/>
      <c r="ZZ40" s="273"/>
      <c r="AAA40" s="273"/>
      <c r="AAB40" s="273"/>
      <c r="AAC40" s="273"/>
      <c r="AAD40" s="273"/>
      <c r="AAE40" s="273"/>
      <c r="AAF40" s="273"/>
      <c r="AAG40" s="273"/>
      <c r="AAH40" s="273"/>
      <c r="AAI40" s="273"/>
      <c r="AAJ40" s="273"/>
      <c r="AAK40" s="273"/>
      <c r="AAL40" s="273"/>
      <c r="AAM40" s="273"/>
      <c r="AAN40" s="273"/>
      <c r="AAO40" s="273"/>
      <c r="AAP40" s="273"/>
      <c r="AAQ40" s="273"/>
      <c r="AAR40" s="273"/>
      <c r="AAS40" s="273"/>
      <c r="AAT40" s="273"/>
      <c r="AAU40" s="273"/>
      <c r="AAV40" s="273"/>
      <c r="AAW40" s="273"/>
      <c r="AAX40" s="273"/>
      <c r="AAY40" s="273"/>
      <c r="AAZ40" s="273"/>
      <c r="ABA40" s="273"/>
      <c r="ABB40" s="273"/>
      <c r="ABC40" s="273"/>
      <c r="ABD40" s="273"/>
      <c r="ABE40" s="273"/>
      <c r="ABF40" s="273"/>
      <c r="ABG40" s="273"/>
      <c r="ABH40" s="273"/>
      <c r="ABI40" s="273"/>
      <c r="ABJ40" s="273"/>
      <c r="ABK40" s="273"/>
      <c r="ABL40" s="273"/>
      <c r="ABM40" s="273"/>
      <c r="ABN40" s="273"/>
      <c r="ABO40" s="273"/>
      <c r="ABP40" s="273"/>
      <c r="ABQ40" s="273"/>
      <c r="ABR40" s="273"/>
      <c r="ABS40" s="273"/>
      <c r="ABT40" s="273"/>
      <c r="ABU40" s="273"/>
      <c r="ABV40" s="273"/>
      <c r="ABW40" s="273"/>
      <c r="ABX40" s="273"/>
      <c r="ABY40" s="273"/>
      <c r="ABZ40" s="273"/>
      <c r="ACA40" s="273"/>
      <c r="ACB40" s="273"/>
      <c r="ACC40" s="273"/>
      <c r="ACD40" s="273"/>
      <c r="ACE40" s="273"/>
      <c r="ACF40" s="273"/>
      <c r="ACG40" s="273"/>
      <c r="ACH40" s="273"/>
      <c r="ACI40" s="273"/>
      <c r="ACJ40" s="273"/>
      <c r="ACK40" s="273"/>
      <c r="ACL40" s="273"/>
      <c r="ACM40" s="273"/>
      <c r="ACN40" s="273"/>
      <c r="ACO40" s="273"/>
      <c r="ACP40" s="273"/>
      <c r="ACQ40" s="273"/>
      <c r="ACR40" s="273"/>
      <c r="ACS40" s="273"/>
      <c r="ACT40" s="273"/>
      <c r="ACU40" s="273"/>
      <c r="ACV40" s="273"/>
      <c r="ACW40" s="273"/>
      <c r="ACX40" s="273"/>
      <c r="ACY40" s="273"/>
      <c r="ACZ40" s="273"/>
      <c r="ADA40" s="273"/>
      <c r="ADB40" s="273"/>
      <c r="ADC40" s="273"/>
      <c r="ADD40" s="273"/>
      <c r="ADE40" s="273"/>
      <c r="ADF40" s="273"/>
      <c r="ADG40" s="273"/>
      <c r="ADH40" s="273"/>
      <c r="ADI40" s="273"/>
      <c r="ADJ40" s="273"/>
      <c r="ADK40" s="273"/>
      <c r="ADL40" s="273"/>
      <c r="ADM40" s="273"/>
      <c r="ADN40" s="273"/>
      <c r="ADO40" s="273"/>
      <c r="ADP40" s="273"/>
      <c r="ADQ40" s="273"/>
      <c r="ADR40" s="273"/>
      <c r="ADS40" s="273"/>
      <c r="ADT40" s="273"/>
      <c r="ADU40" s="273"/>
      <c r="ADV40" s="273"/>
      <c r="ADW40" s="273"/>
      <c r="ADX40" s="273"/>
      <c r="ADY40" s="273"/>
      <c r="ADZ40" s="273"/>
      <c r="AEA40" s="273"/>
      <c r="AEB40" s="273"/>
      <c r="AEC40" s="273"/>
      <c r="AED40" s="273"/>
      <c r="AEE40" s="273"/>
      <c r="AEF40" s="273"/>
      <c r="AEG40" s="273"/>
      <c r="AEH40" s="273"/>
      <c r="AEI40" s="273"/>
      <c r="AEJ40" s="273"/>
      <c r="AEK40" s="273"/>
      <c r="AEL40" s="273"/>
      <c r="AEM40" s="273"/>
      <c r="AEN40" s="273"/>
      <c r="AEO40" s="273"/>
      <c r="AEP40" s="273"/>
      <c r="AEQ40" s="273"/>
      <c r="AER40" s="273"/>
      <c r="AES40" s="273"/>
      <c r="AET40" s="273"/>
      <c r="AEU40" s="273"/>
      <c r="AEV40" s="273"/>
      <c r="AEW40" s="273"/>
      <c r="AEX40" s="273"/>
      <c r="AEY40" s="273"/>
      <c r="AEZ40" s="273"/>
      <c r="AFA40" s="273"/>
      <c r="AFB40" s="273"/>
      <c r="AFC40" s="273"/>
      <c r="AFD40" s="273"/>
      <c r="AFE40" s="273"/>
      <c r="AFF40" s="273"/>
      <c r="AFG40" s="273"/>
      <c r="AFH40" s="273"/>
      <c r="AFI40" s="273"/>
      <c r="AFJ40" s="273"/>
      <c r="AFK40" s="273"/>
      <c r="AFL40" s="273"/>
      <c r="AFM40" s="273"/>
      <c r="AFN40" s="273"/>
      <c r="AFO40" s="273"/>
      <c r="AFP40" s="273"/>
      <c r="AFQ40" s="273"/>
      <c r="AFR40" s="273"/>
      <c r="AFS40" s="273"/>
      <c r="AFT40" s="273"/>
      <c r="AFU40" s="273"/>
      <c r="AFV40" s="273"/>
      <c r="AFW40" s="273"/>
      <c r="AFX40" s="273"/>
      <c r="AFY40" s="273"/>
      <c r="AFZ40" s="273"/>
      <c r="AGA40" s="273"/>
      <c r="AGB40" s="273"/>
      <c r="AGC40" s="273"/>
      <c r="AGD40" s="273"/>
      <c r="AGE40" s="273"/>
      <c r="AGF40" s="273"/>
      <c r="AGG40" s="273"/>
      <c r="AGH40" s="273"/>
      <c r="AGI40" s="273"/>
      <c r="AGJ40" s="273"/>
      <c r="AGK40" s="273"/>
      <c r="AGL40" s="273"/>
      <c r="AGM40" s="273"/>
      <c r="AGN40" s="273"/>
      <c r="AGO40" s="273"/>
      <c r="AGP40" s="273"/>
      <c r="AGQ40" s="273"/>
      <c r="AGR40" s="273"/>
      <c r="AGS40" s="273"/>
      <c r="AGT40" s="273"/>
      <c r="AGU40" s="273"/>
      <c r="AGV40" s="273"/>
      <c r="AGW40" s="273"/>
      <c r="AGX40" s="273"/>
      <c r="AGY40" s="273"/>
      <c r="AGZ40" s="273"/>
      <c r="AHA40" s="273"/>
      <c r="AHB40" s="273"/>
      <c r="AHC40" s="273"/>
      <c r="AHD40" s="273"/>
      <c r="AHE40" s="273"/>
      <c r="AHF40" s="273"/>
      <c r="AHG40" s="273"/>
      <c r="AHH40" s="273"/>
      <c r="AHI40" s="273"/>
      <c r="AHJ40" s="273"/>
      <c r="AHK40" s="273"/>
      <c r="AHL40" s="273"/>
      <c r="AHM40" s="273"/>
      <c r="AHN40" s="273"/>
      <c r="AHO40" s="273"/>
      <c r="AHP40" s="273"/>
      <c r="AHQ40" s="273"/>
      <c r="AHR40" s="273"/>
      <c r="AHS40" s="273"/>
      <c r="AHT40" s="273"/>
      <c r="AHU40" s="273"/>
      <c r="AHV40" s="273"/>
      <c r="AHW40" s="273"/>
      <c r="AHX40" s="273"/>
      <c r="AHY40" s="273"/>
      <c r="AHZ40" s="273"/>
      <c r="AIA40" s="273"/>
      <c r="AIB40" s="273"/>
      <c r="AIC40" s="273"/>
      <c r="AID40" s="273"/>
      <c r="AIE40" s="273"/>
      <c r="AIF40" s="273"/>
      <c r="AIG40" s="273"/>
      <c r="AIH40" s="273"/>
      <c r="AII40" s="273"/>
      <c r="AIJ40" s="273"/>
      <c r="AIK40" s="273"/>
      <c r="AIL40" s="273"/>
      <c r="AIM40" s="273"/>
      <c r="AIN40" s="273"/>
      <c r="AIO40" s="273"/>
      <c r="AIP40" s="273"/>
      <c r="AIQ40" s="273"/>
      <c r="AIR40" s="273"/>
      <c r="AIS40" s="273"/>
      <c r="AIT40" s="273"/>
      <c r="AIU40" s="273"/>
      <c r="AIV40" s="273"/>
      <c r="AIW40" s="273"/>
      <c r="AIX40" s="273"/>
      <c r="AIY40" s="273"/>
      <c r="AIZ40" s="273"/>
      <c r="AJA40" s="273"/>
      <c r="AJB40" s="273"/>
      <c r="AJC40" s="273"/>
      <c r="AJD40" s="273"/>
      <c r="AJE40" s="273"/>
      <c r="AJF40" s="273"/>
      <c r="AJG40" s="273"/>
      <c r="AJH40" s="273"/>
      <c r="AJI40" s="273"/>
      <c r="AJJ40" s="273"/>
      <c r="AJK40" s="273"/>
      <c r="AJL40" s="273"/>
      <c r="AJM40" s="273"/>
      <c r="AJN40" s="273"/>
      <c r="AJO40" s="273"/>
      <c r="AJP40" s="273"/>
      <c r="AJQ40" s="273"/>
      <c r="AJR40" s="273"/>
      <c r="AJS40" s="273"/>
      <c r="AJT40" s="273"/>
      <c r="AJU40" s="273"/>
      <c r="AJV40" s="273"/>
      <c r="AJW40" s="273"/>
      <c r="AJX40" s="273"/>
      <c r="AJY40" s="273"/>
      <c r="AJZ40" s="273"/>
      <c r="AKA40" s="273"/>
      <c r="AKB40" s="273"/>
      <c r="AKC40" s="273"/>
      <c r="AKD40" s="273"/>
      <c r="AKE40" s="273"/>
      <c r="AKF40" s="273"/>
      <c r="AKG40" s="273"/>
      <c r="AKH40" s="273"/>
      <c r="AKI40" s="273"/>
      <c r="AKJ40" s="273"/>
      <c r="AKK40" s="273"/>
      <c r="AKL40" s="273"/>
      <c r="AKM40" s="273"/>
      <c r="AKN40" s="273"/>
      <c r="AKO40" s="273"/>
      <c r="AKP40" s="273"/>
      <c r="AKQ40" s="273"/>
      <c r="AKR40" s="273"/>
      <c r="AKS40" s="273"/>
      <c r="AKT40" s="273"/>
      <c r="AKU40" s="273"/>
      <c r="AKV40" s="273"/>
      <c r="AKW40" s="273"/>
      <c r="AKX40" s="273"/>
      <c r="AKY40" s="273"/>
      <c r="AKZ40" s="273"/>
      <c r="ALA40" s="273"/>
      <c r="ALB40" s="273"/>
      <c r="ALC40" s="273"/>
      <c r="ALD40" s="273"/>
      <c r="ALE40" s="273"/>
      <c r="ALF40" s="273"/>
      <c r="ALG40" s="273"/>
      <c r="ALH40" s="273"/>
      <c r="ALI40" s="273"/>
      <c r="ALJ40" s="273"/>
      <c r="ALK40" s="273"/>
      <c r="ALL40" s="273"/>
      <c r="ALM40" s="273"/>
      <c r="ALN40" s="273"/>
      <c r="ALO40" s="273"/>
      <c r="ALP40" s="273"/>
      <c r="ALQ40" s="273"/>
      <c r="ALR40" s="273"/>
      <c r="ALS40" s="273"/>
      <c r="ALT40" s="273"/>
      <c r="ALU40" s="273"/>
      <c r="ALV40" s="273"/>
      <c r="ALW40" s="273"/>
      <c r="ALX40" s="273"/>
      <c r="ALY40" s="273"/>
      <c r="ALZ40" s="273"/>
      <c r="AMA40" s="273"/>
      <c r="AMB40" s="273"/>
      <c r="AMC40" s="273"/>
      <c r="AMD40" s="273"/>
      <c r="AME40" s="273"/>
      <c r="AMF40" s="273"/>
      <c r="AMG40" s="273"/>
      <c r="AMH40" s="273"/>
      <c r="AMI40" s="273"/>
      <c r="AMJ40" s="273"/>
    </row>
    <row r="41" spans="1:1024" ht="10.5" customHeight="1" x14ac:dyDescent="0.2">
      <c r="A41" s="341">
        <v>30</v>
      </c>
      <c r="B41" s="342">
        <v>2</v>
      </c>
      <c r="C41" s="368"/>
      <c r="D41" s="1623" t="s">
        <v>69</v>
      </c>
      <c r="E41" s="344" t="s">
        <v>49</v>
      </c>
      <c r="F41" s="394"/>
      <c r="G41" s="394"/>
      <c r="H41" s="395"/>
      <c r="I41" s="395"/>
      <c r="J41" s="396"/>
      <c r="K41" s="397"/>
      <c r="L41" s="397"/>
      <c r="M41" s="397"/>
      <c r="N41" s="397"/>
      <c r="O41" s="397"/>
      <c r="P41" s="398"/>
      <c r="Q41" s="398"/>
      <c r="R41" s="367"/>
      <c r="S41" s="351"/>
      <c r="T41" s="362">
        <v>30</v>
      </c>
      <c r="U41" s="1626" t="s">
        <v>69</v>
      </c>
      <c r="V41" s="363" t="s">
        <v>49</v>
      </c>
      <c r="W41" s="394"/>
      <c r="X41" s="394"/>
      <c r="Y41" s="395"/>
      <c r="Z41" s="395"/>
      <c r="AA41" s="396"/>
      <c r="AB41" s="364"/>
      <c r="AC41" s="355"/>
      <c r="AD41" s="355"/>
      <c r="AE41" s="356"/>
      <c r="AF41" s="365"/>
      <c r="AG41" s="365"/>
      <c r="AH41" s="365"/>
      <c r="AI41" s="365"/>
      <c r="AJ41" s="365"/>
      <c r="AK41" s="365"/>
      <c r="AL41" s="365"/>
      <c r="AM41" s="365"/>
      <c r="AN41" s="365"/>
      <c r="AO41" s="365"/>
      <c r="AP41" s="365"/>
      <c r="AQ41" s="365"/>
      <c r="AR41" s="358"/>
      <c r="AS41" s="358"/>
      <c r="AT41" s="359"/>
      <c r="AU41" s="359"/>
      <c r="AV41" s="359"/>
      <c r="AW41" s="359"/>
      <c r="AX41" s="359"/>
      <c r="AY41" s="359"/>
      <c r="AZ41" s="359"/>
      <c r="BA41" s="359"/>
      <c r="BB41" s="364"/>
      <c r="BC41" s="364"/>
      <c r="BD41" s="355"/>
      <c r="BE41" s="355"/>
      <c r="BF41" s="273"/>
      <c r="BG41" s="273"/>
      <c r="BH41" s="273"/>
      <c r="BI41" s="273"/>
      <c r="BJ41" s="273"/>
      <c r="BK41" s="273"/>
      <c r="BL41" s="273"/>
      <c r="BM41" s="273"/>
      <c r="BN41" s="273"/>
      <c r="BO41" s="273"/>
      <c r="BP41" s="273"/>
      <c r="BQ41" s="273"/>
      <c r="BR41" s="273"/>
      <c r="BS41" s="273"/>
      <c r="BT41" s="273"/>
      <c r="BU41" s="273"/>
      <c r="BV41" s="273"/>
      <c r="BW41" s="273"/>
      <c r="BX41" s="273"/>
      <c r="BY41" s="273"/>
      <c r="BZ41" s="273"/>
      <c r="CA41" s="273"/>
      <c r="CB41" s="273"/>
      <c r="CC41" s="273"/>
      <c r="CD41" s="273"/>
      <c r="CE41" s="273"/>
      <c r="CF41" s="273"/>
      <c r="CG41" s="273"/>
      <c r="CH41" s="273"/>
      <c r="CI41" s="273"/>
      <c r="CJ41" s="273"/>
      <c r="CK41" s="273"/>
      <c r="CL41" s="273"/>
      <c r="CM41" s="273"/>
      <c r="CN41" s="273"/>
      <c r="CO41" s="273"/>
      <c r="CP41" s="273"/>
      <c r="CQ41" s="273"/>
      <c r="CR41" s="273"/>
      <c r="CS41" s="273"/>
      <c r="CT41" s="273"/>
      <c r="CU41" s="273"/>
      <c r="CV41" s="273"/>
      <c r="CW41" s="273"/>
      <c r="CX41" s="273"/>
      <c r="CY41" s="273"/>
      <c r="CZ41" s="273"/>
      <c r="DA41" s="273"/>
      <c r="DB41" s="273"/>
      <c r="DC41" s="273"/>
      <c r="DD41" s="273"/>
      <c r="DE41" s="273"/>
      <c r="DF41" s="273"/>
      <c r="DG41" s="273"/>
      <c r="DH41" s="273"/>
      <c r="DI41" s="273"/>
      <c r="DJ41" s="273"/>
      <c r="DK41" s="273"/>
      <c r="DL41" s="273"/>
      <c r="DM41" s="273"/>
      <c r="DN41" s="273"/>
      <c r="DO41" s="273"/>
      <c r="DP41" s="273"/>
      <c r="DQ41" s="273"/>
      <c r="DR41" s="273"/>
      <c r="DS41" s="273"/>
      <c r="DT41" s="273"/>
      <c r="DU41" s="273"/>
      <c r="DV41" s="273"/>
      <c r="DW41" s="273"/>
      <c r="DX41" s="273"/>
      <c r="DY41" s="273"/>
      <c r="DZ41" s="273"/>
      <c r="EA41" s="273"/>
      <c r="EB41" s="273"/>
      <c r="EC41" s="273"/>
      <c r="ED41" s="273"/>
      <c r="EE41" s="273"/>
      <c r="EF41" s="273"/>
      <c r="EG41" s="273"/>
      <c r="EH41" s="273"/>
      <c r="EI41" s="273"/>
      <c r="EJ41" s="273"/>
      <c r="EK41" s="273"/>
      <c r="EL41" s="273"/>
      <c r="EM41" s="273"/>
      <c r="EN41" s="273"/>
      <c r="EO41" s="273"/>
      <c r="EP41" s="273"/>
      <c r="EQ41" s="273"/>
      <c r="ER41" s="273"/>
      <c r="ES41" s="273"/>
      <c r="ET41" s="273"/>
      <c r="EU41" s="273"/>
      <c r="EV41" s="273"/>
      <c r="EW41" s="273"/>
      <c r="EX41" s="273"/>
      <c r="EY41" s="273"/>
      <c r="EZ41" s="273"/>
      <c r="FA41" s="273"/>
      <c r="FB41" s="273"/>
      <c r="FC41" s="273"/>
      <c r="FD41" s="273"/>
      <c r="FE41" s="273"/>
      <c r="FF41" s="273"/>
      <c r="FG41" s="273"/>
      <c r="FH41" s="273"/>
      <c r="FI41" s="273"/>
      <c r="FJ41" s="273"/>
      <c r="FK41" s="273"/>
      <c r="FL41" s="273"/>
      <c r="FM41" s="273"/>
      <c r="FN41" s="273"/>
      <c r="FO41" s="273"/>
      <c r="FP41" s="273"/>
      <c r="FQ41" s="273"/>
      <c r="FR41" s="273"/>
      <c r="FS41" s="273"/>
      <c r="FT41" s="273"/>
      <c r="FU41" s="273"/>
      <c r="FV41" s="273"/>
      <c r="FW41" s="273"/>
      <c r="FX41" s="273"/>
      <c r="FY41" s="273"/>
      <c r="FZ41" s="273"/>
      <c r="GA41" s="273"/>
      <c r="GB41" s="273"/>
      <c r="GC41" s="273"/>
      <c r="GD41" s="273"/>
      <c r="GE41" s="273"/>
      <c r="GF41" s="273"/>
      <c r="GG41" s="273"/>
      <c r="GH41" s="273"/>
      <c r="GI41" s="273"/>
      <c r="GJ41" s="273"/>
      <c r="GK41" s="273"/>
      <c r="GL41" s="273"/>
      <c r="GM41" s="273"/>
      <c r="GN41" s="273"/>
      <c r="GO41" s="273"/>
      <c r="GP41" s="273"/>
      <c r="GQ41" s="273"/>
      <c r="GR41" s="273"/>
      <c r="GS41" s="273"/>
      <c r="GT41" s="273"/>
      <c r="GU41" s="273"/>
      <c r="GV41" s="273"/>
      <c r="GW41" s="273"/>
      <c r="GX41" s="273"/>
      <c r="GY41" s="273"/>
      <c r="GZ41" s="273"/>
      <c r="HA41" s="273"/>
      <c r="HB41" s="273"/>
      <c r="HC41" s="273"/>
      <c r="HD41" s="273"/>
      <c r="HE41" s="273"/>
      <c r="HF41" s="273"/>
      <c r="HG41" s="273"/>
      <c r="HH41" s="273"/>
      <c r="HI41" s="273"/>
      <c r="HJ41" s="273"/>
      <c r="HK41" s="273"/>
      <c r="HL41" s="273"/>
      <c r="HM41" s="273"/>
      <c r="HN41" s="273"/>
      <c r="HO41" s="273"/>
      <c r="HP41" s="273"/>
      <c r="HQ41" s="273"/>
      <c r="HR41" s="273"/>
      <c r="HS41" s="273"/>
      <c r="HT41" s="273"/>
      <c r="HU41" s="273"/>
      <c r="HV41" s="273"/>
      <c r="HW41" s="273"/>
      <c r="HX41" s="273"/>
      <c r="HY41" s="273"/>
      <c r="HZ41" s="273"/>
      <c r="IA41" s="273"/>
      <c r="IB41" s="273"/>
      <c r="IC41" s="273"/>
      <c r="ID41" s="273"/>
      <c r="IE41" s="273"/>
      <c r="IF41" s="273"/>
      <c r="IG41" s="273"/>
      <c r="IH41" s="273"/>
      <c r="II41" s="273"/>
      <c r="IJ41" s="273"/>
      <c r="IK41" s="273"/>
      <c r="IL41" s="273"/>
      <c r="IM41" s="273"/>
      <c r="IN41" s="273"/>
      <c r="IO41" s="273"/>
      <c r="IP41" s="273"/>
      <c r="IQ41" s="273"/>
      <c r="IR41" s="273"/>
      <c r="IS41" s="273"/>
      <c r="IT41" s="273"/>
      <c r="IU41" s="273"/>
      <c r="IV41" s="273"/>
      <c r="IW41" s="273"/>
      <c r="IX41" s="273"/>
      <c r="IY41" s="273"/>
      <c r="IZ41" s="273"/>
      <c r="JA41" s="273"/>
      <c r="JB41" s="273"/>
      <c r="JC41" s="273"/>
      <c r="JD41" s="273"/>
      <c r="JE41" s="273"/>
      <c r="JF41" s="273"/>
      <c r="JG41" s="273"/>
      <c r="JH41" s="273"/>
      <c r="JI41" s="273"/>
      <c r="JJ41" s="273"/>
      <c r="JK41" s="273"/>
      <c r="JL41" s="273"/>
      <c r="JM41" s="273"/>
      <c r="JN41" s="273"/>
      <c r="JO41" s="273"/>
      <c r="JP41" s="273"/>
      <c r="JQ41" s="273"/>
      <c r="JR41" s="273"/>
      <c r="JS41" s="273"/>
      <c r="JT41" s="273"/>
      <c r="JU41" s="273"/>
      <c r="JV41" s="273"/>
      <c r="JW41" s="273"/>
      <c r="JX41" s="273"/>
      <c r="JY41" s="273"/>
      <c r="JZ41" s="273"/>
      <c r="KA41" s="273"/>
      <c r="KB41" s="273"/>
      <c r="KC41" s="273"/>
      <c r="KD41" s="273"/>
      <c r="KE41" s="273"/>
      <c r="KF41" s="273"/>
      <c r="KG41" s="273"/>
      <c r="KH41" s="273"/>
      <c r="KI41" s="273"/>
      <c r="KJ41" s="273"/>
      <c r="KK41" s="273"/>
      <c r="KL41" s="273"/>
      <c r="KM41" s="273"/>
      <c r="KN41" s="273"/>
      <c r="KO41" s="273"/>
      <c r="KP41" s="273"/>
      <c r="KQ41" s="273"/>
      <c r="KR41" s="273"/>
      <c r="KS41" s="273"/>
      <c r="KT41" s="273"/>
      <c r="KU41" s="273"/>
      <c r="KV41" s="273"/>
      <c r="KW41" s="273"/>
      <c r="KX41" s="273"/>
      <c r="KY41" s="273"/>
      <c r="KZ41" s="273"/>
      <c r="LA41" s="273"/>
      <c r="LB41" s="273"/>
      <c r="LC41" s="273"/>
      <c r="LD41" s="273"/>
      <c r="LE41" s="273"/>
      <c r="LF41" s="273"/>
      <c r="LG41" s="273"/>
      <c r="LH41" s="273"/>
      <c r="LI41" s="273"/>
      <c r="LJ41" s="273"/>
      <c r="LK41" s="273"/>
      <c r="LL41" s="273"/>
      <c r="LM41" s="273"/>
      <c r="LN41" s="273"/>
      <c r="LO41" s="273"/>
      <c r="LP41" s="273"/>
      <c r="LQ41" s="273"/>
      <c r="LR41" s="273"/>
      <c r="LS41" s="273"/>
      <c r="LT41" s="273"/>
      <c r="LU41" s="273"/>
      <c r="LV41" s="273"/>
      <c r="LW41" s="273"/>
      <c r="LX41" s="273"/>
      <c r="LY41" s="273"/>
      <c r="LZ41" s="273"/>
      <c r="MA41" s="273"/>
      <c r="MB41" s="273"/>
      <c r="MC41" s="273"/>
      <c r="MD41" s="273"/>
      <c r="ME41" s="273"/>
      <c r="MF41" s="273"/>
      <c r="MG41" s="273"/>
      <c r="MH41" s="273"/>
      <c r="MI41" s="273"/>
      <c r="MJ41" s="273"/>
      <c r="MK41" s="273"/>
      <c r="ML41" s="273"/>
      <c r="MM41" s="273"/>
      <c r="MN41" s="273"/>
      <c r="MO41" s="273"/>
      <c r="MP41" s="273"/>
      <c r="MQ41" s="273"/>
      <c r="MR41" s="273"/>
      <c r="MS41" s="273"/>
      <c r="MT41" s="273"/>
      <c r="MU41" s="273"/>
      <c r="MV41" s="273"/>
      <c r="MW41" s="273"/>
      <c r="MX41" s="273"/>
      <c r="MY41" s="273"/>
      <c r="MZ41" s="273"/>
      <c r="NA41" s="273"/>
      <c r="NB41" s="273"/>
      <c r="NC41" s="273"/>
      <c r="ND41" s="273"/>
      <c r="NE41" s="273"/>
      <c r="NF41" s="273"/>
      <c r="NG41" s="273"/>
      <c r="NH41" s="273"/>
      <c r="NI41" s="273"/>
      <c r="NJ41" s="273"/>
      <c r="NK41" s="273"/>
      <c r="NL41" s="273"/>
      <c r="NM41" s="273"/>
      <c r="NN41" s="273"/>
      <c r="NO41" s="273"/>
      <c r="NP41" s="273"/>
      <c r="NQ41" s="273"/>
      <c r="NR41" s="273"/>
      <c r="NS41" s="273"/>
      <c r="NT41" s="273"/>
      <c r="NU41" s="273"/>
      <c r="NV41" s="273"/>
      <c r="NW41" s="273"/>
      <c r="NX41" s="273"/>
      <c r="NY41" s="273"/>
      <c r="NZ41" s="273"/>
      <c r="OA41" s="273"/>
      <c r="OB41" s="273"/>
      <c r="OC41" s="273"/>
      <c r="OD41" s="273"/>
      <c r="OE41" s="273"/>
      <c r="OF41" s="273"/>
      <c r="OG41" s="273"/>
      <c r="OH41" s="273"/>
      <c r="OI41" s="273"/>
      <c r="OJ41" s="273"/>
      <c r="OK41" s="273"/>
      <c r="OL41" s="273"/>
      <c r="OM41" s="273"/>
      <c r="ON41" s="273"/>
      <c r="OO41" s="273"/>
      <c r="OP41" s="273"/>
      <c r="OQ41" s="273"/>
      <c r="OR41" s="273"/>
      <c r="OS41" s="273"/>
      <c r="OT41" s="273"/>
      <c r="OU41" s="273"/>
      <c r="OV41" s="273"/>
      <c r="OW41" s="273"/>
      <c r="OX41" s="273"/>
      <c r="OY41" s="273"/>
      <c r="OZ41" s="273"/>
      <c r="PA41" s="273"/>
      <c r="PB41" s="273"/>
      <c r="PC41" s="273"/>
      <c r="PD41" s="273"/>
      <c r="PE41" s="273"/>
      <c r="PF41" s="273"/>
      <c r="PG41" s="273"/>
      <c r="PH41" s="273"/>
      <c r="PI41" s="273"/>
      <c r="PJ41" s="273"/>
      <c r="PK41" s="273"/>
      <c r="PL41" s="273"/>
      <c r="PM41" s="273"/>
      <c r="PN41" s="273"/>
      <c r="PO41" s="273"/>
      <c r="PP41" s="273"/>
      <c r="PQ41" s="273"/>
      <c r="PR41" s="273"/>
      <c r="PS41" s="273"/>
      <c r="PT41" s="273"/>
      <c r="PU41" s="273"/>
      <c r="PV41" s="273"/>
      <c r="PW41" s="273"/>
      <c r="PX41" s="273"/>
      <c r="PY41" s="273"/>
      <c r="PZ41" s="273"/>
      <c r="QA41" s="273"/>
      <c r="QB41" s="273"/>
      <c r="QC41" s="273"/>
      <c r="QD41" s="273"/>
      <c r="QE41" s="273"/>
      <c r="QF41" s="273"/>
      <c r="QG41" s="273"/>
      <c r="QH41" s="273"/>
      <c r="QI41" s="273"/>
      <c r="QJ41" s="273"/>
      <c r="QK41" s="273"/>
      <c r="QL41" s="273"/>
      <c r="QM41" s="273"/>
      <c r="QN41" s="273"/>
      <c r="QO41" s="273"/>
      <c r="QP41" s="273"/>
      <c r="QQ41" s="273"/>
      <c r="QR41" s="273"/>
      <c r="QS41" s="273"/>
      <c r="QT41" s="273"/>
      <c r="QU41" s="273"/>
      <c r="QV41" s="273"/>
      <c r="QW41" s="273"/>
      <c r="QX41" s="273"/>
      <c r="QY41" s="273"/>
      <c r="QZ41" s="273"/>
      <c r="RA41" s="273"/>
      <c r="RB41" s="273"/>
      <c r="RC41" s="273"/>
      <c r="RD41" s="273"/>
      <c r="RE41" s="273"/>
      <c r="RF41" s="273"/>
      <c r="RG41" s="273"/>
      <c r="RH41" s="273"/>
      <c r="RI41" s="273"/>
      <c r="RJ41" s="273"/>
      <c r="RK41" s="273"/>
      <c r="RL41" s="273"/>
      <c r="RM41" s="273"/>
      <c r="RN41" s="273"/>
      <c r="RO41" s="273"/>
      <c r="RP41" s="273"/>
      <c r="RQ41" s="273"/>
      <c r="RR41" s="273"/>
      <c r="RS41" s="273"/>
      <c r="RT41" s="273"/>
      <c r="RU41" s="273"/>
      <c r="RV41" s="273"/>
      <c r="RW41" s="273"/>
      <c r="RX41" s="273"/>
      <c r="RY41" s="273"/>
      <c r="RZ41" s="273"/>
      <c r="SA41" s="273"/>
      <c r="SB41" s="273"/>
      <c r="SC41" s="273"/>
      <c r="SD41" s="273"/>
      <c r="SE41" s="273"/>
      <c r="SF41" s="273"/>
      <c r="SG41" s="273"/>
      <c r="SH41" s="273"/>
      <c r="SI41" s="273"/>
      <c r="SJ41" s="273"/>
      <c r="SK41" s="273"/>
      <c r="SL41" s="273"/>
      <c r="SM41" s="273"/>
      <c r="SN41" s="273"/>
      <c r="SO41" s="273"/>
      <c r="SP41" s="273"/>
      <c r="SQ41" s="273"/>
      <c r="SR41" s="273"/>
      <c r="SS41" s="273"/>
      <c r="ST41" s="273"/>
      <c r="SU41" s="273"/>
      <c r="SV41" s="273"/>
      <c r="SW41" s="273"/>
      <c r="SX41" s="273"/>
      <c r="SY41" s="273"/>
      <c r="SZ41" s="273"/>
      <c r="TA41" s="273"/>
      <c r="TB41" s="273"/>
      <c r="TC41" s="273"/>
      <c r="TD41" s="273"/>
      <c r="TE41" s="273"/>
      <c r="TF41" s="273"/>
      <c r="TG41" s="273"/>
      <c r="TH41" s="273"/>
      <c r="TI41" s="273"/>
      <c r="TJ41" s="273"/>
      <c r="TK41" s="273"/>
      <c r="TL41" s="273"/>
      <c r="TM41" s="273"/>
      <c r="TN41" s="273"/>
      <c r="TO41" s="273"/>
      <c r="TP41" s="273"/>
      <c r="TQ41" s="273"/>
      <c r="TR41" s="273"/>
      <c r="TS41" s="273"/>
      <c r="TT41" s="273"/>
      <c r="TU41" s="273"/>
      <c r="TV41" s="273"/>
      <c r="TW41" s="273"/>
      <c r="TX41" s="273"/>
      <c r="TY41" s="273"/>
      <c r="TZ41" s="273"/>
      <c r="UA41" s="273"/>
      <c r="UB41" s="273"/>
      <c r="UC41" s="273"/>
      <c r="UD41" s="273"/>
      <c r="UE41" s="273"/>
      <c r="UF41" s="273"/>
      <c r="UG41" s="273"/>
      <c r="UH41" s="273"/>
      <c r="UI41" s="273"/>
      <c r="UJ41" s="273"/>
      <c r="UK41" s="273"/>
      <c r="UL41" s="273"/>
      <c r="UM41" s="273"/>
      <c r="UN41" s="273"/>
      <c r="UO41" s="273"/>
      <c r="UP41" s="273"/>
      <c r="UQ41" s="273"/>
      <c r="UR41" s="273"/>
      <c r="US41" s="273"/>
      <c r="UT41" s="273"/>
      <c r="UU41" s="273"/>
      <c r="UV41" s="273"/>
      <c r="UW41" s="273"/>
      <c r="UX41" s="273"/>
      <c r="UY41" s="273"/>
      <c r="UZ41" s="273"/>
      <c r="VA41" s="273"/>
      <c r="VB41" s="273"/>
      <c r="VC41" s="273"/>
      <c r="VD41" s="273"/>
      <c r="VE41" s="273"/>
      <c r="VF41" s="273"/>
      <c r="VG41" s="273"/>
      <c r="VH41" s="273"/>
      <c r="VI41" s="273"/>
      <c r="VJ41" s="273"/>
      <c r="VK41" s="273"/>
      <c r="VL41" s="273"/>
      <c r="VM41" s="273"/>
      <c r="VN41" s="273"/>
      <c r="VO41" s="273"/>
      <c r="VP41" s="273"/>
      <c r="VQ41" s="273"/>
      <c r="VR41" s="273"/>
      <c r="VS41" s="273"/>
      <c r="VT41" s="273"/>
      <c r="VU41" s="273"/>
      <c r="VV41" s="273"/>
      <c r="VW41" s="273"/>
      <c r="VX41" s="273"/>
      <c r="VY41" s="273"/>
      <c r="VZ41" s="273"/>
      <c r="WA41" s="273"/>
      <c r="WB41" s="273"/>
      <c r="WC41" s="273"/>
      <c r="WD41" s="273"/>
      <c r="WE41" s="273"/>
      <c r="WF41" s="273"/>
      <c r="WG41" s="273"/>
      <c r="WH41" s="273"/>
      <c r="WI41" s="273"/>
      <c r="WJ41" s="273"/>
      <c r="WK41" s="273"/>
      <c r="WL41" s="273"/>
      <c r="WM41" s="273"/>
      <c r="WN41" s="273"/>
      <c r="WO41" s="273"/>
      <c r="WP41" s="273"/>
      <c r="WQ41" s="273"/>
      <c r="WR41" s="273"/>
      <c r="WS41" s="273"/>
      <c r="WT41" s="273"/>
      <c r="WU41" s="273"/>
      <c r="WV41" s="273"/>
      <c r="WW41" s="273"/>
      <c r="WX41" s="273"/>
      <c r="WY41" s="273"/>
      <c r="WZ41" s="273"/>
      <c r="XA41" s="273"/>
      <c r="XB41" s="273"/>
      <c r="XC41" s="273"/>
      <c r="XD41" s="273"/>
      <c r="XE41" s="273"/>
      <c r="XF41" s="273"/>
      <c r="XG41" s="273"/>
      <c r="XH41" s="273"/>
      <c r="XI41" s="273"/>
      <c r="XJ41" s="273"/>
      <c r="XK41" s="273"/>
      <c r="XL41" s="273"/>
      <c r="XM41" s="273"/>
      <c r="XN41" s="273"/>
      <c r="XO41" s="273"/>
      <c r="XP41" s="273"/>
      <c r="XQ41" s="273"/>
      <c r="XR41" s="273"/>
      <c r="XS41" s="273"/>
      <c r="XT41" s="273"/>
      <c r="XU41" s="273"/>
      <c r="XV41" s="273"/>
      <c r="XW41" s="273"/>
      <c r="XX41" s="273"/>
      <c r="XY41" s="273"/>
      <c r="XZ41" s="273"/>
      <c r="YA41" s="273"/>
      <c r="YB41" s="273"/>
      <c r="YC41" s="273"/>
      <c r="YD41" s="273"/>
      <c r="YE41" s="273"/>
      <c r="YF41" s="273"/>
      <c r="YG41" s="273"/>
      <c r="YH41" s="273"/>
      <c r="YI41" s="273"/>
      <c r="YJ41" s="273"/>
      <c r="YK41" s="273"/>
      <c r="YL41" s="273"/>
      <c r="YM41" s="273"/>
      <c r="YN41" s="273"/>
      <c r="YO41" s="273"/>
      <c r="YP41" s="273"/>
      <c r="YQ41" s="273"/>
      <c r="YR41" s="273"/>
      <c r="YS41" s="273"/>
      <c r="YT41" s="273"/>
      <c r="YU41" s="273"/>
      <c r="YV41" s="273"/>
      <c r="YW41" s="273"/>
      <c r="YX41" s="273"/>
      <c r="YY41" s="273"/>
      <c r="YZ41" s="273"/>
      <c r="ZA41" s="273"/>
      <c r="ZB41" s="273"/>
      <c r="ZC41" s="273"/>
      <c r="ZD41" s="273"/>
      <c r="ZE41" s="273"/>
      <c r="ZF41" s="273"/>
      <c r="ZG41" s="273"/>
      <c r="ZH41" s="273"/>
      <c r="ZI41" s="273"/>
      <c r="ZJ41" s="273"/>
      <c r="ZK41" s="273"/>
      <c r="ZL41" s="273"/>
      <c r="ZM41" s="273"/>
      <c r="ZN41" s="273"/>
      <c r="ZO41" s="273"/>
      <c r="ZP41" s="273"/>
      <c r="ZQ41" s="273"/>
      <c r="ZR41" s="273"/>
      <c r="ZS41" s="273"/>
      <c r="ZT41" s="273"/>
      <c r="ZU41" s="273"/>
      <c r="ZV41" s="273"/>
      <c r="ZW41" s="273"/>
      <c r="ZX41" s="273"/>
      <c r="ZY41" s="273"/>
      <c r="ZZ41" s="273"/>
      <c r="AAA41" s="273"/>
      <c r="AAB41" s="273"/>
      <c r="AAC41" s="273"/>
      <c r="AAD41" s="273"/>
      <c r="AAE41" s="273"/>
      <c r="AAF41" s="273"/>
      <c r="AAG41" s="273"/>
      <c r="AAH41" s="273"/>
      <c r="AAI41" s="273"/>
      <c r="AAJ41" s="273"/>
      <c r="AAK41" s="273"/>
      <c r="AAL41" s="273"/>
      <c r="AAM41" s="273"/>
      <c r="AAN41" s="273"/>
      <c r="AAO41" s="273"/>
      <c r="AAP41" s="273"/>
      <c r="AAQ41" s="273"/>
      <c r="AAR41" s="273"/>
      <c r="AAS41" s="273"/>
      <c r="AAT41" s="273"/>
      <c r="AAU41" s="273"/>
      <c r="AAV41" s="273"/>
      <c r="AAW41" s="273"/>
      <c r="AAX41" s="273"/>
      <c r="AAY41" s="273"/>
      <c r="AAZ41" s="273"/>
      <c r="ABA41" s="273"/>
      <c r="ABB41" s="273"/>
      <c r="ABC41" s="273"/>
      <c r="ABD41" s="273"/>
      <c r="ABE41" s="273"/>
      <c r="ABF41" s="273"/>
      <c r="ABG41" s="273"/>
      <c r="ABH41" s="273"/>
      <c r="ABI41" s="273"/>
      <c r="ABJ41" s="273"/>
      <c r="ABK41" s="273"/>
      <c r="ABL41" s="273"/>
      <c r="ABM41" s="273"/>
      <c r="ABN41" s="273"/>
      <c r="ABO41" s="273"/>
      <c r="ABP41" s="273"/>
      <c r="ABQ41" s="273"/>
      <c r="ABR41" s="273"/>
      <c r="ABS41" s="273"/>
      <c r="ABT41" s="273"/>
      <c r="ABU41" s="273"/>
      <c r="ABV41" s="273"/>
      <c r="ABW41" s="273"/>
      <c r="ABX41" s="273"/>
      <c r="ABY41" s="273"/>
      <c r="ABZ41" s="273"/>
      <c r="ACA41" s="273"/>
      <c r="ACB41" s="273"/>
      <c r="ACC41" s="273"/>
      <c r="ACD41" s="273"/>
      <c r="ACE41" s="273"/>
      <c r="ACF41" s="273"/>
      <c r="ACG41" s="273"/>
      <c r="ACH41" s="273"/>
      <c r="ACI41" s="273"/>
      <c r="ACJ41" s="273"/>
      <c r="ACK41" s="273"/>
      <c r="ACL41" s="273"/>
      <c r="ACM41" s="273"/>
      <c r="ACN41" s="273"/>
      <c r="ACO41" s="273"/>
      <c r="ACP41" s="273"/>
      <c r="ACQ41" s="273"/>
      <c r="ACR41" s="273"/>
      <c r="ACS41" s="273"/>
      <c r="ACT41" s="273"/>
      <c r="ACU41" s="273"/>
      <c r="ACV41" s="273"/>
      <c r="ACW41" s="273"/>
      <c r="ACX41" s="273"/>
      <c r="ACY41" s="273"/>
      <c r="ACZ41" s="273"/>
      <c r="ADA41" s="273"/>
      <c r="ADB41" s="273"/>
      <c r="ADC41" s="273"/>
      <c r="ADD41" s="273"/>
      <c r="ADE41" s="273"/>
      <c r="ADF41" s="273"/>
      <c r="ADG41" s="273"/>
      <c r="ADH41" s="273"/>
      <c r="ADI41" s="273"/>
      <c r="ADJ41" s="273"/>
      <c r="ADK41" s="273"/>
      <c r="ADL41" s="273"/>
      <c r="ADM41" s="273"/>
      <c r="ADN41" s="273"/>
      <c r="ADO41" s="273"/>
      <c r="ADP41" s="273"/>
      <c r="ADQ41" s="273"/>
      <c r="ADR41" s="273"/>
      <c r="ADS41" s="273"/>
      <c r="ADT41" s="273"/>
      <c r="ADU41" s="273"/>
      <c r="ADV41" s="273"/>
      <c r="ADW41" s="273"/>
      <c r="ADX41" s="273"/>
      <c r="ADY41" s="273"/>
      <c r="ADZ41" s="273"/>
      <c r="AEA41" s="273"/>
      <c r="AEB41" s="273"/>
      <c r="AEC41" s="273"/>
      <c r="AED41" s="273"/>
      <c r="AEE41" s="273"/>
      <c r="AEF41" s="273"/>
      <c r="AEG41" s="273"/>
      <c r="AEH41" s="273"/>
      <c r="AEI41" s="273"/>
      <c r="AEJ41" s="273"/>
      <c r="AEK41" s="273"/>
      <c r="AEL41" s="273"/>
      <c r="AEM41" s="273"/>
      <c r="AEN41" s="273"/>
      <c r="AEO41" s="273"/>
      <c r="AEP41" s="273"/>
      <c r="AEQ41" s="273"/>
      <c r="AER41" s="273"/>
      <c r="AES41" s="273"/>
      <c r="AET41" s="273"/>
      <c r="AEU41" s="273"/>
      <c r="AEV41" s="273"/>
      <c r="AEW41" s="273"/>
      <c r="AEX41" s="273"/>
      <c r="AEY41" s="273"/>
      <c r="AEZ41" s="273"/>
      <c r="AFA41" s="273"/>
      <c r="AFB41" s="273"/>
      <c r="AFC41" s="273"/>
      <c r="AFD41" s="273"/>
      <c r="AFE41" s="273"/>
      <c r="AFF41" s="273"/>
      <c r="AFG41" s="273"/>
      <c r="AFH41" s="273"/>
      <c r="AFI41" s="273"/>
      <c r="AFJ41" s="273"/>
      <c r="AFK41" s="273"/>
      <c r="AFL41" s="273"/>
      <c r="AFM41" s="273"/>
      <c r="AFN41" s="273"/>
      <c r="AFO41" s="273"/>
      <c r="AFP41" s="273"/>
      <c r="AFQ41" s="273"/>
      <c r="AFR41" s="273"/>
      <c r="AFS41" s="273"/>
      <c r="AFT41" s="273"/>
      <c r="AFU41" s="273"/>
      <c r="AFV41" s="273"/>
      <c r="AFW41" s="273"/>
      <c r="AFX41" s="273"/>
      <c r="AFY41" s="273"/>
      <c r="AFZ41" s="273"/>
      <c r="AGA41" s="273"/>
      <c r="AGB41" s="273"/>
      <c r="AGC41" s="273"/>
      <c r="AGD41" s="273"/>
      <c r="AGE41" s="273"/>
      <c r="AGF41" s="273"/>
      <c r="AGG41" s="273"/>
      <c r="AGH41" s="273"/>
      <c r="AGI41" s="273"/>
      <c r="AGJ41" s="273"/>
      <c r="AGK41" s="273"/>
      <c r="AGL41" s="273"/>
      <c r="AGM41" s="273"/>
      <c r="AGN41" s="273"/>
      <c r="AGO41" s="273"/>
      <c r="AGP41" s="273"/>
      <c r="AGQ41" s="273"/>
      <c r="AGR41" s="273"/>
      <c r="AGS41" s="273"/>
      <c r="AGT41" s="273"/>
      <c r="AGU41" s="273"/>
      <c r="AGV41" s="273"/>
      <c r="AGW41" s="273"/>
      <c r="AGX41" s="273"/>
      <c r="AGY41" s="273"/>
      <c r="AGZ41" s="273"/>
      <c r="AHA41" s="273"/>
      <c r="AHB41" s="273"/>
      <c r="AHC41" s="273"/>
      <c r="AHD41" s="273"/>
      <c r="AHE41" s="273"/>
      <c r="AHF41" s="273"/>
      <c r="AHG41" s="273"/>
      <c r="AHH41" s="273"/>
      <c r="AHI41" s="273"/>
      <c r="AHJ41" s="273"/>
      <c r="AHK41" s="273"/>
      <c r="AHL41" s="273"/>
      <c r="AHM41" s="273"/>
      <c r="AHN41" s="273"/>
      <c r="AHO41" s="273"/>
      <c r="AHP41" s="273"/>
      <c r="AHQ41" s="273"/>
      <c r="AHR41" s="273"/>
      <c r="AHS41" s="273"/>
      <c r="AHT41" s="273"/>
      <c r="AHU41" s="273"/>
      <c r="AHV41" s="273"/>
      <c r="AHW41" s="273"/>
      <c r="AHX41" s="273"/>
      <c r="AHY41" s="273"/>
      <c r="AHZ41" s="273"/>
      <c r="AIA41" s="273"/>
      <c r="AIB41" s="273"/>
      <c r="AIC41" s="273"/>
      <c r="AID41" s="273"/>
      <c r="AIE41" s="273"/>
      <c r="AIF41" s="273"/>
      <c r="AIG41" s="273"/>
      <c r="AIH41" s="273"/>
      <c r="AII41" s="273"/>
      <c r="AIJ41" s="273"/>
      <c r="AIK41" s="273"/>
      <c r="AIL41" s="273"/>
      <c r="AIM41" s="273"/>
      <c r="AIN41" s="273"/>
      <c r="AIO41" s="273"/>
      <c r="AIP41" s="273"/>
      <c r="AIQ41" s="273"/>
      <c r="AIR41" s="273"/>
      <c r="AIS41" s="273"/>
      <c r="AIT41" s="273"/>
      <c r="AIU41" s="273"/>
      <c r="AIV41" s="273"/>
      <c r="AIW41" s="273"/>
      <c r="AIX41" s="273"/>
      <c r="AIY41" s="273"/>
      <c r="AIZ41" s="273"/>
      <c r="AJA41" s="273"/>
      <c r="AJB41" s="273"/>
      <c r="AJC41" s="273"/>
      <c r="AJD41" s="273"/>
      <c r="AJE41" s="273"/>
      <c r="AJF41" s="273"/>
      <c r="AJG41" s="273"/>
      <c r="AJH41" s="273"/>
      <c r="AJI41" s="273"/>
      <c r="AJJ41" s="273"/>
      <c r="AJK41" s="273"/>
      <c r="AJL41" s="273"/>
      <c r="AJM41" s="273"/>
      <c r="AJN41" s="273"/>
      <c r="AJO41" s="273"/>
      <c r="AJP41" s="273"/>
      <c r="AJQ41" s="273"/>
      <c r="AJR41" s="273"/>
      <c r="AJS41" s="273"/>
      <c r="AJT41" s="273"/>
      <c r="AJU41" s="273"/>
      <c r="AJV41" s="273"/>
      <c r="AJW41" s="273"/>
      <c r="AJX41" s="273"/>
      <c r="AJY41" s="273"/>
      <c r="AJZ41" s="273"/>
      <c r="AKA41" s="273"/>
      <c r="AKB41" s="273"/>
      <c r="AKC41" s="273"/>
      <c r="AKD41" s="273"/>
      <c r="AKE41" s="273"/>
      <c r="AKF41" s="273"/>
      <c r="AKG41" s="273"/>
      <c r="AKH41" s="273"/>
      <c r="AKI41" s="273"/>
      <c r="AKJ41" s="273"/>
      <c r="AKK41" s="273"/>
      <c r="AKL41" s="273"/>
      <c r="AKM41" s="273"/>
      <c r="AKN41" s="273"/>
      <c r="AKO41" s="273"/>
      <c r="AKP41" s="273"/>
      <c r="AKQ41" s="273"/>
      <c r="AKR41" s="273"/>
      <c r="AKS41" s="273"/>
      <c r="AKT41" s="273"/>
      <c r="AKU41" s="273"/>
      <c r="AKV41" s="273"/>
      <c r="AKW41" s="273"/>
      <c r="AKX41" s="273"/>
      <c r="AKY41" s="273"/>
      <c r="AKZ41" s="273"/>
      <c r="ALA41" s="273"/>
      <c r="ALB41" s="273"/>
      <c r="ALC41" s="273"/>
      <c r="ALD41" s="273"/>
      <c r="ALE41" s="273"/>
      <c r="ALF41" s="273"/>
      <c r="ALG41" s="273"/>
      <c r="ALH41" s="273"/>
      <c r="ALI41" s="273"/>
      <c r="ALJ41" s="273"/>
      <c r="ALK41" s="273"/>
      <c r="ALL41" s="273"/>
      <c r="ALM41" s="273"/>
      <c r="ALN41" s="273"/>
      <c r="ALO41" s="273"/>
      <c r="ALP41" s="273"/>
      <c r="ALQ41" s="273"/>
      <c r="ALR41" s="273"/>
      <c r="ALS41" s="273"/>
      <c r="ALT41" s="273"/>
      <c r="ALU41" s="273"/>
      <c r="ALV41" s="273"/>
      <c r="ALW41" s="273"/>
      <c r="ALX41" s="273"/>
      <c r="ALY41" s="273"/>
      <c r="ALZ41" s="273"/>
      <c r="AMA41" s="273"/>
      <c r="AMB41" s="273"/>
      <c r="AMC41" s="273"/>
      <c r="AMD41" s="273"/>
      <c r="AME41" s="273"/>
      <c r="AMF41" s="273"/>
      <c r="AMG41" s="273"/>
      <c r="AMH41" s="273"/>
      <c r="AMI41" s="273"/>
      <c r="AMJ41" s="273"/>
    </row>
    <row r="42" spans="1:1024" ht="10.5" customHeight="1" x14ac:dyDescent="0.2">
      <c r="A42" s="341">
        <v>31</v>
      </c>
      <c r="B42" s="342">
        <v>2</v>
      </c>
      <c r="C42" s="368"/>
      <c r="D42" s="1623"/>
      <c r="E42" s="344" t="s">
        <v>50</v>
      </c>
      <c r="F42" s="394"/>
      <c r="G42" s="394"/>
      <c r="H42" s="395"/>
      <c r="I42" s="395"/>
      <c r="J42" s="396"/>
      <c r="K42" s="397"/>
      <c r="L42" s="397"/>
      <c r="M42" s="397"/>
      <c r="N42" s="397"/>
      <c r="O42" s="397"/>
      <c r="P42" s="398"/>
      <c r="Q42" s="398"/>
      <c r="R42" s="367"/>
      <c r="S42" s="351"/>
      <c r="T42" s="362">
        <v>31</v>
      </c>
      <c r="U42" s="1626"/>
      <c r="V42" s="363" t="s">
        <v>50</v>
      </c>
      <c r="W42" s="394"/>
      <c r="X42" s="394"/>
      <c r="Y42" s="395"/>
      <c r="Z42" s="395"/>
      <c r="AA42" s="396"/>
      <c r="AB42" s="364"/>
      <c r="AC42" s="355"/>
      <c r="AD42" s="355"/>
      <c r="AE42" s="356"/>
      <c r="AF42" s="365"/>
      <c r="AG42" s="365"/>
      <c r="AH42" s="365"/>
      <c r="AI42" s="365"/>
      <c r="AJ42" s="365"/>
      <c r="AK42" s="365"/>
      <c r="AL42" s="365"/>
      <c r="AM42" s="365"/>
      <c r="AN42" s="365"/>
      <c r="AO42" s="365"/>
      <c r="AP42" s="365"/>
      <c r="AQ42" s="365"/>
      <c r="AR42" s="358"/>
      <c r="AS42" s="358"/>
      <c r="AT42" s="359"/>
      <c r="AU42" s="359"/>
      <c r="AV42" s="359"/>
      <c r="AW42" s="359"/>
      <c r="AX42" s="359"/>
      <c r="AY42" s="359"/>
      <c r="AZ42" s="359"/>
      <c r="BA42" s="359"/>
      <c r="BB42" s="364"/>
      <c r="BC42" s="364"/>
      <c r="BD42" s="355"/>
      <c r="BE42" s="355"/>
      <c r="BF42" s="273"/>
      <c r="BG42" s="273"/>
      <c r="BH42" s="273"/>
      <c r="BI42" s="273"/>
      <c r="BJ42" s="273"/>
      <c r="BK42" s="273"/>
      <c r="BL42" s="273"/>
      <c r="BM42" s="273"/>
      <c r="BN42" s="273"/>
      <c r="BO42" s="273"/>
      <c r="BP42" s="273"/>
      <c r="BQ42" s="273"/>
      <c r="BR42" s="273"/>
      <c r="BS42" s="273"/>
      <c r="BT42" s="273"/>
      <c r="BU42" s="273"/>
      <c r="BV42" s="273"/>
      <c r="BW42" s="273"/>
      <c r="BX42" s="273"/>
      <c r="BY42" s="273"/>
      <c r="BZ42" s="273"/>
      <c r="CA42" s="273"/>
      <c r="CB42" s="273"/>
      <c r="CC42" s="273"/>
      <c r="CD42" s="273"/>
      <c r="CE42" s="273"/>
      <c r="CF42" s="273"/>
      <c r="CG42" s="273"/>
      <c r="CH42" s="273"/>
      <c r="CI42" s="273"/>
      <c r="CJ42" s="273"/>
      <c r="CK42" s="273"/>
      <c r="CL42" s="273"/>
      <c r="CM42" s="273"/>
      <c r="CN42" s="273"/>
      <c r="CO42" s="273"/>
      <c r="CP42" s="273"/>
      <c r="CQ42" s="273"/>
      <c r="CR42" s="273"/>
      <c r="CS42" s="273"/>
      <c r="CT42" s="273"/>
      <c r="CU42" s="273"/>
      <c r="CV42" s="273"/>
      <c r="CW42" s="273"/>
      <c r="CX42" s="273"/>
      <c r="CY42" s="273"/>
      <c r="CZ42" s="273"/>
      <c r="DA42" s="273"/>
      <c r="DB42" s="273"/>
      <c r="DC42" s="273"/>
      <c r="DD42" s="273"/>
      <c r="DE42" s="273"/>
      <c r="DF42" s="273"/>
      <c r="DG42" s="273"/>
      <c r="DH42" s="273"/>
      <c r="DI42" s="273"/>
      <c r="DJ42" s="273"/>
      <c r="DK42" s="273"/>
      <c r="DL42" s="273"/>
      <c r="DM42" s="273"/>
      <c r="DN42" s="273"/>
      <c r="DO42" s="273"/>
      <c r="DP42" s="273"/>
      <c r="DQ42" s="273"/>
      <c r="DR42" s="273"/>
      <c r="DS42" s="273"/>
      <c r="DT42" s="273"/>
      <c r="DU42" s="273"/>
      <c r="DV42" s="273"/>
      <c r="DW42" s="273"/>
      <c r="DX42" s="273"/>
      <c r="DY42" s="273"/>
      <c r="DZ42" s="273"/>
      <c r="EA42" s="273"/>
      <c r="EB42" s="273"/>
      <c r="EC42" s="273"/>
      <c r="ED42" s="273"/>
      <c r="EE42" s="273"/>
      <c r="EF42" s="273"/>
      <c r="EG42" s="273"/>
      <c r="EH42" s="273"/>
      <c r="EI42" s="273"/>
      <c r="EJ42" s="273"/>
      <c r="EK42" s="273"/>
      <c r="EL42" s="273"/>
      <c r="EM42" s="273"/>
      <c r="EN42" s="273"/>
      <c r="EO42" s="273"/>
      <c r="EP42" s="273"/>
      <c r="EQ42" s="273"/>
      <c r="ER42" s="273"/>
      <c r="ES42" s="273"/>
      <c r="ET42" s="273"/>
      <c r="EU42" s="273"/>
      <c r="EV42" s="273"/>
      <c r="EW42" s="273"/>
      <c r="EX42" s="273"/>
      <c r="EY42" s="273"/>
      <c r="EZ42" s="273"/>
      <c r="FA42" s="273"/>
      <c r="FB42" s="273"/>
      <c r="FC42" s="273"/>
      <c r="FD42" s="273"/>
      <c r="FE42" s="273"/>
      <c r="FF42" s="273"/>
      <c r="FG42" s="273"/>
      <c r="FH42" s="273"/>
      <c r="FI42" s="273"/>
      <c r="FJ42" s="273"/>
      <c r="FK42" s="273"/>
      <c r="FL42" s="273"/>
      <c r="FM42" s="273"/>
      <c r="FN42" s="273"/>
      <c r="FO42" s="273"/>
      <c r="FP42" s="273"/>
      <c r="FQ42" s="273"/>
      <c r="FR42" s="273"/>
      <c r="FS42" s="273"/>
      <c r="FT42" s="273"/>
      <c r="FU42" s="273"/>
      <c r="FV42" s="273"/>
      <c r="FW42" s="273"/>
      <c r="FX42" s="273"/>
      <c r="FY42" s="273"/>
      <c r="FZ42" s="273"/>
      <c r="GA42" s="273"/>
      <c r="GB42" s="273"/>
      <c r="GC42" s="273"/>
      <c r="GD42" s="273"/>
      <c r="GE42" s="273"/>
      <c r="GF42" s="273"/>
      <c r="GG42" s="273"/>
      <c r="GH42" s="273"/>
      <c r="GI42" s="273"/>
      <c r="GJ42" s="273"/>
      <c r="GK42" s="273"/>
      <c r="GL42" s="273"/>
      <c r="GM42" s="273"/>
      <c r="GN42" s="273"/>
      <c r="GO42" s="273"/>
      <c r="GP42" s="273"/>
      <c r="GQ42" s="273"/>
      <c r="GR42" s="273"/>
      <c r="GS42" s="273"/>
      <c r="GT42" s="273"/>
      <c r="GU42" s="273"/>
      <c r="GV42" s="273"/>
      <c r="GW42" s="273"/>
      <c r="GX42" s="273"/>
      <c r="GY42" s="273"/>
      <c r="GZ42" s="273"/>
      <c r="HA42" s="273"/>
      <c r="HB42" s="273"/>
      <c r="HC42" s="273"/>
      <c r="HD42" s="273"/>
      <c r="HE42" s="273"/>
      <c r="HF42" s="273"/>
      <c r="HG42" s="273"/>
      <c r="HH42" s="273"/>
      <c r="HI42" s="273"/>
      <c r="HJ42" s="273"/>
      <c r="HK42" s="273"/>
      <c r="HL42" s="273"/>
      <c r="HM42" s="273"/>
      <c r="HN42" s="273"/>
      <c r="HO42" s="273"/>
      <c r="HP42" s="273"/>
      <c r="HQ42" s="273"/>
      <c r="HR42" s="273"/>
      <c r="HS42" s="273"/>
      <c r="HT42" s="273"/>
      <c r="HU42" s="273"/>
      <c r="HV42" s="273"/>
      <c r="HW42" s="273"/>
      <c r="HX42" s="273"/>
      <c r="HY42" s="273"/>
      <c r="HZ42" s="273"/>
      <c r="IA42" s="273"/>
      <c r="IB42" s="273"/>
      <c r="IC42" s="273"/>
      <c r="ID42" s="273"/>
      <c r="IE42" s="273"/>
      <c r="IF42" s="273"/>
      <c r="IG42" s="273"/>
      <c r="IH42" s="273"/>
      <c r="II42" s="273"/>
      <c r="IJ42" s="273"/>
      <c r="IK42" s="273"/>
      <c r="IL42" s="273"/>
      <c r="IM42" s="273"/>
      <c r="IN42" s="273"/>
      <c r="IO42" s="273"/>
      <c r="IP42" s="273"/>
      <c r="IQ42" s="273"/>
      <c r="IR42" s="273"/>
      <c r="IS42" s="273"/>
      <c r="IT42" s="273"/>
      <c r="IU42" s="273"/>
      <c r="IV42" s="273"/>
      <c r="IW42" s="273"/>
      <c r="IX42" s="273"/>
      <c r="IY42" s="273"/>
      <c r="IZ42" s="273"/>
      <c r="JA42" s="273"/>
      <c r="JB42" s="273"/>
      <c r="JC42" s="273"/>
      <c r="JD42" s="273"/>
      <c r="JE42" s="273"/>
      <c r="JF42" s="273"/>
      <c r="JG42" s="273"/>
      <c r="JH42" s="273"/>
      <c r="JI42" s="273"/>
      <c r="JJ42" s="273"/>
      <c r="JK42" s="273"/>
      <c r="JL42" s="273"/>
      <c r="JM42" s="273"/>
      <c r="JN42" s="273"/>
      <c r="JO42" s="273"/>
      <c r="JP42" s="273"/>
      <c r="JQ42" s="273"/>
      <c r="JR42" s="273"/>
      <c r="JS42" s="273"/>
      <c r="JT42" s="273"/>
      <c r="JU42" s="273"/>
      <c r="JV42" s="273"/>
      <c r="JW42" s="273"/>
      <c r="JX42" s="273"/>
      <c r="JY42" s="273"/>
      <c r="JZ42" s="273"/>
      <c r="KA42" s="273"/>
      <c r="KB42" s="273"/>
      <c r="KC42" s="273"/>
      <c r="KD42" s="273"/>
      <c r="KE42" s="273"/>
      <c r="KF42" s="273"/>
      <c r="KG42" s="273"/>
      <c r="KH42" s="273"/>
      <c r="KI42" s="273"/>
      <c r="KJ42" s="273"/>
      <c r="KK42" s="273"/>
      <c r="KL42" s="273"/>
      <c r="KM42" s="273"/>
      <c r="KN42" s="273"/>
      <c r="KO42" s="273"/>
      <c r="KP42" s="273"/>
      <c r="KQ42" s="273"/>
      <c r="KR42" s="273"/>
      <c r="KS42" s="273"/>
      <c r="KT42" s="273"/>
      <c r="KU42" s="273"/>
      <c r="KV42" s="273"/>
      <c r="KW42" s="273"/>
      <c r="KX42" s="273"/>
      <c r="KY42" s="273"/>
      <c r="KZ42" s="273"/>
      <c r="LA42" s="273"/>
      <c r="LB42" s="273"/>
      <c r="LC42" s="273"/>
      <c r="LD42" s="273"/>
      <c r="LE42" s="273"/>
      <c r="LF42" s="273"/>
      <c r="LG42" s="273"/>
      <c r="LH42" s="273"/>
      <c r="LI42" s="273"/>
      <c r="LJ42" s="273"/>
      <c r="LK42" s="273"/>
      <c r="LL42" s="273"/>
      <c r="LM42" s="273"/>
      <c r="LN42" s="273"/>
      <c r="LO42" s="273"/>
      <c r="LP42" s="273"/>
      <c r="LQ42" s="273"/>
      <c r="LR42" s="273"/>
      <c r="LS42" s="273"/>
      <c r="LT42" s="273"/>
      <c r="LU42" s="273"/>
      <c r="LV42" s="273"/>
      <c r="LW42" s="273"/>
      <c r="LX42" s="273"/>
      <c r="LY42" s="273"/>
      <c r="LZ42" s="273"/>
      <c r="MA42" s="273"/>
      <c r="MB42" s="273"/>
      <c r="MC42" s="273"/>
      <c r="MD42" s="273"/>
      <c r="ME42" s="273"/>
      <c r="MF42" s="273"/>
      <c r="MG42" s="273"/>
      <c r="MH42" s="273"/>
      <c r="MI42" s="273"/>
      <c r="MJ42" s="273"/>
      <c r="MK42" s="273"/>
      <c r="ML42" s="273"/>
      <c r="MM42" s="273"/>
      <c r="MN42" s="273"/>
      <c r="MO42" s="273"/>
      <c r="MP42" s="273"/>
      <c r="MQ42" s="273"/>
      <c r="MR42" s="273"/>
      <c r="MS42" s="273"/>
      <c r="MT42" s="273"/>
      <c r="MU42" s="273"/>
      <c r="MV42" s="273"/>
      <c r="MW42" s="273"/>
      <c r="MX42" s="273"/>
      <c r="MY42" s="273"/>
      <c r="MZ42" s="273"/>
      <c r="NA42" s="273"/>
      <c r="NB42" s="273"/>
      <c r="NC42" s="273"/>
      <c r="ND42" s="273"/>
      <c r="NE42" s="273"/>
      <c r="NF42" s="273"/>
      <c r="NG42" s="273"/>
      <c r="NH42" s="273"/>
      <c r="NI42" s="273"/>
      <c r="NJ42" s="273"/>
      <c r="NK42" s="273"/>
      <c r="NL42" s="273"/>
      <c r="NM42" s="273"/>
      <c r="NN42" s="273"/>
      <c r="NO42" s="273"/>
      <c r="NP42" s="273"/>
      <c r="NQ42" s="273"/>
      <c r="NR42" s="273"/>
      <c r="NS42" s="273"/>
      <c r="NT42" s="273"/>
      <c r="NU42" s="273"/>
      <c r="NV42" s="273"/>
      <c r="NW42" s="273"/>
      <c r="NX42" s="273"/>
      <c r="NY42" s="273"/>
      <c r="NZ42" s="273"/>
      <c r="OA42" s="273"/>
      <c r="OB42" s="273"/>
      <c r="OC42" s="273"/>
      <c r="OD42" s="273"/>
      <c r="OE42" s="273"/>
      <c r="OF42" s="273"/>
      <c r="OG42" s="273"/>
      <c r="OH42" s="273"/>
      <c r="OI42" s="273"/>
      <c r="OJ42" s="273"/>
      <c r="OK42" s="273"/>
      <c r="OL42" s="273"/>
      <c r="OM42" s="273"/>
      <c r="ON42" s="273"/>
      <c r="OO42" s="273"/>
      <c r="OP42" s="273"/>
      <c r="OQ42" s="273"/>
      <c r="OR42" s="273"/>
      <c r="OS42" s="273"/>
      <c r="OT42" s="273"/>
      <c r="OU42" s="273"/>
      <c r="OV42" s="273"/>
      <c r="OW42" s="273"/>
      <c r="OX42" s="273"/>
      <c r="OY42" s="273"/>
      <c r="OZ42" s="273"/>
      <c r="PA42" s="273"/>
      <c r="PB42" s="273"/>
      <c r="PC42" s="273"/>
      <c r="PD42" s="273"/>
      <c r="PE42" s="273"/>
      <c r="PF42" s="273"/>
      <c r="PG42" s="273"/>
      <c r="PH42" s="273"/>
      <c r="PI42" s="273"/>
      <c r="PJ42" s="273"/>
      <c r="PK42" s="273"/>
      <c r="PL42" s="273"/>
      <c r="PM42" s="273"/>
      <c r="PN42" s="273"/>
      <c r="PO42" s="273"/>
      <c r="PP42" s="273"/>
      <c r="PQ42" s="273"/>
      <c r="PR42" s="273"/>
      <c r="PS42" s="273"/>
      <c r="PT42" s="273"/>
      <c r="PU42" s="273"/>
      <c r="PV42" s="273"/>
      <c r="PW42" s="273"/>
      <c r="PX42" s="273"/>
      <c r="PY42" s="273"/>
      <c r="PZ42" s="273"/>
      <c r="QA42" s="273"/>
      <c r="QB42" s="273"/>
      <c r="QC42" s="273"/>
      <c r="QD42" s="273"/>
      <c r="QE42" s="273"/>
      <c r="QF42" s="273"/>
      <c r="QG42" s="273"/>
      <c r="QH42" s="273"/>
      <c r="QI42" s="273"/>
      <c r="QJ42" s="273"/>
      <c r="QK42" s="273"/>
      <c r="QL42" s="273"/>
      <c r="QM42" s="273"/>
      <c r="QN42" s="273"/>
      <c r="QO42" s="273"/>
      <c r="QP42" s="273"/>
      <c r="QQ42" s="273"/>
      <c r="QR42" s="273"/>
      <c r="QS42" s="273"/>
      <c r="QT42" s="273"/>
      <c r="QU42" s="273"/>
      <c r="QV42" s="273"/>
      <c r="QW42" s="273"/>
      <c r="QX42" s="273"/>
      <c r="QY42" s="273"/>
      <c r="QZ42" s="273"/>
      <c r="RA42" s="273"/>
      <c r="RB42" s="273"/>
      <c r="RC42" s="273"/>
      <c r="RD42" s="273"/>
      <c r="RE42" s="273"/>
      <c r="RF42" s="273"/>
      <c r="RG42" s="273"/>
      <c r="RH42" s="273"/>
      <c r="RI42" s="273"/>
      <c r="RJ42" s="273"/>
      <c r="RK42" s="273"/>
      <c r="RL42" s="273"/>
      <c r="RM42" s="273"/>
      <c r="RN42" s="273"/>
      <c r="RO42" s="273"/>
      <c r="RP42" s="273"/>
      <c r="RQ42" s="273"/>
      <c r="RR42" s="273"/>
      <c r="RS42" s="273"/>
      <c r="RT42" s="273"/>
      <c r="RU42" s="273"/>
      <c r="RV42" s="273"/>
      <c r="RW42" s="273"/>
      <c r="RX42" s="273"/>
      <c r="RY42" s="273"/>
      <c r="RZ42" s="273"/>
      <c r="SA42" s="273"/>
      <c r="SB42" s="273"/>
      <c r="SC42" s="273"/>
      <c r="SD42" s="273"/>
      <c r="SE42" s="273"/>
      <c r="SF42" s="273"/>
      <c r="SG42" s="273"/>
      <c r="SH42" s="273"/>
      <c r="SI42" s="273"/>
      <c r="SJ42" s="273"/>
      <c r="SK42" s="273"/>
      <c r="SL42" s="273"/>
      <c r="SM42" s="273"/>
      <c r="SN42" s="273"/>
      <c r="SO42" s="273"/>
      <c r="SP42" s="273"/>
      <c r="SQ42" s="273"/>
      <c r="SR42" s="273"/>
      <c r="SS42" s="273"/>
      <c r="ST42" s="273"/>
      <c r="SU42" s="273"/>
      <c r="SV42" s="273"/>
      <c r="SW42" s="273"/>
      <c r="SX42" s="273"/>
      <c r="SY42" s="273"/>
      <c r="SZ42" s="273"/>
      <c r="TA42" s="273"/>
      <c r="TB42" s="273"/>
      <c r="TC42" s="273"/>
      <c r="TD42" s="273"/>
      <c r="TE42" s="273"/>
      <c r="TF42" s="273"/>
      <c r="TG42" s="273"/>
      <c r="TH42" s="273"/>
      <c r="TI42" s="273"/>
      <c r="TJ42" s="273"/>
      <c r="TK42" s="273"/>
      <c r="TL42" s="273"/>
      <c r="TM42" s="273"/>
      <c r="TN42" s="273"/>
      <c r="TO42" s="273"/>
      <c r="TP42" s="273"/>
      <c r="TQ42" s="273"/>
      <c r="TR42" s="273"/>
      <c r="TS42" s="273"/>
      <c r="TT42" s="273"/>
      <c r="TU42" s="273"/>
      <c r="TV42" s="273"/>
      <c r="TW42" s="273"/>
      <c r="TX42" s="273"/>
      <c r="TY42" s="273"/>
      <c r="TZ42" s="273"/>
      <c r="UA42" s="273"/>
      <c r="UB42" s="273"/>
      <c r="UC42" s="273"/>
      <c r="UD42" s="273"/>
      <c r="UE42" s="273"/>
      <c r="UF42" s="273"/>
      <c r="UG42" s="273"/>
      <c r="UH42" s="273"/>
      <c r="UI42" s="273"/>
      <c r="UJ42" s="273"/>
      <c r="UK42" s="273"/>
      <c r="UL42" s="273"/>
      <c r="UM42" s="273"/>
      <c r="UN42" s="273"/>
      <c r="UO42" s="273"/>
      <c r="UP42" s="273"/>
      <c r="UQ42" s="273"/>
      <c r="UR42" s="273"/>
      <c r="US42" s="273"/>
      <c r="UT42" s="273"/>
      <c r="UU42" s="273"/>
      <c r="UV42" s="273"/>
      <c r="UW42" s="273"/>
      <c r="UX42" s="273"/>
      <c r="UY42" s="273"/>
      <c r="UZ42" s="273"/>
      <c r="VA42" s="273"/>
      <c r="VB42" s="273"/>
      <c r="VC42" s="273"/>
      <c r="VD42" s="273"/>
      <c r="VE42" s="273"/>
      <c r="VF42" s="273"/>
      <c r="VG42" s="273"/>
      <c r="VH42" s="273"/>
      <c r="VI42" s="273"/>
      <c r="VJ42" s="273"/>
      <c r="VK42" s="273"/>
      <c r="VL42" s="273"/>
      <c r="VM42" s="273"/>
      <c r="VN42" s="273"/>
      <c r="VO42" s="273"/>
      <c r="VP42" s="273"/>
      <c r="VQ42" s="273"/>
      <c r="VR42" s="273"/>
      <c r="VS42" s="273"/>
      <c r="VT42" s="273"/>
      <c r="VU42" s="273"/>
      <c r="VV42" s="273"/>
      <c r="VW42" s="273"/>
      <c r="VX42" s="273"/>
      <c r="VY42" s="273"/>
      <c r="VZ42" s="273"/>
      <c r="WA42" s="273"/>
      <c r="WB42" s="273"/>
      <c r="WC42" s="273"/>
      <c r="WD42" s="273"/>
      <c r="WE42" s="273"/>
      <c r="WF42" s="273"/>
      <c r="WG42" s="273"/>
      <c r="WH42" s="273"/>
      <c r="WI42" s="273"/>
      <c r="WJ42" s="273"/>
      <c r="WK42" s="273"/>
      <c r="WL42" s="273"/>
      <c r="WM42" s="273"/>
      <c r="WN42" s="273"/>
      <c r="WO42" s="273"/>
      <c r="WP42" s="273"/>
      <c r="WQ42" s="273"/>
      <c r="WR42" s="273"/>
      <c r="WS42" s="273"/>
      <c r="WT42" s="273"/>
      <c r="WU42" s="273"/>
      <c r="WV42" s="273"/>
      <c r="WW42" s="273"/>
      <c r="WX42" s="273"/>
      <c r="WY42" s="273"/>
      <c r="WZ42" s="273"/>
      <c r="XA42" s="273"/>
      <c r="XB42" s="273"/>
      <c r="XC42" s="273"/>
      <c r="XD42" s="273"/>
      <c r="XE42" s="273"/>
      <c r="XF42" s="273"/>
      <c r="XG42" s="273"/>
      <c r="XH42" s="273"/>
      <c r="XI42" s="273"/>
      <c r="XJ42" s="273"/>
      <c r="XK42" s="273"/>
      <c r="XL42" s="273"/>
      <c r="XM42" s="273"/>
      <c r="XN42" s="273"/>
      <c r="XO42" s="273"/>
      <c r="XP42" s="273"/>
      <c r="XQ42" s="273"/>
      <c r="XR42" s="273"/>
      <c r="XS42" s="273"/>
      <c r="XT42" s="273"/>
      <c r="XU42" s="273"/>
      <c r="XV42" s="273"/>
      <c r="XW42" s="273"/>
      <c r="XX42" s="273"/>
      <c r="XY42" s="273"/>
      <c r="XZ42" s="273"/>
      <c r="YA42" s="273"/>
      <c r="YB42" s="273"/>
      <c r="YC42" s="273"/>
      <c r="YD42" s="273"/>
      <c r="YE42" s="273"/>
      <c r="YF42" s="273"/>
      <c r="YG42" s="273"/>
      <c r="YH42" s="273"/>
      <c r="YI42" s="273"/>
      <c r="YJ42" s="273"/>
      <c r="YK42" s="273"/>
      <c r="YL42" s="273"/>
      <c r="YM42" s="273"/>
      <c r="YN42" s="273"/>
      <c r="YO42" s="273"/>
      <c r="YP42" s="273"/>
      <c r="YQ42" s="273"/>
      <c r="YR42" s="273"/>
      <c r="YS42" s="273"/>
      <c r="YT42" s="273"/>
      <c r="YU42" s="273"/>
      <c r="YV42" s="273"/>
      <c r="YW42" s="273"/>
      <c r="YX42" s="273"/>
      <c r="YY42" s="273"/>
      <c r="YZ42" s="273"/>
      <c r="ZA42" s="273"/>
      <c r="ZB42" s="273"/>
      <c r="ZC42" s="273"/>
      <c r="ZD42" s="273"/>
      <c r="ZE42" s="273"/>
      <c r="ZF42" s="273"/>
      <c r="ZG42" s="273"/>
      <c r="ZH42" s="273"/>
      <c r="ZI42" s="273"/>
      <c r="ZJ42" s="273"/>
      <c r="ZK42" s="273"/>
      <c r="ZL42" s="273"/>
      <c r="ZM42" s="273"/>
      <c r="ZN42" s="273"/>
      <c r="ZO42" s="273"/>
      <c r="ZP42" s="273"/>
      <c r="ZQ42" s="273"/>
      <c r="ZR42" s="273"/>
      <c r="ZS42" s="273"/>
      <c r="ZT42" s="273"/>
      <c r="ZU42" s="273"/>
      <c r="ZV42" s="273"/>
      <c r="ZW42" s="273"/>
      <c r="ZX42" s="273"/>
      <c r="ZY42" s="273"/>
      <c r="ZZ42" s="273"/>
      <c r="AAA42" s="273"/>
      <c r="AAB42" s="273"/>
      <c r="AAC42" s="273"/>
      <c r="AAD42" s="273"/>
      <c r="AAE42" s="273"/>
      <c r="AAF42" s="273"/>
      <c r="AAG42" s="273"/>
      <c r="AAH42" s="273"/>
      <c r="AAI42" s="273"/>
      <c r="AAJ42" s="273"/>
      <c r="AAK42" s="273"/>
      <c r="AAL42" s="273"/>
      <c r="AAM42" s="273"/>
      <c r="AAN42" s="273"/>
      <c r="AAO42" s="273"/>
      <c r="AAP42" s="273"/>
      <c r="AAQ42" s="273"/>
      <c r="AAR42" s="273"/>
      <c r="AAS42" s="273"/>
      <c r="AAT42" s="273"/>
      <c r="AAU42" s="273"/>
      <c r="AAV42" s="273"/>
      <c r="AAW42" s="273"/>
      <c r="AAX42" s="273"/>
      <c r="AAY42" s="273"/>
      <c r="AAZ42" s="273"/>
      <c r="ABA42" s="273"/>
      <c r="ABB42" s="273"/>
      <c r="ABC42" s="273"/>
      <c r="ABD42" s="273"/>
      <c r="ABE42" s="273"/>
      <c r="ABF42" s="273"/>
      <c r="ABG42" s="273"/>
      <c r="ABH42" s="273"/>
      <c r="ABI42" s="273"/>
      <c r="ABJ42" s="273"/>
      <c r="ABK42" s="273"/>
      <c r="ABL42" s="273"/>
      <c r="ABM42" s="273"/>
      <c r="ABN42" s="273"/>
      <c r="ABO42" s="273"/>
      <c r="ABP42" s="273"/>
      <c r="ABQ42" s="273"/>
      <c r="ABR42" s="273"/>
      <c r="ABS42" s="273"/>
      <c r="ABT42" s="273"/>
      <c r="ABU42" s="273"/>
      <c r="ABV42" s="273"/>
      <c r="ABW42" s="273"/>
      <c r="ABX42" s="273"/>
      <c r="ABY42" s="273"/>
      <c r="ABZ42" s="273"/>
      <c r="ACA42" s="273"/>
      <c r="ACB42" s="273"/>
      <c r="ACC42" s="273"/>
      <c r="ACD42" s="273"/>
      <c r="ACE42" s="273"/>
      <c r="ACF42" s="273"/>
      <c r="ACG42" s="273"/>
      <c r="ACH42" s="273"/>
      <c r="ACI42" s="273"/>
      <c r="ACJ42" s="273"/>
      <c r="ACK42" s="273"/>
      <c r="ACL42" s="273"/>
      <c r="ACM42" s="273"/>
      <c r="ACN42" s="273"/>
      <c r="ACO42" s="273"/>
      <c r="ACP42" s="273"/>
      <c r="ACQ42" s="273"/>
      <c r="ACR42" s="273"/>
      <c r="ACS42" s="273"/>
      <c r="ACT42" s="273"/>
      <c r="ACU42" s="273"/>
      <c r="ACV42" s="273"/>
      <c r="ACW42" s="273"/>
      <c r="ACX42" s="273"/>
      <c r="ACY42" s="273"/>
      <c r="ACZ42" s="273"/>
      <c r="ADA42" s="273"/>
      <c r="ADB42" s="273"/>
      <c r="ADC42" s="273"/>
      <c r="ADD42" s="273"/>
      <c r="ADE42" s="273"/>
      <c r="ADF42" s="273"/>
      <c r="ADG42" s="273"/>
      <c r="ADH42" s="273"/>
      <c r="ADI42" s="273"/>
      <c r="ADJ42" s="273"/>
      <c r="ADK42" s="273"/>
      <c r="ADL42" s="273"/>
      <c r="ADM42" s="273"/>
      <c r="ADN42" s="273"/>
      <c r="ADO42" s="273"/>
      <c r="ADP42" s="273"/>
      <c r="ADQ42" s="273"/>
      <c r="ADR42" s="273"/>
      <c r="ADS42" s="273"/>
      <c r="ADT42" s="273"/>
      <c r="ADU42" s="273"/>
      <c r="ADV42" s="273"/>
      <c r="ADW42" s="273"/>
      <c r="ADX42" s="273"/>
      <c r="ADY42" s="273"/>
      <c r="ADZ42" s="273"/>
      <c r="AEA42" s="273"/>
      <c r="AEB42" s="273"/>
      <c r="AEC42" s="273"/>
      <c r="AED42" s="273"/>
      <c r="AEE42" s="273"/>
      <c r="AEF42" s="273"/>
      <c r="AEG42" s="273"/>
      <c r="AEH42" s="273"/>
      <c r="AEI42" s="273"/>
      <c r="AEJ42" s="273"/>
      <c r="AEK42" s="273"/>
      <c r="AEL42" s="273"/>
      <c r="AEM42" s="273"/>
      <c r="AEN42" s="273"/>
      <c r="AEO42" s="273"/>
      <c r="AEP42" s="273"/>
      <c r="AEQ42" s="273"/>
      <c r="AER42" s="273"/>
      <c r="AES42" s="273"/>
      <c r="AET42" s="273"/>
      <c r="AEU42" s="273"/>
      <c r="AEV42" s="273"/>
      <c r="AEW42" s="273"/>
      <c r="AEX42" s="273"/>
      <c r="AEY42" s="273"/>
      <c r="AEZ42" s="273"/>
      <c r="AFA42" s="273"/>
      <c r="AFB42" s="273"/>
      <c r="AFC42" s="273"/>
      <c r="AFD42" s="273"/>
      <c r="AFE42" s="273"/>
      <c r="AFF42" s="273"/>
      <c r="AFG42" s="273"/>
      <c r="AFH42" s="273"/>
      <c r="AFI42" s="273"/>
      <c r="AFJ42" s="273"/>
      <c r="AFK42" s="273"/>
      <c r="AFL42" s="273"/>
      <c r="AFM42" s="273"/>
      <c r="AFN42" s="273"/>
      <c r="AFO42" s="273"/>
      <c r="AFP42" s="273"/>
      <c r="AFQ42" s="273"/>
      <c r="AFR42" s="273"/>
      <c r="AFS42" s="273"/>
      <c r="AFT42" s="273"/>
      <c r="AFU42" s="273"/>
      <c r="AFV42" s="273"/>
      <c r="AFW42" s="273"/>
      <c r="AFX42" s="273"/>
      <c r="AFY42" s="273"/>
      <c r="AFZ42" s="273"/>
      <c r="AGA42" s="273"/>
      <c r="AGB42" s="273"/>
      <c r="AGC42" s="273"/>
      <c r="AGD42" s="273"/>
      <c r="AGE42" s="273"/>
      <c r="AGF42" s="273"/>
      <c r="AGG42" s="273"/>
      <c r="AGH42" s="273"/>
      <c r="AGI42" s="273"/>
      <c r="AGJ42" s="273"/>
      <c r="AGK42" s="273"/>
      <c r="AGL42" s="273"/>
      <c r="AGM42" s="273"/>
      <c r="AGN42" s="273"/>
      <c r="AGO42" s="273"/>
      <c r="AGP42" s="273"/>
      <c r="AGQ42" s="273"/>
      <c r="AGR42" s="273"/>
      <c r="AGS42" s="273"/>
      <c r="AGT42" s="273"/>
      <c r="AGU42" s="273"/>
      <c r="AGV42" s="273"/>
      <c r="AGW42" s="273"/>
      <c r="AGX42" s="273"/>
      <c r="AGY42" s="273"/>
      <c r="AGZ42" s="273"/>
      <c r="AHA42" s="273"/>
      <c r="AHB42" s="273"/>
      <c r="AHC42" s="273"/>
      <c r="AHD42" s="273"/>
      <c r="AHE42" s="273"/>
      <c r="AHF42" s="273"/>
      <c r="AHG42" s="273"/>
      <c r="AHH42" s="273"/>
      <c r="AHI42" s="273"/>
      <c r="AHJ42" s="273"/>
      <c r="AHK42" s="273"/>
      <c r="AHL42" s="273"/>
      <c r="AHM42" s="273"/>
      <c r="AHN42" s="273"/>
      <c r="AHO42" s="273"/>
      <c r="AHP42" s="273"/>
      <c r="AHQ42" s="273"/>
      <c r="AHR42" s="273"/>
      <c r="AHS42" s="273"/>
      <c r="AHT42" s="273"/>
      <c r="AHU42" s="273"/>
      <c r="AHV42" s="273"/>
      <c r="AHW42" s="273"/>
      <c r="AHX42" s="273"/>
      <c r="AHY42" s="273"/>
      <c r="AHZ42" s="273"/>
      <c r="AIA42" s="273"/>
      <c r="AIB42" s="273"/>
      <c r="AIC42" s="273"/>
      <c r="AID42" s="273"/>
      <c r="AIE42" s="273"/>
      <c r="AIF42" s="273"/>
      <c r="AIG42" s="273"/>
      <c r="AIH42" s="273"/>
      <c r="AII42" s="273"/>
      <c r="AIJ42" s="273"/>
      <c r="AIK42" s="273"/>
      <c r="AIL42" s="273"/>
      <c r="AIM42" s="273"/>
      <c r="AIN42" s="273"/>
      <c r="AIO42" s="273"/>
      <c r="AIP42" s="273"/>
      <c r="AIQ42" s="273"/>
      <c r="AIR42" s="273"/>
      <c r="AIS42" s="273"/>
      <c r="AIT42" s="273"/>
      <c r="AIU42" s="273"/>
      <c r="AIV42" s="273"/>
      <c r="AIW42" s="273"/>
      <c r="AIX42" s="273"/>
      <c r="AIY42" s="273"/>
      <c r="AIZ42" s="273"/>
      <c r="AJA42" s="273"/>
      <c r="AJB42" s="273"/>
      <c r="AJC42" s="273"/>
      <c r="AJD42" s="273"/>
      <c r="AJE42" s="273"/>
      <c r="AJF42" s="273"/>
      <c r="AJG42" s="273"/>
      <c r="AJH42" s="273"/>
      <c r="AJI42" s="273"/>
      <c r="AJJ42" s="273"/>
      <c r="AJK42" s="273"/>
      <c r="AJL42" s="273"/>
      <c r="AJM42" s="273"/>
      <c r="AJN42" s="273"/>
      <c r="AJO42" s="273"/>
      <c r="AJP42" s="273"/>
      <c r="AJQ42" s="273"/>
      <c r="AJR42" s="273"/>
      <c r="AJS42" s="273"/>
      <c r="AJT42" s="273"/>
      <c r="AJU42" s="273"/>
      <c r="AJV42" s="273"/>
      <c r="AJW42" s="273"/>
      <c r="AJX42" s="273"/>
      <c r="AJY42" s="273"/>
      <c r="AJZ42" s="273"/>
      <c r="AKA42" s="273"/>
      <c r="AKB42" s="273"/>
      <c r="AKC42" s="273"/>
      <c r="AKD42" s="273"/>
      <c r="AKE42" s="273"/>
      <c r="AKF42" s="273"/>
      <c r="AKG42" s="273"/>
      <c r="AKH42" s="273"/>
      <c r="AKI42" s="273"/>
      <c r="AKJ42" s="273"/>
      <c r="AKK42" s="273"/>
      <c r="AKL42" s="273"/>
      <c r="AKM42" s="273"/>
      <c r="AKN42" s="273"/>
      <c r="AKO42" s="273"/>
      <c r="AKP42" s="273"/>
      <c r="AKQ42" s="273"/>
      <c r="AKR42" s="273"/>
      <c r="AKS42" s="273"/>
      <c r="AKT42" s="273"/>
      <c r="AKU42" s="273"/>
      <c r="AKV42" s="273"/>
      <c r="AKW42" s="273"/>
      <c r="AKX42" s="273"/>
      <c r="AKY42" s="273"/>
      <c r="AKZ42" s="273"/>
      <c r="ALA42" s="273"/>
      <c r="ALB42" s="273"/>
      <c r="ALC42" s="273"/>
      <c r="ALD42" s="273"/>
      <c r="ALE42" s="273"/>
      <c r="ALF42" s="273"/>
      <c r="ALG42" s="273"/>
      <c r="ALH42" s="273"/>
      <c r="ALI42" s="273"/>
      <c r="ALJ42" s="273"/>
      <c r="ALK42" s="273"/>
      <c r="ALL42" s="273"/>
      <c r="ALM42" s="273"/>
      <c r="ALN42" s="273"/>
      <c r="ALO42" s="273"/>
      <c r="ALP42" s="273"/>
      <c r="ALQ42" s="273"/>
      <c r="ALR42" s="273"/>
      <c r="ALS42" s="273"/>
      <c r="ALT42" s="273"/>
      <c r="ALU42" s="273"/>
      <c r="ALV42" s="273"/>
      <c r="ALW42" s="273"/>
      <c r="ALX42" s="273"/>
      <c r="ALY42" s="273"/>
      <c r="ALZ42" s="273"/>
      <c r="AMA42" s="273"/>
      <c r="AMB42" s="273"/>
      <c r="AMC42" s="273"/>
      <c r="AMD42" s="273"/>
      <c r="AME42" s="273"/>
      <c r="AMF42" s="273"/>
      <c r="AMG42" s="273"/>
      <c r="AMH42" s="273"/>
      <c r="AMI42" s="273"/>
      <c r="AMJ42" s="273"/>
    </row>
    <row r="43" spans="1:1024" ht="10.5" customHeight="1" x14ac:dyDescent="0.2">
      <c r="A43" s="341">
        <v>32</v>
      </c>
      <c r="B43" s="342">
        <v>1</v>
      </c>
      <c r="C43" s="368"/>
      <c r="D43" s="1627" t="s">
        <v>70</v>
      </c>
      <c r="E43" s="344" t="s">
        <v>49</v>
      </c>
      <c r="F43" s="383"/>
      <c r="G43" s="383"/>
      <c r="H43" s="359"/>
      <c r="I43" s="359"/>
      <c r="J43" s="384"/>
      <c r="K43" s="348"/>
      <c r="L43" s="348"/>
      <c r="M43" s="348"/>
      <c r="N43" s="348"/>
      <c r="O43" s="348"/>
      <c r="P43" s="349"/>
      <c r="Q43" s="349"/>
      <c r="R43" s="367"/>
      <c r="S43" s="351"/>
      <c r="T43" s="362">
        <v>32</v>
      </c>
      <c r="U43" s="1626" t="s">
        <v>70</v>
      </c>
      <c r="V43" s="363" t="s">
        <v>49</v>
      </c>
      <c r="W43" s="383"/>
      <c r="X43" s="383"/>
      <c r="Y43" s="359"/>
      <c r="Z43" s="359"/>
      <c r="AA43" s="384"/>
      <c r="AB43" s="364"/>
      <c r="AC43" s="355"/>
      <c r="AD43" s="355"/>
      <c r="AE43" s="356"/>
      <c r="AF43" s="365"/>
      <c r="AG43" s="365"/>
      <c r="AH43" s="365"/>
      <c r="AI43" s="365"/>
      <c r="AJ43" s="365"/>
      <c r="AK43" s="365"/>
      <c r="AL43" s="365"/>
      <c r="AM43" s="365"/>
      <c r="AN43" s="365"/>
      <c r="AO43" s="365"/>
      <c r="AP43" s="365"/>
      <c r="AQ43" s="365"/>
      <c r="AR43" s="358"/>
      <c r="AS43" s="358"/>
      <c r="AT43" s="359"/>
      <c r="AU43" s="359"/>
      <c r="AV43" s="359"/>
      <c r="AW43" s="359"/>
      <c r="AX43" s="359"/>
      <c r="AY43" s="359"/>
      <c r="AZ43" s="359"/>
      <c r="BA43" s="359"/>
      <c r="BB43" s="364"/>
      <c r="BC43" s="364"/>
      <c r="BD43" s="355"/>
      <c r="BE43" s="355"/>
      <c r="BF43" s="273"/>
      <c r="BG43" s="273"/>
      <c r="BH43" s="273"/>
      <c r="BI43" s="273"/>
      <c r="BJ43" s="273"/>
      <c r="BK43" s="273"/>
      <c r="BL43" s="273"/>
      <c r="BM43" s="273"/>
      <c r="BN43" s="273"/>
      <c r="BO43" s="273"/>
      <c r="BP43" s="273"/>
      <c r="BQ43" s="273"/>
      <c r="BR43" s="273"/>
      <c r="BS43" s="273"/>
      <c r="BT43" s="273"/>
      <c r="BU43" s="273"/>
      <c r="BV43" s="273"/>
      <c r="BW43" s="273"/>
      <c r="BX43" s="273"/>
      <c r="BY43" s="273"/>
      <c r="BZ43" s="273"/>
      <c r="CA43" s="273"/>
      <c r="CB43" s="273"/>
      <c r="CC43" s="273"/>
      <c r="CD43" s="273"/>
      <c r="CE43" s="273"/>
      <c r="CF43" s="273"/>
      <c r="CG43" s="273"/>
      <c r="CH43" s="273"/>
      <c r="CI43" s="273"/>
      <c r="CJ43" s="273"/>
      <c r="CK43" s="273"/>
      <c r="CL43" s="273"/>
      <c r="CM43" s="273"/>
      <c r="CN43" s="273"/>
      <c r="CO43" s="273"/>
      <c r="CP43" s="273"/>
      <c r="CQ43" s="273"/>
      <c r="CR43" s="273"/>
      <c r="CS43" s="273"/>
      <c r="CT43" s="273"/>
      <c r="CU43" s="273"/>
      <c r="CV43" s="273"/>
      <c r="CW43" s="273"/>
      <c r="CX43" s="273"/>
      <c r="CY43" s="273"/>
      <c r="CZ43" s="273"/>
      <c r="DA43" s="273"/>
      <c r="DB43" s="273"/>
      <c r="DC43" s="273"/>
      <c r="DD43" s="273"/>
      <c r="DE43" s="273"/>
      <c r="DF43" s="273"/>
      <c r="DG43" s="273"/>
      <c r="DH43" s="273"/>
      <c r="DI43" s="273"/>
      <c r="DJ43" s="273"/>
      <c r="DK43" s="273"/>
      <c r="DL43" s="273"/>
      <c r="DM43" s="273"/>
      <c r="DN43" s="273"/>
      <c r="DO43" s="273"/>
      <c r="DP43" s="273"/>
      <c r="DQ43" s="273"/>
      <c r="DR43" s="273"/>
      <c r="DS43" s="273"/>
      <c r="DT43" s="273"/>
      <c r="DU43" s="273"/>
      <c r="DV43" s="273"/>
      <c r="DW43" s="273"/>
      <c r="DX43" s="273"/>
      <c r="DY43" s="273"/>
      <c r="DZ43" s="273"/>
      <c r="EA43" s="273"/>
      <c r="EB43" s="273"/>
      <c r="EC43" s="273"/>
      <c r="ED43" s="273"/>
      <c r="EE43" s="273"/>
      <c r="EF43" s="273"/>
      <c r="EG43" s="273"/>
      <c r="EH43" s="273"/>
      <c r="EI43" s="273"/>
      <c r="EJ43" s="273"/>
      <c r="EK43" s="273"/>
      <c r="EL43" s="273"/>
      <c r="EM43" s="273"/>
      <c r="EN43" s="273"/>
      <c r="EO43" s="273"/>
      <c r="EP43" s="273"/>
      <c r="EQ43" s="273"/>
      <c r="ER43" s="273"/>
      <c r="ES43" s="273"/>
      <c r="ET43" s="273"/>
      <c r="EU43" s="273"/>
      <c r="EV43" s="273"/>
      <c r="EW43" s="273"/>
      <c r="EX43" s="273"/>
      <c r="EY43" s="273"/>
      <c r="EZ43" s="273"/>
      <c r="FA43" s="273"/>
      <c r="FB43" s="273"/>
      <c r="FC43" s="273"/>
      <c r="FD43" s="273"/>
      <c r="FE43" s="273"/>
      <c r="FF43" s="273"/>
      <c r="FG43" s="273"/>
      <c r="FH43" s="273"/>
      <c r="FI43" s="273"/>
      <c r="FJ43" s="273"/>
      <c r="FK43" s="273"/>
      <c r="FL43" s="273"/>
      <c r="FM43" s="273"/>
      <c r="FN43" s="273"/>
      <c r="FO43" s="273"/>
      <c r="FP43" s="273"/>
      <c r="FQ43" s="273"/>
      <c r="FR43" s="273"/>
      <c r="FS43" s="273"/>
      <c r="FT43" s="273"/>
      <c r="FU43" s="273"/>
      <c r="FV43" s="273"/>
      <c r="FW43" s="273"/>
      <c r="FX43" s="273"/>
      <c r="FY43" s="273"/>
      <c r="FZ43" s="273"/>
      <c r="GA43" s="273"/>
      <c r="GB43" s="273"/>
      <c r="GC43" s="273"/>
      <c r="GD43" s="273"/>
      <c r="GE43" s="273"/>
      <c r="GF43" s="273"/>
      <c r="GG43" s="273"/>
      <c r="GH43" s="273"/>
      <c r="GI43" s="273"/>
      <c r="GJ43" s="273"/>
      <c r="GK43" s="273"/>
      <c r="GL43" s="273"/>
      <c r="GM43" s="273"/>
      <c r="GN43" s="273"/>
      <c r="GO43" s="273"/>
      <c r="GP43" s="273"/>
      <c r="GQ43" s="273"/>
      <c r="GR43" s="273"/>
      <c r="GS43" s="273"/>
      <c r="GT43" s="273"/>
      <c r="GU43" s="273"/>
      <c r="GV43" s="273"/>
      <c r="GW43" s="273"/>
      <c r="GX43" s="273"/>
      <c r="GY43" s="273"/>
      <c r="GZ43" s="273"/>
      <c r="HA43" s="273"/>
      <c r="HB43" s="273"/>
      <c r="HC43" s="273"/>
      <c r="HD43" s="273"/>
      <c r="HE43" s="273"/>
      <c r="HF43" s="273"/>
      <c r="HG43" s="273"/>
      <c r="HH43" s="273"/>
      <c r="HI43" s="273"/>
      <c r="HJ43" s="273"/>
      <c r="HK43" s="273"/>
      <c r="HL43" s="273"/>
      <c r="HM43" s="273"/>
      <c r="HN43" s="273"/>
      <c r="HO43" s="273"/>
      <c r="HP43" s="273"/>
      <c r="HQ43" s="273"/>
      <c r="HR43" s="273"/>
      <c r="HS43" s="273"/>
      <c r="HT43" s="273"/>
      <c r="HU43" s="273"/>
      <c r="HV43" s="273"/>
      <c r="HW43" s="273"/>
      <c r="HX43" s="273"/>
      <c r="HY43" s="273"/>
      <c r="HZ43" s="273"/>
      <c r="IA43" s="273"/>
      <c r="IB43" s="273"/>
      <c r="IC43" s="273"/>
      <c r="ID43" s="273"/>
      <c r="IE43" s="273"/>
      <c r="IF43" s="273"/>
      <c r="IG43" s="273"/>
      <c r="IH43" s="273"/>
      <c r="II43" s="273"/>
      <c r="IJ43" s="273"/>
      <c r="IK43" s="273"/>
      <c r="IL43" s="273"/>
      <c r="IM43" s="273"/>
      <c r="IN43" s="273"/>
      <c r="IO43" s="273"/>
      <c r="IP43" s="273"/>
      <c r="IQ43" s="273"/>
      <c r="IR43" s="273"/>
      <c r="IS43" s="273"/>
      <c r="IT43" s="273"/>
      <c r="IU43" s="273"/>
      <c r="IV43" s="273"/>
      <c r="IW43" s="273"/>
      <c r="IX43" s="273"/>
      <c r="IY43" s="273"/>
      <c r="IZ43" s="273"/>
      <c r="JA43" s="273"/>
      <c r="JB43" s="273"/>
      <c r="JC43" s="273"/>
      <c r="JD43" s="273"/>
      <c r="JE43" s="273"/>
      <c r="JF43" s="273"/>
      <c r="JG43" s="273"/>
      <c r="JH43" s="273"/>
      <c r="JI43" s="273"/>
      <c r="JJ43" s="273"/>
      <c r="JK43" s="273"/>
      <c r="JL43" s="273"/>
      <c r="JM43" s="273"/>
      <c r="JN43" s="273"/>
      <c r="JO43" s="273"/>
      <c r="JP43" s="273"/>
      <c r="JQ43" s="273"/>
      <c r="JR43" s="273"/>
      <c r="JS43" s="273"/>
      <c r="JT43" s="273"/>
      <c r="JU43" s="273"/>
      <c r="JV43" s="273"/>
      <c r="JW43" s="273"/>
      <c r="JX43" s="273"/>
      <c r="JY43" s="273"/>
      <c r="JZ43" s="273"/>
      <c r="KA43" s="273"/>
      <c r="KB43" s="273"/>
      <c r="KC43" s="273"/>
      <c r="KD43" s="273"/>
      <c r="KE43" s="273"/>
      <c r="KF43" s="273"/>
      <c r="KG43" s="273"/>
      <c r="KH43" s="273"/>
      <c r="KI43" s="273"/>
      <c r="KJ43" s="273"/>
      <c r="KK43" s="273"/>
      <c r="KL43" s="273"/>
      <c r="KM43" s="273"/>
      <c r="KN43" s="273"/>
      <c r="KO43" s="273"/>
      <c r="KP43" s="273"/>
      <c r="KQ43" s="273"/>
      <c r="KR43" s="273"/>
      <c r="KS43" s="273"/>
      <c r="KT43" s="273"/>
      <c r="KU43" s="273"/>
      <c r="KV43" s="273"/>
      <c r="KW43" s="273"/>
      <c r="KX43" s="273"/>
      <c r="KY43" s="273"/>
      <c r="KZ43" s="273"/>
      <c r="LA43" s="273"/>
      <c r="LB43" s="273"/>
      <c r="LC43" s="273"/>
      <c r="LD43" s="273"/>
      <c r="LE43" s="273"/>
      <c r="LF43" s="273"/>
      <c r="LG43" s="273"/>
      <c r="LH43" s="273"/>
      <c r="LI43" s="273"/>
      <c r="LJ43" s="273"/>
      <c r="LK43" s="273"/>
      <c r="LL43" s="273"/>
      <c r="LM43" s="273"/>
      <c r="LN43" s="273"/>
      <c r="LO43" s="273"/>
      <c r="LP43" s="273"/>
      <c r="LQ43" s="273"/>
      <c r="LR43" s="273"/>
      <c r="LS43" s="273"/>
      <c r="LT43" s="273"/>
      <c r="LU43" s="273"/>
      <c r="LV43" s="273"/>
      <c r="LW43" s="273"/>
      <c r="LX43" s="273"/>
      <c r="LY43" s="273"/>
      <c r="LZ43" s="273"/>
      <c r="MA43" s="273"/>
      <c r="MB43" s="273"/>
      <c r="MC43" s="273"/>
      <c r="MD43" s="273"/>
      <c r="ME43" s="273"/>
      <c r="MF43" s="273"/>
      <c r="MG43" s="273"/>
      <c r="MH43" s="273"/>
      <c r="MI43" s="273"/>
      <c r="MJ43" s="273"/>
      <c r="MK43" s="273"/>
      <c r="ML43" s="273"/>
      <c r="MM43" s="273"/>
      <c r="MN43" s="273"/>
      <c r="MO43" s="273"/>
      <c r="MP43" s="273"/>
      <c r="MQ43" s="273"/>
      <c r="MR43" s="273"/>
      <c r="MS43" s="273"/>
      <c r="MT43" s="273"/>
      <c r="MU43" s="273"/>
      <c r="MV43" s="273"/>
      <c r="MW43" s="273"/>
      <c r="MX43" s="273"/>
      <c r="MY43" s="273"/>
      <c r="MZ43" s="273"/>
      <c r="NA43" s="273"/>
      <c r="NB43" s="273"/>
      <c r="NC43" s="273"/>
      <c r="ND43" s="273"/>
      <c r="NE43" s="273"/>
      <c r="NF43" s="273"/>
      <c r="NG43" s="273"/>
      <c r="NH43" s="273"/>
      <c r="NI43" s="273"/>
      <c r="NJ43" s="273"/>
      <c r="NK43" s="273"/>
      <c r="NL43" s="273"/>
      <c r="NM43" s="273"/>
      <c r="NN43" s="273"/>
      <c r="NO43" s="273"/>
      <c r="NP43" s="273"/>
      <c r="NQ43" s="273"/>
      <c r="NR43" s="273"/>
      <c r="NS43" s="273"/>
      <c r="NT43" s="273"/>
      <c r="NU43" s="273"/>
      <c r="NV43" s="273"/>
      <c r="NW43" s="273"/>
      <c r="NX43" s="273"/>
      <c r="NY43" s="273"/>
      <c r="NZ43" s="273"/>
      <c r="OA43" s="273"/>
      <c r="OB43" s="273"/>
      <c r="OC43" s="273"/>
      <c r="OD43" s="273"/>
      <c r="OE43" s="273"/>
      <c r="OF43" s="273"/>
      <c r="OG43" s="273"/>
      <c r="OH43" s="273"/>
      <c r="OI43" s="273"/>
      <c r="OJ43" s="273"/>
      <c r="OK43" s="273"/>
      <c r="OL43" s="273"/>
      <c r="OM43" s="273"/>
      <c r="ON43" s="273"/>
      <c r="OO43" s="273"/>
      <c r="OP43" s="273"/>
      <c r="OQ43" s="273"/>
      <c r="OR43" s="273"/>
      <c r="OS43" s="273"/>
      <c r="OT43" s="273"/>
      <c r="OU43" s="273"/>
      <c r="OV43" s="273"/>
      <c r="OW43" s="273"/>
      <c r="OX43" s="273"/>
      <c r="OY43" s="273"/>
      <c r="OZ43" s="273"/>
      <c r="PA43" s="273"/>
      <c r="PB43" s="273"/>
      <c r="PC43" s="273"/>
      <c r="PD43" s="273"/>
      <c r="PE43" s="273"/>
      <c r="PF43" s="273"/>
      <c r="PG43" s="273"/>
      <c r="PH43" s="273"/>
      <c r="PI43" s="273"/>
      <c r="PJ43" s="273"/>
      <c r="PK43" s="273"/>
      <c r="PL43" s="273"/>
      <c r="PM43" s="273"/>
      <c r="PN43" s="273"/>
      <c r="PO43" s="273"/>
      <c r="PP43" s="273"/>
      <c r="PQ43" s="273"/>
      <c r="PR43" s="273"/>
      <c r="PS43" s="273"/>
      <c r="PT43" s="273"/>
      <c r="PU43" s="273"/>
      <c r="PV43" s="273"/>
      <c r="PW43" s="273"/>
      <c r="PX43" s="273"/>
      <c r="PY43" s="273"/>
      <c r="PZ43" s="273"/>
      <c r="QA43" s="273"/>
      <c r="QB43" s="273"/>
      <c r="QC43" s="273"/>
      <c r="QD43" s="273"/>
      <c r="QE43" s="273"/>
      <c r="QF43" s="273"/>
      <c r="QG43" s="273"/>
      <c r="QH43" s="273"/>
      <c r="QI43" s="273"/>
      <c r="QJ43" s="273"/>
      <c r="QK43" s="273"/>
      <c r="QL43" s="273"/>
      <c r="QM43" s="273"/>
      <c r="QN43" s="273"/>
      <c r="QO43" s="273"/>
      <c r="QP43" s="273"/>
      <c r="QQ43" s="273"/>
      <c r="QR43" s="273"/>
      <c r="QS43" s="273"/>
      <c r="QT43" s="273"/>
      <c r="QU43" s="273"/>
      <c r="QV43" s="273"/>
      <c r="QW43" s="273"/>
      <c r="QX43" s="273"/>
      <c r="QY43" s="273"/>
      <c r="QZ43" s="273"/>
      <c r="RA43" s="273"/>
      <c r="RB43" s="273"/>
      <c r="RC43" s="273"/>
      <c r="RD43" s="273"/>
      <c r="RE43" s="273"/>
      <c r="RF43" s="273"/>
      <c r="RG43" s="273"/>
      <c r="RH43" s="273"/>
      <c r="RI43" s="273"/>
      <c r="RJ43" s="273"/>
      <c r="RK43" s="273"/>
      <c r="RL43" s="273"/>
      <c r="RM43" s="273"/>
      <c r="RN43" s="273"/>
      <c r="RO43" s="273"/>
      <c r="RP43" s="273"/>
      <c r="RQ43" s="273"/>
      <c r="RR43" s="273"/>
      <c r="RS43" s="273"/>
      <c r="RT43" s="273"/>
      <c r="RU43" s="273"/>
      <c r="RV43" s="273"/>
      <c r="RW43" s="273"/>
      <c r="RX43" s="273"/>
      <c r="RY43" s="273"/>
      <c r="RZ43" s="273"/>
      <c r="SA43" s="273"/>
      <c r="SB43" s="273"/>
      <c r="SC43" s="273"/>
      <c r="SD43" s="273"/>
      <c r="SE43" s="273"/>
      <c r="SF43" s="273"/>
      <c r="SG43" s="273"/>
      <c r="SH43" s="273"/>
      <c r="SI43" s="273"/>
      <c r="SJ43" s="273"/>
      <c r="SK43" s="273"/>
      <c r="SL43" s="273"/>
      <c r="SM43" s="273"/>
      <c r="SN43" s="273"/>
      <c r="SO43" s="273"/>
      <c r="SP43" s="273"/>
      <c r="SQ43" s="273"/>
      <c r="SR43" s="273"/>
      <c r="SS43" s="273"/>
      <c r="ST43" s="273"/>
      <c r="SU43" s="273"/>
      <c r="SV43" s="273"/>
      <c r="SW43" s="273"/>
      <c r="SX43" s="273"/>
      <c r="SY43" s="273"/>
      <c r="SZ43" s="273"/>
      <c r="TA43" s="273"/>
      <c r="TB43" s="273"/>
      <c r="TC43" s="273"/>
      <c r="TD43" s="273"/>
      <c r="TE43" s="273"/>
      <c r="TF43" s="273"/>
      <c r="TG43" s="273"/>
      <c r="TH43" s="273"/>
      <c r="TI43" s="273"/>
      <c r="TJ43" s="273"/>
      <c r="TK43" s="273"/>
      <c r="TL43" s="273"/>
      <c r="TM43" s="273"/>
      <c r="TN43" s="273"/>
      <c r="TO43" s="273"/>
      <c r="TP43" s="273"/>
      <c r="TQ43" s="273"/>
      <c r="TR43" s="273"/>
      <c r="TS43" s="273"/>
      <c r="TT43" s="273"/>
      <c r="TU43" s="273"/>
      <c r="TV43" s="273"/>
      <c r="TW43" s="273"/>
      <c r="TX43" s="273"/>
      <c r="TY43" s="273"/>
      <c r="TZ43" s="273"/>
      <c r="UA43" s="273"/>
      <c r="UB43" s="273"/>
      <c r="UC43" s="273"/>
      <c r="UD43" s="273"/>
      <c r="UE43" s="273"/>
      <c r="UF43" s="273"/>
      <c r="UG43" s="273"/>
      <c r="UH43" s="273"/>
      <c r="UI43" s="273"/>
      <c r="UJ43" s="273"/>
      <c r="UK43" s="273"/>
      <c r="UL43" s="273"/>
      <c r="UM43" s="273"/>
      <c r="UN43" s="273"/>
      <c r="UO43" s="273"/>
      <c r="UP43" s="273"/>
      <c r="UQ43" s="273"/>
      <c r="UR43" s="273"/>
      <c r="US43" s="273"/>
      <c r="UT43" s="273"/>
      <c r="UU43" s="273"/>
      <c r="UV43" s="273"/>
      <c r="UW43" s="273"/>
      <c r="UX43" s="273"/>
      <c r="UY43" s="273"/>
      <c r="UZ43" s="273"/>
      <c r="VA43" s="273"/>
      <c r="VB43" s="273"/>
      <c r="VC43" s="273"/>
      <c r="VD43" s="273"/>
      <c r="VE43" s="273"/>
      <c r="VF43" s="273"/>
      <c r="VG43" s="273"/>
      <c r="VH43" s="273"/>
      <c r="VI43" s="273"/>
      <c r="VJ43" s="273"/>
      <c r="VK43" s="273"/>
      <c r="VL43" s="273"/>
      <c r="VM43" s="273"/>
      <c r="VN43" s="273"/>
      <c r="VO43" s="273"/>
      <c r="VP43" s="273"/>
      <c r="VQ43" s="273"/>
      <c r="VR43" s="273"/>
      <c r="VS43" s="273"/>
      <c r="VT43" s="273"/>
      <c r="VU43" s="273"/>
      <c r="VV43" s="273"/>
      <c r="VW43" s="273"/>
      <c r="VX43" s="273"/>
      <c r="VY43" s="273"/>
      <c r="VZ43" s="273"/>
      <c r="WA43" s="273"/>
      <c r="WB43" s="273"/>
      <c r="WC43" s="273"/>
      <c r="WD43" s="273"/>
      <c r="WE43" s="273"/>
      <c r="WF43" s="273"/>
      <c r="WG43" s="273"/>
      <c r="WH43" s="273"/>
      <c r="WI43" s="273"/>
      <c r="WJ43" s="273"/>
      <c r="WK43" s="273"/>
      <c r="WL43" s="273"/>
      <c r="WM43" s="273"/>
      <c r="WN43" s="273"/>
      <c r="WO43" s="273"/>
      <c r="WP43" s="273"/>
      <c r="WQ43" s="273"/>
      <c r="WR43" s="273"/>
      <c r="WS43" s="273"/>
      <c r="WT43" s="273"/>
      <c r="WU43" s="273"/>
      <c r="WV43" s="273"/>
      <c r="WW43" s="273"/>
      <c r="WX43" s="273"/>
      <c r="WY43" s="273"/>
      <c r="WZ43" s="273"/>
      <c r="XA43" s="273"/>
      <c r="XB43" s="273"/>
      <c r="XC43" s="273"/>
      <c r="XD43" s="273"/>
      <c r="XE43" s="273"/>
      <c r="XF43" s="273"/>
      <c r="XG43" s="273"/>
      <c r="XH43" s="273"/>
      <c r="XI43" s="273"/>
      <c r="XJ43" s="273"/>
      <c r="XK43" s="273"/>
      <c r="XL43" s="273"/>
      <c r="XM43" s="273"/>
      <c r="XN43" s="273"/>
      <c r="XO43" s="273"/>
      <c r="XP43" s="273"/>
      <c r="XQ43" s="273"/>
      <c r="XR43" s="273"/>
      <c r="XS43" s="273"/>
      <c r="XT43" s="273"/>
      <c r="XU43" s="273"/>
      <c r="XV43" s="273"/>
      <c r="XW43" s="273"/>
      <c r="XX43" s="273"/>
      <c r="XY43" s="273"/>
      <c r="XZ43" s="273"/>
      <c r="YA43" s="273"/>
      <c r="YB43" s="273"/>
      <c r="YC43" s="273"/>
      <c r="YD43" s="273"/>
      <c r="YE43" s="273"/>
      <c r="YF43" s="273"/>
      <c r="YG43" s="273"/>
      <c r="YH43" s="273"/>
      <c r="YI43" s="273"/>
      <c r="YJ43" s="273"/>
      <c r="YK43" s="273"/>
      <c r="YL43" s="273"/>
      <c r="YM43" s="273"/>
      <c r="YN43" s="273"/>
      <c r="YO43" s="273"/>
      <c r="YP43" s="273"/>
      <c r="YQ43" s="273"/>
      <c r="YR43" s="273"/>
      <c r="YS43" s="273"/>
      <c r="YT43" s="273"/>
      <c r="YU43" s="273"/>
      <c r="YV43" s="273"/>
      <c r="YW43" s="273"/>
      <c r="YX43" s="273"/>
      <c r="YY43" s="273"/>
      <c r="YZ43" s="273"/>
      <c r="ZA43" s="273"/>
      <c r="ZB43" s="273"/>
      <c r="ZC43" s="273"/>
      <c r="ZD43" s="273"/>
      <c r="ZE43" s="273"/>
      <c r="ZF43" s="273"/>
      <c r="ZG43" s="273"/>
      <c r="ZH43" s="273"/>
      <c r="ZI43" s="273"/>
      <c r="ZJ43" s="273"/>
      <c r="ZK43" s="273"/>
      <c r="ZL43" s="273"/>
      <c r="ZM43" s="273"/>
      <c r="ZN43" s="273"/>
      <c r="ZO43" s="273"/>
      <c r="ZP43" s="273"/>
      <c r="ZQ43" s="273"/>
      <c r="ZR43" s="273"/>
      <c r="ZS43" s="273"/>
      <c r="ZT43" s="273"/>
      <c r="ZU43" s="273"/>
      <c r="ZV43" s="273"/>
      <c r="ZW43" s="273"/>
      <c r="ZX43" s="273"/>
      <c r="ZY43" s="273"/>
      <c r="ZZ43" s="273"/>
      <c r="AAA43" s="273"/>
      <c r="AAB43" s="273"/>
      <c r="AAC43" s="273"/>
      <c r="AAD43" s="273"/>
      <c r="AAE43" s="273"/>
      <c r="AAF43" s="273"/>
      <c r="AAG43" s="273"/>
      <c r="AAH43" s="273"/>
      <c r="AAI43" s="273"/>
      <c r="AAJ43" s="273"/>
      <c r="AAK43" s="273"/>
      <c r="AAL43" s="273"/>
      <c r="AAM43" s="273"/>
      <c r="AAN43" s="273"/>
      <c r="AAO43" s="273"/>
      <c r="AAP43" s="273"/>
      <c r="AAQ43" s="273"/>
      <c r="AAR43" s="273"/>
      <c r="AAS43" s="273"/>
      <c r="AAT43" s="273"/>
      <c r="AAU43" s="273"/>
      <c r="AAV43" s="273"/>
      <c r="AAW43" s="273"/>
      <c r="AAX43" s="273"/>
      <c r="AAY43" s="273"/>
      <c r="AAZ43" s="273"/>
      <c r="ABA43" s="273"/>
      <c r="ABB43" s="273"/>
      <c r="ABC43" s="273"/>
      <c r="ABD43" s="273"/>
      <c r="ABE43" s="273"/>
      <c r="ABF43" s="273"/>
      <c r="ABG43" s="273"/>
      <c r="ABH43" s="273"/>
      <c r="ABI43" s="273"/>
      <c r="ABJ43" s="273"/>
      <c r="ABK43" s="273"/>
      <c r="ABL43" s="273"/>
      <c r="ABM43" s="273"/>
      <c r="ABN43" s="273"/>
      <c r="ABO43" s="273"/>
      <c r="ABP43" s="273"/>
      <c r="ABQ43" s="273"/>
      <c r="ABR43" s="273"/>
      <c r="ABS43" s="273"/>
      <c r="ABT43" s="273"/>
      <c r="ABU43" s="273"/>
      <c r="ABV43" s="273"/>
      <c r="ABW43" s="273"/>
      <c r="ABX43" s="273"/>
      <c r="ABY43" s="273"/>
      <c r="ABZ43" s="273"/>
      <c r="ACA43" s="273"/>
      <c r="ACB43" s="273"/>
      <c r="ACC43" s="273"/>
      <c r="ACD43" s="273"/>
      <c r="ACE43" s="273"/>
      <c r="ACF43" s="273"/>
      <c r="ACG43" s="273"/>
      <c r="ACH43" s="273"/>
      <c r="ACI43" s="273"/>
      <c r="ACJ43" s="273"/>
      <c r="ACK43" s="273"/>
      <c r="ACL43" s="273"/>
      <c r="ACM43" s="273"/>
      <c r="ACN43" s="273"/>
      <c r="ACO43" s="273"/>
      <c r="ACP43" s="273"/>
      <c r="ACQ43" s="273"/>
      <c r="ACR43" s="273"/>
      <c r="ACS43" s="273"/>
      <c r="ACT43" s="273"/>
      <c r="ACU43" s="273"/>
      <c r="ACV43" s="273"/>
      <c r="ACW43" s="273"/>
      <c r="ACX43" s="273"/>
      <c r="ACY43" s="273"/>
      <c r="ACZ43" s="273"/>
      <c r="ADA43" s="273"/>
      <c r="ADB43" s="273"/>
      <c r="ADC43" s="273"/>
      <c r="ADD43" s="273"/>
      <c r="ADE43" s="273"/>
      <c r="ADF43" s="273"/>
      <c r="ADG43" s="273"/>
      <c r="ADH43" s="273"/>
      <c r="ADI43" s="273"/>
      <c r="ADJ43" s="273"/>
      <c r="ADK43" s="273"/>
      <c r="ADL43" s="273"/>
      <c r="ADM43" s="273"/>
      <c r="ADN43" s="273"/>
      <c r="ADO43" s="273"/>
      <c r="ADP43" s="273"/>
      <c r="ADQ43" s="273"/>
      <c r="ADR43" s="273"/>
      <c r="ADS43" s="273"/>
      <c r="ADT43" s="273"/>
      <c r="ADU43" s="273"/>
      <c r="ADV43" s="273"/>
      <c r="ADW43" s="273"/>
      <c r="ADX43" s="273"/>
      <c r="ADY43" s="273"/>
      <c r="ADZ43" s="273"/>
      <c r="AEA43" s="273"/>
      <c r="AEB43" s="273"/>
      <c r="AEC43" s="273"/>
      <c r="AED43" s="273"/>
      <c r="AEE43" s="273"/>
      <c r="AEF43" s="273"/>
      <c r="AEG43" s="273"/>
      <c r="AEH43" s="273"/>
      <c r="AEI43" s="273"/>
      <c r="AEJ43" s="273"/>
      <c r="AEK43" s="273"/>
      <c r="AEL43" s="273"/>
      <c r="AEM43" s="273"/>
      <c r="AEN43" s="273"/>
      <c r="AEO43" s="273"/>
      <c r="AEP43" s="273"/>
      <c r="AEQ43" s="273"/>
      <c r="AER43" s="273"/>
      <c r="AES43" s="273"/>
      <c r="AET43" s="273"/>
      <c r="AEU43" s="273"/>
      <c r="AEV43" s="273"/>
      <c r="AEW43" s="273"/>
      <c r="AEX43" s="273"/>
      <c r="AEY43" s="273"/>
      <c r="AEZ43" s="273"/>
      <c r="AFA43" s="273"/>
      <c r="AFB43" s="273"/>
      <c r="AFC43" s="273"/>
      <c r="AFD43" s="273"/>
      <c r="AFE43" s="273"/>
      <c r="AFF43" s="273"/>
      <c r="AFG43" s="273"/>
      <c r="AFH43" s="273"/>
      <c r="AFI43" s="273"/>
      <c r="AFJ43" s="273"/>
      <c r="AFK43" s="273"/>
      <c r="AFL43" s="273"/>
      <c r="AFM43" s="273"/>
      <c r="AFN43" s="273"/>
      <c r="AFO43" s="273"/>
      <c r="AFP43" s="273"/>
      <c r="AFQ43" s="273"/>
      <c r="AFR43" s="273"/>
      <c r="AFS43" s="273"/>
      <c r="AFT43" s="273"/>
      <c r="AFU43" s="273"/>
      <c r="AFV43" s="273"/>
      <c r="AFW43" s="273"/>
      <c r="AFX43" s="273"/>
      <c r="AFY43" s="273"/>
      <c r="AFZ43" s="273"/>
      <c r="AGA43" s="273"/>
      <c r="AGB43" s="273"/>
      <c r="AGC43" s="273"/>
      <c r="AGD43" s="273"/>
      <c r="AGE43" s="273"/>
      <c r="AGF43" s="273"/>
      <c r="AGG43" s="273"/>
      <c r="AGH43" s="273"/>
      <c r="AGI43" s="273"/>
      <c r="AGJ43" s="273"/>
      <c r="AGK43" s="273"/>
      <c r="AGL43" s="273"/>
      <c r="AGM43" s="273"/>
      <c r="AGN43" s="273"/>
      <c r="AGO43" s="273"/>
      <c r="AGP43" s="273"/>
      <c r="AGQ43" s="273"/>
      <c r="AGR43" s="273"/>
      <c r="AGS43" s="273"/>
      <c r="AGT43" s="273"/>
      <c r="AGU43" s="273"/>
      <c r="AGV43" s="273"/>
      <c r="AGW43" s="273"/>
      <c r="AGX43" s="273"/>
      <c r="AGY43" s="273"/>
      <c r="AGZ43" s="273"/>
      <c r="AHA43" s="273"/>
      <c r="AHB43" s="273"/>
      <c r="AHC43" s="273"/>
      <c r="AHD43" s="273"/>
      <c r="AHE43" s="273"/>
      <c r="AHF43" s="273"/>
      <c r="AHG43" s="273"/>
      <c r="AHH43" s="273"/>
      <c r="AHI43" s="273"/>
      <c r="AHJ43" s="273"/>
      <c r="AHK43" s="273"/>
      <c r="AHL43" s="273"/>
      <c r="AHM43" s="273"/>
      <c r="AHN43" s="273"/>
      <c r="AHO43" s="273"/>
      <c r="AHP43" s="273"/>
      <c r="AHQ43" s="273"/>
      <c r="AHR43" s="273"/>
      <c r="AHS43" s="273"/>
      <c r="AHT43" s="273"/>
      <c r="AHU43" s="273"/>
      <c r="AHV43" s="273"/>
      <c r="AHW43" s="273"/>
      <c r="AHX43" s="273"/>
      <c r="AHY43" s="273"/>
      <c r="AHZ43" s="273"/>
      <c r="AIA43" s="273"/>
      <c r="AIB43" s="273"/>
      <c r="AIC43" s="273"/>
      <c r="AID43" s="273"/>
      <c r="AIE43" s="273"/>
      <c r="AIF43" s="273"/>
      <c r="AIG43" s="273"/>
      <c r="AIH43" s="273"/>
      <c r="AII43" s="273"/>
      <c r="AIJ43" s="273"/>
      <c r="AIK43" s="273"/>
      <c r="AIL43" s="273"/>
      <c r="AIM43" s="273"/>
      <c r="AIN43" s="273"/>
      <c r="AIO43" s="273"/>
      <c r="AIP43" s="273"/>
      <c r="AIQ43" s="273"/>
      <c r="AIR43" s="273"/>
      <c r="AIS43" s="273"/>
      <c r="AIT43" s="273"/>
      <c r="AIU43" s="273"/>
      <c r="AIV43" s="273"/>
      <c r="AIW43" s="273"/>
      <c r="AIX43" s="273"/>
      <c r="AIY43" s="273"/>
      <c r="AIZ43" s="273"/>
      <c r="AJA43" s="273"/>
      <c r="AJB43" s="273"/>
      <c r="AJC43" s="273"/>
      <c r="AJD43" s="273"/>
      <c r="AJE43" s="273"/>
      <c r="AJF43" s="273"/>
      <c r="AJG43" s="273"/>
      <c r="AJH43" s="273"/>
      <c r="AJI43" s="273"/>
      <c r="AJJ43" s="273"/>
      <c r="AJK43" s="273"/>
      <c r="AJL43" s="273"/>
      <c r="AJM43" s="273"/>
      <c r="AJN43" s="273"/>
      <c r="AJO43" s="273"/>
      <c r="AJP43" s="273"/>
      <c r="AJQ43" s="273"/>
      <c r="AJR43" s="273"/>
      <c r="AJS43" s="273"/>
      <c r="AJT43" s="273"/>
      <c r="AJU43" s="273"/>
      <c r="AJV43" s="273"/>
      <c r="AJW43" s="273"/>
      <c r="AJX43" s="273"/>
      <c r="AJY43" s="273"/>
      <c r="AJZ43" s="273"/>
      <c r="AKA43" s="273"/>
      <c r="AKB43" s="273"/>
      <c r="AKC43" s="273"/>
      <c r="AKD43" s="273"/>
      <c r="AKE43" s="273"/>
      <c r="AKF43" s="273"/>
      <c r="AKG43" s="273"/>
      <c r="AKH43" s="273"/>
      <c r="AKI43" s="273"/>
      <c r="AKJ43" s="273"/>
      <c r="AKK43" s="273"/>
      <c r="AKL43" s="273"/>
      <c r="AKM43" s="273"/>
      <c r="AKN43" s="273"/>
      <c r="AKO43" s="273"/>
      <c r="AKP43" s="273"/>
      <c r="AKQ43" s="273"/>
      <c r="AKR43" s="273"/>
      <c r="AKS43" s="273"/>
      <c r="AKT43" s="273"/>
      <c r="AKU43" s="273"/>
      <c r="AKV43" s="273"/>
      <c r="AKW43" s="273"/>
      <c r="AKX43" s="273"/>
      <c r="AKY43" s="273"/>
      <c r="AKZ43" s="273"/>
      <c r="ALA43" s="273"/>
      <c r="ALB43" s="273"/>
      <c r="ALC43" s="273"/>
      <c r="ALD43" s="273"/>
      <c r="ALE43" s="273"/>
      <c r="ALF43" s="273"/>
      <c r="ALG43" s="273"/>
      <c r="ALH43" s="273"/>
      <c r="ALI43" s="273"/>
      <c r="ALJ43" s="273"/>
      <c r="ALK43" s="273"/>
      <c r="ALL43" s="273"/>
      <c r="ALM43" s="273"/>
      <c r="ALN43" s="273"/>
      <c r="ALO43" s="273"/>
      <c r="ALP43" s="273"/>
      <c r="ALQ43" s="273"/>
      <c r="ALR43" s="273"/>
      <c r="ALS43" s="273"/>
      <c r="ALT43" s="273"/>
      <c r="ALU43" s="273"/>
      <c r="ALV43" s="273"/>
      <c r="ALW43" s="273"/>
      <c r="ALX43" s="273"/>
      <c r="ALY43" s="273"/>
      <c r="ALZ43" s="273"/>
      <c r="AMA43" s="273"/>
      <c r="AMB43" s="273"/>
      <c r="AMC43" s="273"/>
      <c r="AMD43" s="273"/>
      <c r="AME43" s="273"/>
      <c r="AMF43" s="273"/>
      <c r="AMG43" s="273"/>
      <c r="AMH43" s="273"/>
      <c r="AMI43" s="273"/>
      <c r="AMJ43" s="273"/>
    </row>
    <row r="44" spans="1:1024" ht="10.5" customHeight="1" x14ac:dyDescent="0.2">
      <c r="A44" s="341">
        <v>33</v>
      </c>
      <c r="B44" s="342">
        <v>1</v>
      </c>
      <c r="C44" s="368"/>
      <c r="D44" s="1627"/>
      <c r="E44" s="344" t="s">
        <v>50</v>
      </c>
      <c r="F44" s="383"/>
      <c r="G44" s="383"/>
      <c r="H44" s="359"/>
      <c r="I44" s="359"/>
      <c r="J44" s="384"/>
      <c r="K44" s="348"/>
      <c r="L44" s="348"/>
      <c r="M44" s="348"/>
      <c r="N44" s="348"/>
      <c r="O44" s="348"/>
      <c r="P44" s="349"/>
      <c r="Q44" s="349"/>
      <c r="R44" s="367"/>
      <c r="S44" s="351"/>
      <c r="T44" s="362">
        <v>33</v>
      </c>
      <c r="U44" s="1626"/>
      <c r="V44" s="363" t="s">
        <v>50</v>
      </c>
      <c r="W44" s="383"/>
      <c r="X44" s="383"/>
      <c r="Y44" s="359"/>
      <c r="Z44" s="359"/>
      <c r="AA44" s="384"/>
      <c r="AB44" s="364"/>
      <c r="AC44" s="355"/>
      <c r="AD44" s="355"/>
      <c r="AE44" s="356"/>
      <c r="AF44" s="365"/>
      <c r="AG44" s="365"/>
      <c r="AH44" s="365"/>
      <c r="AI44" s="365"/>
      <c r="AJ44" s="365"/>
      <c r="AK44" s="365"/>
      <c r="AL44" s="365"/>
      <c r="AM44" s="365"/>
      <c r="AN44" s="365"/>
      <c r="AO44" s="365"/>
      <c r="AP44" s="365"/>
      <c r="AQ44" s="365"/>
      <c r="AR44" s="358"/>
      <c r="AS44" s="358"/>
      <c r="AT44" s="359"/>
      <c r="AU44" s="359"/>
      <c r="AV44" s="359"/>
      <c r="AW44" s="359"/>
      <c r="AX44" s="359"/>
      <c r="AY44" s="359"/>
      <c r="AZ44" s="359"/>
      <c r="BA44" s="359"/>
      <c r="BB44" s="364"/>
      <c r="BC44" s="364"/>
      <c r="BD44" s="355"/>
      <c r="BE44" s="355"/>
      <c r="BF44" s="273"/>
      <c r="BG44" s="273"/>
      <c r="BH44" s="273"/>
      <c r="BI44" s="273"/>
      <c r="BJ44" s="273"/>
      <c r="BK44" s="273"/>
      <c r="BL44" s="273"/>
      <c r="BM44" s="273"/>
      <c r="BN44" s="273"/>
      <c r="BO44" s="273"/>
      <c r="BP44" s="273"/>
      <c r="BQ44" s="273"/>
      <c r="BR44" s="273"/>
      <c r="BS44" s="273"/>
      <c r="BT44" s="273"/>
      <c r="BU44" s="273"/>
      <c r="BV44" s="273"/>
      <c r="BW44" s="273"/>
      <c r="BX44" s="273"/>
      <c r="BY44" s="273"/>
      <c r="BZ44" s="273"/>
      <c r="CA44" s="273"/>
      <c r="CB44" s="273"/>
      <c r="CC44" s="273"/>
      <c r="CD44" s="273"/>
      <c r="CE44" s="273"/>
      <c r="CF44" s="273"/>
      <c r="CG44" s="273"/>
      <c r="CH44" s="273"/>
      <c r="CI44" s="273"/>
      <c r="CJ44" s="273"/>
      <c r="CK44" s="273"/>
      <c r="CL44" s="273"/>
      <c r="CM44" s="273"/>
      <c r="CN44" s="273"/>
      <c r="CO44" s="273"/>
      <c r="CP44" s="273"/>
      <c r="CQ44" s="273"/>
      <c r="CR44" s="273"/>
      <c r="CS44" s="273"/>
      <c r="CT44" s="273"/>
      <c r="CU44" s="273"/>
      <c r="CV44" s="273"/>
      <c r="CW44" s="273"/>
      <c r="CX44" s="273"/>
      <c r="CY44" s="273"/>
      <c r="CZ44" s="273"/>
      <c r="DA44" s="273"/>
      <c r="DB44" s="273"/>
      <c r="DC44" s="273"/>
      <c r="DD44" s="273"/>
      <c r="DE44" s="273"/>
      <c r="DF44" s="273"/>
      <c r="DG44" s="273"/>
      <c r="DH44" s="273"/>
      <c r="DI44" s="273"/>
      <c r="DJ44" s="273"/>
      <c r="DK44" s="273"/>
      <c r="DL44" s="273"/>
      <c r="DM44" s="273"/>
      <c r="DN44" s="273"/>
      <c r="DO44" s="273"/>
      <c r="DP44" s="273"/>
      <c r="DQ44" s="273"/>
      <c r="DR44" s="273"/>
      <c r="DS44" s="273"/>
      <c r="DT44" s="273"/>
      <c r="DU44" s="273"/>
      <c r="DV44" s="273"/>
      <c r="DW44" s="273"/>
      <c r="DX44" s="273"/>
      <c r="DY44" s="273"/>
      <c r="DZ44" s="273"/>
      <c r="EA44" s="273"/>
      <c r="EB44" s="273"/>
      <c r="EC44" s="273"/>
      <c r="ED44" s="273"/>
      <c r="EE44" s="273"/>
      <c r="EF44" s="273"/>
      <c r="EG44" s="273"/>
      <c r="EH44" s="273"/>
      <c r="EI44" s="273"/>
      <c r="EJ44" s="273"/>
      <c r="EK44" s="273"/>
      <c r="EL44" s="273"/>
      <c r="EM44" s="273"/>
      <c r="EN44" s="273"/>
      <c r="EO44" s="273"/>
      <c r="EP44" s="273"/>
      <c r="EQ44" s="273"/>
      <c r="ER44" s="273"/>
      <c r="ES44" s="273"/>
      <c r="ET44" s="273"/>
      <c r="EU44" s="273"/>
      <c r="EV44" s="273"/>
      <c r="EW44" s="273"/>
      <c r="EX44" s="273"/>
      <c r="EY44" s="273"/>
      <c r="EZ44" s="273"/>
      <c r="FA44" s="273"/>
      <c r="FB44" s="273"/>
      <c r="FC44" s="273"/>
      <c r="FD44" s="273"/>
      <c r="FE44" s="273"/>
      <c r="FF44" s="273"/>
      <c r="FG44" s="273"/>
      <c r="FH44" s="273"/>
      <c r="FI44" s="273"/>
      <c r="FJ44" s="273"/>
      <c r="FK44" s="273"/>
      <c r="FL44" s="273"/>
      <c r="FM44" s="273"/>
      <c r="FN44" s="273"/>
      <c r="FO44" s="273"/>
      <c r="FP44" s="273"/>
      <c r="FQ44" s="273"/>
      <c r="FR44" s="273"/>
      <c r="FS44" s="273"/>
      <c r="FT44" s="273"/>
      <c r="FU44" s="273"/>
      <c r="FV44" s="273"/>
      <c r="FW44" s="273"/>
      <c r="FX44" s="273"/>
      <c r="FY44" s="273"/>
      <c r="FZ44" s="273"/>
      <c r="GA44" s="273"/>
      <c r="GB44" s="273"/>
      <c r="GC44" s="273"/>
      <c r="GD44" s="273"/>
      <c r="GE44" s="273"/>
      <c r="GF44" s="273"/>
      <c r="GG44" s="273"/>
      <c r="GH44" s="273"/>
      <c r="GI44" s="273"/>
      <c r="GJ44" s="273"/>
      <c r="GK44" s="273"/>
      <c r="GL44" s="273"/>
      <c r="GM44" s="273"/>
      <c r="GN44" s="273"/>
      <c r="GO44" s="273"/>
      <c r="GP44" s="273"/>
      <c r="GQ44" s="273"/>
      <c r="GR44" s="273"/>
      <c r="GS44" s="273"/>
      <c r="GT44" s="273"/>
      <c r="GU44" s="273"/>
      <c r="GV44" s="273"/>
      <c r="GW44" s="273"/>
      <c r="GX44" s="273"/>
      <c r="GY44" s="273"/>
      <c r="GZ44" s="273"/>
      <c r="HA44" s="273"/>
      <c r="HB44" s="273"/>
      <c r="HC44" s="273"/>
      <c r="HD44" s="273"/>
      <c r="HE44" s="273"/>
      <c r="HF44" s="273"/>
      <c r="HG44" s="273"/>
      <c r="HH44" s="273"/>
      <c r="HI44" s="273"/>
      <c r="HJ44" s="273"/>
      <c r="HK44" s="273"/>
      <c r="HL44" s="273"/>
      <c r="HM44" s="273"/>
      <c r="HN44" s="273"/>
      <c r="HO44" s="273"/>
      <c r="HP44" s="273"/>
      <c r="HQ44" s="273"/>
      <c r="HR44" s="273"/>
      <c r="HS44" s="273"/>
      <c r="HT44" s="273"/>
      <c r="HU44" s="273"/>
      <c r="HV44" s="273"/>
      <c r="HW44" s="273"/>
      <c r="HX44" s="273"/>
      <c r="HY44" s="273"/>
      <c r="HZ44" s="273"/>
      <c r="IA44" s="273"/>
      <c r="IB44" s="273"/>
      <c r="IC44" s="273"/>
      <c r="ID44" s="273"/>
      <c r="IE44" s="273"/>
      <c r="IF44" s="273"/>
      <c r="IG44" s="273"/>
      <c r="IH44" s="273"/>
      <c r="II44" s="273"/>
      <c r="IJ44" s="273"/>
      <c r="IK44" s="273"/>
      <c r="IL44" s="273"/>
      <c r="IM44" s="273"/>
      <c r="IN44" s="273"/>
      <c r="IO44" s="273"/>
      <c r="IP44" s="273"/>
      <c r="IQ44" s="273"/>
      <c r="IR44" s="273"/>
      <c r="IS44" s="273"/>
      <c r="IT44" s="273"/>
      <c r="IU44" s="273"/>
      <c r="IV44" s="273"/>
      <c r="IW44" s="273"/>
      <c r="IX44" s="273"/>
      <c r="IY44" s="273"/>
      <c r="IZ44" s="273"/>
      <c r="JA44" s="273"/>
      <c r="JB44" s="273"/>
      <c r="JC44" s="273"/>
      <c r="JD44" s="273"/>
      <c r="JE44" s="273"/>
      <c r="JF44" s="273"/>
      <c r="JG44" s="273"/>
      <c r="JH44" s="273"/>
      <c r="JI44" s="273"/>
      <c r="JJ44" s="273"/>
      <c r="JK44" s="273"/>
      <c r="JL44" s="273"/>
      <c r="JM44" s="273"/>
      <c r="JN44" s="273"/>
      <c r="JO44" s="273"/>
      <c r="JP44" s="273"/>
      <c r="JQ44" s="273"/>
      <c r="JR44" s="273"/>
      <c r="JS44" s="273"/>
      <c r="JT44" s="273"/>
      <c r="JU44" s="273"/>
      <c r="JV44" s="273"/>
      <c r="JW44" s="273"/>
      <c r="JX44" s="273"/>
      <c r="JY44" s="273"/>
      <c r="JZ44" s="273"/>
      <c r="KA44" s="273"/>
      <c r="KB44" s="273"/>
      <c r="KC44" s="273"/>
      <c r="KD44" s="273"/>
      <c r="KE44" s="273"/>
      <c r="KF44" s="273"/>
      <c r="KG44" s="273"/>
      <c r="KH44" s="273"/>
      <c r="KI44" s="273"/>
      <c r="KJ44" s="273"/>
      <c r="KK44" s="273"/>
      <c r="KL44" s="273"/>
      <c r="KM44" s="273"/>
      <c r="KN44" s="273"/>
      <c r="KO44" s="273"/>
      <c r="KP44" s="273"/>
      <c r="KQ44" s="273"/>
      <c r="KR44" s="273"/>
      <c r="KS44" s="273"/>
      <c r="KT44" s="273"/>
      <c r="KU44" s="273"/>
      <c r="KV44" s="273"/>
      <c r="KW44" s="273"/>
      <c r="KX44" s="273"/>
      <c r="KY44" s="273"/>
      <c r="KZ44" s="273"/>
      <c r="LA44" s="273"/>
      <c r="LB44" s="273"/>
      <c r="LC44" s="273"/>
      <c r="LD44" s="273"/>
      <c r="LE44" s="273"/>
      <c r="LF44" s="273"/>
      <c r="LG44" s="273"/>
      <c r="LH44" s="273"/>
      <c r="LI44" s="273"/>
      <c r="LJ44" s="273"/>
      <c r="LK44" s="273"/>
      <c r="LL44" s="273"/>
      <c r="LM44" s="273"/>
      <c r="LN44" s="273"/>
      <c r="LO44" s="273"/>
      <c r="LP44" s="273"/>
      <c r="LQ44" s="273"/>
      <c r="LR44" s="273"/>
      <c r="LS44" s="273"/>
      <c r="LT44" s="273"/>
      <c r="LU44" s="273"/>
      <c r="LV44" s="273"/>
      <c r="LW44" s="273"/>
      <c r="LX44" s="273"/>
      <c r="LY44" s="273"/>
      <c r="LZ44" s="273"/>
      <c r="MA44" s="273"/>
      <c r="MB44" s="273"/>
      <c r="MC44" s="273"/>
      <c r="MD44" s="273"/>
      <c r="ME44" s="273"/>
      <c r="MF44" s="273"/>
      <c r="MG44" s="273"/>
      <c r="MH44" s="273"/>
      <c r="MI44" s="273"/>
      <c r="MJ44" s="273"/>
      <c r="MK44" s="273"/>
      <c r="ML44" s="273"/>
      <c r="MM44" s="273"/>
      <c r="MN44" s="273"/>
      <c r="MO44" s="273"/>
      <c r="MP44" s="273"/>
      <c r="MQ44" s="273"/>
      <c r="MR44" s="273"/>
      <c r="MS44" s="273"/>
      <c r="MT44" s="273"/>
      <c r="MU44" s="273"/>
      <c r="MV44" s="273"/>
      <c r="MW44" s="273"/>
      <c r="MX44" s="273"/>
      <c r="MY44" s="273"/>
      <c r="MZ44" s="273"/>
      <c r="NA44" s="273"/>
      <c r="NB44" s="273"/>
      <c r="NC44" s="273"/>
      <c r="ND44" s="273"/>
      <c r="NE44" s="273"/>
      <c r="NF44" s="273"/>
      <c r="NG44" s="273"/>
      <c r="NH44" s="273"/>
      <c r="NI44" s="273"/>
      <c r="NJ44" s="273"/>
      <c r="NK44" s="273"/>
      <c r="NL44" s="273"/>
      <c r="NM44" s="273"/>
      <c r="NN44" s="273"/>
      <c r="NO44" s="273"/>
      <c r="NP44" s="273"/>
      <c r="NQ44" s="273"/>
      <c r="NR44" s="273"/>
      <c r="NS44" s="273"/>
      <c r="NT44" s="273"/>
      <c r="NU44" s="273"/>
      <c r="NV44" s="273"/>
      <c r="NW44" s="273"/>
      <c r="NX44" s="273"/>
      <c r="NY44" s="273"/>
      <c r="NZ44" s="273"/>
      <c r="OA44" s="273"/>
      <c r="OB44" s="273"/>
      <c r="OC44" s="273"/>
      <c r="OD44" s="273"/>
      <c r="OE44" s="273"/>
      <c r="OF44" s="273"/>
      <c r="OG44" s="273"/>
      <c r="OH44" s="273"/>
      <c r="OI44" s="273"/>
      <c r="OJ44" s="273"/>
      <c r="OK44" s="273"/>
      <c r="OL44" s="273"/>
      <c r="OM44" s="273"/>
      <c r="ON44" s="273"/>
      <c r="OO44" s="273"/>
      <c r="OP44" s="273"/>
      <c r="OQ44" s="273"/>
      <c r="OR44" s="273"/>
      <c r="OS44" s="273"/>
      <c r="OT44" s="273"/>
      <c r="OU44" s="273"/>
      <c r="OV44" s="273"/>
      <c r="OW44" s="273"/>
      <c r="OX44" s="273"/>
      <c r="OY44" s="273"/>
      <c r="OZ44" s="273"/>
      <c r="PA44" s="273"/>
      <c r="PB44" s="273"/>
      <c r="PC44" s="273"/>
      <c r="PD44" s="273"/>
      <c r="PE44" s="273"/>
      <c r="PF44" s="273"/>
      <c r="PG44" s="273"/>
      <c r="PH44" s="273"/>
      <c r="PI44" s="273"/>
      <c r="PJ44" s="273"/>
      <c r="PK44" s="273"/>
      <c r="PL44" s="273"/>
      <c r="PM44" s="273"/>
      <c r="PN44" s="273"/>
      <c r="PO44" s="273"/>
      <c r="PP44" s="273"/>
      <c r="PQ44" s="273"/>
      <c r="PR44" s="273"/>
      <c r="PS44" s="273"/>
      <c r="PT44" s="273"/>
      <c r="PU44" s="273"/>
      <c r="PV44" s="273"/>
      <c r="PW44" s="273"/>
      <c r="PX44" s="273"/>
      <c r="PY44" s="273"/>
      <c r="PZ44" s="273"/>
      <c r="QA44" s="273"/>
      <c r="QB44" s="273"/>
      <c r="QC44" s="273"/>
      <c r="QD44" s="273"/>
      <c r="QE44" s="273"/>
      <c r="QF44" s="273"/>
      <c r="QG44" s="273"/>
      <c r="QH44" s="273"/>
      <c r="QI44" s="273"/>
      <c r="QJ44" s="273"/>
      <c r="QK44" s="273"/>
      <c r="QL44" s="273"/>
      <c r="QM44" s="273"/>
      <c r="QN44" s="273"/>
      <c r="QO44" s="273"/>
      <c r="QP44" s="273"/>
      <c r="QQ44" s="273"/>
      <c r="QR44" s="273"/>
      <c r="QS44" s="273"/>
      <c r="QT44" s="273"/>
      <c r="QU44" s="273"/>
      <c r="QV44" s="273"/>
      <c r="QW44" s="273"/>
      <c r="QX44" s="273"/>
      <c r="QY44" s="273"/>
      <c r="QZ44" s="273"/>
      <c r="RA44" s="273"/>
      <c r="RB44" s="273"/>
      <c r="RC44" s="273"/>
      <c r="RD44" s="273"/>
      <c r="RE44" s="273"/>
      <c r="RF44" s="273"/>
      <c r="RG44" s="273"/>
      <c r="RH44" s="273"/>
      <c r="RI44" s="273"/>
      <c r="RJ44" s="273"/>
      <c r="RK44" s="273"/>
      <c r="RL44" s="273"/>
      <c r="RM44" s="273"/>
      <c r="RN44" s="273"/>
      <c r="RO44" s="273"/>
      <c r="RP44" s="273"/>
      <c r="RQ44" s="273"/>
      <c r="RR44" s="273"/>
      <c r="RS44" s="273"/>
      <c r="RT44" s="273"/>
      <c r="RU44" s="273"/>
      <c r="RV44" s="273"/>
      <c r="RW44" s="273"/>
      <c r="RX44" s="273"/>
      <c r="RY44" s="273"/>
      <c r="RZ44" s="273"/>
      <c r="SA44" s="273"/>
      <c r="SB44" s="273"/>
      <c r="SC44" s="273"/>
      <c r="SD44" s="273"/>
      <c r="SE44" s="273"/>
      <c r="SF44" s="273"/>
      <c r="SG44" s="273"/>
      <c r="SH44" s="273"/>
      <c r="SI44" s="273"/>
      <c r="SJ44" s="273"/>
      <c r="SK44" s="273"/>
      <c r="SL44" s="273"/>
      <c r="SM44" s="273"/>
      <c r="SN44" s="273"/>
      <c r="SO44" s="273"/>
      <c r="SP44" s="273"/>
      <c r="SQ44" s="273"/>
      <c r="SR44" s="273"/>
      <c r="SS44" s="273"/>
      <c r="ST44" s="273"/>
      <c r="SU44" s="273"/>
      <c r="SV44" s="273"/>
      <c r="SW44" s="273"/>
      <c r="SX44" s="273"/>
      <c r="SY44" s="273"/>
      <c r="SZ44" s="273"/>
      <c r="TA44" s="273"/>
      <c r="TB44" s="273"/>
      <c r="TC44" s="273"/>
      <c r="TD44" s="273"/>
      <c r="TE44" s="273"/>
      <c r="TF44" s="273"/>
      <c r="TG44" s="273"/>
      <c r="TH44" s="273"/>
      <c r="TI44" s="273"/>
      <c r="TJ44" s="273"/>
      <c r="TK44" s="273"/>
      <c r="TL44" s="273"/>
      <c r="TM44" s="273"/>
      <c r="TN44" s="273"/>
      <c r="TO44" s="273"/>
      <c r="TP44" s="273"/>
      <c r="TQ44" s="273"/>
      <c r="TR44" s="273"/>
      <c r="TS44" s="273"/>
      <c r="TT44" s="273"/>
      <c r="TU44" s="273"/>
      <c r="TV44" s="273"/>
      <c r="TW44" s="273"/>
      <c r="TX44" s="273"/>
      <c r="TY44" s="273"/>
      <c r="TZ44" s="273"/>
      <c r="UA44" s="273"/>
      <c r="UB44" s="273"/>
      <c r="UC44" s="273"/>
      <c r="UD44" s="273"/>
      <c r="UE44" s="273"/>
      <c r="UF44" s="273"/>
      <c r="UG44" s="273"/>
      <c r="UH44" s="273"/>
      <c r="UI44" s="273"/>
      <c r="UJ44" s="273"/>
      <c r="UK44" s="273"/>
      <c r="UL44" s="273"/>
      <c r="UM44" s="273"/>
      <c r="UN44" s="273"/>
      <c r="UO44" s="273"/>
      <c r="UP44" s="273"/>
      <c r="UQ44" s="273"/>
      <c r="UR44" s="273"/>
      <c r="US44" s="273"/>
      <c r="UT44" s="273"/>
      <c r="UU44" s="273"/>
      <c r="UV44" s="273"/>
      <c r="UW44" s="273"/>
      <c r="UX44" s="273"/>
      <c r="UY44" s="273"/>
      <c r="UZ44" s="273"/>
      <c r="VA44" s="273"/>
      <c r="VB44" s="273"/>
      <c r="VC44" s="273"/>
      <c r="VD44" s="273"/>
      <c r="VE44" s="273"/>
      <c r="VF44" s="273"/>
      <c r="VG44" s="273"/>
      <c r="VH44" s="273"/>
      <c r="VI44" s="273"/>
      <c r="VJ44" s="273"/>
      <c r="VK44" s="273"/>
      <c r="VL44" s="273"/>
      <c r="VM44" s="273"/>
      <c r="VN44" s="273"/>
      <c r="VO44" s="273"/>
      <c r="VP44" s="273"/>
      <c r="VQ44" s="273"/>
      <c r="VR44" s="273"/>
      <c r="VS44" s="273"/>
      <c r="VT44" s="273"/>
      <c r="VU44" s="273"/>
      <c r="VV44" s="273"/>
      <c r="VW44" s="273"/>
      <c r="VX44" s="273"/>
      <c r="VY44" s="273"/>
      <c r="VZ44" s="273"/>
      <c r="WA44" s="273"/>
      <c r="WB44" s="273"/>
      <c r="WC44" s="273"/>
      <c r="WD44" s="273"/>
      <c r="WE44" s="273"/>
      <c r="WF44" s="273"/>
      <c r="WG44" s="273"/>
      <c r="WH44" s="273"/>
      <c r="WI44" s="273"/>
      <c r="WJ44" s="273"/>
      <c r="WK44" s="273"/>
      <c r="WL44" s="273"/>
      <c r="WM44" s="273"/>
      <c r="WN44" s="273"/>
      <c r="WO44" s="273"/>
      <c r="WP44" s="273"/>
      <c r="WQ44" s="273"/>
      <c r="WR44" s="273"/>
      <c r="WS44" s="273"/>
      <c r="WT44" s="273"/>
      <c r="WU44" s="273"/>
      <c r="WV44" s="273"/>
      <c r="WW44" s="273"/>
      <c r="WX44" s="273"/>
      <c r="WY44" s="273"/>
      <c r="WZ44" s="273"/>
      <c r="XA44" s="273"/>
      <c r="XB44" s="273"/>
      <c r="XC44" s="273"/>
      <c r="XD44" s="273"/>
      <c r="XE44" s="273"/>
      <c r="XF44" s="273"/>
      <c r="XG44" s="273"/>
      <c r="XH44" s="273"/>
      <c r="XI44" s="273"/>
      <c r="XJ44" s="273"/>
      <c r="XK44" s="273"/>
      <c r="XL44" s="273"/>
      <c r="XM44" s="273"/>
      <c r="XN44" s="273"/>
      <c r="XO44" s="273"/>
      <c r="XP44" s="273"/>
      <c r="XQ44" s="273"/>
      <c r="XR44" s="273"/>
      <c r="XS44" s="273"/>
      <c r="XT44" s="273"/>
      <c r="XU44" s="273"/>
      <c r="XV44" s="273"/>
      <c r="XW44" s="273"/>
      <c r="XX44" s="273"/>
      <c r="XY44" s="273"/>
      <c r="XZ44" s="273"/>
      <c r="YA44" s="273"/>
      <c r="YB44" s="273"/>
      <c r="YC44" s="273"/>
      <c r="YD44" s="273"/>
      <c r="YE44" s="273"/>
      <c r="YF44" s="273"/>
      <c r="YG44" s="273"/>
      <c r="YH44" s="273"/>
      <c r="YI44" s="273"/>
      <c r="YJ44" s="273"/>
      <c r="YK44" s="273"/>
      <c r="YL44" s="273"/>
      <c r="YM44" s="273"/>
      <c r="YN44" s="273"/>
      <c r="YO44" s="273"/>
      <c r="YP44" s="273"/>
      <c r="YQ44" s="273"/>
      <c r="YR44" s="273"/>
      <c r="YS44" s="273"/>
      <c r="YT44" s="273"/>
      <c r="YU44" s="273"/>
      <c r="YV44" s="273"/>
      <c r="YW44" s="273"/>
      <c r="YX44" s="273"/>
      <c r="YY44" s="273"/>
      <c r="YZ44" s="273"/>
      <c r="ZA44" s="273"/>
      <c r="ZB44" s="273"/>
      <c r="ZC44" s="273"/>
      <c r="ZD44" s="273"/>
      <c r="ZE44" s="273"/>
      <c r="ZF44" s="273"/>
      <c r="ZG44" s="273"/>
      <c r="ZH44" s="273"/>
      <c r="ZI44" s="273"/>
      <c r="ZJ44" s="273"/>
      <c r="ZK44" s="273"/>
      <c r="ZL44" s="273"/>
      <c r="ZM44" s="273"/>
      <c r="ZN44" s="273"/>
      <c r="ZO44" s="273"/>
      <c r="ZP44" s="273"/>
      <c r="ZQ44" s="273"/>
      <c r="ZR44" s="273"/>
      <c r="ZS44" s="273"/>
      <c r="ZT44" s="273"/>
      <c r="ZU44" s="273"/>
      <c r="ZV44" s="273"/>
      <c r="ZW44" s="273"/>
      <c r="ZX44" s="273"/>
      <c r="ZY44" s="273"/>
      <c r="ZZ44" s="273"/>
      <c r="AAA44" s="273"/>
      <c r="AAB44" s="273"/>
      <c r="AAC44" s="273"/>
      <c r="AAD44" s="273"/>
      <c r="AAE44" s="273"/>
      <c r="AAF44" s="273"/>
      <c r="AAG44" s="273"/>
      <c r="AAH44" s="273"/>
      <c r="AAI44" s="273"/>
      <c r="AAJ44" s="273"/>
      <c r="AAK44" s="273"/>
      <c r="AAL44" s="273"/>
      <c r="AAM44" s="273"/>
      <c r="AAN44" s="273"/>
      <c r="AAO44" s="273"/>
      <c r="AAP44" s="273"/>
      <c r="AAQ44" s="273"/>
      <c r="AAR44" s="273"/>
      <c r="AAS44" s="273"/>
      <c r="AAT44" s="273"/>
      <c r="AAU44" s="273"/>
      <c r="AAV44" s="273"/>
      <c r="AAW44" s="273"/>
      <c r="AAX44" s="273"/>
      <c r="AAY44" s="273"/>
      <c r="AAZ44" s="273"/>
      <c r="ABA44" s="273"/>
      <c r="ABB44" s="273"/>
      <c r="ABC44" s="273"/>
      <c r="ABD44" s="273"/>
      <c r="ABE44" s="273"/>
      <c r="ABF44" s="273"/>
      <c r="ABG44" s="273"/>
      <c r="ABH44" s="273"/>
      <c r="ABI44" s="273"/>
      <c r="ABJ44" s="273"/>
      <c r="ABK44" s="273"/>
      <c r="ABL44" s="273"/>
      <c r="ABM44" s="273"/>
      <c r="ABN44" s="273"/>
      <c r="ABO44" s="273"/>
      <c r="ABP44" s="273"/>
      <c r="ABQ44" s="273"/>
      <c r="ABR44" s="273"/>
      <c r="ABS44" s="273"/>
      <c r="ABT44" s="273"/>
      <c r="ABU44" s="273"/>
      <c r="ABV44" s="273"/>
      <c r="ABW44" s="273"/>
      <c r="ABX44" s="273"/>
      <c r="ABY44" s="273"/>
      <c r="ABZ44" s="273"/>
      <c r="ACA44" s="273"/>
      <c r="ACB44" s="273"/>
      <c r="ACC44" s="273"/>
      <c r="ACD44" s="273"/>
      <c r="ACE44" s="273"/>
      <c r="ACF44" s="273"/>
      <c r="ACG44" s="273"/>
      <c r="ACH44" s="273"/>
      <c r="ACI44" s="273"/>
      <c r="ACJ44" s="273"/>
      <c r="ACK44" s="273"/>
      <c r="ACL44" s="273"/>
      <c r="ACM44" s="273"/>
      <c r="ACN44" s="273"/>
      <c r="ACO44" s="273"/>
      <c r="ACP44" s="273"/>
      <c r="ACQ44" s="273"/>
      <c r="ACR44" s="273"/>
      <c r="ACS44" s="273"/>
      <c r="ACT44" s="273"/>
      <c r="ACU44" s="273"/>
      <c r="ACV44" s="273"/>
      <c r="ACW44" s="273"/>
      <c r="ACX44" s="273"/>
      <c r="ACY44" s="273"/>
      <c r="ACZ44" s="273"/>
      <c r="ADA44" s="273"/>
      <c r="ADB44" s="273"/>
      <c r="ADC44" s="273"/>
      <c r="ADD44" s="273"/>
      <c r="ADE44" s="273"/>
      <c r="ADF44" s="273"/>
      <c r="ADG44" s="273"/>
      <c r="ADH44" s="273"/>
      <c r="ADI44" s="273"/>
      <c r="ADJ44" s="273"/>
      <c r="ADK44" s="273"/>
      <c r="ADL44" s="273"/>
      <c r="ADM44" s="273"/>
      <c r="ADN44" s="273"/>
      <c r="ADO44" s="273"/>
      <c r="ADP44" s="273"/>
      <c r="ADQ44" s="273"/>
      <c r="ADR44" s="273"/>
      <c r="ADS44" s="273"/>
      <c r="ADT44" s="273"/>
      <c r="ADU44" s="273"/>
      <c r="ADV44" s="273"/>
      <c r="ADW44" s="273"/>
      <c r="ADX44" s="273"/>
      <c r="ADY44" s="273"/>
      <c r="ADZ44" s="273"/>
      <c r="AEA44" s="273"/>
      <c r="AEB44" s="273"/>
      <c r="AEC44" s="273"/>
      <c r="AED44" s="273"/>
      <c r="AEE44" s="273"/>
      <c r="AEF44" s="273"/>
      <c r="AEG44" s="273"/>
      <c r="AEH44" s="273"/>
      <c r="AEI44" s="273"/>
      <c r="AEJ44" s="273"/>
      <c r="AEK44" s="273"/>
      <c r="AEL44" s="273"/>
      <c r="AEM44" s="273"/>
      <c r="AEN44" s="273"/>
      <c r="AEO44" s="273"/>
      <c r="AEP44" s="273"/>
      <c r="AEQ44" s="273"/>
      <c r="AER44" s="273"/>
      <c r="AES44" s="273"/>
      <c r="AET44" s="273"/>
      <c r="AEU44" s="273"/>
      <c r="AEV44" s="273"/>
      <c r="AEW44" s="273"/>
      <c r="AEX44" s="273"/>
      <c r="AEY44" s="273"/>
      <c r="AEZ44" s="273"/>
      <c r="AFA44" s="273"/>
      <c r="AFB44" s="273"/>
      <c r="AFC44" s="273"/>
      <c r="AFD44" s="273"/>
      <c r="AFE44" s="273"/>
      <c r="AFF44" s="273"/>
      <c r="AFG44" s="273"/>
      <c r="AFH44" s="273"/>
      <c r="AFI44" s="273"/>
      <c r="AFJ44" s="273"/>
      <c r="AFK44" s="273"/>
      <c r="AFL44" s="273"/>
      <c r="AFM44" s="273"/>
      <c r="AFN44" s="273"/>
      <c r="AFO44" s="273"/>
      <c r="AFP44" s="273"/>
      <c r="AFQ44" s="273"/>
      <c r="AFR44" s="273"/>
      <c r="AFS44" s="273"/>
      <c r="AFT44" s="273"/>
      <c r="AFU44" s="273"/>
      <c r="AFV44" s="273"/>
      <c r="AFW44" s="273"/>
      <c r="AFX44" s="273"/>
      <c r="AFY44" s="273"/>
      <c r="AFZ44" s="273"/>
      <c r="AGA44" s="273"/>
      <c r="AGB44" s="273"/>
      <c r="AGC44" s="273"/>
      <c r="AGD44" s="273"/>
      <c r="AGE44" s="273"/>
      <c r="AGF44" s="273"/>
      <c r="AGG44" s="273"/>
      <c r="AGH44" s="273"/>
      <c r="AGI44" s="273"/>
      <c r="AGJ44" s="273"/>
      <c r="AGK44" s="273"/>
      <c r="AGL44" s="273"/>
      <c r="AGM44" s="273"/>
      <c r="AGN44" s="273"/>
      <c r="AGO44" s="273"/>
      <c r="AGP44" s="273"/>
      <c r="AGQ44" s="273"/>
      <c r="AGR44" s="273"/>
      <c r="AGS44" s="273"/>
      <c r="AGT44" s="273"/>
      <c r="AGU44" s="273"/>
      <c r="AGV44" s="273"/>
      <c r="AGW44" s="273"/>
      <c r="AGX44" s="273"/>
      <c r="AGY44" s="273"/>
      <c r="AGZ44" s="273"/>
      <c r="AHA44" s="273"/>
      <c r="AHB44" s="273"/>
      <c r="AHC44" s="273"/>
      <c r="AHD44" s="273"/>
      <c r="AHE44" s="273"/>
      <c r="AHF44" s="273"/>
      <c r="AHG44" s="273"/>
      <c r="AHH44" s="273"/>
      <c r="AHI44" s="273"/>
      <c r="AHJ44" s="273"/>
      <c r="AHK44" s="273"/>
      <c r="AHL44" s="273"/>
      <c r="AHM44" s="273"/>
      <c r="AHN44" s="273"/>
      <c r="AHO44" s="273"/>
      <c r="AHP44" s="273"/>
      <c r="AHQ44" s="273"/>
      <c r="AHR44" s="273"/>
      <c r="AHS44" s="273"/>
      <c r="AHT44" s="273"/>
      <c r="AHU44" s="273"/>
      <c r="AHV44" s="273"/>
      <c r="AHW44" s="273"/>
      <c r="AHX44" s="273"/>
      <c r="AHY44" s="273"/>
      <c r="AHZ44" s="273"/>
      <c r="AIA44" s="273"/>
      <c r="AIB44" s="273"/>
      <c r="AIC44" s="273"/>
      <c r="AID44" s="273"/>
      <c r="AIE44" s="273"/>
      <c r="AIF44" s="273"/>
      <c r="AIG44" s="273"/>
      <c r="AIH44" s="273"/>
      <c r="AII44" s="273"/>
      <c r="AIJ44" s="273"/>
      <c r="AIK44" s="273"/>
      <c r="AIL44" s="273"/>
      <c r="AIM44" s="273"/>
      <c r="AIN44" s="273"/>
      <c r="AIO44" s="273"/>
      <c r="AIP44" s="273"/>
      <c r="AIQ44" s="273"/>
      <c r="AIR44" s="273"/>
      <c r="AIS44" s="273"/>
      <c r="AIT44" s="273"/>
      <c r="AIU44" s="273"/>
      <c r="AIV44" s="273"/>
      <c r="AIW44" s="273"/>
      <c r="AIX44" s="273"/>
      <c r="AIY44" s="273"/>
      <c r="AIZ44" s="273"/>
      <c r="AJA44" s="273"/>
      <c r="AJB44" s="273"/>
      <c r="AJC44" s="273"/>
      <c r="AJD44" s="273"/>
      <c r="AJE44" s="273"/>
      <c r="AJF44" s="273"/>
      <c r="AJG44" s="273"/>
      <c r="AJH44" s="273"/>
      <c r="AJI44" s="273"/>
      <c r="AJJ44" s="273"/>
      <c r="AJK44" s="273"/>
      <c r="AJL44" s="273"/>
      <c r="AJM44" s="273"/>
      <c r="AJN44" s="273"/>
      <c r="AJO44" s="273"/>
      <c r="AJP44" s="273"/>
      <c r="AJQ44" s="273"/>
      <c r="AJR44" s="273"/>
      <c r="AJS44" s="273"/>
      <c r="AJT44" s="273"/>
      <c r="AJU44" s="273"/>
      <c r="AJV44" s="273"/>
      <c r="AJW44" s="273"/>
      <c r="AJX44" s="273"/>
      <c r="AJY44" s="273"/>
      <c r="AJZ44" s="273"/>
      <c r="AKA44" s="273"/>
      <c r="AKB44" s="273"/>
      <c r="AKC44" s="273"/>
      <c r="AKD44" s="273"/>
      <c r="AKE44" s="273"/>
      <c r="AKF44" s="273"/>
      <c r="AKG44" s="273"/>
      <c r="AKH44" s="273"/>
      <c r="AKI44" s="273"/>
      <c r="AKJ44" s="273"/>
      <c r="AKK44" s="273"/>
      <c r="AKL44" s="273"/>
      <c r="AKM44" s="273"/>
      <c r="AKN44" s="273"/>
      <c r="AKO44" s="273"/>
      <c r="AKP44" s="273"/>
      <c r="AKQ44" s="273"/>
      <c r="AKR44" s="273"/>
      <c r="AKS44" s="273"/>
      <c r="AKT44" s="273"/>
      <c r="AKU44" s="273"/>
      <c r="AKV44" s="273"/>
      <c r="AKW44" s="273"/>
      <c r="AKX44" s="273"/>
      <c r="AKY44" s="273"/>
      <c r="AKZ44" s="273"/>
      <c r="ALA44" s="273"/>
      <c r="ALB44" s="273"/>
      <c r="ALC44" s="273"/>
      <c r="ALD44" s="273"/>
      <c r="ALE44" s="273"/>
      <c r="ALF44" s="273"/>
      <c r="ALG44" s="273"/>
      <c r="ALH44" s="273"/>
      <c r="ALI44" s="273"/>
      <c r="ALJ44" s="273"/>
      <c r="ALK44" s="273"/>
      <c r="ALL44" s="273"/>
      <c r="ALM44" s="273"/>
      <c r="ALN44" s="273"/>
      <c r="ALO44" s="273"/>
      <c r="ALP44" s="273"/>
      <c r="ALQ44" s="273"/>
      <c r="ALR44" s="273"/>
      <c r="ALS44" s="273"/>
      <c r="ALT44" s="273"/>
      <c r="ALU44" s="273"/>
      <c r="ALV44" s="273"/>
      <c r="ALW44" s="273"/>
      <c r="ALX44" s="273"/>
      <c r="ALY44" s="273"/>
      <c r="ALZ44" s="273"/>
      <c r="AMA44" s="273"/>
      <c r="AMB44" s="273"/>
      <c r="AMC44" s="273"/>
      <c r="AMD44" s="273"/>
      <c r="AME44" s="273"/>
      <c r="AMF44" s="273"/>
      <c r="AMG44" s="273"/>
      <c r="AMH44" s="273"/>
      <c r="AMI44" s="273"/>
      <c r="AMJ44" s="273"/>
    </row>
    <row r="45" spans="1:1024" ht="10.5" customHeight="1" x14ac:dyDescent="0.2">
      <c r="A45" s="341">
        <v>34</v>
      </c>
      <c r="B45" s="342">
        <v>0.33</v>
      </c>
      <c r="C45" s="368"/>
      <c r="D45" s="1627" t="s">
        <v>185</v>
      </c>
      <c r="E45" s="344" t="s">
        <v>49</v>
      </c>
      <c r="F45" s="383">
        <v>2</v>
      </c>
      <c r="G45" s="383">
        <v>2</v>
      </c>
      <c r="H45" s="359">
        <f>G45*100/F45</f>
        <v>100</v>
      </c>
      <c r="I45" s="359">
        <v>4</v>
      </c>
      <c r="J45" s="384">
        <f>I45*G45</f>
        <v>8</v>
      </c>
      <c r="K45" s="348">
        <f>J45*B45</f>
        <v>2.64</v>
      </c>
      <c r="L45" s="348">
        <f>B45*7960</f>
        <v>2626.8</v>
      </c>
      <c r="M45" s="348">
        <f>L45*J45</f>
        <v>21014.400000000001</v>
      </c>
      <c r="N45" s="348"/>
      <c r="O45" s="348"/>
      <c r="P45" s="349">
        <f>K45+N45</f>
        <v>2.64</v>
      </c>
      <c r="Q45" s="349">
        <f>M45+P45</f>
        <v>21017.040000000001</v>
      </c>
      <c r="R45" s="367"/>
      <c r="S45" s="351"/>
      <c r="T45" s="362">
        <v>34</v>
      </c>
      <c r="U45" s="1626" t="s">
        <v>185</v>
      </c>
      <c r="V45" s="363" t="s">
        <v>49</v>
      </c>
      <c r="W45" s="383">
        <v>2</v>
      </c>
      <c r="X45" s="383">
        <v>2</v>
      </c>
      <c r="Y45" s="359">
        <f>X45*100/W45</f>
        <v>100</v>
      </c>
      <c r="Z45" s="359">
        <v>4</v>
      </c>
      <c r="AA45" s="384">
        <f>Z45*X45</f>
        <v>8</v>
      </c>
      <c r="AB45" s="364"/>
      <c r="AC45" s="355">
        <f>AF45+AH45+AJ45+AL45+AN45+AP45+AR45+AT45+AV45+AX45+AZ45+BB45</f>
        <v>8</v>
      </c>
      <c r="AD45" s="355">
        <f>AG45+AI45+AK45+AM45+AO45+AQ45+AS45+AU45+AW45+AY45+BA45+BC45</f>
        <v>0</v>
      </c>
      <c r="AE45" s="356">
        <f>AD45*100/AC45</f>
        <v>0</v>
      </c>
      <c r="AF45" s="365"/>
      <c r="AG45" s="365"/>
      <c r="AH45" s="365"/>
      <c r="AI45" s="365"/>
      <c r="AJ45" s="365"/>
      <c r="AK45" s="365"/>
      <c r="AL45" s="365"/>
      <c r="AM45" s="365"/>
      <c r="AN45" s="365"/>
      <c r="AO45" s="365"/>
      <c r="AP45" s="365"/>
      <c r="AQ45" s="365"/>
      <c r="AR45" s="358"/>
      <c r="AS45" s="358"/>
      <c r="AT45" s="359">
        <v>2</v>
      </c>
      <c r="AU45" s="359"/>
      <c r="AV45" s="359">
        <v>2</v>
      </c>
      <c r="AW45" s="359"/>
      <c r="AX45" s="359">
        <v>2</v>
      </c>
      <c r="AY45" s="359"/>
      <c r="AZ45" s="359">
        <v>2</v>
      </c>
      <c r="BA45" s="359"/>
      <c r="BB45" s="365"/>
      <c r="BC45" s="364"/>
      <c r="BD45" s="355">
        <f>AF45+AH45+AJ45+AL45+AN45+AP45+AR45+AT45+AV45+AX45+AZ45</f>
        <v>8</v>
      </c>
      <c r="BE45" s="355">
        <f>AG45+AI45+AK45+AM45+AO45+AQ45+AS45+AU45+AW45+AY45+BA45+BC45</f>
        <v>0</v>
      </c>
      <c r="BF45" s="273"/>
      <c r="BG45" s="273"/>
      <c r="BH45" s="273"/>
      <c r="BI45" s="273"/>
      <c r="BJ45" s="273"/>
      <c r="BK45" s="273"/>
      <c r="BL45" s="273"/>
      <c r="BM45" s="273"/>
      <c r="BN45" s="273"/>
      <c r="BO45" s="273"/>
      <c r="BP45" s="273"/>
      <c r="BQ45" s="273"/>
      <c r="BR45" s="273"/>
      <c r="BS45" s="273"/>
      <c r="BT45" s="273"/>
      <c r="BU45" s="273"/>
      <c r="BV45" s="273"/>
      <c r="BW45" s="273"/>
      <c r="BX45" s="273"/>
      <c r="BY45" s="273"/>
      <c r="BZ45" s="273"/>
      <c r="CA45" s="273"/>
      <c r="CB45" s="273"/>
      <c r="CC45" s="273"/>
      <c r="CD45" s="273"/>
      <c r="CE45" s="273"/>
      <c r="CF45" s="273"/>
      <c r="CG45" s="273"/>
      <c r="CH45" s="273"/>
      <c r="CI45" s="273"/>
      <c r="CJ45" s="273"/>
      <c r="CK45" s="273"/>
      <c r="CL45" s="273"/>
      <c r="CM45" s="273"/>
      <c r="CN45" s="273"/>
      <c r="CO45" s="273"/>
      <c r="CP45" s="273"/>
      <c r="CQ45" s="273"/>
      <c r="CR45" s="273"/>
      <c r="CS45" s="273"/>
      <c r="CT45" s="273"/>
      <c r="CU45" s="273"/>
      <c r="CV45" s="273"/>
      <c r="CW45" s="273"/>
      <c r="CX45" s="273"/>
      <c r="CY45" s="273"/>
      <c r="CZ45" s="273"/>
      <c r="DA45" s="273"/>
      <c r="DB45" s="273"/>
      <c r="DC45" s="273"/>
      <c r="DD45" s="273"/>
      <c r="DE45" s="273"/>
      <c r="DF45" s="273"/>
      <c r="DG45" s="273"/>
      <c r="DH45" s="273"/>
      <c r="DI45" s="273"/>
      <c r="DJ45" s="273"/>
      <c r="DK45" s="273"/>
      <c r="DL45" s="273"/>
      <c r="DM45" s="273"/>
      <c r="DN45" s="273"/>
      <c r="DO45" s="273"/>
      <c r="DP45" s="273"/>
      <c r="DQ45" s="273"/>
      <c r="DR45" s="273"/>
      <c r="DS45" s="273"/>
      <c r="DT45" s="273"/>
      <c r="DU45" s="273"/>
      <c r="DV45" s="273"/>
      <c r="DW45" s="273"/>
      <c r="DX45" s="273"/>
      <c r="DY45" s="273"/>
      <c r="DZ45" s="273"/>
      <c r="EA45" s="273"/>
      <c r="EB45" s="273"/>
      <c r="EC45" s="273"/>
      <c r="ED45" s="273"/>
      <c r="EE45" s="273"/>
      <c r="EF45" s="273"/>
      <c r="EG45" s="273"/>
      <c r="EH45" s="273"/>
      <c r="EI45" s="273"/>
      <c r="EJ45" s="273"/>
      <c r="EK45" s="273"/>
      <c r="EL45" s="273"/>
      <c r="EM45" s="273"/>
      <c r="EN45" s="273"/>
      <c r="EO45" s="273"/>
      <c r="EP45" s="273"/>
      <c r="EQ45" s="273"/>
      <c r="ER45" s="273"/>
      <c r="ES45" s="273"/>
      <c r="ET45" s="273"/>
      <c r="EU45" s="273"/>
      <c r="EV45" s="273"/>
      <c r="EW45" s="273"/>
      <c r="EX45" s="273"/>
      <c r="EY45" s="273"/>
      <c r="EZ45" s="273"/>
      <c r="FA45" s="273"/>
      <c r="FB45" s="273"/>
      <c r="FC45" s="273"/>
      <c r="FD45" s="273"/>
      <c r="FE45" s="273"/>
      <c r="FF45" s="273"/>
      <c r="FG45" s="273"/>
      <c r="FH45" s="273"/>
      <c r="FI45" s="273"/>
      <c r="FJ45" s="273"/>
      <c r="FK45" s="273"/>
      <c r="FL45" s="273"/>
      <c r="FM45" s="273"/>
      <c r="FN45" s="273"/>
      <c r="FO45" s="273"/>
      <c r="FP45" s="273"/>
      <c r="FQ45" s="273"/>
      <c r="FR45" s="273"/>
      <c r="FS45" s="273"/>
      <c r="FT45" s="273"/>
      <c r="FU45" s="273"/>
      <c r="FV45" s="273"/>
      <c r="FW45" s="273"/>
      <c r="FX45" s="273"/>
      <c r="FY45" s="273"/>
      <c r="FZ45" s="273"/>
      <c r="GA45" s="273"/>
      <c r="GB45" s="273"/>
      <c r="GC45" s="273"/>
      <c r="GD45" s="273"/>
      <c r="GE45" s="273"/>
      <c r="GF45" s="273"/>
      <c r="GG45" s="273"/>
      <c r="GH45" s="273"/>
      <c r="GI45" s="273"/>
      <c r="GJ45" s="273"/>
      <c r="GK45" s="273"/>
      <c r="GL45" s="273"/>
      <c r="GM45" s="273"/>
      <c r="GN45" s="273"/>
      <c r="GO45" s="273"/>
      <c r="GP45" s="273"/>
      <c r="GQ45" s="273"/>
      <c r="GR45" s="273"/>
      <c r="GS45" s="273"/>
      <c r="GT45" s="273"/>
      <c r="GU45" s="273"/>
      <c r="GV45" s="273"/>
      <c r="GW45" s="273"/>
      <c r="GX45" s="273"/>
      <c r="GY45" s="273"/>
      <c r="GZ45" s="273"/>
      <c r="HA45" s="273"/>
      <c r="HB45" s="273"/>
      <c r="HC45" s="273"/>
      <c r="HD45" s="273"/>
      <c r="HE45" s="273"/>
      <c r="HF45" s="273"/>
      <c r="HG45" s="273"/>
      <c r="HH45" s="273"/>
      <c r="HI45" s="273"/>
      <c r="HJ45" s="273"/>
      <c r="HK45" s="273"/>
      <c r="HL45" s="273"/>
      <c r="HM45" s="273"/>
      <c r="HN45" s="273"/>
      <c r="HO45" s="273"/>
      <c r="HP45" s="273"/>
      <c r="HQ45" s="273"/>
      <c r="HR45" s="273"/>
      <c r="HS45" s="273"/>
      <c r="HT45" s="273"/>
      <c r="HU45" s="273"/>
      <c r="HV45" s="273"/>
      <c r="HW45" s="273"/>
      <c r="HX45" s="273"/>
      <c r="HY45" s="273"/>
      <c r="HZ45" s="273"/>
      <c r="IA45" s="273"/>
      <c r="IB45" s="273"/>
      <c r="IC45" s="273"/>
      <c r="ID45" s="273"/>
      <c r="IE45" s="273"/>
      <c r="IF45" s="273"/>
      <c r="IG45" s="273"/>
      <c r="IH45" s="273"/>
      <c r="II45" s="273"/>
      <c r="IJ45" s="273"/>
      <c r="IK45" s="273"/>
      <c r="IL45" s="273"/>
      <c r="IM45" s="273"/>
      <c r="IN45" s="273"/>
      <c r="IO45" s="273"/>
      <c r="IP45" s="273"/>
      <c r="IQ45" s="273"/>
      <c r="IR45" s="273"/>
      <c r="IS45" s="273"/>
      <c r="IT45" s="273"/>
      <c r="IU45" s="273"/>
      <c r="IV45" s="273"/>
      <c r="IW45" s="273"/>
      <c r="IX45" s="273"/>
      <c r="IY45" s="273"/>
      <c r="IZ45" s="273"/>
      <c r="JA45" s="273"/>
      <c r="JB45" s="273"/>
      <c r="JC45" s="273"/>
      <c r="JD45" s="273"/>
      <c r="JE45" s="273"/>
      <c r="JF45" s="273"/>
      <c r="JG45" s="273"/>
      <c r="JH45" s="273"/>
      <c r="JI45" s="273"/>
      <c r="JJ45" s="273"/>
      <c r="JK45" s="273"/>
      <c r="JL45" s="273"/>
      <c r="JM45" s="273"/>
      <c r="JN45" s="273"/>
      <c r="JO45" s="273"/>
      <c r="JP45" s="273"/>
      <c r="JQ45" s="273"/>
      <c r="JR45" s="273"/>
      <c r="JS45" s="273"/>
      <c r="JT45" s="273"/>
      <c r="JU45" s="273"/>
      <c r="JV45" s="273"/>
      <c r="JW45" s="273"/>
      <c r="JX45" s="273"/>
      <c r="JY45" s="273"/>
      <c r="JZ45" s="273"/>
      <c r="KA45" s="273"/>
      <c r="KB45" s="273"/>
      <c r="KC45" s="273"/>
      <c r="KD45" s="273"/>
      <c r="KE45" s="273"/>
      <c r="KF45" s="273"/>
      <c r="KG45" s="273"/>
      <c r="KH45" s="273"/>
      <c r="KI45" s="273"/>
      <c r="KJ45" s="273"/>
      <c r="KK45" s="273"/>
      <c r="KL45" s="273"/>
      <c r="KM45" s="273"/>
      <c r="KN45" s="273"/>
      <c r="KO45" s="273"/>
      <c r="KP45" s="273"/>
      <c r="KQ45" s="273"/>
      <c r="KR45" s="273"/>
      <c r="KS45" s="273"/>
      <c r="KT45" s="273"/>
      <c r="KU45" s="273"/>
      <c r="KV45" s="273"/>
      <c r="KW45" s="273"/>
      <c r="KX45" s="273"/>
      <c r="KY45" s="273"/>
      <c r="KZ45" s="273"/>
      <c r="LA45" s="273"/>
      <c r="LB45" s="273"/>
      <c r="LC45" s="273"/>
      <c r="LD45" s="273"/>
      <c r="LE45" s="273"/>
      <c r="LF45" s="273"/>
      <c r="LG45" s="273"/>
      <c r="LH45" s="273"/>
      <c r="LI45" s="273"/>
      <c r="LJ45" s="273"/>
      <c r="LK45" s="273"/>
      <c r="LL45" s="273"/>
      <c r="LM45" s="273"/>
      <c r="LN45" s="273"/>
      <c r="LO45" s="273"/>
      <c r="LP45" s="273"/>
      <c r="LQ45" s="273"/>
      <c r="LR45" s="273"/>
      <c r="LS45" s="273"/>
      <c r="LT45" s="273"/>
      <c r="LU45" s="273"/>
      <c r="LV45" s="273"/>
      <c r="LW45" s="273"/>
      <c r="LX45" s="273"/>
      <c r="LY45" s="273"/>
      <c r="LZ45" s="273"/>
      <c r="MA45" s="273"/>
      <c r="MB45" s="273"/>
      <c r="MC45" s="273"/>
      <c r="MD45" s="273"/>
      <c r="ME45" s="273"/>
      <c r="MF45" s="273"/>
      <c r="MG45" s="273"/>
      <c r="MH45" s="273"/>
      <c r="MI45" s="273"/>
      <c r="MJ45" s="273"/>
      <c r="MK45" s="273"/>
      <c r="ML45" s="273"/>
      <c r="MM45" s="273"/>
      <c r="MN45" s="273"/>
      <c r="MO45" s="273"/>
      <c r="MP45" s="273"/>
      <c r="MQ45" s="273"/>
      <c r="MR45" s="273"/>
      <c r="MS45" s="273"/>
      <c r="MT45" s="273"/>
      <c r="MU45" s="273"/>
      <c r="MV45" s="273"/>
      <c r="MW45" s="273"/>
      <c r="MX45" s="273"/>
      <c r="MY45" s="273"/>
      <c r="MZ45" s="273"/>
      <c r="NA45" s="273"/>
      <c r="NB45" s="273"/>
      <c r="NC45" s="273"/>
      <c r="ND45" s="273"/>
      <c r="NE45" s="273"/>
      <c r="NF45" s="273"/>
      <c r="NG45" s="273"/>
      <c r="NH45" s="273"/>
      <c r="NI45" s="273"/>
      <c r="NJ45" s="273"/>
      <c r="NK45" s="273"/>
      <c r="NL45" s="273"/>
      <c r="NM45" s="273"/>
      <c r="NN45" s="273"/>
      <c r="NO45" s="273"/>
      <c r="NP45" s="273"/>
      <c r="NQ45" s="273"/>
      <c r="NR45" s="273"/>
      <c r="NS45" s="273"/>
      <c r="NT45" s="273"/>
      <c r="NU45" s="273"/>
      <c r="NV45" s="273"/>
      <c r="NW45" s="273"/>
      <c r="NX45" s="273"/>
      <c r="NY45" s="273"/>
      <c r="NZ45" s="273"/>
      <c r="OA45" s="273"/>
      <c r="OB45" s="273"/>
      <c r="OC45" s="273"/>
      <c r="OD45" s="273"/>
      <c r="OE45" s="273"/>
      <c r="OF45" s="273"/>
      <c r="OG45" s="273"/>
      <c r="OH45" s="273"/>
      <c r="OI45" s="273"/>
      <c r="OJ45" s="273"/>
      <c r="OK45" s="273"/>
      <c r="OL45" s="273"/>
      <c r="OM45" s="273"/>
      <c r="ON45" s="273"/>
      <c r="OO45" s="273"/>
      <c r="OP45" s="273"/>
      <c r="OQ45" s="273"/>
      <c r="OR45" s="273"/>
      <c r="OS45" s="273"/>
      <c r="OT45" s="273"/>
      <c r="OU45" s="273"/>
      <c r="OV45" s="273"/>
      <c r="OW45" s="273"/>
      <c r="OX45" s="273"/>
      <c r="OY45" s="273"/>
      <c r="OZ45" s="273"/>
      <c r="PA45" s="273"/>
      <c r="PB45" s="273"/>
      <c r="PC45" s="273"/>
      <c r="PD45" s="273"/>
      <c r="PE45" s="273"/>
      <c r="PF45" s="273"/>
      <c r="PG45" s="273"/>
      <c r="PH45" s="273"/>
      <c r="PI45" s="273"/>
      <c r="PJ45" s="273"/>
      <c r="PK45" s="273"/>
      <c r="PL45" s="273"/>
      <c r="PM45" s="273"/>
      <c r="PN45" s="273"/>
      <c r="PO45" s="273"/>
      <c r="PP45" s="273"/>
      <c r="PQ45" s="273"/>
      <c r="PR45" s="273"/>
      <c r="PS45" s="273"/>
      <c r="PT45" s="273"/>
      <c r="PU45" s="273"/>
      <c r="PV45" s="273"/>
      <c r="PW45" s="273"/>
      <c r="PX45" s="273"/>
      <c r="PY45" s="273"/>
      <c r="PZ45" s="273"/>
      <c r="QA45" s="273"/>
      <c r="QB45" s="273"/>
      <c r="QC45" s="273"/>
      <c r="QD45" s="273"/>
      <c r="QE45" s="273"/>
      <c r="QF45" s="273"/>
      <c r="QG45" s="273"/>
      <c r="QH45" s="273"/>
      <c r="QI45" s="273"/>
      <c r="QJ45" s="273"/>
      <c r="QK45" s="273"/>
      <c r="QL45" s="273"/>
      <c r="QM45" s="273"/>
      <c r="QN45" s="273"/>
      <c r="QO45" s="273"/>
      <c r="QP45" s="273"/>
      <c r="QQ45" s="273"/>
      <c r="QR45" s="273"/>
      <c r="QS45" s="273"/>
      <c r="QT45" s="273"/>
      <c r="QU45" s="273"/>
      <c r="QV45" s="273"/>
      <c r="QW45" s="273"/>
      <c r="QX45" s="273"/>
      <c r="QY45" s="273"/>
      <c r="QZ45" s="273"/>
      <c r="RA45" s="273"/>
      <c r="RB45" s="273"/>
      <c r="RC45" s="273"/>
      <c r="RD45" s="273"/>
      <c r="RE45" s="273"/>
      <c r="RF45" s="273"/>
      <c r="RG45" s="273"/>
      <c r="RH45" s="273"/>
      <c r="RI45" s="273"/>
      <c r="RJ45" s="273"/>
      <c r="RK45" s="273"/>
      <c r="RL45" s="273"/>
      <c r="RM45" s="273"/>
      <c r="RN45" s="273"/>
      <c r="RO45" s="273"/>
      <c r="RP45" s="273"/>
      <c r="RQ45" s="273"/>
      <c r="RR45" s="273"/>
      <c r="RS45" s="273"/>
      <c r="RT45" s="273"/>
      <c r="RU45" s="273"/>
      <c r="RV45" s="273"/>
      <c r="RW45" s="273"/>
      <c r="RX45" s="273"/>
      <c r="RY45" s="273"/>
      <c r="RZ45" s="273"/>
      <c r="SA45" s="273"/>
      <c r="SB45" s="273"/>
      <c r="SC45" s="273"/>
      <c r="SD45" s="273"/>
      <c r="SE45" s="273"/>
      <c r="SF45" s="273"/>
      <c r="SG45" s="273"/>
      <c r="SH45" s="273"/>
      <c r="SI45" s="273"/>
      <c r="SJ45" s="273"/>
      <c r="SK45" s="273"/>
      <c r="SL45" s="273"/>
      <c r="SM45" s="273"/>
      <c r="SN45" s="273"/>
      <c r="SO45" s="273"/>
      <c r="SP45" s="273"/>
      <c r="SQ45" s="273"/>
      <c r="SR45" s="273"/>
      <c r="SS45" s="273"/>
      <c r="ST45" s="273"/>
      <c r="SU45" s="273"/>
      <c r="SV45" s="273"/>
      <c r="SW45" s="273"/>
      <c r="SX45" s="273"/>
      <c r="SY45" s="273"/>
      <c r="SZ45" s="273"/>
      <c r="TA45" s="273"/>
      <c r="TB45" s="273"/>
      <c r="TC45" s="273"/>
      <c r="TD45" s="273"/>
      <c r="TE45" s="273"/>
      <c r="TF45" s="273"/>
      <c r="TG45" s="273"/>
      <c r="TH45" s="273"/>
      <c r="TI45" s="273"/>
      <c r="TJ45" s="273"/>
      <c r="TK45" s="273"/>
      <c r="TL45" s="273"/>
      <c r="TM45" s="273"/>
      <c r="TN45" s="273"/>
      <c r="TO45" s="273"/>
      <c r="TP45" s="273"/>
      <c r="TQ45" s="273"/>
      <c r="TR45" s="273"/>
      <c r="TS45" s="273"/>
      <c r="TT45" s="273"/>
      <c r="TU45" s="273"/>
      <c r="TV45" s="273"/>
      <c r="TW45" s="273"/>
      <c r="TX45" s="273"/>
      <c r="TY45" s="273"/>
      <c r="TZ45" s="273"/>
      <c r="UA45" s="273"/>
      <c r="UB45" s="273"/>
      <c r="UC45" s="273"/>
      <c r="UD45" s="273"/>
      <c r="UE45" s="273"/>
      <c r="UF45" s="273"/>
      <c r="UG45" s="273"/>
      <c r="UH45" s="273"/>
      <c r="UI45" s="273"/>
      <c r="UJ45" s="273"/>
      <c r="UK45" s="273"/>
      <c r="UL45" s="273"/>
      <c r="UM45" s="273"/>
      <c r="UN45" s="273"/>
      <c r="UO45" s="273"/>
      <c r="UP45" s="273"/>
      <c r="UQ45" s="273"/>
      <c r="UR45" s="273"/>
      <c r="US45" s="273"/>
      <c r="UT45" s="273"/>
      <c r="UU45" s="273"/>
      <c r="UV45" s="273"/>
      <c r="UW45" s="273"/>
      <c r="UX45" s="273"/>
      <c r="UY45" s="273"/>
      <c r="UZ45" s="273"/>
      <c r="VA45" s="273"/>
      <c r="VB45" s="273"/>
      <c r="VC45" s="273"/>
      <c r="VD45" s="273"/>
      <c r="VE45" s="273"/>
      <c r="VF45" s="273"/>
      <c r="VG45" s="273"/>
      <c r="VH45" s="273"/>
      <c r="VI45" s="273"/>
      <c r="VJ45" s="273"/>
      <c r="VK45" s="273"/>
      <c r="VL45" s="273"/>
      <c r="VM45" s="273"/>
      <c r="VN45" s="273"/>
      <c r="VO45" s="273"/>
      <c r="VP45" s="273"/>
      <c r="VQ45" s="273"/>
      <c r="VR45" s="273"/>
      <c r="VS45" s="273"/>
      <c r="VT45" s="273"/>
      <c r="VU45" s="273"/>
      <c r="VV45" s="273"/>
      <c r="VW45" s="273"/>
      <c r="VX45" s="273"/>
      <c r="VY45" s="273"/>
      <c r="VZ45" s="273"/>
      <c r="WA45" s="273"/>
      <c r="WB45" s="273"/>
      <c r="WC45" s="273"/>
      <c r="WD45" s="273"/>
      <c r="WE45" s="273"/>
      <c r="WF45" s="273"/>
      <c r="WG45" s="273"/>
      <c r="WH45" s="273"/>
      <c r="WI45" s="273"/>
      <c r="WJ45" s="273"/>
      <c r="WK45" s="273"/>
      <c r="WL45" s="273"/>
      <c r="WM45" s="273"/>
      <c r="WN45" s="273"/>
      <c r="WO45" s="273"/>
      <c r="WP45" s="273"/>
      <c r="WQ45" s="273"/>
      <c r="WR45" s="273"/>
      <c r="WS45" s="273"/>
      <c r="WT45" s="273"/>
      <c r="WU45" s="273"/>
      <c r="WV45" s="273"/>
      <c r="WW45" s="273"/>
      <c r="WX45" s="273"/>
      <c r="WY45" s="273"/>
      <c r="WZ45" s="273"/>
      <c r="XA45" s="273"/>
      <c r="XB45" s="273"/>
      <c r="XC45" s="273"/>
      <c r="XD45" s="273"/>
      <c r="XE45" s="273"/>
      <c r="XF45" s="273"/>
      <c r="XG45" s="273"/>
      <c r="XH45" s="273"/>
      <c r="XI45" s="273"/>
      <c r="XJ45" s="273"/>
      <c r="XK45" s="273"/>
      <c r="XL45" s="273"/>
      <c r="XM45" s="273"/>
      <c r="XN45" s="273"/>
      <c r="XO45" s="273"/>
      <c r="XP45" s="273"/>
      <c r="XQ45" s="273"/>
      <c r="XR45" s="273"/>
      <c r="XS45" s="273"/>
      <c r="XT45" s="273"/>
      <c r="XU45" s="273"/>
      <c r="XV45" s="273"/>
      <c r="XW45" s="273"/>
      <c r="XX45" s="273"/>
      <c r="XY45" s="273"/>
      <c r="XZ45" s="273"/>
      <c r="YA45" s="273"/>
      <c r="YB45" s="273"/>
      <c r="YC45" s="273"/>
      <c r="YD45" s="273"/>
      <c r="YE45" s="273"/>
      <c r="YF45" s="273"/>
      <c r="YG45" s="273"/>
      <c r="YH45" s="273"/>
      <c r="YI45" s="273"/>
      <c r="YJ45" s="273"/>
      <c r="YK45" s="273"/>
      <c r="YL45" s="273"/>
      <c r="YM45" s="273"/>
      <c r="YN45" s="273"/>
      <c r="YO45" s="273"/>
      <c r="YP45" s="273"/>
      <c r="YQ45" s="273"/>
      <c r="YR45" s="273"/>
      <c r="YS45" s="273"/>
      <c r="YT45" s="273"/>
      <c r="YU45" s="273"/>
      <c r="YV45" s="273"/>
      <c r="YW45" s="273"/>
      <c r="YX45" s="273"/>
      <c r="YY45" s="273"/>
      <c r="YZ45" s="273"/>
      <c r="ZA45" s="273"/>
      <c r="ZB45" s="273"/>
      <c r="ZC45" s="273"/>
      <c r="ZD45" s="273"/>
      <c r="ZE45" s="273"/>
      <c r="ZF45" s="273"/>
      <c r="ZG45" s="273"/>
      <c r="ZH45" s="273"/>
      <c r="ZI45" s="273"/>
      <c r="ZJ45" s="273"/>
      <c r="ZK45" s="273"/>
      <c r="ZL45" s="273"/>
      <c r="ZM45" s="273"/>
      <c r="ZN45" s="273"/>
      <c r="ZO45" s="273"/>
      <c r="ZP45" s="273"/>
      <c r="ZQ45" s="273"/>
      <c r="ZR45" s="273"/>
      <c r="ZS45" s="273"/>
      <c r="ZT45" s="273"/>
      <c r="ZU45" s="273"/>
      <c r="ZV45" s="273"/>
      <c r="ZW45" s="273"/>
      <c r="ZX45" s="273"/>
      <c r="ZY45" s="273"/>
      <c r="ZZ45" s="273"/>
      <c r="AAA45" s="273"/>
      <c r="AAB45" s="273"/>
      <c r="AAC45" s="273"/>
      <c r="AAD45" s="273"/>
      <c r="AAE45" s="273"/>
      <c r="AAF45" s="273"/>
      <c r="AAG45" s="273"/>
      <c r="AAH45" s="273"/>
      <c r="AAI45" s="273"/>
      <c r="AAJ45" s="273"/>
      <c r="AAK45" s="273"/>
      <c r="AAL45" s="273"/>
      <c r="AAM45" s="273"/>
      <c r="AAN45" s="273"/>
      <c r="AAO45" s="273"/>
      <c r="AAP45" s="273"/>
      <c r="AAQ45" s="273"/>
      <c r="AAR45" s="273"/>
      <c r="AAS45" s="273"/>
      <c r="AAT45" s="273"/>
      <c r="AAU45" s="273"/>
      <c r="AAV45" s="273"/>
      <c r="AAW45" s="273"/>
      <c r="AAX45" s="273"/>
      <c r="AAY45" s="273"/>
      <c r="AAZ45" s="273"/>
      <c r="ABA45" s="273"/>
      <c r="ABB45" s="273"/>
      <c r="ABC45" s="273"/>
      <c r="ABD45" s="273"/>
      <c r="ABE45" s="273"/>
      <c r="ABF45" s="273"/>
      <c r="ABG45" s="273"/>
      <c r="ABH45" s="273"/>
      <c r="ABI45" s="273"/>
      <c r="ABJ45" s="273"/>
      <c r="ABK45" s="273"/>
      <c r="ABL45" s="273"/>
      <c r="ABM45" s="273"/>
      <c r="ABN45" s="273"/>
      <c r="ABO45" s="273"/>
      <c r="ABP45" s="273"/>
      <c r="ABQ45" s="273"/>
      <c r="ABR45" s="273"/>
      <c r="ABS45" s="273"/>
      <c r="ABT45" s="273"/>
      <c r="ABU45" s="273"/>
      <c r="ABV45" s="273"/>
      <c r="ABW45" s="273"/>
      <c r="ABX45" s="273"/>
      <c r="ABY45" s="273"/>
      <c r="ABZ45" s="273"/>
      <c r="ACA45" s="273"/>
      <c r="ACB45" s="273"/>
      <c r="ACC45" s="273"/>
      <c r="ACD45" s="273"/>
      <c r="ACE45" s="273"/>
      <c r="ACF45" s="273"/>
      <c r="ACG45" s="273"/>
      <c r="ACH45" s="273"/>
      <c r="ACI45" s="273"/>
      <c r="ACJ45" s="273"/>
      <c r="ACK45" s="273"/>
      <c r="ACL45" s="273"/>
      <c r="ACM45" s="273"/>
      <c r="ACN45" s="273"/>
      <c r="ACO45" s="273"/>
      <c r="ACP45" s="273"/>
      <c r="ACQ45" s="273"/>
      <c r="ACR45" s="273"/>
      <c r="ACS45" s="273"/>
      <c r="ACT45" s="273"/>
      <c r="ACU45" s="273"/>
      <c r="ACV45" s="273"/>
      <c r="ACW45" s="273"/>
      <c r="ACX45" s="273"/>
      <c r="ACY45" s="273"/>
      <c r="ACZ45" s="273"/>
      <c r="ADA45" s="273"/>
      <c r="ADB45" s="273"/>
      <c r="ADC45" s="273"/>
      <c r="ADD45" s="273"/>
      <c r="ADE45" s="273"/>
      <c r="ADF45" s="273"/>
      <c r="ADG45" s="273"/>
      <c r="ADH45" s="273"/>
      <c r="ADI45" s="273"/>
      <c r="ADJ45" s="273"/>
      <c r="ADK45" s="273"/>
      <c r="ADL45" s="273"/>
      <c r="ADM45" s="273"/>
      <c r="ADN45" s="273"/>
      <c r="ADO45" s="273"/>
      <c r="ADP45" s="273"/>
      <c r="ADQ45" s="273"/>
      <c r="ADR45" s="273"/>
      <c r="ADS45" s="273"/>
      <c r="ADT45" s="273"/>
      <c r="ADU45" s="273"/>
      <c r="ADV45" s="273"/>
      <c r="ADW45" s="273"/>
      <c r="ADX45" s="273"/>
      <c r="ADY45" s="273"/>
      <c r="ADZ45" s="273"/>
      <c r="AEA45" s="273"/>
      <c r="AEB45" s="273"/>
      <c r="AEC45" s="273"/>
      <c r="AED45" s="273"/>
      <c r="AEE45" s="273"/>
      <c r="AEF45" s="273"/>
      <c r="AEG45" s="273"/>
      <c r="AEH45" s="273"/>
      <c r="AEI45" s="273"/>
      <c r="AEJ45" s="273"/>
      <c r="AEK45" s="273"/>
      <c r="AEL45" s="273"/>
      <c r="AEM45" s="273"/>
      <c r="AEN45" s="273"/>
      <c r="AEO45" s="273"/>
      <c r="AEP45" s="273"/>
      <c r="AEQ45" s="273"/>
      <c r="AER45" s="273"/>
      <c r="AES45" s="273"/>
      <c r="AET45" s="273"/>
      <c r="AEU45" s="273"/>
      <c r="AEV45" s="273"/>
      <c r="AEW45" s="273"/>
      <c r="AEX45" s="273"/>
      <c r="AEY45" s="273"/>
      <c r="AEZ45" s="273"/>
      <c r="AFA45" s="273"/>
      <c r="AFB45" s="273"/>
      <c r="AFC45" s="273"/>
      <c r="AFD45" s="273"/>
      <c r="AFE45" s="273"/>
      <c r="AFF45" s="273"/>
      <c r="AFG45" s="273"/>
      <c r="AFH45" s="273"/>
      <c r="AFI45" s="273"/>
      <c r="AFJ45" s="273"/>
      <c r="AFK45" s="273"/>
      <c r="AFL45" s="273"/>
      <c r="AFM45" s="273"/>
      <c r="AFN45" s="273"/>
      <c r="AFO45" s="273"/>
      <c r="AFP45" s="273"/>
      <c r="AFQ45" s="273"/>
      <c r="AFR45" s="273"/>
      <c r="AFS45" s="273"/>
      <c r="AFT45" s="273"/>
      <c r="AFU45" s="273"/>
      <c r="AFV45" s="273"/>
      <c r="AFW45" s="273"/>
      <c r="AFX45" s="273"/>
      <c r="AFY45" s="273"/>
      <c r="AFZ45" s="273"/>
      <c r="AGA45" s="273"/>
      <c r="AGB45" s="273"/>
      <c r="AGC45" s="273"/>
      <c r="AGD45" s="273"/>
      <c r="AGE45" s="273"/>
      <c r="AGF45" s="273"/>
      <c r="AGG45" s="273"/>
      <c r="AGH45" s="273"/>
      <c r="AGI45" s="273"/>
      <c r="AGJ45" s="273"/>
      <c r="AGK45" s="273"/>
      <c r="AGL45" s="273"/>
      <c r="AGM45" s="273"/>
      <c r="AGN45" s="273"/>
      <c r="AGO45" s="273"/>
      <c r="AGP45" s="273"/>
      <c r="AGQ45" s="273"/>
      <c r="AGR45" s="273"/>
      <c r="AGS45" s="273"/>
      <c r="AGT45" s="273"/>
      <c r="AGU45" s="273"/>
      <c r="AGV45" s="273"/>
      <c r="AGW45" s="273"/>
      <c r="AGX45" s="273"/>
      <c r="AGY45" s="273"/>
      <c r="AGZ45" s="273"/>
      <c r="AHA45" s="273"/>
      <c r="AHB45" s="273"/>
      <c r="AHC45" s="273"/>
      <c r="AHD45" s="273"/>
      <c r="AHE45" s="273"/>
      <c r="AHF45" s="273"/>
      <c r="AHG45" s="273"/>
      <c r="AHH45" s="273"/>
      <c r="AHI45" s="273"/>
      <c r="AHJ45" s="273"/>
      <c r="AHK45" s="273"/>
      <c r="AHL45" s="273"/>
      <c r="AHM45" s="273"/>
      <c r="AHN45" s="273"/>
      <c r="AHO45" s="273"/>
      <c r="AHP45" s="273"/>
      <c r="AHQ45" s="273"/>
      <c r="AHR45" s="273"/>
      <c r="AHS45" s="273"/>
      <c r="AHT45" s="273"/>
      <c r="AHU45" s="273"/>
      <c r="AHV45" s="273"/>
      <c r="AHW45" s="273"/>
      <c r="AHX45" s="273"/>
      <c r="AHY45" s="273"/>
      <c r="AHZ45" s="273"/>
      <c r="AIA45" s="273"/>
      <c r="AIB45" s="273"/>
      <c r="AIC45" s="273"/>
      <c r="AID45" s="273"/>
      <c r="AIE45" s="273"/>
      <c r="AIF45" s="273"/>
      <c r="AIG45" s="273"/>
      <c r="AIH45" s="273"/>
      <c r="AII45" s="273"/>
      <c r="AIJ45" s="273"/>
      <c r="AIK45" s="273"/>
      <c r="AIL45" s="273"/>
      <c r="AIM45" s="273"/>
      <c r="AIN45" s="273"/>
      <c r="AIO45" s="273"/>
      <c r="AIP45" s="273"/>
      <c r="AIQ45" s="273"/>
      <c r="AIR45" s="273"/>
      <c r="AIS45" s="273"/>
      <c r="AIT45" s="273"/>
      <c r="AIU45" s="273"/>
      <c r="AIV45" s="273"/>
      <c r="AIW45" s="273"/>
      <c r="AIX45" s="273"/>
      <c r="AIY45" s="273"/>
      <c r="AIZ45" s="273"/>
      <c r="AJA45" s="273"/>
      <c r="AJB45" s="273"/>
      <c r="AJC45" s="273"/>
      <c r="AJD45" s="273"/>
      <c r="AJE45" s="273"/>
      <c r="AJF45" s="273"/>
      <c r="AJG45" s="273"/>
      <c r="AJH45" s="273"/>
      <c r="AJI45" s="273"/>
      <c r="AJJ45" s="273"/>
      <c r="AJK45" s="273"/>
      <c r="AJL45" s="273"/>
      <c r="AJM45" s="273"/>
      <c r="AJN45" s="273"/>
      <c r="AJO45" s="273"/>
      <c r="AJP45" s="273"/>
      <c r="AJQ45" s="273"/>
      <c r="AJR45" s="273"/>
      <c r="AJS45" s="273"/>
      <c r="AJT45" s="273"/>
      <c r="AJU45" s="273"/>
      <c r="AJV45" s="273"/>
      <c r="AJW45" s="273"/>
      <c r="AJX45" s="273"/>
      <c r="AJY45" s="273"/>
      <c r="AJZ45" s="273"/>
      <c r="AKA45" s="273"/>
      <c r="AKB45" s="273"/>
      <c r="AKC45" s="273"/>
      <c r="AKD45" s="273"/>
      <c r="AKE45" s="273"/>
      <c r="AKF45" s="273"/>
      <c r="AKG45" s="273"/>
      <c r="AKH45" s="273"/>
      <c r="AKI45" s="273"/>
      <c r="AKJ45" s="273"/>
      <c r="AKK45" s="273"/>
      <c r="AKL45" s="273"/>
      <c r="AKM45" s="273"/>
      <c r="AKN45" s="273"/>
      <c r="AKO45" s="273"/>
      <c r="AKP45" s="273"/>
      <c r="AKQ45" s="273"/>
      <c r="AKR45" s="273"/>
      <c r="AKS45" s="273"/>
      <c r="AKT45" s="273"/>
      <c r="AKU45" s="273"/>
      <c r="AKV45" s="273"/>
      <c r="AKW45" s="273"/>
      <c r="AKX45" s="273"/>
      <c r="AKY45" s="273"/>
      <c r="AKZ45" s="273"/>
      <c r="ALA45" s="273"/>
      <c r="ALB45" s="273"/>
      <c r="ALC45" s="273"/>
      <c r="ALD45" s="273"/>
      <c r="ALE45" s="273"/>
      <c r="ALF45" s="273"/>
      <c r="ALG45" s="273"/>
      <c r="ALH45" s="273"/>
      <c r="ALI45" s="273"/>
      <c r="ALJ45" s="273"/>
      <c r="ALK45" s="273"/>
      <c r="ALL45" s="273"/>
      <c r="ALM45" s="273"/>
      <c r="ALN45" s="273"/>
      <c r="ALO45" s="273"/>
      <c r="ALP45" s="273"/>
      <c r="ALQ45" s="273"/>
      <c r="ALR45" s="273"/>
      <c r="ALS45" s="273"/>
      <c r="ALT45" s="273"/>
      <c r="ALU45" s="273"/>
      <c r="ALV45" s="273"/>
      <c r="ALW45" s="273"/>
      <c r="ALX45" s="273"/>
      <c r="ALY45" s="273"/>
      <c r="ALZ45" s="273"/>
      <c r="AMA45" s="273"/>
      <c r="AMB45" s="273"/>
      <c r="AMC45" s="273"/>
      <c r="AMD45" s="273"/>
      <c r="AME45" s="273"/>
      <c r="AMF45" s="273"/>
      <c r="AMG45" s="273"/>
      <c r="AMH45" s="273"/>
      <c r="AMI45" s="273"/>
      <c r="AMJ45" s="273"/>
    </row>
    <row r="46" spans="1:1024" ht="10.5" customHeight="1" x14ac:dyDescent="0.2">
      <c r="A46" s="341">
        <v>35</v>
      </c>
      <c r="B46" s="342">
        <v>0.33</v>
      </c>
      <c r="C46" s="368"/>
      <c r="D46" s="1627"/>
      <c r="E46" s="344" t="s">
        <v>50</v>
      </c>
      <c r="F46" s="383"/>
      <c r="G46" s="383"/>
      <c r="H46" s="359"/>
      <c r="I46" s="359"/>
      <c r="J46" s="384"/>
      <c r="K46" s="348"/>
      <c r="L46" s="348"/>
      <c r="M46" s="348"/>
      <c r="N46" s="348"/>
      <c r="O46" s="348"/>
      <c r="P46" s="349"/>
      <c r="Q46" s="349"/>
      <c r="R46" s="367"/>
      <c r="S46" s="351"/>
      <c r="T46" s="362">
        <v>35</v>
      </c>
      <c r="U46" s="1626"/>
      <c r="V46" s="363" t="s">
        <v>50</v>
      </c>
      <c r="W46" s="383"/>
      <c r="X46" s="383"/>
      <c r="Y46" s="359"/>
      <c r="Z46" s="359"/>
      <c r="AA46" s="384"/>
      <c r="AB46" s="364"/>
      <c r="AC46" s="355"/>
      <c r="AD46" s="355"/>
      <c r="AE46" s="356"/>
      <c r="AF46" s="365"/>
      <c r="AG46" s="365"/>
      <c r="AH46" s="365"/>
      <c r="AI46" s="365"/>
      <c r="AJ46" s="365"/>
      <c r="AK46" s="365"/>
      <c r="AL46" s="365"/>
      <c r="AM46" s="365"/>
      <c r="AN46" s="365"/>
      <c r="AO46" s="365"/>
      <c r="AP46" s="365"/>
      <c r="AQ46" s="365"/>
      <c r="AR46" s="358"/>
      <c r="AS46" s="358"/>
      <c r="AT46" s="359"/>
      <c r="AU46" s="359"/>
      <c r="AV46" s="359"/>
      <c r="AW46" s="359"/>
      <c r="AX46" s="359"/>
      <c r="AY46" s="359"/>
      <c r="AZ46" s="359"/>
      <c r="BA46" s="359"/>
      <c r="BB46" s="364"/>
      <c r="BC46" s="364"/>
      <c r="BD46" s="355"/>
      <c r="BE46" s="355"/>
      <c r="BF46" s="273"/>
      <c r="BG46" s="273"/>
      <c r="BH46" s="273"/>
      <c r="BI46" s="273"/>
      <c r="BJ46" s="273"/>
      <c r="BK46" s="273"/>
      <c r="BL46" s="273"/>
      <c r="BM46" s="273"/>
      <c r="BN46" s="273"/>
      <c r="BO46" s="273"/>
      <c r="BP46" s="273"/>
      <c r="BQ46" s="273"/>
      <c r="BR46" s="273"/>
      <c r="BS46" s="273"/>
      <c r="BT46" s="273"/>
      <c r="BU46" s="273"/>
      <c r="BV46" s="273"/>
      <c r="BW46" s="273"/>
      <c r="BX46" s="273"/>
      <c r="BY46" s="273"/>
      <c r="BZ46" s="273"/>
      <c r="CA46" s="273"/>
      <c r="CB46" s="273"/>
      <c r="CC46" s="273"/>
      <c r="CD46" s="273"/>
      <c r="CE46" s="273"/>
      <c r="CF46" s="273"/>
      <c r="CG46" s="273"/>
      <c r="CH46" s="273"/>
      <c r="CI46" s="273"/>
      <c r="CJ46" s="273"/>
      <c r="CK46" s="273"/>
      <c r="CL46" s="273"/>
      <c r="CM46" s="273"/>
      <c r="CN46" s="273"/>
      <c r="CO46" s="273"/>
      <c r="CP46" s="273"/>
      <c r="CQ46" s="273"/>
      <c r="CR46" s="273"/>
      <c r="CS46" s="273"/>
      <c r="CT46" s="273"/>
      <c r="CU46" s="273"/>
      <c r="CV46" s="273"/>
      <c r="CW46" s="273"/>
      <c r="CX46" s="273"/>
      <c r="CY46" s="273"/>
      <c r="CZ46" s="273"/>
      <c r="DA46" s="273"/>
      <c r="DB46" s="273"/>
      <c r="DC46" s="273"/>
      <c r="DD46" s="273"/>
      <c r="DE46" s="273"/>
      <c r="DF46" s="273"/>
      <c r="DG46" s="273"/>
      <c r="DH46" s="273"/>
      <c r="DI46" s="273"/>
      <c r="DJ46" s="273"/>
      <c r="DK46" s="273"/>
      <c r="DL46" s="273"/>
      <c r="DM46" s="273"/>
      <c r="DN46" s="273"/>
      <c r="DO46" s="273"/>
      <c r="DP46" s="273"/>
      <c r="DQ46" s="273"/>
      <c r="DR46" s="273"/>
      <c r="DS46" s="273"/>
      <c r="DT46" s="273"/>
      <c r="DU46" s="273"/>
      <c r="DV46" s="273"/>
      <c r="DW46" s="273"/>
      <c r="DX46" s="273"/>
      <c r="DY46" s="273"/>
      <c r="DZ46" s="273"/>
      <c r="EA46" s="273"/>
      <c r="EB46" s="273"/>
      <c r="EC46" s="273"/>
      <c r="ED46" s="273"/>
      <c r="EE46" s="273"/>
      <c r="EF46" s="273"/>
      <c r="EG46" s="273"/>
      <c r="EH46" s="273"/>
      <c r="EI46" s="273"/>
      <c r="EJ46" s="273"/>
      <c r="EK46" s="273"/>
      <c r="EL46" s="273"/>
      <c r="EM46" s="273"/>
      <c r="EN46" s="273"/>
      <c r="EO46" s="273"/>
      <c r="EP46" s="273"/>
      <c r="EQ46" s="273"/>
      <c r="ER46" s="273"/>
      <c r="ES46" s="273"/>
      <c r="ET46" s="273"/>
      <c r="EU46" s="273"/>
      <c r="EV46" s="273"/>
      <c r="EW46" s="273"/>
      <c r="EX46" s="273"/>
      <c r="EY46" s="273"/>
      <c r="EZ46" s="273"/>
      <c r="FA46" s="273"/>
      <c r="FB46" s="273"/>
      <c r="FC46" s="273"/>
      <c r="FD46" s="273"/>
      <c r="FE46" s="273"/>
      <c r="FF46" s="273"/>
      <c r="FG46" s="273"/>
      <c r="FH46" s="273"/>
      <c r="FI46" s="273"/>
      <c r="FJ46" s="273"/>
      <c r="FK46" s="273"/>
      <c r="FL46" s="273"/>
      <c r="FM46" s="273"/>
      <c r="FN46" s="273"/>
      <c r="FO46" s="273"/>
      <c r="FP46" s="273"/>
      <c r="FQ46" s="273"/>
      <c r="FR46" s="273"/>
      <c r="FS46" s="273"/>
      <c r="FT46" s="273"/>
      <c r="FU46" s="273"/>
      <c r="FV46" s="273"/>
      <c r="FW46" s="273"/>
      <c r="FX46" s="273"/>
      <c r="FY46" s="273"/>
      <c r="FZ46" s="273"/>
      <c r="GA46" s="273"/>
      <c r="GB46" s="273"/>
      <c r="GC46" s="273"/>
      <c r="GD46" s="273"/>
      <c r="GE46" s="273"/>
      <c r="GF46" s="273"/>
      <c r="GG46" s="273"/>
      <c r="GH46" s="273"/>
      <c r="GI46" s="273"/>
      <c r="GJ46" s="273"/>
      <c r="GK46" s="273"/>
      <c r="GL46" s="273"/>
      <c r="GM46" s="273"/>
      <c r="GN46" s="273"/>
      <c r="GO46" s="273"/>
      <c r="GP46" s="273"/>
      <c r="GQ46" s="273"/>
      <c r="GR46" s="273"/>
      <c r="GS46" s="273"/>
      <c r="GT46" s="273"/>
      <c r="GU46" s="273"/>
      <c r="GV46" s="273"/>
      <c r="GW46" s="273"/>
      <c r="GX46" s="273"/>
      <c r="GY46" s="273"/>
      <c r="GZ46" s="273"/>
      <c r="HA46" s="273"/>
      <c r="HB46" s="273"/>
      <c r="HC46" s="273"/>
      <c r="HD46" s="273"/>
      <c r="HE46" s="273"/>
      <c r="HF46" s="273"/>
      <c r="HG46" s="273"/>
      <c r="HH46" s="273"/>
      <c r="HI46" s="273"/>
      <c r="HJ46" s="273"/>
      <c r="HK46" s="273"/>
      <c r="HL46" s="273"/>
      <c r="HM46" s="273"/>
      <c r="HN46" s="273"/>
      <c r="HO46" s="273"/>
      <c r="HP46" s="273"/>
      <c r="HQ46" s="273"/>
      <c r="HR46" s="273"/>
      <c r="HS46" s="273"/>
      <c r="HT46" s="273"/>
      <c r="HU46" s="273"/>
      <c r="HV46" s="273"/>
      <c r="HW46" s="273"/>
      <c r="HX46" s="273"/>
      <c r="HY46" s="273"/>
      <c r="HZ46" s="273"/>
      <c r="IA46" s="273"/>
      <c r="IB46" s="273"/>
      <c r="IC46" s="273"/>
      <c r="ID46" s="273"/>
      <c r="IE46" s="273"/>
      <c r="IF46" s="273"/>
      <c r="IG46" s="273"/>
      <c r="IH46" s="273"/>
      <c r="II46" s="273"/>
      <c r="IJ46" s="273"/>
      <c r="IK46" s="273"/>
      <c r="IL46" s="273"/>
      <c r="IM46" s="273"/>
      <c r="IN46" s="273"/>
      <c r="IO46" s="273"/>
      <c r="IP46" s="273"/>
      <c r="IQ46" s="273"/>
      <c r="IR46" s="273"/>
      <c r="IS46" s="273"/>
      <c r="IT46" s="273"/>
      <c r="IU46" s="273"/>
      <c r="IV46" s="273"/>
      <c r="IW46" s="273"/>
      <c r="IX46" s="273"/>
      <c r="IY46" s="273"/>
      <c r="IZ46" s="273"/>
      <c r="JA46" s="273"/>
      <c r="JB46" s="273"/>
      <c r="JC46" s="273"/>
      <c r="JD46" s="273"/>
      <c r="JE46" s="273"/>
      <c r="JF46" s="273"/>
      <c r="JG46" s="273"/>
      <c r="JH46" s="273"/>
      <c r="JI46" s="273"/>
      <c r="JJ46" s="273"/>
      <c r="JK46" s="273"/>
      <c r="JL46" s="273"/>
      <c r="JM46" s="273"/>
      <c r="JN46" s="273"/>
      <c r="JO46" s="273"/>
      <c r="JP46" s="273"/>
      <c r="JQ46" s="273"/>
      <c r="JR46" s="273"/>
      <c r="JS46" s="273"/>
      <c r="JT46" s="273"/>
      <c r="JU46" s="273"/>
      <c r="JV46" s="273"/>
      <c r="JW46" s="273"/>
      <c r="JX46" s="273"/>
      <c r="JY46" s="273"/>
      <c r="JZ46" s="273"/>
      <c r="KA46" s="273"/>
      <c r="KB46" s="273"/>
      <c r="KC46" s="273"/>
      <c r="KD46" s="273"/>
      <c r="KE46" s="273"/>
      <c r="KF46" s="273"/>
      <c r="KG46" s="273"/>
      <c r="KH46" s="273"/>
      <c r="KI46" s="273"/>
      <c r="KJ46" s="273"/>
      <c r="KK46" s="273"/>
      <c r="KL46" s="273"/>
      <c r="KM46" s="273"/>
      <c r="KN46" s="273"/>
      <c r="KO46" s="273"/>
      <c r="KP46" s="273"/>
      <c r="KQ46" s="273"/>
      <c r="KR46" s="273"/>
      <c r="KS46" s="273"/>
      <c r="KT46" s="273"/>
      <c r="KU46" s="273"/>
      <c r="KV46" s="273"/>
      <c r="KW46" s="273"/>
      <c r="KX46" s="273"/>
      <c r="KY46" s="273"/>
      <c r="KZ46" s="273"/>
      <c r="LA46" s="273"/>
      <c r="LB46" s="273"/>
      <c r="LC46" s="273"/>
      <c r="LD46" s="273"/>
      <c r="LE46" s="273"/>
      <c r="LF46" s="273"/>
      <c r="LG46" s="273"/>
      <c r="LH46" s="273"/>
      <c r="LI46" s="273"/>
      <c r="LJ46" s="273"/>
      <c r="LK46" s="273"/>
      <c r="LL46" s="273"/>
      <c r="LM46" s="273"/>
      <c r="LN46" s="273"/>
      <c r="LO46" s="273"/>
      <c r="LP46" s="273"/>
      <c r="LQ46" s="273"/>
      <c r="LR46" s="273"/>
      <c r="LS46" s="273"/>
      <c r="LT46" s="273"/>
      <c r="LU46" s="273"/>
      <c r="LV46" s="273"/>
      <c r="LW46" s="273"/>
      <c r="LX46" s="273"/>
      <c r="LY46" s="273"/>
      <c r="LZ46" s="273"/>
      <c r="MA46" s="273"/>
      <c r="MB46" s="273"/>
      <c r="MC46" s="273"/>
      <c r="MD46" s="273"/>
      <c r="ME46" s="273"/>
      <c r="MF46" s="273"/>
      <c r="MG46" s="273"/>
      <c r="MH46" s="273"/>
      <c r="MI46" s="273"/>
      <c r="MJ46" s="273"/>
      <c r="MK46" s="273"/>
      <c r="ML46" s="273"/>
      <c r="MM46" s="273"/>
      <c r="MN46" s="273"/>
      <c r="MO46" s="273"/>
      <c r="MP46" s="273"/>
      <c r="MQ46" s="273"/>
      <c r="MR46" s="273"/>
      <c r="MS46" s="273"/>
      <c r="MT46" s="273"/>
      <c r="MU46" s="273"/>
      <c r="MV46" s="273"/>
      <c r="MW46" s="273"/>
      <c r="MX46" s="273"/>
      <c r="MY46" s="273"/>
      <c r="MZ46" s="273"/>
      <c r="NA46" s="273"/>
      <c r="NB46" s="273"/>
      <c r="NC46" s="273"/>
      <c r="ND46" s="273"/>
      <c r="NE46" s="273"/>
      <c r="NF46" s="273"/>
      <c r="NG46" s="273"/>
      <c r="NH46" s="273"/>
      <c r="NI46" s="273"/>
      <c r="NJ46" s="273"/>
      <c r="NK46" s="273"/>
      <c r="NL46" s="273"/>
      <c r="NM46" s="273"/>
      <c r="NN46" s="273"/>
      <c r="NO46" s="273"/>
      <c r="NP46" s="273"/>
      <c r="NQ46" s="273"/>
      <c r="NR46" s="273"/>
      <c r="NS46" s="273"/>
      <c r="NT46" s="273"/>
      <c r="NU46" s="273"/>
      <c r="NV46" s="273"/>
      <c r="NW46" s="273"/>
      <c r="NX46" s="273"/>
      <c r="NY46" s="273"/>
      <c r="NZ46" s="273"/>
      <c r="OA46" s="273"/>
      <c r="OB46" s="273"/>
      <c r="OC46" s="273"/>
      <c r="OD46" s="273"/>
      <c r="OE46" s="273"/>
      <c r="OF46" s="273"/>
      <c r="OG46" s="273"/>
      <c r="OH46" s="273"/>
      <c r="OI46" s="273"/>
      <c r="OJ46" s="273"/>
      <c r="OK46" s="273"/>
      <c r="OL46" s="273"/>
      <c r="OM46" s="273"/>
      <c r="ON46" s="273"/>
      <c r="OO46" s="273"/>
      <c r="OP46" s="273"/>
      <c r="OQ46" s="273"/>
      <c r="OR46" s="273"/>
      <c r="OS46" s="273"/>
      <c r="OT46" s="273"/>
      <c r="OU46" s="273"/>
      <c r="OV46" s="273"/>
      <c r="OW46" s="273"/>
      <c r="OX46" s="273"/>
      <c r="OY46" s="273"/>
      <c r="OZ46" s="273"/>
      <c r="PA46" s="273"/>
      <c r="PB46" s="273"/>
      <c r="PC46" s="273"/>
      <c r="PD46" s="273"/>
      <c r="PE46" s="273"/>
      <c r="PF46" s="273"/>
      <c r="PG46" s="273"/>
      <c r="PH46" s="273"/>
      <c r="PI46" s="273"/>
      <c r="PJ46" s="273"/>
      <c r="PK46" s="273"/>
      <c r="PL46" s="273"/>
      <c r="PM46" s="273"/>
      <c r="PN46" s="273"/>
      <c r="PO46" s="273"/>
      <c r="PP46" s="273"/>
      <c r="PQ46" s="273"/>
      <c r="PR46" s="273"/>
      <c r="PS46" s="273"/>
      <c r="PT46" s="273"/>
      <c r="PU46" s="273"/>
      <c r="PV46" s="273"/>
      <c r="PW46" s="273"/>
      <c r="PX46" s="273"/>
      <c r="PY46" s="273"/>
      <c r="PZ46" s="273"/>
      <c r="QA46" s="273"/>
      <c r="QB46" s="273"/>
      <c r="QC46" s="273"/>
      <c r="QD46" s="273"/>
      <c r="QE46" s="273"/>
      <c r="QF46" s="273"/>
      <c r="QG46" s="273"/>
      <c r="QH46" s="273"/>
      <c r="QI46" s="273"/>
      <c r="QJ46" s="273"/>
      <c r="QK46" s="273"/>
      <c r="QL46" s="273"/>
      <c r="QM46" s="273"/>
      <c r="QN46" s="273"/>
      <c r="QO46" s="273"/>
      <c r="QP46" s="273"/>
      <c r="QQ46" s="273"/>
      <c r="QR46" s="273"/>
      <c r="QS46" s="273"/>
      <c r="QT46" s="273"/>
      <c r="QU46" s="273"/>
      <c r="QV46" s="273"/>
      <c r="QW46" s="273"/>
      <c r="QX46" s="273"/>
      <c r="QY46" s="273"/>
      <c r="QZ46" s="273"/>
      <c r="RA46" s="273"/>
      <c r="RB46" s="273"/>
      <c r="RC46" s="273"/>
      <c r="RD46" s="273"/>
      <c r="RE46" s="273"/>
      <c r="RF46" s="273"/>
      <c r="RG46" s="273"/>
      <c r="RH46" s="273"/>
      <c r="RI46" s="273"/>
      <c r="RJ46" s="273"/>
      <c r="RK46" s="273"/>
      <c r="RL46" s="273"/>
      <c r="RM46" s="273"/>
      <c r="RN46" s="273"/>
      <c r="RO46" s="273"/>
      <c r="RP46" s="273"/>
      <c r="RQ46" s="273"/>
      <c r="RR46" s="273"/>
      <c r="RS46" s="273"/>
      <c r="RT46" s="273"/>
      <c r="RU46" s="273"/>
      <c r="RV46" s="273"/>
      <c r="RW46" s="273"/>
      <c r="RX46" s="273"/>
      <c r="RY46" s="273"/>
      <c r="RZ46" s="273"/>
      <c r="SA46" s="273"/>
      <c r="SB46" s="273"/>
      <c r="SC46" s="273"/>
      <c r="SD46" s="273"/>
      <c r="SE46" s="273"/>
      <c r="SF46" s="273"/>
      <c r="SG46" s="273"/>
      <c r="SH46" s="273"/>
      <c r="SI46" s="273"/>
      <c r="SJ46" s="273"/>
      <c r="SK46" s="273"/>
      <c r="SL46" s="273"/>
      <c r="SM46" s="273"/>
      <c r="SN46" s="273"/>
      <c r="SO46" s="273"/>
      <c r="SP46" s="273"/>
      <c r="SQ46" s="273"/>
      <c r="SR46" s="273"/>
      <c r="SS46" s="273"/>
      <c r="ST46" s="273"/>
      <c r="SU46" s="273"/>
      <c r="SV46" s="273"/>
      <c r="SW46" s="273"/>
      <c r="SX46" s="273"/>
      <c r="SY46" s="273"/>
      <c r="SZ46" s="273"/>
      <c r="TA46" s="273"/>
      <c r="TB46" s="273"/>
      <c r="TC46" s="273"/>
      <c r="TD46" s="273"/>
      <c r="TE46" s="273"/>
      <c r="TF46" s="273"/>
      <c r="TG46" s="273"/>
      <c r="TH46" s="273"/>
      <c r="TI46" s="273"/>
      <c r="TJ46" s="273"/>
      <c r="TK46" s="273"/>
      <c r="TL46" s="273"/>
      <c r="TM46" s="273"/>
      <c r="TN46" s="273"/>
      <c r="TO46" s="273"/>
      <c r="TP46" s="273"/>
      <c r="TQ46" s="273"/>
      <c r="TR46" s="273"/>
      <c r="TS46" s="273"/>
      <c r="TT46" s="273"/>
      <c r="TU46" s="273"/>
      <c r="TV46" s="273"/>
      <c r="TW46" s="273"/>
      <c r="TX46" s="273"/>
      <c r="TY46" s="273"/>
      <c r="TZ46" s="273"/>
      <c r="UA46" s="273"/>
      <c r="UB46" s="273"/>
      <c r="UC46" s="273"/>
      <c r="UD46" s="273"/>
      <c r="UE46" s="273"/>
      <c r="UF46" s="273"/>
      <c r="UG46" s="273"/>
      <c r="UH46" s="273"/>
      <c r="UI46" s="273"/>
      <c r="UJ46" s="273"/>
      <c r="UK46" s="273"/>
      <c r="UL46" s="273"/>
      <c r="UM46" s="273"/>
      <c r="UN46" s="273"/>
      <c r="UO46" s="273"/>
      <c r="UP46" s="273"/>
      <c r="UQ46" s="273"/>
      <c r="UR46" s="273"/>
      <c r="US46" s="273"/>
      <c r="UT46" s="273"/>
      <c r="UU46" s="273"/>
      <c r="UV46" s="273"/>
      <c r="UW46" s="273"/>
      <c r="UX46" s="273"/>
      <c r="UY46" s="273"/>
      <c r="UZ46" s="273"/>
      <c r="VA46" s="273"/>
      <c r="VB46" s="273"/>
      <c r="VC46" s="273"/>
      <c r="VD46" s="273"/>
      <c r="VE46" s="273"/>
      <c r="VF46" s="273"/>
      <c r="VG46" s="273"/>
      <c r="VH46" s="273"/>
      <c r="VI46" s="273"/>
      <c r="VJ46" s="273"/>
      <c r="VK46" s="273"/>
      <c r="VL46" s="273"/>
      <c r="VM46" s="273"/>
      <c r="VN46" s="273"/>
      <c r="VO46" s="273"/>
      <c r="VP46" s="273"/>
      <c r="VQ46" s="273"/>
      <c r="VR46" s="273"/>
      <c r="VS46" s="273"/>
      <c r="VT46" s="273"/>
      <c r="VU46" s="273"/>
      <c r="VV46" s="273"/>
      <c r="VW46" s="273"/>
      <c r="VX46" s="273"/>
      <c r="VY46" s="273"/>
      <c r="VZ46" s="273"/>
      <c r="WA46" s="273"/>
      <c r="WB46" s="273"/>
      <c r="WC46" s="273"/>
      <c r="WD46" s="273"/>
      <c r="WE46" s="273"/>
      <c r="WF46" s="273"/>
      <c r="WG46" s="273"/>
      <c r="WH46" s="273"/>
      <c r="WI46" s="273"/>
      <c r="WJ46" s="273"/>
      <c r="WK46" s="273"/>
      <c r="WL46" s="273"/>
      <c r="WM46" s="273"/>
      <c r="WN46" s="273"/>
      <c r="WO46" s="273"/>
      <c r="WP46" s="273"/>
      <c r="WQ46" s="273"/>
      <c r="WR46" s="273"/>
      <c r="WS46" s="273"/>
      <c r="WT46" s="273"/>
      <c r="WU46" s="273"/>
      <c r="WV46" s="273"/>
      <c r="WW46" s="273"/>
      <c r="WX46" s="273"/>
      <c r="WY46" s="273"/>
      <c r="WZ46" s="273"/>
      <c r="XA46" s="273"/>
      <c r="XB46" s="273"/>
      <c r="XC46" s="273"/>
      <c r="XD46" s="273"/>
      <c r="XE46" s="273"/>
      <c r="XF46" s="273"/>
      <c r="XG46" s="273"/>
      <c r="XH46" s="273"/>
      <c r="XI46" s="273"/>
      <c r="XJ46" s="273"/>
      <c r="XK46" s="273"/>
      <c r="XL46" s="273"/>
      <c r="XM46" s="273"/>
      <c r="XN46" s="273"/>
      <c r="XO46" s="273"/>
      <c r="XP46" s="273"/>
      <c r="XQ46" s="273"/>
      <c r="XR46" s="273"/>
      <c r="XS46" s="273"/>
      <c r="XT46" s="273"/>
      <c r="XU46" s="273"/>
      <c r="XV46" s="273"/>
      <c r="XW46" s="273"/>
      <c r="XX46" s="273"/>
      <c r="XY46" s="273"/>
      <c r="XZ46" s="273"/>
      <c r="YA46" s="273"/>
      <c r="YB46" s="273"/>
      <c r="YC46" s="273"/>
      <c r="YD46" s="273"/>
      <c r="YE46" s="273"/>
      <c r="YF46" s="273"/>
      <c r="YG46" s="273"/>
      <c r="YH46" s="273"/>
      <c r="YI46" s="273"/>
      <c r="YJ46" s="273"/>
      <c r="YK46" s="273"/>
      <c r="YL46" s="273"/>
      <c r="YM46" s="273"/>
      <c r="YN46" s="273"/>
      <c r="YO46" s="273"/>
      <c r="YP46" s="273"/>
      <c r="YQ46" s="273"/>
      <c r="YR46" s="273"/>
      <c r="YS46" s="273"/>
      <c r="YT46" s="273"/>
      <c r="YU46" s="273"/>
      <c r="YV46" s="273"/>
      <c r="YW46" s="273"/>
      <c r="YX46" s="273"/>
      <c r="YY46" s="273"/>
      <c r="YZ46" s="273"/>
      <c r="ZA46" s="273"/>
      <c r="ZB46" s="273"/>
      <c r="ZC46" s="273"/>
      <c r="ZD46" s="273"/>
      <c r="ZE46" s="273"/>
      <c r="ZF46" s="273"/>
      <c r="ZG46" s="273"/>
      <c r="ZH46" s="273"/>
      <c r="ZI46" s="273"/>
      <c r="ZJ46" s="273"/>
      <c r="ZK46" s="273"/>
      <c r="ZL46" s="273"/>
      <c r="ZM46" s="273"/>
      <c r="ZN46" s="273"/>
      <c r="ZO46" s="273"/>
      <c r="ZP46" s="273"/>
      <c r="ZQ46" s="273"/>
      <c r="ZR46" s="273"/>
      <c r="ZS46" s="273"/>
      <c r="ZT46" s="273"/>
      <c r="ZU46" s="273"/>
      <c r="ZV46" s="273"/>
      <c r="ZW46" s="273"/>
      <c r="ZX46" s="273"/>
      <c r="ZY46" s="273"/>
      <c r="ZZ46" s="273"/>
      <c r="AAA46" s="273"/>
      <c r="AAB46" s="273"/>
      <c r="AAC46" s="273"/>
      <c r="AAD46" s="273"/>
      <c r="AAE46" s="273"/>
      <c r="AAF46" s="273"/>
      <c r="AAG46" s="273"/>
      <c r="AAH46" s="273"/>
      <c r="AAI46" s="273"/>
      <c r="AAJ46" s="273"/>
      <c r="AAK46" s="273"/>
      <c r="AAL46" s="273"/>
      <c r="AAM46" s="273"/>
      <c r="AAN46" s="273"/>
      <c r="AAO46" s="273"/>
      <c r="AAP46" s="273"/>
      <c r="AAQ46" s="273"/>
      <c r="AAR46" s="273"/>
      <c r="AAS46" s="273"/>
      <c r="AAT46" s="273"/>
      <c r="AAU46" s="273"/>
      <c r="AAV46" s="273"/>
      <c r="AAW46" s="273"/>
      <c r="AAX46" s="273"/>
      <c r="AAY46" s="273"/>
      <c r="AAZ46" s="273"/>
      <c r="ABA46" s="273"/>
      <c r="ABB46" s="273"/>
      <c r="ABC46" s="273"/>
      <c r="ABD46" s="273"/>
      <c r="ABE46" s="273"/>
      <c r="ABF46" s="273"/>
      <c r="ABG46" s="273"/>
      <c r="ABH46" s="273"/>
      <c r="ABI46" s="273"/>
      <c r="ABJ46" s="273"/>
      <c r="ABK46" s="273"/>
      <c r="ABL46" s="273"/>
      <c r="ABM46" s="273"/>
      <c r="ABN46" s="273"/>
      <c r="ABO46" s="273"/>
      <c r="ABP46" s="273"/>
      <c r="ABQ46" s="273"/>
      <c r="ABR46" s="273"/>
      <c r="ABS46" s="273"/>
      <c r="ABT46" s="273"/>
      <c r="ABU46" s="273"/>
      <c r="ABV46" s="273"/>
      <c r="ABW46" s="273"/>
      <c r="ABX46" s="273"/>
      <c r="ABY46" s="273"/>
      <c r="ABZ46" s="273"/>
      <c r="ACA46" s="273"/>
      <c r="ACB46" s="273"/>
      <c r="ACC46" s="273"/>
      <c r="ACD46" s="273"/>
      <c r="ACE46" s="273"/>
      <c r="ACF46" s="273"/>
      <c r="ACG46" s="273"/>
      <c r="ACH46" s="273"/>
      <c r="ACI46" s="273"/>
      <c r="ACJ46" s="273"/>
      <c r="ACK46" s="273"/>
      <c r="ACL46" s="273"/>
      <c r="ACM46" s="273"/>
      <c r="ACN46" s="273"/>
      <c r="ACO46" s="273"/>
      <c r="ACP46" s="273"/>
      <c r="ACQ46" s="273"/>
      <c r="ACR46" s="273"/>
      <c r="ACS46" s="273"/>
      <c r="ACT46" s="273"/>
      <c r="ACU46" s="273"/>
      <c r="ACV46" s="273"/>
      <c r="ACW46" s="273"/>
      <c r="ACX46" s="273"/>
      <c r="ACY46" s="273"/>
      <c r="ACZ46" s="273"/>
      <c r="ADA46" s="273"/>
      <c r="ADB46" s="273"/>
      <c r="ADC46" s="273"/>
      <c r="ADD46" s="273"/>
      <c r="ADE46" s="273"/>
      <c r="ADF46" s="273"/>
      <c r="ADG46" s="273"/>
      <c r="ADH46" s="273"/>
      <c r="ADI46" s="273"/>
      <c r="ADJ46" s="273"/>
      <c r="ADK46" s="273"/>
      <c r="ADL46" s="273"/>
      <c r="ADM46" s="273"/>
      <c r="ADN46" s="273"/>
      <c r="ADO46" s="273"/>
      <c r="ADP46" s="273"/>
      <c r="ADQ46" s="273"/>
      <c r="ADR46" s="273"/>
      <c r="ADS46" s="273"/>
      <c r="ADT46" s="273"/>
      <c r="ADU46" s="273"/>
      <c r="ADV46" s="273"/>
      <c r="ADW46" s="273"/>
      <c r="ADX46" s="273"/>
      <c r="ADY46" s="273"/>
      <c r="ADZ46" s="273"/>
      <c r="AEA46" s="273"/>
      <c r="AEB46" s="273"/>
      <c r="AEC46" s="273"/>
      <c r="AED46" s="273"/>
      <c r="AEE46" s="273"/>
      <c r="AEF46" s="273"/>
      <c r="AEG46" s="273"/>
      <c r="AEH46" s="273"/>
      <c r="AEI46" s="273"/>
      <c r="AEJ46" s="273"/>
      <c r="AEK46" s="273"/>
      <c r="AEL46" s="273"/>
      <c r="AEM46" s="273"/>
      <c r="AEN46" s="273"/>
      <c r="AEO46" s="273"/>
      <c r="AEP46" s="273"/>
      <c r="AEQ46" s="273"/>
      <c r="AER46" s="273"/>
      <c r="AES46" s="273"/>
      <c r="AET46" s="273"/>
      <c r="AEU46" s="273"/>
      <c r="AEV46" s="273"/>
      <c r="AEW46" s="273"/>
      <c r="AEX46" s="273"/>
      <c r="AEY46" s="273"/>
      <c r="AEZ46" s="273"/>
      <c r="AFA46" s="273"/>
      <c r="AFB46" s="273"/>
      <c r="AFC46" s="273"/>
      <c r="AFD46" s="273"/>
      <c r="AFE46" s="273"/>
      <c r="AFF46" s="273"/>
      <c r="AFG46" s="273"/>
      <c r="AFH46" s="273"/>
      <c r="AFI46" s="273"/>
      <c r="AFJ46" s="273"/>
      <c r="AFK46" s="273"/>
      <c r="AFL46" s="273"/>
      <c r="AFM46" s="273"/>
      <c r="AFN46" s="273"/>
      <c r="AFO46" s="273"/>
      <c r="AFP46" s="273"/>
      <c r="AFQ46" s="273"/>
      <c r="AFR46" s="273"/>
      <c r="AFS46" s="273"/>
      <c r="AFT46" s="273"/>
      <c r="AFU46" s="273"/>
      <c r="AFV46" s="273"/>
      <c r="AFW46" s="273"/>
      <c r="AFX46" s="273"/>
      <c r="AFY46" s="273"/>
      <c r="AFZ46" s="273"/>
      <c r="AGA46" s="273"/>
      <c r="AGB46" s="273"/>
      <c r="AGC46" s="273"/>
      <c r="AGD46" s="273"/>
      <c r="AGE46" s="273"/>
      <c r="AGF46" s="273"/>
      <c r="AGG46" s="273"/>
      <c r="AGH46" s="273"/>
      <c r="AGI46" s="273"/>
      <c r="AGJ46" s="273"/>
      <c r="AGK46" s="273"/>
      <c r="AGL46" s="273"/>
      <c r="AGM46" s="273"/>
      <c r="AGN46" s="273"/>
      <c r="AGO46" s="273"/>
      <c r="AGP46" s="273"/>
      <c r="AGQ46" s="273"/>
      <c r="AGR46" s="273"/>
      <c r="AGS46" s="273"/>
      <c r="AGT46" s="273"/>
      <c r="AGU46" s="273"/>
      <c r="AGV46" s="273"/>
      <c r="AGW46" s="273"/>
      <c r="AGX46" s="273"/>
      <c r="AGY46" s="273"/>
      <c r="AGZ46" s="273"/>
      <c r="AHA46" s="273"/>
      <c r="AHB46" s="273"/>
      <c r="AHC46" s="273"/>
      <c r="AHD46" s="273"/>
      <c r="AHE46" s="273"/>
      <c r="AHF46" s="273"/>
      <c r="AHG46" s="273"/>
      <c r="AHH46" s="273"/>
      <c r="AHI46" s="273"/>
      <c r="AHJ46" s="273"/>
      <c r="AHK46" s="273"/>
      <c r="AHL46" s="273"/>
      <c r="AHM46" s="273"/>
      <c r="AHN46" s="273"/>
      <c r="AHO46" s="273"/>
      <c r="AHP46" s="273"/>
      <c r="AHQ46" s="273"/>
      <c r="AHR46" s="273"/>
      <c r="AHS46" s="273"/>
      <c r="AHT46" s="273"/>
      <c r="AHU46" s="273"/>
      <c r="AHV46" s="273"/>
      <c r="AHW46" s="273"/>
      <c r="AHX46" s="273"/>
      <c r="AHY46" s="273"/>
      <c r="AHZ46" s="273"/>
      <c r="AIA46" s="273"/>
      <c r="AIB46" s="273"/>
      <c r="AIC46" s="273"/>
      <c r="AID46" s="273"/>
      <c r="AIE46" s="273"/>
      <c r="AIF46" s="273"/>
      <c r="AIG46" s="273"/>
      <c r="AIH46" s="273"/>
      <c r="AII46" s="273"/>
      <c r="AIJ46" s="273"/>
      <c r="AIK46" s="273"/>
      <c r="AIL46" s="273"/>
      <c r="AIM46" s="273"/>
      <c r="AIN46" s="273"/>
      <c r="AIO46" s="273"/>
      <c r="AIP46" s="273"/>
      <c r="AIQ46" s="273"/>
      <c r="AIR46" s="273"/>
      <c r="AIS46" s="273"/>
      <c r="AIT46" s="273"/>
      <c r="AIU46" s="273"/>
      <c r="AIV46" s="273"/>
      <c r="AIW46" s="273"/>
      <c r="AIX46" s="273"/>
      <c r="AIY46" s="273"/>
      <c r="AIZ46" s="273"/>
      <c r="AJA46" s="273"/>
      <c r="AJB46" s="273"/>
      <c r="AJC46" s="273"/>
      <c r="AJD46" s="273"/>
      <c r="AJE46" s="273"/>
      <c r="AJF46" s="273"/>
      <c r="AJG46" s="273"/>
      <c r="AJH46" s="273"/>
      <c r="AJI46" s="273"/>
      <c r="AJJ46" s="273"/>
      <c r="AJK46" s="273"/>
      <c r="AJL46" s="273"/>
      <c r="AJM46" s="273"/>
      <c r="AJN46" s="273"/>
      <c r="AJO46" s="273"/>
      <c r="AJP46" s="273"/>
      <c r="AJQ46" s="273"/>
      <c r="AJR46" s="273"/>
      <c r="AJS46" s="273"/>
      <c r="AJT46" s="273"/>
      <c r="AJU46" s="273"/>
      <c r="AJV46" s="273"/>
      <c r="AJW46" s="273"/>
      <c r="AJX46" s="273"/>
      <c r="AJY46" s="273"/>
      <c r="AJZ46" s="273"/>
      <c r="AKA46" s="273"/>
      <c r="AKB46" s="273"/>
      <c r="AKC46" s="273"/>
      <c r="AKD46" s="273"/>
      <c r="AKE46" s="273"/>
      <c r="AKF46" s="273"/>
      <c r="AKG46" s="273"/>
      <c r="AKH46" s="273"/>
      <c r="AKI46" s="273"/>
      <c r="AKJ46" s="273"/>
      <c r="AKK46" s="273"/>
      <c r="AKL46" s="273"/>
      <c r="AKM46" s="273"/>
      <c r="AKN46" s="273"/>
      <c r="AKO46" s="273"/>
      <c r="AKP46" s="273"/>
      <c r="AKQ46" s="273"/>
      <c r="AKR46" s="273"/>
      <c r="AKS46" s="273"/>
      <c r="AKT46" s="273"/>
      <c r="AKU46" s="273"/>
      <c r="AKV46" s="273"/>
      <c r="AKW46" s="273"/>
      <c r="AKX46" s="273"/>
      <c r="AKY46" s="273"/>
      <c r="AKZ46" s="273"/>
      <c r="ALA46" s="273"/>
      <c r="ALB46" s="273"/>
      <c r="ALC46" s="273"/>
      <c r="ALD46" s="273"/>
      <c r="ALE46" s="273"/>
      <c r="ALF46" s="273"/>
      <c r="ALG46" s="273"/>
      <c r="ALH46" s="273"/>
      <c r="ALI46" s="273"/>
      <c r="ALJ46" s="273"/>
      <c r="ALK46" s="273"/>
      <c r="ALL46" s="273"/>
      <c r="ALM46" s="273"/>
      <c r="ALN46" s="273"/>
      <c r="ALO46" s="273"/>
      <c r="ALP46" s="273"/>
      <c r="ALQ46" s="273"/>
      <c r="ALR46" s="273"/>
      <c r="ALS46" s="273"/>
      <c r="ALT46" s="273"/>
      <c r="ALU46" s="273"/>
      <c r="ALV46" s="273"/>
      <c r="ALW46" s="273"/>
      <c r="ALX46" s="273"/>
      <c r="ALY46" s="273"/>
      <c r="ALZ46" s="273"/>
      <c r="AMA46" s="273"/>
      <c r="AMB46" s="273"/>
      <c r="AMC46" s="273"/>
      <c r="AMD46" s="273"/>
      <c r="AME46" s="273"/>
      <c r="AMF46" s="273"/>
      <c r="AMG46" s="273"/>
      <c r="AMH46" s="273"/>
      <c r="AMI46" s="273"/>
      <c r="AMJ46" s="273"/>
    </row>
    <row r="47" spans="1:1024" ht="11.25" customHeight="1" x14ac:dyDescent="0.2">
      <c r="A47" s="341">
        <v>36</v>
      </c>
      <c r="B47" s="342">
        <v>2</v>
      </c>
      <c r="C47" s="368"/>
      <c r="D47" s="1627" t="s">
        <v>72</v>
      </c>
      <c r="E47" s="344" t="s">
        <v>49</v>
      </c>
      <c r="F47" s="383">
        <v>14</v>
      </c>
      <c r="G47" s="383">
        <v>14</v>
      </c>
      <c r="H47" s="359">
        <f>G47*100/F47</f>
        <v>100</v>
      </c>
      <c r="I47" s="359">
        <v>8</v>
      </c>
      <c r="J47" s="400">
        <f>I47*G47</f>
        <v>112</v>
      </c>
      <c r="K47" s="348">
        <f>J47*B47</f>
        <v>224</v>
      </c>
      <c r="L47" s="348">
        <f>B47*7960</f>
        <v>15920</v>
      </c>
      <c r="M47" s="348">
        <f>L47*J47</f>
        <v>1783040</v>
      </c>
      <c r="N47" s="348"/>
      <c r="O47" s="348"/>
      <c r="P47" s="349">
        <f>K47+N47</f>
        <v>224</v>
      </c>
      <c r="Q47" s="349">
        <f>M47+P47</f>
        <v>1783264</v>
      </c>
      <c r="R47" s="367"/>
      <c r="S47" s="351"/>
      <c r="T47" s="362">
        <v>36</v>
      </c>
      <c r="U47" s="1626" t="s">
        <v>72</v>
      </c>
      <c r="V47" s="363" t="s">
        <v>49</v>
      </c>
      <c r="W47" s="383">
        <v>14</v>
      </c>
      <c r="X47" s="383">
        <v>14</v>
      </c>
      <c r="Y47" s="359">
        <f>X47*100/W47</f>
        <v>100</v>
      </c>
      <c r="Z47" s="359">
        <v>8</v>
      </c>
      <c r="AA47" s="400">
        <f>Z47*X47</f>
        <v>112</v>
      </c>
      <c r="AB47" s="364"/>
      <c r="AC47" s="355">
        <f>AF47+AH47+AJ47+AL47+AN47+AP47+AR47+AT47+AV47+AX47+AZ47+BB47</f>
        <v>112</v>
      </c>
      <c r="AD47" s="355">
        <f>AG47+AI47+AK47+AM47+AO47+AQ47+AS47+AU47+AW47+AY47+BA47+BC47</f>
        <v>0</v>
      </c>
      <c r="AE47" s="356">
        <f>AD47*100/AC47</f>
        <v>0</v>
      </c>
      <c r="AF47" s="365"/>
      <c r="AG47" s="365"/>
      <c r="AH47" s="365"/>
      <c r="AI47" s="365"/>
      <c r="AJ47" s="365"/>
      <c r="AK47" s="365"/>
      <c r="AL47" s="365"/>
      <c r="AM47" s="365"/>
      <c r="AN47" s="365"/>
      <c r="AO47" s="365"/>
      <c r="AP47" s="365"/>
      <c r="AQ47" s="365"/>
      <c r="AR47" s="358">
        <v>28</v>
      </c>
      <c r="AS47" s="358"/>
      <c r="AT47" s="359">
        <v>28</v>
      </c>
      <c r="AU47" s="359"/>
      <c r="AV47" s="359">
        <v>28</v>
      </c>
      <c r="AW47" s="359"/>
      <c r="AX47" s="359">
        <v>28</v>
      </c>
      <c r="AY47" s="359"/>
      <c r="AZ47" s="359"/>
      <c r="BA47" s="359"/>
      <c r="BB47" s="365"/>
      <c r="BC47" s="364"/>
      <c r="BD47" s="355">
        <f>AF47+AH47+AJ47+AL47+AN47+AP47+AR47+AT47+AV47+AX47+AZ47</f>
        <v>112</v>
      </c>
      <c r="BE47" s="355">
        <f>AG47+AI47+AK47+AM47+AO47+AQ47+AS47+AU47+AW47+AY47+BA47+BC47</f>
        <v>0</v>
      </c>
      <c r="BF47" s="273"/>
      <c r="BG47" s="273"/>
      <c r="BH47" s="273"/>
      <c r="BI47" s="273"/>
      <c r="BJ47" s="273"/>
      <c r="BK47" s="273"/>
      <c r="BL47" s="273"/>
      <c r="BM47" s="273"/>
      <c r="BN47" s="273"/>
      <c r="BO47" s="273"/>
      <c r="BP47" s="273"/>
      <c r="BQ47" s="273"/>
      <c r="BR47" s="273"/>
      <c r="BS47" s="273"/>
      <c r="BT47" s="273"/>
      <c r="BU47" s="273"/>
      <c r="BV47" s="273"/>
      <c r="BW47" s="273"/>
      <c r="BX47" s="273"/>
      <c r="BY47" s="273"/>
      <c r="BZ47" s="273"/>
      <c r="CA47" s="273"/>
      <c r="CB47" s="273"/>
      <c r="CC47" s="273"/>
      <c r="CD47" s="273"/>
      <c r="CE47" s="273"/>
      <c r="CF47" s="273"/>
      <c r="CG47" s="273"/>
      <c r="CH47" s="273"/>
      <c r="CI47" s="273"/>
      <c r="CJ47" s="273"/>
      <c r="CK47" s="273"/>
      <c r="CL47" s="273"/>
      <c r="CM47" s="273"/>
      <c r="CN47" s="273"/>
      <c r="CO47" s="273"/>
      <c r="CP47" s="273"/>
      <c r="CQ47" s="273"/>
      <c r="CR47" s="273"/>
      <c r="CS47" s="273"/>
      <c r="CT47" s="273"/>
      <c r="CU47" s="273"/>
      <c r="CV47" s="273"/>
      <c r="CW47" s="273"/>
      <c r="CX47" s="273"/>
      <c r="CY47" s="273"/>
      <c r="CZ47" s="273"/>
      <c r="DA47" s="273"/>
      <c r="DB47" s="273"/>
      <c r="DC47" s="273"/>
      <c r="DD47" s="273"/>
      <c r="DE47" s="273"/>
      <c r="DF47" s="273"/>
      <c r="DG47" s="273"/>
      <c r="DH47" s="273"/>
      <c r="DI47" s="273"/>
      <c r="DJ47" s="273"/>
      <c r="DK47" s="273"/>
      <c r="DL47" s="273"/>
      <c r="DM47" s="273"/>
      <c r="DN47" s="273"/>
      <c r="DO47" s="273"/>
      <c r="DP47" s="273"/>
      <c r="DQ47" s="273"/>
      <c r="DR47" s="273"/>
      <c r="DS47" s="273"/>
      <c r="DT47" s="273"/>
      <c r="DU47" s="273"/>
      <c r="DV47" s="273"/>
      <c r="DW47" s="273"/>
      <c r="DX47" s="273"/>
      <c r="DY47" s="273"/>
      <c r="DZ47" s="273"/>
      <c r="EA47" s="273"/>
      <c r="EB47" s="273"/>
      <c r="EC47" s="273"/>
      <c r="ED47" s="273"/>
      <c r="EE47" s="273"/>
      <c r="EF47" s="273"/>
      <c r="EG47" s="273"/>
      <c r="EH47" s="273"/>
      <c r="EI47" s="273"/>
      <c r="EJ47" s="273"/>
      <c r="EK47" s="273"/>
      <c r="EL47" s="273"/>
      <c r="EM47" s="273"/>
      <c r="EN47" s="273"/>
      <c r="EO47" s="273"/>
      <c r="EP47" s="273"/>
      <c r="EQ47" s="273"/>
      <c r="ER47" s="273"/>
      <c r="ES47" s="273"/>
      <c r="ET47" s="273"/>
      <c r="EU47" s="273"/>
      <c r="EV47" s="273"/>
      <c r="EW47" s="273"/>
      <c r="EX47" s="273"/>
      <c r="EY47" s="273"/>
      <c r="EZ47" s="273"/>
      <c r="FA47" s="273"/>
      <c r="FB47" s="273"/>
      <c r="FC47" s="273"/>
      <c r="FD47" s="273"/>
      <c r="FE47" s="273"/>
      <c r="FF47" s="273"/>
      <c r="FG47" s="273"/>
      <c r="FH47" s="273"/>
      <c r="FI47" s="273"/>
      <c r="FJ47" s="273"/>
      <c r="FK47" s="273"/>
      <c r="FL47" s="273"/>
      <c r="FM47" s="273"/>
      <c r="FN47" s="273"/>
      <c r="FO47" s="273"/>
      <c r="FP47" s="273"/>
      <c r="FQ47" s="273"/>
      <c r="FR47" s="273"/>
      <c r="FS47" s="273"/>
      <c r="FT47" s="273"/>
      <c r="FU47" s="273"/>
      <c r="FV47" s="273"/>
      <c r="FW47" s="273"/>
      <c r="FX47" s="273"/>
      <c r="FY47" s="273"/>
      <c r="FZ47" s="273"/>
      <c r="GA47" s="273"/>
      <c r="GB47" s="273"/>
      <c r="GC47" s="273"/>
      <c r="GD47" s="273"/>
      <c r="GE47" s="273"/>
      <c r="GF47" s="273"/>
      <c r="GG47" s="273"/>
      <c r="GH47" s="273"/>
      <c r="GI47" s="273"/>
      <c r="GJ47" s="273"/>
      <c r="GK47" s="273"/>
      <c r="GL47" s="273"/>
      <c r="GM47" s="273"/>
      <c r="GN47" s="273"/>
      <c r="GO47" s="273"/>
      <c r="GP47" s="273"/>
      <c r="GQ47" s="273"/>
      <c r="GR47" s="273"/>
      <c r="GS47" s="273"/>
      <c r="GT47" s="273"/>
      <c r="GU47" s="273"/>
      <c r="GV47" s="273"/>
      <c r="GW47" s="273"/>
      <c r="GX47" s="273"/>
      <c r="GY47" s="273"/>
      <c r="GZ47" s="273"/>
      <c r="HA47" s="273"/>
      <c r="HB47" s="273"/>
      <c r="HC47" s="273"/>
      <c r="HD47" s="273"/>
      <c r="HE47" s="273"/>
      <c r="HF47" s="273"/>
      <c r="HG47" s="273"/>
      <c r="HH47" s="273"/>
      <c r="HI47" s="273"/>
      <c r="HJ47" s="273"/>
      <c r="HK47" s="273"/>
      <c r="HL47" s="273"/>
      <c r="HM47" s="273"/>
      <c r="HN47" s="273"/>
      <c r="HO47" s="273"/>
      <c r="HP47" s="273"/>
      <c r="HQ47" s="273"/>
      <c r="HR47" s="273"/>
      <c r="HS47" s="273"/>
      <c r="HT47" s="273"/>
      <c r="HU47" s="273"/>
      <c r="HV47" s="273"/>
      <c r="HW47" s="273"/>
      <c r="HX47" s="273"/>
      <c r="HY47" s="273"/>
      <c r="HZ47" s="273"/>
      <c r="IA47" s="273"/>
      <c r="IB47" s="273"/>
      <c r="IC47" s="273"/>
      <c r="ID47" s="273"/>
      <c r="IE47" s="273"/>
      <c r="IF47" s="273"/>
      <c r="IG47" s="273"/>
      <c r="IH47" s="273"/>
      <c r="II47" s="273"/>
      <c r="IJ47" s="273"/>
      <c r="IK47" s="273"/>
      <c r="IL47" s="273"/>
      <c r="IM47" s="273"/>
      <c r="IN47" s="273"/>
      <c r="IO47" s="273"/>
      <c r="IP47" s="273"/>
      <c r="IQ47" s="273"/>
      <c r="IR47" s="273"/>
      <c r="IS47" s="273"/>
      <c r="IT47" s="273"/>
      <c r="IU47" s="273"/>
      <c r="IV47" s="273"/>
      <c r="IW47" s="273"/>
      <c r="IX47" s="273"/>
      <c r="IY47" s="273"/>
      <c r="IZ47" s="273"/>
      <c r="JA47" s="273"/>
      <c r="JB47" s="273"/>
      <c r="JC47" s="273"/>
      <c r="JD47" s="273"/>
      <c r="JE47" s="273"/>
      <c r="JF47" s="273"/>
      <c r="JG47" s="273"/>
      <c r="JH47" s="273"/>
      <c r="JI47" s="273"/>
      <c r="JJ47" s="273"/>
      <c r="JK47" s="273"/>
      <c r="JL47" s="273"/>
      <c r="JM47" s="273"/>
      <c r="JN47" s="273"/>
      <c r="JO47" s="273"/>
      <c r="JP47" s="273"/>
      <c r="JQ47" s="273"/>
      <c r="JR47" s="273"/>
      <c r="JS47" s="273"/>
      <c r="JT47" s="273"/>
      <c r="JU47" s="273"/>
      <c r="JV47" s="273"/>
      <c r="JW47" s="273"/>
      <c r="JX47" s="273"/>
      <c r="JY47" s="273"/>
      <c r="JZ47" s="273"/>
      <c r="KA47" s="273"/>
      <c r="KB47" s="273"/>
      <c r="KC47" s="273"/>
      <c r="KD47" s="273"/>
      <c r="KE47" s="273"/>
      <c r="KF47" s="273"/>
      <c r="KG47" s="273"/>
      <c r="KH47" s="273"/>
      <c r="KI47" s="273"/>
      <c r="KJ47" s="273"/>
      <c r="KK47" s="273"/>
      <c r="KL47" s="273"/>
      <c r="KM47" s="273"/>
      <c r="KN47" s="273"/>
      <c r="KO47" s="273"/>
      <c r="KP47" s="273"/>
      <c r="KQ47" s="273"/>
      <c r="KR47" s="273"/>
      <c r="KS47" s="273"/>
      <c r="KT47" s="273"/>
      <c r="KU47" s="273"/>
      <c r="KV47" s="273"/>
      <c r="KW47" s="273"/>
      <c r="KX47" s="273"/>
      <c r="KY47" s="273"/>
      <c r="KZ47" s="273"/>
      <c r="LA47" s="273"/>
      <c r="LB47" s="273"/>
      <c r="LC47" s="273"/>
      <c r="LD47" s="273"/>
      <c r="LE47" s="273"/>
      <c r="LF47" s="273"/>
      <c r="LG47" s="273"/>
      <c r="LH47" s="273"/>
      <c r="LI47" s="273"/>
      <c r="LJ47" s="273"/>
      <c r="LK47" s="273"/>
      <c r="LL47" s="273"/>
      <c r="LM47" s="273"/>
      <c r="LN47" s="273"/>
      <c r="LO47" s="273"/>
      <c r="LP47" s="273"/>
      <c r="LQ47" s="273"/>
      <c r="LR47" s="273"/>
      <c r="LS47" s="273"/>
      <c r="LT47" s="273"/>
      <c r="LU47" s="273"/>
      <c r="LV47" s="273"/>
      <c r="LW47" s="273"/>
      <c r="LX47" s="273"/>
      <c r="LY47" s="273"/>
      <c r="LZ47" s="273"/>
      <c r="MA47" s="273"/>
      <c r="MB47" s="273"/>
      <c r="MC47" s="273"/>
      <c r="MD47" s="273"/>
      <c r="ME47" s="273"/>
      <c r="MF47" s="273"/>
      <c r="MG47" s="273"/>
      <c r="MH47" s="273"/>
      <c r="MI47" s="273"/>
      <c r="MJ47" s="273"/>
      <c r="MK47" s="273"/>
      <c r="ML47" s="273"/>
      <c r="MM47" s="273"/>
      <c r="MN47" s="273"/>
      <c r="MO47" s="273"/>
      <c r="MP47" s="273"/>
      <c r="MQ47" s="273"/>
      <c r="MR47" s="273"/>
      <c r="MS47" s="273"/>
      <c r="MT47" s="273"/>
      <c r="MU47" s="273"/>
      <c r="MV47" s="273"/>
      <c r="MW47" s="273"/>
      <c r="MX47" s="273"/>
      <c r="MY47" s="273"/>
      <c r="MZ47" s="273"/>
      <c r="NA47" s="273"/>
      <c r="NB47" s="273"/>
      <c r="NC47" s="273"/>
      <c r="ND47" s="273"/>
      <c r="NE47" s="273"/>
      <c r="NF47" s="273"/>
      <c r="NG47" s="273"/>
      <c r="NH47" s="273"/>
      <c r="NI47" s="273"/>
      <c r="NJ47" s="273"/>
      <c r="NK47" s="273"/>
      <c r="NL47" s="273"/>
      <c r="NM47" s="273"/>
      <c r="NN47" s="273"/>
      <c r="NO47" s="273"/>
      <c r="NP47" s="273"/>
      <c r="NQ47" s="273"/>
      <c r="NR47" s="273"/>
      <c r="NS47" s="273"/>
      <c r="NT47" s="273"/>
      <c r="NU47" s="273"/>
      <c r="NV47" s="273"/>
      <c r="NW47" s="273"/>
      <c r="NX47" s="273"/>
      <c r="NY47" s="273"/>
      <c r="NZ47" s="273"/>
      <c r="OA47" s="273"/>
      <c r="OB47" s="273"/>
      <c r="OC47" s="273"/>
      <c r="OD47" s="273"/>
      <c r="OE47" s="273"/>
      <c r="OF47" s="273"/>
      <c r="OG47" s="273"/>
      <c r="OH47" s="273"/>
      <c r="OI47" s="273"/>
      <c r="OJ47" s="273"/>
      <c r="OK47" s="273"/>
      <c r="OL47" s="273"/>
      <c r="OM47" s="273"/>
      <c r="ON47" s="273"/>
      <c r="OO47" s="273"/>
      <c r="OP47" s="273"/>
      <c r="OQ47" s="273"/>
      <c r="OR47" s="273"/>
      <c r="OS47" s="273"/>
      <c r="OT47" s="273"/>
      <c r="OU47" s="273"/>
      <c r="OV47" s="273"/>
      <c r="OW47" s="273"/>
      <c r="OX47" s="273"/>
      <c r="OY47" s="273"/>
      <c r="OZ47" s="273"/>
      <c r="PA47" s="273"/>
      <c r="PB47" s="273"/>
      <c r="PC47" s="273"/>
      <c r="PD47" s="273"/>
      <c r="PE47" s="273"/>
      <c r="PF47" s="273"/>
      <c r="PG47" s="273"/>
      <c r="PH47" s="273"/>
      <c r="PI47" s="273"/>
      <c r="PJ47" s="273"/>
      <c r="PK47" s="273"/>
      <c r="PL47" s="273"/>
      <c r="PM47" s="273"/>
      <c r="PN47" s="273"/>
      <c r="PO47" s="273"/>
      <c r="PP47" s="273"/>
      <c r="PQ47" s="273"/>
      <c r="PR47" s="273"/>
      <c r="PS47" s="273"/>
      <c r="PT47" s="273"/>
      <c r="PU47" s="273"/>
      <c r="PV47" s="273"/>
      <c r="PW47" s="273"/>
      <c r="PX47" s="273"/>
      <c r="PY47" s="273"/>
      <c r="PZ47" s="273"/>
      <c r="QA47" s="273"/>
      <c r="QB47" s="273"/>
      <c r="QC47" s="273"/>
      <c r="QD47" s="273"/>
      <c r="QE47" s="273"/>
      <c r="QF47" s="273"/>
      <c r="QG47" s="273"/>
      <c r="QH47" s="273"/>
      <c r="QI47" s="273"/>
      <c r="QJ47" s="273"/>
      <c r="QK47" s="273"/>
      <c r="QL47" s="273"/>
      <c r="QM47" s="273"/>
      <c r="QN47" s="273"/>
      <c r="QO47" s="273"/>
      <c r="QP47" s="273"/>
      <c r="QQ47" s="273"/>
      <c r="QR47" s="273"/>
      <c r="QS47" s="273"/>
      <c r="QT47" s="273"/>
      <c r="QU47" s="273"/>
      <c r="QV47" s="273"/>
      <c r="QW47" s="273"/>
      <c r="QX47" s="273"/>
      <c r="QY47" s="273"/>
      <c r="QZ47" s="273"/>
      <c r="RA47" s="273"/>
      <c r="RB47" s="273"/>
      <c r="RC47" s="273"/>
      <c r="RD47" s="273"/>
      <c r="RE47" s="273"/>
      <c r="RF47" s="273"/>
      <c r="RG47" s="273"/>
      <c r="RH47" s="273"/>
      <c r="RI47" s="273"/>
      <c r="RJ47" s="273"/>
      <c r="RK47" s="273"/>
      <c r="RL47" s="273"/>
      <c r="RM47" s="273"/>
      <c r="RN47" s="273"/>
      <c r="RO47" s="273"/>
      <c r="RP47" s="273"/>
      <c r="RQ47" s="273"/>
      <c r="RR47" s="273"/>
      <c r="RS47" s="273"/>
      <c r="RT47" s="273"/>
      <c r="RU47" s="273"/>
      <c r="RV47" s="273"/>
      <c r="RW47" s="273"/>
      <c r="RX47" s="273"/>
      <c r="RY47" s="273"/>
      <c r="RZ47" s="273"/>
      <c r="SA47" s="273"/>
      <c r="SB47" s="273"/>
      <c r="SC47" s="273"/>
      <c r="SD47" s="273"/>
      <c r="SE47" s="273"/>
      <c r="SF47" s="273"/>
      <c r="SG47" s="273"/>
      <c r="SH47" s="273"/>
      <c r="SI47" s="273"/>
      <c r="SJ47" s="273"/>
      <c r="SK47" s="273"/>
      <c r="SL47" s="273"/>
      <c r="SM47" s="273"/>
      <c r="SN47" s="273"/>
      <c r="SO47" s="273"/>
      <c r="SP47" s="273"/>
      <c r="SQ47" s="273"/>
      <c r="SR47" s="273"/>
      <c r="SS47" s="273"/>
      <c r="ST47" s="273"/>
      <c r="SU47" s="273"/>
      <c r="SV47" s="273"/>
      <c r="SW47" s="273"/>
      <c r="SX47" s="273"/>
      <c r="SY47" s="273"/>
      <c r="SZ47" s="273"/>
      <c r="TA47" s="273"/>
      <c r="TB47" s="273"/>
      <c r="TC47" s="273"/>
      <c r="TD47" s="273"/>
      <c r="TE47" s="273"/>
      <c r="TF47" s="273"/>
      <c r="TG47" s="273"/>
      <c r="TH47" s="273"/>
      <c r="TI47" s="273"/>
      <c r="TJ47" s="273"/>
      <c r="TK47" s="273"/>
      <c r="TL47" s="273"/>
      <c r="TM47" s="273"/>
      <c r="TN47" s="273"/>
      <c r="TO47" s="273"/>
      <c r="TP47" s="273"/>
      <c r="TQ47" s="273"/>
      <c r="TR47" s="273"/>
      <c r="TS47" s="273"/>
      <c r="TT47" s="273"/>
      <c r="TU47" s="273"/>
      <c r="TV47" s="273"/>
      <c r="TW47" s="273"/>
      <c r="TX47" s="273"/>
      <c r="TY47" s="273"/>
      <c r="TZ47" s="273"/>
      <c r="UA47" s="273"/>
      <c r="UB47" s="273"/>
      <c r="UC47" s="273"/>
      <c r="UD47" s="273"/>
      <c r="UE47" s="273"/>
      <c r="UF47" s="273"/>
      <c r="UG47" s="273"/>
      <c r="UH47" s="273"/>
      <c r="UI47" s="273"/>
      <c r="UJ47" s="273"/>
      <c r="UK47" s="273"/>
      <c r="UL47" s="273"/>
      <c r="UM47" s="273"/>
      <c r="UN47" s="273"/>
      <c r="UO47" s="273"/>
      <c r="UP47" s="273"/>
      <c r="UQ47" s="273"/>
      <c r="UR47" s="273"/>
      <c r="US47" s="273"/>
      <c r="UT47" s="273"/>
      <c r="UU47" s="273"/>
      <c r="UV47" s="273"/>
      <c r="UW47" s="273"/>
      <c r="UX47" s="273"/>
      <c r="UY47" s="273"/>
      <c r="UZ47" s="273"/>
      <c r="VA47" s="273"/>
      <c r="VB47" s="273"/>
      <c r="VC47" s="273"/>
      <c r="VD47" s="273"/>
      <c r="VE47" s="273"/>
      <c r="VF47" s="273"/>
      <c r="VG47" s="273"/>
      <c r="VH47" s="273"/>
      <c r="VI47" s="273"/>
      <c r="VJ47" s="273"/>
      <c r="VK47" s="273"/>
      <c r="VL47" s="273"/>
      <c r="VM47" s="273"/>
      <c r="VN47" s="273"/>
      <c r="VO47" s="273"/>
      <c r="VP47" s="273"/>
      <c r="VQ47" s="273"/>
      <c r="VR47" s="273"/>
      <c r="VS47" s="273"/>
      <c r="VT47" s="273"/>
      <c r="VU47" s="273"/>
      <c r="VV47" s="273"/>
      <c r="VW47" s="273"/>
      <c r="VX47" s="273"/>
      <c r="VY47" s="273"/>
      <c r="VZ47" s="273"/>
      <c r="WA47" s="273"/>
      <c r="WB47" s="273"/>
      <c r="WC47" s="273"/>
      <c r="WD47" s="273"/>
      <c r="WE47" s="273"/>
      <c r="WF47" s="273"/>
      <c r="WG47" s="273"/>
      <c r="WH47" s="273"/>
      <c r="WI47" s="273"/>
      <c r="WJ47" s="273"/>
      <c r="WK47" s="273"/>
      <c r="WL47" s="273"/>
      <c r="WM47" s="273"/>
      <c r="WN47" s="273"/>
      <c r="WO47" s="273"/>
      <c r="WP47" s="273"/>
      <c r="WQ47" s="273"/>
      <c r="WR47" s="273"/>
      <c r="WS47" s="273"/>
      <c r="WT47" s="273"/>
      <c r="WU47" s="273"/>
      <c r="WV47" s="273"/>
      <c r="WW47" s="273"/>
      <c r="WX47" s="273"/>
      <c r="WY47" s="273"/>
      <c r="WZ47" s="273"/>
      <c r="XA47" s="273"/>
      <c r="XB47" s="273"/>
      <c r="XC47" s="273"/>
      <c r="XD47" s="273"/>
      <c r="XE47" s="273"/>
      <c r="XF47" s="273"/>
      <c r="XG47" s="273"/>
      <c r="XH47" s="273"/>
      <c r="XI47" s="273"/>
      <c r="XJ47" s="273"/>
      <c r="XK47" s="273"/>
      <c r="XL47" s="273"/>
      <c r="XM47" s="273"/>
      <c r="XN47" s="273"/>
      <c r="XO47" s="273"/>
      <c r="XP47" s="273"/>
      <c r="XQ47" s="273"/>
      <c r="XR47" s="273"/>
      <c r="XS47" s="273"/>
      <c r="XT47" s="273"/>
      <c r="XU47" s="273"/>
      <c r="XV47" s="273"/>
      <c r="XW47" s="273"/>
      <c r="XX47" s="273"/>
      <c r="XY47" s="273"/>
      <c r="XZ47" s="273"/>
      <c r="YA47" s="273"/>
      <c r="YB47" s="273"/>
      <c r="YC47" s="273"/>
      <c r="YD47" s="273"/>
      <c r="YE47" s="273"/>
      <c r="YF47" s="273"/>
      <c r="YG47" s="273"/>
      <c r="YH47" s="273"/>
      <c r="YI47" s="273"/>
      <c r="YJ47" s="273"/>
      <c r="YK47" s="273"/>
      <c r="YL47" s="273"/>
      <c r="YM47" s="273"/>
      <c r="YN47" s="273"/>
      <c r="YO47" s="273"/>
      <c r="YP47" s="273"/>
      <c r="YQ47" s="273"/>
      <c r="YR47" s="273"/>
      <c r="YS47" s="273"/>
      <c r="YT47" s="273"/>
      <c r="YU47" s="273"/>
      <c r="YV47" s="273"/>
      <c r="YW47" s="273"/>
      <c r="YX47" s="273"/>
      <c r="YY47" s="273"/>
      <c r="YZ47" s="273"/>
      <c r="ZA47" s="273"/>
      <c r="ZB47" s="273"/>
      <c r="ZC47" s="273"/>
      <c r="ZD47" s="273"/>
      <c r="ZE47" s="273"/>
      <c r="ZF47" s="273"/>
      <c r="ZG47" s="273"/>
      <c r="ZH47" s="273"/>
      <c r="ZI47" s="273"/>
      <c r="ZJ47" s="273"/>
      <c r="ZK47" s="273"/>
      <c r="ZL47" s="273"/>
      <c r="ZM47" s="273"/>
      <c r="ZN47" s="273"/>
      <c r="ZO47" s="273"/>
      <c r="ZP47" s="273"/>
      <c r="ZQ47" s="273"/>
      <c r="ZR47" s="273"/>
      <c r="ZS47" s="273"/>
      <c r="ZT47" s="273"/>
      <c r="ZU47" s="273"/>
      <c r="ZV47" s="273"/>
      <c r="ZW47" s="273"/>
      <c r="ZX47" s="273"/>
      <c r="ZY47" s="273"/>
      <c r="ZZ47" s="273"/>
      <c r="AAA47" s="273"/>
      <c r="AAB47" s="273"/>
      <c r="AAC47" s="273"/>
      <c r="AAD47" s="273"/>
      <c r="AAE47" s="273"/>
      <c r="AAF47" s="273"/>
      <c r="AAG47" s="273"/>
      <c r="AAH47" s="273"/>
      <c r="AAI47" s="273"/>
      <c r="AAJ47" s="273"/>
      <c r="AAK47" s="273"/>
      <c r="AAL47" s="273"/>
      <c r="AAM47" s="273"/>
      <c r="AAN47" s="273"/>
      <c r="AAO47" s="273"/>
      <c r="AAP47" s="273"/>
      <c r="AAQ47" s="273"/>
      <c r="AAR47" s="273"/>
      <c r="AAS47" s="273"/>
      <c r="AAT47" s="273"/>
      <c r="AAU47" s="273"/>
      <c r="AAV47" s="273"/>
      <c r="AAW47" s="273"/>
      <c r="AAX47" s="273"/>
      <c r="AAY47" s="273"/>
      <c r="AAZ47" s="273"/>
      <c r="ABA47" s="273"/>
      <c r="ABB47" s="273"/>
      <c r="ABC47" s="273"/>
      <c r="ABD47" s="273"/>
      <c r="ABE47" s="273"/>
      <c r="ABF47" s="273"/>
      <c r="ABG47" s="273"/>
      <c r="ABH47" s="273"/>
      <c r="ABI47" s="273"/>
      <c r="ABJ47" s="273"/>
      <c r="ABK47" s="273"/>
      <c r="ABL47" s="273"/>
      <c r="ABM47" s="273"/>
      <c r="ABN47" s="273"/>
      <c r="ABO47" s="273"/>
      <c r="ABP47" s="273"/>
      <c r="ABQ47" s="273"/>
      <c r="ABR47" s="273"/>
      <c r="ABS47" s="273"/>
      <c r="ABT47" s="273"/>
      <c r="ABU47" s="273"/>
      <c r="ABV47" s="273"/>
      <c r="ABW47" s="273"/>
      <c r="ABX47" s="273"/>
      <c r="ABY47" s="273"/>
      <c r="ABZ47" s="273"/>
      <c r="ACA47" s="273"/>
      <c r="ACB47" s="273"/>
      <c r="ACC47" s="273"/>
      <c r="ACD47" s="273"/>
      <c r="ACE47" s="273"/>
      <c r="ACF47" s="273"/>
      <c r="ACG47" s="273"/>
      <c r="ACH47" s="273"/>
      <c r="ACI47" s="273"/>
      <c r="ACJ47" s="273"/>
      <c r="ACK47" s="273"/>
      <c r="ACL47" s="273"/>
      <c r="ACM47" s="273"/>
      <c r="ACN47" s="273"/>
      <c r="ACO47" s="273"/>
      <c r="ACP47" s="273"/>
      <c r="ACQ47" s="273"/>
      <c r="ACR47" s="273"/>
      <c r="ACS47" s="273"/>
      <c r="ACT47" s="273"/>
      <c r="ACU47" s="273"/>
      <c r="ACV47" s="273"/>
      <c r="ACW47" s="273"/>
      <c r="ACX47" s="273"/>
      <c r="ACY47" s="273"/>
      <c r="ACZ47" s="273"/>
      <c r="ADA47" s="273"/>
      <c r="ADB47" s="273"/>
      <c r="ADC47" s="273"/>
      <c r="ADD47" s="273"/>
      <c r="ADE47" s="273"/>
      <c r="ADF47" s="273"/>
      <c r="ADG47" s="273"/>
      <c r="ADH47" s="273"/>
      <c r="ADI47" s="273"/>
      <c r="ADJ47" s="273"/>
      <c r="ADK47" s="273"/>
      <c r="ADL47" s="273"/>
      <c r="ADM47" s="273"/>
      <c r="ADN47" s="273"/>
      <c r="ADO47" s="273"/>
      <c r="ADP47" s="273"/>
      <c r="ADQ47" s="273"/>
      <c r="ADR47" s="273"/>
      <c r="ADS47" s="273"/>
      <c r="ADT47" s="273"/>
      <c r="ADU47" s="273"/>
      <c r="ADV47" s="273"/>
      <c r="ADW47" s="273"/>
      <c r="ADX47" s="273"/>
      <c r="ADY47" s="273"/>
      <c r="ADZ47" s="273"/>
      <c r="AEA47" s="273"/>
      <c r="AEB47" s="273"/>
      <c r="AEC47" s="273"/>
      <c r="AED47" s="273"/>
      <c r="AEE47" s="273"/>
      <c r="AEF47" s="273"/>
      <c r="AEG47" s="273"/>
      <c r="AEH47" s="273"/>
      <c r="AEI47" s="273"/>
      <c r="AEJ47" s="273"/>
      <c r="AEK47" s="273"/>
      <c r="AEL47" s="273"/>
      <c r="AEM47" s="273"/>
      <c r="AEN47" s="273"/>
      <c r="AEO47" s="273"/>
      <c r="AEP47" s="273"/>
      <c r="AEQ47" s="273"/>
      <c r="AER47" s="273"/>
      <c r="AES47" s="273"/>
      <c r="AET47" s="273"/>
      <c r="AEU47" s="273"/>
      <c r="AEV47" s="273"/>
      <c r="AEW47" s="273"/>
      <c r="AEX47" s="273"/>
      <c r="AEY47" s="273"/>
      <c r="AEZ47" s="273"/>
      <c r="AFA47" s="273"/>
      <c r="AFB47" s="273"/>
      <c r="AFC47" s="273"/>
      <c r="AFD47" s="273"/>
      <c r="AFE47" s="273"/>
      <c r="AFF47" s="273"/>
      <c r="AFG47" s="273"/>
      <c r="AFH47" s="273"/>
      <c r="AFI47" s="273"/>
      <c r="AFJ47" s="273"/>
      <c r="AFK47" s="273"/>
      <c r="AFL47" s="273"/>
      <c r="AFM47" s="273"/>
      <c r="AFN47" s="273"/>
      <c r="AFO47" s="273"/>
      <c r="AFP47" s="273"/>
      <c r="AFQ47" s="273"/>
      <c r="AFR47" s="273"/>
      <c r="AFS47" s="273"/>
      <c r="AFT47" s="273"/>
      <c r="AFU47" s="273"/>
      <c r="AFV47" s="273"/>
      <c r="AFW47" s="273"/>
      <c r="AFX47" s="273"/>
      <c r="AFY47" s="273"/>
      <c r="AFZ47" s="273"/>
      <c r="AGA47" s="273"/>
      <c r="AGB47" s="273"/>
      <c r="AGC47" s="273"/>
      <c r="AGD47" s="273"/>
      <c r="AGE47" s="273"/>
      <c r="AGF47" s="273"/>
      <c r="AGG47" s="273"/>
      <c r="AGH47" s="273"/>
      <c r="AGI47" s="273"/>
      <c r="AGJ47" s="273"/>
      <c r="AGK47" s="273"/>
      <c r="AGL47" s="273"/>
      <c r="AGM47" s="273"/>
      <c r="AGN47" s="273"/>
      <c r="AGO47" s="273"/>
      <c r="AGP47" s="273"/>
      <c r="AGQ47" s="273"/>
      <c r="AGR47" s="273"/>
      <c r="AGS47" s="273"/>
      <c r="AGT47" s="273"/>
      <c r="AGU47" s="273"/>
      <c r="AGV47" s="273"/>
      <c r="AGW47" s="273"/>
      <c r="AGX47" s="273"/>
      <c r="AGY47" s="273"/>
      <c r="AGZ47" s="273"/>
      <c r="AHA47" s="273"/>
      <c r="AHB47" s="273"/>
      <c r="AHC47" s="273"/>
      <c r="AHD47" s="273"/>
      <c r="AHE47" s="273"/>
      <c r="AHF47" s="273"/>
      <c r="AHG47" s="273"/>
      <c r="AHH47" s="273"/>
      <c r="AHI47" s="273"/>
      <c r="AHJ47" s="273"/>
      <c r="AHK47" s="273"/>
      <c r="AHL47" s="273"/>
      <c r="AHM47" s="273"/>
      <c r="AHN47" s="273"/>
      <c r="AHO47" s="273"/>
      <c r="AHP47" s="273"/>
      <c r="AHQ47" s="273"/>
      <c r="AHR47" s="273"/>
      <c r="AHS47" s="273"/>
      <c r="AHT47" s="273"/>
      <c r="AHU47" s="273"/>
      <c r="AHV47" s="273"/>
      <c r="AHW47" s="273"/>
      <c r="AHX47" s="273"/>
      <c r="AHY47" s="273"/>
      <c r="AHZ47" s="273"/>
      <c r="AIA47" s="273"/>
      <c r="AIB47" s="273"/>
      <c r="AIC47" s="273"/>
      <c r="AID47" s="273"/>
      <c r="AIE47" s="273"/>
      <c r="AIF47" s="273"/>
      <c r="AIG47" s="273"/>
      <c r="AIH47" s="273"/>
      <c r="AII47" s="273"/>
      <c r="AIJ47" s="273"/>
      <c r="AIK47" s="273"/>
      <c r="AIL47" s="273"/>
      <c r="AIM47" s="273"/>
      <c r="AIN47" s="273"/>
      <c r="AIO47" s="273"/>
      <c r="AIP47" s="273"/>
      <c r="AIQ47" s="273"/>
      <c r="AIR47" s="273"/>
      <c r="AIS47" s="273"/>
      <c r="AIT47" s="273"/>
      <c r="AIU47" s="273"/>
      <c r="AIV47" s="273"/>
      <c r="AIW47" s="273"/>
      <c r="AIX47" s="273"/>
      <c r="AIY47" s="273"/>
      <c r="AIZ47" s="273"/>
      <c r="AJA47" s="273"/>
      <c r="AJB47" s="273"/>
      <c r="AJC47" s="273"/>
      <c r="AJD47" s="273"/>
      <c r="AJE47" s="273"/>
      <c r="AJF47" s="273"/>
      <c r="AJG47" s="273"/>
      <c r="AJH47" s="273"/>
      <c r="AJI47" s="273"/>
      <c r="AJJ47" s="273"/>
      <c r="AJK47" s="273"/>
      <c r="AJL47" s="273"/>
      <c r="AJM47" s="273"/>
      <c r="AJN47" s="273"/>
      <c r="AJO47" s="273"/>
      <c r="AJP47" s="273"/>
      <c r="AJQ47" s="273"/>
      <c r="AJR47" s="273"/>
      <c r="AJS47" s="273"/>
      <c r="AJT47" s="273"/>
      <c r="AJU47" s="273"/>
      <c r="AJV47" s="273"/>
      <c r="AJW47" s="273"/>
      <c r="AJX47" s="273"/>
      <c r="AJY47" s="273"/>
      <c r="AJZ47" s="273"/>
      <c r="AKA47" s="273"/>
      <c r="AKB47" s="273"/>
      <c r="AKC47" s="273"/>
      <c r="AKD47" s="273"/>
      <c r="AKE47" s="273"/>
      <c r="AKF47" s="273"/>
      <c r="AKG47" s="273"/>
      <c r="AKH47" s="273"/>
      <c r="AKI47" s="273"/>
      <c r="AKJ47" s="273"/>
      <c r="AKK47" s="273"/>
      <c r="AKL47" s="273"/>
      <c r="AKM47" s="273"/>
      <c r="AKN47" s="273"/>
      <c r="AKO47" s="273"/>
      <c r="AKP47" s="273"/>
      <c r="AKQ47" s="273"/>
      <c r="AKR47" s="273"/>
      <c r="AKS47" s="273"/>
      <c r="AKT47" s="273"/>
      <c r="AKU47" s="273"/>
      <c r="AKV47" s="273"/>
      <c r="AKW47" s="273"/>
      <c r="AKX47" s="273"/>
      <c r="AKY47" s="273"/>
      <c r="AKZ47" s="273"/>
      <c r="ALA47" s="273"/>
      <c r="ALB47" s="273"/>
      <c r="ALC47" s="273"/>
      <c r="ALD47" s="273"/>
      <c r="ALE47" s="273"/>
      <c r="ALF47" s="273"/>
      <c r="ALG47" s="273"/>
      <c r="ALH47" s="273"/>
      <c r="ALI47" s="273"/>
      <c r="ALJ47" s="273"/>
      <c r="ALK47" s="273"/>
      <c r="ALL47" s="273"/>
      <c r="ALM47" s="273"/>
      <c r="ALN47" s="273"/>
      <c r="ALO47" s="273"/>
      <c r="ALP47" s="273"/>
      <c r="ALQ47" s="273"/>
      <c r="ALR47" s="273"/>
      <c r="ALS47" s="273"/>
      <c r="ALT47" s="273"/>
      <c r="ALU47" s="273"/>
      <c r="ALV47" s="273"/>
      <c r="ALW47" s="273"/>
      <c r="ALX47" s="273"/>
      <c r="ALY47" s="273"/>
      <c r="ALZ47" s="273"/>
      <c r="AMA47" s="273"/>
      <c r="AMB47" s="273"/>
      <c r="AMC47" s="273"/>
      <c r="AMD47" s="273"/>
      <c r="AME47" s="273"/>
      <c r="AMF47" s="273"/>
      <c r="AMG47" s="273"/>
      <c r="AMH47" s="273"/>
      <c r="AMI47" s="273"/>
      <c r="AMJ47" s="273"/>
    </row>
    <row r="48" spans="1:1024" ht="11.25" customHeight="1" x14ac:dyDescent="0.2">
      <c r="A48" s="341">
        <v>37</v>
      </c>
      <c r="B48" s="342">
        <v>2</v>
      </c>
      <c r="C48" s="368"/>
      <c r="D48" s="1627"/>
      <c r="E48" s="344" t="s">
        <v>50</v>
      </c>
      <c r="F48" s="383">
        <v>1</v>
      </c>
      <c r="G48" s="383">
        <v>1</v>
      </c>
      <c r="H48" s="359">
        <f>G48*100/F48</f>
        <v>100</v>
      </c>
      <c r="I48" s="359">
        <v>4</v>
      </c>
      <c r="J48" s="400">
        <f>I48*G48</f>
        <v>4</v>
      </c>
      <c r="K48" s="348">
        <f>J48*B48</f>
        <v>8</v>
      </c>
      <c r="L48" s="348">
        <f>B48*7960</f>
        <v>15920</v>
      </c>
      <c r="M48" s="348">
        <f>L48*J48</f>
        <v>63680</v>
      </c>
      <c r="N48" s="348"/>
      <c r="O48" s="348"/>
      <c r="P48" s="349">
        <f>K48+N48</f>
        <v>8</v>
      </c>
      <c r="Q48" s="349">
        <f>M48+P48</f>
        <v>63688</v>
      </c>
      <c r="R48" s="367"/>
      <c r="S48" s="351"/>
      <c r="T48" s="362">
        <v>37</v>
      </c>
      <c r="U48" s="1626"/>
      <c r="V48" s="363" t="s">
        <v>50</v>
      </c>
      <c r="W48" s="383">
        <v>1</v>
      </c>
      <c r="X48" s="383">
        <v>1</v>
      </c>
      <c r="Y48" s="359">
        <f>X48*100/W48</f>
        <v>100</v>
      </c>
      <c r="Z48" s="359">
        <v>4</v>
      </c>
      <c r="AA48" s="400">
        <f>Z48*X48</f>
        <v>4</v>
      </c>
      <c r="AB48" s="364"/>
      <c r="AC48" s="355">
        <f>AF48+AH48+AJ48+AL48+AN48+AP48+AR48+AT48+AV48+AX48+AZ48+BB48</f>
        <v>4</v>
      </c>
      <c r="AD48" s="355">
        <f>AG48+AI48+AK48+AM48+AO48+AQ48+AS48+AU48+AW48+AY48+BA48+BC48</f>
        <v>0</v>
      </c>
      <c r="AE48" s="356">
        <f>AD48*100/AC48</f>
        <v>0</v>
      </c>
      <c r="AF48" s="365"/>
      <c r="AG48" s="365"/>
      <c r="AH48" s="365"/>
      <c r="AI48" s="365"/>
      <c r="AJ48" s="365"/>
      <c r="AK48" s="365"/>
      <c r="AL48" s="365"/>
      <c r="AM48" s="365"/>
      <c r="AN48" s="365"/>
      <c r="AO48" s="365"/>
      <c r="AP48" s="365"/>
      <c r="AQ48" s="365"/>
      <c r="AR48" s="358"/>
      <c r="AS48" s="358"/>
      <c r="AT48" s="359">
        <v>1</v>
      </c>
      <c r="AU48" s="359"/>
      <c r="AV48" s="359">
        <v>1</v>
      </c>
      <c r="AW48" s="359"/>
      <c r="AX48" s="359">
        <v>1</v>
      </c>
      <c r="AY48" s="359"/>
      <c r="AZ48" s="359">
        <v>1</v>
      </c>
      <c r="BA48" s="359"/>
      <c r="BB48" s="364"/>
      <c r="BC48" s="364"/>
      <c r="BD48" s="355">
        <f>AF48+AH48+AJ48+AL48+AN48+AP48+AR48+AT48+AV48+AX48+AZ48</f>
        <v>4</v>
      </c>
      <c r="BE48" s="355">
        <f>AG48+AI48+AK48+AM48+AO48+AQ48+AS48+AU48+AW48+AY48+BA48+BC48</f>
        <v>0</v>
      </c>
      <c r="BF48" s="273"/>
      <c r="BG48" s="273"/>
      <c r="BH48" s="273"/>
      <c r="BI48" s="273"/>
      <c r="BJ48" s="273"/>
      <c r="BK48" s="273"/>
      <c r="BL48" s="273"/>
      <c r="BM48" s="273"/>
      <c r="BN48" s="273"/>
      <c r="BO48" s="273"/>
      <c r="BP48" s="273"/>
      <c r="BQ48" s="273"/>
      <c r="BR48" s="273"/>
      <c r="BS48" s="273"/>
      <c r="BT48" s="273"/>
      <c r="BU48" s="273"/>
      <c r="BV48" s="273"/>
      <c r="BW48" s="273"/>
      <c r="BX48" s="273"/>
      <c r="BY48" s="273"/>
      <c r="BZ48" s="273"/>
      <c r="CA48" s="273"/>
      <c r="CB48" s="273"/>
      <c r="CC48" s="273"/>
      <c r="CD48" s="273"/>
      <c r="CE48" s="273"/>
      <c r="CF48" s="273"/>
      <c r="CG48" s="273"/>
      <c r="CH48" s="273"/>
      <c r="CI48" s="273"/>
      <c r="CJ48" s="273"/>
      <c r="CK48" s="273"/>
      <c r="CL48" s="273"/>
      <c r="CM48" s="273"/>
      <c r="CN48" s="273"/>
      <c r="CO48" s="273"/>
      <c r="CP48" s="273"/>
      <c r="CQ48" s="273"/>
      <c r="CR48" s="273"/>
      <c r="CS48" s="273"/>
      <c r="CT48" s="273"/>
      <c r="CU48" s="273"/>
      <c r="CV48" s="273"/>
      <c r="CW48" s="273"/>
      <c r="CX48" s="273"/>
      <c r="CY48" s="273"/>
      <c r="CZ48" s="273"/>
      <c r="DA48" s="273"/>
      <c r="DB48" s="273"/>
      <c r="DC48" s="273"/>
      <c r="DD48" s="273"/>
      <c r="DE48" s="273"/>
      <c r="DF48" s="273"/>
      <c r="DG48" s="273"/>
      <c r="DH48" s="273"/>
      <c r="DI48" s="273"/>
      <c r="DJ48" s="273"/>
      <c r="DK48" s="273"/>
      <c r="DL48" s="273"/>
      <c r="DM48" s="273"/>
      <c r="DN48" s="273"/>
      <c r="DO48" s="273"/>
      <c r="DP48" s="273"/>
      <c r="DQ48" s="273"/>
      <c r="DR48" s="273"/>
      <c r="DS48" s="273"/>
      <c r="DT48" s="273"/>
      <c r="DU48" s="273"/>
      <c r="DV48" s="273"/>
      <c r="DW48" s="273"/>
      <c r="DX48" s="273"/>
      <c r="DY48" s="273"/>
      <c r="DZ48" s="273"/>
      <c r="EA48" s="273"/>
      <c r="EB48" s="273"/>
      <c r="EC48" s="273"/>
      <c r="ED48" s="273"/>
      <c r="EE48" s="273"/>
      <c r="EF48" s="273"/>
      <c r="EG48" s="273"/>
      <c r="EH48" s="273"/>
      <c r="EI48" s="273"/>
      <c r="EJ48" s="273"/>
      <c r="EK48" s="273"/>
      <c r="EL48" s="273"/>
      <c r="EM48" s="273"/>
      <c r="EN48" s="273"/>
      <c r="EO48" s="273"/>
      <c r="EP48" s="273"/>
      <c r="EQ48" s="273"/>
      <c r="ER48" s="273"/>
      <c r="ES48" s="273"/>
      <c r="ET48" s="273"/>
      <c r="EU48" s="273"/>
      <c r="EV48" s="273"/>
      <c r="EW48" s="273"/>
      <c r="EX48" s="273"/>
      <c r="EY48" s="273"/>
      <c r="EZ48" s="273"/>
      <c r="FA48" s="273"/>
      <c r="FB48" s="273"/>
      <c r="FC48" s="273"/>
      <c r="FD48" s="273"/>
      <c r="FE48" s="273"/>
      <c r="FF48" s="273"/>
      <c r="FG48" s="273"/>
      <c r="FH48" s="273"/>
      <c r="FI48" s="273"/>
      <c r="FJ48" s="273"/>
      <c r="FK48" s="273"/>
      <c r="FL48" s="273"/>
      <c r="FM48" s="273"/>
      <c r="FN48" s="273"/>
      <c r="FO48" s="273"/>
      <c r="FP48" s="273"/>
      <c r="FQ48" s="273"/>
      <c r="FR48" s="273"/>
      <c r="FS48" s="273"/>
      <c r="FT48" s="273"/>
      <c r="FU48" s="273"/>
      <c r="FV48" s="273"/>
      <c r="FW48" s="273"/>
      <c r="FX48" s="273"/>
      <c r="FY48" s="273"/>
      <c r="FZ48" s="273"/>
      <c r="GA48" s="273"/>
      <c r="GB48" s="273"/>
      <c r="GC48" s="273"/>
      <c r="GD48" s="273"/>
      <c r="GE48" s="273"/>
      <c r="GF48" s="273"/>
      <c r="GG48" s="273"/>
      <c r="GH48" s="273"/>
      <c r="GI48" s="273"/>
      <c r="GJ48" s="273"/>
      <c r="GK48" s="273"/>
      <c r="GL48" s="273"/>
      <c r="GM48" s="273"/>
      <c r="GN48" s="273"/>
      <c r="GO48" s="273"/>
      <c r="GP48" s="273"/>
      <c r="GQ48" s="273"/>
      <c r="GR48" s="273"/>
      <c r="GS48" s="273"/>
      <c r="GT48" s="273"/>
      <c r="GU48" s="273"/>
      <c r="GV48" s="273"/>
      <c r="GW48" s="273"/>
      <c r="GX48" s="273"/>
      <c r="GY48" s="273"/>
      <c r="GZ48" s="273"/>
      <c r="HA48" s="273"/>
      <c r="HB48" s="273"/>
      <c r="HC48" s="273"/>
      <c r="HD48" s="273"/>
      <c r="HE48" s="273"/>
      <c r="HF48" s="273"/>
      <c r="HG48" s="273"/>
      <c r="HH48" s="273"/>
      <c r="HI48" s="273"/>
      <c r="HJ48" s="273"/>
      <c r="HK48" s="273"/>
      <c r="HL48" s="273"/>
      <c r="HM48" s="273"/>
      <c r="HN48" s="273"/>
      <c r="HO48" s="273"/>
      <c r="HP48" s="273"/>
      <c r="HQ48" s="273"/>
      <c r="HR48" s="273"/>
      <c r="HS48" s="273"/>
      <c r="HT48" s="273"/>
      <c r="HU48" s="273"/>
      <c r="HV48" s="273"/>
      <c r="HW48" s="273"/>
      <c r="HX48" s="273"/>
      <c r="HY48" s="273"/>
      <c r="HZ48" s="273"/>
      <c r="IA48" s="273"/>
      <c r="IB48" s="273"/>
      <c r="IC48" s="273"/>
      <c r="ID48" s="273"/>
      <c r="IE48" s="273"/>
      <c r="IF48" s="273"/>
      <c r="IG48" s="273"/>
      <c r="IH48" s="273"/>
      <c r="II48" s="273"/>
      <c r="IJ48" s="273"/>
      <c r="IK48" s="273"/>
      <c r="IL48" s="273"/>
      <c r="IM48" s="273"/>
      <c r="IN48" s="273"/>
      <c r="IO48" s="273"/>
      <c r="IP48" s="273"/>
      <c r="IQ48" s="273"/>
      <c r="IR48" s="273"/>
      <c r="IS48" s="273"/>
      <c r="IT48" s="273"/>
      <c r="IU48" s="273"/>
      <c r="IV48" s="273"/>
      <c r="IW48" s="273"/>
      <c r="IX48" s="273"/>
      <c r="IY48" s="273"/>
      <c r="IZ48" s="273"/>
      <c r="JA48" s="273"/>
      <c r="JB48" s="273"/>
      <c r="JC48" s="273"/>
      <c r="JD48" s="273"/>
      <c r="JE48" s="273"/>
      <c r="JF48" s="273"/>
      <c r="JG48" s="273"/>
      <c r="JH48" s="273"/>
      <c r="JI48" s="273"/>
      <c r="JJ48" s="273"/>
      <c r="JK48" s="273"/>
      <c r="JL48" s="273"/>
      <c r="JM48" s="273"/>
      <c r="JN48" s="273"/>
      <c r="JO48" s="273"/>
      <c r="JP48" s="273"/>
      <c r="JQ48" s="273"/>
      <c r="JR48" s="273"/>
      <c r="JS48" s="273"/>
      <c r="JT48" s="273"/>
      <c r="JU48" s="273"/>
      <c r="JV48" s="273"/>
      <c r="JW48" s="273"/>
      <c r="JX48" s="273"/>
      <c r="JY48" s="273"/>
      <c r="JZ48" s="273"/>
      <c r="KA48" s="273"/>
      <c r="KB48" s="273"/>
      <c r="KC48" s="273"/>
      <c r="KD48" s="273"/>
      <c r="KE48" s="273"/>
      <c r="KF48" s="273"/>
      <c r="KG48" s="273"/>
      <c r="KH48" s="273"/>
      <c r="KI48" s="273"/>
      <c r="KJ48" s="273"/>
      <c r="KK48" s="273"/>
      <c r="KL48" s="273"/>
      <c r="KM48" s="273"/>
      <c r="KN48" s="273"/>
      <c r="KO48" s="273"/>
      <c r="KP48" s="273"/>
      <c r="KQ48" s="273"/>
      <c r="KR48" s="273"/>
      <c r="KS48" s="273"/>
      <c r="KT48" s="273"/>
      <c r="KU48" s="273"/>
      <c r="KV48" s="273"/>
      <c r="KW48" s="273"/>
      <c r="KX48" s="273"/>
      <c r="KY48" s="273"/>
      <c r="KZ48" s="273"/>
      <c r="LA48" s="273"/>
      <c r="LB48" s="273"/>
      <c r="LC48" s="273"/>
      <c r="LD48" s="273"/>
      <c r="LE48" s="273"/>
      <c r="LF48" s="273"/>
      <c r="LG48" s="273"/>
      <c r="LH48" s="273"/>
      <c r="LI48" s="273"/>
      <c r="LJ48" s="273"/>
      <c r="LK48" s="273"/>
      <c r="LL48" s="273"/>
      <c r="LM48" s="273"/>
      <c r="LN48" s="273"/>
      <c r="LO48" s="273"/>
      <c r="LP48" s="273"/>
      <c r="LQ48" s="273"/>
      <c r="LR48" s="273"/>
      <c r="LS48" s="273"/>
      <c r="LT48" s="273"/>
      <c r="LU48" s="273"/>
      <c r="LV48" s="273"/>
      <c r="LW48" s="273"/>
      <c r="LX48" s="273"/>
      <c r="LY48" s="273"/>
      <c r="LZ48" s="273"/>
      <c r="MA48" s="273"/>
      <c r="MB48" s="273"/>
      <c r="MC48" s="273"/>
      <c r="MD48" s="273"/>
      <c r="ME48" s="273"/>
      <c r="MF48" s="273"/>
      <c r="MG48" s="273"/>
      <c r="MH48" s="273"/>
      <c r="MI48" s="273"/>
      <c r="MJ48" s="273"/>
      <c r="MK48" s="273"/>
      <c r="ML48" s="273"/>
      <c r="MM48" s="273"/>
      <c r="MN48" s="273"/>
      <c r="MO48" s="273"/>
      <c r="MP48" s="273"/>
      <c r="MQ48" s="273"/>
      <c r="MR48" s="273"/>
      <c r="MS48" s="273"/>
      <c r="MT48" s="273"/>
      <c r="MU48" s="273"/>
      <c r="MV48" s="273"/>
      <c r="MW48" s="273"/>
      <c r="MX48" s="273"/>
      <c r="MY48" s="273"/>
      <c r="MZ48" s="273"/>
      <c r="NA48" s="273"/>
      <c r="NB48" s="273"/>
      <c r="NC48" s="273"/>
      <c r="ND48" s="273"/>
      <c r="NE48" s="273"/>
      <c r="NF48" s="273"/>
      <c r="NG48" s="273"/>
      <c r="NH48" s="273"/>
      <c r="NI48" s="273"/>
      <c r="NJ48" s="273"/>
      <c r="NK48" s="273"/>
      <c r="NL48" s="273"/>
      <c r="NM48" s="273"/>
      <c r="NN48" s="273"/>
      <c r="NO48" s="273"/>
      <c r="NP48" s="273"/>
      <c r="NQ48" s="273"/>
      <c r="NR48" s="273"/>
      <c r="NS48" s="273"/>
      <c r="NT48" s="273"/>
      <c r="NU48" s="273"/>
      <c r="NV48" s="273"/>
      <c r="NW48" s="273"/>
      <c r="NX48" s="273"/>
      <c r="NY48" s="273"/>
      <c r="NZ48" s="273"/>
      <c r="OA48" s="273"/>
      <c r="OB48" s="273"/>
      <c r="OC48" s="273"/>
      <c r="OD48" s="273"/>
      <c r="OE48" s="273"/>
      <c r="OF48" s="273"/>
      <c r="OG48" s="273"/>
      <c r="OH48" s="273"/>
      <c r="OI48" s="273"/>
      <c r="OJ48" s="273"/>
      <c r="OK48" s="273"/>
      <c r="OL48" s="273"/>
      <c r="OM48" s="273"/>
      <c r="ON48" s="273"/>
      <c r="OO48" s="273"/>
      <c r="OP48" s="273"/>
      <c r="OQ48" s="273"/>
      <c r="OR48" s="273"/>
      <c r="OS48" s="273"/>
      <c r="OT48" s="273"/>
      <c r="OU48" s="273"/>
      <c r="OV48" s="273"/>
      <c r="OW48" s="273"/>
      <c r="OX48" s="273"/>
      <c r="OY48" s="273"/>
      <c r="OZ48" s="273"/>
      <c r="PA48" s="273"/>
      <c r="PB48" s="273"/>
      <c r="PC48" s="273"/>
      <c r="PD48" s="273"/>
      <c r="PE48" s="273"/>
      <c r="PF48" s="273"/>
      <c r="PG48" s="273"/>
      <c r="PH48" s="273"/>
      <c r="PI48" s="273"/>
      <c r="PJ48" s="273"/>
      <c r="PK48" s="273"/>
      <c r="PL48" s="273"/>
      <c r="PM48" s="273"/>
      <c r="PN48" s="273"/>
      <c r="PO48" s="273"/>
      <c r="PP48" s="273"/>
      <c r="PQ48" s="273"/>
      <c r="PR48" s="273"/>
      <c r="PS48" s="273"/>
      <c r="PT48" s="273"/>
      <c r="PU48" s="273"/>
      <c r="PV48" s="273"/>
      <c r="PW48" s="273"/>
      <c r="PX48" s="273"/>
      <c r="PY48" s="273"/>
      <c r="PZ48" s="273"/>
      <c r="QA48" s="273"/>
      <c r="QB48" s="273"/>
      <c r="QC48" s="273"/>
      <c r="QD48" s="273"/>
      <c r="QE48" s="273"/>
      <c r="QF48" s="273"/>
      <c r="QG48" s="273"/>
      <c r="QH48" s="273"/>
      <c r="QI48" s="273"/>
      <c r="QJ48" s="273"/>
      <c r="QK48" s="273"/>
      <c r="QL48" s="273"/>
      <c r="QM48" s="273"/>
      <c r="QN48" s="273"/>
      <c r="QO48" s="273"/>
      <c r="QP48" s="273"/>
      <c r="QQ48" s="273"/>
      <c r="QR48" s="273"/>
      <c r="QS48" s="273"/>
      <c r="QT48" s="273"/>
      <c r="QU48" s="273"/>
      <c r="QV48" s="273"/>
      <c r="QW48" s="273"/>
      <c r="QX48" s="273"/>
      <c r="QY48" s="273"/>
      <c r="QZ48" s="273"/>
      <c r="RA48" s="273"/>
      <c r="RB48" s="273"/>
      <c r="RC48" s="273"/>
      <c r="RD48" s="273"/>
      <c r="RE48" s="273"/>
      <c r="RF48" s="273"/>
      <c r="RG48" s="273"/>
      <c r="RH48" s="273"/>
      <c r="RI48" s="273"/>
      <c r="RJ48" s="273"/>
      <c r="RK48" s="273"/>
      <c r="RL48" s="273"/>
      <c r="RM48" s="273"/>
      <c r="RN48" s="273"/>
      <c r="RO48" s="273"/>
      <c r="RP48" s="273"/>
      <c r="RQ48" s="273"/>
      <c r="RR48" s="273"/>
      <c r="RS48" s="273"/>
      <c r="RT48" s="273"/>
      <c r="RU48" s="273"/>
      <c r="RV48" s="273"/>
      <c r="RW48" s="273"/>
      <c r="RX48" s="273"/>
      <c r="RY48" s="273"/>
      <c r="RZ48" s="273"/>
      <c r="SA48" s="273"/>
      <c r="SB48" s="273"/>
      <c r="SC48" s="273"/>
      <c r="SD48" s="273"/>
      <c r="SE48" s="273"/>
      <c r="SF48" s="273"/>
      <c r="SG48" s="273"/>
      <c r="SH48" s="273"/>
      <c r="SI48" s="273"/>
      <c r="SJ48" s="273"/>
      <c r="SK48" s="273"/>
      <c r="SL48" s="273"/>
      <c r="SM48" s="273"/>
      <c r="SN48" s="273"/>
      <c r="SO48" s="273"/>
      <c r="SP48" s="273"/>
      <c r="SQ48" s="273"/>
      <c r="SR48" s="273"/>
      <c r="SS48" s="273"/>
      <c r="ST48" s="273"/>
      <c r="SU48" s="273"/>
      <c r="SV48" s="273"/>
      <c r="SW48" s="273"/>
      <c r="SX48" s="273"/>
      <c r="SY48" s="273"/>
      <c r="SZ48" s="273"/>
      <c r="TA48" s="273"/>
      <c r="TB48" s="273"/>
      <c r="TC48" s="273"/>
      <c r="TD48" s="273"/>
      <c r="TE48" s="273"/>
      <c r="TF48" s="273"/>
      <c r="TG48" s="273"/>
      <c r="TH48" s="273"/>
      <c r="TI48" s="273"/>
      <c r="TJ48" s="273"/>
      <c r="TK48" s="273"/>
      <c r="TL48" s="273"/>
      <c r="TM48" s="273"/>
      <c r="TN48" s="273"/>
      <c r="TO48" s="273"/>
      <c r="TP48" s="273"/>
      <c r="TQ48" s="273"/>
      <c r="TR48" s="273"/>
      <c r="TS48" s="273"/>
      <c r="TT48" s="273"/>
      <c r="TU48" s="273"/>
      <c r="TV48" s="273"/>
      <c r="TW48" s="273"/>
      <c r="TX48" s="273"/>
      <c r="TY48" s="273"/>
      <c r="TZ48" s="273"/>
      <c r="UA48" s="273"/>
      <c r="UB48" s="273"/>
      <c r="UC48" s="273"/>
      <c r="UD48" s="273"/>
      <c r="UE48" s="273"/>
      <c r="UF48" s="273"/>
      <c r="UG48" s="273"/>
      <c r="UH48" s="273"/>
      <c r="UI48" s="273"/>
      <c r="UJ48" s="273"/>
      <c r="UK48" s="273"/>
      <c r="UL48" s="273"/>
      <c r="UM48" s="273"/>
      <c r="UN48" s="273"/>
      <c r="UO48" s="273"/>
      <c r="UP48" s="273"/>
      <c r="UQ48" s="273"/>
      <c r="UR48" s="273"/>
      <c r="US48" s="273"/>
      <c r="UT48" s="273"/>
      <c r="UU48" s="273"/>
      <c r="UV48" s="273"/>
      <c r="UW48" s="273"/>
      <c r="UX48" s="273"/>
      <c r="UY48" s="273"/>
      <c r="UZ48" s="273"/>
      <c r="VA48" s="273"/>
      <c r="VB48" s="273"/>
      <c r="VC48" s="273"/>
      <c r="VD48" s="273"/>
      <c r="VE48" s="273"/>
      <c r="VF48" s="273"/>
      <c r="VG48" s="273"/>
      <c r="VH48" s="273"/>
      <c r="VI48" s="273"/>
      <c r="VJ48" s="273"/>
      <c r="VK48" s="273"/>
      <c r="VL48" s="273"/>
      <c r="VM48" s="273"/>
      <c r="VN48" s="273"/>
      <c r="VO48" s="273"/>
      <c r="VP48" s="273"/>
      <c r="VQ48" s="273"/>
      <c r="VR48" s="273"/>
      <c r="VS48" s="273"/>
      <c r="VT48" s="273"/>
      <c r="VU48" s="273"/>
      <c r="VV48" s="273"/>
      <c r="VW48" s="273"/>
      <c r="VX48" s="273"/>
      <c r="VY48" s="273"/>
      <c r="VZ48" s="273"/>
      <c r="WA48" s="273"/>
      <c r="WB48" s="273"/>
      <c r="WC48" s="273"/>
      <c r="WD48" s="273"/>
      <c r="WE48" s="273"/>
      <c r="WF48" s="273"/>
      <c r="WG48" s="273"/>
      <c r="WH48" s="273"/>
      <c r="WI48" s="273"/>
      <c r="WJ48" s="273"/>
      <c r="WK48" s="273"/>
      <c r="WL48" s="273"/>
      <c r="WM48" s="273"/>
      <c r="WN48" s="273"/>
      <c r="WO48" s="273"/>
      <c r="WP48" s="273"/>
      <c r="WQ48" s="273"/>
      <c r="WR48" s="273"/>
      <c r="WS48" s="273"/>
      <c r="WT48" s="273"/>
      <c r="WU48" s="273"/>
      <c r="WV48" s="273"/>
      <c r="WW48" s="273"/>
      <c r="WX48" s="273"/>
      <c r="WY48" s="273"/>
      <c r="WZ48" s="273"/>
      <c r="XA48" s="273"/>
      <c r="XB48" s="273"/>
      <c r="XC48" s="273"/>
      <c r="XD48" s="273"/>
      <c r="XE48" s="273"/>
      <c r="XF48" s="273"/>
      <c r="XG48" s="273"/>
      <c r="XH48" s="273"/>
      <c r="XI48" s="273"/>
      <c r="XJ48" s="273"/>
      <c r="XK48" s="273"/>
      <c r="XL48" s="273"/>
      <c r="XM48" s="273"/>
      <c r="XN48" s="273"/>
      <c r="XO48" s="273"/>
      <c r="XP48" s="273"/>
      <c r="XQ48" s="273"/>
      <c r="XR48" s="273"/>
      <c r="XS48" s="273"/>
      <c r="XT48" s="273"/>
      <c r="XU48" s="273"/>
      <c r="XV48" s="273"/>
      <c r="XW48" s="273"/>
      <c r="XX48" s="273"/>
      <c r="XY48" s="273"/>
      <c r="XZ48" s="273"/>
      <c r="YA48" s="273"/>
      <c r="YB48" s="273"/>
      <c r="YC48" s="273"/>
      <c r="YD48" s="273"/>
      <c r="YE48" s="273"/>
      <c r="YF48" s="273"/>
      <c r="YG48" s="273"/>
      <c r="YH48" s="273"/>
      <c r="YI48" s="273"/>
      <c r="YJ48" s="273"/>
      <c r="YK48" s="273"/>
      <c r="YL48" s="273"/>
      <c r="YM48" s="273"/>
      <c r="YN48" s="273"/>
      <c r="YO48" s="273"/>
      <c r="YP48" s="273"/>
      <c r="YQ48" s="273"/>
      <c r="YR48" s="273"/>
      <c r="YS48" s="273"/>
      <c r="YT48" s="273"/>
      <c r="YU48" s="273"/>
      <c r="YV48" s="273"/>
      <c r="YW48" s="273"/>
      <c r="YX48" s="273"/>
      <c r="YY48" s="273"/>
      <c r="YZ48" s="273"/>
      <c r="ZA48" s="273"/>
      <c r="ZB48" s="273"/>
      <c r="ZC48" s="273"/>
      <c r="ZD48" s="273"/>
      <c r="ZE48" s="273"/>
      <c r="ZF48" s="273"/>
      <c r="ZG48" s="273"/>
      <c r="ZH48" s="273"/>
      <c r="ZI48" s="273"/>
      <c r="ZJ48" s="273"/>
      <c r="ZK48" s="273"/>
      <c r="ZL48" s="273"/>
      <c r="ZM48" s="273"/>
      <c r="ZN48" s="273"/>
      <c r="ZO48" s="273"/>
      <c r="ZP48" s="273"/>
      <c r="ZQ48" s="273"/>
      <c r="ZR48" s="273"/>
      <c r="ZS48" s="273"/>
      <c r="ZT48" s="273"/>
      <c r="ZU48" s="273"/>
      <c r="ZV48" s="273"/>
      <c r="ZW48" s="273"/>
      <c r="ZX48" s="273"/>
      <c r="ZY48" s="273"/>
      <c r="ZZ48" s="273"/>
      <c r="AAA48" s="273"/>
      <c r="AAB48" s="273"/>
      <c r="AAC48" s="273"/>
      <c r="AAD48" s="273"/>
      <c r="AAE48" s="273"/>
      <c r="AAF48" s="273"/>
      <c r="AAG48" s="273"/>
      <c r="AAH48" s="273"/>
      <c r="AAI48" s="273"/>
      <c r="AAJ48" s="273"/>
      <c r="AAK48" s="273"/>
      <c r="AAL48" s="273"/>
      <c r="AAM48" s="273"/>
      <c r="AAN48" s="273"/>
      <c r="AAO48" s="273"/>
      <c r="AAP48" s="273"/>
      <c r="AAQ48" s="273"/>
      <c r="AAR48" s="273"/>
      <c r="AAS48" s="273"/>
      <c r="AAT48" s="273"/>
      <c r="AAU48" s="273"/>
      <c r="AAV48" s="273"/>
      <c r="AAW48" s="273"/>
      <c r="AAX48" s="273"/>
      <c r="AAY48" s="273"/>
      <c r="AAZ48" s="273"/>
      <c r="ABA48" s="273"/>
      <c r="ABB48" s="273"/>
      <c r="ABC48" s="273"/>
      <c r="ABD48" s="273"/>
      <c r="ABE48" s="273"/>
      <c r="ABF48" s="273"/>
      <c r="ABG48" s="273"/>
      <c r="ABH48" s="273"/>
      <c r="ABI48" s="273"/>
      <c r="ABJ48" s="273"/>
      <c r="ABK48" s="273"/>
      <c r="ABL48" s="273"/>
      <c r="ABM48" s="273"/>
      <c r="ABN48" s="273"/>
      <c r="ABO48" s="273"/>
      <c r="ABP48" s="273"/>
      <c r="ABQ48" s="273"/>
      <c r="ABR48" s="273"/>
      <c r="ABS48" s="273"/>
      <c r="ABT48" s="273"/>
      <c r="ABU48" s="273"/>
      <c r="ABV48" s="273"/>
      <c r="ABW48" s="273"/>
      <c r="ABX48" s="273"/>
      <c r="ABY48" s="273"/>
      <c r="ABZ48" s="273"/>
      <c r="ACA48" s="273"/>
      <c r="ACB48" s="273"/>
      <c r="ACC48" s="273"/>
      <c r="ACD48" s="273"/>
      <c r="ACE48" s="273"/>
      <c r="ACF48" s="273"/>
      <c r="ACG48" s="273"/>
      <c r="ACH48" s="273"/>
      <c r="ACI48" s="273"/>
      <c r="ACJ48" s="273"/>
      <c r="ACK48" s="273"/>
      <c r="ACL48" s="273"/>
      <c r="ACM48" s="273"/>
      <c r="ACN48" s="273"/>
      <c r="ACO48" s="273"/>
      <c r="ACP48" s="273"/>
      <c r="ACQ48" s="273"/>
      <c r="ACR48" s="273"/>
      <c r="ACS48" s="273"/>
      <c r="ACT48" s="273"/>
      <c r="ACU48" s="273"/>
      <c r="ACV48" s="273"/>
      <c r="ACW48" s="273"/>
      <c r="ACX48" s="273"/>
      <c r="ACY48" s="273"/>
      <c r="ACZ48" s="273"/>
      <c r="ADA48" s="273"/>
      <c r="ADB48" s="273"/>
      <c r="ADC48" s="273"/>
      <c r="ADD48" s="273"/>
      <c r="ADE48" s="273"/>
      <c r="ADF48" s="273"/>
      <c r="ADG48" s="273"/>
      <c r="ADH48" s="273"/>
      <c r="ADI48" s="273"/>
      <c r="ADJ48" s="273"/>
      <c r="ADK48" s="273"/>
      <c r="ADL48" s="273"/>
      <c r="ADM48" s="273"/>
      <c r="ADN48" s="273"/>
      <c r="ADO48" s="273"/>
      <c r="ADP48" s="273"/>
      <c r="ADQ48" s="273"/>
      <c r="ADR48" s="273"/>
      <c r="ADS48" s="273"/>
      <c r="ADT48" s="273"/>
      <c r="ADU48" s="273"/>
      <c r="ADV48" s="273"/>
      <c r="ADW48" s="273"/>
      <c r="ADX48" s="273"/>
      <c r="ADY48" s="273"/>
      <c r="ADZ48" s="273"/>
      <c r="AEA48" s="273"/>
      <c r="AEB48" s="273"/>
      <c r="AEC48" s="273"/>
      <c r="AED48" s="273"/>
      <c r="AEE48" s="273"/>
      <c r="AEF48" s="273"/>
      <c r="AEG48" s="273"/>
      <c r="AEH48" s="273"/>
      <c r="AEI48" s="273"/>
      <c r="AEJ48" s="273"/>
      <c r="AEK48" s="273"/>
      <c r="AEL48" s="273"/>
      <c r="AEM48" s="273"/>
      <c r="AEN48" s="273"/>
      <c r="AEO48" s="273"/>
      <c r="AEP48" s="273"/>
      <c r="AEQ48" s="273"/>
      <c r="AER48" s="273"/>
      <c r="AES48" s="273"/>
      <c r="AET48" s="273"/>
      <c r="AEU48" s="273"/>
      <c r="AEV48" s="273"/>
      <c r="AEW48" s="273"/>
      <c r="AEX48" s="273"/>
      <c r="AEY48" s="273"/>
      <c r="AEZ48" s="273"/>
      <c r="AFA48" s="273"/>
      <c r="AFB48" s="273"/>
      <c r="AFC48" s="273"/>
      <c r="AFD48" s="273"/>
      <c r="AFE48" s="273"/>
      <c r="AFF48" s="273"/>
      <c r="AFG48" s="273"/>
      <c r="AFH48" s="273"/>
      <c r="AFI48" s="273"/>
      <c r="AFJ48" s="273"/>
      <c r="AFK48" s="273"/>
      <c r="AFL48" s="273"/>
      <c r="AFM48" s="273"/>
      <c r="AFN48" s="273"/>
      <c r="AFO48" s="273"/>
      <c r="AFP48" s="273"/>
      <c r="AFQ48" s="273"/>
      <c r="AFR48" s="273"/>
      <c r="AFS48" s="273"/>
      <c r="AFT48" s="273"/>
      <c r="AFU48" s="273"/>
      <c r="AFV48" s="273"/>
      <c r="AFW48" s="273"/>
      <c r="AFX48" s="273"/>
      <c r="AFY48" s="273"/>
      <c r="AFZ48" s="273"/>
      <c r="AGA48" s="273"/>
      <c r="AGB48" s="273"/>
      <c r="AGC48" s="273"/>
      <c r="AGD48" s="273"/>
      <c r="AGE48" s="273"/>
      <c r="AGF48" s="273"/>
      <c r="AGG48" s="273"/>
      <c r="AGH48" s="273"/>
      <c r="AGI48" s="273"/>
      <c r="AGJ48" s="273"/>
      <c r="AGK48" s="273"/>
      <c r="AGL48" s="273"/>
      <c r="AGM48" s="273"/>
      <c r="AGN48" s="273"/>
      <c r="AGO48" s="273"/>
      <c r="AGP48" s="273"/>
      <c r="AGQ48" s="273"/>
      <c r="AGR48" s="273"/>
      <c r="AGS48" s="273"/>
      <c r="AGT48" s="273"/>
      <c r="AGU48" s="273"/>
      <c r="AGV48" s="273"/>
      <c r="AGW48" s="273"/>
      <c r="AGX48" s="273"/>
      <c r="AGY48" s="273"/>
      <c r="AGZ48" s="273"/>
      <c r="AHA48" s="273"/>
      <c r="AHB48" s="273"/>
      <c r="AHC48" s="273"/>
      <c r="AHD48" s="273"/>
      <c r="AHE48" s="273"/>
      <c r="AHF48" s="273"/>
      <c r="AHG48" s="273"/>
      <c r="AHH48" s="273"/>
      <c r="AHI48" s="273"/>
      <c r="AHJ48" s="273"/>
      <c r="AHK48" s="273"/>
      <c r="AHL48" s="273"/>
      <c r="AHM48" s="273"/>
      <c r="AHN48" s="273"/>
      <c r="AHO48" s="273"/>
      <c r="AHP48" s="273"/>
      <c r="AHQ48" s="273"/>
      <c r="AHR48" s="273"/>
      <c r="AHS48" s="273"/>
      <c r="AHT48" s="273"/>
      <c r="AHU48" s="273"/>
      <c r="AHV48" s="273"/>
      <c r="AHW48" s="273"/>
      <c r="AHX48" s="273"/>
      <c r="AHY48" s="273"/>
      <c r="AHZ48" s="273"/>
      <c r="AIA48" s="273"/>
      <c r="AIB48" s="273"/>
      <c r="AIC48" s="273"/>
      <c r="AID48" s="273"/>
      <c r="AIE48" s="273"/>
      <c r="AIF48" s="273"/>
      <c r="AIG48" s="273"/>
      <c r="AIH48" s="273"/>
      <c r="AII48" s="273"/>
      <c r="AIJ48" s="273"/>
      <c r="AIK48" s="273"/>
      <c r="AIL48" s="273"/>
      <c r="AIM48" s="273"/>
      <c r="AIN48" s="273"/>
      <c r="AIO48" s="273"/>
      <c r="AIP48" s="273"/>
      <c r="AIQ48" s="273"/>
      <c r="AIR48" s="273"/>
      <c r="AIS48" s="273"/>
      <c r="AIT48" s="273"/>
      <c r="AIU48" s="273"/>
      <c r="AIV48" s="273"/>
      <c r="AIW48" s="273"/>
      <c r="AIX48" s="273"/>
      <c r="AIY48" s="273"/>
      <c r="AIZ48" s="273"/>
      <c r="AJA48" s="273"/>
      <c r="AJB48" s="273"/>
      <c r="AJC48" s="273"/>
      <c r="AJD48" s="273"/>
      <c r="AJE48" s="273"/>
      <c r="AJF48" s="273"/>
      <c r="AJG48" s="273"/>
      <c r="AJH48" s="273"/>
      <c r="AJI48" s="273"/>
      <c r="AJJ48" s="273"/>
      <c r="AJK48" s="273"/>
      <c r="AJL48" s="273"/>
      <c r="AJM48" s="273"/>
      <c r="AJN48" s="273"/>
      <c r="AJO48" s="273"/>
      <c r="AJP48" s="273"/>
      <c r="AJQ48" s="273"/>
      <c r="AJR48" s="273"/>
      <c r="AJS48" s="273"/>
      <c r="AJT48" s="273"/>
      <c r="AJU48" s="273"/>
      <c r="AJV48" s="273"/>
      <c r="AJW48" s="273"/>
      <c r="AJX48" s="273"/>
      <c r="AJY48" s="273"/>
      <c r="AJZ48" s="273"/>
      <c r="AKA48" s="273"/>
      <c r="AKB48" s="273"/>
      <c r="AKC48" s="273"/>
      <c r="AKD48" s="273"/>
      <c r="AKE48" s="273"/>
      <c r="AKF48" s="273"/>
      <c r="AKG48" s="273"/>
      <c r="AKH48" s="273"/>
      <c r="AKI48" s="273"/>
      <c r="AKJ48" s="273"/>
      <c r="AKK48" s="273"/>
      <c r="AKL48" s="273"/>
      <c r="AKM48" s="273"/>
      <c r="AKN48" s="273"/>
      <c r="AKO48" s="273"/>
      <c r="AKP48" s="273"/>
      <c r="AKQ48" s="273"/>
      <c r="AKR48" s="273"/>
      <c r="AKS48" s="273"/>
      <c r="AKT48" s="273"/>
      <c r="AKU48" s="273"/>
      <c r="AKV48" s="273"/>
      <c r="AKW48" s="273"/>
      <c r="AKX48" s="273"/>
      <c r="AKY48" s="273"/>
      <c r="AKZ48" s="273"/>
      <c r="ALA48" s="273"/>
      <c r="ALB48" s="273"/>
      <c r="ALC48" s="273"/>
      <c r="ALD48" s="273"/>
      <c r="ALE48" s="273"/>
      <c r="ALF48" s="273"/>
      <c r="ALG48" s="273"/>
      <c r="ALH48" s="273"/>
      <c r="ALI48" s="273"/>
      <c r="ALJ48" s="273"/>
      <c r="ALK48" s="273"/>
      <c r="ALL48" s="273"/>
      <c r="ALM48" s="273"/>
      <c r="ALN48" s="273"/>
      <c r="ALO48" s="273"/>
      <c r="ALP48" s="273"/>
      <c r="ALQ48" s="273"/>
      <c r="ALR48" s="273"/>
      <c r="ALS48" s="273"/>
      <c r="ALT48" s="273"/>
      <c r="ALU48" s="273"/>
      <c r="ALV48" s="273"/>
      <c r="ALW48" s="273"/>
      <c r="ALX48" s="273"/>
      <c r="ALY48" s="273"/>
      <c r="ALZ48" s="273"/>
      <c r="AMA48" s="273"/>
      <c r="AMB48" s="273"/>
      <c r="AMC48" s="273"/>
      <c r="AMD48" s="273"/>
      <c r="AME48" s="273"/>
      <c r="AMF48" s="273"/>
      <c r="AMG48" s="273"/>
      <c r="AMH48" s="273"/>
      <c r="AMI48" s="273"/>
      <c r="AMJ48" s="273"/>
    </row>
    <row r="49" spans="1:1024" ht="11.25" customHeight="1" x14ac:dyDescent="0.2">
      <c r="A49" s="341">
        <v>38</v>
      </c>
      <c r="B49" s="342">
        <v>4</v>
      </c>
      <c r="C49" s="368"/>
      <c r="D49" s="1627" t="s">
        <v>73</v>
      </c>
      <c r="E49" s="344" t="s">
        <v>49</v>
      </c>
      <c r="F49" s="394"/>
      <c r="G49" s="394"/>
      <c r="H49" s="395"/>
      <c r="I49" s="395"/>
      <c r="J49" s="396"/>
      <c r="K49" s="397"/>
      <c r="L49" s="397"/>
      <c r="M49" s="397"/>
      <c r="N49" s="397"/>
      <c r="O49" s="397"/>
      <c r="P49" s="398"/>
      <c r="Q49" s="398"/>
      <c r="R49" s="367"/>
      <c r="S49" s="351"/>
      <c r="T49" s="362">
        <v>38</v>
      </c>
      <c r="U49" s="1626" t="s">
        <v>73</v>
      </c>
      <c r="V49" s="363" t="s">
        <v>49</v>
      </c>
      <c r="W49" s="394"/>
      <c r="X49" s="394"/>
      <c r="Y49" s="395"/>
      <c r="Z49" s="395"/>
      <c r="AA49" s="396"/>
      <c r="AB49" s="364"/>
      <c r="AC49" s="355"/>
      <c r="AD49" s="355"/>
      <c r="AE49" s="356"/>
      <c r="AF49" s="365"/>
      <c r="AG49" s="365"/>
      <c r="AH49" s="365"/>
      <c r="AI49" s="365"/>
      <c r="AJ49" s="365"/>
      <c r="AK49" s="365"/>
      <c r="AL49" s="365"/>
      <c r="AM49" s="365"/>
      <c r="AN49" s="365"/>
      <c r="AO49" s="365"/>
      <c r="AP49" s="365"/>
      <c r="AQ49" s="365"/>
      <c r="AR49" s="358"/>
      <c r="AS49" s="358"/>
      <c r="AT49" s="359"/>
      <c r="AU49" s="359"/>
      <c r="AV49" s="359"/>
      <c r="AW49" s="359"/>
      <c r="AX49" s="359"/>
      <c r="AY49" s="359"/>
      <c r="AZ49" s="359"/>
      <c r="BA49" s="359"/>
      <c r="BB49" s="365"/>
      <c r="BC49" s="364"/>
      <c r="BD49" s="355"/>
      <c r="BE49" s="355"/>
      <c r="BF49" s="273"/>
      <c r="BG49" s="273"/>
      <c r="BH49" s="273"/>
      <c r="BI49" s="273"/>
      <c r="BJ49" s="273"/>
      <c r="BK49" s="273"/>
      <c r="BL49" s="273"/>
      <c r="BM49" s="273"/>
      <c r="BN49" s="273"/>
      <c r="BO49" s="273"/>
      <c r="BP49" s="273"/>
      <c r="BQ49" s="273"/>
      <c r="BR49" s="273"/>
      <c r="BS49" s="273"/>
      <c r="BT49" s="273"/>
      <c r="BU49" s="273"/>
      <c r="BV49" s="273"/>
      <c r="BW49" s="273"/>
      <c r="BX49" s="273"/>
      <c r="BY49" s="273"/>
      <c r="BZ49" s="273"/>
      <c r="CA49" s="273"/>
      <c r="CB49" s="273"/>
      <c r="CC49" s="273"/>
      <c r="CD49" s="273"/>
      <c r="CE49" s="273"/>
      <c r="CF49" s="273"/>
      <c r="CG49" s="273"/>
      <c r="CH49" s="273"/>
      <c r="CI49" s="273"/>
      <c r="CJ49" s="273"/>
      <c r="CK49" s="273"/>
      <c r="CL49" s="273"/>
      <c r="CM49" s="273"/>
      <c r="CN49" s="273"/>
      <c r="CO49" s="273"/>
      <c r="CP49" s="273"/>
      <c r="CQ49" s="273"/>
      <c r="CR49" s="273"/>
      <c r="CS49" s="273"/>
      <c r="CT49" s="273"/>
      <c r="CU49" s="273"/>
      <c r="CV49" s="273"/>
      <c r="CW49" s="273"/>
      <c r="CX49" s="273"/>
      <c r="CY49" s="273"/>
      <c r="CZ49" s="273"/>
      <c r="DA49" s="273"/>
      <c r="DB49" s="273"/>
      <c r="DC49" s="273"/>
      <c r="DD49" s="273"/>
      <c r="DE49" s="273"/>
      <c r="DF49" s="273"/>
      <c r="DG49" s="273"/>
      <c r="DH49" s="273"/>
      <c r="DI49" s="273"/>
      <c r="DJ49" s="273"/>
      <c r="DK49" s="273"/>
      <c r="DL49" s="273"/>
      <c r="DM49" s="273"/>
      <c r="DN49" s="273"/>
      <c r="DO49" s="273"/>
      <c r="DP49" s="273"/>
      <c r="DQ49" s="273"/>
      <c r="DR49" s="273"/>
      <c r="DS49" s="273"/>
      <c r="DT49" s="273"/>
      <c r="DU49" s="273"/>
      <c r="DV49" s="273"/>
      <c r="DW49" s="273"/>
      <c r="DX49" s="273"/>
      <c r="DY49" s="273"/>
      <c r="DZ49" s="273"/>
      <c r="EA49" s="273"/>
      <c r="EB49" s="273"/>
      <c r="EC49" s="273"/>
      <c r="ED49" s="273"/>
      <c r="EE49" s="273"/>
      <c r="EF49" s="273"/>
      <c r="EG49" s="273"/>
      <c r="EH49" s="273"/>
      <c r="EI49" s="273"/>
      <c r="EJ49" s="273"/>
      <c r="EK49" s="273"/>
      <c r="EL49" s="273"/>
      <c r="EM49" s="273"/>
      <c r="EN49" s="273"/>
      <c r="EO49" s="273"/>
      <c r="EP49" s="273"/>
      <c r="EQ49" s="273"/>
      <c r="ER49" s="273"/>
      <c r="ES49" s="273"/>
      <c r="ET49" s="273"/>
      <c r="EU49" s="273"/>
      <c r="EV49" s="273"/>
      <c r="EW49" s="273"/>
      <c r="EX49" s="273"/>
      <c r="EY49" s="273"/>
      <c r="EZ49" s="273"/>
      <c r="FA49" s="273"/>
      <c r="FB49" s="273"/>
      <c r="FC49" s="273"/>
      <c r="FD49" s="273"/>
      <c r="FE49" s="273"/>
      <c r="FF49" s="273"/>
      <c r="FG49" s="273"/>
      <c r="FH49" s="273"/>
      <c r="FI49" s="273"/>
      <c r="FJ49" s="273"/>
      <c r="FK49" s="273"/>
      <c r="FL49" s="273"/>
      <c r="FM49" s="273"/>
      <c r="FN49" s="273"/>
      <c r="FO49" s="273"/>
      <c r="FP49" s="273"/>
      <c r="FQ49" s="273"/>
      <c r="FR49" s="273"/>
      <c r="FS49" s="273"/>
      <c r="FT49" s="273"/>
      <c r="FU49" s="273"/>
      <c r="FV49" s="273"/>
      <c r="FW49" s="273"/>
      <c r="FX49" s="273"/>
      <c r="FY49" s="273"/>
      <c r="FZ49" s="273"/>
      <c r="GA49" s="273"/>
      <c r="GB49" s="273"/>
      <c r="GC49" s="273"/>
      <c r="GD49" s="273"/>
      <c r="GE49" s="273"/>
      <c r="GF49" s="273"/>
      <c r="GG49" s="273"/>
      <c r="GH49" s="273"/>
      <c r="GI49" s="273"/>
      <c r="GJ49" s="273"/>
      <c r="GK49" s="273"/>
      <c r="GL49" s="273"/>
      <c r="GM49" s="273"/>
      <c r="GN49" s="273"/>
      <c r="GO49" s="273"/>
      <c r="GP49" s="273"/>
      <c r="GQ49" s="273"/>
      <c r="GR49" s="273"/>
      <c r="GS49" s="273"/>
      <c r="GT49" s="273"/>
      <c r="GU49" s="273"/>
      <c r="GV49" s="273"/>
      <c r="GW49" s="273"/>
      <c r="GX49" s="273"/>
      <c r="GY49" s="273"/>
      <c r="GZ49" s="273"/>
      <c r="HA49" s="273"/>
      <c r="HB49" s="273"/>
      <c r="HC49" s="273"/>
      <c r="HD49" s="273"/>
      <c r="HE49" s="273"/>
      <c r="HF49" s="273"/>
      <c r="HG49" s="273"/>
      <c r="HH49" s="273"/>
      <c r="HI49" s="273"/>
      <c r="HJ49" s="273"/>
      <c r="HK49" s="273"/>
      <c r="HL49" s="273"/>
      <c r="HM49" s="273"/>
      <c r="HN49" s="273"/>
      <c r="HO49" s="273"/>
      <c r="HP49" s="273"/>
      <c r="HQ49" s="273"/>
      <c r="HR49" s="273"/>
      <c r="HS49" s="273"/>
      <c r="HT49" s="273"/>
      <c r="HU49" s="273"/>
      <c r="HV49" s="273"/>
      <c r="HW49" s="273"/>
      <c r="HX49" s="273"/>
      <c r="HY49" s="273"/>
      <c r="HZ49" s="273"/>
      <c r="IA49" s="273"/>
      <c r="IB49" s="273"/>
      <c r="IC49" s="273"/>
      <c r="ID49" s="273"/>
      <c r="IE49" s="273"/>
      <c r="IF49" s="273"/>
      <c r="IG49" s="273"/>
      <c r="IH49" s="273"/>
      <c r="II49" s="273"/>
      <c r="IJ49" s="273"/>
      <c r="IK49" s="273"/>
      <c r="IL49" s="273"/>
      <c r="IM49" s="273"/>
      <c r="IN49" s="273"/>
      <c r="IO49" s="273"/>
      <c r="IP49" s="273"/>
      <c r="IQ49" s="273"/>
      <c r="IR49" s="273"/>
      <c r="IS49" s="273"/>
      <c r="IT49" s="273"/>
      <c r="IU49" s="273"/>
      <c r="IV49" s="273"/>
      <c r="IW49" s="273"/>
      <c r="IX49" s="273"/>
      <c r="IY49" s="273"/>
      <c r="IZ49" s="273"/>
      <c r="JA49" s="273"/>
      <c r="JB49" s="273"/>
      <c r="JC49" s="273"/>
      <c r="JD49" s="273"/>
      <c r="JE49" s="273"/>
      <c r="JF49" s="273"/>
      <c r="JG49" s="273"/>
      <c r="JH49" s="273"/>
      <c r="JI49" s="273"/>
      <c r="JJ49" s="273"/>
      <c r="JK49" s="273"/>
      <c r="JL49" s="273"/>
      <c r="JM49" s="273"/>
      <c r="JN49" s="273"/>
      <c r="JO49" s="273"/>
      <c r="JP49" s="273"/>
      <c r="JQ49" s="273"/>
      <c r="JR49" s="273"/>
      <c r="JS49" s="273"/>
      <c r="JT49" s="273"/>
      <c r="JU49" s="273"/>
      <c r="JV49" s="273"/>
      <c r="JW49" s="273"/>
      <c r="JX49" s="273"/>
      <c r="JY49" s="273"/>
      <c r="JZ49" s="273"/>
      <c r="KA49" s="273"/>
      <c r="KB49" s="273"/>
      <c r="KC49" s="273"/>
      <c r="KD49" s="273"/>
      <c r="KE49" s="273"/>
      <c r="KF49" s="273"/>
      <c r="KG49" s="273"/>
      <c r="KH49" s="273"/>
      <c r="KI49" s="273"/>
      <c r="KJ49" s="273"/>
      <c r="KK49" s="273"/>
      <c r="KL49" s="273"/>
      <c r="KM49" s="273"/>
      <c r="KN49" s="273"/>
      <c r="KO49" s="273"/>
      <c r="KP49" s="273"/>
      <c r="KQ49" s="273"/>
      <c r="KR49" s="273"/>
      <c r="KS49" s="273"/>
      <c r="KT49" s="273"/>
      <c r="KU49" s="273"/>
      <c r="KV49" s="273"/>
      <c r="KW49" s="273"/>
      <c r="KX49" s="273"/>
      <c r="KY49" s="273"/>
      <c r="KZ49" s="273"/>
      <c r="LA49" s="273"/>
      <c r="LB49" s="273"/>
      <c r="LC49" s="273"/>
      <c r="LD49" s="273"/>
      <c r="LE49" s="273"/>
      <c r="LF49" s="273"/>
      <c r="LG49" s="273"/>
      <c r="LH49" s="273"/>
      <c r="LI49" s="273"/>
      <c r="LJ49" s="273"/>
      <c r="LK49" s="273"/>
      <c r="LL49" s="273"/>
      <c r="LM49" s="273"/>
      <c r="LN49" s="273"/>
      <c r="LO49" s="273"/>
      <c r="LP49" s="273"/>
      <c r="LQ49" s="273"/>
      <c r="LR49" s="273"/>
      <c r="LS49" s="273"/>
      <c r="LT49" s="273"/>
      <c r="LU49" s="273"/>
      <c r="LV49" s="273"/>
      <c r="LW49" s="273"/>
      <c r="LX49" s="273"/>
      <c r="LY49" s="273"/>
      <c r="LZ49" s="273"/>
      <c r="MA49" s="273"/>
      <c r="MB49" s="273"/>
      <c r="MC49" s="273"/>
      <c r="MD49" s="273"/>
      <c r="ME49" s="273"/>
      <c r="MF49" s="273"/>
      <c r="MG49" s="273"/>
      <c r="MH49" s="273"/>
      <c r="MI49" s="273"/>
      <c r="MJ49" s="273"/>
      <c r="MK49" s="273"/>
      <c r="ML49" s="273"/>
      <c r="MM49" s="273"/>
      <c r="MN49" s="273"/>
      <c r="MO49" s="273"/>
      <c r="MP49" s="273"/>
      <c r="MQ49" s="273"/>
      <c r="MR49" s="273"/>
      <c r="MS49" s="273"/>
      <c r="MT49" s="273"/>
      <c r="MU49" s="273"/>
      <c r="MV49" s="273"/>
      <c r="MW49" s="273"/>
      <c r="MX49" s="273"/>
      <c r="MY49" s="273"/>
      <c r="MZ49" s="273"/>
      <c r="NA49" s="273"/>
      <c r="NB49" s="273"/>
      <c r="NC49" s="273"/>
      <c r="ND49" s="273"/>
      <c r="NE49" s="273"/>
      <c r="NF49" s="273"/>
      <c r="NG49" s="273"/>
      <c r="NH49" s="273"/>
      <c r="NI49" s="273"/>
      <c r="NJ49" s="273"/>
      <c r="NK49" s="273"/>
      <c r="NL49" s="273"/>
      <c r="NM49" s="273"/>
      <c r="NN49" s="273"/>
      <c r="NO49" s="273"/>
      <c r="NP49" s="273"/>
      <c r="NQ49" s="273"/>
      <c r="NR49" s="273"/>
      <c r="NS49" s="273"/>
      <c r="NT49" s="273"/>
      <c r="NU49" s="273"/>
      <c r="NV49" s="273"/>
      <c r="NW49" s="273"/>
      <c r="NX49" s="273"/>
      <c r="NY49" s="273"/>
      <c r="NZ49" s="273"/>
      <c r="OA49" s="273"/>
      <c r="OB49" s="273"/>
      <c r="OC49" s="273"/>
      <c r="OD49" s="273"/>
      <c r="OE49" s="273"/>
      <c r="OF49" s="273"/>
      <c r="OG49" s="273"/>
      <c r="OH49" s="273"/>
      <c r="OI49" s="273"/>
      <c r="OJ49" s="273"/>
      <c r="OK49" s="273"/>
      <c r="OL49" s="273"/>
      <c r="OM49" s="273"/>
      <c r="ON49" s="273"/>
      <c r="OO49" s="273"/>
      <c r="OP49" s="273"/>
      <c r="OQ49" s="273"/>
      <c r="OR49" s="273"/>
      <c r="OS49" s="273"/>
      <c r="OT49" s="273"/>
      <c r="OU49" s="273"/>
      <c r="OV49" s="273"/>
      <c r="OW49" s="273"/>
      <c r="OX49" s="273"/>
      <c r="OY49" s="273"/>
      <c r="OZ49" s="273"/>
      <c r="PA49" s="273"/>
      <c r="PB49" s="273"/>
      <c r="PC49" s="273"/>
      <c r="PD49" s="273"/>
      <c r="PE49" s="273"/>
      <c r="PF49" s="273"/>
      <c r="PG49" s="273"/>
      <c r="PH49" s="273"/>
      <c r="PI49" s="273"/>
      <c r="PJ49" s="273"/>
      <c r="PK49" s="273"/>
      <c r="PL49" s="273"/>
      <c r="PM49" s="273"/>
      <c r="PN49" s="273"/>
      <c r="PO49" s="273"/>
      <c r="PP49" s="273"/>
      <c r="PQ49" s="273"/>
      <c r="PR49" s="273"/>
      <c r="PS49" s="273"/>
      <c r="PT49" s="273"/>
      <c r="PU49" s="273"/>
      <c r="PV49" s="273"/>
      <c r="PW49" s="273"/>
      <c r="PX49" s="273"/>
      <c r="PY49" s="273"/>
      <c r="PZ49" s="273"/>
      <c r="QA49" s="273"/>
      <c r="QB49" s="273"/>
      <c r="QC49" s="273"/>
      <c r="QD49" s="273"/>
      <c r="QE49" s="273"/>
      <c r="QF49" s="273"/>
      <c r="QG49" s="273"/>
      <c r="QH49" s="273"/>
      <c r="QI49" s="273"/>
      <c r="QJ49" s="273"/>
      <c r="QK49" s="273"/>
      <c r="QL49" s="273"/>
      <c r="QM49" s="273"/>
      <c r="QN49" s="273"/>
      <c r="QO49" s="273"/>
      <c r="QP49" s="273"/>
      <c r="QQ49" s="273"/>
      <c r="QR49" s="273"/>
      <c r="QS49" s="273"/>
      <c r="QT49" s="273"/>
      <c r="QU49" s="273"/>
      <c r="QV49" s="273"/>
      <c r="QW49" s="273"/>
      <c r="QX49" s="273"/>
      <c r="QY49" s="273"/>
      <c r="QZ49" s="273"/>
      <c r="RA49" s="273"/>
      <c r="RB49" s="273"/>
      <c r="RC49" s="273"/>
      <c r="RD49" s="273"/>
      <c r="RE49" s="273"/>
      <c r="RF49" s="273"/>
      <c r="RG49" s="273"/>
      <c r="RH49" s="273"/>
      <c r="RI49" s="273"/>
      <c r="RJ49" s="273"/>
      <c r="RK49" s="273"/>
      <c r="RL49" s="273"/>
      <c r="RM49" s="273"/>
      <c r="RN49" s="273"/>
      <c r="RO49" s="273"/>
      <c r="RP49" s="273"/>
      <c r="RQ49" s="273"/>
      <c r="RR49" s="273"/>
      <c r="RS49" s="273"/>
      <c r="RT49" s="273"/>
      <c r="RU49" s="273"/>
      <c r="RV49" s="273"/>
      <c r="RW49" s="273"/>
      <c r="RX49" s="273"/>
      <c r="RY49" s="273"/>
      <c r="RZ49" s="273"/>
      <c r="SA49" s="273"/>
      <c r="SB49" s="273"/>
      <c r="SC49" s="273"/>
      <c r="SD49" s="273"/>
      <c r="SE49" s="273"/>
      <c r="SF49" s="273"/>
      <c r="SG49" s="273"/>
      <c r="SH49" s="273"/>
      <c r="SI49" s="273"/>
      <c r="SJ49" s="273"/>
      <c r="SK49" s="273"/>
      <c r="SL49" s="273"/>
      <c r="SM49" s="273"/>
      <c r="SN49" s="273"/>
      <c r="SO49" s="273"/>
      <c r="SP49" s="273"/>
      <c r="SQ49" s="273"/>
      <c r="SR49" s="273"/>
      <c r="SS49" s="273"/>
      <c r="ST49" s="273"/>
      <c r="SU49" s="273"/>
      <c r="SV49" s="273"/>
      <c r="SW49" s="273"/>
      <c r="SX49" s="273"/>
      <c r="SY49" s="273"/>
      <c r="SZ49" s="273"/>
      <c r="TA49" s="273"/>
      <c r="TB49" s="273"/>
      <c r="TC49" s="273"/>
      <c r="TD49" s="273"/>
      <c r="TE49" s="273"/>
      <c r="TF49" s="273"/>
      <c r="TG49" s="273"/>
      <c r="TH49" s="273"/>
      <c r="TI49" s="273"/>
      <c r="TJ49" s="273"/>
      <c r="TK49" s="273"/>
      <c r="TL49" s="273"/>
      <c r="TM49" s="273"/>
      <c r="TN49" s="273"/>
      <c r="TO49" s="273"/>
      <c r="TP49" s="273"/>
      <c r="TQ49" s="273"/>
      <c r="TR49" s="273"/>
      <c r="TS49" s="273"/>
      <c r="TT49" s="273"/>
      <c r="TU49" s="273"/>
      <c r="TV49" s="273"/>
      <c r="TW49" s="273"/>
      <c r="TX49" s="273"/>
      <c r="TY49" s="273"/>
      <c r="TZ49" s="273"/>
      <c r="UA49" s="273"/>
      <c r="UB49" s="273"/>
      <c r="UC49" s="273"/>
      <c r="UD49" s="273"/>
      <c r="UE49" s="273"/>
      <c r="UF49" s="273"/>
      <c r="UG49" s="273"/>
      <c r="UH49" s="273"/>
      <c r="UI49" s="273"/>
      <c r="UJ49" s="273"/>
      <c r="UK49" s="273"/>
      <c r="UL49" s="273"/>
      <c r="UM49" s="273"/>
      <c r="UN49" s="273"/>
      <c r="UO49" s="273"/>
      <c r="UP49" s="273"/>
      <c r="UQ49" s="273"/>
      <c r="UR49" s="273"/>
      <c r="US49" s="273"/>
      <c r="UT49" s="273"/>
      <c r="UU49" s="273"/>
      <c r="UV49" s="273"/>
      <c r="UW49" s="273"/>
      <c r="UX49" s="273"/>
      <c r="UY49" s="273"/>
      <c r="UZ49" s="273"/>
      <c r="VA49" s="273"/>
      <c r="VB49" s="273"/>
      <c r="VC49" s="273"/>
      <c r="VD49" s="273"/>
      <c r="VE49" s="273"/>
      <c r="VF49" s="273"/>
      <c r="VG49" s="273"/>
      <c r="VH49" s="273"/>
      <c r="VI49" s="273"/>
      <c r="VJ49" s="273"/>
      <c r="VK49" s="273"/>
      <c r="VL49" s="273"/>
      <c r="VM49" s="273"/>
      <c r="VN49" s="273"/>
      <c r="VO49" s="273"/>
      <c r="VP49" s="273"/>
      <c r="VQ49" s="273"/>
      <c r="VR49" s="273"/>
      <c r="VS49" s="273"/>
      <c r="VT49" s="273"/>
      <c r="VU49" s="273"/>
      <c r="VV49" s="273"/>
      <c r="VW49" s="273"/>
      <c r="VX49" s="273"/>
      <c r="VY49" s="273"/>
      <c r="VZ49" s="273"/>
      <c r="WA49" s="273"/>
      <c r="WB49" s="273"/>
      <c r="WC49" s="273"/>
      <c r="WD49" s="273"/>
      <c r="WE49" s="273"/>
      <c r="WF49" s="273"/>
      <c r="WG49" s="273"/>
      <c r="WH49" s="273"/>
      <c r="WI49" s="273"/>
      <c r="WJ49" s="273"/>
      <c r="WK49" s="273"/>
      <c r="WL49" s="273"/>
      <c r="WM49" s="273"/>
      <c r="WN49" s="273"/>
      <c r="WO49" s="273"/>
      <c r="WP49" s="273"/>
      <c r="WQ49" s="273"/>
      <c r="WR49" s="273"/>
      <c r="WS49" s="273"/>
      <c r="WT49" s="273"/>
      <c r="WU49" s="273"/>
      <c r="WV49" s="273"/>
      <c r="WW49" s="273"/>
      <c r="WX49" s="273"/>
      <c r="WY49" s="273"/>
      <c r="WZ49" s="273"/>
      <c r="XA49" s="273"/>
      <c r="XB49" s="273"/>
      <c r="XC49" s="273"/>
      <c r="XD49" s="273"/>
      <c r="XE49" s="273"/>
      <c r="XF49" s="273"/>
      <c r="XG49" s="273"/>
      <c r="XH49" s="273"/>
      <c r="XI49" s="273"/>
      <c r="XJ49" s="273"/>
      <c r="XK49" s="273"/>
      <c r="XL49" s="273"/>
      <c r="XM49" s="273"/>
      <c r="XN49" s="273"/>
      <c r="XO49" s="273"/>
      <c r="XP49" s="273"/>
      <c r="XQ49" s="273"/>
      <c r="XR49" s="273"/>
      <c r="XS49" s="273"/>
      <c r="XT49" s="273"/>
      <c r="XU49" s="273"/>
      <c r="XV49" s="273"/>
      <c r="XW49" s="273"/>
      <c r="XX49" s="273"/>
      <c r="XY49" s="273"/>
      <c r="XZ49" s="273"/>
      <c r="YA49" s="273"/>
      <c r="YB49" s="273"/>
      <c r="YC49" s="273"/>
      <c r="YD49" s="273"/>
      <c r="YE49" s="273"/>
      <c r="YF49" s="273"/>
      <c r="YG49" s="273"/>
      <c r="YH49" s="273"/>
      <c r="YI49" s="273"/>
      <c r="YJ49" s="273"/>
      <c r="YK49" s="273"/>
      <c r="YL49" s="273"/>
      <c r="YM49" s="273"/>
      <c r="YN49" s="273"/>
      <c r="YO49" s="273"/>
      <c r="YP49" s="273"/>
      <c r="YQ49" s="273"/>
      <c r="YR49" s="273"/>
      <c r="YS49" s="273"/>
      <c r="YT49" s="273"/>
      <c r="YU49" s="273"/>
      <c r="YV49" s="273"/>
      <c r="YW49" s="273"/>
      <c r="YX49" s="273"/>
      <c r="YY49" s="273"/>
      <c r="YZ49" s="273"/>
      <c r="ZA49" s="273"/>
      <c r="ZB49" s="273"/>
      <c r="ZC49" s="273"/>
      <c r="ZD49" s="273"/>
      <c r="ZE49" s="273"/>
      <c r="ZF49" s="273"/>
      <c r="ZG49" s="273"/>
      <c r="ZH49" s="273"/>
      <c r="ZI49" s="273"/>
      <c r="ZJ49" s="273"/>
      <c r="ZK49" s="273"/>
      <c r="ZL49" s="273"/>
      <c r="ZM49" s="273"/>
      <c r="ZN49" s="273"/>
      <c r="ZO49" s="273"/>
      <c r="ZP49" s="273"/>
      <c r="ZQ49" s="273"/>
      <c r="ZR49" s="273"/>
      <c r="ZS49" s="273"/>
      <c r="ZT49" s="273"/>
      <c r="ZU49" s="273"/>
      <c r="ZV49" s="273"/>
      <c r="ZW49" s="273"/>
      <c r="ZX49" s="273"/>
      <c r="ZY49" s="273"/>
      <c r="ZZ49" s="273"/>
      <c r="AAA49" s="273"/>
      <c r="AAB49" s="273"/>
      <c r="AAC49" s="273"/>
      <c r="AAD49" s="273"/>
      <c r="AAE49" s="273"/>
      <c r="AAF49" s="273"/>
      <c r="AAG49" s="273"/>
      <c r="AAH49" s="273"/>
      <c r="AAI49" s="273"/>
      <c r="AAJ49" s="273"/>
      <c r="AAK49" s="273"/>
      <c r="AAL49" s="273"/>
      <c r="AAM49" s="273"/>
      <c r="AAN49" s="273"/>
      <c r="AAO49" s="273"/>
      <c r="AAP49" s="273"/>
      <c r="AAQ49" s="273"/>
      <c r="AAR49" s="273"/>
      <c r="AAS49" s="273"/>
      <c r="AAT49" s="273"/>
      <c r="AAU49" s="273"/>
      <c r="AAV49" s="273"/>
      <c r="AAW49" s="273"/>
      <c r="AAX49" s="273"/>
      <c r="AAY49" s="273"/>
      <c r="AAZ49" s="273"/>
      <c r="ABA49" s="273"/>
      <c r="ABB49" s="273"/>
      <c r="ABC49" s="273"/>
      <c r="ABD49" s="273"/>
      <c r="ABE49" s="273"/>
      <c r="ABF49" s="273"/>
      <c r="ABG49" s="273"/>
      <c r="ABH49" s="273"/>
      <c r="ABI49" s="273"/>
      <c r="ABJ49" s="273"/>
      <c r="ABK49" s="273"/>
      <c r="ABL49" s="273"/>
      <c r="ABM49" s="273"/>
      <c r="ABN49" s="273"/>
      <c r="ABO49" s="273"/>
      <c r="ABP49" s="273"/>
      <c r="ABQ49" s="273"/>
      <c r="ABR49" s="273"/>
      <c r="ABS49" s="273"/>
      <c r="ABT49" s="273"/>
      <c r="ABU49" s="273"/>
      <c r="ABV49" s="273"/>
      <c r="ABW49" s="273"/>
      <c r="ABX49" s="273"/>
      <c r="ABY49" s="273"/>
      <c r="ABZ49" s="273"/>
      <c r="ACA49" s="273"/>
      <c r="ACB49" s="273"/>
      <c r="ACC49" s="273"/>
      <c r="ACD49" s="273"/>
      <c r="ACE49" s="273"/>
      <c r="ACF49" s="273"/>
      <c r="ACG49" s="273"/>
      <c r="ACH49" s="273"/>
      <c r="ACI49" s="273"/>
      <c r="ACJ49" s="273"/>
      <c r="ACK49" s="273"/>
      <c r="ACL49" s="273"/>
      <c r="ACM49" s="273"/>
      <c r="ACN49" s="273"/>
      <c r="ACO49" s="273"/>
      <c r="ACP49" s="273"/>
      <c r="ACQ49" s="273"/>
      <c r="ACR49" s="273"/>
      <c r="ACS49" s="273"/>
      <c r="ACT49" s="273"/>
      <c r="ACU49" s="273"/>
      <c r="ACV49" s="273"/>
      <c r="ACW49" s="273"/>
      <c r="ACX49" s="273"/>
      <c r="ACY49" s="273"/>
      <c r="ACZ49" s="273"/>
      <c r="ADA49" s="273"/>
      <c r="ADB49" s="273"/>
      <c r="ADC49" s="273"/>
      <c r="ADD49" s="273"/>
      <c r="ADE49" s="273"/>
      <c r="ADF49" s="273"/>
      <c r="ADG49" s="273"/>
      <c r="ADH49" s="273"/>
      <c r="ADI49" s="273"/>
      <c r="ADJ49" s="273"/>
      <c r="ADK49" s="273"/>
      <c r="ADL49" s="273"/>
      <c r="ADM49" s="273"/>
      <c r="ADN49" s="273"/>
      <c r="ADO49" s="273"/>
      <c r="ADP49" s="273"/>
      <c r="ADQ49" s="273"/>
      <c r="ADR49" s="273"/>
      <c r="ADS49" s="273"/>
      <c r="ADT49" s="273"/>
      <c r="ADU49" s="273"/>
      <c r="ADV49" s="273"/>
      <c r="ADW49" s="273"/>
      <c r="ADX49" s="273"/>
      <c r="ADY49" s="273"/>
      <c r="ADZ49" s="273"/>
      <c r="AEA49" s="273"/>
      <c r="AEB49" s="273"/>
      <c r="AEC49" s="273"/>
      <c r="AED49" s="273"/>
      <c r="AEE49" s="273"/>
      <c r="AEF49" s="273"/>
      <c r="AEG49" s="273"/>
      <c r="AEH49" s="273"/>
      <c r="AEI49" s="273"/>
      <c r="AEJ49" s="273"/>
      <c r="AEK49" s="273"/>
      <c r="AEL49" s="273"/>
      <c r="AEM49" s="273"/>
      <c r="AEN49" s="273"/>
      <c r="AEO49" s="273"/>
      <c r="AEP49" s="273"/>
      <c r="AEQ49" s="273"/>
      <c r="AER49" s="273"/>
      <c r="AES49" s="273"/>
      <c r="AET49" s="273"/>
      <c r="AEU49" s="273"/>
      <c r="AEV49" s="273"/>
      <c r="AEW49" s="273"/>
      <c r="AEX49" s="273"/>
      <c r="AEY49" s="273"/>
      <c r="AEZ49" s="273"/>
      <c r="AFA49" s="273"/>
      <c r="AFB49" s="273"/>
      <c r="AFC49" s="273"/>
      <c r="AFD49" s="273"/>
      <c r="AFE49" s="273"/>
      <c r="AFF49" s="273"/>
      <c r="AFG49" s="273"/>
      <c r="AFH49" s="273"/>
      <c r="AFI49" s="273"/>
      <c r="AFJ49" s="273"/>
      <c r="AFK49" s="273"/>
      <c r="AFL49" s="273"/>
      <c r="AFM49" s="273"/>
      <c r="AFN49" s="273"/>
      <c r="AFO49" s="273"/>
      <c r="AFP49" s="273"/>
      <c r="AFQ49" s="273"/>
      <c r="AFR49" s="273"/>
      <c r="AFS49" s="273"/>
      <c r="AFT49" s="273"/>
      <c r="AFU49" s="273"/>
      <c r="AFV49" s="273"/>
      <c r="AFW49" s="273"/>
      <c r="AFX49" s="273"/>
      <c r="AFY49" s="273"/>
      <c r="AFZ49" s="273"/>
      <c r="AGA49" s="273"/>
      <c r="AGB49" s="273"/>
      <c r="AGC49" s="273"/>
      <c r="AGD49" s="273"/>
      <c r="AGE49" s="273"/>
      <c r="AGF49" s="273"/>
      <c r="AGG49" s="273"/>
      <c r="AGH49" s="273"/>
      <c r="AGI49" s="273"/>
      <c r="AGJ49" s="273"/>
      <c r="AGK49" s="273"/>
      <c r="AGL49" s="273"/>
      <c r="AGM49" s="273"/>
      <c r="AGN49" s="273"/>
      <c r="AGO49" s="273"/>
      <c r="AGP49" s="273"/>
      <c r="AGQ49" s="273"/>
      <c r="AGR49" s="273"/>
      <c r="AGS49" s="273"/>
      <c r="AGT49" s="273"/>
      <c r="AGU49" s="273"/>
      <c r="AGV49" s="273"/>
      <c r="AGW49" s="273"/>
      <c r="AGX49" s="273"/>
      <c r="AGY49" s="273"/>
      <c r="AGZ49" s="273"/>
      <c r="AHA49" s="273"/>
      <c r="AHB49" s="273"/>
      <c r="AHC49" s="273"/>
      <c r="AHD49" s="273"/>
      <c r="AHE49" s="273"/>
      <c r="AHF49" s="273"/>
      <c r="AHG49" s="273"/>
      <c r="AHH49" s="273"/>
      <c r="AHI49" s="273"/>
      <c r="AHJ49" s="273"/>
      <c r="AHK49" s="273"/>
      <c r="AHL49" s="273"/>
      <c r="AHM49" s="273"/>
      <c r="AHN49" s="273"/>
      <c r="AHO49" s="273"/>
      <c r="AHP49" s="273"/>
      <c r="AHQ49" s="273"/>
      <c r="AHR49" s="273"/>
      <c r="AHS49" s="273"/>
      <c r="AHT49" s="273"/>
      <c r="AHU49" s="273"/>
      <c r="AHV49" s="273"/>
      <c r="AHW49" s="273"/>
      <c r="AHX49" s="273"/>
      <c r="AHY49" s="273"/>
      <c r="AHZ49" s="273"/>
      <c r="AIA49" s="273"/>
      <c r="AIB49" s="273"/>
      <c r="AIC49" s="273"/>
      <c r="AID49" s="273"/>
      <c r="AIE49" s="273"/>
      <c r="AIF49" s="273"/>
      <c r="AIG49" s="273"/>
      <c r="AIH49" s="273"/>
      <c r="AII49" s="273"/>
      <c r="AIJ49" s="273"/>
      <c r="AIK49" s="273"/>
      <c r="AIL49" s="273"/>
      <c r="AIM49" s="273"/>
      <c r="AIN49" s="273"/>
      <c r="AIO49" s="273"/>
      <c r="AIP49" s="273"/>
      <c r="AIQ49" s="273"/>
      <c r="AIR49" s="273"/>
      <c r="AIS49" s="273"/>
      <c r="AIT49" s="273"/>
      <c r="AIU49" s="273"/>
      <c r="AIV49" s="273"/>
      <c r="AIW49" s="273"/>
      <c r="AIX49" s="273"/>
      <c r="AIY49" s="273"/>
      <c r="AIZ49" s="273"/>
      <c r="AJA49" s="273"/>
      <c r="AJB49" s="273"/>
      <c r="AJC49" s="273"/>
      <c r="AJD49" s="273"/>
      <c r="AJE49" s="273"/>
      <c r="AJF49" s="273"/>
      <c r="AJG49" s="273"/>
      <c r="AJH49" s="273"/>
      <c r="AJI49" s="273"/>
      <c r="AJJ49" s="273"/>
      <c r="AJK49" s="273"/>
      <c r="AJL49" s="273"/>
      <c r="AJM49" s="273"/>
      <c r="AJN49" s="273"/>
      <c r="AJO49" s="273"/>
      <c r="AJP49" s="273"/>
      <c r="AJQ49" s="273"/>
      <c r="AJR49" s="273"/>
      <c r="AJS49" s="273"/>
      <c r="AJT49" s="273"/>
      <c r="AJU49" s="273"/>
      <c r="AJV49" s="273"/>
      <c r="AJW49" s="273"/>
      <c r="AJX49" s="273"/>
      <c r="AJY49" s="273"/>
      <c r="AJZ49" s="273"/>
      <c r="AKA49" s="273"/>
      <c r="AKB49" s="273"/>
      <c r="AKC49" s="273"/>
      <c r="AKD49" s="273"/>
      <c r="AKE49" s="273"/>
      <c r="AKF49" s="273"/>
      <c r="AKG49" s="273"/>
      <c r="AKH49" s="273"/>
      <c r="AKI49" s="273"/>
      <c r="AKJ49" s="273"/>
      <c r="AKK49" s="273"/>
      <c r="AKL49" s="273"/>
      <c r="AKM49" s="273"/>
      <c r="AKN49" s="273"/>
      <c r="AKO49" s="273"/>
      <c r="AKP49" s="273"/>
      <c r="AKQ49" s="273"/>
      <c r="AKR49" s="273"/>
      <c r="AKS49" s="273"/>
      <c r="AKT49" s="273"/>
      <c r="AKU49" s="273"/>
      <c r="AKV49" s="273"/>
      <c r="AKW49" s="273"/>
      <c r="AKX49" s="273"/>
      <c r="AKY49" s="273"/>
      <c r="AKZ49" s="273"/>
      <c r="ALA49" s="273"/>
      <c r="ALB49" s="273"/>
      <c r="ALC49" s="273"/>
      <c r="ALD49" s="273"/>
      <c r="ALE49" s="273"/>
      <c r="ALF49" s="273"/>
      <c r="ALG49" s="273"/>
      <c r="ALH49" s="273"/>
      <c r="ALI49" s="273"/>
      <c r="ALJ49" s="273"/>
      <c r="ALK49" s="273"/>
      <c r="ALL49" s="273"/>
      <c r="ALM49" s="273"/>
      <c r="ALN49" s="273"/>
      <c r="ALO49" s="273"/>
      <c r="ALP49" s="273"/>
      <c r="ALQ49" s="273"/>
      <c r="ALR49" s="273"/>
      <c r="ALS49" s="273"/>
      <c r="ALT49" s="273"/>
      <c r="ALU49" s="273"/>
      <c r="ALV49" s="273"/>
      <c r="ALW49" s="273"/>
      <c r="ALX49" s="273"/>
      <c r="ALY49" s="273"/>
      <c r="ALZ49" s="273"/>
      <c r="AMA49" s="273"/>
      <c r="AMB49" s="273"/>
      <c r="AMC49" s="273"/>
      <c r="AMD49" s="273"/>
      <c r="AME49" s="273"/>
      <c r="AMF49" s="273"/>
      <c r="AMG49" s="273"/>
      <c r="AMH49" s="273"/>
      <c r="AMI49" s="273"/>
      <c r="AMJ49" s="273"/>
    </row>
    <row r="50" spans="1:1024" ht="12.75" customHeight="1" x14ac:dyDescent="0.2">
      <c r="A50" s="341">
        <v>39</v>
      </c>
      <c r="B50" s="342">
        <v>4</v>
      </c>
      <c r="C50" s="368"/>
      <c r="D50" s="1627"/>
      <c r="E50" s="344" t="s">
        <v>50</v>
      </c>
      <c r="F50" s="394"/>
      <c r="G50" s="394"/>
      <c r="H50" s="395"/>
      <c r="I50" s="395"/>
      <c r="J50" s="396"/>
      <c r="K50" s="397"/>
      <c r="L50" s="397"/>
      <c r="M50" s="397"/>
      <c r="N50" s="397"/>
      <c r="O50" s="397"/>
      <c r="P50" s="398"/>
      <c r="Q50" s="398"/>
      <c r="R50" s="367"/>
      <c r="S50" s="351"/>
      <c r="T50" s="362">
        <v>39</v>
      </c>
      <c r="U50" s="1626"/>
      <c r="V50" s="363" t="s">
        <v>50</v>
      </c>
      <c r="W50" s="394"/>
      <c r="X50" s="394"/>
      <c r="Y50" s="395"/>
      <c r="Z50" s="395"/>
      <c r="AA50" s="396"/>
      <c r="AB50" s="364"/>
      <c r="AC50" s="355"/>
      <c r="AD50" s="355"/>
      <c r="AE50" s="356"/>
      <c r="AF50" s="365"/>
      <c r="AG50" s="365"/>
      <c r="AH50" s="365"/>
      <c r="AI50" s="365"/>
      <c r="AJ50" s="365"/>
      <c r="AK50" s="365"/>
      <c r="AL50" s="365"/>
      <c r="AM50" s="365"/>
      <c r="AN50" s="365"/>
      <c r="AO50" s="365"/>
      <c r="AP50" s="365"/>
      <c r="AQ50" s="365"/>
      <c r="AR50" s="358"/>
      <c r="AS50" s="358"/>
      <c r="AT50" s="359"/>
      <c r="AU50" s="359"/>
      <c r="AV50" s="359"/>
      <c r="AW50" s="359"/>
      <c r="AX50" s="359"/>
      <c r="AY50" s="359"/>
      <c r="AZ50" s="359"/>
      <c r="BA50" s="359"/>
      <c r="BB50" s="364"/>
      <c r="BC50" s="364"/>
      <c r="BD50" s="355"/>
      <c r="BE50" s="355"/>
      <c r="BF50" s="273"/>
      <c r="BG50" s="273"/>
      <c r="BH50" s="273"/>
      <c r="BI50" s="273"/>
      <c r="BJ50" s="273"/>
      <c r="BK50" s="273"/>
      <c r="BL50" s="273"/>
      <c r="BM50" s="273"/>
      <c r="BN50" s="273"/>
      <c r="BO50" s="273"/>
      <c r="BP50" s="273"/>
      <c r="BQ50" s="273"/>
      <c r="BR50" s="273"/>
      <c r="BS50" s="273"/>
      <c r="BT50" s="273"/>
      <c r="BU50" s="273"/>
      <c r="BV50" s="273"/>
      <c r="BW50" s="273"/>
      <c r="BX50" s="273"/>
      <c r="BY50" s="273"/>
      <c r="BZ50" s="273"/>
      <c r="CA50" s="273"/>
      <c r="CB50" s="273"/>
      <c r="CC50" s="273"/>
      <c r="CD50" s="273"/>
      <c r="CE50" s="273"/>
      <c r="CF50" s="273"/>
      <c r="CG50" s="273"/>
      <c r="CH50" s="273"/>
      <c r="CI50" s="273"/>
      <c r="CJ50" s="273"/>
      <c r="CK50" s="273"/>
      <c r="CL50" s="273"/>
      <c r="CM50" s="273"/>
      <c r="CN50" s="273"/>
      <c r="CO50" s="273"/>
      <c r="CP50" s="273"/>
      <c r="CQ50" s="273"/>
      <c r="CR50" s="273"/>
      <c r="CS50" s="273"/>
      <c r="CT50" s="273"/>
      <c r="CU50" s="273"/>
      <c r="CV50" s="273"/>
      <c r="CW50" s="273"/>
      <c r="CX50" s="273"/>
      <c r="CY50" s="273"/>
      <c r="CZ50" s="273"/>
      <c r="DA50" s="273"/>
      <c r="DB50" s="273"/>
      <c r="DC50" s="273"/>
      <c r="DD50" s="273"/>
      <c r="DE50" s="273"/>
      <c r="DF50" s="273"/>
      <c r="DG50" s="273"/>
      <c r="DH50" s="273"/>
      <c r="DI50" s="273"/>
      <c r="DJ50" s="273"/>
      <c r="DK50" s="273"/>
      <c r="DL50" s="273"/>
      <c r="DM50" s="273"/>
      <c r="DN50" s="273"/>
      <c r="DO50" s="273"/>
      <c r="DP50" s="273"/>
      <c r="DQ50" s="273"/>
      <c r="DR50" s="273"/>
      <c r="DS50" s="273"/>
      <c r="DT50" s="273"/>
      <c r="DU50" s="273"/>
      <c r="DV50" s="273"/>
      <c r="DW50" s="273"/>
      <c r="DX50" s="273"/>
      <c r="DY50" s="273"/>
      <c r="DZ50" s="273"/>
      <c r="EA50" s="273"/>
      <c r="EB50" s="273"/>
      <c r="EC50" s="273"/>
      <c r="ED50" s="273"/>
      <c r="EE50" s="273"/>
      <c r="EF50" s="273"/>
      <c r="EG50" s="273"/>
      <c r="EH50" s="273"/>
      <c r="EI50" s="273"/>
      <c r="EJ50" s="273"/>
      <c r="EK50" s="273"/>
      <c r="EL50" s="273"/>
      <c r="EM50" s="273"/>
      <c r="EN50" s="273"/>
      <c r="EO50" s="273"/>
      <c r="EP50" s="273"/>
      <c r="EQ50" s="273"/>
      <c r="ER50" s="273"/>
      <c r="ES50" s="273"/>
      <c r="ET50" s="273"/>
      <c r="EU50" s="273"/>
      <c r="EV50" s="273"/>
      <c r="EW50" s="273"/>
      <c r="EX50" s="273"/>
      <c r="EY50" s="273"/>
      <c r="EZ50" s="273"/>
      <c r="FA50" s="273"/>
      <c r="FB50" s="273"/>
      <c r="FC50" s="273"/>
      <c r="FD50" s="273"/>
      <c r="FE50" s="273"/>
      <c r="FF50" s="273"/>
      <c r="FG50" s="273"/>
      <c r="FH50" s="273"/>
      <c r="FI50" s="273"/>
      <c r="FJ50" s="273"/>
      <c r="FK50" s="273"/>
      <c r="FL50" s="273"/>
      <c r="FM50" s="273"/>
      <c r="FN50" s="273"/>
      <c r="FO50" s="273"/>
      <c r="FP50" s="273"/>
      <c r="FQ50" s="273"/>
      <c r="FR50" s="273"/>
      <c r="FS50" s="273"/>
      <c r="FT50" s="273"/>
      <c r="FU50" s="273"/>
      <c r="FV50" s="273"/>
      <c r="FW50" s="273"/>
      <c r="FX50" s="273"/>
      <c r="FY50" s="273"/>
      <c r="FZ50" s="273"/>
      <c r="GA50" s="273"/>
      <c r="GB50" s="273"/>
      <c r="GC50" s="273"/>
      <c r="GD50" s="273"/>
      <c r="GE50" s="273"/>
      <c r="GF50" s="273"/>
      <c r="GG50" s="273"/>
      <c r="GH50" s="273"/>
      <c r="GI50" s="273"/>
      <c r="GJ50" s="273"/>
      <c r="GK50" s="273"/>
      <c r="GL50" s="273"/>
      <c r="GM50" s="273"/>
      <c r="GN50" s="273"/>
      <c r="GO50" s="273"/>
      <c r="GP50" s="273"/>
      <c r="GQ50" s="273"/>
      <c r="GR50" s="273"/>
      <c r="GS50" s="273"/>
      <c r="GT50" s="273"/>
      <c r="GU50" s="273"/>
      <c r="GV50" s="273"/>
      <c r="GW50" s="273"/>
      <c r="GX50" s="273"/>
      <c r="GY50" s="273"/>
      <c r="GZ50" s="273"/>
      <c r="HA50" s="273"/>
      <c r="HB50" s="273"/>
      <c r="HC50" s="273"/>
      <c r="HD50" s="273"/>
      <c r="HE50" s="273"/>
      <c r="HF50" s="273"/>
      <c r="HG50" s="273"/>
      <c r="HH50" s="273"/>
      <c r="HI50" s="273"/>
      <c r="HJ50" s="273"/>
      <c r="HK50" s="273"/>
      <c r="HL50" s="273"/>
      <c r="HM50" s="273"/>
      <c r="HN50" s="273"/>
      <c r="HO50" s="273"/>
      <c r="HP50" s="273"/>
      <c r="HQ50" s="273"/>
      <c r="HR50" s="273"/>
      <c r="HS50" s="273"/>
      <c r="HT50" s="273"/>
      <c r="HU50" s="273"/>
      <c r="HV50" s="273"/>
      <c r="HW50" s="273"/>
      <c r="HX50" s="273"/>
      <c r="HY50" s="273"/>
      <c r="HZ50" s="273"/>
      <c r="IA50" s="273"/>
      <c r="IB50" s="273"/>
      <c r="IC50" s="273"/>
      <c r="ID50" s="273"/>
      <c r="IE50" s="273"/>
      <c r="IF50" s="273"/>
      <c r="IG50" s="273"/>
      <c r="IH50" s="273"/>
      <c r="II50" s="273"/>
      <c r="IJ50" s="273"/>
      <c r="IK50" s="273"/>
      <c r="IL50" s="273"/>
      <c r="IM50" s="273"/>
      <c r="IN50" s="273"/>
      <c r="IO50" s="273"/>
      <c r="IP50" s="273"/>
      <c r="IQ50" s="273"/>
      <c r="IR50" s="273"/>
      <c r="IS50" s="273"/>
      <c r="IT50" s="273"/>
      <c r="IU50" s="273"/>
      <c r="IV50" s="273"/>
      <c r="IW50" s="273"/>
      <c r="IX50" s="273"/>
      <c r="IY50" s="273"/>
      <c r="IZ50" s="273"/>
      <c r="JA50" s="273"/>
      <c r="JB50" s="273"/>
      <c r="JC50" s="273"/>
      <c r="JD50" s="273"/>
      <c r="JE50" s="273"/>
      <c r="JF50" s="273"/>
      <c r="JG50" s="273"/>
      <c r="JH50" s="273"/>
      <c r="JI50" s="273"/>
      <c r="JJ50" s="273"/>
      <c r="JK50" s="273"/>
      <c r="JL50" s="273"/>
      <c r="JM50" s="273"/>
      <c r="JN50" s="273"/>
      <c r="JO50" s="273"/>
      <c r="JP50" s="273"/>
      <c r="JQ50" s="273"/>
      <c r="JR50" s="273"/>
      <c r="JS50" s="273"/>
      <c r="JT50" s="273"/>
      <c r="JU50" s="273"/>
      <c r="JV50" s="273"/>
      <c r="JW50" s="273"/>
      <c r="JX50" s="273"/>
      <c r="JY50" s="273"/>
      <c r="JZ50" s="273"/>
      <c r="KA50" s="273"/>
      <c r="KB50" s="273"/>
      <c r="KC50" s="273"/>
      <c r="KD50" s="273"/>
      <c r="KE50" s="273"/>
      <c r="KF50" s="273"/>
      <c r="KG50" s="273"/>
      <c r="KH50" s="273"/>
      <c r="KI50" s="273"/>
      <c r="KJ50" s="273"/>
      <c r="KK50" s="273"/>
      <c r="KL50" s="273"/>
      <c r="KM50" s="273"/>
      <c r="KN50" s="273"/>
      <c r="KO50" s="273"/>
      <c r="KP50" s="273"/>
      <c r="KQ50" s="273"/>
      <c r="KR50" s="273"/>
      <c r="KS50" s="273"/>
      <c r="KT50" s="273"/>
      <c r="KU50" s="273"/>
      <c r="KV50" s="273"/>
      <c r="KW50" s="273"/>
      <c r="KX50" s="273"/>
      <c r="KY50" s="273"/>
      <c r="KZ50" s="273"/>
      <c r="LA50" s="273"/>
      <c r="LB50" s="273"/>
      <c r="LC50" s="273"/>
      <c r="LD50" s="273"/>
      <c r="LE50" s="273"/>
      <c r="LF50" s="273"/>
      <c r="LG50" s="273"/>
      <c r="LH50" s="273"/>
      <c r="LI50" s="273"/>
      <c r="LJ50" s="273"/>
      <c r="LK50" s="273"/>
      <c r="LL50" s="273"/>
      <c r="LM50" s="273"/>
      <c r="LN50" s="273"/>
      <c r="LO50" s="273"/>
      <c r="LP50" s="273"/>
      <c r="LQ50" s="273"/>
      <c r="LR50" s="273"/>
      <c r="LS50" s="273"/>
      <c r="LT50" s="273"/>
      <c r="LU50" s="273"/>
      <c r="LV50" s="273"/>
      <c r="LW50" s="273"/>
      <c r="LX50" s="273"/>
      <c r="LY50" s="273"/>
      <c r="LZ50" s="273"/>
      <c r="MA50" s="273"/>
      <c r="MB50" s="273"/>
      <c r="MC50" s="273"/>
      <c r="MD50" s="273"/>
      <c r="ME50" s="273"/>
      <c r="MF50" s="273"/>
      <c r="MG50" s="273"/>
      <c r="MH50" s="273"/>
      <c r="MI50" s="273"/>
      <c r="MJ50" s="273"/>
      <c r="MK50" s="273"/>
      <c r="ML50" s="273"/>
      <c r="MM50" s="273"/>
      <c r="MN50" s="273"/>
      <c r="MO50" s="273"/>
      <c r="MP50" s="273"/>
      <c r="MQ50" s="273"/>
      <c r="MR50" s="273"/>
      <c r="MS50" s="273"/>
      <c r="MT50" s="273"/>
      <c r="MU50" s="273"/>
      <c r="MV50" s="273"/>
      <c r="MW50" s="273"/>
      <c r="MX50" s="273"/>
      <c r="MY50" s="273"/>
      <c r="MZ50" s="273"/>
      <c r="NA50" s="273"/>
      <c r="NB50" s="273"/>
      <c r="NC50" s="273"/>
      <c r="ND50" s="273"/>
      <c r="NE50" s="273"/>
      <c r="NF50" s="273"/>
      <c r="NG50" s="273"/>
      <c r="NH50" s="273"/>
      <c r="NI50" s="273"/>
      <c r="NJ50" s="273"/>
      <c r="NK50" s="273"/>
      <c r="NL50" s="273"/>
      <c r="NM50" s="273"/>
      <c r="NN50" s="273"/>
      <c r="NO50" s="273"/>
      <c r="NP50" s="273"/>
      <c r="NQ50" s="273"/>
      <c r="NR50" s="273"/>
      <c r="NS50" s="273"/>
      <c r="NT50" s="273"/>
      <c r="NU50" s="273"/>
      <c r="NV50" s="273"/>
      <c r="NW50" s="273"/>
      <c r="NX50" s="273"/>
      <c r="NY50" s="273"/>
      <c r="NZ50" s="273"/>
      <c r="OA50" s="273"/>
      <c r="OB50" s="273"/>
      <c r="OC50" s="273"/>
      <c r="OD50" s="273"/>
      <c r="OE50" s="273"/>
      <c r="OF50" s="273"/>
      <c r="OG50" s="273"/>
      <c r="OH50" s="273"/>
      <c r="OI50" s="273"/>
      <c r="OJ50" s="273"/>
      <c r="OK50" s="273"/>
      <c r="OL50" s="273"/>
      <c r="OM50" s="273"/>
      <c r="ON50" s="273"/>
      <c r="OO50" s="273"/>
      <c r="OP50" s="273"/>
      <c r="OQ50" s="273"/>
      <c r="OR50" s="273"/>
      <c r="OS50" s="273"/>
      <c r="OT50" s="273"/>
      <c r="OU50" s="273"/>
      <c r="OV50" s="273"/>
      <c r="OW50" s="273"/>
      <c r="OX50" s="273"/>
      <c r="OY50" s="273"/>
      <c r="OZ50" s="273"/>
      <c r="PA50" s="273"/>
      <c r="PB50" s="273"/>
      <c r="PC50" s="273"/>
      <c r="PD50" s="273"/>
      <c r="PE50" s="273"/>
      <c r="PF50" s="273"/>
      <c r="PG50" s="273"/>
      <c r="PH50" s="273"/>
      <c r="PI50" s="273"/>
      <c r="PJ50" s="273"/>
      <c r="PK50" s="273"/>
      <c r="PL50" s="273"/>
      <c r="PM50" s="273"/>
      <c r="PN50" s="273"/>
      <c r="PO50" s="273"/>
      <c r="PP50" s="273"/>
      <c r="PQ50" s="273"/>
      <c r="PR50" s="273"/>
      <c r="PS50" s="273"/>
      <c r="PT50" s="273"/>
      <c r="PU50" s="273"/>
      <c r="PV50" s="273"/>
      <c r="PW50" s="273"/>
      <c r="PX50" s="273"/>
      <c r="PY50" s="273"/>
      <c r="PZ50" s="273"/>
      <c r="QA50" s="273"/>
      <c r="QB50" s="273"/>
      <c r="QC50" s="273"/>
      <c r="QD50" s="273"/>
      <c r="QE50" s="273"/>
      <c r="QF50" s="273"/>
      <c r="QG50" s="273"/>
      <c r="QH50" s="273"/>
      <c r="QI50" s="273"/>
      <c r="QJ50" s="273"/>
      <c r="QK50" s="273"/>
      <c r="QL50" s="273"/>
      <c r="QM50" s="273"/>
      <c r="QN50" s="273"/>
      <c r="QO50" s="273"/>
      <c r="QP50" s="273"/>
      <c r="QQ50" s="273"/>
      <c r="QR50" s="273"/>
      <c r="QS50" s="273"/>
      <c r="QT50" s="273"/>
      <c r="QU50" s="273"/>
      <c r="QV50" s="273"/>
      <c r="QW50" s="273"/>
      <c r="QX50" s="273"/>
      <c r="QY50" s="273"/>
      <c r="QZ50" s="273"/>
      <c r="RA50" s="273"/>
      <c r="RB50" s="273"/>
      <c r="RC50" s="273"/>
      <c r="RD50" s="273"/>
      <c r="RE50" s="273"/>
      <c r="RF50" s="273"/>
      <c r="RG50" s="273"/>
      <c r="RH50" s="273"/>
      <c r="RI50" s="273"/>
      <c r="RJ50" s="273"/>
      <c r="RK50" s="273"/>
      <c r="RL50" s="273"/>
      <c r="RM50" s="273"/>
      <c r="RN50" s="273"/>
      <c r="RO50" s="273"/>
      <c r="RP50" s="273"/>
      <c r="RQ50" s="273"/>
      <c r="RR50" s="273"/>
      <c r="RS50" s="273"/>
      <c r="RT50" s="273"/>
      <c r="RU50" s="273"/>
      <c r="RV50" s="273"/>
      <c r="RW50" s="273"/>
      <c r="RX50" s="273"/>
      <c r="RY50" s="273"/>
      <c r="RZ50" s="273"/>
      <c r="SA50" s="273"/>
      <c r="SB50" s="273"/>
      <c r="SC50" s="273"/>
      <c r="SD50" s="273"/>
      <c r="SE50" s="273"/>
      <c r="SF50" s="273"/>
      <c r="SG50" s="273"/>
      <c r="SH50" s="273"/>
      <c r="SI50" s="273"/>
      <c r="SJ50" s="273"/>
      <c r="SK50" s="273"/>
      <c r="SL50" s="273"/>
      <c r="SM50" s="273"/>
      <c r="SN50" s="273"/>
      <c r="SO50" s="273"/>
      <c r="SP50" s="273"/>
      <c r="SQ50" s="273"/>
      <c r="SR50" s="273"/>
      <c r="SS50" s="273"/>
      <c r="ST50" s="273"/>
      <c r="SU50" s="273"/>
      <c r="SV50" s="273"/>
      <c r="SW50" s="273"/>
      <c r="SX50" s="273"/>
      <c r="SY50" s="273"/>
      <c r="SZ50" s="273"/>
      <c r="TA50" s="273"/>
      <c r="TB50" s="273"/>
      <c r="TC50" s="273"/>
      <c r="TD50" s="273"/>
      <c r="TE50" s="273"/>
      <c r="TF50" s="273"/>
      <c r="TG50" s="273"/>
      <c r="TH50" s="273"/>
      <c r="TI50" s="273"/>
      <c r="TJ50" s="273"/>
      <c r="TK50" s="273"/>
      <c r="TL50" s="273"/>
      <c r="TM50" s="273"/>
      <c r="TN50" s="273"/>
      <c r="TO50" s="273"/>
      <c r="TP50" s="273"/>
      <c r="TQ50" s="273"/>
      <c r="TR50" s="273"/>
      <c r="TS50" s="273"/>
      <c r="TT50" s="273"/>
      <c r="TU50" s="273"/>
      <c r="TV50" s="273"/>
      <c r="TW50" s="273"/>
      <c r="TX50" s="273"/>
      <c r="TY50" s="273"/>
      <c r="TZ50" s="273"/>
      <c r="UA50" s="273"/>
      <c r="UB50" s="273"/>
      <c r="UC50" s="273"/>
      <c r="UD50" s="273"/>
      <c r="UE50" s="273"/>
      <c r="UF50" s="273"/>
      <c r="UG50" s="273"/>
      <c r="UH50" s="273"/>
      <c r="UI50" s="273"/>
      <c r="UJ50" s="273"/>
      <c r="UK50" s="273"/>
      <c r="UL50" s="273"/>
      <c r="UM50" s="273"/>
      <c r="UN50" s="273"/>
      <c r="UO50" s="273"/>
      <c r="UP50" s="273"/>
      <c r="UQ50" s="273"/>
      <c r="UR50" s="273"/>
      <c r="US50" s="273"/>
      <c r="UT50" s="273"/>
      <c r="UU50" s="273"/>
      <c r="UV50" s="273"/>
      <c r="UW50" s="273"/>
      <c r="UX50" s="273"/>
      <c r="UY50" s="273"/>
      <c r="UZ50" s="273"/>
      <c r="VA50" s="273"/>
      <c r="VB50" s="273"/>
      <c r="VC50" s="273"/>
      <c r="VD50" s="273"/>
      <c r="VE50" s="273"/>
      <c r="VF50" s="273"/>
      <c r="VG50" s="273"/>
      <c r="VH50" s="273"/>
      <c r="VI50" s="273"/>
      <c r="VJ50" s="273"/>
      <c r="VK50" s="273"/>
      <c r="VL50" s="273"/>
      <c r="VM50" s="273"/>
      <c r="VN50" s="273"/>
      <c r="VO50" s="273"/>
      <c r="VP50" s="273"/>
      <c r="VQ50" s="273"/>
      <c r="VR50" s="273"/>
      <c r="VS50" s="273"/>
      <c r="VT50" s="273"/>
      <c r="VU50" s="273"/>
      <c r="VV50" s="273"/>
      <c r="VW50" s="273"/>
      <c r="VX50" s="273"/>
      <c r="VY50" s="273"/>
      <c r="VZ50" s="273"/>
      <c r="WA50" s="273"/>
      <c r="WB50" s="273"/>
      <c r="WC50" s="273"/>
      <c r="WD50" s="273"/>
      <c r="WE50" s="273"/>
      <c r="WF50" s="273"/>
      <c r="WG50" s="273"/>
      <c r="WH50" s="273"/>
      <c r="WI50" s="273"/>
      <c r="WJ50" s="273"/>
      <c r="WK50" s="273"/>
      <c r="WL50" s="273"/>
      <c r="WM50" s="273"/>
      <c r="WN50" s="273"/>
      <c r="WO50" s="273"/>
      <c r="WP50" s="273"/>
      <c r="WQ50" s="273"/>
      <c r="WR50" s="273"/>
      <c r="WS50" s="273"/>
      <c r="WT50" s="273"/>
      <c r="WU50" s="273"/>
      <c r="WV50" s="273"/>
      <c r="WW50" s="273"/>
      <c r="WX50" s="273"/>
      <c r="WY50" s="273"/>
      <c r="WZ50" s="273"/>
      <c r="XA50" s="273"/>
      <c r="XB50" s="273"/>
      <c r="XC50" s="273"/>
      <c r="XD50" s="273"/>
      <c r="XE50" s="273"/>
      <c r="XF50" s="273"/>
      <c r="XG50" s="273"/>
      <c r="XH50" s="273"/>
      <c r="XI50" s="273"/>
      <c r="XJ50" s="273"/>
      <c r="XK50" s="273"/>
      <c r="XL50" s="273"/>
      <c r="XM50" s="273"/>
      <c r="XN50" s="273"/>
      <c r="XO50" s="273"/>
      <c r="XP50" s="273"/>
      <c r="XQ50" s="273"/>
      <c r="XR50" s="273"/>
      <c r="XS50" s="273"/>
      <c r="XT50" s="273"/>
      <c r="XU50" s="273"/>
      <c r="XV50" s="273"/>
      <c r="XW50" s="273"/>
      <c r="XX50" s="273"/>
      <c r="XY50" s="273"/>
      <c r="XZ50" s="273"/>
      <c r="YA50" s="273"/>
      <c r="YB50" s="273"/>
      <c r="YC50" s="273"/>
      <c r="YD50" s="273"/>
      <c r="YE50" s="273"/>
      <c r="YF50" s="273"/>
      <c r="YG50" s="273"/>
      <c r="YH50" s="273"/>
      <c r="YI50" s="273"/>
      <c r="YJ50" s="273"/>
      <c r="YK50" s="273"/>
      <c r="YL50" s="273"/>
      <c r="YM50" s="273"/>
      <c r="YN50" s="273"/>
      <c r="YO50" s="273"/>
      <c r="YP50" s="273"/>
      <c r="YQ50" s="273"/>
      <c r="YR50" s="273"/>
      <c r="YS50" s="273"/>
      <c r="YT50" s="273"/>
      <c r="YU50" s="273"/>
      <c r="YV50" s="273"/>
      <c r="YW50" s="273"/>
      <c r="YX50" s="273"/>
      <c r="YY50" s="273"/>
      <c r="YZ50" s="273"/>
      <c r="ZA50" s="273"/>
      <c r="ZB50" s="273"/>
      <c r="ZC50" s="273"/>
      <c r="ZD50" s="273"/>
      <c r="ZE50" s="273"/>
      <c r="ZF50" s="273"/>
      <c r="ZG50" s="273"/>
      <c r="ZH50" s="273"/>
      <c r="ZI50" s="273"/>
      <c r="ZJ50" s="273"/>
      <c r="ZK50" s="273"/>
      <c r="ZL50" s="273"/>
      <c r="ZM50" s="273"/>
      <c r="ZN50" s="273"/>
      <c r="ZO50" s="273"/>
      <c r="ZP50" s="273"/>
      <c r="ZQ50" s="273"/>
      <c r="ZR50" s="273"/>
      <c r="ZS50" s="273"/>
      <c r="ZT50" s="273"/>
      <c r="ZU50" s="273"/>
      <c r="ZV50" s="273"/>
      <c r="ZW50" s="273"/>
      <c r="ZX50" s="273"/>
      <c r="ZY50" s="273"/>
      <c r="ZZ50" s="273"/>
      <c r="AAA50" s="273"/>
      <c r="AAB50" s="273"/>
      <c r="AAC50" s="273"/>
      <c r="AAD50" s="273"/>
      <c r="AAE50" s="273"/>
      <c r="AAF50" s="273"/>
      <c r="AAG50" s="273"/>
      <c r="AAH50" s="273"/>
      <c r="AAI50" s="273"/>
      <c r="AAJ50" s="273"/>
      <c r="AAK50" s="273"/>
      <c r="AAL50" s="273"/>
      <c r="AAM50" s="273"/>
      <c r="AAN50" s="273"/>
      <c r="AAO50" s="273"/>
      <c r="AAP50" s="273"/>
      <c r="AAQ50" s="273"/>
      <c r="AAR50" s="273"/>
      <c r="AAS50" s="273"/>
      <c r="AAT50" s="273"/>
      <c r="AAU50" s="273"/>
      <c r="AAV50" s="273"/>
      <c r="AAW50" s="273"/>
      <c r="AAX50" s="273"/>
      <c r="AAY50" s="273"/>
      <c r="AAZ50" s="273"/>
      <c r="ABA50" s="273"/>
      <c r="ABB50" s="273"/>
      <c r="ABC50" s="273"/>
      <c r="ABD50" s="273"/>
      <c r="ABE50" s="273"/>
      <c r="ABF50" s="273"/>
      <c r="ABG50" s="273"/>
      <c r="ABH50" s="273"/>
      <c r="ABI50" s="273"/>
      <c r="ABJ50" s="273"/>
      <c r="ABK50" s="273"/>
      <c r="ABL50" s="273"/>
      <c r="ABM50" s="273"/>
      <c r="ABN50" s="273"/>
      <c r="ABO50" s="273"/>
      <c r="ABP50" s="273"/>
      <c r="ABQ50" s="273"/>
      <c r="ABR50" s="273"/>
      <c r="ABS50" s="273"/>
      <c r="ABT50" s="273"/>
      <c r="ABU50" s="273"/>
      <c r="ABV50" s="273"/>
      <c r="ABW50" s="273"/>
      <c r="ABX50" s="273"/>
      <c r="ABY50" s="273"/>
      <c r="ABZ50" s="273"/>
      <c r="ACA50" s="273"/>
      <c r="ACB50" s="273"/>
      <c r="ACC50" s="273"/>
      <c r="ACD50" s="273"/>
      <c r="ACE50" s="273"/>
      <c r="ACF50" s="273"/>
      <c r="ACG50" s="273"/>
      <c r="ACH50" s="273"/>
      <c r="ACI50" s="273"/>
      <c r="ACJ50" s="273"/>
      <c r="ACK50" s="273"/>
      <c r="ACL50" s="273"/>
      <c r="ACM50" s="273"/>
      <c r="ACN50" s="273"/>
      <c r="ACO50" s="273"/>
      <c r="ACP50" s="273"/>
      <c r="ACQ50" s="273"/>
      <c r="ACR50" s="273"/>
      <c r="ACS50" s="273"/>
      <c r="ACT50" s="273"/>
      <c r="ACU50" s="273"/>
      <c r="ACV50" s="273"/>
      <c r="ACW50" s="273"/>
      <c r="ACX50" s="273"/>
      <c r="ACY50" s="273"/>
      <c r="ACZ50" s="273"/>
      <c r="ADA50" s="273"/>
      <c r="ADB50" s="273"/>
      <c r="ADC50" s="273"/>
      <c r="ADD50" s="273"/>
      <c r="ADE50" s="273"/>
      <c r="ADF50" s="273"/>
      <c r="ADG50" s="273"/>
      <c r="ADH50" s="273"/>
      <c r="ADI50" s="273"/>
      <c r="ADJ50" s="273"/>
      <c r="ADK50" s="273"/>
      <c r="ADL50" s="273"/>
      <c r="ADM50" s="273"/>
      <c r="ADN50" s="273"/>
      <c r="ADO50" s="273"/>
      <c r="ADP50" s="273"/>
      <c r="ADQ50" s="273"/>
      <c r="ADR50" s="273"/>
      <c r="ADS50" s="273"/>
      <c r="ADT50" s="273"/>
      <c r="ADU50" s="273"/>
      <c r="ADV50" s="273"/>
      <c r="ADW50" s="273"/>
      <c r="ADX50" s="273"/>
      <c r="ADY50" s="273"/>
      <c r="ADZ50" s="273"/>
      <c r="AEA50" s="273"/>
      <c r="AEB50" s="273"/>
      <c r="AEC50" s="273"/>
      <c r="AED50" s="273"/>
      <c r="AEE50" s="273"/>
      <c r="AEF50" s="273"/>
      <c r="AEG50" s="273"/>
      <c r="AEH50" s="273"/>
      <c r="AEI50" s="273"/>
      <c r="AEJ50" s="273"/>
      <c r="AEK50" s="273"/>
      <c r="AEL50" s="273"/>
      <c r="AEM50" s="273"/>
      <c r="AEN50" s="273"/>
      <c r="AEO50" s="273"/>
      <c r="AEP50" s="273"/>
      <c r="AEQ50" s="273"/>
      <c r="AER50" s="273"/>
      <c r="AES50" s="273"/>
      <c r="AET50" s="273"/>
      <c r="AEU50" s="273"/>
      <c r="AEV50" s="273"/>
      <c r="AEW50" s="273"/>
      <c r="AEX50" s="273"/>
      <c r="AEY50" s="273"/>
      <c r="AEZ50" s="273"/>
      <c r="AFA50" s="273"/>
      <c r="AFB50" s="273"/>
      <c r="AFC50" s="273"/>
      <c r="AFD50" s="273"/>
      <c r="AFE50" s="273"/>
      <c r="AFF50" s="273"/>
      <c r="AFG50" s="273"/>
      <c r="AFH50" s="273"/>
      <c r="AFI50" s="273"/>
      <c r="AFJ50" s="273"/>
      <c r="AFK50" s="273"/>
      <c r="AFL50" s="273"/>
      <c r="AFM50" s="273"/>
      <c r="AFN50" s="273"/>
      <c r="AFO50" s="273"/>
      <c r="AFP50" s="273"/>
      <c r="AFQ50" s="273"/>
      <c r="AFR50" s="273"/>
      <c r="AFS50" s="273"/>
      <c r="AFT50" s="273"/>
      <c r="AFU50" s="273"/>
      <c r="AFV50" s="273"/>
      <c r="AFW50" s="273"/>
      <c r="AFX50" s="273"/>
      <c r="AFY50" s="273"/>
      <c r="AFZ50" s="273"/>
      <c r="AGA50" s="273"/>
      <c r="AGB50" s="273"/>
      <c r="AGC50" s="273"/>
      <c r="AGD50" s="273"/>
      <c r="AGE50" s="273"/>
      <c r="AGF50" s="273"/>
      <c r="AGG50" s="273"/>
      <c r="AGH50" s="273"/>
      <c r="AGI50" s="273"/>
      <c r="AGJ50" s="273"/>
      <c r="AGK50" s="273"/>
      <c r="AGL50" s="273"/>
      <c r="AGM50" s="273"/>
      <c r="AGN50" s="273"/>
      <c r="AGO50" s="273"/>
      <c r="AGP50" s="273"/>
      <c r="AGQ50" s="273"/>
      <c r="AGR50" s="273"/>
      <c r="AGS50" s="273"/>
      <c r="AGT50" s="273"/>
      <c r="AGU50" s="273"/>
      <c r="AGV50" s="273"/>
      <c r="AGW50" s="273"/>
      <c r="AGX50" s="273"/>
      <c r="AGY50" s="273"/>
      <c r="AGZ50" s="273"/>
      <c r="AHA50" s="273"/>
      <c r="AHB50" s="273"/>
      <c r="AHC50" s="273"/>
      <c r="AHD50" s="273"/>
      <c r="AHE50" s="273"/>
      <c r="AHF50" s="273"/>
      <c r="AHG50" s="273"/>
      <c r="AHH50" s="273"/>
      <c r="AHI50" s="273"/>
      <c r="AHJ50" s="273"/>
      <c r="AHK50" s="273"/>
      <c r="AHL50" s="273"/>
      <c r="AHM50" s="273"/>
      <c r="AHN50" s="273"/>
      <c r="AHO50" s="273"/>
      <c r="AHP50" s="273"/>
      <c r="AHQ50" s="273"/>
      <c r="AHR50" s="273"/>
      <c r="AHS50" s="273"/>
      <c r="AHT50" s="273"/>
      <c r="AHU50" s="273"/>
      <c r="AHV50" s="273"/>
      <c r="AHW50" s="273"/>
      <c r="AHX50" s="273"/>
      <c r="AHY50" s="273"/>
      <c r="AHZ50" s="273"/>
      <c r="AIA50" s="273"/>
      <c r="AIB50" s="273"/>
      <c r="AIC50" s="273"/>
      <c r="AID50" s="273"/>
      <c r="AIE50" s="273"/>
      <c r="AIF50" s="273"/>
      <c r="AIG50" s="273"/>
      <c r="AIH50" s="273"/>
      <c r="AII50" s="273"/>
      <c r="AIJ50" s="273"/>
      <c r="AIK50" s="273"/>
      <c r="AIL50" s="273"/>
      <c r="AIM50" s="273"/>
      <c r="AIN50" s="273"/>
      <c r="AIO50" s="273"/>
      <c r="AIP50" s="273"/>
      <c r="AIQ50" s="273"/>
      <c r="AIR50" s="273"/>
      <c r="AIS50" s="273"/>
      <c r="AIT50" s="273"/>
      <c r="AIU50" s="273"/>
      <c r="AIV50" s="273"/>
      <c r="AIW50" s="273"/>
      <c r="AIX50" s="273"/>
      <c r="AIY50" s="273"/>
      <c r="AIZ50" s="273"/>
      <c r="AJA50" s="273"/>
      <c r="AJB50" s="273"/>
      <c r="AJC50" s="273"/>
      <c r="AJD50" s="273"/>
      <c r="AJE50" s="273"/>
      <c r="AJF50" s="273"/>
      <c r="AJG50" s="273"/>
      <c r="AJH50" s="273"/>
      <c r="AJI50" s="273"/>
      <c r="AJJ50" s="273"/>
      <c r="AJK50" s="273"/>
      <c r="AJL50" s="273"/>
      <c r="AJM50" s="273"/>
      <c r="AJN50" s="273"/>
      <c r="AJO50" s="273"/>
      <c r="AJP50" s="273"/>
      <c r="AJQ50" s="273"/>
      <c r="AJR50" s="273"/>
      <c r="AJS50" s="273"/>
      <c r="AJT50" s="273"/>
      <c r="AJU50" s="273"/>
      <c r="AJV50" s="273"/>
      <c r="AJW50" s="273"/>
      <c r="AJX50" s="273"/>
      <c r="AJY50" s="273"/>
      <c r="AJZ50" s="273"/>
      <c r="AKA50" s="273"/>
      <c r="AKB50" s="273"/>
      <c r="AKC50" s="273"/>
      <c r="AKD50" s="273"/>
      <c r="AKE50" s="273"/>
      <c r="AKF50" s="273"/>
      <c r="AKG50" s="273"/>
      <c r="AKH50" s="273"/>
      <c r="AKI50" s="273"/>
      <c r="AKJ50" s="273"/>
      <c r="AKK50" s="273"/>
      <c r="AKL50" s="273"/>
      <c r="AKM50" s="273"/>
      <c r="AKN50" s="273"/>
      <c r="AKO50" s="273"/>
      <c r="AKP50" s="273"/>
      <c r="AKQ50" s="273"/>
      <c r="AKR50" s="273"/>
      <c r="AKS50" s="273"/>
      <c r="AKT50" s="273"/>
      <c r="AKU50" s="273"/>
      <c r="AKV50" s="273"/>
      <c r="AKW50" s="273"/>
      <c r="AKX50" s="273"/>
      <c r="AKY50" s="273"/>
      <c r="AKZ50" s="273"/>
      <c r="ALA50" s="273"/>
      <c r="ALB50" s="273"/>
      <c r="ALC50" s="273"/>
      <c r="ALD50" s="273"/>
      <c r="ALE50" s="273"/>
      <c r="ALF50" s="273"/>
      <c r="ALG50" s="273"/>
      <c r="ALH50" s="273"/>
      <c r="ALI50" s="273"/>
      <c r="ALJ50" s="273"/>
      <c r="ALK50" s="273"/>
      <c r="ALL50" s="273"/>
      <c r="ALM50" s="273"/>
      <c r="ALN50" s="273"/>
      <c r="ALO50" s="273"/>
      <c r="ALP50" s="273"/>
      <c r="ALQ50" s="273"/>
      <c r="ALR50" s="273"/>
      <c r="ALS50" s="273"/>
      <c r="ALT50" s="273"/>
      <c r="ALU50" s="273"/>
      <c r="ALV50" s="273"/>
      <c r="ALW50" s="273"/>
      <c r="ALX50" s="273"/>
      <c r="ALY50" s="273"/>
      <c r="ALZ50" s="273"/>
      <c r="AMA50" s="273"/>
      <c r="AMB50" s="273"/>
      <c r="AMC50" s="273"/>
      <c r="AMD50" s="273"/>
      <c r="AME50" s="273"/>
      <c r="AMF50" s="273"/>
      <c r="AMG50" s="273"/>
      <c r="AMH50" s="273"/>
      <c r="AMI50" s="273"/>
      <c r="AMJ50" s="273"/>
    </row>
    <row r="51" spans="1:1024" ht="12" customHeight="1" x14ac:dyDescent="0.2">
      <c r="A51" s="341">
        <v>40</v>
      </c>
      <c r="B51" s="342">
        <v>4</v>
      </c>
      <c r="C51" s="368"/>
      <c r="D51" s="1623" t="s">
        <v>74</v>
      </c>
      <c r="E51" s="344" t="s">
        <v>49</v>
      </c>
      <c r="F51" s="394"/>
      <c r="G51" s="394"/>
      <c r="H51" s="395"/>
      <c r="I51" s="395"/>
      <c r="J51" s="396"/>
      <c r="K51" s="397"/>
      <c r="L51" s="397"/>
      <c r="M51" s="397"/>
      <c r="N51" s="397"/>
      <c r="O51" s="397"/>
      <c r="P51" s="398"/>
      <c r="Q51" s="398"/>
      <c r="R51" s="367"/>
      <c r="S51" s="351"/>
      <c r="T51" s="362">
        <v>40</v>
      </c>
      <c r="U51" s="1626" t="s">
        <v>74</v>
      </c>
      <c r="V51" s="363" t="s">
        <v>49</v>
      </c>
      <c r="W51" s="394"/>
      <c r="X51" s="394"/>
      <c r="Y51" s="395"/>
      <c r="Z51" s="395"/>
      <c r="AA51" s="396"/>
      <c r="AB51" s="364"/>
      <c r="AC51" s="355"/>
      <c r="AD51" s="355"/>
      <c r="AE51" s="356"/>
      <c r="AF51" s="365"/>
      <c r="AG51" s="365"/>
      <c r="AH51" s="365"/>
      <c r="AI51" s="365"/>
      <c r="AJ51" s="365"/>
      <c r="AK51" s="365"/>
      <c r="AL51" s="365"/>
      <c r="AM51" s="365"/>
      <c r="AN51" s="365"/>
      <c r="AO51" s="365"/>
      <c r="AP51" s="365"/>
      <c r="AQ51" s="365"/>
      <c r="AR51" s="358"/>
      <c r="AS51" s="358"/>
      <c r="AT51" s="359"/>
      <c r="AU51" s="359"/>
      <c r="AV51" s="359"/>
      <c r="AW51" s="359"/>
      <c r="AX51" s="401"/>
      <c r="AY51" s="401"/>
      <c r="AZ51" s="358"/>
      <c r="BA51" s="358"/>
      <c r="BB51" s="365"/>
      <c r="BC51" s="365"/>
      <c r="BD51" s="355"/>
      <c r="BE51" s="355"/>
      <c r="BF51" s="273"/>
      <c r="BG51" s="273"/>
      <c r="BH51" s="273"/>
      <c r="BI51" s="273"/>
      <c r="BJ51" s="273"/>
      <c r="BK51" s="273"/>
      <c r="BL51" s="273"/>
      <c r="BM51" s="273"/>
      <c r="BN51" s="273"/>
      <c r="BO51" s="273"/>
      <c r="BP51" s="273"/>
      <c r="BQ51" s="273"/>
      <c r="BR51" s="273"/>
      <c r="BS51" s="273"/>
      <c r="BT51" s="273"/>
      <c r="BU51" s="273"/>
      <c r="BV51" s="273"/>
      <c r="BW51" s="273"/>
      <c r="BX51" s="273"/>
      <c r="BY51" s="273"/>
      <c r="BZ51" s="273"/>
      <c r="CA51" s="273"/>
      <c r="CB51" s="273"/>
      <c r="CC51" s="273"/>
      <c r="CD51" s="273"/>
      <c r="CE51" s="273"/>
      <c r="CF51" s="273"/>
      <c r="CG51" s="273"/>
      <c r="CH51" s="273"/>
      <c r="CI51" s="273"/>
      <c r="CJ51" s="273"/>
      <c r="CK51" s="273"/>
      <c r="CL51" s="273"/>
      <c r="CM51" s="273"/>
      <c r="CN51" s="273"/>
      <c r="CO51" s="273"/>
      <c r="CP51" s="273"/>
      <c r="CQ51" s="273"/>
      <c r="CR51" s="273"/>
      <c r="CS51" s="273"/>
      <c r="CT51" s="273"/>
      <c r="CU51" s="273"/>
      <c r="CV51" s="273"/>
      <c r="CW51" s="273"/>
      <c r="CX51" s="273"/>
      <c r="CY51" s="273"/>
      <c r="CZ51" s="273"/>
      <c r="DA51" s="273"/>
      <c r="DB51" s="273"/>
      <c r="DC51" s="273"/>
      <c r="DD51" s="273"/>
      <c r="DE51" s="273"/>
      <c r="DF51" s="273"/>
      <c r="DG51" s="273"/>
      <c r="DH51" s="273"/>
      <c r="DI51" s="273"/>
      <c r="DJ51" s="273"/>
      <c r="DK51" s="273"/>
      <c r="DL51" s="273"/>
      <c r="DM51" s="273"/>
      <c r="DN51" s="273"/>
      <c r="DO51" s="273"/>
      <c r="DP51" s="273"/>
      <c r="DQ51" s="273"/>
      <c r="DR51" s="273"/>
      <c r="DS51" s="273"/>
      <c r="DT51" s="273"/>
      <c r="DU51" s="273"/>
      <c r="DV51" s="273"/>
      <c r="DW51" s="273"/>
      <c r="DX51" s="273"/>
      <c r="DY51" s="273"/>
      <c r="DZ51" s="273"/>
      <c r="EA51" s="273"/>
      <c r="EB51" s="273"/>
      <c r="EC51" s="273"/>
      <c r="ED51" s="273"/>
      <c r="EE51" s="273"/>
      <c r="EF51" s="273"/>
      <c r="EG51" s="273"/>
      <c r="EH51" s="273"/>
      <c r="EI51" s="273"/>
      <c r="EJ51" s="273"/>
      <c r="EK51" s="273"/>
      <c r="EL51" s="273"/>
      <c r="EM51" s="273"/>
      <c r="EN51" s="273"/>
      <c r="EO51" s="273"/>
      <c r="EP51" s="273"/>
      <c r="EQ51" s="273"/>
      <c r="ER51" s="273"/>
      <c r="ES51" s="273"/>
      <c r="ET51" s="273"/>
      <c r="EU51" s="273"/>
      <c r="EV51" s="273"/>
      <c r="EW51" s="273"/>
      <c r="EX51" s="273"/>
      <c r="EY51" s="273"/>
      <c r="EZ51" s="273"/>
      <c r="FA51" s="273"/>
      <c r="FB51" s="273"/>
      <c r="FC51" s="273"/>
      <c r="FD51" s="273"/>
      <c r="FE51" s="273"/>
      <c r="FF51" s="273"/>
      <c r="FG51" s="273"/>
      <c r="FH51" s="273"/>
      <c r="FI51" s="273"/>
      <c r="FJ51" s="273"/>
      <c r="FK51" s="273"/>
      <c r="FL51" s="273"/>
      <c r="FM51" s="273"/>
      <c r="FN51" s="273"/>
      <c r="FO51" s="273"/>
      <c r="FP51" s="273"/>
      <c r="FQ51" s="273"/>
      <c r="FR51" s="273"/>
      <c r="FS51" s="273"/>
      <c r="FT51" s="273"/>
      <c r="FU51" s="273"/>
      <c r="FV51" s="273"/>
      <c r="FW51" s="273"/>
      <c r="FX51" s="273"/>
      <c r="FY51" s="273"/>
      <c r="FZ51" s="273"/>
      <c r="GA51" s="273"/>
      <c r="GB51" s="273"/>
      <c r="GC51" s="273"/>
      <c r="GD51" s="273"/>
      <c r="GE51" s="273"/>
      <c r="GF51" s="273"/>
      <c r="GG51" s="273"/>
      <c r="GH51" s="273"/>
      <c r="GI51" s="273"/>
      <c r="GJ51" s="273"/>
      <c r="GK51" s="273"/>
      <c r="GL51" s="273"/>
      <c r="GM51" s="273"/>
      <c r="GN51" s="273"/>
      <c r="GO51" s="273"/>
      <c r="GP51" s="273"/>
      <c r="GQ51" s="273"/>
      <c r="GR51" s="273"/>
      <c r="GS51" s="273"/>
      <c r="GT51" s="273"/>
      <c r="GU51" s="273"/>
      <c r="GV51" s="273"/>
      <c r="GW51" s="273"/>
      <c r="GX51" s="273"/>
      <c r="GY51" s="273"/>
      <c r="GZ51" s="273"/>
      <c r="HA51" s="273"/>
      <c r="HB51" s="273"/>
      <c r="HC51" s="273"/>
      <c r="HD51" s="273"/>
      <c r="HE51" s="273"/>
      <c r="HF51" s="273"/>
      <c r="HG51" s="273"/>
      <c r="HH51" s="273"/>
      <c r="HI51" s="273"/>
      <c r="HJ51" s="273"/>
      <c r="HK51" s="273"/>
      <c r="HL51" s="273"/>
      <c r="HM51" s="273"/>
      <c r="HN51" s="273"/>
      <c r="HO51" s="273"/>
      <c r="HP51" s="273"/>
      <c r="HQ51" s="273"/>
      <c r="HR51" s="273"/>
      <c r="HS51" s="273"/>
      <c r="HT51" s="273"/>
      <c r="HU51" s="273"/>
      <c r="HV51" s="273"/>
      <c r="HW51" s="273"/>
      <c r="HX51" s="273"/>
      <c r="HY51" s="273"/>
      <c r="HZ51" s="273"/>
      <c r="IA51" s="273"/>
      <c r="IB51" s="273"/>
      <c r="IC51" s="273"/>
      <c r="ID51" s="273"/>
      <c r="IE51" s="273"/>
      <c r="IF51" s="273"/>
      <c r="IG51" s="273"/>
      <c r="IH51" s="273"/>
      <c r="II51" s="273"/>
      <c r="IJ51" s="273"/>
      <c r="IK51" s="273"/>
      <c r="IL51" s="273"/>
      <c r="IM51" s="273"/>
      <c r="IN51" s="273"/>
      <c r="IO51" s="273"/>
      <c r="IP51" s="273"/>
      <c r="IQ51" s="273"/>
      <c r="IR51" s="273"/>
      <c r="IS51" s="273"/>
      <c r="IT51" s="273"/>
      <c r="IU51" s="273"/>
      <c r="IV51" s="273"/>
      <c r="IW51" s="273"/>
      <c r="IX51" s="273"/>
      <c r="IY51" s="273"/>
      <c r="IZ51" s="273"/>
      <c r="JA51" s="273"/>
      <c r="JB51" s="273"/>
      <c r="JC51" s="273"/>
      <c r="JD51" s="273"/>
      <c r="JE51" s="273"/>
      <c r="JF51" s="273"/>
      <c r="JG51" s="273"/>
      <c r="JH51" s="273"/>
      <c r="JI51" s="273"/>
      <c r="JJ51" s="273"/>
      <c r="JK51" s="273"/>
      <c r="JL51" s="273"/>
      <c r="JM51" s="273"/>
      <c r="JN51" s="273"/>
      <c r="JO51" s="273"/>
      <c r="JP51" s="273"/>
      <c r="JQ51" s="273"/>
      <c r="JR51" s="273"/>
      <c r="JS51" s="273"/>
      <c r="JT51" s="273"/>
      <c r="JU51" s="273"/>
      <c r="JV51" s="273"/>
      <c r="JW51" s="273"/>
      <c r="JX51" s="273"/>
      <c r="JY51" s="273"/>
      <c r="JZ51" s="273"/>
      <c r="KA51" s="273"/>
      <c r="KB51" s="273"/>
      <c r="KC51" s="273"/>
      <c r="KD51" s="273"/>
      <c r="KE51" s="273"/>
      <c r="KF51" s="273"/>
      <c r="KG51" s="273"/>
      <c r="KH51" s="273"/>
      <c r="KI51" s="273"/>
      <c r="KJ51" s="273"/>
      <c r="KK51" s="273"/>
      <c r="KL51" s="273"/>
      <c r="KM51" s="273"/>
      <c r="KN51" s="273"/>
      <c r="KO51" s="273"/>
      <c r="KP51" s="273"/>
      <c r="KQ51" s="273"/>
      <c r="KR51" s="273"/>
      <c r="KS51" s="273"/>
      <c r="KT51" s="273"/>
      <c r="KU51" s="273"/>
      <c r="KV51" s="273"/>
      <c r="KW51" s="273"/>
      <c r="KX51" s="273"/>
      <c r="KY51" s="273"/>
      <c r="KZ51" s="273"/>
      <c r="LA51" s="273"/>
      <c r="LB51" s="273"/>
      <c r="LC51" s="273"/>
      <c r="LD51" s="273"/>
      <c r="LE51" s="273"/>
      <c r="LF51" s="273"/>
      <c r="LG51" s="273"/>
      <c r="LH51" s="273"/>
      <c r="LI51" s="273"/>
      <c r="LJ51" s="273"/>
      <c r="LK51" s="273"/>
      <c r="LL51" s="273"/>
      <c r="LM51" s="273"/>
      <c r="LN51" s="273"/>
      <c r="LO51" s="273"/>
      <c r="LP51" s="273"/>
      <c r="LQ51" s="273"/>
      <c r="LR51" s="273"/>
      <c r="LS51" s="273"/>
      <c r="LT51" s="273"/>
      <c r="LU51" s="273"/>
      <c r="LV51" s="273"/>
      <c r="LW51" s="273"/>
      <c r="LX51" s="273"/>
      <c r="LY51" s="273"/>
      <c r="LZ51" s="273"/>
      <c r="MA51" s="273"/>
      <c r="MB51" s="273"/>
      <c r="MC51" s="273"/>
      <c r="MD51" s="273"/>
      <c r="ME51" s="273"/>
      <c r="MF51" s="273"/>
      <c r="MG51" s="273"/>
      <c r="MH51" s="273"/>
      <c r="MI51" s="273"/>
      <c r="MJ51" s="273"/>
      <c r="MK51" s="273"/>
      <c r="ML51" s="273"/>
      <c r="MM51" s="273"/>
      <c r="MN51" s="273"/>
      <c r="MO51" s="273"/>
      <c r="MP51" s="273"/>
      <c r="MQ51" s="273"/>
      <c r="MR51" s="273"/>
      <c r="MS51" s="273"/>
      <c r="MT51" s="273"/>
      <c r="MU51" s="273"/>
      <c r="MV51" s="273"/>
      <c r="MW51" s="273"/>
      <c r="MX51" s="273"/>
      <c r="MY51" s="273"/>
      <c r="MZ51" s="273"/>
      <c r="NA51" s="273"/>
      <c r="NB51" s="273"/>
      <c r="NC51" s="273"/>
      <c r="ND51" s="273"/>
      <c r="NE51" s="273"/>
      <c r="NF51" s="273"/>
      <c r="NG51" s="273"/>
      <c r="NH51" s="273"/>
      <c r="NI51" s="273"/>
      <c r="NJ51" s="273"/>
      <c r="NK51" s="273"/>
      <c r="NL51" s="273"/>
      <c r="NM51" s="273"/>
      <c r="NN51" s="273"/>
      <c r="NO51" s="273"/>
      <c r="NP51" s="273"/>
      <c r="NQ51" s="273"/>
      <c r="NR51" s="273"/>
      <c r="NS51" s="273"/>
      <c r="NT51" s="273"/>
      <c r="NU51" s="273"/>
      <c r="NV51" s="273"/>
      <c r="NW51" s="273"/>
      <c r="NX51" s="273"/>
      <c r="NY51" s="273"/>
      <c r="NZ51" s="273"/>
      <c r="OA51" s="273"/>
      <c r="OB51" s="273"/>
      <c r="OC51" s="273"/>
      <c r="OD51" s="273"/>
      <c r="OE51" s="273"/>
      <c r="OF51" s="273"/>
      <c r="OG51" s="273"/>
      <c r="OH51" s="273"/>
      <c r="OI51" s="273"/>
      <c r="OJ51" s="273"/>
      <c r="OK51" s="273"/>
      <c r="OL51" s="273"/>
      <c r="OM51" s="273"/>
      <c r="ON51" s="273"/>
      <c r="OO51" s="273"/>
      <c r="OP51" s="273"/>
      <c r="OQ51" s="273"/>
      <c r="OR51" s="273"/>
      <c r="OS51" s="273"/>
      <c r="OT51" s="273"/>
      <c r="OU51" s="273"/>
      <c r="OV51" s="273"/>
      <c r="OW51" s="273"/>
      <c r="OX51" s="273"/>
      <c r="OY51" s="273"/>
      <c r="OZ51" s="273"/>
      <c r="PA51" s="273"/>
      <c r="PB51" s="273"/>
      <c r="PC51" s="273"/>
      <c r="PD51" s="273"/>
      <c r="PE51" s="273"/>
      <c r="PF51" s="273"/>
      <c r="PG51" s="273"/>
      <c r="PH51" s="273"/>
      <c r="PI51" s="273"/>
      <c r="PJ51" s="273"/>
      <c r="PK51" s="273"/>
      <c r="PL51" s="273"/>
      <c r="PM51" s="273"/>
      <c r="PN51" s="273"/>
      <c r="PO51" s="273"/>
      <c r="PP51" s="273"/>
      <c r="PQ51" s="273"/>
      <c r="PR51" s="273"/>
      <c r="PS51" s="273"/>
      <c r="PT51" s="273"/>
      <c r="PU51" s="273"/>
      <c r="PV51" s="273"/>
      <c r="PW51" s="273"/>
      <c r="PX51" s="273"/>
      <c r="PY51" s="273"/>
      <c r="PZ51" s="273"/>
      <c r="QA51" s="273"/>
      <c r="QB51" s="273"/>
      <c r="QC51" s="273"/>
      <c r="QD51" s="273"/>
      <c r="QE51" s="273"/>
      <c r="QF51" s="273"/>
      <c r="QG51" s="273"/>
      <c r="QH51" s="273"/>
      <c r="QI51" s="273"/>
      <c r="QJ51" s="273"/>
      <c r="QK51" s="273"/>
      <c r="QL51" s="273"/>
      <c r="QM51" s="273"/>
      <c r="QN51" s="273"/>
      <c r="QO51" s="273"/>
      <c r="QP51" s="273"/>
      <c r="QQ51" s="273"/>
      <c r="QR51" s="273"/>
      <c r="QS51" s="273"/>
      <c r="QT51" s="273"/>
      <c r="QU51" s="273"/>
      <c r="QV51" s="273"/>
      <c r="QW51" s="273"/>
      <c r="QX51" s="273"/>
      <c r="QY51" s="273"/>
      <c r="QZ51" s="273"/>
      <c r="RA51" s="273"/>
      <c r="RB51" s="273"/>
      <c r="RC51" s="273"/>
      <c r="RD51" s="273"/>
      <c r="RE51" s="273"/>
      <c r="RF51" s="273"/>
      <c r="RG51" s="273"/>
      <c r="RH51" s="273"/>
      <c r="RI51" s="273"/>
      <c r="RJ51" s="273"/>
      <c r="RK51" s="273"/>
      <c r="RL51" s="273"/>
      <c r="RM51" s="273"/>
      <c r="RN51" s="273"/>
      <c r="RO51" s="273"/>
      <c r="RP51" s="273"/>
      <c r="RQ51" s="273"/>
      <c r="RR51" s="273"/>
      <c r="RS51" s="273"/>
      <c r="RT51" s="273"/>
      <c r="RU51" s="273"/>
      <c r="RV51" s="273"/>
      <c r="RW51" s="273"/>
      <c r="RX51" s="273"/>
      <c r="RY51" s="273"/>
      <c r="RZ51" s="273"/>
      <c r="SA51" s="273"/>
      <c r="SB51" s="273"/>
      <c r="SC51" s="273"/>
      <c r="SD51" s="273"/>
      <c r="SE51" s="273"/>
      <c r="SF51" s="273"/>
      <c r="SG51" s="273"/>
      <c r="SH51" s="273"/>
      <c r="SI51" s="273"/>
      <c r="SJ51" s="273"/>
      <c r="SK51" s="273"/>
      <c r="SL51" s="273"/>
      <c r="SM51" s="273"/>
      <c r="SN51" s="273"/>
      <c r="SO51" s="273"/>
      <c r="SP51" s="273"/>
      <c r="SQ51" s="273"/>
      <c r="SR51" s="273"/>
      <c r="SS51" s="273"/>
      <c r="ST51" s="273"/>
      <c r="SU51" s="273"/>
      <c r="SV51" s="273"/>
      <c r="SW51" s="273"/>
      <c r="SX51" s="273"/>
      <c r="SY51" s="273"/>
      <c r="SZ51" s="273"/>
      <c r="TA51" s="273"/>
      <c r="TB51" s="273"/>
      <c r="TC51" s="273"/>
      <c r="TD51" s="273"/>
      <c r="TE51" s="273"/>
      <c r="TF51" s="273"/>
      <c r="TG51" s="273"/>
      <c r="TH51" s="273"/>
      <c r="TI51" s="273"/>
      <c r="TJ51" s="273"/>
      <c r="TK51" s="273"/>
      <c r="TL51" s="273"/>
      <c r="TM51" s="273"/>
      <c r="TN51" s="273"/>
      <c r="TO51" s="273"/>
      <c r="TP51" s="273"/>
      <c r="TQ51" s="273"/>
      <c r="TR51" s="273"/>
      <c r="TS51" s="273"/>
      <c r="TT51" s="273"/>
      <c r="TU51" s="273"/>
      <c r="TV51" s="273"/>
      <c r="TW51" s="273"/>
      <c r="TX51" s="273"/>
      <c r="TY51" s="273"/>
      <c r="TZ51" s="273"/>
      <c r="UA51" s="273"/>
      <c r="UB51" s="273"/>
      <c r="UC51" s="273"/>
      <c r="UD51" s="273"/>
      <c r="UE51" s="273"/>
      <c r="UF51" s="273"/>
      <c r="UG51" s="273"/>
      <c r="UH51" s="273"/>
      <c r="UI51" s="273"/>
      <c r="UJ51" s="273"/>
      <c r="UK51" s="273"/>
      <c r="UL51" s="273"/>
      <c r="UM51" s="273"/>
      <c r="UN51" s="273"/>
      <c r="UO51" s="273"/>
      <c r="UP51" s="273"/>
      <c r="UQ51" s="273"/>
      <c r="UR51" s="273"/>
      <c r="US51" s="273"/>
      <c r="UT51" s="273"/>
      <c r="UU51" s="273"/>
      <c r="UV51" s="273"/>
      <c r="UW51" s="273"/>
      <c r="UX51" s="273"/>
      <c r="UY51" s="273"/>
      <c r="UZ51" s="273"/>
      <c r="VA51" s="273"/>
      <c r="VB51" s="273"/>
      <c r="VC51" s="273"/>
      <c r="VD51" s="273"/>
      <c r="VE51" s="273"/>
      <c r="VF51" s="273"/>
      <c r="VG51" s="273"/>
      <c r="VH51" s="273"/>
      <c r="VI51" s="273"/>
      <c r="VJ51" s="273"/>
      <c r="VK51" s="273"/>
      <c r="VL51" s="273"/>
      <c r="VM51" s="273"/>
      <c r="VN51" s="273"/>
      <c r="VO51" s="273"/>
      <c r="VP51" s="273"/>
      <c r="VQ51" s="273"/>
      <c r="VR51" s="273"/>
      <c r="VS51" s="273"/>
      <c r="VT51" s="273"/>
      <c r="VU51" s="273"/>
      <c r="VV51" s="273"/>
      <c r="VW51" s="273"/>
      <c r="VX51" s="273"/>
      <c r="VY51" s="273"/>
      <c r="VZ51" s="273"/>
      <c r="WA51" s="273"/>
      <c r="WB51" s="273"/>
      <c r="WC51" s="273"/>
      <c r="WD51" s="273"/>
      <c r="WE51" s="273"/>
      <c r="WF51" s="273"/>
      <c r="WG51" s="273"/>
      <c r="WH51" s="273"/>
      <c r="WI51" s="273"/>
      <c r="WJ51" s="273"/>
      <c r="WK51" s="273"/>
      <c r="WL51" s="273"/>
      <c r="WM51" s="273"/>
      <c r="WN51" s="273"/>
      <c r="WO51" s="273"/>
      <c r="WP51" s="273"/>
      <c r="WQ51" s="273"/>
      <c r="WR51" s="273"/>
      <c r="WS51" s="273"/>
      <c r="WT51" s="273"/>
      <c r="WU51" s="273"/>
      <c r="WV51" s="273"/>
      <c r="WW51" s="273"/>
      <c r="WX51" s="273"/>
      <c r="WY51" s="273"/>
      <c r="WZ51" s="273"/>
      <c r="XA51" s="273"/>
      <c r="XB51" s="273"/>
      <c r="XC51" s="273"/>
      <c r="XD51" s="273"/>
      <c r="XE51" s="273"/>
      <c r="XF51" s="273"/>
      <c r="XG51" s="273"/>
      <c r="XH51" s="273"/>
      <c r="XI51" s="273"/>
      <c r="XJ51" s="273"/>
      <c r="XK51" s="273"/>
      <c r="XL51" s="273"/>
      <c r="XM51" s="273"/>
      <c r="XN51" s="273"/>
      <c r="XO51" s="273"/>
      <c r="XP51" s="273"/>
      <c r="XQ51" s="273"/>
      <c r="XR51" s="273"/>
      <c r="XS51" s="273"/>
      <c r="XT51" s="273"/>
      <c r="XU51" s="273"/>
      <c r="XV51" s="273"/>
      <c r="XW51" s="273"/>
      <c r="XX51" s="273"/>
      <c r="XY51" s="273"/>
      <c r="XZ51" s="273"/>
      <c r="YA51" s="273"/>
      <c r="YB51" s="273"/>
      <c r="YC51" s="273"/>
      <c r="YD51" s="273"/>
      <c r="YE51" s="273"/>
      <c r="YF51" s="273"/>
      <c r="YG51" s="273"/>
      <c r="YH51" s="273"/>
      <c r="YI51" s="273"/>
      <c r="YJ51" s="273"/>
      <c r="YK51" s="273"/>
      <c r="YL51" s="273"/>
      <c r="YM51" s="273"/>
      <c r="YN51" s="273"/>
      <c r="YO51" s="273"/>
      <c r="YP51" s="273"/>
      <c r="YQ51" s="273"/>
      <c r="YR51" s="273"/>
      <c r="YS51" s="273"/>
      <c r="YT51" s="273"/>
      <c r="YU51" s="273"/>
      <c r="YV51" s="273"/>
      <c r="YW51" s="273"/>
      <c r="YX51" s="273"/>
      <c r="YY51" s="273"/>
      <c r="YZ51" s="273"/>
      <c r="ZA51" s="273"/>
      <c r="ZB51" s="273"/>
      <c r="ZC51" s="273"/>
      <c r="ZD51" s="273"/>
      <c r="ZE51" s="273"/>
      <c r="ZF51" s="273"/>
      <c r="ZG51" s="273"/>
      <c r="ZH51" s="273"/>
      <c r="ZI51" s="273"/>
      <c r="ZJ51" s="273"/>
      <c r="ZK51" s="273"/>
      <c r="ZL51" s="273"/>
      <c r="ZM51" s="273"/>
      <c r="ZN51" s="273"/>
      <c r="ZO51" s="273"/>
      <c r="ZP51" s="273"/>
      <c r="ZQ51" s="273"/>
      <c r="ZR51" s="273"/>
      <c r="ZS51" s="273"/>
      <c r="ZT51" s="273"/>
      <c r="ZU51" s="273"/>
      <c r="ZV51" s="273"/>
      <c r="ZW51" s="273"/>
      <c r="ZX51" s="273"/>
      <c r="ZY51" s="273"/>
      <c r="ZZ51" s="273"/>
      <c r="AAA51" s="273"/>
      <c r="AAB51" s="273"/>
      <c r="AAC51" s="273"/>
      <c r="AAD51" s="273"/>
      <c r="AAE51" s="273"/>
      <c r="AAF51" s="273"/>
      <c r="AAG51" s="273"/>
      <c r="AAH51" s="273"/>
      <c r="AAI51" s="273"/>
      <c r="AAJ51" s="273"/>
      <c r="AAK51" s="273"/>
      <c r="AAL51" s="273"/>
      <c r="AAM51" s="273"/>
      <c r="AAN51" s="273"/>
      <c r="AAO51" s="273"/>
      <c r="AAP51" s="273"/>
      <c r="AAQ51" s="273"/>
      <c r="AAR51" s="273"/>
      <c r="AAS51" s="273"/>
      <c r="AAT51" s="273"/>
      <c r="AAU51" s="273"/>
      <c r="AAV51" s="273"/>
      <c r="AAW51" s="273"/>
      <c r="AAX51" s="273"/>
      <c r="AAY51" s="273"/>
      <c r="AAZ51" s="273"/>
      <c r="ABA51" s="273"/>
      <c r="ABB51" s="273"/>
      <c r="ABC51" s="273"/>
      <c r="ABD51" s="273"/>
      <c r="ABE51" s="273"/>
      <c r="ABF51" s="273"/>
      <c r="ABG51" s="273"/>
      <c r="ABH51" s="273"/>
      <c r="ABI51" s="273"/>
      <c r="ABJ51" s="273"/>
      <c r="ABK51" s="273"/>
      <c r="ABL51" s="273"/>
      <c r="ABM51" s="273"/>
      <c r="ABN51" s="273"/>
      <c r="ABO51" s="273"/>
      <c r="ABP51" s="273"/>
      <c r="ABQ51" s="273"/>
      <c r="ABR51" s="273"/>
      <c r="ABS51" s="273"/>
      <c r="ABT51" s="273"/>
      <c r="ABU51" s="273"/>
      <c r="ABV51" s="273"/>
      <c r="ABW51" s="273"/>
      <c r="ABX51" s="273"/>
      <c r="ABY51" s="273"/>
      <c r="ABZ51" s="273"/>
      <c r="ACA51" s="273"/>
      <c r="ACB51" s="273"/>
      <c r="ACC51" s="273"/>
      <c r="ACD51" s="273"/>
      <c r="ACE51" s="273"/>
      <c r="ACF51" s="273"/>
      <c r="ACG51" s="273"/>
      <c r="ACH51" s="273"/>
      <c r="ACI51" s="273"/>
      <c r="ACJ51" s="273"/>
      <c r="ACK51" s="273"/>
      <c r="ACL51" s="273"/>
      <c r="ACM51" s="273"/>
      <c r="ACN51" s="273"/>
      <c r="ACO51" s="273"/>
      <c r="ACP51" s="273"/>
      <c r="ACQ51" s="273"/>
      <c r="ACR51" s="273"/>
      <c r="ACS51" s="273"/>
      <c r="ACT51" s="273"/>
      <c r="ACU51" s="273"/>
      <c r="ACV51" s="273"/>
      <c r="ACW51" s="273"/>
      <c r="ACX51" s="273"/>
      <c r="ACY51" s="273"/>
      <c r="ACZ51" s="273"/>
      <c r="ADA51" s="273"/>
      <c r="ADB51" s="273"/>
      <c r="ADC51" s="273"/>
      <c r="ADD51" s="273"/>
      <c r="ADE51" s="273"/>
      <c r="ADF51" s="273"/>
      <c r="ADG51" s="273"/>
      <c r="ADH51" s="273"/>
      <c r="ADI51" s="273"/>
      <c r="ADJ51" s="273"/>
      <c r="ADK51" s="273"/>
      <c r="ADL51" s="273"/>
      <c r="ADM51" s="273"/>
      <c r="ADN51" s="273"/>
      <c r="ADO51" s="273"/>
      <c r="ADP51" s="273"/>
      <c r="ADQ51" s="273"/>
      <c r="ADR51" s="273"/>
      <c r="ADS51" s="273"/>
      <c r="ADT51" s="273"/>
      <c r="ADU51" s="273"/>
      <c r="ADV51" s="273"/>
      <c r="ADW51" s="273"/>
      <c r="ADX51" s="273"/>
      <c r="ADY51" s="273"/>
      <c r="ADZ51" s="273"/>
      <c r="AEA51" s="273"/>
      <c r="AEB51" s="273"/>
      <c r="AEC51" s="273"/>
      <c r="AED51" s="273"/>
      <c r="AEE51" s="273"/>
      <c r="AEF51" s="273"/>
      <c r="AEG51" s="273"/>
      <c r="AEH51" s="273"/>
      <c r="AEI51" s="273"/>
      <c r="AEJ51" s="273"/>
      <c r="AEK51" s="273"/>
      <c r="AEL51" s="273"/>
      <c r="AEM51" s="273"/>
      <c r="AEN51" s="273"/>
      <c r="AEO51" s="273"/>
      <c r="AEP51" s="273"/>
      <c r="AEQ51" s="273"/>
      <c r="AER51" s="273"/>
      <c r="AES51" s="273"/>
      <c r="AET51" s="273"/>
      <c r="AEU51" s="273"/>
      <c r="AEV51" s="273"/>
      <c r="AEW51" s="273"/>
      <c r="AEX51" s="273"/>
      <c r="AEY51" s="273"/>
      <c r="AEZ51" s="273"/>
      <c r="AFA51" s="273"/>
      <c r="AFB51" s="273"/>
      <c r="AFC51" s="273"/>
      <c r="AFD51" s="273"/>
      <c r="AFE51" s="273"/>
      <c r="AFF51" s="273"/>
      <c r="AFG51" s="273"/>
      <c r="AFH51" s="273"/>
      <c r="AFI51" s="273"/>
      <c r="AFJ51" s="273"/>
      <c r="AFK51" s="273"/>
      <c r="AFL51" s="273"/>
      <c r="AFM51" s="273"/>
      <c r="AFN51" s="273"/>
      <c r="AFO51" s="273"/>
      <c r="AFP51" s="273"/>
      <c r="AFQ51" s="273"/>
      <c r="AFR51" s="273"/>
      <c r="AFS51" s="273"/>
      <c r="AFT51" s="273"/>
      <c r="AFU51" s="273"/>
      <c r="AFV51" s="273"/>
      <c r="AFW51" s="273"/>
      <c r="AFX51" s="273"/>
      <c r="AFY51" s="273"/>
      <c r="AFZ51" s="273"/>
      <c r="AGA51" s="273"/>
      <c r="AGB51" s="273"/>
      <c r="AGC51" s="273"/>
      <c r="AGD51" s="273"/>
      <c r="AGE51" s="273"/>
      <c r="AGF51" s="273"/>
      <c r="AGG51" s="273"/>
      <c r="AGH51" s="273"/>
      <c r="AGI51" s="273"/>
      <c r="AGJ51" s="273"/>
      <c r="AGK51" s="273"/>
      <c r="AGL51" s="273"/>
      <c r="AGM51" s="273"/>
      <c r="AGN51" s="273"/>
      <c r="AGO51" s="273"/>
      <c r="AGP51" s="273"/>
      <c r="AGQ51" s="273"/>
      <c r="AGR51" s="273"/>
      <c r="AGS51" s="273"/>
      <c r="AGT51" s="273"/>
      <c r="AGU51" s="273"/>
      <c r="AGV51" s="273"/>
      <c r="AGW51" s="273"/>
      <c r="AGX51" s="273"/>
      <c r="AGY51" s="273"/>
      <c r="AGZ51" s="273"/>
      <c r="AHA51" s="273"/>
      <c r="AHB51" s="273"/>
      <c r="AHC51" s="273"/>
      <c r="AHD51" s="273"/>
      <c r="AHE51" s="273"/>
      <c r="AHF51" s="273"/>
      <c r="AHG51" s="273"/>
      <c r="AHH51" s="273"/>
      <c r="AHI51" s="273"/>
      <c r="AHJ51" s="273"/>
      <c r="AHK51" s="273"/>
      <c r="AHL51" s="273"/>
      <c r="AHM51" s="273"/>
      <c r="AHN51" s="273"/>
      <c r="AHO51" s="273"/>
      <c r="AHP51" s="273"/>
      <c r="AHQ51" s="273"/>
      <c r="AHR51" s="273"/>
      <c r="AHS51" s="273"/>
      <c r="AHT51" s="273"/>
      <c r="AHU51" s="273"/>
      <c r="AHV51" s="273"/>
      <c r="AHW51" s="273"/>
      <c r="AHX51" s="273"/>
      <c r="AHY51" s="273"/>
      <c r="AHZ51" s="273"/>
      <c r="AIA51" s="273"/>
      <c r="AIB51" s="273"/>
      <c r="AIC51" s="273"/>
      <c r="AID51" s="273"/>
      <c r="AIE51" s="273"/>
      <c r="AIF51" s="273"/>
      <c r="AIG51" s="273"/>
      <c r="AIH51" s="273"/>
      <c r="AII51" s="273"/>
      <c r="AIJ51" s="273"/>
      <c r="AIK51" s="273"/>
      <c r="AIL51" s="273"/>
      <c r="AIM51" s="273"/>
      <c r="AIN51" s="273"/>
      <c r="AIO51" s="273"/>
      <c r="AIP51" s="273"/>
      <c r="AIQ51" s="273"/>
      <c r="AIR51" s="273"/>
      <c r="AIS51" s="273"/>
      <c r="AIT51" s="273"/>
      <c r="AIU51" s="273"/>
      <c r="AIV51" s="273"/>
      <c r="AIW51" s="273"/>
      <c r="AIX51" s="273"/>
      <c r="AIY51" s="273"/>
      <c r="AIZ51" s="273"/>
      <c r="AJA51" s="273"/>
      <c r="AJB51" s="273"/>
      <c r="AJC51" s="273"/>
      <c r="AJD51" s="273"/>
      <c r="AJE51" s="273"/>
      <c r="AJF51" s="273"/>
      <c r="AJG51" s="273"/>
      <c r="AJH51" s="273"/>
      <c r="AJI51" s="273"/>
      <c r="AJJ51" s="273"/>
      <c r="AJK51" s="273"/>
      <c r="AJL51" s="273"/>
      <c r="AJM51" s="273"/>
      <c r="AJN51" s="273"/>
      <c r="AJO51" s="273"/>
      <c r="AJP51" s="273"/>
      <c r="AJQ51" s="273"/>
      <c r="AJR51" s="273"/>
      <c r="AJS51" s="273"/>
      <c r="AJT51" s="273"/>
      <c r="AJU51" s="273"/>
      <c r="AJV51" s="273"/>
      <c r="AJW51" s="273"/>
      <c r="AJX51" s="273"/>
      <c r="AJY51" s="273"/>
      <c r="AJZ51" s="273"/>
      <c r="AKA51" s="273"/>
      <c r="AKB51" s="273"/>
      <c r="AKC51" s="273"/>
      <c r="AKD51" s="273"/>
      <c r="AKE51" s="273"/>
      <c r="AKF51" s="273"/>
      <c r="AKG51" s="273"/>
      <c r="AKH51" s="273"/>
      <c r="AKI51" s="273"/>
      <c r="AKJ51" s="273"/>
      <c r="AKK51" s="273"/>
      <c r="AKL51" s="273"/>
      <c r="AKM51" s="273"/>
      <c r="AKN51" s="273"/>
      <c r="AKO51" s="273"/>
      <c r="AKP51" s="273"/>
      <c r="AKQ51" s="273"/>
      <c r="AKR51" s="273"/>
      <c r="AKS51" s="273"/>
      <c r="AKT51" s="273"/>
      <c r="AKU51" s="273"/>
      <c r="AKV51" s="273"/>
      <c r="AKW51" s="273"/>
      <c r="AKX51" s="273"/>
      <c r="AKY51" s="273"/>
      <c r="AKZ51" s="273"/>
      <c r="ALA51" s="273"/>
      <c r="ALB51" s="273"/>
      <c r="ALC51" s="273"/>
      <c r="ALD51" s="273"/>
      <c r="ALE51" s="273"/>
      <c r="ALF51" s="273"/>
      <c r="ALG51" s="273"/>
      <c r="ALH51" s="273"/>
      <c r="ALI51" s="273"/>
      <c r="ALJ51" s="273"/>
      <c r="ALK51" s="273"/>
      <c r="ALL51" s="273"/>
      <c r="ALM51" s="273"/>
      <c r="ALN51" s="273"/>
      <c r="ALO51" s="273"/>
      <c r="ALP51" s="273"/>
      <c r="ALQ51" s="273"/>
      <c r="ALR51" s="273"/>
      <c r="ALS51" s="273"/>
      <c r="ALT51" s="273"/>
      <c r="ALU51" s="273"/>
      <c r="ALV51" s="273"/>
      <c r="ALW51" s="273"/>
      <c r="ALX51" s="273"/>
      <c r="ALY51" s="273"/>
      <c r="ALZ51" s="273"/>
      <c r="AMA51" s="273"/>
      <c r="AMB51" s="273"/>
      <c r="AMC51" s="273"/>
      <c r="AMD51" s="273"/>
      <c r="AME51" s="273"/>
      <c r="AMF51" s="273"/>
      <c r="AMG51" s="273"/>
      <c r="AMH51" s="273"/>
      <c r="AMI51" s="273"/>
      <c r="AMJ51" s="273"/>
    </row>
    <row r="52" spans="1:1024" ht="12" customHeight="1" x14ac:dyDescent="0.2">
      <c r="A52" s="341">
        <v>41</v>
      </c>
      <c r="B52" s="342">
        <v>4</v>
      </c>
      <c r="C52" s="368"/>
      <c r="D52" s="1623"/>
      <c r="E52" s="344" t="s">
        <v>50</v>
      </c>
      <c r="F52" s="394"/>
      <c r="G52" s="394"/>
      <c r="H52" s="395"/>
      <c r="I52" s="395"/>
      <c r="J52" s="396"/>
      <c r="K52" s="397"/>
      <c r="L52" s="397"/>
      <c r="M52" s="397"/>
      <c r="N52" s="397"/>
      <c r="O52" s="397"/>
      <c r="P52" s="398"/>
      <c r="Q52" s="398"/>
      <c r="R52" s="367"/>
      <c r="S52" s="351"/>
      <c r="T52" s="362">
        <v>41</v>
      </c>
      <c r="U52" s="1626"/>
      <c r="V52" s="363" t="s">
        <v>50</v>
      </c>
      <c r="W52" s="394"/>
      <c r="X52" s="394"/>
      <c r="Y52" s="395"/>
      <c r="Z52" s="395"/>
      <c r="AA52" s="396"/>
      <c r="AB52" s="364"/>
      <c r="AC52" s="355"/>
      <c r="AD52" s="355"/>
      <c r="AE52" s="356"/>
      <c r="AF52" s="365"/>
      <c r="AG52" s="365"/>
      <c r="AH52" s="365"/>
      <c r="AI52" s="365"/>
      <c r="AJ52" s="365"/>
      <c r="AK52" s="365"/>
      <c r="AL52" s="365"/>
      <c r="AM52" s="365"/>
      <c r="AN52" s="365"/>
      <c r="AO52" s="365"/>
      <c r="AP52" s="365"/>
      <c r="AQ52" s="365"/>
      <c r="AR52" s="358"/>
      <c r="AS52" s="358"/>
      <c r="AT52" s="359"/>
      <c r="AU52" s="359"/>
      <c r="AV52" s="359"/>
      <c r="AW52" s="359"/>
      <c r="AX52" s="359"/>
      <c r="AY52" s="359"/>
      <c r="AZ52" s="359"/>
      <c r="BA52" s="359"/>
      <c r="BB52" s="364"/>
      <c r="BC52" s="364"/>
      <c r="BD52" s="355"/>
      <c r="BE52" s="355"/>
      <c r="BF52" s="273"/>
      <c r="BG52" s="273"/>
      <c r="BH52" s="273"/>
      <c r="BI52" s="273"/>
      <c r="BJ52" s="273"/>
      <c r="BK52" s="273"/>
      <c r="BL52" s="273"/>
      <c r="BM52" s="273"/>
      <c r="BN52" s="273"/>
      <c r="BO52" s="273"/>
      <c r="BP52" s="273"/>
      <c r="BQ52" s="273"/>
      <c r="BR52" s="273"/>
      <c r="BS52" s="273"/>
      <c r="BT52" s="273"/>
      <c r="BU52" s="273"/>
      <c r="BV52" s="273"/>
      <c r="BW52" s="273"/>
      <c r="BX52" s="273"/>
      <c r="BY52" s="273"/>
      <c r="BZ52" s="273"/>
      <c r="CA52" s="273"/>
      <c r="CB52" s="273"/>
      <c r="CC52" s="273"/>
      <c r="CD52" s="273"/>
      <c r="CE52" s="273"/>
      <c r="CF52" s="273"/>
      <c r="CG52" s="273"/>
      <c r="CH52" s="273"/>
      <c r="CI52" s="273"/>
      <c r="CJ52" s="273"/>
      <c r="CK52" s="273"/>
      <c r="CL52" s="273"/>
      <c r="CM52" s="273"/>
      <c r="CN52" s="273"/>
      <c r="CO52" s="273"/>
      <c r="CP52" s="273"/>
      <c r="CQ52" s="273"/>
      <c r="CR52" s="273"/>
      <c r="CS52" s="273"/>
      <c r="CT52" s="273"/>
      <c r="CU52" s="273"/>
      <c r="CV52" s="273"/>
      <c r="CW52" s="273"/>
      <c r="CX52" s="273"/>
      <c r="CY52" s="273"/>
      <c r="CZ52" s="273"/>
      <c r="DA52" s="273"/>
      <c r="DB52" s="273"/>
      <c r="DC52" s="273"/>
      <c r="DD52" s="273"/>
      <c r="DE52" s="273"/>
      <c r="DF52" s="273"/>
      <c r="DG52" s="273"/>
      <c r="DH52" s="273"/>
      <c r="DI52" s="273"/>
      <c r="DJ52" s="273"/>
      <c r="DK52" s="273"/>
      <c r="DL52" s="273"/>
      <c r="DM52" s="273"/>
      <c r="DN52" s="273"/>
      <c r="DO52" s="273"/>
      <c r="DP52" s="273"/>
      <c r="DQ52" s="273"/>
      <c r="DR52" s="273"/>
      <c r="DS52" s="273"/>
      <c r="DT52" s="273"/>
      <c r="DU52" s="273"/>
      <c r="DV52" s="273"/>
      <c r="DW52" s="273"/>
      <c r="DX52" s="273"/>
      <c r="DY52" s="273"/>
      <c r="DZ52" s="273"/>
      <c r="EA52" s="273"/>
      <c r="EB52" s="273"/>
      <c r="EC52" s="273"/>
      <c r="ED52" s="273"/>
      <c r="EE52" s="273"/>
      <c r="EF52" s="273"/>
      <c r="EG52" s="273"/>
      <c r="EH52" s="273"/>
      <c r="EI52" s="273"/>
      <c r="EJ52" s="273"/>
      <c r="EK52" s="273"/>
      <c r="EL52" s="273"/>
      <c r="EM52" s="273"/>
      <c r="EN52" s="273"/>
      <c r="EO52" s="273"/>
      <c r="EP52" s="273"/>
      <c r="EQ52" s="273"/>
      <c r="ER52" s="273"/>
      <c r="ES52" s="273"/>
      <c r="ET52" s="273"/>
      <c r="EU52" s="273"/>
      <c r="EV52" s="273"/>
      <c r="EW52" s="273"/>
      <c r="EX52" s="273"/>
      <c r="EY52" s="273"/>
      <c r="EZ52" s="273"/>
      <c r="FA52" s="273"/>
      <c r="FB52" s="273"/>
      <c r="FC52" s="273"/>
      <c r="FD52" s="273"/>
      <c r="FE52" s="273"/>
      <c r="FF52" s="273"/>
      <c r="FG52" s="273"/>
      <c r="FH52" s="273"/>
      <c r="FI52" s="273"/>
      <c r="FJ52" s="273"/>
      <c r="FK52" s="273"/>
      <c r="FL52" s="273"/>
      <c r="FM52" s="273"/>
      <c r="FN52" s="273"/>
      <c r="FO52" s="273"/>
      <c r="FP52" s="273"/>
      <c r="FQ52" s="273"/>
      <c r="FR52" s="273"/>
      <c r="FS52" s="273"/>
      <c r="FT52" s="273"/>
      <c r="FU52" s="273"/>
      <c r="FV52" s="273"/>
      <c r="FW52" s="273"/>
      <c r="FX52" s="273"/>
      <c r="FY52" s="273"/>
      <c r="FZ52" s="273"/>
      <c r="GA52" s="273"/>
      <c r="GB52" s="273"/>
      <c r="GC52" s="273"/>
      <c r="GD52" s="273"/>
      <c r="GE52" s="273"/>
      <c r="GF52" s="273"/>
      <c r="GG52" s="273"/>
      <c r="GH52" s="273"/>
      <c r="GI52" s="273"/>
      <c r="GJ52" s="273"/>
      <c r="GK52" s="273"/>
      <c r="GL52" s="273"/>
      <c r="GM52" s="273"/>
      <c r="GN52" s="273"/>
      <c r="GO52" s="273"/>
      <c r="GP52" s="273"/>
      <c r="GQ52" s="273"/>
      <c r="GR52" s="273"/>
      <c r="GS52" s="273"/>
      <c r="GT52" s="273"/>
      <c r="GU52" s="273"/>
      <c r="GV52" s="273"/>
      <c r="GW52" s="273"/>
      <c r="GX52" s="273"/>
      <c r="GY52" s="273"/>
      <c r="GZ52" s="273"/>
      <c r="HA52" s="273"/>
      <c r="HB52" s="273"/>
      <c r="HC52" s="273"/>
      <c r="HD52" s="273"/>
      <c r="HE52" s="273"/>
      <c r="HF52" s="273"/>
      <c r="HG52" s="273"/>
      <c r="HH52" s="273"/>
      <c r="HI52" s="273"/>
      <c r="HJ52" s="273"/>
      <c r="HK52" s="273"/>
      <c r="HL52" s="273"/>
      <c r="HM52" s="273"/>
      <c r="HN52" s="273"/>
      <c r="HO52" s="273"/>
      <c r="HP52" s="273"/>
      <c r="HQ52" s="273"/>
      <c r="HR52" s="273"/>
      <c r="HS52" s="273"/>
      <c r="HT52" s="273"/>
      <c r="HU52" s="273"/>
      <c r="HV52" s="273"/>
      <c r="HW52" s="273"/>
      <c r="HX52" s="273"/>
      <c r="HY52" s="273"/>
      <c r="HZ52" s="273"/>
      <c r="IA52" s="273"/>
      <c r="IB52" s="273"/>
      <c r="IC52" s="273"/>
      <c r="ID52" s="273"/>
      <c r="IE52" s="273"/>
      <c r="IF52" s="273"/>
      <c r="IG52" s="273"/>
      <c r="IH52" s="273"/>
      <c r="II52" s="273"/>
      <c r="IJ52" s="273"/>
      <c r="IK52" s="273"/>
      <c r="IL52" s="273"/>
      <c r="IM52" s="273"/>
      <c r="IN52" s="273"/>
      <c r="IO52" s="273"/>
      <c r="IP52" s="273"/>
      <c r="IQ52" s="273"/>
      <c r="IR52" s="273"/>
      <c r="IS52" s="273"/>
      <c r="IT52" s="273"/>
      <c r="IU52" s="273"/>
      <c r="IV52" s="273"/>
      <c r="IW52" s="273"/>
      <c r="IX52" s="273"/>
      <c r="IY52" s="273"/>
      <c r="IZ52" s="273"/>
      <c r="JA52" s="273"/>
      <c r="JB52" s="273"/>
      <c r="JC52" s="273"/>
      <c r="JD52" s="273"/>
      <c r="JE52" s="273"/>
      <c r="JF52" s="273"/>
      <c r="JG52" s="273"/>
      <c r="JH52" s="273"/>
      <c r="JI52" s="273"/>
      <c r="JJ52" s="273"/>
      <c r="JK52" s="273"/>
      <c r="JL52" s="273"/>
      <c r="JM52" s="273"/>
      <c r="JN52" s="273"/>
      <c r="JO52" s="273"/>
      <c r="JP52" s="273"/>
      <c r="JQ52" s="273"/>
      <c r="JR52" s="273"/>
      <c r="JS52" s="273"/>
      <c r="JT52" s="273"/>
      <c r="JU52" s="273"/>
      <c r="JV52" s="273"/>
      <c r="JW52" s="273"/>
      <c r="JX52" s="273"/>
      <c r="JY52" s="273"/>
      <c r="JZ52" s="273"/>
      <c r="KA52" s="273"/>
      <c r="KB52" s="273"/>
      <c r="KC52" s="273"/>
      <c r="KD52" s="273"/>
      <c r="KE52" s="273"/>
      <c r="KF52" s="273"/>
      <c r="KG52" s="273"/>
      <c r="KH52" s="273"/>
      <c r="KI52" s="273"/>
      <c r="KJ52" s="273"/>
      <c r="KK52" s="273"/>
      <c r="KL52" s="273"/>
      <c r="KM52" s="273"/>
      <c r="KN52" s="273"/>
      <c r="KO52" s="273"/>
      <c r="KP52" s="273"/>
      <c r="KQ52" s="273"/>
      <c r="KR52" s="273"/>
      <c r="KS52" s="273"/>
      <c r="KT52" s="273"/>
      <c r="KU52" s="273"/>
      <c r="KV52" s="273"/>
      <c r="KW52" s="273"/>
      <c r="KX52" s="273"/>
      <c r="KY52" s="273"/>
      <c r="KZ52" s="273"/>
      <c r="LA52" s="273"/>
      <c r="LB52" s="273"/>
      <c r="LC52" s="273"/>
      <c r="LD52" s="273"/>
      <c r="LE52" s="273"/>
      <c r="LF52" s="273"/>
      <c r="LG52" s="273"/>
      <c r="LH52" s="273"/>
      <c r="LI52" s="273"/>
      <c r="LJ52" s="273"/>
      <c r="LK52" s="273"/>
      <c r="LL52" s="273"/>
      <c r="LM52" s="273"/>
      <c r="LN52" s="273"/>
      <c r="LO52" s="273"/>
      <c r="LP52" s="273"/>
      <c r="LQ52" s="273"/>
      <c r="LR52" s="273"/>
      <c r="LS52" s="273"/>
      <c r="LT52" s="273"/>
      <c r="LU52" s="273"/>
      <c r="LV52" s="273"/>
      <c r="LW52" s="273"/>
      <c r="LX52" s="273"/>
      <c r="LY52" s="273"/>
      <c r="LZ52" s="273"/>
      <c r="MA52" s="273"/>
      <c r="MB52" s="273"/>
      <c r="MC52" s="273"/>
      <c r="MD52" s="273"/>
      <c r="ME52" s="273"/>
      <c r="MF52" s="273"/>
      <c r="MG52" s="273"/>
      <c r="MH52" s="273"/>
      <c r="MI52" s="273"/>
      <c r="MJ52" s="273"/>
      <c r="MK52" s="273"/>
      <c r="ML52" s="273"/>
      <c r="MM52" s="273"/>
      <c r="MN52" s="273"/>
      <c r="MO52" s="273"/>
      <c r="MP52" s="273"/>
      <c r="MQ52" s="273"/>
      <c r="MR52" s="273"/>
      <c r="MS52" s="273"/>
      <c r="MT52" s="273"/>
      <c r="MU52" s="273"/>
      <c r="MV52" s="273"/>
      <c r="MW52" s="273"/>
      <c r="MX52" s="273"/>
      <c r="MY52" s="273"/>
      <c r="MZ52" s="273"/>
      <c r="NA52" s="273"/>
      <c r="NB52" s="273"/>
      <c r="NC52" s="273"/>
      <c r="ND52" s="273"/>
      <c r="NE52" s="273"/>
      <c r="NF52" s="273"/>
      <c r="NG52" s="273"/>
      <c r="NH52" s="273"/>
      <c r="NI52" s="273"/>
      <c r="NJ52" s="273"/>
      <c r="NK52" s="273"/>
      <c r="NL52" s="273"/>
      <c r="NM52" s="273"/>
      <c r="NN52" s="273"/>
      <c r="NO52" s="273"/>
      <c r="NP52" s="273"/>
      <c r="NQ52" s="273"/>
      <c r="NR52" s="273"/>
      <c r="NS52" s="273"/>
      <c r="NT52" s="273"/>
      <c r="NU52" s="273"/>
      <c r="NV52" s="273"/>
      <c r="NW52" s="273"/>
      <c r="NX52" s="273"/>
      <c r="NY52" s="273"/>
      <c r="NZ52" s="273"/>
      <c r="OA52" s="273"/>
      <c r="OB52" s="273"/>
      <c r="OC52" s="273"/>
      <c r="OD52" s="273"/>
      <c r="OE52" s="273"/>
      <c r="OF52" s="273"/>
      <c r="OG52" s="273"/>
      <c r="OH52" s="273"/>
      <c r="OI52" s="273"/>
      <c r="OJ52" s="273"/>
      <c r="OK52" s="273"/>
      <c r="OL52" s="273"/>
      <c r="OM52" s="273"/>
      <c r="ON52" s="273"/>
      <c r="OO52" s="273"/>
      <c r="OP52" s="273"/>
      <c r="OQ52" s="273"/>
      <c r="OR52" s="273"/>
      <c r="OS52" s="273"/>
      <c r="OT52" s="273"/>
      <c r="OU52" s="273"/>
      <c r="OV52" s="273"/>
      <c r="OW52" s="273"/>
      <c r="OX52" s="273"/>
      <c r="OY52" s="273"/>
      <c r="OZ52" s="273"/>
      <c r="PA52" s="273"/>
      <c r="PB52" s="273"/>
      <c r="PC52" s="273"/>
      <c r="PD52" s="273"/>
      <c r="PE52" s="273"/>
      <c r="PF52" s="273"/>
      <c r="PG52" s="273"/>
      <c r="PH52" s="273"/>
      <c r="PI52" s="273"/>
      <c r="PJ52" s="273"/>
      <c r="PK52" s="273"/>
      <c r="PL52" s="273"/>
      <c r="PM52" s="273"/>
      <c r="PN52" s="273"/>
      <c r="PO52" s="273"/>
      <c r="PP52" s="273"/>
      <c r="PQ52" s="273"/>
      <c r="PR52" s="273"/>
      <c r="PS52" s="273"/>
      <c r="PT52" s="273"/>
      <c r="PU52" s="273"/>
      <c r="PV52" s="273"/>
      <c r="PW52" s="273"/>
      <c r="PX52" s="273"/>
      <c r="PY52" s="273"/>
      <c r="PZ52" s="273"/>
      <c r="QA52" s="273"/>
      <c r="QB52" s="273"/>
      <c r="QC52" s="273"/>
      <c r="QD52" s="273"/>
      <c r="QE52" s="273"/>
      <c r="QF52" s="273"/>
      <c r="QG52" s="273"/>
      <c r="QH52" s="273"/>
      <c r="QI52" s="273"/>
      <c r="QJ52" s="273"/>
      <c r="QK52" s="273"/>
      <c r="QL52" s="273"/>
      <c r="QM52" s="273"/>
      <c r="QN52" s="273"/>
      <c r="QO52" s="273"/>
      <c r="QP52" s="273"/>
      <c r="QQ52" s="273"/>
      <c r="QR52" s="273"/>
      <c r="QS52" s="273"/>
      <c r="QT52" s="273"/>
      <c r="QU52" s="273"/>
      <c r="QV52" s="273"/>
      <c r="QW52" s="273"/>
      <c r="QX52" s="273"/>
      <c r="QY52" s="273"/>
      <c r="QZ52" s="273"/>
      <c r="RA52" s="273"/>
      <c r="RB52" s="273"/>
      <c r="RC52" s="273"/>
      <c r="RD52" s="273"/>
      <c r="RE52" s="273"/>
      <c r="RF52" s="273"/>
      <c r="RG52" s="273"/>
      <c r="RH52" s="273"/>
      <c r="RI52" s="273"/>
      <c r="RJ52" s="273"/>
      <c r="RK52" s="273"/>
      <c r="RL52" s="273"/>
      <c r="RM52" s="273"/>
      <c r="RN52" s="273"/>
      <c r="RO52" s="273"/>
      <c r="RP52" s="273"/>
      <c r="RQ52" s="273"/>
      <c r="RR52" s="273"/>
      <c r="RS52" s="273"/>
      <c r="RT52" s="273"/>
      <c r="RU52" s="273"/>
      <c r="RV52" s="273"/>
      <c r="RW52" s="273"/>
      <c r="RX52" s="273"/>
      <c r="RY52" s="273"/>
      <c r="RZ52" s="273"/>
      <c r="SA52" s="273"/>
      <c r="SB52" s="273"/>
      <c r="SC52" s="273"/>
      <c r="SD52" s="273"/>
      <c r="SE52" s="273"/>
      <c r="SF52" s="273"/>
      <c r="SG52" s="273"/>
      <c r="SH52" s="273"/>
      <c r="SI52" s="273"/>
      <c r="SJ52" s="273"/>
      <c r="SK52" s="273"/>
      <c r="SL52" s="273"/>
      <c r="SM52" s="273"/>
      <c r="SN52" s="273"/>
      <c r="SO52" s="273"/>
      <c r="SP52" s="273"/>
      <c r="SQ52" s="273"/>
      <c r="SR52" s="273"/>
      <c r="SS52" s="273"/>
      <c r="ST52" s="273"/>
      <c r="SU52" s="273"/>
      <c r="SV52" s="273"/>
      <c r="SW52" s="273"/>
      <c r="SX52" s="273"/>
      <c r="SY52" s="273"/>
      <c r="SZ52" s="273"/>
      <c r="TA52" s="273"/>
      <c r="TB52" s="273"/>
      <c r="TC52" s="273"/>
      <c r="TD52" s="273"/>
      <c r="TE52" s="273"/>
      <c r="TF52" s="273"/>
      <c r="TG52" s="273"/>
      <c r="TH52" s="273"/>
      <c r="TI52" s="273"/>
      <c r="TJ52" s="273"/>
      <c r="TK52" s="273"/>
      <c r="TL52" s="273"/>
      <c r="TM52" s="273"/>
      <c r="TN52" s="273"/>
      <c r="TO52" s="273"/>
      <c r="TP52" s="273"/>
      <c r="TQ52" s="273"/>
      <c r="TR52" s="273"/>
      <c r="TS52" s="273"/>
      <c r="TT52" s="273"/>
      <c r="TU52" s="273"/>
      <c r="TV52" s="273"/>
      <c r="TW52" s="273"/>
      <c r="TX52" s="273"/>
      <c r="TY52" s="273"/>
      <c r="TZ52" s="273"/>
      <c r="UA52" s="273"/>
      <c r="UB52" s="273"/>
      <c r="UC52" s="273"/>
      <c r="UD52" s="273"/>
      <c r="UE52" s="273"/>
      <c r="UF52" s="273"/>
      <c r="UG52" s="273"/>
      <c r="UH52" s="273"/>
      <c r="UI52" s="273"/>
      <c r="UJ52" s="273"/>
      <c r="UK52" s="273"/>
      <c r="UL52" s="273"/>
      <c r="UM52" s="273"/>
      <c r="UN52" s="273"/>
      <c r="UO52" s="273"/>
      <c r="UP52" s="273"/>
      <c r="UQ52" s="273"/>
      <c r="UR52" s="273"/>
      <c r="US52" s="273"/>
      <c r="UT52" s="273"/>
      <c r="UU52" s="273"/>
      <c r="UV52" s="273"/>
      <c r="UW52" s="273"/>
      <c r="UX52" s="273"/>
      <c r="UY52" s="273"/>
      <c r="UZ52" s="273"/>
      <c r="VA52" s="273"/>
      <c r="VB52" s="273"/>
      <c r="VC52" s="273"/>
      <c r="VD52" s="273"/>
      <c r="VE52" s="273"/>
      <c r="VF52" s="273"/>
      <c r="VG52" s="273"/>
      <c r="VH52" s="273"/>
      <c r="VI52" s="273"/>
      <c r="VJ52" s="273"/>
      <c r="VK52" s="273"/>
      <c r="VL52" s="273"/>
      <c r="VM52" s="273"/>
      <c r="VN52" s="273"/>
      <c r="VO52" s="273"/>
      <c r="VP52" s="273"/>
      <c r="VQ52" s="273"/>
      <c r="VR52" s="273"/>
      <c r="VS52" s="273"/>
      <c r="VT52" s="273"/>
      <c r="VU52" s="273"/>
      <c r="VV52" s="273"/>
      <c r="VW52" s="273"/>
      <c r="VX52" s="273"/>
      <c r="VY52" s="273"/>
      <c r="VZ52" s="273"/>
      <c r="WA52" s="273"/>
      <c r="WB52" s="273"/>
      <c r="WC52" s="273"/>
      <c r="WD52" s="273"/>
      <c r="WE52" s="273"/>
      <c r="WF52" s="273"/>
      <c r="WG52" s="273"/>
      <c r="WH52" s="273"/>
      <c r="WI52" s="273"/>
      <c r="WJ52" s="273"/>
      <c r="WK52" s="273"/>
      <c r="WL52" s="273"/>
      <c r="WM52" s="273"/>
      <c r="WN52" s="273"/>
      <c r="WO52" s="273"/>
      <c r="WP52" s="273"/>
      <c r="WQ52" s="273"/>
      <c r="WR52" s="273"/>
      <c r="WS52" s="273"/>
      <c r="WT52" s="273"/>
      <c r="WU52" s="273"/>
      <c r="WV52" s="273"/>
      <c r="WW52" s="273"/>
      <c r="WX52" s="273"/>
      <c r="WY52" s="273"/>
      <c r="WZ52" s="273"/>
      <c r="XA52" s="273"/>
      <c r="XB52" s="273"/>
      <c r="XC52" s="273"/>
      <c r="XD52" s="273"/>
      <c r="XE52" s="273"/>
      <c r="XF52" s="273"/>
      <c r="XG52" s="273"/>
      <c r="XH52" s="273"/>
      <c r="XI52" s="273"/>
      <c r="XJ52" s="273"/>
      <c r="XK52" s="273"/>
      <c r="XL52" s="273"/>
      <c r="XM52" s="273"/>
      <c r="XN52" s="273"/>
      <c r="XO52" s="273"/>
      <c r="XP52" s="273"/>
      <c r="XQ52" s="273"/>
      <c r="XR52" s="273"/>
      <c r="XS52" s="273"/>
      <c r="XT52" s="273"/>
      <c r="XU52" s="273"/>
      <c r="XV52" s="273"/>
      <c r="XW52" s="273"/>
      <c r="XX52" s="273"/>
      <c r="XY52" s="273"/>
      <c r="XZ52" s="273"/>
      <c r="YA52" s="273"/>
      <c r="YB52" s="273"/>
      <c r="YC52" s="273"/>
      <c r="YD52" s="273"/>
      <c r="YE52" s="273"/>
      <c r="YF52" s="273"/>
      <c r="YG52" s="273"/>
      <c r="YH52" s="273"/>
      <c r="YI52" s="273"/>
      <c r="YJ52" s="273"/>
      <c r="YK52" s="273"/>
      <c r="YL52" s="273"/>
      <c r="YM52" s="273"/>
      <c r="YN52" s="273"/>
      <c r="YO52" s="273"/>
      <c r="YP52" s="273"/>
      <c r="YQ52" s="273"/>
      <c r="YR52" s="273"/>
      <c r="YS52" s="273"/>
      <c r="YT52" s="273"/>
      <c r="YU52" s="273"/>
      <c r="YV52" s="273"/>
      <c r="YW52" s="273"/>
      <c r="YX52" s="273"/>
      <c r="YY52" s="273"/>
      <c r="YZ52" s="273"/>
      <c r="ZA52" s="273"/>
      <c r="ZB52" s="273"/>
      <c r="ZC52" s="273"/>
      <c r="ZD52" s="273"/>
      <c r="ZE52" s="273"/>
      <c r="ZF52" s="273"/>
      <c r="ZG52" s="273"/>
      <c r="ZH52" s="273"/>
      <c r="ZI52" s="273"/>
      <c r="ZJ52" s="273"/>
      <c r="ZK52" s="273"/>
      <c r="ZL52" s="273"/>
      <c r="ZM52" s="273"/>
      <c r="ZN52" s="273"/>
      <c r="ZO52" s="273"/>
      <c r="ZP52" s="273"/>
      <c r="ZQ52" s="273"/>
      <c r="ZR52" s="273"/>
      <c r="ZS52" s="273"/>
      <c r="ZT52" s="273"/>
      <c r="ZU52" s="273"/>
      <c r="ZV52" s="273"/>
      <c r="ZW52" s="273"/>
      <c r="ZX52" s="273"/>
      <c r="ZY52" s="273"/>
      <c r="ZZ52" s="273"/>
      <c r="AAA52" s="273"/>
      <c r="AAB52" s="273"/>
      <c r="AAC52" s="273"/>
      <c r="AAD52" s="273"/>
      <c r="AAE52" s="273"/>
      <c r="AAF52" s="273"/>
      <c r="AAG52" s="273"/>
      <c r="AAH52" s="273"/>
      <c r="AAI52" s="273"/>
      <c r="AAJ52" s="273"/>
      <c r="AAK52" s="273"/>
      <c r="AAL52" s="273"/>
      <c r="AAM52" s="273"/>
      <c r="AAN52" s="273"/>
      <c r="AAO52" s="273"/>
      <c r="AAP52" s="273"/>
      <c r="AAQ52" s="273"/>
      <c r="AAR52" s="273"/>
      <c r="AAS52" s="273"/>
      <c r="AAT52" s="273"/>
      <c r="AAU52" s="273"/>
      <c r="AAV52" s="273"/>
      <c r="AAW52" s="273"/>
      <c r="AAX52" s="273"/>
      <c r="AAY52" s="273"/>
      <c r="AAZ52" s="273"/>
      <c r="ABA52" s="273"/>
      <c r="ABB52" s="273"/>
      <c r="ABC52" s="273"/>
      <c r="ABD52" s="273"/>
      <c r="ABE52" s="273"/>
      <c r="ABF52" s="273"/>
      <c r="ABG52" s="273"/>
      <c r="ABH52" s="273"/>
      <c r="ABI52" s="273"/>
      <c r="ABJ52" s="273"/>
      <c r="ABK52" s="273"/>
      <c r="ABL52" s="273"/>
      <c r="ABM52" s="273"/>
      <c r="ABN52" s="273"/>
      <c r="ABO52" s="273"/>
      <c r="ABP52" s="273"/>
      <c r="ABQ52" s="273"/>
      <c r="ABR52" s="273"/>
      <c r="ABS52" s="273"/>
      <c r="ABT52" s="273"/>
      <c r="ABU52" s="273"/>
      <c r="ABV52" s="273"/>
      <c r="ABW52" s="273"/>
      <c r="ABX52" s="273"/>
      <c r="ABY52" s="273"/>
      <c r="ABZ52" s="273"/>
      <c r="ACA52" s="273"/>
      <c r="ACB52" s="273"/>
      <c r="ACC52" s="273"/>
      <c r="ACD52" s="273"/>
      <c r="ACE52" s="273"/>
      <c r="ACF52" s="273"/>
      <c r="ACG52" s="273"/>
      <c r="ACH52" s="273"/>
      <c r="ACI52" s="273"/>
      <c r="ACJ52" s="273"/>
      <c r="ACK52" s="273"/>
      <c r="ACL52" s="273"/>
      <c r="ACM52" s="273"/>
      <c r="ACN52" s="273"/>
      <c r="ACO52" s="273"/>
      <c r="ACP52" s="273"/>
      <c r="ACQ52" s="273"/>
      <c r="ACR52" s="273"/>
      <c r="ACS52" s="273"/>
      <c r="ACT52" s="273"/>
      <c r="ACU52" s="273"/>
      <c r="ACV52" s="273"/>
      <c r="ACW52" s="273"/>
      <c r="ACX52" s="273"/>
      <c r="ACY52" s="273"/>
      <c r="ACZ52" s="273"/>
      <c r="ADA52" s="273"/>
      <c r="ADB52" s="273"/>
      <c r="ADC52" s="273"/>
      <c r="ADD52" s="273"/>
      <c r="ADE52" s="273"/>
      <c r="ADF52" s="273"/>
      <c r="ADG52" s="273"/>
      <c r="ADH52" s="273"/>
      <c r="ADI52" s="273"/>
      <c r="ADJ52" s="273"/>
      <c r="ADK52" s="273"/>
      <c r="ADL52" s="273"/>
      <c r="ADM52" s="273"/>
      <c r="ADN52" s="273"/>
      <c r="ADO52" s="273"/>
      <c r="ADP52" s="273"/>
      <c r="ADQ52" s="273"/>
      <c r="ADR52" s="273"/>
      <c r="ADS52" s="273"/>
      <c r="ADT52" s="273"/>
      <c r="ADU52" s="273"/>
      <c r="ADV52" s="273"/>
      <c r="ADW52" s="273"/>
      <c r="ADX52" s="273"/>
      <c r="ADY52" s="273"/>
      <c r="ADZ52" s="273"/>
      <c r="AEA52" s="273"/>
      <c r="AEB52" s="273"/>
      <c r="AEC52" s="273"/>
      <c r="AED52" s="273"/>
      <c r="AEE52" s="273"/>
      <c r="AEF52" s="273"/>
      <c r="AEG52" s="273"/>
      <c r="AEH52" s="273"/>
      <c r="AEI52" s="273"/>
      <c r="AEJ52" s="273"/>
      <c r="AEK52" s="273"/>
      <c r="AEL52" s="273"/>
      <c r="AEM52" s="273"/>
      <c r="AEN52" s="273"/>
      <c r="AEO52" s="273"/>
      <c r="AEP52" s="273"/>
      <c r="AEQ52" s="273"/>
      <c r="AER52" s="273"/>
      <c r="AES52" s="273"/>
      <c r="AET52" s="273"/>
      <c r="AEU52" s="273"/>
      <c r="AEV52" s="273"/>
      <c r="AEW52" s="273"/>
      <c r="AEX52" s="273"/>
      <c r="AEY52" s="273"/>
      <c r="AEZ52" s="273"/>
      <c r="AFA52" s="273"/>
      <c r="AFB52" s="273"/>
      <c r="AFC52" s="273"/>
      <c r="AFD52" s="273"/>
      <c r="AFE52" s="273"/>
      <c r="AFF52" s="273"/>
      <c r="AFG52" s="273"/>
      <c r="AFH52" s="273"/>
      <c r="AFI52" s="273"/>
      <c r="AFJ52" s="273"/>
      <c r="AFK52" s="273"/>
      <c r="AFL52" s="273"/>
      <c r="AFM52" s="273"/>
      <c r="AFN52" s="273"/>
      <c r="AFO52" s="273"/>
      <c r="AFP52" s="273"/>
      <c r="AFQ52" s="273"/>
      <c r="AFR52" s="273"/>
      <c r="AFS52" s="273"/>
      <c r="AFT52" s="273"/>
      <c r="AFU52" s="273"/>
      <c r="AFV52" s="273"/>
      <c r="AFW52" s="273"/>
      <c r="AFX52" s="273"/>
      <c r="AFY52" s="273"/>
      <c r="AFZ52" s="273"/>
      <c r="AGA52" s="273"/>
      <c r="AGB52" s="273"/>
      <c r="AGC52" s="273"/>
      <c r="AGD52" s="273"/>
      <c r="AGE52" s="273"/>
      <c r="AGF52" s="273"/>
      <c r="AGG52" s="273"/>
      <c r="AGH52" s="273"/>
      <c r="AGI52" s="273"/>
      <c r="AGJ52" s="273"/>
      <c r="AGK52" s="273"/>
      <c r="AGL52" s="273"/>
      <c r="AGM52" s="273"/>
      <c r="AGN52" s="273"/>
      <c r="AGO52" s="273"/>
      <c r="AGP52" s="273"/>
      <c r="AGQ52" s="273"/>
      <c r="AGR52" s="273"/>
      <c r="AGS52" s="273"/>
      <c r="AGT52" s="273"/>
      <c r="AGU52" s="273"/>
      <c r="AGV52" s="273"/>
      <c r="AGW52" s="273"/>
      <c r="AGX52" s="273"/>
      <c r="AGY52" s="273"/>
      <c r="AGZ52" s="273"/>
      <c r="AHA52" s="273"/>
      <c r="AHB52" s="273"/>
      <c r="AHC52" s="273"/>
      <c r="AHD52" s="273"/>
      <c r="AHE52" s="273"/>
      <c r="AHF52" s="273"/>
      <c r="AHG52" s="273"/>
      <c r="AHH52" s="273"/>
      <c r="AHI52" s="273"/>
      <c r="AHJ52" s="273"/>
      <c r="AHK52" s="273"/>
      <c r="AHL52" s="273"/>
      <c r="AHM52" s="273"/>
      <c r="AHN52" s="273"/>
      <c r="AHO52" s="273"/>
      <c r="AHP52" s="273"/>
      <c r="AHQ52" s="273"/>
      <c r="AHR52" s="273"/>
      <c r="AHS52" s="273"/>
      <c r="AHT52" s="273"/>
      <c r="AHU52" s="273"/>
      <c r="AHV52" s="273"/>
      <c r="AHW52" s="273"/>
      <c r="AHX52" s="273"/>
      <c r="AHY52" s="273"/>
      <c r="AHZ52" s="273"/>
      <c r="AIA52" s="273"/>
      <c r="AIB52" s="273"/>
      <c r="AIC52" s="273"/>
      <c r="AID52" s="273"/>
      <c r="AIE52" s="273"/>
      <c r="AIF52" s="273"/>
      <c r="AIG52" s="273"/>
      <c r="AIH52" s="273"/>
      <c r="AII52" s="273"/>
      <c r="AIJ52" s="273"/>
      <c r="AIK52" s="273"/>
      <c r="AIL52" s="273"/>
      <c r="AIM52" s="273"/>
      <c r="AIN52" s="273"/>
      <c r="AIO52" s="273"/>
      <c r="AIP52" s="273"/>
      <c r="AIQ52" s="273"/>
      <c r="AIR52" s="273"/>
      <c r="AIS52" s="273"/>
      <c r="AIT52" s="273"/>
      <c r="AIU52" s="273"/>
      <c r="AIV52" s="273"/>
      <c r="AIW52" s="273"/>
      <c r="AIX52" s="273"/>
      <c r="AIY52" s="273"/>
      <c r="AIZ52" s="273"/>
      <c r="AJA52" s="273"/>
      <c r="AJB52" s="273"/>
      <c r="AJC52" s="273"/>
      <c r="AJD52" s="273"/>
      <c r="AJE52" s="273"/>
      <c r="AJF52" s="273"/>
      <c r="AJG52" s="273"/>
      <c r="AJH52" s="273"/>
      <c r="AJI52" s="273"/>
      <c r="AJJ52" s="273"/>
      <c r="AJK52" s="273"/>
      <c r="AJL52" s="273"/>
      <c r="AJM52" s="273"/>
      <c r="AJN52" s="273"/>
      <c r="AJO52" s="273"/>
      <c r="AJP52" s="273"/>
      <c r="AJQ52" s="273"/>
      <c r="AJR52" s="273"/>
      <c r="AJS52" s="273"/>
      <c r="AJT52" s="273"/>
      <c r="AJU52" s="273"/>
      <c r="AJV52" s="273"/>
      <c r="AJW52" s="273"/>
      <c r="AJX52" s="273"/>
      <c r="AJY52" s="273"/>
      <c r="AJZ52" s="273"/>
      <c r="AKA52" s="273"/>
      <c r="AKB52" s="273"/>
      <c r="AKC52" s="273"/>
      <c r="AKD52" s="273"/>
      <c r="AKE52" s="273"/>
      <c r="AKF52" s="273"/>
      <c r="AKG52" s="273"/>
      <c r="AKH52" s="273"/>
      <c r="AKI52" s="273"/>
      <c r="AKJ52" s="273"/>
      <c r="AKK52" s="273"/>
      <c r="AKL52" s="273"/>
      <c r="AKM52" s="273"/>
      <c r="AKN52" s="273"/>
      <c r="AKO52" s="273"/>
      <c r="AKP52" s="273"/>
      <c r="AKQ52" s="273"/>
      <c r="AKR52" s="273"/>
      <c r="AKS52" s="273"/>
      <c r="AKT52" s="273"/>
      <c r="AKU52" s="273"/>
      <c r="AKV52" s="273"/>
      <c r="AKW52" s="273"/>
      <c r="AKX52" s="273"/>
      <c r="AKY52" s="273"/>
      <c r="AKZ52" s="273"/>
      <c r="ALA52" s="273"/>
      <c r="ALB52" s="273"/>
      <c r="ALC52" s="273"/>
      <c r="ALD52" s="273"/>
      <c r="ALE52" s="273"/>
      <c r="ALF52" s="273"/>
      <c r="ALG52" s="273"/>
      <c r="ALH52" s="273"/>
      <c r="ALI52" s="273"/>
      <c r="ALJ52" s="273"/>
      <c r="ALK52" s="273"/>
      <c r="ALL52" s="273"/>
      <c r="ALM52" s="273"/>
      <c r="ALN52" s="273"/>
      <c r="ALO52" s="273"/>
      <c r="ALP52" s="273"/>
      <c r="ALQ52" s="273"/>
      <c r="ALR52" s="273"/>
      <c r="ALS52" s="273"/>
      <c r="ALT52" s="273"/>
      <c r="ALU52" s="273"/>
      <c r="ALV52" s="273"/>
      <c r="ALW52" s="273"/>
      <c r="ALX52" s="273"/>
      <c r="ALY52" s="273"/>
      <c r="ALZ52" s="273"/>
      <c r="AMA52" s="273"/>
      <c r="AMB52" s="273"/>
      <c r="AMC52" s="273"/>
      <c r="AMD52" s="273"/>
      <c r="AME52" s="273"/>
      <c r="AMF52" s="273"/>
      <c r="AMG52" s="273"/>
      <c r="AMH52" s="273"/>
      <c r="AMI52" s="273"/>
      <c r="AMJ52" s="273"/>
    </row>
    <row r="53" spans="1:1024" ht="12" customHeight="1" x14ac:dyDescent="0.2">
      <c r="A53" s="341">
        <v>42</v>
      </c>
      <c r="B53" s="342">
        <v>0.5</v>
      </c>
      <c r="C53" s="368"/>
      <c r="D53" s="1627" t="s">
        <v>186</v>
      </c>
      <c r="E53" s="344" t="s">
        <v>49</v>
      </c>
      <c r="F53" s="383"/>
      <c r="G53" s="383"/>
      <c r="H53" s="359"/>
      <c r="I53" s="359"/>
      <c r="J53" s="384"/>
      <c r="K53" s="348"/>
      <c r="L53" s="348"/>
      <c r="M53" s="348"/>
      <c r="N53" s="348"/>
      <c r="O53" s="348"/>
      <c r="P53" s="349"/>
      <c r="Q53" s="349"/>
      <c r="R53" s="367"/>
      <c r="S53" s="351"/>
      <c r="T53" s="362">
        <v>42</v>
      </c>
      <c r="U53" s="1626" t="s">
        <v>186</v>
      </c>
      <c r="V53" s="363" t="s">
        <v>49</v>
      </c>
      <c r="W53" s="383"/>
      <c r="X53" s="383"/>
      <c r="Y53" s="359"/>
      <c r="Z53" s="359"/>
      <c r="AA53" s="384"/>
      <c r="AB53" s="364"/>
      <c r="AC53" s="355"/>
      <c r="AD53" s="355"/>
      <c r="AE53" s="356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58"/>
      <c r="AS53" s="358"/>
      <c r="AT53" s="359"/>
      <c r="AU53" s="359"/>
      <c r="AV53" s="359"/>
      <c r="AW53" s="359"/>
      <c r="AX53" s="359"/>
      <c r="AY53" s="359"/>
      <c r="AZ53" s="359"/>
      <c r="BA53" s="359"/>
      <c r="BB53" s="364"/>
      <c r="BC53" s="364"/>
      <c r="BD53" s="355"/>
      <c r="BE53" s="355"/>
      <c r="BF53" s="273"/>
      <c r="BG53" s="273"/>
      <c r="BH53" s="273"/>
      <c r="BI53" s="273"/>
      <c r="BJ53" s="273"/>
      <c r="BK53" s="273"/>
      <c r="BL53" s="273"/>
      <c r="BM53" s="273"/>
      <c r="BN53" s="273"/>
      <c r="BO53" s="273"/>
      <c r="BP53" s="273"/>
      <c r="BQ53" s="273"/>
      <c r="BR53" s="273"/>
      <c r="BS53" s="273"/>
      <c r="BT53" s="273"/>
      <c r="BU53" s="273"/>
      <c r="BV53" s="273"/>
      <c r="BW53" s="273"/>
      <c r="BX53" s="273"/>
      <c r="BY53" s="273"/>
      <c r="BZ53" s="273"/>
      <c r="CA53" s="273"/>
      <c r="CB53" s="273"/>
      <c r="CC53" s="273"/>
      <c r="CD53" s="273"/>
      <c r="CE53" s="273"/>
      <c r="CF53" s="273"/>
      <c r="CG53" s="273"/>
      <c r="CH53" s="273"/>
      <c r="CI53" s="273"/>
      <c r="CJ53" s="273"/>
      <c r="CK53" s="273"/>
      <c r="CL53" s="273"/>
      <c r="CM53" s="273"/>
      <c r="CN53" s="273"/>
      <c r="CO53" s="273"/>
      <c r="CP53" s="273"/>
      <c r="CQ53" s="273"/>
      <c r="CR53" s="273"/>
      <c r="CS53" s="273"/>
      <c r="CT53" s="273"/>
      <c r="CU53" s="273"/>
      <c r="CV53" s="273"/>
      <c r="CW53" s="273"/>
      <c r="CX53" s="273"/>
      <c r="CY53" s="273"/>
      <c r="CZ53" s="273"/>
      <c r="DA53" s="273"/>
      <c r="DB53" s="273"/>
      <c r="DC53" s="273"/>
      <c r="DD53" s="273"/>
      <c r="DE53" s="273"/>
      <c r="DF53" s="273"/>
      <c r="DG53" s="273"/>
      <c r="DH53" s="273"/>
      <c r="DI53" s="273"/>
      <c r="DJ53" s="273"/>
      <c r="DK53" s="273"/>
      <c r="DL53" s="273"/>
      <c r="DM53" s="273"/>
      <c r="DN53" s="273"/>
      <c r="DO53" s="273"/>
      <c r="DP53" s="273"/>
      <c r="DQ53" s="273"/>
      <c r="DR53" s="273"/>
      <c r="DS53" s="273"/>
      <c r="DT53" s="273"/>
      <c r="DU53" s="273"/>
      <c r="DV53" s="273"/>
      <c r="DW53" s="273"/>
      <c r="DX53" s="273"/>
      <c r="DY53" s="273"/>
      <c r="DZ53" s="273"/>
      <c r="EA53" s="273"/>
      <c r="EB53" s="273"/>
      <c r="EC53" s="273"/>
      <c r="ED53" s="273"/>
      <c r="EE53" s="273"/>
      <c r="EF53" s="273"/>
      <c r="EG53" s="273"/>
      <c r="EH53" s="273"/>
      <c r="EI53" s="273"/>
      <c r="EJ53" s="273"/>
      <c r="EK53" s="273"/>
      <c r="EL53" s="273"/>
      <c r="EM53" s="273"/>
      <c r="EN53" s="273"/>
      <c r="EO53" s="273"/>
      <c r="EP53" s="273"/>
      <c r="EQ53" s="273"/>
      <c r="ER53" s="273"/>
      <c r="ES53" s="273"/>
      <c r="ET53" s="273"/>
      <c r="EU53" s="273"/>
      <c r="EV53" s="273"/>
      <c r="EW53" s="273"/>
      <c r="EX53" s="273"/>
      <c r="EY53" s="273"/>
      <c r="EZ53" s="273"/>
      <c r="FA53" s="273"/>
      <c r="FB53" s="273"/>
      <c r="FC53" s="273"/>
      <c r="FD53" s="273"/>
      <c r="FE53" s="273"/>
      <c r="FF53" s="273"/>
      <c r="FG53" s="273"/>
      <c r="FH53" s="273"/>
      <c r="FI53" s="273"/>
      <c r="FJ53" s="273"/>
      <c r="FK53" s="273"/>
      <c r="FL53" s="273"/>
      <c r="FM53" s="273"/>
      <c r="FN53" s="273"/>
      <c r="FO53" s="273"/>
      <c r="FP53" s="273"/>
      <c r="FQ53" s="273"/>
      <c r="FR53" s="273"/>
      <c r="FS53" s="273"/>
      <c r="FT53" s="273"/>
      <c r="FU53" s="273"/>
      <c r="FV53" s="273"/>
      <c r="FW53" s="273"/>
      <c r="FX53" s="273"/>
      <c r="FY53" s="273"/>
      <c r="FZ53" s="273"/>
      <c r="GA53" s="273"/>
      <c r="GB53" s="273"/>
      <c r="GC53" s="273"/>
      <c r="GD53" s="273"/>
      <c r="GE53" s="273"/>
      <c r="GF53" s="273"/>
      <c r="GG53" s="273"/>
      <c r="GH53" s="273"/>
      <c r="GI53" s="273"/>
      <c r="GJ53" s="273"/>
      <c r="GK53" s="273"/>
      <c r="GL53" s="273"/>
      <c r="GM53" s="273"/>
      <c r="GN53" s="273"/>
      <c r="GO53" s="273"/>
      <c r="GP53" s="273"/>
      <c r="GQ53" s="273"/>
      <c r="GR53" s="273"/>
      <c r="GS53" s="273"/>
      <c r="GT53" s="273"/>
      <c r="GU53" s="273"/>
      <c r="GV53" s="273"/>
      <c r="GW53" s="273"/>
      <c r="GX53" s="273"/>
      <c r="GY53" s="273"/>
      <c r="GZ53" s="273"/>
      <c r="HA53" s="273"/>
      <c r="HB53" s="273"/>
      <c r="HC53" s="273"/>
      <c r="HD53" s="273"/>
      <c r="HE53" s="273"/>
      <c r="HF53" s="273"/>
      <c r="HG53" s="273"/>
      <c r="HH53" s="273"/>
      <c r="HI53" s="273"/>
      <c r="HJ53" s="273"/>
      <c r="HK53" s="273"/>
      <c r="HL53" s="273"/>
      <c r="HM53" s="273"/>
      <c r="HN53" s="273"/>
      <c r="HO53" s="273"/>
      <c r="HP53" s="273"/>
      <c r="HQ53" s="273"/>
      <c r="HR53" s="273"/>
      <c r="HS53" s="273"/>
      <c r="HT53" s="273"/>
      <c r="HU53" s="273"/>
      <c r="HV53" s="273"/>
      <c r="HW53" s="273"/>
      <c r="HX53" s="273"/>
      <c r="HY53" s="273"/>
      <c r="HZ53" s="273"/>
      <c r="IA53" s="273"/>
      <c r="IB53" s="273"/>
      <c r="IC53" s="273"/>
      <c r="ID53" s="273"/>
      <c r="IE53" s="273"/>
      <c r="IF53" s="273"/>
      <c r="IG53" s="273"/>
      <c r="IH53" s="273"/>
      <c r="II53" s="273"/>
      <c r="IJ53" s="273"/>
      <c r="IK53" s="273"/>
      <c r="IL53" s="273"/>
      <c r="IM53" s="273"/>
      <c r="IN53" s="273"/>
      <c r="IO53" s="273"/>
      <c r="IP53" s="273"/>
      <c r="IQ53" s="273"/>
      <c r="IR53" s="273"/>
      <c r="IS53" s="273"/>
      <c r="IT53" s="273"/>
      <c r="IU53" s="273"/>
      <c r="IV53" s="273"/>
      <c r="IW53" s="273"/>
      <c r="IX53" s="273"/>
      <c r="IY53" s="273"/>
      <c r="IZ53" s="273"/>
      <c r="JA53" s="273"/>
      <c r="JB53" s="273"/>
      <c r="JC53" s="273"/>
      <c r="JD53" s="273"/>
      <c r="JE53" s="273"/>
      <c r="JF53" s="273"/>
      <c r="JG53" s="273"/>
      <c r="JH53" s="273"/>
      <c r="JI53" s="273"/>
      <c r="JJ53" s="273"/>
      <c r="JK53" s="273"/>
      <c r="JL53" s="273"/>
      <c r="JM53" s="273"/>
      <c r="JN53" s="273"/>
      <c r="JO53" s="273"/>
      <c r="JP53" s="273"/>
      <c r="JQ53" s="273"/>
      <c r="JR53" s="273"/>
      <c r="JS53" s="273"/>
      <c r="JT53" s="273"/>
      <c r="JU53" s="273"/>
      <c r="JV53" s="273"/>
      <c r="JW53" s="273"/>
      <c r="JX53" s="273"/>
      <c r="JY53" s="273"/>
      <c r="JZ53" s="273"/>
      <c r="KA53" s="273"/>
      <c r="KB53" s="273"/>
      <c r="KC53" s="273"/>
      <c r="KD53" s="273"/>
      <c r="KE53" s="273"/>
      <c r="KF53" s="273"/>
      <c r="KG53" s="273"/>
      <c r="KH53" s="273"/>
      <c r="KI53" s="273"/>
      <c r="KJ53" s="273"/>
      <c r="KK53" s="273"/>
      <c r="KL53" s="273"/>
      <c r="KM53" s="273"/>
      <c r="KN53" s="273"/>
      <c r="KO53" s="273"/>
      <c r="KP53" s="273"/>
      <c r="KQ53" s="273"/>
      <c r="KR53" s="273"/>
      <c r="KS53" s="273"/>
      <c r="KT53" s="273"/>
      <c r="KU53" s="273"/>
      <c r="KV53" s="273"/>
      <c r="KW53" s="273"/>
      <c r="KX53" s="273"/>
      <c r="KY53" s="273"/>
      <c r="KZ53" s="273"/>
      <c r="LA53" s="273"/>
      <c r="LB53" s="273"/>
      <c r="LC53" s="273"/>
      <c r="LD53" s="273"/>
      <c r="LE53" s="273"/>
      <c r="LF53" s="273"/>
      <c r="LG53" s="273"/>
      <c r="LH53" s="273"/>
      <c r="LI53" s="273"/>
      <c r="LJ53" s="273"/>
      <c r="LK53" s="273"/>
      <c r="LL53" s="273"/>
      <c r="LM53" s="273"/>
      <c r="LN53" s="273"/>
      <c r="LO53" s="273"/>
      <c r="LP53" s="273"/>
      <c r="LQ53" s="273"/>
      <c r="LR53" s="273"/>
      <c r="LS53" s="273"/>
      <c r="LT53" s="273"/>
      <c r="LU53" s="273"/>
      <c r="LV53" s="273"/>
      <c r="LW53" s="273"/>
      <c r="LX53" s="273"/>
      <c r="LY53" s="273"/>
      <c r="LZ53" s="273"/>
      <c r="MA53" s="273"/>
      <c r="MB53" s="273"/>
      <c r="MC53" s="273"/>
      <c r="MD53" s="273"/>
      <c r="ME53" s="273"/>
      <c r="MF53" s="273"/>
      <c r="MG53" s="273"/>
      <c r="MH53" s="273"/>
      <c r="MI53" s="273"/>
      <c r="MJ53" s="273"/>
      <c r="MK53" s="273"/>
      <c r="ML53" s="273"/>
      <c r="MM53" s="273"/>
      <c r="MN53" s="273"/>
      <c r="MO53" s="273"/>
      <c r="MP53" s="273"/>
      <c r="MQ53" s="273"/>
      <c r="MR53" s="273"/>
      <c r="MS53" s="273"/>
      <c r="MT53" s="273"/>
      <c r="MU53" s="273"/>
      <c r="MV53" s="273"/>
      <c r="MW53" s="273"/>
      <c r="MX53" s="273"/>
      <c r="MY53" s="273"/>
      <c r="MZ53" s="273"/>
      <c r="NA53" s="273"/>
      <c r="NB53" s="273"/>
      <c r="NC53" s="273"/>
      <c r="ND53" s="273"/>
      <c r="NE53" s="273"/>
      <c r="NF53" s="273"/>
      <c r="NG53" s="273"/>
      <c r="NH53" s="273"/>
      <c r="NI53" s="273"/>
      <c r="NJ53" s="273"/>
      <c r="NK53" s="273"/>
      <c r="NL53" s="273"/>
      <c r="NM53" s="273"/>
      <c r="NN53" s="273"/>
      <c r="NO53" s="273"/>
      <c r="NP53" s="273"/>
      <c r="NQ53" s="273"/>
      <c r="NR53" s="273"/>
      <c r="NS53" s="273"/>
      <c r="NT53" s="273"/>
      <c r="NU53" s="273"/>
      <c r="NV53" s="273"/>
      <c r="NW53" s="273"/>
      <c r="NX53" s="273"/>
      <c r="NY53" s="273"/>
      <c r="NZ53" s="273"/>
      <c r="OA53" s="273"/>
      <c r="OB53" s="273"/>
      <c r="OC53" s="273"/>
      <c r="OD53" s="273"/>
      <c r="OE53" s="273"/>
      <c r="OF53" s="273"/>
      <c r="OG53" s="273"/>
      <c r="OH53" s="273"/>
      <c r="OI53" s="273"/>
      <c r="OJ53" s="273"/>
      <c r="OK53" s="273"/>
      <c r="OL53" s="273"/>
      <c r="OM53" s="273"/>
      <c r="ON53" s="273"/>
      <c r="OO53" s="273"/>
      <c r="OP53" s="273"/>
      <c r="OQ53" s="273"/>
      <c r="OR53" s="273"/>
      <c r="OS53" s="273"/>
      <c r="OT53" s="273"/>
      <c r="OU53" s="273"/>
      <c r="OV53" s="273"/>
      <c r="OW53" s="273"/>
      <c r="OX53" s="273"/>
      <c r="OY53" s="273"/>
      <c r="OZ53" s="273"/>
      <c r="PA53" s="273"/>
      <c r="PB53" s="273"/>
      <c r="PC53" s="273"/>
      <c r="PD53" s="273"/>
      <c r="PE53" s="273"/>
      <c r="PF53" s="273"/>
      <c r="PG53" s="273"/>
      <c r="PH53" s="273"/>
      <c r="PI53" s="273"/>
      <c r="PJ53" s="273"/>
      <c r="PK53" s="273"/>
      <c r="PL53" s="273"/>
      <c r="PM53" s="273"/>
      <c r="PN53" s="273"/>
      <c r="PO53" s="273"/>
      <c r="PP53" s="273"/>
      <c r="PQ53" s="273"/>
      <c r="PR53" s="273"/>
      <c r="PS53" s="273"/>
      <c r="PT53" s="273"/>
      <c r="PU53" s="273"/>
      <c r="PV53" s="273"/>
      <c r="PW53" s="273"/>
      <c r="PX53" s="273"/>
      <c r="PY53" s="273"/>
      <c r="PZ53" s="273"/>
      <c r="QA53" s="273"/>
      <c r="QB53" s="273"/>
      <c r="QC53" s="273"/>
      <c r="QD53" s="273"/>
      <c r="QE53" s="273"/>
      <c r="QF53" s="273"/>
      <c r="QG53" s="273"/>
      <c r="QH53" s="273"/>
      <c r="QI53" s="273"/>
      <c r="QJ53" s="273"/>
      <c r="QK53" s="273"/>
      <c r="QL53" s="273"/>
      <c r="QM53" s="273"/>
      <c r="QN53" s="273"/>
      <c r="QO53" s="273"/>
      <c r="QP53" s="273"/>
      <c r="QQ53" s="273"/>
      <c r="QR53" s="273"/>
      <c r="QS53" s="273"/>
      <c r="QT53" s="273"/>
      <c r="QU53" s="273"/>
      <c r="QV53" s="273"/>
      <c r="QW53" s="273"/>
      <c r="QX53" s="273"/>
      <c r="QY53" s="273"/>
      <c r="QZ53" s="273"/>
      <c r="RA53" s="273"/>
      <c r="RB53" s="273"/>
      <c r="RC53" s="273"/>
      <c r="RD53" s="273"/>
      <c r="RE53" s="273"/>
      <c r="RF53" s="273"/>
      <c r="RG53" s="273"/>
      <c r="RH53" s="273"/>
      <c r="RI53" s="273"/>
      <c r="RJ53" s="273"/>
      <c r="RK53" s="273"/>
      <c r="RL53" s="273"/>
      <c r="RM53" s="273"/>
      <c r="RN53" s="273"/>
      <c r="RO53" s="273"/>
      <c r="RP53" s="273"/>
      <c r="RQ53" s="273"/>
      <c r="RR53" s="273"/>
      <c r="RS53" s="273"/>
      <c r="RT53" s="273"/>
      <c r="RU53" s="273"/>
      <c r="RV53" s="273"/>
      <c r="RW53" s="273"/>
      <c r="RX53" s="273"/>
      <c r="RY53" s="273"/>
      <c r="RZ53" s="273"/>
      <c r="SA53" s="273"/>
      <c r="SB53" s="273"/>
      <c r="SC53" s="273"/>
      <c r="SD53" s="273"/>
      <c r="SE53" s="273"/>
      <c r="SF53" s="273"/>
      <c r="SG53" s="273"/>
      <c r="SH53" s="273"/>
      <c r="SI53" s="273"/>
      <c r="SJ53" s="273"/>
      <c r="SK53" s="273"/>
      <c r="SL53" s="273"/>
      <c r="SM53" s="273"/>
      <c r="SN53" s="273"/>
      <c r="SO53" s="273"/>
      <c r="SP53" s="273"/>
      <c r="SQ53" s="273"/>
      <c r="SR53" s="273"/>
      <c r="SS53" s="273"/>
      <c r="ST53" s="273"/>
      <c r="SU53" s="273"/>
      <c r="SV53" s="273"/>
      <c r="SW53" s="273"/>
      <c r="SX53" s="273"/>
      <c r="SY53" s="273"/>
      <c r="SZ53" s="273"/>
      <c r="TA53" s="273"/>
      <c r="TB53" s="273"/>
      <c r="TC53" s="273"/>
      <c r="TD53" s="273"/>
      <c r="TE53" s="273"/>
      <c r="TF53" s="273"/>
      <c r="TG53" s="273"/>
      <c r="TH53" s="273"/>
      <c r="TI53" s="273"/>
      <c r="TJ53" s="273"/>
      <c r="TK53" s="273"/>
      <c r="TL53" s="273"/>
      <c r="TM53" s="273"/>
      <c r="TN53" s="273"/>
      <c r="TO53" s="273"/>
      <c r="TP53" s="273"/>
      <c r="TQ53" s="273"/>
      <c r="TR53" s="273"/>
      <c r="TS53" s="273"/>
      <c r="TT53" s="273"/>
      <c r="TU53" s="273"/>
      <c r="TV53" s="273"/>
      <c r="TW53" s="273"/>
      <c r="TX53" s="273"/>
      <c r="TY53" s="273"/>
      <c r="TZ53" s="273"/>
      <c r="UA53" s="273"/>
      <c r="UB53" s="273"/>
      <c r="UC53" s="273"/>
      <c r="UD53" s="273"/>
      <c r="UE53" s="273"/>
      <c r="UF53" s="273"/>
      <c r="UG53" s="273"/>
      <c r="UH53" s="273"/>
      <c r="UI53" s="273"/>
      <c r="UJ53" s="273"/>
      <c r="UK53" s="273"/>
      <c r="UL53" s="273"/>
      <c r="UM53" s="273"/>
      <c r="UN53" s="273"/>
      <c r="UO53" s="273"/>
      <c r="UP53" s="273"/>
      <c r="UQ53" s="273"/>
      <c r="UR53" s="273"/>
      <c r="US53" s="273"/>
      <c r="UT53" s="273"/>
      <c r="UU53" s="273"/>
      <c r="UV53" s="273"/>
      <c r="UW53" s="273"/>
      <c r="UX53" s="273"/>
      <c r="UY53" s="273"/>
      <c r="UZ53" s="273"/>
      <c r="VA53" s="273"/>
      <c r="VB53" s="273"/>
      <c r="VC53" s="273"/>
      <c r="VD53" s="273"/>
      <c r="VE53" s="273"/>
      <c r="VF53" s="273"/>
      <c r="VG53" s="273"/>
      <c r="VH53" s="273"/>
      <c r="VI53" s="273"/>
      <c r="VJ53" s="273"/>
      <c r="VK53" s="273"/>
      <c r="VL53" s="273"/>
      <c r="VM53" s="273"/>
      <c r="VN53" s="273"/>
      <c r="VO53" s="273"/>
      <c r="VP53" s="273"/>
      <c r="VQ53" s="273"/>
      <c r="VR53" s="273"/>
      <c r="VS53" s="273"/>
      <c r="VT53" s="273"/>
      <c r="VU53" s="273"/>
      <c r="VV53" s="273"/>
      <c r="VW53" s="273"/>
      <c r="VX53" s="273"/>
      <c r="VY53" s="273"/>
      <c r="VZ53" s="273"/>
      <c r="WA53" s="273"/>
      <c r="WB53" s="273"/>
      <c r="WC53" s="273"/>
      <c r="WD53" s="273"/>
      <c r="WE53" s="273"/>
      <c r="WF53" s="273"/>
      <c r="WG53" s="273"/>
      <c r="WH53" s="273"/>
      <c r="WI53" s="273"/>
      <c r="WJ53" s="273"/>
      <c r="WK53" s="273"/>
      <c r="WL53" s="273"/>
      <c r="WM53" s="273"/>
      <c r="WN53" s="273"/>
      <c r="WO53" s="273"/>
      <c r="WP53" s="273"/>
      <c r="WQ53" s="273"/>
      <c r="WR53" s="273"/>
      <c r="WS53" s="273"/>
      <c r="WT53" s="273"/>
      <c r="WU53" s="273"/>
      <c r="WV53" s="273"/>
      <c r="WW53" s="273"/>
      <c r="WX53" s="273"/>
      <c r="WY53" s="273"/>
      <c r="WZ53" s="273"/>
      <c r="XA53" s="273"/>
      <c r="XB53" s="273"/>
      <c r="XC53" s="273"/>
      <c r="XD53" s="273"/>
      <c r="XE53" s="273"/>
      <c r="XF53" s="273"/>
      <c r="XG53" s="273"/>
      <c r="XH53" s="273"/>
      <c r="XI53" s="273"/>
      <c r="XJ53" s="273"/>
      <c r="XK53" s="273"/>
      <c r="XL53" s="273"/>
      <c r="XM53" s="273"/>
      <c r="XN53" s="273"/>
      <c r="XO53" s="273"/>
      <c r="XP53" s="273"/>
      <c r="XQ53" s="273"/>
      <c r="XR53" s="273"/>
      <c r="XS53" s="273"/>
      <c r="XT53" s="273"/>
      <c r="XU53" s="273"/>
      <c r="XV53" s="273"/>
      <c r="XW53" s="273"/>
      <c r="XX53" s="273"/>
      <c r="XY53" s="273"/>
      <c r="XZ53" s="273"/>
      <c r="YA53" s="273"/>
      <c r="YB53" s="273"/>
      <c r="YC53" s="273"/>
      <c r="YD53" s="273"/>
      <c r="YE53" s="273"/>
      <c r="YF53" s="273"/>
      <c r="YG53" s="273"/>
      <c r="YH53" s="273"/>
      <c r="YI53" s="273"/>
      <c r="YJ53" s="273"/>
      <c r="YK53" s="273"/>
      <c r="YL53" s="273"/>
      <c r="YM53" s="273"/>
      <c r="YN53" s="273"/>
      <c r="YO53" s="273"/>
      <c r="YP53" s="273"/>
      <c r="YQ53" s="273"/>
      <c r="YR53" s="273"/>
      <c r="YS53" s="273"/>
      <c r="YT53" s="273"/>
      <c r="YU53" s="273"/>
      <c r="YV53" s="273"/>
      <c r="YW53" s="273"/>
      <c r="YX53" s="273"/>
      <c r="YY53" s="273"/>
      <c r="YZ53" s="273"/>
      <c r="ZA53" s="273"/>
      <c r="ZB53" s="273"/>
      <c r="ZC53" s="273"/>
      <c r="ZD53" s="273"/>
      <c r="ZE53" s="273"/>
      <c r="ZF53" s="273"/>
      <c r="ZG53" s="273"/>
      <c r="ZH53" s="273"/>
      <c r="ZI53" s="273"/>
      <c r="ZJ53" s="273"/>
      <c r="ZK53" s="273"/>
      <c r="ZL53" s="273"/>
      <c r="ZM53" s="273"/>
      <c r="ZN53" s="273"/>
      <c r="ZO53" s="273"/>
      <c r="ZP53" s="273"/>
      <c r="ZQ53" s="273"/>
      <c r="ZR53" s="273"/>
      <c r="ZS53" s="273"/>
      <c r="ZT53" s="273"/>
      <c r="ZU53" s="273"/>
      <c r="ZV53" s="273"/>
      <c r="ZW53" s="273"/>
      <c r="ZX53" s="273"/>
      <c r="ZY53" s="273"/>
      <c r="ZZ53" s="273"/>
      <c r="AAA53" s="273"/>
      <c r="AAB53" s="273"/>
      <c r="AAC53" s="273"/>
      <c r="AAD53" s="273"/>
      <c r="AAE53" s="273"/>
      <c r="AAF53" s="273"/>
      <c r="AAG53" s="273"/>
      <c r="AAH53" s="273"/>
      <c r="AAI53" s="273"/>
      <c r="AAJ53" s="273"/>
      <c r="AAK53" s="273"/>
      <c r="AAL53" s="273"/>
      <c r="AAM53" s="273"/>
      <c r="AAN53" s="273"/>
      <c r="AAO53" s="273"/>
      <c r="AAP53" s="273"/>
      <c r="AAQ53" s="273"/>
      <c r="AAR53" s="273"/>
      <c r="AAS53" s="273"/>
      <c r="AAT53" s="273"/>
      <c r="AAU53" s="273"/>
      <c r="AAV53" s="273"/>
      <c r="AAW53" s="273"/>
      <c r="AAX53" s="273"/>
      <c r="AAY53" s="273"/>
      <c r="AAZ53" s="273"/>
      <c r="ABA53" s="273"/>
      <c r="ABB53" s="273"/>
      <c r="ABC53" s="273"/>
      <c r="ABD53" s="273"/>
      <c r="ABE53" s="273"/>
      <c r="ABF53" s="273"/>
      <c r="ABG53" s="273"/>
      <c r="ABH53" s="273"/>
      <c r="ABI53" s="273"/>
      <c r="ABJ53" s="273"/>
      <c r="ABK53" s="273"/>
      <c r="ABL53" s="273"/>
      <c r="ABM53" s="273"/>
      <c r="ABN53" s="273"/>
      <c r="ABO53" s="273"/>
      <c r="ABP53" s="273"/>
      <c r="ABQ53" s="273"/>
      <c r="ABR53" s="273"/>
      <c r="ABS53" s="273"/>
      <c r="ABT53" s="273"/>
      <c r="ABU53" s="273"/>
      <c r="ABV53" s="273"/>
      <c r="ABW53" s="273"/>
      <c r="ABX53" s="273"/>
      <c r="ABY53" s="273"/>
      <c r="ABZ53" s="273"/>
      <c r="ACA53" s="273"/>
      <c r="ACB53" s="273"/>
      <c r="ACC53" s="273"/>
      <c r="ACD53" s="273"/>
      <c r="ACE53" s="273"/>
      <c r="ACF53" s="273"/>
      <c r="ACG53" s="273"/>
      <c r="ACH53" s="273"/>
      <c r="ACI53" s="273"/>
      <c r="ACJ53" s="273"/>
      <c r="ACK53" s="273"/>
      <c r="ACL53" s="273"/>
      <c r="ACM53" s="273"/>
      <c r="ACN53" s="273"/>
      <c r="ACO53" s="273"/>
      <c r="ACP53" s="273"/>
      <c r="ACQ53" s="273"/>
      <c r="ACR53" s="273"/>
      <c r="ACS53" s="273"/>
      <c r="ACT53" s="273"/>
      <c r="ACU53" s="273"/>
      <c r="ACV53" s="273"/>
      <c r="ACW53" s="273"/>
      <c r="ACX53" s="273"/>
      <c r="ACY53" s="273"/>
      <c r="ACZ53" s="273"/>
      <c r="ADA53" s="273"/>
      <c r="ADB53" s="273"/>
      <c r="ADC53" s="273"/>
      <c r="ADD53" s="273"/>
      <c r="ADE53" s="273"/>
      <c r="ADF53" s="273"/>
      <c r="ADG53" s="273"/>
      <c r="ADH53" s="273"/>
      <c r="ADI53" s="273"/>
      <c r="ADJ53" s="273"/>
      <c r="ADK53" s="273"/>
      <c r="ADL53" s="273"/>
      <c r="ADM53" s="273"/>
      <c r="ADN53" s="273"/>
      <c r="ADO53" s="273"/>
      <c r="ADP53" s="273"/>
      <c r="ADQ53" s="273"/>
      <c r="ADR53" s="273"/>
      <c r="ADS53" s="273"/>
      <c r="ADT53" s="273"/>
      <c r="ADU53" s="273"/>
      <c r="ADV53" s="273"/>
      <c r="ADW53" s="273"/>
      <c r="ADX53" s="273"/>
      <c r="ADY53" s="273"/>
      <c r="ADZ53" s="273"/>
      <c r="AEA53" s="273"/>
      <c r="AEB53" s="273"/>
      <c r="AEC53" s="273"/>
      <c r="AED53" s="273"/>
      <c r="AEE53" s="273"/>
      <c r="AEF53" s="273"/>
      <c r="AEG53" s="273"/>
      <c r="AEH53" s="273"/>
      <c r="AEI53" s="273"/>
      <c r="AEJ53" s="273"/>
      <c r="AEK53" s="273"/>
      <c r="AEL53" s="273"/>
      <c r="AEM53" s="273"/>
      <c r="AEN53" s="273"/>
      <c r="AEO53" s="273"/>
      <c r="AEP53" s="273"/>
      <c r="AEQ53" s="273"/>
      <c r="AER53" s="273"/>
      <c r="AES53" s="273"/>
      <c r="AET53" s="273"/>
      <c r="AEU53" s="273"/>
      <c r="AEV53" s="273"/>
      <c r="AEW53" s="273"/>
      <c r="AEX53" s="273"/>
      <c r="AEY53" s="273"/>
      <c r="AEZ53" s="273"/>
      <c r="AFA53" s="273"/>
      <c r="AFB53" s="273"/>
      <c r="AFC53" s="273"/>
      <c r="AFD53" s="273"/>
      <c r="AFE53" s="273"/>
      <c r="AFF53" s="273"/>
      <c r="AFG53" s="273"/>
      <c r="AFH53" s="273"/>
      <c r="AFI53" s="273"/>
      <c r="AFJ53" s="273"/>
      <c r="AFK53" s="273"/>
      <c r="AFL53" s="273"/>
      <c r="AFM53" s="273"/>
      <c r="AFN53" s="273"/>
      <c r="AFO53" s="273"/>
      <c r="AFP53" s="273"/>
      <c r="AFQ53" s="273"/>
      <c r="AFR53" s="273"/>
      <c r="AFS53" s="273"/>
      <c r="AFT53" s="273"/>
      <c r="AFU53" s="273"/>
      <c r="AFV53" s="273"/>
      <c r="AFW53" s="273"/>
      <c r="AFX53" s="273"/>
      <c r="AFY53" s="273"/>
      <c r="AFZ53" s="273"/>
      <c r="AGA53" s="273"/>
      <c r="AGB53" s="273"/>
      <c r="AGC53" s="273"/>
      <c r="AGD53" s="273"/>
      <c r="AGE53" s="273"/>
      <c r="AGF53" s="273"/>
      <c r="AGG53" s="273"/>
      <c r="AGH53" s="273"/>
      <c r="AGI53" s="273"/>
      <c r="AGJ53" s="273"/>
      <c r="AGK53" s="273"/>
      <c r="AGL53" s="273"/>
      <c r="AGM53" s="273"/>
      <c r="AGN53" s="273"/>
      <c r="AGO53" s="273"/>
      <c r="AGP53" s="273"/>
      <c r="AGQ53" s="273"/>
      <c r="AGR53" s="273"/>
      <c r="AGS53" s="273"/>
      <c r="AGT53" s="273"/>
      <c r="AGU53" s="273"/>
      <c r="AGV53" s="273"/>
      <c r="AGW53" s="273"/>
      <c r="AGX53" s="273"/>
      <c r="AGY53" s="273"/>
      <c r="AGZ53" s="273"/>
      <c r="AHA53" s="273"/>
      <c r="AHB53" s="273"/>
      <c r="AHC53" s="273"/>
      <c r="AHD53" s="273"/>
      <c r="AHE53" s="273"/>
      <c r="AHF53" s="273"/>
      <c r="AHG53" s="273"/>
      <c r="AHH53" s="273"/>
      <c r="AHI53" s="273"/>
      <c r="AHJ53" s="273"/>
      <c r="AHK53" s="273"/>
      <c r="AHL53" s="273"/>
      <c r="AHM53" s="273"/>
      <c r="AHN53" s="273"/>
      <c r="AHO53" s="273"/>
      <c r="AHP53" s="273"/>
      <c r="AHQ53" s="273"/>
      <c r="AHR53" s="273"/>
      <c r="AHS53" s="273"/>
      <c r="AHT53" s="273"/>
      <c r="AHU53" s="273"/>
      <c r="AHV53" s="273"/>
      <c r="AHW53" s="273"/>
      <c r="AHX53" s="273"/>
      <c r="AHY53" s="273"/>
      <c r="AHZ53" s="273"/>
      <c r="AIA53" s="273"/>
      <c r="AIB53" s="273"/>
      <c r="AIC53" s="273"/>
      <c r="AID53" s="273"/>
      <c r="AIE53" s="273"/>
      <c r="AIF53" s="273"/>
      <c r="AIG53" s="273"/>
      <c r="AIH53" s="273"/>
      <c r="AII53" s="273"/>
      <c r="AIJ53" s="273"/>
      <c r="AIK53" s="273"/>
      <c r="AIL53" s="273"/>
      <c r="AIM53" s="273"/>
      <c r="AIN53" s="273"/>
      <c r="AIO53" s="273"/>
      <c r="AIP53" s="273"/>
      <c r="AIQ53" s="273"/>
      <c r="AIR53" s="273"/>
      <c r="AIS53" s="273"/>
      <c r="AIT53" s="273"/>
      <c r="AIU53" s="273"/>
      <c r="AIV53" s="273"/>
      <c r="AIW53" s="273"/>
      <c r="AIX53" s="273"/>
      <c r="AIY53" s="273"/>
      <c r="AIZ53" s="273"/>
      <c r="AJA53" s="273"/>
      <c r="AJB53" s="273"/>
      <c r="AJC53" s="273"/>
      <c r="AJD53" s="273"/>
      <c r="AJE53" s="273"/>
      <c r="AJF53" s="273"/>
      <c r="AJG53" s="273"/>
      <c r="AJH53" s="273"/>
      <c r="AJI53" s="273"/>
      <c r="AJJ53" s="273"/>
      <c r="AJK53" s="273"/>
      <c r="AJL53" s="273"/>
      <c r="AJM53" s="273"/>
      <c r="AJN53" s="273"/>
      <c r="AJO53" s="273"/>
      <c r="AJP53" s="273"/>
      <c r="AJQ53" s="273"/>
      <c r="AJR53" s="273"/>
      <c r="AJS53" s="273"/>
      <c r="AJT53" s="273"/>
      <c r="AJU53" s="273"/>
      <c r="AJV53" s="273"/>
      <c r="AJW53" s="273"/>
      <c r="AJX53" s="273"/>
      <c r="AJY53" s="273"/>
      <c r="AJZ53" s="273"/>
      <c r="AKA53" s="273"/>
      <c r="AKB53" s="273"/>
      <c r="AKC53" s="273"/>
      <c r="AKD53" s="273"/>
      <c r="AKE53" s="273"/>
      <c r="AKF53" s="273"/>
      <c r="AKG53" s="273"/>
      <c r="AKH53" s="273"/>
      <c r="AKI53" s="273"/>
      <c r="AKJ53" s="273"/>
      <c r="AKK53" s="273"/>
      <c r="AKL53" s="273"/>
      <c r="AKM53" s="273"/>
      <c r="AKN53" s="273"/>
      <c r="AKO53" s="273"/>
      <c r="AKP53" s="273"/>
      <c r="AKQ53" s="273"/>
      <c r="AKR53" s="273"/>
      <c r="AKS53" s="273"/>
      <c r="AKT53" s="273"/>
      <c r="AKU53" s="273"/>
      <c r="AKV53" s="273"/>
      <c r="AKW53" s="273"/>
      <c r="AKX53" s="273"/>
      <c r="AKY53" s="273"/>
      <c r="AKZ53" s="273"/>
      <c r="ALA53" s="273"/>
      <c r="ALB53" s="273"/>
      <c r="ALC53" s="273"/>
      <c r="ALD53" s="273"/>
      <c r="ALE53" s="273"/>
      <c r="ALF53" s="273"/>
      <c r="ALG53" s="273"/>
      <c r="ALH53" s="273"/>
      <c r="ALI53" s="273"/>
      <c r="ALJ53" s="273"/>
      <c r="ALK53" s="273"/>
      <c r="ALL53" s="273"/>
      <c r="ALM53" s="273"/>
      <c r="ALN53" s="273"/>
      <c r="ALO53" s="273"/>
      <c r="ALP53" s="273"/>
      <c r="ALQ53" s="273"/>
      <c r="ALR53" s="273"/>
      <c r="ALS53" s="273"/>
      <c r="ALT53" s="273"/>
      <c r="ALU53" s="273"/>
      <c r="ALV53" s="273"/>
      <c r="ALW53" s="273"/>
      <c r="ALX53" s="273"/>
      <c r="ALY53" s="273"/>
      <c r="ALZ53" s="273"/>
      <c r="AMA53" s="273"/>
      <c r="AMB53" s="273"/>
      <c r="AMC53" s="273"/>
      <c r="AMD53" s="273"/>
      <c r="AME53" s="273"/>
      <c r="AMF53" s="273"/>
      <c r="AMG53" s="273"/>
      <c r="AMH53" s="273"/>
      <c r="AMI53" s="273"/>
      <c r="AMJ53" s="273"/>
    </row>
    <row r="54" spans="1:1024" ht="12" customHeight="1" x14ac:dyDescent="0.2">
      <c r="A54" s="341">
        <v>43</v>
      </c>
      <c r="B54" s="342">
        <v>0.5</v>
      </c>
      <c r="C54" s="368"/>
      <c r="D54" s="1627"/>
      <c r="E54" s="344" t="s">
        <v>50</v>
      </c>
      <c r="F54" s="383"/>
      <c r="G54" s="383"/>
      <c r="H54" s="359"/>
      <c r="I54" s="359"/>
      <c r="J54" s="384"/>
      <c r="K54" s="348"/>
      <c r="L54" s="348"/>
      <c r="M54" s="348"/>
      <c r="N54" s="348"/>
      <c r="O54" s="348"/>
      <c r="P54" s="349"/>
      <c r="Q54" s="349"/>
      <c r="R54" s="367"/>
      <c r="S54" s="351"/>
      <c r="T54" s="362">
        <v>43</v>
      </c>
      <c r="U54" s="1626"/>
      <c r="V54" s="363" t="s">
        <v>50</v>
      </c>
      <c r="W54" s="383"/>
      <c r="X54" s="383"/>
      <c r="Y54" s="359"/>
      <c r="Z54" s="359"/>
      <c r="AA54" s="384"/>
      <c r="AB54" s="364"/>
      <c r="AC54" s="355"/>
      <c r="AD54" s="355"/>
      <c r="AE54" s="356"/>
      <c r="AF54" s="365"/>
      <c r="AG54" s="365"/>
      <c r="AH54" s="365"/>
      <c r="AI54" s="365"/>
      <c r="AJ54" s="365"/>
      <c r="AK54" s="365"/>
      <c r="AL54" s="365"/>
      <c r="AM54" s="365"/>
      <c r="AN54" s="365"/>
      <c r="AO54" s="365"/>
      <c r="AP54" s="365"/>
      <c r="AQ54" s="365"/>
      <c r="AR54" s="358"/>
      <c r="AS54" s="358"/>
      <c r="AT54" s="359"/>
      <c r="AU54" s="359"/>
      <c r="AV54" s="359"/>
      <c r="AW54" s="359"/>
      <c r="AX54" s="359"/>
      <c r="AY54" s="359"/>
      <c r="AZ54" s="359"/>
      <c r="BA54" s="359"/>
      <c r="BB54" s="364"/>
      <c r="BC54" s="364"/>
      <c r="BD54" s="355"/>
      <c r="BE54" s="355"/>
      <c r="BF54" s="273"/>
      <c r="BG54" s="273"/>
      <c r="BH54" s="273"/>
      <c r="BI54" s="273"/>
      <c r="BJ54" s="273"/>
      <c r="BK54" s="273"/>
      <c r="BL54" s="273"/>
      <c r="BM54" s="273"/>
      <c r="BN54" s="273"/>
      <c r="BO54" s="273"/>
      <c r="BP54" s="273"/>
      <c r="BQ54" s="273"/>
      <c r="BR54" s="273"/>
      <c r="BS54" s="273"/>
      <c r="BT54" s="273"/>
      <c r="BU54" s="273"/>
      <c r="BV54" s="273"/>
      <c r="BW54" s="273"/>
      <c r="BX54" s="273"/>
      <c r="BY54" s="273"/>
      <c r="BZ54" s="273"/>
      <c r="CA54" s="273"/>
      <c r="CB54" s="273"/>
      <c r="CC54" s="273"/>
      <c r="CD54" s="273"/>
      <c r="CE54" s="273"/>
      <c r="CF54" s="273"/>
      <c r="CG54" s="273"/>
      <c r="CH54" s="273"/>
      <c r="CI54" s="273"/>
      <c r="CJ54" s="273"/>
      <c r="CK54" s="273"/>
      <c r="CL54" s="273"/>
      <c r="CM54" s="273"/>
      <c r="CN54" s="273"/>
      <c r="CO54" s="273"/>
      <c r="CP54" s="273"/>
      <c r="CQ54" s="273"/>
      <c r="CR54" s="273"/>
      <c r="CS54" s="273"/>
      <c r="CT54" s="273"/>
      <c r="CU54" s="273"/>
      <c r="CV54" s="273"/>
      <c r="CW54" s="273"/>
      <c r="CX54" s="273"/>
      <c r="CY54" s="273"/>
      <c r="CZ54" s="273"/>
      <c r="DA54" s="273"/>
      <c r="DB54" s="273"/>
      <c r="DC54" s="273"/>
      <c r="DD54" s="273"/>
      <c r="DE54" s="273"/>
      <c r="DF54" s="273"/>
      <c r="DG54" s="273"/>
      <c r="DH54" s="273"/>
      <c r="DI54" s="273"/>
      <c r="DJ54" s="273"/>
      <c r="DK54" s="273"/>
      <c r="DL54" s="273"/>
      <c r="DM54" s="273"/>
      <c r="DN54" s="273"/>
      <c r="DO54" s="273"/>
      <c r="DP54" s="273"/>
      <c r="DQ54" s="273"/>
      <c r="DR54" s="273"/>
      <c r="DS54" s="273"/>
      <c r="DT54" s="273"/>
      <c r="DU54" s="273"/>
      <c r="DV54" s="273"/>
      <c r="DW54" s="273"/>
      <c r="DX54" s="273"/>
      <c r="DY54" s="273"/>
      <c r="DZ54" s="273"/>
      <c r="EA54" s="273"/>
      <c r="EB54" s="273"/>
      <c r="EC54" s="273"/>
      <c r="ED54" s="273"/>
      <c r="EE54" s="273"/>
      <c r="EF54" s="273"/>
      <c r="EG54" s="273"/>
      <c r="EH54" s="273"/>
      <c r="EI54" s="273"/>
      <c r="EJ54" s="273"/>
      <c r="EK54" s="273"/>
      <c r="EL54" s="273"/>
      <c r="EM54" s="273"/>
      <c r="EN54" s="273"/>
      <c r="EO54" s="273"/>
      <c r="EP54" s="273"/>
      <c r="EQ54" s="273"/>
      <c r="ER54" s="273"/>
      <c r="ES54" s="273"/>
      <c r="ET54" s="273"/>
      <c r="EU54" s="273"/>
      <c r="EV54" s="273"/>
      <c r="EW54" s="273"/>
      <c r="EX54" s="273"/>
      <c r="EY54" s="273"/>
      <c r="EZ54" s="273"/>
      <c r="FA54" s="273"/>
      <c r="FB54" s="273"/>
      <c r="FC54" s="273"/>
      <c r="FD54" s="273"/>
      <c r="FE54" s="273"/>
      <c r="FF54" s="273"/>
      <c r="FG54" s="273"/>
      <c r="FH54" s="273"/>
      <c r="FI54" s="273"/>
      <c r="FJ54" s="273"/>
      <c r="FK54" s="273"/>
      <c r="FL54" s="273"/>
      <c r="FM54" s="273"/>
      <c r="FN54" s="273"/>
      <c r="FO54" s="273"/>
      <c r="FP54" s="273"/>
      <c r="FQ54" s="273"/>
      <c r="FR54" s="273"/>
      <c r="FS54" s="273"/>
      <c r="FT54" s="273"/>
      <c r="FU54" s="273"/>
      <c r="FV54" s="273"/>
      <c r="FW54" s="273"/>
      <c r="FX54" s="273"/>
      <c r="FY54" s="273"/>
      <c r="FZ54" s="273"/>
      <c r="GA54" s="273"/>
      <c r="GB54" s="273"/>
      <c r="GC54" s="273"/>
      <c r="GD54" s="273"/>
      <c r="GE54" s="273"/>
      <c r="GF54" s="273"/>
      <c r="GG54" s="273"/>
      <c r="GH54" s="273"/>
      <c r="GI54" s="273"/>
      <c r="GJ54" s="273"/>
      <c r="GK54" s="273"/>
      <c r="GL54" s="273"/>
      <c r="GM54" s="273"/>
      <c r="GN54" s="273"/>
      <c r="GO54" s="273"/>
      <c r="GP54" s="273"/>
      <c r="GQ54" s="273"/>
      <c r="GR54" s="273"/>
      <c r="GS54" s="273"/>
      <c r="GT54" s="273"/>
      <c r="GU54" s="273"/>
      <c r="GV54" s="273"/>
      <c r="GW54" s="273"/>
      <c r="GX54" s="273"/>
      <c r="GY54" s="273"/>
      <c r="GZ54" s="273"/>
      <c r="HA54" s="273"/>
      <c r="HB54" s="273"/>
      <c r="HC54" s="273"/>
      <c r="HD54" s="273"/>
      <c r="HE54" s="273"/>
      <c r="HF54" s="273"/>
      <c r="HG54" s="273"/>
      <c r="HH54" s="273"/>
      <c r="HI54" s="273"/>
      <c r="HJ54" s="273"/>
      <c r="HK54" s="273"/>
      <c r="HL54" s="273"/>
      <c r="HM54" s="273"/>
      <c r="HN54" s="273"/>
      <c r="HO54" s="273"/>
      <c r="HP54" s="273"/>
      <c r="HQ54" s="273"/>
      <c r="HR54" s="273"/>
      <c r="HS54" s="273"/>
      <c r="HT54" s="273"/>
      <c r="HU54" s="273"/>
      <c r="HV54" s="273"/>
      <c r="HW54" s="273"/>
      <c r="HX54" s="273"/>
      <c r="HY54" s="273"/>
      <c r="HZ54" s="273"/>
      <c r="IA54" s="273"/>
      <c r="IB54" s="273"/>
      <c r="IC54" s="273"/>
      <c r="ID54" s="273"/>
      <c r="IE54" s="273"/>
      <c r="IF54" s="273"/>
      <c r="IG54" s="273"/>
      <c r="IH54" s="273"/>
      <c r="II54" s="273"/>
      <c r="IJ54" s="273"/>
      <c r="IK54" s="273"/>
      <c r="IL54" s="273"/>
      <c r="IM54" s="273"/>
      <c r="IN54" s="273"/>
      <c r="IO54" s="273"/>
      <c r="IP54" s="273"/>
      <c r="IQ54" s="273"/>
      <c r="IR54" s="273"/>
      <c r="IS54" s="273"/>
      <c r="IT54" s="273"/>
      <c r="IU54" s="273"/>
      <c r="IV54" s="273"/>
      <c r="IW54" s="273"/>
      <c r="IX54" s="273"/>
      <c r="IY54" s="273"/>
      <c r="IZ54" s="273"/>
      <c r="JA54" s="273"/>
      <c r="JB54" s="273"/>
      <c r="JC54" s="273"/>
      <c r="JD54" s="273"/>
      <c r="JE54" s="273"/>
      <c r="JF54" s="273"/>
      <c r="JG54" s="273"/>
      <c r="JH54" s="273"/>
      <c r="JI54" s="273"/>
      <c r="JJ54" s="273"/>
      <c r="JK54" s="273"/>
      <c r="JL54" s="273"/>
      <c r="JM54" s="273"/>
      <c r="JN54" s="273"/>
      <c r="JO54" s="273"/>
      <c r="JP54" s="273"/>
      <c r="JQ54" s="273"/>
      <c r="JR54" s="273"/>
      <c r="JS54" s="273"/>
      <c r="JT54" s="273"/>
      <c r="JU54" s="273"/>
      <c r="JV54" s="273"/>
      <c r="JW54" s="273"/>
      <c r="JX54" s="273"/>
      <c r="JY54" s="273"/>
      <c r="JZ54" s="273"/>
      <c r="KA54" s="273"/>
      <c r="KB54" s="273"/>
      <c r="KC54" s="273"/>
      <c r="KD54" s="273"/>
      <c r="KE54" s="273"/>
      <c r="KF54" s="273"/>
      <c r="KG54" s="273"/>
      <c r="KH54" s="273"/>
      <c r="KI54" s="273"/>
      <c r="KJ54" s="273"/>
      <c r="KK54" s="273"/>
      <c r="KL54" s="273"/>
      <c r="KM54" s="273"/>
      <c r="KN54" s="273"/>
      <c r="KO54" s="273"/>
      <c r="KP54" s="273"/>
      <c r="KQ54" s="273"/>
      <c r="KR54" s="273"/>
      <c r="KS54" s="273"/>
      <c r="KT54" s="273"/>
      <c r="KU54" s="273"/>
      <c r="KV54" s="273"/>
      <c r="KW54" s="273"/>
      <c r="KX54" s="273"/>
      <c r="KY54" s="273"/>
      <c r="KZ54" s="273"/>
      <c r="LA54" s="273"/>
      <c r="LB54" s="273"/>
      <c r="LC54" s="273"/>
      <c r="LD54" s="273"/>
      <c r="LE54" s="273"/>
      <c r="LF54" s="273"/>
      <c r="LG54" s="273"/>
      <c r="LH54" s="273"/>
      <c r="LI54" s="273"/>
      <c r="LJ54" s="273"/>
      <c r="LK54" s="273"/>
      <c r="LL54" s="273"/>
      <c r="LM54" s="273"/>
      <c r="LN54" s="273"/>
      <c r="LO54" s="273"/>
      <c r="LP54" s="273"/>
      <c r="LQ54" s="273"/>
      <c r="LR54" s="273"/>
      <c r="LS54" s="273"/>
      <c r="LT54" s="273"/>
      <c r="LU54" s="273"/>
      <c r="LV54" s="273"/>
      <c r="LW54" s="273"/>
      <c r="LX54" s="273"/>
      <c r="LY54" s="273"/>
      <c r="LZ54" s="273"/>
      <c r="MA54" s="273"/>
      <c r="MB54" s="273"/>
      <c r="MC54" s="273"/>
      <c r="MD54" s="273"/>
      <c r="ME54" s="273"/>
      <c r="MF54" s="273"/>
      <c r="MG54" s="273"/>
      <c r="MH54" s="273"/>
      <c r="MI54" s="273"/>
      <c r="MJ54" s="273"/>
      <c r="MK54" s="273"/>
      <c r="ML54" s="273"/>
      <c r="MM54" s="273"/>
      <c r="MN54" s="273"/>
      <c r="MO54" s="273"/>
      <c r="MP54" s="273"/>
      <c r="MQ54" s="273"/>
      <c r="MR54" s="273"/>
      <c r="MS54" s="273"/>
      <c r="MT54" s="273"/>
      <c r="MU54" s="273"/>
      <c r="MV54" s="273"/>
      <c r="MW54" s="273"/>
      <c r="MX54" s="273"/>
      <c r="MY54" s="273"/>
      <c r="MZ54" s="273"/>
      <c r="NA54" s="273"/>
      <c r="NB54" s="273"/>
      <c r="NC54" s="273"/>
      <c r="ND54" s="273"/>
      <c r="NE54" s="273"/>
      <c r="NF54" s="273"/>
      <c r="NG54" s="273"/>
      <c r="NH54" s="273"/>
      <c r="NI54" s="273"/>
      <c r="NJ54" s="273"/>
      <c r="NK54" s="273"/>
      <c r="NL54" s="273"/>
      <c r="NM54" s="273"/>
      <c r="NN54" s="273"/>
      <c r="NO54" s="273"/>
      <c r="NP54" s="273"/>
      <c r="NQ54" s="273"/>
      <c r="NR54" s="273"/>
      <c r="NS54" s="273"/>
      <c r="NT54" s="273"/>
      <c r="NU54" s="273"/>
      <c r="NV54" s="273"/>
      <c r="NW54" s="273"/>
      <c r="NX54" s="273"/>
      <c r="NY54" s="273"/>
      <c r="NZ54" s="273"/>
      <c r="OA54" s="273"/>
      <c r="OB54" s="273"/>
      <c r="OC54" s="273"/>
      <c r="OD54" s="273"/>
      <c r="OE54" s="273"/>
      <c r="OF54" s="273"/>
      <c r="OG54" s="273"/>
      <c r="OH54" s="273"/>
      <c r="OI54" s="273"/>
      <c r="OJ54" s="273"/>
      <c r="OK54" s="273"/>
      <c r="OL54" s="273"/>
      <c r="OM54" s="273"/>
      <c r="ON54" s="273"/>
      <c r="OO54" s="273"/>
      <c r="OP54" s="273"/>
      <c r="OQ54" s="273"/>
      <c r="OR54" s="273"/>
      <c r="OS54" s="273"/>
      <c r="OT54" s="273"/>
      <c r="OU54" s="273"/>
      <c r="OV54" s="273"/>
      <c r="OW54" s="273"/>
      <c r="OX54" s="273"/>
      <c r="OY54" s="273"/>
      <c r="OZ54" s="273"/>
      <c r="PA54" s="273"/>
      <c r="PB54" s="273"/>
      <c r="PC54" s="273"/>
      <c r="PD54" s="273"/>
      <c r="PE54" s="273"/>
      <c r="PF54" s="273"/>
      <c r="PG54" s="273"/>
      <c r="PH54" s="273"/>
      <c r="PI54" s="273"/>
      <c r="PJ54" s="273"/>
      <c r="PK54" s="273"/>
      <c r="PL54" s="273"/>
      <c r="PM54" s="273"/>
      <c r="PN54" s="273"/>
      <c r="PO54" s="273"/>
      <c r="PP54" s="273"/>
      <c r="PQ54" s="273"/>
      <c r="PR54" s="273"/>
      <c r="PS54" s="273"/>
      <c r="PT54" s="273"/>
      <c r="PU54" s="273"/>
      <c r="PV54" s="273"/>
      <c r="PW54" s="273"/>
      <c r="PX54" s="273"/>
      <c r="PY54" s="273"/>
      <c r="PZ54" s="273"/>
      <c r="QA54" s="273"/>
      <c r="QB54" s="273"/>
      <c r="QC54" s="273"/>
      <c r="QD54" s="273"/>
      <c r="QE54" s="273"/>
      <c r="QF54" s="273"/>
      <c r="QG54" s="273"/>
      <c r="QH54" s="273"/>
      <c r="QI54" s="273"/>
      <c r="QJ54" s="273"/>
      <c r="QK54" s="273"/>
      <c r="QL54" s="273"/>
      <c r="QM54" s="273"/>
      <c r="QN54" s="273"/>
      <c r="QO54" s="273"/>
      <c r="QP54" s="273"/>
      <c r="QQ54" s="273"/>
      <c r="QR54" s="273"/>
      <c r="QS54" s="273"/>
      <c r="QT54" s="273"/>
      <c r="QU54" s="273"/>
      <c r="QV54" s="273"/>
      <c r="QW54" s="273"/>
      <c r="QX54" s="273"/>
      <c r="QY54" s="273"/>
      <c r="QZ54" s="273"/>
      <c r="RA54" s="273"/>
      <c r="RB54" s="273"/>
      <c r="RC54" s="273"/>
      <c r="RD54" s="273"/>
      <c r="RE54" s="273"/>
      <c r="RF54" s="273"/>
      <c r="RG54" s="273"/>
      <c r="RH54" s="273"/>
      <c r="RI54" s="273"/>
      <c r="RJ54" s="273"/>
      <c r="RK54" s="273"/>
      <c r="RL54" s="273"/>
      <c r="RM54" s="273"/>
      <c r="RN54" s="273"/>
      <c r="RO54" s="273"/>
      <c r="RP54" s="273"/>
      <c r="RQ54" s="273"/>
      <c r="RR54" s="273"/>
      <c r="RS54" s="273"/>
      <c r="RT54" s="273"/>
      <c r="RU54" s="273"/>
      <c r="RV54" s="273"/>
      <c r="RW54" s="273"/>
      <c r="RX54" s="273"/>
      <c r="RY54" s="273"/>
      <c r="RZ54" s="273"/>
      <c r="SA54" s="273"/>
      <c r="SB54" s="273"/>
      <c r="SC54" s="273"/>
      <c r="SD54" s="273"/>
      <c r="SE54" s="273"/>
      <c r="SF54" s="273"/>
      <c r="SG54" s="273"/>
      <c r="SH54" s="273"/>
      <c r="SI54" s="273"/>
      <c r="SJ54" s="273"/>
      <c r="SK54" s="273"/>
      <c r="SL54" s="273"/>
      <c r="SM54" s="273"/>
      <c r="SN54" s="273"/>
      <c r="SO54" s="273"/>
      <c r="SP54" s="273"/>
      <c r="SQ54" s="273"/>
      <c r="SR54" s="273"/>
      <c r="SS54" s="273"/>
      <c r="ST54" s="273"/>
      <c r="SU54" s="273"/>
      <c r="SV54" s="273"/>
      <c r="SW54" s="273"/>
      <c r="SX54" s="273"/>
      <c r="SY54" s="273"/>
      <c r="SZ54" s="273"/>
      <c r="TA54" s="273"/>
      <c r="TB54" s="273"/>
      <c r="TC54" s="273"/>
      <c r="TD54" s="273"/>
      <c r="TE54" s="273"/>
      <c r="TF54" s="273"/>
      <c r="TG54" s="273"/>
      <c r="TH54" s="273"/>
      <c r="TI54" s="273"/>
      <c r="TJ54" s="273"/>
      <c r="TK54" s="273"/>
      <c r="TL54" s="273"/>
      <c r="TM54" s="273"/>
      <c r="TN54" s="273"/>
      <c r="TO54" s="273"/>
      <c r="TP54" s="273"/>
      <c r="TQ54" s="273"/>
      <c r="TR54" s="273"/>
      <c r="TS54" s="273"/>
      <c r="TT54" s="273"/>
      <c r="TU54" s="273"/>
      <c r="TV54" s="273"/>
      <c r="TW54" s="273"/>
      <c r="TX54" s="273"/>
      <c r="TY54" s="273"/>
      <c r="TZ54" s="273"/>
      <c r="UA54" s="273"/>
      <c r="UB54" s="273"/>
      <c r="UC54" s="273"/>
      <c r="UD54" s="273"/>
      <c r="UE54" s="273"/>
      <c r="UF54" s="273"/>
      <c r="UG54" s="273"/>
      <c r="UH54" s="273"/>
      <c r="UI54" s="273"/>
      <c r="UJ54" s="273"/>
      <c r="UK54" s="273"/>
      <c r="UL54" s="273"/>
      <c r="UM54" s="273"/>
      <c r="UN54" s="273"/>
      <c r="UO54" s="273"/>
      <c r="UP54" s="273"/>
      <c r="UQ54" s="273"/>
      <c r="UR54" s="273"/>
      <c r="US54" s="273"/>
      <c r="UT54" s="273"/>
      <c r="UU54" s="273"/>
      <c r="UV54" s="273"/>
      <c r="UW54" s="273"/>
      <c r="UX54" s="273"/>
      <c r="UY54" s="273"/>
      <c r="UZ54" s="273"/>
      <c r="VA54" s="273"/>
      <c r="VB54" s="273"/>
      <c r="VC54" s="273"/>
      <c r="VD54" s="273"/>
      <c r="VE54" s="273"/>
      <c r="VF54" s="273"/>
      <c r="VG54" s="273"/>
      <c r="VH54" s="273"/>
      <c r="VI54" s="273"/>
      <c r="VJ54" s="273"/>
      <c r="VK54" s="273"/>
      <c r="VL54" s="273"/>
      <c r="VM54" s="273"/>
      <c r="VN54" s="273"/>
      <c r="VO54" s="273"/>
      <c r="VP54" s="273"/>
      <c r="VQ54" s="273"/>
      <c r="VR54" s="273"/>
      <c r="VS54" s="273"/>
      <c r="VT54" s="273"/>
      <c r="VU54" s="273"/>
      <c r="VV54" s="273"/>
      <c r="VW54" s="273"/>
      <c r="VX54" s="273"/>
      <c r="VY54" s="273"/>
      <c r="VZ54" s="273"/>
      <c r="WA54" s="273"/>
      <c r="WB54" s="273"/>
      <c r="WC54" s="273"/>
      <c r="WD54" s="273"/>
      <c r="WE54" s="273"/>
      <c r="WF54" s="273"/>
      <c r="WG54" s="273"/>
      <c r="WH54" s="273"/>
      <c r="WI54" s="273"/>
      <c r="WJ54" s="273"/>
      <c r="WK54" s="273"/>
      <c r="WL54" s="273"/>
      <c r="WM54" s="273"/>
      <c r="WN54" s="273"/>
      <c r="WO54" s="273"/>
      <c r="WP54" s="273"/>
      <c r="WQ54" s="273"/>
      <c r="WR54" s="273"/>
      <c r="WS54" s="273"/>
      <c r="WT54" s="273"/>
      <c r="WU54" s="273"/>
      <c r="WV54" s="273"/>
      <c r="WW54" s="273"/>
      <c r="WX54" s="273"/>
      <c r="WY54" s="273"/>
      <c r="WZ54" s="273"/>
      <c r="XA54" s="273"/>
      <c r="XB54" s="273"/>
      <c r="XC54" s="273"/>
      <c r="XD54" s="273"/>
      <c r="XE54" s="273"/>
      <c r="XF54" s="273"/>
      <c r="XG54" s="273"/>
      <c r="XH54" s="273"/>
      <c r="XI54" s="273"/>
      <c r="XJ54" s="273"/>
      <c r="XK54" s="273"/>
      <c r="XL54" s="273"/>
      <c r="XM54" s="273"/>
      <c r="XN54" s="273"/>
      <c r="XO54" s="273"/>
      <c r="XP54" s="273"/>
      <c r="XQ54" s="273"/>
      <c r="XR54" s="273"/>
      <c r="XS54" s="273"/>
      <c r="XT54" s="273"/>
      <c r="XU54" s="273"/>
      <c r="XV54" s="273"/>
      <c r="XW54" s="273"/>
      <c r="XX54" s="273"/>
      <c r="XY54" s="273"/>
      <c r="XZ54" s="273"/>
      <c r="YA54" s="273"/>
      <c r="YB54" s="273"/>
      <c r="YC54" s="273"/>
      <c r="YD54" s="273"/>
      <c r="YE54" s="273"/>
      <c r="YF54" s="273"/>
      <c r="YG54" s="273"/>
      <c r="YH54" s="273"/>
      <c r="YI54" s="273"/>
      <c r="YJ54" s="273"/>
      <c r="YK54" s="273"/>
      <c r="YL54" s="273"/>
      <c r="YM54" s="273"/>
      <c r="YN54" s="273"/>
      <c r="YO54" s="273"/>
      <c r="YP54" s="273"/>
      <c r="YQ54" s="273"/>
      <c r="YR54" s="273"/>
      <c r="YS54" s="273"/>
      <c r="YT54" s="273"/>
      <c r="YU54" s="273"/>
      <c r="YV54" s="273"/>
      <c r="YW54" s="273"/>
      <c r="YX54" s="273"/>
      <c r="YY54" s="273"/>
      <c r="YZ54" s="273"/>
      <c r="ZA54" s="273"/>
      <c r="ZB54" s="273"/>
      <c r="ZC54" s="273"/>
      <c r="ZD54" s="273"/>
      <c r="ZE54" s="273"/>
      <c r="ZF54" s="273"/>
      <c r="ZG54" s="273"/>
      <c r="ZH54" s="273"/>
      <c r="ZI54" s="273"/>
      <c r="ZJ54" s="273"/>
      <c r="ZK54" s="273"/>
      <c r="ZL54" s="273"/>
      <c r="ZM54" s="273"/>
      <c r="ZN54" s="273"/>
      <c r="ZO54" s="273"/>
      <c r="ZP54" s="273"/>
      <c r="ZQ54" s="273"/>
      <c r="ZR54" s="273"/>
      <c r="ZS54" s="273"/>
      <c r="ZT54" s="273"/>
      <c r="ZU54" s="273"/>
      <c r="ZV54" s="273"/>
      <c r="ZW54" s="273"/>
      <c r="ZX54" s="273"/>
      <c r="ZY54" s="273"/>
      <c r="ZZ54" s="273"/>
      <c r="AAA54" s="273"/>
      <c r="AAB54" s="273"/>
      <c r="AAC54" s="273"/>
      <c r="AAD54" s="273"/>
      <c r="AAE54" s="273"/>
      <c r="AAF54" s="273"/>
      <c r="AAG54" s="273"/>
      <c r="AAH54" s="273"/>
      <c r="AAI54" s="273"/>
      <c r="AAJ54" s="273"/>
      <c r="AAK54" s="273"/>
      <c r="AAL54" s="273"/>
      <c r="AAM54" s="273"/>
      <c r="AAN54" s="273"/>
      <c r="AAO54" s="273"/>
      <c r="AAP54" s="273"/>
      <c r="AAQ54" s="273"/>
      <c r="AAR54" s="273"/>
      <c r="AAS54" s="273"/>
      <c r="AAT54" s="273"/>
      <c r="AAU54" s="273"/>
      <c r="AAV54" s="273"/>
      <c r="AAW54" s="273"/>
      <c r="AAX54" s="273"/>
      <c r="AAY54" s="273"/>
      <c r="AAZ54" s="273"/>
      <c r="ABA54" s="273"/>
      <c r="ABB54" s="273"/>
      <c r="ABC54" s="273"/>
      <c r="ABD54" s="273"/>
      <c r="ABE54" s="273"/>
      <c r="ABF54" s="273"/>
      <c r="ABG54" s="273"/>
      <c r="ABH54" s="273"/>
      <c r="ABI54" s="273"/>
      <c r="ABJ54" s="273"/>
      <c r="ABK54" s="273"/>
      <c r="ABL54" s="273"/>
      <c r="ABM54" s="273"/>
      <c r="ABN54" s="273"/>
      <c r="ABO54" s="273"/>
      <c r="ABP54" s="273"/>
      <c r="ABQ54" s="273"/>
      <c r="ABR54" s="273"/>
      <c r="ABS54" s="273"/>
      <c r="ABT54" s="273"/>
      <c r="ABU54" s="273"/>
      <c r="ABV54" s="273"/>
      <c r="ABW54" s="273"/>
      <c r="ABX54" s="273"/>
      <c r="ABY54" s="273"/>
      <c r="ABZ54" s="273"/>
      <c r="ACA54" s="273"/>
      <c r="ACB54" s="273"/>
      <c r="ACC54" s="273"/>
      <c r="ACD54" s="273"/>
      <c r="ACE54" s="273"/>
      <c r="ACF54" s="273"/>
      <c r="ACG54" s="273"/>
      <c r="ACH54" s="273"/>
      <c r="ACI54" s="273"/>
      <c r="ACJ54" s="273"/>
      <c r="ACK54" s="273"/>
      <c r="ACL54" s="273"/>
      <c r="ACM54" s="273"/>
      <c r="ACN54" s="273"/>
      <c r="ACO54" s="273"/>
      <c r="ACP54" s="273"/>
      <c r="ACQ54" s="273"/>
      <c r="ACR54" s="273"/>
      <c r="ACS54" s="273"/>
      <c r="ACT54" s="273"/>
      <c r="ACU54" s="273"/>
      <c r="ACV54" s="273"/>
      <c r="ACW54" s="273"/>
      <c r="ACX54" s="273"/>
      <c r="ACY54" s="273"/>
      <c r="ACZ54" s="273"/>
      <c r="ADA54" s="273"/>
      <c r="ADB54" s="273"/>
      <c r="ADC54" s="273"/>
      <c r="ADD54" s="273"/>
      <c r="ADE54" s="273"/>
      <c r="ADF54" s="273"/>
      <c r="ADG54" s="273"/>
      <c r="ADH54" s="273"/>
      <c r="ADI54" s="273"/>
      <c r="ADJ54" s="273"/>
      <c r="ADK54" s="273"/>
      <c r="ADL54" s="273"/>
      <c r="ADM54" s="273"/>
      <c r="ADN54" s="273"/>
      <c r="ADO54" s="273"/>
      <c r="ADP54" s="273"/>
      <c r="ADQ54" s="273"/>
      <c r="ADR54" s="273"/>
      <c r="ADS54" s="273"/>
      <c r="ADT54" s="273"/>
      <c r="ADU54" s="273"/>
      <c r="ADV54" s="273"/>
      <c r="ADW54" s="273"/>
      <c r="ADX54" s="273"/>
      <c r="ADY54" s="273"/>
      <c r="ADZ54" s="273"/>
      <c r="AEA54" s="273"/>
      <c r="AEB54" s="273"/>
      <c r="AEC54" s="273"/>
      <c r="AED54" s="273"/>
      <c r="AEE54" s="273"/>
      <c r="AEF54" s="273"/>
      <c r="AEG54" s="273"/>
      <c r="AEH54" s="273"/>
      <c r="AEI54" s="273"/>
      <c r="AEJ54" s="273"/>
      <c r="AEK54" s="273"/>
      <c r="AEL54" s="273"/>
      <c r="AEM54" s="273"/>
      <c r="AEN54" s="273"/>
      <c r="AEO54" s="273"/>
      <c r="AEP54" s="273"/>
      <c r="AEQ54" s="273"/>
      <c r="AER54" s="273"/>
      <c r="AES54" s="273"/>
      <c r="AET54" s="273"/>
      <c r="AEU54" s="273"/>
      <c r="AEV54" s="273"/>
      <c r="AEW54" s="273"/>
      <c r="AEX54" s="273"/>
      <c r="AEY54" s="273"/>
      <c r="AEZ54" s="273"/>
      <c r="AFA54" s="273"/>
      <c r="AFB54" s="273"/>
      <c r="AFC54" s="273"/>
      <c r="AFD54" s="273"/>
      <c r="AFE54" s="273"/>
      <c r="AFF54" s="273"/>
      <c r="AFG54" s="273"/>
      <c r="AFH54" s="273"/>
      <c r="AFI54" s="273"/>
      <c r="AFJ54" s="273"/>
      <c r="AFK54" s="273"/>
      <c r="AFL54" s="273"/>
      <c r="AFM54" s="273"/>
      <c r="AFN54" s="273"/>
      <c r="AFO54" s="273"/>
      <c r="AFP54" s="273"/>
      <c r="AFQ54" s="273"/>
      <c r="AFR54" s="273"/>
      <c r="AFS54" s="273"/>
      <c r="AFT54" s="273"/>
      <c r="AFU54" s="273"/>
      <c r="AFV54" s="273"/>
      <c r="AFW54" s="273"/>
      <c r="AFX54" s="273"/>
      <c r="AFY54" s="273"/>
      <c r="AFZ54" s="273"/>
      <c r="AGA54" s="273"/>
      <c r="AGB54" s="273"/>
      <c r="AGC54" s="273"/>
      <c r="AGD54" s="273"/>
      <c r="AGE54" s="273"/>
      <c r="AGF54" s="273"/>
      <c r="AGG54" s="273"/>
      <c r="AGH54" s="273"/>
      <c r="AGI54" s="273"/>
      <c r="AGJ54" s="273"/>
      <c r="AGK54" s="273"/>
      <c r="AGL54" s="273"/>
      <c r="AGM54" s="273"/>
      <c r="AGN54" s="273"/>
      <c r="AGO54" s="273"/>
      <c r="AGP54" s="273"/>
      <c r="AGQ54" s="273"/>
      <c r="AGR54" s="273"/>
      <c r="AGS54" s="273"/>
      <c r="AGT54" s="273"/>
      <c r="AGU54" s="273"/>
      <c r="AGV54" s="273"/>
      <c r="AGW54" s="273"/>
      <c r="AGX54" s="273"/>
      <c r="AGY54" s="273"/>
      <c r="AGZ54" s="273"/>
      <c r="AHA54" s="273"/>
      <c r="AHB54" s="273"/>
      <c r="AHC54" s="273"/>
      <c r="AHD54" s="273"/>
      <c r="AHE54" s="273"/>
      <c r="AHF54" s="273"/>
      <c r="AHG54" s="273"/>
      <c r="AHH54" s="273"/>
      <c r="AHI54" s="273"/>
      <c r="AHJ54" s="273"/>
      <c r="AHK54" s="273"/>
      <c r="AHL54" s="273"/>
      <c r="AHM54" s="273"/>
      <c r="AHN54" s="273"/>
      <c r="AHO54" s="273"/>
      <c r="AHP54" s="273"/>
      <c r="AHQ54" s="273"/>
      <c r="AHR54" s="273"/>
      <c r="AHS54" s="273"/>
      <c r="AHT54" s="273"/>
      <c r="AHU54" s="273"/>
      <c r="AHV54" s="273"/>
      <c r="AHW54" s="273"/>
      <c r="AHX54" s="273"/>
      <c r="AHY54" s="273"/>
      <c r="AHZ54" s="273"/>
      <c r="AIA54" s="273"/>
      <c r="AIB54" s="273"/>
      <c r="AIC54" s="273"/>
      <c r="AID54" s="273"/>
      <c r="AIE54" s="273"/>
      <c r="AIF54" s="273"/>
      <c r="AIG54" s="273"/>
      <c r="AIH54" s="273"/>
      <c r="AII54" s="273"/>
      <c r="AIJ54" s="273"/>
      <c r="AIK54" s="273"/>
      <c r="AIL54" s="273"/>
      <c r="AIM54" s="273"/>
      <c r="AIN54" s="273"/>
      <c r="AIO54" s="273"/>
      <c r="AIP54" s="273"/>
      <c r="AIQ54" s="273"/>
      <c r="AIR54" s="273"/>
      <c r="AIS54" s="273"/>
      <c r="AIT54" s="273"/>
      <c r="AIU54" s="273"/>
      <c r="AIV54" s="273"/>
      <c r="AIW54" s="273"/>
      <c r="AIX54" s="273"/>
      <c r="AIY54" s="273"/>
      <c r="AIZ54" s="273"/>
      <c r="AJA54" s="273"/>
      <c r="AJB54" s="273"/>
      <c r="AJC54" s="273"/>
      <c r="AJD54" s="273"/>
      <c r="AJE54" s="273"/>
      <c r="AJF54" s="273"/>
      <c r="AJG54" s="273"/>
      <c r="AJH54" s="273"/>
      <c r="AJI54" s="273"/>
      <c r="AJJ54" s="273"/>
      <c r="AJK54" s="273"/>
      <c r="AJL54" s="273"/>
      <c r="AJM54" s="273"/>
      <c r="AJN54" s="273"/>
      <c r="AJO54" s="273"/>
      <c r="AJP54" s="273"/>
      <c r="AJQ54" s="273"/>
      <c r="AJR54" s="273"/>
      <c r="AJS54" s="273"/>
      <c r="AJT54" s="273"/>
      <c r="AJU54" s="273"/>
      <c r="AJV54" s="273"/>
      <c r="AJW54" s="273"/>
      <c r="AJX54" s="273"/>
      <c r="AJY54" s="273"/>
      <c r="AJZ54" s="273"/>
      <c r="AKA54" s="273"/>
      <c r="AKB54" s="273"/>
      <c r="AKC54" s="273"/>
      <c r="AKD54" s="273"/>
      <c r="AKE54" s="273"/>
      <c r="AKF54" s="273"/>
      <c r="AKG54" s="273"/>
      <c r="AKH54" s="273"/>
      <c r="AKI54" s="273"/>
      <c r="AKJ54" s="273"/>
      <c r="AKK54" s="273"/>
      <c r="AKL54" s="273"/>
      <c r="AKM54" s="273"/>
      <c r="AKN54" s="273"/>
      <c r="AKO54" s="273"/>
      <c r="AKP54" s="273"/>
      <c r="AKQ54" s="273"/>
      <c r="AKR54" s="273"/>
      <c r="AKS54" s="273"/>
      <c r="AKT54" s="273"/>
      <c r="AKU54" s="273"/>
      <c r="AKV54" s="273"/>
      <c r="AKW54" s="273"/>
      <c r="AKX54" s="273"/>
      <c r="AKY54" s="273"/>
      <c r="AKZ54" s="273"/>
      <c r="ALA54" s="273"/>
      <c r="ALB54" s="273"/>
      <c r="ALC54" s="273"/>
      <c r="ALD54" s="273"/>
      <c r="ALE54" s="273"/>
      <c r="ALF54" s="273"/>
      <c r="ALG54" s="273"/>
      <c r="ALH54" s="273"/>
      <c r="ALI54" s="273"/>
      <c r="ALJ54" s="273"/>
      <c r="ALK54" s="273"/>
      <c r="ALL54" s="273"/>
      <c r="ALM54" s="273"/>
      <c r="ALN54" s="273"/>
      <c r="ALO54" s="273"/>
      <c r="ALP54" s="273"/>
      <c r="ALQ54" s="273"/>
      <c r="ALR54" s="273"/>
      <c r="ALS54" s="273"/>
      <c r="ALT54" s="273"/>
      <c r="ALU54" s="273"/>
      <c r="ALV54" s="273"/>
      <c r="ALW54" s="273"/>
      <c r="ALX54" s="273"/>
      <c r="ALY54" s="273"/>
      <c r="ALZ54" s="273"/>
      <c r="AMA54" s="273"/>
      <c r="AMB54" s="273"/>
      <c r="AMC54" s="273"/>
      <c r="AMD54" s="273"/>
      <c r="AME54" s="273"/>
      <c r="AMF54" s="273"/>
      <c r="AMG54" s="273"/>
      <c r="AMH54" s="273"/>
      <c r="AMI54" s="273"/>
      <c r="AMJ54" s="273"/>
    </row>
    <row r="55" spans="1:1024" ht="12" customHeight="1" x14ac:dyDescent="0.2">
      <c r="A55" s="341">
        <v>44</v>
      </c>
      <c r="B55" s="342">
        <v>1</v>
      </c>
      <c r="C55" s="379"/>
      <c r="D55" s="1623" t="s">
        <v>76</v>
      </c>
      <c r="E55" s="344" t="s">
        <v>49</v>
      </c>
      <c r="F55" s="394"/>
      <c r="G55" s="394"/>
      <c r="H55" s="395"/>
      <c r="I55" s="395"/>
      <c r="J55" s="396"/>
      <c r="K55" s="397"/>
      <c r="L55" s="397"/>
      <c r="M55" s="397"/>
      <c r="N55" s="397"/>
      <c r="O55" s="397"/>
      <c r="P55" s="398"/>
      <c r="Q55" s="398"/>
      <c r="R55" s="367"/>
      <c r="S55" s="351"/>
      <c r="T55" s="362">
        <v>44</v>
      </c>
      <c r="U55" s="1624" t="s">
        <v>76</v>
      </c>
      <c r="V55" s="363" t="s">
        <v>49</v>
      </c>
      <c r="W55" s="394"/>
      <c r="X55" s="394"/>
      <c r="Y55" s="395"/>
      <c r="Z55" s="395"/>
      <c r="AA55" s="396"/>
      <c r="AB55" s="364"/>
      <c r="AC55" s="355"/>
      <c r="AD55" s="355"/>
      <c r="AE55" s="356"/>
      <c r="AF55" s="365"/>
      <c r="AG55" s="365"/>
      <c r="AH55" s="365"/>
      <c r="AI55" s="365"/>
      <c r="AJ55" s="365"/>
      <c r="AK55" s="365"/>
      <c r="AL55" s="365"/>
      <c r="AM55" s="365"/>
      <c r="AN55" s="365"/>
      <c r="AO55" s="365"/>
      <c r="AP55" s="365"/>
      <c r="AQ55" s="365"/>
      <c r="AR55" s="358"/>
      <c r="AS55" s="358"/>
      <c r="AT55" s="359"/>
      <c r="AU55" s="359"/>
      <c r="AV55" s="359"/>
      <c r="AW55" s="359"/>
      <c r="AX55" s="359"/>
      <c r="AY55" s="359"/>
      <c r="AZ55" s="359"/>
      <c r="BA55" s="359"/>
      <c r="BB55" s="364"/>
      <c r="BC55" s="364"/>
      <c r="BD55" s="355"/>
      <c r="BE55" s="355"/>
      <c r="BF55" s="273"/>
      <c r="BG55" s="273"/>
      <c r="BH55" s="273"/>
      <c r="BI55" s="273"/>
      <c r="BJ55" s="273"/>
      <c r="BK55" s="273"/>
      <c r="BL55" s="273"/>
      <c r="BM55" s="273"/>
      <c r="BN55" s="273"/>
      <c r="BO55" s="273"/>
      <c r="BP55" s="273"/>
      <c r="BQ55" s="273"/>
      <c r="BR55" s="273"/>
      <c r="BS55" s="273"/>
      <c r="BT55" s="273"/>
      <c r="BU55" s="273"/>
      <c r="BV55" s="273"/>
      <c r="BW55" s="273"/>
      <c r="BX55" s="273"/>
      <c r="BY55" s="273"/>
      <c r="BZ55" s="273"/>
      <c r="CA55" s="273"/>
      <c r="CB55" s="273"/>
      <c r="CC55" s="273"/>
      <c r="CD55" s="273"/>
      <c r="CE55" s="273"/>
      <c r="CF55" s="273"/>
      <c r="CG55" s="273"/>
      <c r="CH55" s="273"/>
      <c r="CI55" s="273"/>
      <c r="CJ55" s="273"/>
      <c r="CK55" s="273"/>
      <c r="CL55" s="273"/>
      <c r="CM55" s="273"/>
      <c r="CN55" s="273"/>
      <c r="CO55" s="273"/>
      <c r="CP55" s="273"/>
      <c r="CQ55" s="273"/>
      <c r="CR55" s="273"/>
      <c r="CS55" s="273"/>
      <c r="CT55" s="273"/>
      <c r="CU55" s="273"/>
      <c r="CV55" s="273"/>
      <c r="CW55" s="273"/>
      <c r="CX55" s="273"/>
      <c r="CY55" s="273"/>
      <c r="CZ55" s="273"/>
      <c r="DA55" s="273"/>
      <c r="DB55" s="273"/>
      <c r="DC55" s="273"/>
      <c r="DD55" s="273"/>
      <c r="DE55" s="273"/>
      <c r="DF55" s="273"/>
      <c r="DG55" s="273"/>
      <c r="DH55" s="273"/>
      <c r="DI55" s="273"/>
      <c r="DJ55" s="273"/>
      <c r="DK55" s="273"/>
      <c r="DL55" s="273"/>
      <c r="DM55" s="273"/>
      <c r="DN55" s="273"/>
      <c r="DO55" s="273"/>
      <c r="DP55" s="273"/>
      <c r="DQ55" s="273"/>
      <c r="DR55" s="273"/>
      <c r="DS55" s="273"/>
      <c r="DT55" s="273"/>
      <c r="DU55" s="273"/>
      <c r="DV55" s="273"/>
      <c r="DW55" s="273"/>
      <c r="DX55" s="273"/>
      <c r="DY55" s="273"/>
      <c r="DZ55" s="273"/>
      <c r="EA55" s="273"/>
      <c r="EB55" s="273"/>
      <c r="EC55" s="273"/>
      <c r="ED55" s="273"/>
      <c r="EE55" s="273"/>
      <c r="EF55" s="273"/>
      <c r="EG55" s="273"/>
      <c r="EH55" s="273"/>
      <c r="EI55" s="273"/>
      <c r="EJ55" s="273"/>
      <c r="EK55" s="273"/>
      <c r="EL55" s="273"/>
      <c r="EM55" s="273"/>
      <c r="EN55" s="273"/>
      <c r="EO55" s="273"/>
      <c r="EP55" s="273"/>
      <c r="EQ55" s="273"/>
      <c r="ER55" s="273"/>
      <c r="ES55" s="273"/>
      <c r="ET55" s="273"/>
      <c r="EU55" s="273"/>
      <c r="EV55" s="273"/>
      <c r="EW55" s="273"/>
      <c r="EX55" s="273"/>
      <c r="EY55" s="273"/>
      <c r="EZ55" s="273"/>
      <c r="FA55" s="273"/>
      <c r="FB55" s="273"/>
      <c r="FC55" s="273"/>
      <c r="FD55" s="273"/>
      <c r="FE55" s="273"/>
      <c r="FF55" s="273"/>
      <c r="FG55" s="273"/>
      <c r="FH55" s="273"/>
      <c r="FI55" s="273"/>
      <c r="FJ55" s="273"/>
      <c r="FK55" s="273"/>
      <c r="FL55" s="273"/>
      <c r="FM55" s="273"/>
      <c r="FN55" s="273"/>
      <c r="FO55" s="273"/>
      <c r="FP55" s="273"/>
      <c r="FQ55" s="273"/>
      <c r="FR55" s="273"/>
      <c r="FS55" s="273"/>
      <c r="FT55" s="273"/>
      <c r="FU55" s="273"/>
      <c r="FV55" s="273"/>
      <c r="FW55" s="273"/>
      <c r="FX55" s="273"/>
      <c r="FY55" s="273"/>
      <c r="FZ55" s="273"/>
      <c r="GA55" s="273"/>
      <c r="GB55" s="273"/>
      <c r="GC55" s="273"/>
      <c r="GD55" s="273"/>
      <c r="GE55" s="273"/>
      <c r="GF55" s="273"/>
      <c r="GG55" s="273"/>
      <c r="GH55" s="273"/>
      <c r="GI55" s="273"/>
      <c r="GJ55" s="273"/>
      <c r="GK55" s="273"/>
      <c r="GL55" s="273"/>
      <c r="GM55" s="273"/>
      <c r="GN55" s="273"/>
      <c r="GO55" s="273"/>
      <c r="GP55" s="273"/>
      <c r="GQ55" s="273"/>
      <c r="GR55" s="273"/>
      <c r="GS55" s="273"/>
      <c r="GT55" s="273"/>
      <c r="GU55" s="273"/>
      <c r="GV55" s="273"/>
      <c r="GW55" s="273"/>
      <c r="GX55" s="273"/>
      <c r="GY55" s="273"/>
      <c r="GZ55" s="273"/>
      <c r="HA55" s="273"/>
      <c r="HB55" s="273"/>
      <c r="HC55" s="273"/>
      <c r="HD55" s="273"/>
      <c r="HE55" s="273"/>
      <c r="HF55" s="273"/>
      <c r="HG55" s="273"/>
      <c r="HH55" s="273"/>
      <c r="HI55" s="273"/>
      <c r="HJ55" s="273"/>
      <c r="HK55" s="273"/>
      <c r="HL55" s="273"/>
      <c r="HM55" s="273"/>
      <c r="HN55" s="273"/>
      <c r="HO55" s="273"/>
      <c r="HP55" s="273"/>
      <c r="HQ55" s="273"/>
      <c r="HR55" s="273"/>
      <c r="HS55" s="273"/>
      <c r="HT55" s="273"/>
      <c r="HU55" s="273"/>
      <c r="HV55" s="273"/>
      <c r="HW55" s="273"/>
      <c r="HX55" s="273"/>
      <c r="HY55" s="273"/>
      <c r="HZ55" s="273"/>
      <c r="IA55" s="273"/>
      <c r="IB55" s="273"/>
      <c r="IC55" s="273"/>
      <c r="ID55" s="273"/>
      <c r="IE55" s="273"/>
      <c r="IF55" s="273"/>
      <c r="IG55" s="273"/>
      <c r="IH55" s="273"/>
      <c r="II55" s="273"/>
      <c r="IJ55" s="273"/>
      <c r="IK55" s="273"/>
      <c r="IL55" s="273"/>
      <c r="IM55" s="273"/>
      <c r="IN55" s="273"/>
      <c r="IO55" s="273"/>
      <c r="IP55" s="273"/>
      <c r="IQ55" s="273"/>
      <c r="IR55" s="273"/>
      <c r="IS55" s="273"/>
      <c r="IT55" s="273"/>
      <c r="IU55" s="273"/>
      <c r="IV55" s="273"/>
      <c r="IW55" s="273"/>
      <c r="IX55" s="273"/>
      <c r="IY55" s="273"/>
      <c r="IZ55" s="273"/>
      <c r="JA55" s="273"/>
      <c r="JB55" s="273"/>
      <c r="JC55" s="273"/>
      <c r="JD55" s="273"/>
      <c r="JE55" s="273"/>
      <c r="JF55" s="273"/>
      <c r="JG55" s="273"/>
      <c r="JH55" s="273"/>
      <c r="JI55" s="273"/>
      <c r="JJ55" s="273"/>
      <c r="JK55" s="273"/>
      <c r="JL55" s="273"/>
      <c r="JM55" s="273"/>
      <c r="JN55" s="273"/>
      <c r="JO55" s="273"/>
      <c r="JP55" s="273"/>
      <c r="JQ55" s="273"/>
      <c r="JR55" s="273"/>
      <c r="JS55" s="273"/>
      <c r="JT55" s="273"/>
      <c r="JU55" s="273"/>
      <c r="JV55" s="273"/>
      <c r="JW55" s="273"/>
      <c r="JX55" s="273"/>
      <c r="JY55" s="273"/>
      <c r="JZ55" s="273"/>
      <c r="KA55" s="273"/>
      <c r="KB55" s="273"/>
      <c r="KC55" s="273"/>
      <c r="KD55" s="273"/>
      <c r="KE55" s="273"/>
      <c r="KF55" s="273"/>
      <c r="KG55" s="273"/>
      <c r="KH55" s="273"/>
      <c r="KI55" s="273"/>
      <c r="KJ55" s="273"/>
      <c r="KK55" s="273"/>
      <c r="KL55" s="273"/>
      <c r="KM55" s="273"/>
      <c r="KN55" s="273"/>
      <c r="KO55" s="273"/>
      <c r="KP55" s="273"/>
      <c r="KQ55" s="273"/>
      <c r="KR55" s="273"/>
      <c r="KS55" s="273"/>
      <c r="KT55" s="273"/>
      <c r="KU55" s="273"/>
      <c r="KV55" s="273"/>
      <c r="KW55" s="273"/>
      <c r="KX55" s="273"/>
      <c r="KY55" s="273"/>
      <c r="KZ55" s="273"/>
      <c r="LA55" s="273"/>
      <c r="LB55" s="273"/>
      <c r="LC55" s="273"/>
      <c r="LD55" s="273"/>
      <c r="LE55" s="273"/>
      <c r="LF55" s="273"/>
      <c r="LG55" s="273"/>
      <c r="LH55" s="273"/>
      <c r="LI55" s="273"/>
      <c r="LJ55" s="273"/>
      <c r="LK55" s="273"/>
      <c r="LL55" s="273"/>
      <c r="LM55" s="273"/>
      <c r="LN55" s="273"/>
      <c r="LO55" s="273"/>
      <c r="LP55" s="273"/>
      <c r="LQ55" s="273"/>
      <c r="LR55" s="273"/>
      <c r="LS55" s="273"/>
      <c r="LT55" s="273"/>
      <c r="LU55" s="273"/>
      <c r="LV55" s="273"/>
      <c r="LW55" s="273"/>
      <c r="LX55" s="273"/>
      <c r="LY55" s="273"/>
      <c r="LZ55" s="273"/>
      <c r="MA55" s="273"/>
      <c r="MB55" s="273"/>
      <c r="MC55" s="273"/>
      <c r="MD55" s="273"/>
      <c r="ME55" s="273"/>
      <c r="MF55" s="273"/>
      <c r="MG55" s="273"/>
      <c r="MH55" s="273"/>
      <c r="MI55" s="273"/>
      <c r="MJ55" s="273"/>
      <c r="MK55" s="273"/>
      <c r="ML55" s="273"/>
      <c r="MM55" s="273"/>
      <c r="MN55" s="273"/>
      <c r="MO55" s="273"/>
      <c r="MP55" s="273"/>
      <c r="MQ55" s="273"/>
      <c r="MR55" s="273"/>
      <c r="MS55" s="273"/>
      <c r="MT55" s="273"/>
      <c r="MU55" s="273"/>
      <c r="MV55" s="273"/>
      <c r="MW55" s="273"/>
      <c r="MX55" s="273"/>
      <c r="MY55" s="273"/>
      <c r="MZ55" s="273"/>
      <c r="NA55" s="273"/>
      <c r="NB55" s="273"/>
      <c r="NC55" s="273"/>
      <c r="ND55" s="273"/>
      <c r="NE55" s="273"/>
      <c r="NF55" s="273"/>
      <c r="NG55" s="273"/>
      <c r="NH55" s="273"/>
      <c r="NI55" s="273"/>
      <c r="NJ55" s="273"/>
      <c r="NK55" s="273"/>
      <c r="NL55" s="273"/>
      <c r="NM55" s="273"/>
      <c r="NN55" s="273"/>
      <c r="NO55" s="273"/>
      <c r="NP55" s="273"/>
      <c r="NQ55" s="273"/>
      <c r="NR55" s="273"/>
      <c r="NS55" s="273"/>
      <c r="NT55" s="273"/>
      <c r="NU55" s="273"/>
      <c r="NV55" s="273"/>
      <c r="NW55" s="273"/>
      <c r="NX55" s="273"/>
      <c r="NY55" s="273"/>
      <c r="NZ55" s="273"/>
      <c r="OA55" s="273"/>
      <c r="OB55" s="273"/>
      <c r="OC55" s="273"/>
      <c r="OD55" s="273"/>
      <c r="OE55" s="273"/>
      <c r="OF55" s="273"/>
      <c r="OG55" s="273"/>
      <c r="OH55" s="273"/>
      <c r="OI55" s="273"/>
      <c r="OJ55" s="273"/>
      <c r="OK55" s="273"/>
      <c r="OL55" s="273"/>
      <c r="OM55" s="273"/>
      <c r="ON55" s="273"/>
      <c r="OO55" s="273"/>
      <c r="OP55" s="273"/>
      <c r="OQ55" s="273"/>
      <c r="OR55" s="273"/>
      <c r="OS55" s="273"/>
      <c r="OT55" s="273"/>
      <c r="OU55" s="273"/>
      <c r="OV55" s="273"/>
      <c r="OW55" s="273"/>
      <c r="OX55" s="273"/>
      <c r="OY55" s="273"/>
      <c r="OZ55" s="273"/>
      <c r="PA55" s="273"/>
      <c r="PB55" s="273"/>
      <c r="PC55" s="273"/>
      <c r="PD55" s="273"/>
      <c r="PE55" s="273"/>
      <c r="PF55" s="273"/>
      <c r="PG55" s="273"/>
      <c r="PH55" s="273"/>
      <c r="PI55" s="273"/>
      <c r="PJ55" s="273"/>
      <c r="PK55" s="273"/>
      <c r="PL55" s="273"/>
      <c r="PM55" s="273"/>
      <c r="PN55" s="273"/>
      <c r="PO55" s="273"/>
      <c r="PP55" s="273"/>
      <c r="PQ55" s="273"/>
      <c r="PR55" s="273"/>
      <c r="PS55" s="273"/>
      <c r="PT55" s="273"/>
      <c r="PU55" s="273"/>
      <c r="PV55" s="273"/>
      <c r="PW55" s="273"/>
      <c r="PX55" s="273"/>
      <c r="PY55" s="273"/>
      <c r="PZ55" s="273"/>
      <c r="QA55" s="273"/>
      <c r="QB55" s="273"/>
      <c r="QC55" s="273"/>
      <c r="QD55" s="273"/>
      <c r="QE55" s="273"/>
      <c r="QF55" s="273"/>
      <c r="QG55" s="273"/>
      <c r="QH55" s="273"/>
      <c r="QI55" s="273"/>
      <c r="QJ55" s="273"/>
      <c r="QK55" s="273"/>
      <c r="QL55" s="273"/>
      <c r="QM55" s="273"/>
      <c r="QN55" s="273"/>
      <c r="QO55" s="273"/>
      <c r="QP55" s="273"/>
      <c r="QQ55" s="273"/>
      <c r="QR55" s="273"/>
      <c r="QS55" s="273"/>
      <c r="QT55" s="273"/>
      <c r="QU55" s="273"/>
      <c r="QV55" s="273"/>
      <c r="QW55" s="273"/>
      <c r="QX55" s="273"/>
      <c r="QY55" s="273"/>
      <c r="QZ55" s="273"/>
      <c r="RA55" s="273"/>
      <c r="RB55" s="273"/>
      <c r="RC55" s="273"/>
      <c r="RD55" s="273"/>
      <c r="RE55" s="273"/>
      <c r="RF55" s="273"/>
      <c r="RG55" s="273"/>
      <c r="RH55" s="273"/>
      <c r="RI55" s="273"/>
      <c r="RJ55" s="273"/>
      <c r="RK55" s="273"/>
      <c r="RL55" s="273"/>
      <c r="RM55" s="273"/>
      <c r="RN55" s="273"/>
      <c r="RO55" s="273"/>
      <c r="RP55" s="273"/>
      <c r="RQ55" s="273"/>
      <c r="RR55" s="273"/>
      <c r="RS55" s="273"/>
      <c r="RT55" s="273"/>
      <c r="RU55" s="273"/>
      <c r="RV55" s="273"/>
      <c r="RW55" s="273"/>
      <c r="RX55" s="273"/>
      <c r="RY55" s="273"/>
      <c r="RZ55" s="273"/>
      <c r="SA55" s="273"/>
      <c r="SB55" s="273"/>
      <c r="SC55" s="273"/>
      <c r="SD55" s="273"/>
      <c r="SE55" s="273"/>
      <c r="SF55" s="273"/>
      <c r="SG55" s="273"/>
      <c r="SH55" s="273"/>
      <c r="SI55" s="273"/>
      <c r="SJ55" s="273"/>
      <c r="SK55" s="273"/>
      <c r="SL55" s="273"/>
      <c r="SM55" s="273"/>
      <c r="SN55" s="273"/>
      <c r="SO55" s="273"/>
      <c r="SP55" s="273"/>
      <c r="SQ55" s="273"/>
      <c r="SR55" s="273"/>
      <c r="SS55" s="273"/>
      <c r="ST55" s="273"/>
      <c r="SU55" s="273"/>
      <c r="SV55" s="273"/>
      <c r="SW55" s="273"/>
      <c r="SX55" s="273"/>
      <c r="SY55" s="273"/>
      <c r="SZ55" s="273"/>
      <c r="TA55" s="273"/>
      <c r="TB55" s="273"/>
      <c r="TC55" s="273"/>
      <c r="TD55" s="273"/>
      <c r="TE55" s="273"/>
      <c r="TF55" s="273"/>
      <c r="TG55" s="273"/>
      <c r="TH55" s="273"/>
      <c r="TI55" s="273"/>
      <c r="TJ55" s="273"/>
      <c r="TK55" s="273"/>
      <c r="TL55" s="273"/>
      <c r="TM55" s="273"/>
      <c r="TN55" s="273"/>
      <c r="TO55" s="273"/>
      <c r="TP55" s="273"/>
      <c r="TQ55" s="273"/>
      <c r="TR55" s="273"/>
      <c r="TS55" s="273"/>
      <c r="TT55" s="273"/>
      <c r="TU55" s="273"/>
      <c r="TV55" s="273"/>
      <c r="TW55" s="273"/>
      <c r="TX55" s="273"/>
      <c r="TY55" s="273"/>
      <c r="TZ55" s="273"/>
      <c r="UA55" s="273"/>
      <c r="UB55" s="273"/>
      <c r="UC55" s="273"/>
      <c r="UD55" s="273"/>
      <c r="UE55" s="273"/>
      <c r="UF55" s="273"/>
      <c r="UG55" s="273"/>
      <c r="UH55" s="273"/>
      <c r="UI55" s="273"/>
      <c r="UJ55" s="273"/>
      <c r="UK55" s="273"/>
      <c r="UL55" s="273"/>
      <c r="UM55" s="273"/>
      <c r="UN55" s="273"/>
      <c r="UO55" s="273"/>
      <c r="UP55" s="273"/>
      <c r="UQ55" s="273"/>
      <c r="UR55" s="273"/>
      <c r="US55" s="273"/>
      <c r="UT55" s="273"/>
      <c r="UU55" s="273"/>
      <c r="UV55" s="273"/>
      <c r="UW55" s="273"/>
      <c r="UX55" s="273"/>
      <c r="UY55" s="273"/>
      <c r="UZ55" s="273"/>
      <c r="VA55" s="273"/>
      <c r="VB55" s="273"/>
      <c r="VC55" s="273"/>
      <c r="VD55" s="273"/>
      <c r="VE55" s="273"/>
      <c r="VF55" s="273"/>
      <c r="VG55" s="273"/>
      <c r="VH55" s="273"/>
      <c r="VI55" s="273"/>
      <c r="VJ55" s="273"/>
      <c r="VK55" s="273"/>
      <c r="VL55" s="273"/>
      <c r="VM55" s="273"/>
      <c r="VN55" s="273"/>
      <c r="VO55" s="273"/>
      <c r="VP55" s="273"/>
      <c r="VQ55" s="273"/>
      <c r="VR55" s="273"/>
      <c r="VS55" s="273"/>
      <c r="VT55" s="273"/>
      <c r="VU55" s="273"/>
      <c r="VV55" s="273"/>
      <c r="VW55" s="273"/>
      <c r="VX55" s="273"/>
      <c r="VY55" s="273"/>
      <c r="VZ55" s="273"/>
      <c r="WA55" s="273"/>
      <c r="WB55" s="273"/>
      <c r="WC55" s="273"/>
      <c r="WD55" s="273"/>
      <c r="WE55" s="273"/>
      <c r="WF55" s="273"/>
      <c r="WG55" s="273"/>
      <c r="WH55" s="273"/>
      <c r="WI55" s="273"/>
      <c r="WJ55" s="273"/>
      <c r="WK55" s="273"/>
      <c r="WL55" s="273"/>
      <c r="WM55" s="273"/>
      <c r="WN55" s="273"/>
      <c r="WO55" s="273"/>
      <c r="WP55" s="273"/>
      <c r="WQ55" s="273"/>
      <c r="WR55" s="273"/>
      <c r="WS55" s="273"/>
      <c r="WT55" s="273"/>
      <c r="WU55" s="273"/>
      <c r="WV55" s="273"/>
      <c r="WW55" s="273"/>
      <c r="WX55" s="273"/>
      <c r="WY55" s="273"/>
      <c r="WZ55" s="273"/>
      <c r="XA55" s="273"/>
      <c r="XB55" s="273"/>
      <c r="XC55" s="273"/>
      <c r="XD55" s="273"/>
      <c r="XE55" s="273"/>
      <c r="XF55" s="273"/>
      <c r="XG55" s="273"/>
      <c r="XH55" s="273"/>
      <c r="XI55" s="273"/>
      <c r="XJ55" s="273"/>
      <c r="XK55" s="273"/>
      <c r="XL55" s="273"/>
      <c r="XM55" s="273"/>
      <c r="XN55" s="273"/>
      <c r="XO55" s="273"/>
      <c r="XP55" s="273"/>
      <c r="XQ55" s="273"/>
      <c r="XR55" s="273"/>
      <c r="XS55" s="273"/>
      <c r="XT55" s="273"/>
      <c r="XU55" s="273"/>
      <c r="XV55" s="273"/>
      <c r="XW55" s="273"/>
      <c r="XX55" s="273"/>
      <c r="XY55" s="273"/>
      <c r="XZ55" s="273"/>
      <c r="YA55" s="273"/>
      <c r="YB55" s="273"/>
      <c r="YC55" s="273"/>
      <c r="YD55" s="273"/>
      <c r="YE55" s="273"/>
      <c r="YF55" s="273"/>
      <c r="YG55" s="273"/>
      <c r="YH55" s="273"/>
      <c r="YI55" s="273"/>
      <c r="YJ55" s="273"/>
      <c r="YK55" s="273"/>
      <c r="YL55" s="273"/>
      <c r="YM55" s="273"/>
      <c r="YN55" s="273"/>
      <c r="YO55" s="273"/>
      <c r="YP55" s="273"/>
      <c r="YQ55" s="273"/>
      <c r="YR55" s="273"/>
      <c r="YS55" s="273"/>
      <c r="YT55" s="273"/>
      <c r="YU55" s="273"/>
      <c r="YV55" s="273"/>
      <c r="YW55" s="273"/>
      <c r="YX55" s="273"/>
      <c r="YY55" s="273"/>
      <c r="YZ55" s="273"/>
      <c r="ZA55" s="273"/>
      <c r="ZB55" s="273"/>
      <c r="ZC55" s="273"/>
      <c r="ZD55" s="273"/>
      <c r="ZE55" s="273"/>
      <c r="ZF55" s="273"/>
      <c r="ZG55" s="273"/>
      <c r="ZH55" s="273"/>
      <c r="ZI55" s="273"/>
      <c r="ZJ55" s="273"/>
      <c r="ZK55" s="273"/>
      <c r="ZL55" s="273"/>
      <c r="ZM55" s="273"/>
      <c r="ZN55" s="273"/>
      <c r="ZO55" s="273"/>
      <c r="ZP55" s="273"/>
      <c r="ZQ55" s="273"/>
      <c r="ZR55" s="273"/>
      <c r="ZS55" s="273"/>
      <c r="ZT55" s="273"/>
      <c r="ZU55" s="273"/>
      <c r="ZV55" s="273"/>
      <c r="ZW55" s="273"/>
      <c r="ZX55" s="273"/>
      <c r="ZY55" s="273"/>
      <c r="ZZ55" s="273"/>
      <c r="AAA55" s="273"/>
      <c r="AAB55" s="273"/>
      <c r="AAC55" s="273"/>
      <c r="AAD55" s="273"/>
      <c r="AAE55" s="273"/>
      <c r="AAF55" s="273"/>
      <c r="AAG55" s="273"/>
      <c r="AAH55" s="273"/>
      <c r="AAI55" s="273"/>
      <c r="AAJ55" s="273"/>
      <c r="AAK55" s="273"/>
      <c r="AAL55" s="273"/>
      <c r="AAM55" s="273"/>
      <c r="AAN55" s="273"/>
      <c r="AAO55" s="273"/>
      <c r="AAP55" s="273"/>
      <c r="AAQ55" s="273"/>
      <c r="AAR55" s="273"/>
      <c r="AAS55" s="273"/>
      <c r="AAT55" s="273"/>
      <c r="AAU55" s="273"/>
      <c r="AAV55" s="273"/>
      <c r="AAW55" s="273"/>
      <c r="AAX55" s="273"/>
      <c r="AAY55" s="273"/>
      <c r="AAZ55" s="273"/>
      <c r="ABA55" s="273"/>
      <c r="ABB55" s="273"/>
      <c r="ABC55" s="273"/>
      <c r="ABD55" s="273"/>
      <c r="ABE55" s="273"/>
      <c r="ABF55" s="273"/>
      <c r="ABG55" s="273"/>
      <c r="ABH55" s="273"/>
      <c r="ABI55" s="273"/>
      <c r="ABJ55" s="273"/>
      <c r="ABK55" s="273"/>
      <c r="ABL55" s="273"/>
      <c r="ABM55" s="273"/>
      <c r="ABN55" s="273"/>
      <c r="ABO55" s="273"/>
      <c r="ABP55" s="273"/>
      <c r="ABQ55" s="273"/>
      <c r="ABR55" s="273"/>
      <c r="ABS55" s="273"/>
      <c r="ABT55" s="273"/>
      <c r="ABU55" s="273"/>
      <c r="ABV55" s="273"/>
      <c r="ABW55" s="273"/>
      <c r="ABX55" s="273"/>
      <c r="ABY55" s="273"/>
      <c r="ABZ55" s="273"/>
      <c r="ACA55" s="273"/>
      <c r="ACB55" s="273"/>
      <c r="ACC55" s="273"/>
      <c r="ACD55" s="273"/>
      <c r="ACE55" s="273"/>
      <c r="ACF55" s="273"/>
      <c r="ACG55" s="273"/>
      <c r="ACH55" s="273"/>
      <c r="ACI55" s="273"/>
      <c r="ACJ55" s="273"/>
      <c r="ACK55" s="273"/>
      <c r="ACL55" s="273"/>
      <c r="ACM55" s="273"/>
      <c r="ACN55" s="273"/>
      <c r="ACO55" s="273"/>
      <c r="ACP55" s="273"/>
      <c r="ACQ55" s="273"/>
      <c r="ACR55" s="273"/>
      <c r="ACS55" s="273"/>
      <c r="ACT55" s="273"/>
      <c r="ACU55" s="273"/>
      <c r="ACV55" s="273"/>
      <c r="ACW55" s="273"/>
      <c r="ACX55" s="273"/>
      <c r="ACY55" s="273"/>
      <c r="ACZ55" s="273"/>
      <c r="ADA55" s="273"/>
      <c r="ADB55" s="273"/>
      <c r="ADC55" s="273"/>
      <c r="ADD55" s="273"/>
      <c r="ADE55" s="273"/>
      <c r="ADF55" s="273"/>
      <c r="ADG55" s="273"/>
      <c r="ADH55" s="273"/>
      <c r="ADI55" s="273"/>
      <c r="ADJ55" s="273"/>
      <c r="ADK55" s="273"/>
      <c r="ADL55" s="273"/>
      <c r="ADM55" s="273"/>
      <c r="ADN55" s="273"/>
      <c r="ADO55" s="273"/>
      <c r="ADP55" s="273"/>
      <c r="ADQ55" s="273"/>
      <c r="ADR55" s="273"/>
      <c r="ADS55" s="273"/>
      <c r="ADT55" s="273"/>
      <c r="ADU55" s="273"/>
      <c r="ADV55" s="273"/>
      <c r="ADW55" s="273"/>
      <c r="ADX55" s="273"/>
      <c r="ADY55" s="273"/>
      <c r="ADZ55" s="273"/>
      <c r="AEA55" s="273"/>
      <c r="AEB55" s="273"/>
      <c r="AEC55" s="273"/>
      <c r="AED55" s="273"/>
      <c r="AEE55" s="273"/>
      <c r="AEF55" s="273"/>
      <c r="AEG55" s="273"/>
      <c r="AEH55" s="273"/>
      <c r="AEI55" s="273"/>
      <c r="AEJ55" s="273"/>
      <c r="AEK55" s="273"/>
      <c r="AEL55" s="273"/>
      <c r="AEM55" s="273"/>
      <c r="AEN55" s="273"/>
      <c r="AEO55" s="273"/>
      <c r="AEP55" s="273"/>
      <c r="AEQ55" s="273"/>
      <c r="AER55" s="273"/>
      <c r="AES55" s="273"/>
      <c r="AET55" s="273"/>
      <c r="AEU55" s="273"/>
      <c r="AEV55" s="273"/>
      <c r="AEW55" s="273"/>
      <c r="AEX55" s="273"/>
      <c r="AEY55" s="273"/>
      <c r="AEZ55" s="273"/>
      <c r="AFA55" s="273"/>
      <c r="AFB55" s="273"/>
      <c r="AFC55" s="273"/>
      <c r="AFD55" s="273"/>
      <c r="AFE55" s="273"/>
      <c r="AFF55" s="273"/>
      <c r="AFG55" s="273"/>
      <c r="AFH55" s="273"/>
      <c r="AFI55" s="273"/>
      <c r="AFJ55" s="273"/>
      <c r="AFK55" s="273"/>
      <c r="AFL55" s="273"/>
      <c r="AFM55" s="273"/>
      <c r="AFN55" s="273"/>
      <c r="AFO55" s="273"/>
      <c r="AFP55" s="273"/>
      <c r="AFQ55" s="273"/>
      <c r="AFR55" s="273"/>
      <c r="AFS55" s="273"/>
      <c r="AFT55" s="273"/>
      <c r="AFU55" s="273"/>
      <c r="AFV55" s="273"/>
      <c r="AFW55" s="273"/>
      <c r="AFX55" s="273"/>
      <c r="AFY55" s="273"/>
      <c r="AFZ55" s="273"/>
      <c r="AGA55" s="273"/>
      <c r="AGB55" s="273"/>
      <c r="AGC55" s="273"/>
      <c r="AGD55" s="273"/>
      <c r="AGE55" s="273"/>
      <c r="AGF55" s="273"/>
      <c r="AGG55" s="273"/>
      <c r="AGH55" s="273"/>
      <c r="AGI55" s="273"/>
      <c r="AGJ55" s="273"/>
      <c r="AGK55" s="273"/>
      <c r="AGL55" s="273"/>
      <c r="AGM55" s="273"/>
      <c r="AGN55" s="273"/>
      <c r="AGO55" s="273"/>
      <c r="AGP55" s="273"/>
      <c r="AGQ55" s="273"/>
      <c r="AGR55" s="273"/>
      <c r="AGS55" s="273"/>
      <c r="AGT55" s="273"/>
      <c r="AGU55" s="273"/>
      <c r="AGV55" s="273"/>
      <c r="AGW55" s="273"/>
      <c r="AGX55" s="273"/>
      <c r="AGY55" s="273"/>
      <c r="AGZ55" s="273"/>
      <c r="AHA55" s="273"/>
      <c r="AHB55" s="273"/>
      <c r="AHC55" s="273"/>
      <c r="AHD55" s="273"/>
      <c r="AHE55" s="273"/>
      <c r="AHF55" s="273"/>
      <c r="AHG55" s="273"/>
      <c r="AHH55" s="273"/>
      <c r="AHI55" s="273"/>
      <c r="AHJ55" s="273"/>
      <c r="AHK55" s="273"/>
      <c r="AHL55" s="273"/>
      <c r="AHM55" s="273"/>
      <c r="AHN55" s="273"/>
      <c r="AHO55" s="273"/>
      <c r="AHP55" s="273"/>
      <c r="AHQ55" s="273"/>
      <c r="AHR55" s="273"/>
      <c r="AHS55" s="273"/>
      <c r="AHT55" s="273"/>
      <c r="AHU55" s="273"/>
      <c r="AHV55" s="273"/>
      <c r="AHW55" s="273"/>
      <c r="AHX55" s="273"/>
      <c r="AHY55" s="273"/>
      <c r="AHZ55" s="273"/>
      <c r="AIA55" s="273"/>
      <c r="AIB55" s="273"/>
      <c r="AIC55" s="273"/>
      <c r="AID55" s="273"/>
      <c r="AIE55" s="273"/>
      <c r="AIF55" s="273"/>
      <c r="AIG55" s="273"/>
      <c r="AIH55" s="273"/>
      <c r="AII55" s="273"/>
      <c r="AIJ55" s="273"/>
      <c r="AIK55" s="273"/>
      <c r="AIL55" s="273"/>
      <c r="AIM55" s="273"/>
      <c r="AIN55" s="273"/>
      <c r="AIO55" s="273"/>
      <c r="AIP55" s="273"/>
      <c r="AIQ55" s="273"/>
      <c r="AIR55" s="273"/>
      <c r="AIS55" s="273"/>
      <c r="AIT55" s="273"/>
      <c r="AIU55" s="273"/>
      <c r="AIV55" s="273"/>
      <c r="AIW55" s="273"/>
      <c r="AIX55" s="273"/>
      <c r="AIY55" s="273"/>
      <c r="AIZ55" s="273"/>
      <c r="AJA55" s="273"/>
      <c r="AJB55" s="273"/>
      <c r="AJC55" s="273"/>
      <c r="AJD55" s="273"/>
      <c r="AJE55" s="273"/>
      <c r="AJF55" s="273"/>
      <c r="AJG55" s="273"/>
      <c r="AJH55" s="273"/>
      <c r="AJI55" s="273"/>
      <c r="AJJ55" s="273"/>
      <c r="AJK55" s="273"/>
      <c r="AJL55" s="273"/>
      <c r="AJM55" s="273"/>
      <c r="AJN55" s="273"/>
      <c r="AJO55" s="273"/>
      <c r="AJP55" s="273"/>
      <c r="AJQ55" s="273"/>
      <c r="AJR55" s="273"/>
      <c r="AJS55" s="273"/>
      <c r="AJT55" s="273"/>
      <c r="AJU55" s="273"/>
      <c r="AJV55" s="273"/>
      <c r="AJW55" s="273"/>
      <c r="AJX55" s="273"/>
      <c r="AJY55" s="273"/>
      <c r="AJZ55" s="273"/>
      <c r="AKA55" s="273"/>
      <c r="AKB55" s="273"/>
      <c r="AKC55" s="273"/>
      <c r="AKD55" s="273"/>
      <c r="AKE55" s="273"/>
      <c r="AKF55" s="273"/>
      <c r="AKG55" s="273"/>
      <c r="AKH55" s="273"/>
      <c r="AKI55" s="273"/>
      <c r="AKJ55" s="273"/>
      <c r="AKK55" s="273"/>
      <c r="AKL55" s="273"/>
      <c r="AKM55" s="273"/>
      <c r="AKN55" s="273"/>
      <c r="AKO55" s="273"/>
      <c r="AKP55" s="273"/>
      <c r="AKQ55" s="273"/>
      <c r="AKR55" s="273"/>
      <c r="AKS55" s="273"/>
      <c r="AKT55" s="273"/>
      <c r="AKU55" s="273"/>
      <c r="AKV55" s="273"/>
      <c r="AKW55" s="273"/>
      <c r="AKX55" s="273"/>
      <c r="AKY55" s="273"/>
      <c r="AKZ55" s="273"/>
      <c r="ALA55" s="273"/>
      <c r="ALB55" s="273"/>
      <c r="ALC55" s="273"/>
      <c r="ALD55" s="273"/>
      <c r="ALE55" s="273"/>
      <c r="ALF55" s="273"/>
      <c r="ALG55" s="273"/>
      <c r="ALH55" s="273"/>
      <c r="ALI55" s="273"/>
      <c r="ALJ55" s="273"/>
      <c r="ALK55" s="273"/>
      <c r="ALL55" s="273"/>
      <c r="ALM55" s="273"/>
      <c r="ALN55" s="273"/>
      <c r="ALO55" s="273"/>
      <c r="ALP55" s="273"/>
      <c r="ALQ55" s="273"/>
      <c r="ALR55" s="273"/>
      <c r="ALS55" s="273"/>
      <c r="ALT55" s="273"/>
      <c r="ALU55" s="273"/>
      <c r="ALV55" s="273"/>
      <c r="ALW55" s="273"/>
      <c r="ALX55" s="273"/>
      <c r="ALY55" s="273"/>
      <c r="ALZ55" s="273"/>
      <c r="AMA55" s="273"/>
      <c r="AMB55" s="273"/>
      <c r="AMC55" s="273"/>
      <c r="AMD55" s="273"/>
      <c r="AME55" s="273"/>
      <c r="AMF55" s="273"/>
      <c r="AMG55" s="273"/>
      <c r="AMH55" s="273"/>
      <c r="AMI55" s="273"/>
      <c r="AMJ55" s="273"/>
    </row>
    <row r="56" spans="1:1024" ht="12" customHeight="1" x14ac:dyDescent="0.2">
      <c r="A56" s="341">
        <v>45</v>
      </c>
      <c r="B56" s="342">
        <v>1</v>
      </c>
      <c r="C56" s="379"/>
      <c r="D56" s="1623"/>
      <c r="E56" s="344" t="s">
        <v>50</v>
      </c>
      <c r="F56" s="394"/>
      <c r="G56" s="394"/>
      <c r="H56" s="395"/>
      <c r="I56" s="395"/>
      <c r="J56" s="396"/>
      <c r="K56" s="397"/>
      <c r="L56" s="397"/>
      <c r="M56" s="397"/>
      <c r="N56" s="397"/>
      <c r="O56" s="397"/>
      <c r="P56" s="398"/>
      <c r="Q56" s="398"/>
      <c r="R56" s="367"/>
      <c r="S56" s="351"/>
      <c r="T56" s="362">
        <v>45</v>
      </c>
      <c r="U56" s="1624"/>
      <c r="V56" s="363" t="s">
        <v>50</v>
      </c>
      <c r="W56" s="394"/>
      <c r="X56" s="394"/>
      <c r="Y56" s="395"/>
      <c r="Z56" s="395"/>
      <c r="AA56" s="396"/>
      <c r="AB56" s="364"/>
      <c r="AC56" s="355"/>
      <c r="AD56" s="355"/>
      <c r="AE56" s="356"/>
      <c r="AF56" s="365"/>
      <c r="AG56" s="365"/>
      <c r="AH56" s="365"/>
      <c r="AI56" s="365"/>
      <c r="AJ56" s="365"/>
      <c r="AK56" s="365"/>
      <c r="AL56" s="365"/>
      <c r="AM56" s="365"/>
      <c r="AN56" s="365"/>
      <c r="AO56" s="365"/>
      <c r="AP56" s="365"/>
      <c r="AQ56" s="365"/>
      <c r="AR56" s="358"/>
      <c r="AS56" s="358"/>
      <c r="AT56" s="359"/>
      <c r="AU56" s="359"/>
      <c r="AV56" s="359"/>
      <c r="AW56" s="359"/>
      <c r="AX56" s="359"/>
      <c r="AY56" s="359"/>
      <c r="AZ56" s="359"/>
      <c r="BA56" s="359"/>
      <c r="BB56" s="364"/>
      <c r="BC56" s="364"/>
      <c r="BD56" s="355"/>
      <c r="BE56" s="355"/>
      <c r="BF56" s="273"/>
      <c r="BG56" s="273"/>
      <c r="BH56" s="273"/>
      <c r="BI56" s="273"/>
      <c r="BJ56" s="273"/>
      <c r="BK56" s="273"/>
      <c r="BL56" s="273"/>
      <c r="BM56" s="273"/>
      <c r="BN56" s="273"/>
      <c r="BO56" s="273"/>
      <c r="BP56" s="273"/>
      <c r="BQ56" s="273"/>
      <c r="BR56" s="273"/>
      <c r="BS56" s="273"/>
      <c r="BT56" s="273"/>
      <c r="BU56" s="273"/>
      <c r="BV56" s="273"/>
      <c r="BW56" s="273"/>
      <c r="BX56" s="273"/>
      <c r="BY56" s="273"/>
      <c r="BZ56" s="273"/>
      <c r="CA56" s="273"/>
      <c r="CB56" s="273"/>
      <c r="CC56" s="273"/>
      <c r="CD56" s="273"/>
      <c r="CE56" s="273"/>
      <c r="CF56" s="273"/>
      <c r="CG56" s="273"/>
      <c r="CH56" s="273"/>
      <c r="CI56" s="273"/>
      <c r="CJ56" s="273"/>
      <c r="CK56" s="273"/>
      <c r="CL56" s="273"/>
      <c r="CM56" s="273"/>
      <c r="CN56" s="273"/>
      <c r="CO56" s="273"/>
      <c r="CP56" s="273"/>
      <c r="CQ56" s="273"/>
      <c r="CR56" s="273"/>
      <c r="CS56" s="273"/>
      <c r="CT56" s="273"/>
      <c r="CU56" s="273"/>
      <c r="CV56" s="273"/>
      <c r="CW56" s="273"/>
      <c r="CX56" s="273"/>
      <c r="CY56" s="273"/>
      <c r="CZ56" s="273"/>
      <c r="DA56" s="273"/>
      <c r="DB56" s="273"/>
      <c r="DC56" s="273"/>
      <c r="DD56" s="273"/>
      <c r="DE56" s="273"/>
      <c r="DF56" s="273"/>
      <c r="DG56" s="273"/>
      <c r="DH56" s="273"/>
      <c r="DI56" s="273"/>
      <c r="DJ56" s="273"/>
      <c r="DK56" s="273"/>
      <c r="DL56" s="273"/>
      <c r="DM56" s="273"/>
      <c r="DN56" s="273"/>
      <c r="DO56" s="273"/>
      <c r="DP56" s="273"/>
      <c r="DQ56" s="273"/>
      <c r="DR56" s="273"/>
      <c r="DS56" s="273"/>
      <c r="DT56" s="273"/>
      <c r="DU56" s="273"/>
      <c r="DV56" s="273"/>
      <c r="DW56" s="273"/>
      <c r="DX56" s="273"/>
      <c r="DY56" s="273"/>
      <c r="DZ56" s="273"/>
      <c r="EA56" s="273"/>
      <c r="EB56" s="273"/>
      <c r="EC56" s="273"/>
      <c r="ED56" s="273"/>
      <c r="EE56" s="273"/>
      <c r="EF56" s="273"/>
      <c r="EG56" s="273"/>
      <c r="EH56" s="273"/>
      <c r="EI56" s="273"/>
      <c r="EJ56" s="273"/>
      <c r="EK56" s="273"/>
      <c r="EL56" s="273"/>
      <c r="EM56" s="273"/>
      <c r="EN56" s="273"/>
      <c r="EO56" s="273"/>
      <c r="EP56" s="273"/>
      <c r="EQ56" s="273"/>
      <c r="ER56" s="273"/>
      <c r="ES56" s="273"/>
      <c r="ET56" s="273"/>
      <c r="EU56" s="273"/>
      <c r="EV56" s="273"/>
      <c r="EW56" s="273"/>
      <c r="EX56" s="273"/>
      <c r="EY56" s="273"/>
      <c r="EZ56" s="273"/>
      <c r="FA56" s="273"/>
      <c r="FB56" s="273"/>
      <c r="FC56" s="273"/>
      <c r="FD56" s="273"/>
      <c r="FE56" s="273"/>
      <c r="FF56" s="273"/>
      <c r="FG56" s="273"/>
      <c r="FH56" s="273"/>
      <c r="FI56" s="273"/>
      <c r="FJ56" s="273"/>
      <c r="FK56" s="273"/>
      <c r="FL56" s="273"/>
      <c r="FM56" s="273"/>
      <c r="FN56" s="273"/>
      <c r="FO56" s="273"/>
      <c r="FP56" s="273"/>
      <c r="FQ56" s="273"/>
      <c r="FR56" s="273"/>
      <c r="FS56" s="273"/>
      <c r="FT56" s="273"/>
      <c r="FU56" s="273"/>
      <c r="FV56" s="273"/>
      <c r="FW56" s="273"/>
      <c r="FX56" s="273"/>
      <c r="FY56" s="273"/>
      <c r="FZ56" s="273"/>
      <c r="GA56" s="273"/>
      <c r="GB56" s="273"/>
      <c r="GC56" s="273"/>
      <c r="GD56" s="273"/>
      <c r="GE56" s="273"/>
      <c r="GF56" s="273"/>
      <c r="GG56" s="273"/>
      <c r="GH56" s="273"/>
      <c r="GI56" s="273"/>
      <c r="GJ56" s="273"/>
      <c r="GK56" s="273"/>
      <c r="GL56" s="273"/>
      <c r="GM56" s="273"/>
      <c r="GN56" s="273"/>
      <c r="GO56" s="273"/>
      <c r="GP56" s="273"/>
      <c r="GQ56" s="273"/>
      <c r="GR56" s="273"/>
      <c r="GS56" s="273"/>
      <c r="GT56" s="273"/>
      <c r="GU56" s="273"/>
      <c r="GV56" s="273"/>
      <c r="GW56" s="273"/>
      <c r="GX56" s="273"/>
      <c r="GY56" s="273"/>
      <c r="GZ56" s="273"/>
      <c r="HA56" s="273"/>
      <c r="HB56" s="273"/>
      <c r="HC56" s="273"/>
      <c r="HD56" s="273"/>
      <c r="HE56" s="273"/>
      <c r="HF56" s="273"/>
      <c r="HG56" s="273"/>
      <c r="HH56" s="273"/>
      <c r="HI56" s="273"/>
      <c r="HJ56" s="273"/>
      <c r="HK56" s="273"/>
      <c r="HL56" s="273"/>
      <c r="HM56" s="273"/>
      <c r="HN56" s="273"/>
      <c r="HO56" s="273"/>
      <c r="HP56" s="273"/>
      <c r="HQ56" s="273"/>
      <c r="HR56" s="273"/>
      <c r="HS56" s="273"/>
      <c r="HT56" s="273"/>
      <c r="HU56" s="273"/>
      <c r="HV56" s="273"/>
      <c r="HW56" s="273"/>
      <c r="HX56" s="273"/>
      <c r="HY56" s="273"/>
      <c r="HZ56" s="273"/>
      <c r="IA56" s="273"/>
      <c r="IB56" s="273"/>
      <c r="IC56" s="273"/>
      <c r="ID56" s="273"/>
      <c r="IE56" s="273"/>
      <c r="IF56" s="273"/>
      <c r="IG56" s="273"/>
      <c r="IH56" s="273"/>
      <c r="II56" s="273"/>
      <c r="IJ56" s="273"/>
      <c r="IK56" s="273"/>
      <c r="IL56" s="273"/>
      <c r="IM56" s="273"/>
      <c r="IN56" s="273"/>
      <c r="IO56" s="273"/>
      <c r="IP56" s="273"/>
      <c r="IQ56" s="273"/>
      <c r="IR56" s="273"/>
      <c r="IS56" s="273"/>
      <c r="IT56" s="273"/>
      <c r="IU56" s="273"/>
      <c r="IV56" s="273"/>
      <c r="IW56" s="273"/>
      <c r="IX56" s="273"/>
      <c r="IY56" s="273"/>
      <c r="IZ56" s="273"/>
      <c r="JA56" s="273"/>
      <c r="JB56" s="273"/>
      <c r="JC56" s="273"/>
      <c r="JD56" s="273"/>
      <c r="JE56" s="273"/>
      <c r="JF56" s="273"/>
      <c r="JG56" s="273"/>
      <c r="JH56" s="273"/>
      <c r="JI56" s="273"/>
      <c r="JJ56" s="273"/>
      <c r="JK56" s="273"/>
      <c r="JL56" s="273"/>
      <c r="JM56" s="273"/>
      <c r="JN56" s="273"/>
      <c r="JO56" s="273"/>
      <c r="JP56" s="273"/>
      <c r="JQ56" s="273"/>
      <c r="JR56" s="273"/>
      <c r="JS56" s="273"/>
      <c r="JT56" s="273"/>
      <c r="JU56" s="273"/>
      <c r="JV56" s="273"/>
      <c r="JW56" s="273"/>
      <c r="JX56" s="273"/>
      <c r="JY56" s="273"/>
      <c r="JZ56" s="273"/>
      <c r="KA56" s="273"/>
      <c r="KB56" s="273"/>
      <c r="KC56" s="273"/>
      <c r="KD56" s="273"/>
      <c r="KE56" s="273"/>
      <c r="KF56" s="273"/>
      <c r="KG56" s="273"/>
      <c r="KH56" s="273"/>
      <c r="KI56" s="273"/>
      <c r="KJ56" s="273"/>
      <c r="KK56" s="273"/>
      <c r="KL56" s="273"/>
      <c r="KM56" s="273"/>
      <c r="KN56" s="273"/>
      <c r="KO56" s="273"/>
      <c r="KP56" s="273"/>
      <c r="KQ56" s="273"/>
      <c r="KR56" s="273"/>
      <c r="KS56" s="273"/>
      <c r="KT56" s="273"/>
      <c r="KU56" s="273"/>
      <c r="KV56" s="273"/>
      <c r="KW56" s="273"/>
      <c r="KX56" s="273"/>
      <c r="KY56" s="273"/>
      <c r="KZ56" s="273"/>
      <c r="LA56" s="273"/>
      <c r="LB56" s="273"/>
      <c r="LC56" s="273"/>
      <c r="LD56" s="273"/>
      <c r="LE56" s="273"/>
      <c r="LF56" s="273"/>
      <c r="LG56" s="273"/>
      <c r="LH56" s="273"/>
      <c r="LI56" s="273"/>
      <c r="LJ56" s="273"/>
      <c r="LK56" s="273"/>
      <c r="LL56" s="273"/>
      <c r="LM56" s="273"/>
      <c r="LN56" s="273"/>
      <c r="LO56" s="273"/>
      <c r="LP56" s="273"/>
      <c r="LQ56" s="273"/>
      <c r="LR56" s="273"/>
      <c r="LS56" s="273"/>
      <c r="LT56" s="273"/>
      <c r="LU56" s="273"/>
      <c r="LV56" s="273"/>
      <c r="LW56" s="273"/>
      <c r="LX56" s="273"/>
      <c r="LY56" s="273"/>
      <c r="LZ56" s="273"/>
      <c r="MA56" s="273"/>
      <c r="MB56" s="273"/>
      <c r="MC56" s="273"/>
      <c r="MD56" s="273"/>
      <c r="ME56" s="273"/>
      <c r="MF56" s="273"/>
      <c r="MG56" s="273"/>
      <c r="MH56" s="273"/>
      <c r="MI56" s="273"/>
      <c r="MJ56" s="273"/>
      <c r="MK56" s="273"/>
      <c r="ML56" s="273"/>
      <c r="MM56" s="273"/>
      <c r="MN56" s="273"/>
      <c r="MO56" s="273"/>
      <c r="MP56" s="273"/>
      <c r="MQ56" s="273"/>
      <c r="MR56" s="273"/>
      <c r="MS56" s="273"/>
      <c r="MT56" s="273"/>
      <c r="MU56" s="273"/>
      <c r="MV56" s="273"/>
      <c r="MW56" s="273"/>
      <c r="MX56" s="273"/>
      <c r="MY56" s="273"/>
      <c r="MZ56" s="273"/>
      <c r="NA56" s="273"/>
      <c r="NB56" s="273"/>
      <c r="NC56" s="273"/>
      <c r="ND56" s="273"/>
      <c r="NE56" s="273"/>
      <c r="NF56" s="273"/>
      <c r="NG56" s="273"/>
      <c r="NH56" s="273"/>
      <c r="NI56" s="273"/>
      <c r="NJ56" s="273"/>
      <c r="NK56" s="273"/>
      <c r="NL56" s="273"/>
      <c r="NM56" s="273"/>
      <c r="NN56" s="273"/>
      <c r="NO56" s="273"/>
      <c r="NP56" s="273"/>
      <c r="NQ56" s="273"/>
      <c r="NR56" s="273"/>
      <c r="NS56" s="273"/>
      <c r="NT56" s="273"/>
      <c r="NU56" s="273"/>
      <c r="NV56" s="273"/>
      <c r="NW56" s="273"/>
      <c r="NX56" s="273"/>
      <c r="NY56" s="273"/>
      <c r="NZ56" s="273"/>
      <c r="OA56" s="273"/>
      <c r="OB56" s="273"/>
      <c r="OC56" s="273"/>
      <c r="OD56" s="273"/>
      <c r="OE56" s="273"/>
      <c r="OF56" s="273"/>
      <c r="OG56" s="273"/>
      <c r="OH56" s="273"/>
      <c r="OI56" s="273"/>
      <c r="OJ56" s="273"/>
      <c r="OK56" s="273"/>
      <c r="OL56" s="273"/>
      <c r="OM56" s="273"/>
      <c r="ON56" s="273"/>
      <c r="OO56" s="273"/>
      <c r="OP56" s="273"/>
      <c r="OQ56" s="273"/>
      <c r="OR56" s="273"/>
      <c r="OS56" s="273"/>
      <c r="OT56" s="273"/>
      <c r="OU56" s="273"/>
      <c r="OV56" s="273"/>
      <c r="OW56" s="273"/>
      <c r="OX56" s="273"/>
      <c r="OY56" s="273"/>
      <c r="OZ56" s="273"/>
      <c r="PA56" s="273"/>
      <c r="PB56" s="273"/>
      <c r="PC56" s="273"/>
      <c r="PD56" s="273"/>
      <c r="PE56" s="273"/>
      <c r="PF56" s="273"/>
      <c r="PG56" s="273"/>
      <c r="PH56" s="273"/>
      <c r="PI56" s="273"/>
      <c r="PJ56" s="273"/>
      <c r="PK56" s="273"/>
      <c r="PL56" s="273"/>
      <c r="PM56" s="273"/>
      <c r="PN56" s="273"/>
      <c r="PO56" s="273"/>
      <c r="PP56" s="273"/>
      <c r="PQ56" s="273"/>
      <c r="PR56" s="273"/>
      <c r="PS56" s="273"/>
      <c r="PT56" s="273"/>
      <c r="PU56" s="273"/>
      <c r="PV56" s="273"/>
      <c r="PW56" s="273"/>
      <c r="PX56" s="273"/>
      <c r="PY56" s="273"/>
      <c r="PZ56" s="273"/>
      <c r="QA56" s="273"/>
      <c r="QB56" s="273"/>
      <c r="QC56" s="273"/>
      <c r="QD56" s="273"/>
      <c r="QE56" s="273"/>
      <c r="QF56" s="273"/>
      <c r="QG56" s="273"/>
      <c r="QH56" s="273"/>
      <c r="QI56" s="273"/>
      <c r="QJ56" s="273"/>
      <c r="QK56" s="273"/>
      <c r="QL56" s="273"/>
      <c r="QM56" s="273"/>
      <c r="QN56" s="273"/>
      <c r="QO56" s="273"/>
      <c r="QP56" s="273"/>
      <c r="QQ56" s="273"/>
      <c r="QR56" s="273"/>
      <c r="QS56" s="273"/>
      <c r="QT56" s="273"/>
      <c r="QU56" s="273"/>
      <c r="QV56" s="273"/>
      <c r="QW56" s="273"/>
      <c r="QX56" s="273"/>
      <c r="QY56" s="273"/>
      <c r="QZ56" s="273"/>
      <c r="RA56" s="273"/>
      <c r="RB56" s="273"/>
      <c r="RC56" s="273"/>
      <c r="RD56" s="273"/>
      <c r="RE56" s="273"/>
      <c r="RF56" s="273"/>
      <c r="RG56" s="273"/>
      <c r="RH56" s="273"/>
      <c r="RI56" s="273"/>
      <c r="RJ56" s="273"/>
      <c r="RK56" s="273"/>
      <c r="RL56" s="273"/>
      <c r="RM56" s="273"/>
      <c r="RN56" s="273"/>
      <c r="RO56" s="273"/>
      <c r="RP56" s="273"/>
      <c r="RQ56" s="273"/>
      <c r="RR56" s="273"/>
      <c r="RS56" s="273"/>
      <c r="RT56" s="273"/>
      <c r="RU56" s="273"/>
      <c r="RV56" s="273"/>
      <c r="RW56" s="273"/>
      <c r="RX56" s="273"/>
      <c r="RY56" s="273"/>
      <c r="RZ56" s="273"/>
      <c r="SA56" s="273"/>
      <c r="SB56" s="273"/>
      <c r="SC56" s="273"/>
      <c r="SD56" s="273"/>
      <c r="SE56" s="273"/>
      <c r="SF56" s="273"/>
      <c r="SG56" s="273"/>
      <c r="SH56" s="273"/>
      <c r="SI56" s="273"/>
      <c r="SJ56" s="273"/>
      <c r="SK56" s="273"/>
      <c r="SL56" s="273"/>
      <c r="SM56" s="273"/>
      <c r="SN56" s="273"/>
      <c r="SO56" s="273"/>
      <c r="SP56" s="273"/>
      <c r="SQ56" s="273"/>
      <c r="SR56" s="273"/>
      <c r="SS56" s="273"/>
      <c r="ST56" s="273"/>
      <c r="SU56" s="273"/>
      <c r="SV56" s="273"/>
      <c r="SW56" s="273"/>
      <c r="SX56" s="273"/>
      <c r="SY56" s="273"/>
      <c r="SZ56" s="273"/>
      <c r="TA56" s="273"/>
      <c r="TB56" s="273"/>
      <c r="TC56" s="273"/>
      <c r="TD56" s="273"/>
      <c r="TE56" s="273"/>
      <c r="TF56" s="273"/>
      <c r="TG56" s="273"/>
      <c r="TH56" s="273"/>
      <c r="TI56" s="273"/>
      <c r="TJ56" s="273"/>
      <c r="TK56" s="273"/>
      <c r="TL56" s="273"/>
      <c r="TM56" s="273"/>
      <c r="TN56" s="273"/>
      <c r="TO56" s="273"/>
      <c r="TP56" s="273"/>
      <c r="TQ56" s="273"/>
      <c r="TR56" s="273"/>
      <c r="TS56" s="273"/>
      <c r="TT56" s="273"/>
      <c r="TU56" s="273"/>
      <c r="TV56" s="273"/>
      <c r="TW56" s="273"/>
      <c r="TX56" s="273"/>
      <c r="TY56" s="273"/>
      <c r="TZ56" s="273"/>
      <c r="UA56" s="273"/>
      <c r="UB56" s="273"/>
      <c r="UC56" s="273"/>
      <c r="UD56" s="273"/>
      <c r="UE56" s="273"/>
      <c r="UF56" s="273"/>
      <c r="UG56" s="273"/>
      <c r="UH56" s="273"/>
      <c r="UI56" s="273"/>
      <c r="UJ56" s="273"/>
      <c r="UK56" s="273"/>
      <c r="UL56" s="273"/>
      <c r="UM56" s="273"/>
      <c r="UN56" s="273"/>
      <c r="UO56" s="273"/>
      <c r="UP56" s="273"/>
      <c r="UQ56" s="273"/>
      <c r="UR56" s="273"/>
      <c r="US56" s="273"/>
      <c r="UT56" s="273"/>
      <c r="UU56" s="273"/>
      <c r="UV56" s="273"/>
      <c r="UW56" s="273"/>
      <c r="UX56" s="273"/>
      <c r="UY56" s="273"/>
      <c r="UZ56" s="273"/>
      <c r="VA56" s="273"/>
      <c r="VB56" s="273"/>
      <c r="VC56" s="273"/>
      <c r="VD56" s="273"/>
      <c r="VE56" s="273"/>
      <c r="VF56" s="273"/>
      <c r="VG56" s="273"/>
      <c r="VH56" s="273"/>
      <c r="VI56" s="273"/>
      <c r="VJ56" s="273"/>
      <c r="VK56" s="273"/>
      <c r="VL56" s="273"/>
      <c r="VM56" s="273"/>
      <c r="VN56" s="273"/>
      <c r="VO56" s="273"/>
      <c r="VP56" s="273"/>
      <c r="VQ56" s="273"/>
      <c r="VR56" s="273"/>
      <c r="VS56" s="273"/>
      <c r="VT56" s="273"/>
      <c r="VU56" s="273"/>
      <c r="VV56" s="273"/>
      <c r="VW56" s="273"/>
      <c r="VX56" s="273"/>
      <c r="VY56" s="273"/>
      <c r="VZ56" s="273"/>
      <c r="WA56" s="273"/>
      <c r="WB56" s="273"/>
      <c r="WC56" s="273"/>
      <c r="WD56" s="273"/>
      <c r="WE56" s="273"/>
      <c r="WF56" s="273"/>
      <c r="WG56" s="273"/>
      <c r="WH56" s="273"/>
      <c r="WI56" s="273"/>
      <c r="WJ56" s="273"/>
      <c r="WK56" s="273"/>
      <c r="WL56" s="273"/>
      <c r="WM56" s="273"/>
      <c r="WN56" s="273"/>
      <c r="WO56" s="273"/>
      <c r="WP56" s="273"/>
      <c r="WQ56" s="273"/>
      <c r="WR56" s="273"/>
      <c r="WS56" s="273"/>
      <c r="WT56" s="273"/>
      <c r="WU56" s="273"/>
      <c r="WV56" s="273"/>
      <c r="WW56" s="273"/>
      <c r="WX56" s="273"/>
      <c r="WY56" s="273"/>
      <c r="WZ56" s="273"/>
      <c r="XA56" s="273"/>
      <c r="XB56" s="273"/>
      <c r="XC56" s="273"/>
      <c r="XD56" s="273"/>
      <c r="XE56" s="273"/>
      <c r="XF56" s="273"/>
      <c r="XG56" s="273"/>
      <c r="XH56" s="273"/>
      <c r="XI56" s="273"/>
      <c r="XJ56" s="273"/>
      <c r="XK56" s="273"/>
      <c r="XL56" s="273"/>
      <c r="XM56" s="273"/>
      <c r="XN56" s="273"/>
      <c r="XO56" s="273"/>
      <c r="XP56" s="273"/>
      <c r="XQ56" s="273"/>
      <c r="XR56" s="273"/>
      <c r="XS56" s="273"/>
      <c r="XT56" s="273"/>
      <c r="XU56" s="273"/>
      <c r="XV56" s="273"/>
      <c r="XW56" s="273"/>
      <c r="XX56" s="273"/>
      <c r="XY56" s="273"/>
      <c r="XZ56" s="273"/>
      <c r="YA56" s="273"/>
      <c r="YB56" s="273"/>
      <c r="YC56" s="273"/>
      <c r="YD56" s="273"/>
      <c r="YE56" s="273"/>
      <c r="YF56" s="273"/>
      <c r="YG56" s="273"/>
      <c r="YH56" s="273"/>
      <c r="YI56" s="273"/>
      <c r="YJ56" s="273"/>
      <c r="YK56" s="273"/>
      <c r="YL56" s="273"/>
      <c r="YM56" s="273"/>
      <c r="YN56" s="273"/>
      <c r="YO56" s="273"/>
      <c r="YP56" s="273"/>
      <c r="YQ56" s="273"/>
      <c r="YR56" s="273"/>
      <c r="YS56" s="273"/>
      <c r="YT56" s="273"/>
      <c r="YU56" s="273"/>
      <c r="YV56" s="273"/>
      <c r="YW56" s="273"/>
      <c r="YX56" s="273"/>
      <c r="YY56" s="273"/>
      <c r="YZ56" s="273"/>
      <c r="ZA56" s="273"/>
      <c r="ZB56" s="273"/>
      <c r="ZC56" s="273"/>
      <c r="ZD56" s="273"/>
      <c r="ZE56" s="273"/>
      <c r="ZF56" s="273"/>
      <c r="ZG56" s="273"/>
      <c r="ZH56" s="273"/>
      <c r="ZI56" s="273"/>
      <c r="ZJ56" s="273"/>
      <c r="ZK56" s="273"/>
      <c r="ZL56" s="273"/>
      <c r="ZM56" s="273"/>
      <c r="ZN56" s="273"/>
      <c r="ZO56" s="273"/>
      <c r="ZP56" s="273"/>
      <c r="ZQ56" s="273"/>
      <c r="ZR56" s="273"/>
      <c r="ZS56" s="273"/>
      <c r="ZT56" s="273"/>
      <c r="ZU56" s="273"/>
      <c r="ZV56" s="273"/>
      <c r="ZW56" s="273"/>
      <c r="ZX56" s="273"/>
      <c r="ZY56" s="273"/>
      <c r="ZZ56" s="273"/>
      <c r="AAA56" s="273"/>
      <c r="AAB56" s="273"/>
      <c r="AAC56" s="273"/>
      <c r="AAD56" s="273"/>
      <c r="AAE56" s="273"/>
      <c r="AAF56" s="273"/>
      <c r="AAG56" s="273"/>
      <c r="AAH56" s="273"/>
      <c r="AAI56" s="273"/>
      <c r="AAJ56" s="273"/>
      <c r="AAK56" s="273"/>
      <c r="AAL56" s="273"/>
      <c r="AAM56" s="273"/>
      <c r="AAN56" s="273"/>
      <c r="AAO56" s="273"/>
      <c r="AAP56" s="273"/>
      <c r="AAQ56" s="273"/>
      <c r="AAR56" s="273"/>
      <c r="AAS56" s="273"/>
      <c r="AAT56" s="273"/>
      <c r="AAU56" s="273"/>
      <c r="AAV56" s="273"/>
      <c r="AAW56" s="273"/>
      <c r="AAX56" s="273"/>
      <c r="AAY56" s="273"/>
      <c r="AAZ56" s="273"/>
      <c r="ABA56" s="273"/>
      <c r="ABB56" s="273"/>
      <c r="ABC56" s="273"/>
      <c r="ABD56" s="273"/>
      <c r="ABE56" s="273"/>
      <c r="ABF56" s="273"/>
      <c r="ABG56" s="273"/>
      <c r="ABH56" s="273"/>
      <c r="ABI56" s="273"/>
      <c r="ABJ56" s="273"/>
      <c r="ABK56" s="273"/>
      <c r="ABL56" s="273"/>
      <c r="ABM56" s="273"/>
      <c r="ABN56" s="273"/>
      <c r="ABO56" s="273"/>
      <c r="ABP56" s="273"/>
      <c r="ABQ56" s="273"/>
      <c r="ABR56" s="273"/>
      <c r="ABS56" s="273"/>
      <c r="ABT56" s="273"/>
      <c r="ABU56" s="273"/>
      <c r="ABV56" s="273"/>
      <c r="ABW56" s="273"/>
      <c r="ABX56" s="273"/>
      <c r="ABY56" s="273"/>
      <c r="ABZ56" s="273"/>
      <c r="ACA56" s="273"/>
      <c r="ACB56" s="273"/>
      <c r="ACC56" s="273"/>
      <c r="ACD56" s="273"/>
      <c r="ACE56" s="273"/>
      <c r="ACF56" s="273"/>
      <c r="ACG56" s="273"/>
      <c r="ACH56" s="273"/>
      <c r="ACI56" s="273"/>
      <c r="ACJ56" s="273"/>
      <c r="ACK56" s="273"/>
      <c r="ACL56" s="273"/>
      <c r="ACM56" s="273"/>
      <c r="ACN56" s="273"/>
      <c r="ACO56" s="273"/>
      <c r="ACP56" s="273"/>
      <c r="ACQ56" s="273"/>
      <c r="ACR56" s="273"/>
      <c r="ACS56" s="273"/>
      <c r="ACT56" s="273"/>
      <c r="ACU56" s="273"/>
      <c r="ACV56" s="273"/>
      <c r="ACW56" s="273"/>
      <c r="ACX56" s="273"/>
      <c r="ACY56" s="273"/>
      <c r="ACZ56" s="273"/>
      <c r="ADA56" s="273"/>
      <c r="ADB56" s="273"/>
      <c r="ADC56" s="273"/>
      <c r="ADD56" s="273"/>
      <c r="ADE56" s="273"/>
      <c r="ADF56" s="273"/>
      <c r="ADG56" s="273"/>
      <c r="ADH56" s="273"/>
      <c r="ADI56" s="273"/>
      <c r="ADJ56" s="273"/>
      <c r="ADK56" s="273"/>
      <c r="ADL56" s="273"/>
      <c r="ADM56" s="273"/>
      <c r="ADN56" s="273"/>
      <c r="ADO56" s="273"/>
      <c r="ADP56" s="273"/>
      <c r="ADQ56" s="273"/>
      <c r="ADR56" s="273"/>
      <c r="ADS56" s="273"/>
      <c r="ADT56" s="273"/>
      <c r="ADU56" s="273"/>
      <c r="ADV56" s="273"/>
      <c r="ADW56" s="273"/>
      <c r="ADX56" s="273"/>
      <c r="ADY56" s="273"/>
      <c r="ADZ56" s="273"/>
      <c r="AEA56" s="273"/>
      <c r="AEB56" s="273"/>
      <c r="AEC56" s="273"/>
      <c r="AED56" s="273"/>
      <c r="AEE56" s="273"/>
      <c r="AEF56" s="273"/>
      <c r="AEG56" s="273"/>
      <c r="AEH56" s="273"/>
      <c r="AEI56" s="273"/>
      <c r="AEJ56" s="273"/>
      <c r="AEK56" s="273"/>
      <c r="AEL56" s="273"/>
      <c r="AEM56" s="273"/>
      <c r="AEN56" s="273"/>
      <c r="AEO56" s="273"/>
      <c r="AEP56" s="273"/>
      <c r="AEQ56" s="273"/>
      <c r="AER56" s="273"/>
      <c r="AES56" s="273"/>
      <c r="AET56" s="273"/>
      <c r="AEU56" s="273"/>
      <c r="AEV56" s="273"/>
      <c r="AEW56" s="273"/>
      <c r="AEX56" s="273"/>
      <c r="AEY56" s="273"/>
      <c r="AEZ56" s="273"/>
      <c r="AFA56" s="273"/>
      <c r="AFB56" s="273"/>
      <c r="AFC56" s="273"/>
      <c r="AFD56" s="273"/>
      <c r="AFE56" s="273"/>
      <c r="AFF56" s="273"/>
      <c r="AFG56" s="273"/>
      <c r="AFH56" s="273"/>
      <c r="AFI56" s="273"/>
      <c r="AFJ56" s="273"/>
      <c r="AFK56" s="273"/>
      <c r="AFL56" s="273"/>
      <c r="AFM56" s="273"/>
      <c r="AFN56" s="273"/>
      <c r="AFO56" s="273"/>
      <c r="AFP56" s="273"/>
      <c r="AFQ56" s="273"/>
      <c r="AFR56" s="273"/>
      <c r="AFS56" s="273"/>
      <c r="AFT56" s="273"/>
      <c r="AFU56" s="273"/>
      <c r="AFV56" s="273"/>
      <c r="AFW56" s="273"/>
      <c r="AFX56" s="273"/>
      <c r="AFY56" s="273"/>
      <c r="AFZ56" s="273"/>
      <c r="AGA56" s="273"/>
      <c r="AGB56" s="273"/>
      <c r="AGC56" s="273"/>
      <c r="AGD56" s="273"/>
      <c r="AGE56" s="273"/>
      <c r="AGF56" s="273"/>
      <c r="AGG56" s="273"/>
      <c r="AGH56" s="273"/>
      <c r="AGI56" s="273"/>
      <c r="AGJ56" s="273"/>
      <c r="AGK56" s="273"/>
      <c r="AGL56" s="273"/>
      <c r="AGM56" s="273"/>
      <c r="AGN56" s="273"/>
      <c r="AGO56" s="273"/>
      <c r="AGP56" s="273"/>
      <c r="AGQ56" s="273"/>
      <c r="AGR56" s="273"/>
      <c r="AGS56" s="273"/>
      <c r="AGT56" s="273"/>
      <c r="AGU56" s="273"/>
      <c r="AGV56" s="273"/>
      <c r="AGW56" s="273"/>
      <c r="AGX56" s="273"/>
      <c r="AGY56" s="273"/>
      <c r="AGZ56" s="273"/>
      <c r="AHA56" s="273"/>
      <c r="AHB56" s="273"/>
      <c r="AHC56" s="273"/>
      <c r="AHD56" s="273"/>
      <c r="AHE56" s="273"/>
      <c r="AHF56" s="273"/>
      <c r="AHG56" s="273"/>
      <c r="AHH56" s="273"/>
      <c r="AHI56" s="273"/>
      <c r="AHJ56" s="273"/>
      <c r="AHK56" s="273"/>
      <c r="AHL56" s="273"/>
      <c r="AHM56" s="273"/>
      <c r="AHN56" s="273"/>
      <c r="AHO56" s="273"/>
      <c r="AHP56" s="273"/>
      <c r="AHQ56" s="273"/>
      <c r="AHR56" s="273"/>
      <c r="AHS56" s="273"/>
      <c r="AHT56" s="273"/>
      <c r="AHU56" s="273"/>
      <c r="AHV56" s="273"/>
      <c r="AHW56" s="273"/>
      <c r="AHX56" s="273"/>
      <c r="AHY56" s="273"/>
      <c r="AHZ56" s="273"/>
      <c r="AIA56" s="273"/>
      <c r="AIB56" s="273"/>
      <c r="AIC56" s="273"/>
      <c r="AID56" s="273"/>
      <c r="AIE56" s="273"/>
      <c r="AIF56" s="273"/>
      <c r="AIG56" s="273"/>
      <c r="AIH56" s="273"/>
      <c r="AII56" s="273"/>
      <c r="AIJ56" s="273"/>
      <c r="AIK56" s="273"/>
      <c r="AIL56" s="273"/>
      <c r="AIM56" s="273"/>
      <c r="AIN56" s="273"/>
      <c r="AIO56" s="273"/>
      <c r="AIP56" s="273"/>
      <c r="AIQ56" s="273"/>
      <c r="AIR56" s="273"/>
      <c r="AIS56" s="273"/>
      <c r="AIT56" s="273"/>
      <c r="AIU56" s="273"/>
      <c r="AIV56" s="273"/>
      <c r="AIW56" s="273"/>
      <c r="AIX56" s="273"/>
      <c r="AIY56" s="273"/>
      <c r="AIZ56" s="273"/>
      <c r="AJA56" s="273"/>
      <c r="AJB56" s="273"/>
      <c r="AJC56" s="273"/>
      <c r="AJD56" s="273"/>
      <c r="AJE56" s="273"/>
      <c r="AJF56" s="273"/>
      <c r="AJG56" s="273"/>
      <c r="AJH56" s="273"/>
      <c r="AJI56" s="273"/>
      <c r="AJJ56" s="273"/>
      <c r="AJK56" s="273"/>
      <c r="AJL56" s="273"/>
      <c r="AJM56" s="273"/>
      <c r="AJN56" s="273"/>
      <c r="AJO56" s="273"/>
      <c r="AJP56" s="273"/>
      <c r="AJQ56" s="273"/>
      <c r="AJR56" s="273"/>
      <c r="AJS56" s="273"/>
      <c r="AJT56" s="273"/>
      <c r="AJU56" s="273"/>
      <c r="AJV56" s="273"/>
      <c r="AJW56" s="273"/>
      <c r="AJX56" s="273"/>
      <c r="AJY56" s="273"/>
      <c r="AJZ56" s="273"/>
      <c r="AKA56" s="273"/>
      <c r="AKB56" s="273"/>
      <c r="AKC56" s="273"/>
      <c r="AKD56" s="273"/>
      <c r="AKE56" s="273"/>
      <c r="AKF56" s="273"/>
      <c r="AKG56" s="273"/>
      <c r="AKH56" s="273"/>
      <c r="AKI56" s="273"/>
      <c r="AKJ56" s="273"/>
      <c r="AKK56" s="273"/>
      <c r="AKL56" s="273"/>
      <c r="AKM56" s="273"/>
      <c r="AKN56" s="273"/>
      <c r="AKO56" s="273"/>
      <c r="AKP56" s="273"/>
      <c r="AKQ56" s="273"/>
      <c r="AKR56" s="273"/>
      <c r="AKS56" s="273"/>
      <c r="AKT56" s="273"/>
      <c r="AKU56" s="273"/>
      <c r="AKV56" s="273"/>
      <c r="AKW56" s="273"/>
      <c r="AKX56" s="273"/>
      <c r="AKY56" s="273"/>
      <c r="AKZ56" s="273"/>
      <c r="ALA56" s="273"/>
      <c r="ALB56" s="273"/>
      <c r="ALC56" s="273"/>
      <c r="ALD56" s="273"/>
      <c r="ALE56" s="273"/>
      <c r="ALF56" s="273"/>
      <c r="ALG56" s="273"/>
      <c r="ALH56" s="273"/>
      <c r="ALI56" s="273"/>
      <c r="ALJ56" s="273"/>
      <c r="ALK56" s="273"/>
      <c r="ALL56" s="273"/>
      <c r="ALM56" s="273"/>
      <c r="ALN56" s="273"/>
      <c r="ALO56" s="273"/>
      <c r="ALP56" s="273"/>
      <c r="ALQ56" s="273"/>
      <c r="ALR56" s="273"/>
      <c r="ALS56" s="273"/>
      <c r="ALT56" s="273"/>
      <c r="ALU56" s="273"/>
      <c r="ALV56" s="273"/>
      <c r="ALW56" s="273"/>
      <c r="ALX56" s="273"/>
      <c r="ALY56" s="273"/>
      <c r="ALZ56" s="273"/>
      <c r="AMA56" s="273"/>
      <c r="AMB56" s="273"/>
      <c r="AMC56" s="273"/>
      <c r="AMD56" s="273"/>
      <c r="AME56" s="273"/>
      <c r="AMF56" s="273"/>
      <c r="AMG56" s="273"/>
      <c r="AMH56" s="273"/>
      <c r="AMI56" s="273"/>
      <c r="AMJ56" s="273"/>
    </row>
    <row r="57" spans="1:1024" ht="13.5" customHeight="1" x14ac:dyDescent="0.2">
      <c r="A57" s="341">
        <v>46</v>
      </c>
      <c r="B57" s="342">
        <v>1</v>
      </c>
      <c r="C57" s="375"/>
      <c r="D57" s="370" t="s">
        <v>77</v>
      </c>
      <c r="E57" s="344" t="s">
        <v>78</v>
      </c>
      <c r="F57" s="383"/>
      <c r="G57" s="383"/>
      <c r="H57" s="359"/>
      <c r="I57" s="359"/>
      <c r="J57" s="400"/>
      <c r="K57" s="348"/>
      <c r="L57" s="348"/>
      <c r="M57" s="348"/>
      <c r="N57" s="348"/>
      <c r="O57" s="348"/>
      <c r="P57" s="349"/>
      <c r="Q57" s="349"/>
      <c r="R57" s="367"/>
      <c r="S57" s="351"/>
      <c r="T57" s="362">
        <v>46</v>
      </c>
      <c r="U57" s="399" t="s">
        <v>77</v>
      </c>
      <c r="V57" s="363" t="s">
        <v>78</v>
      </c>
      <c r="W57" s="383"/>
      <c r="X57" s="383"/>
      <c r="Y57" s="359"/>
      <c r="Z57" s="359"/>
      <c r="AA57" s="400"/>
      <c r="AB57" s="364"/>
      <c r="AC57" s="355"/>
      <c r="AD57" s="355"/>
      <c r="AE57" s="356"/>
      <c r="AF57" s="365"/>
      <c r="AG57" s="365"/>
      <c r="AH57" s="365"/>
      <c r="AI57" s="365"/>
      <c r="AJ57" s="365"/>
      <c r="AK57" s="365"/>
      <c r="AL57" s="365"/>
      <c r="AM57" s="365"/>
      <c r="AN57" s="365"/>
      <c r="AO57" s="365"/>
      <c r="AP57" s="365"/>
      <c r="AQ57" s="365"/>
      <c r="AR57" s="358"/>
      <c r="AS57" s="358"/>
      <c r="AT57" s="359"/>
      <c r="AU57" s="359"/>
      <c r="AV57" s="359"/>
      <c r="AW57" s="359"/>
      <c r="AX57" s="359"/>
      <c r="AY57" s="359"/>
      <c r="AZ57" s="359"/>
      <c r="BA57" s="359"/>
      <c r="BB57" s="364"/>
      <c r="BC57" s="364"/>
      <c r="BD57" s="355"/>
      <c r="BE57" s="355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  <c r="BZ57" s="273"/>
      <c r="CA57" s="273"/>
      <c r="CB57" s="273"/>
      <c r="CC57" s="273"/>
      <c r="CD57" s="273"/>
      <c r="CE57" s="273"/>
      <c r="CF57" s="273"/>
      <c r="CG57" s="273"/>
      <c r="CH57" s="273"/>
      <c r="CI57" s="273"/>
      <c r="CJ57" s="273"/>
      <c r="CK57" s="273"/>
      <c r="CL57" s="273"/>
      <c r="CM57" s="273"/>
      <c r="CN57" s="273"/>
      <c r="CO57" s="273"/>
      <c r="CP57" s="273"/>
      <c r="CQ57" s="273"/>
      <c r="CR57" s="273"/>
      <c r="CS57" s="273"/>
      <c r="CT57" s="273"/>
      <c r="CU57" s="273"/>
      <c r="CV57" s="273"/>
      <c r="CW57" s="273"/>
      <c r="CX57" s="273"/>
      <c r="CY57" s="273"/>
      <c r="CZ57" s="273"/>
      <c r="DA57" s="273"/>
      <c r="DB57" s="273"/>
      <c r="DC57" s="273"/>
      <c r="DD57" s="273"/>
      <c r="DE57" s="273"/>
      <c r="DF57" s="273"/>
      <c r="DG57" s="273"/>
      <c r="DH57" s="273"/>
      <c r="DI57" s="273"/>
      <c r="DJ57" s="273"/>
      <c r="DK57" s="273"/>
      <c r="DL57" s="273"/>
      <c r="DM57" s="273"/>
      <c r="DN57" s="273"/>
      <c r="DO57" s="273"/>
      <c r="DP57" s="273"/>
      <c r="DQ57" s="273"/>
      <c r="DR57" s="273"/>
      <c r="DS57" s="273"/>
      <c r="DT57" s="273"/>
      <c r="DU57" s="273"/>
      <c r="DV57" s="273"/>
      <c r="DW57" s="273"/>
      <c r="DX57" s="273"/>
      <c r="DY57" s="273"/>
      <c r="DZ57" s="273"/>
      <c r="EA57" s="273"/>
      <c r="EB57" s="273"/>
      <c r="EC57" s="273"/>
      <c r="ED57" s="273"/>
      <c r="EE57" s="273"/>
      <c r="EF57" s="273"/>
      <c r="EG57" s="273"/>
      <c r="EH57" s="273"/>
      <c r="EI57" s="273"/>
      <c r="EJ57" s="273"/>
      <c r="EK57" s="273"/>
      <c r="EL57" s="273"/>
      <c r="EM57" s="273"/>
      <c r="EN57" s="273"/>
      <c r="EO57" s="273"/>
      <c r="EP57" s="273"/>
      <c r="EQ57" s="273"/>
      <c r="ER57" s="273"/>
      <c r="ES57" s="273"/>
      <c r="ET57" s="273"/>
      <c r="EU57" s="273"/>
      <c r="EV57" s="273"/>
      <c r="EW57" s="273"/>
      <c r="EX57" s="273"/>
      <c r="EY57" s="273"/>
      <c r="EZ57" s="273"/>
      <c r="FA57" s="273"/>
      <c r="FB57" s="273"/>
      <c r="FC57" s="273"/>
      <c r="FD57" s="273"/>
      <c r="FE57" s="273"/>
      <c r="FF57" s="273"/>
      <c r="FG57" s="273"/>
      <c r="FH57" s="273"/>
      <c r="FI57" s="273"/>
      <c r="FJ57" s="273"/>
      <c r="FK57" s="273"/>
      <c r="FL57" s="273"/>
      <c r="FM57" s="273"/>
      <c r="FN57" s="273"/>
      <c r="FO57" s="273"/>
      <c r="FP57" s="273"/>
      <c r="FQ57" s="273"/>
      <c r="FR57" s="273"/>
      <c r="FS57" s="273"/>
      <c r="FT57" s="273"/>
      <c r="FU57" s="273"/>
      <c r="FV57" s="273"/>
      <c r="FW57" s="273"/>
      <c r="FX57" s="273"/>
      <c r="FY57" s="273"/>
      <c r="FZ57" s="273"/>
      <c r="GA57" s="273"/>
      <c r="GB57" s="273"/>
      <c r="GC57" s="273"/>
      <c r="GD57" s="273"/>
      <c r="GE57" s="273"/>
      <c r="GF57" s="273"/>
      <c r="GG57" s="273"/>
      <c r="GH57" s="273"/>
      <c r="GI57" s="273"/>
      <c r="GJ57" s="273"/>
      <c r="GK57" s="273"/>
      <c r="GL57" s="273"/>
      <c r="GM57" s="273"/>
      <c r="GN57" s="273"/>
      <c r="GO57" s="273"/>
      <c r="GP57" s="273"/>
      <c r="GQ57" s="273"/>
      <c r="GR57" s="273"/>
      <c r="GS57" s="273"/>
      <c r="GT57" s="273"/>
      <c r="GU57" s="273"/>
      <c r="GV57" s="273"/>
      <c r="GW57" s="273"/>
      <c r="GX57" s="273"/>
      <c r="GY57" s="273"/>
      <c r="GZ57" s="273"/>
      <c r="HA57" s="273"/>
      <c r="HB57" s="273"/>
      <c r="HC57" s="273"/>
      <c r="HD57" s="273"/>
      <c r="HE57" s="273"/>
      <c r="HF57" s="273"/>
      <c r="HG57" s="273"/>
      <c r="HH57" s="273"/>
      <c r="HI57" s="273"/>
      <c r="HJ57" s="273"/>
      <c r="HK57" s="273"/>
      <c r="HL57" s="273"/>
      <c r="HM57" s="273"/>
      <c r="HN57" s="273"/>
      <c r="HO57" s="273"/>
      <c r="HP57" s="273"/>
      <c r="HQ57" s="273"/>
      <c r="HR57" s="273"/>
      <c r="HS57" s="273"/>
      <c r="HT57" s="273"/>
      <c r="HU57" s="273"/>
      <c r="HV57" s="273"/>
      <c r="HW57" s="273"/>
      <c r="HX57" s="273"/>
      <c r="HY57" s="273"/>
      <c r="HZ57" s="273"/>
      <c r="IA57" s="273"/>
      <c r="IB57" s="273"/>
      <c r="IC57" s="273"/>
      <c r="ID57" s="273"/>
      <c r="IE57" s="273"/>
      <c r="IF57" s="273"/>
      <c r="IG57" s="273"/>
      <c r="IH57" s="273"/>
      <c r="II57" s="273"/>
      <c r="IJ57" s="273"/>
      <c r="IK57" s="273"/>
      <c r="IL57" s="273"/>
      <c r="IM57" s="273"/>
      <c r="IN57" s="273"/>
      <c r="IO57" s="273"/>
      <c r="IP57" s="273"/>
      <c r="IQ57" s="273"/>
      <c r="IR57" s="273"/>
      <c r="IS57" s="273"/>
      <c r="IT57" s="273"/>
      <c r="IU57" s="273"/>
      <c r="IV57" s="273"/>
      <c r="IW57" s="273"/>
      <c r="IX57" s="273"/>
      <c r="IY57" s="273"/>
      <c r="IZ57" s="273"/>
      <c r="JA57" s="273"/>
      <c r="JB57" s="273"/>
      <c r="JC57" s="273"/>
      <c r="JD57" s="273"/>
      <c r="JE57" s="273"/>
      <c r="JF57" s="273"/>
      <c r="JG57" s="273"/>
      <c r="JH57" s="273"/>
      <c r="JI57" s="273"/>
      <c r="JJ57" s="273"/>
      <c r="JK57" s="273"/>
      <c r="JL57" s="273"/>
      <c r="JM57" s="273"/>
      <c r="JN57" s="273"/>
      <c r="JO57" s="273"/>
      <c r="JP57" s="273"/>
      <c r="JQ57" s="273"/>
      <c r="JR57" s="273"/>
      <c r="JS57" s="273"/>
      <c r="JT57" s="273"/>
      <c r="JU57" s="273"/>
      <c r="JV57" s="273"/>
      <c r="JW57" s="273"/>
      <c r="JX57" s="273"/>
      <c r="JY57" s="273"/>
      <c r="JZ57" s="273"/>
      <c r="KA57" s="273"/>
      <c r="KB57" s="273"/>
      <c r="KC57" s="273"/>
      <c r="KD57" s="273"/>
      <c r="KE57" s="273"/>
      <c r="KF57" s="273"/>
      <c r="KG57" s="273"/>
      <c r="KH57" s="273"/>
      <c r="KI57" s="273"/>
      <c r="KJ57" s="273"/>
      <c r="KK57" s="273"/>
      <c r="KL57" s="273"/>
      <c r="KM57" s="273"/>
      <c r="KN57" s="273"/>
      <c r="KO57" s="273"/>
      <c r="KP57" s="273"/>
      <c r="KQ57" s="273"/>
      <c r="KR57" s="273"/>
      <c r="KS57" s="273"/>
      <c r="KT57" s="273"/>
      <c r="KU57" s="273"/>
      <c r="KV57" s="273"/>
      <c r="KW57" s="273"/>
      <c r="KX57" s="273"/>
      <c r="KY57" s="273"/>
      <c r="KZ57" s="273"/>
      <c r="LA57" s="273"/>
      <c r="LB57" s="273"/>
      <c r="LC57" s="273"/>
      <c r="LD57" s="273"/>
      <c r="LE57" s="273"/>
      <c r="LF57" s="273"/>
      <c r="LG57" s="273"/>
      <c r="LH57" s="273"/>
      <c r="LI57" s="273"/>
      <c r="LJ57" s="273"/>
      <c r="LK57" s="273"/>
      <c r="LL57" s="273"/>
      <c r="LM57" s="273"/>
      <c r="LN57" s="273"/>
      <c r="LO57" s="273"/>
      <c r="LP57" s="273"/>
      <c r="LQ57" s="273"/>
      <c r="LR57" s="273"/>
      <c r="LS57" s="273"/>
      <c r="LT57" s="273"/>
      <c r="LU57" s="273"/>
      <c r="LV57" s="273"/>
      <c r="LW57" s="273"/>
      <c r="LX57" s="273"/>
      <c r="LY57" s="273"/>
      <c r="LZ57" s="273"/>
      <c r="MA57" s="273"/>
      <c r="MB57" s="273"/>
      <c r="MC57" s="273"/>
      <c r="MD57" s="273"/>
      <c r="ME57" s="273"/>
      <c r="MF57" s="273"/>
      <c r="MG57" s="273"/>
      <c r="MH57" s="273"/>
      <c r="MI57" s="273"/>
      <c r="MJ57" s="273"/>
      <c r="MK57" s="273"/>
      <c r="ML57" s="273"/>
      <c r="MM57" s="273"/>
      <c r="MN57" s="273"/>
      <c r="MO57" s="273"/>
      <c r="MP57" s="273"/>
      <c r="MQ57" s="273"/>
      <c r="MR57" s="273"/>
      <c r="MS57" s="273"/>
      <c r="MT57" s="273"/>
      <c r="MU57" s="273"/>
      <c r="MV57" s="273"/>
      <c r="MW57" s="273"/>
      <c r="MX57" s="273"/>
      <c r="MY57" s="273"/>
      <c r="MZ57" s="273"/>
      <c r="NA57" s="273"/>
      <c r="NB57" s="273"/>
      <c r="NC57" s="273"/>
      <c r="ND57" s="273"/>
      <c r="NE57" s="273"/>
      <c r="NF57" s="273"/>
      <c r="NG57" s="273"/>
      <c r="NH57" s="273"/>
      <c r="NI57" s="273"/>
      <c r="NJ57" s="273"/>
      <c r="NK57" s="273"/>
      <c r="NL57" s="273"/>
      <c r="NM57" s="273"/>
      <c r="NN57" s="273"/>
      <c r="NO57" s="273"/>
      <c r="NP57" s="273"/>
      <c r="NQ57" s="273"/>
      <c r="NR57" s="273"/>
      <c r="NS57" s="273"/>
      <c r="NT57" s="273"/>
      <c r="NU57" s="273"/>
      <c r="NV57" s="273"/>
      <c r="NW57" s="273"/>
      <c r="NX57" s="273"/>
      <c r="NY57" s="273"/>
      <c r="NZ57" s="273"/>
      <c r="OA57" s="273"/>
      <c r="OB57" s="273"/>
      <c r="OC57" s="273"/>
      <c r="OD57" s="273"/>
      <c r="OE57" s="273"/>
      <c r="OF57" s="273"/>
      <c r="OG57" s="273"/>
      <c r="OH57" s="273"/>
      <c r="OI57" s="273"/>
      <c r="OJ57" s="273"/>
      <c r="OK57" s="273"/>
      <c r="OL57" s="273"/>
      <c r="OM57" s="273"/>
      <c r="ON57" s="273"/>
      <c r="OO57" s="273"/>
      <c r="OP57" s="273"/>
      <c r="OQ57" s="273"/>
      <c r="OR57" s="273"/>
      <c r="OS57" s="273"/>
      <c r="OT57" s="273"/>
      <c r="OU57" s="273"/>
      <c r="OV57" s="273"/>
      <c r="OW57" s="273"/>
      <c r="OX57" s="273"/>
      <c r="OY57" s="273"/>
      <c r="OZ57" s="273"/>
      <c r="PA57" s="273"/>
      <c r="PB57" s="273"/>
      <c r="PC57" s="273"/>
      <c r="PD57" s="273"/>
      <c r="PE57" s="273"/>
      <c r="PF57" s="273"/>
      <c r="PG57" s="273"/>
      <c r="PH57" s="273"/>
      <c r="PI57" s="273"/>
      <c r="PJ57" s="273"/>
      <c r="PK57" s="273"/>
      <c r="PL57" s="273"/>
      <c r="PM57" s="273"/>
      <c r="PN57" s="273"/>
      <c r="PO57" s="273"/>
      <c r="PP57" s="273"/>
      <c r="PQ57" s="273"/>
      <c r="PR57" s="273"/>
      <c r="PS57" s="273"/>
      <c r="PT57" s="273"/>
      <c r="PU57" s="273"/>
      <c r="PV57" s="273"/>
      <c r="PW57" s="273"/>
      <c r="PX57" s="273"/>
      <c r="PY57" s="273"/>
      <c r="PZ57" s="273"/>
      <c r="QA57" s="273"/>
      <c r="QB57" s="273"/>
      <c r="QC57" s="273"/>
      <c r="QD57" s="273"/>
      <c r="QE57" s="273"/>
      <c r="QF57" s="273"/>
      <c r="QG57" s="273"/>
      <c r="QH57" s="273"/>
      <c r="QI57" s="273"/>
      <c r="QJ57" s="273"/>
      <c r="QK57" s="273"/>
      <c r="QL57" s="273"/>
      <c r="QM57" s="273"/>
      <c r="QN57" s="273"/>
      <c r="QO57" s="273"/>
      <c r="QP57" s="273"/>
      <c r="QQ57" s="273"/>
      <c r="QR57" s="273"/>
      <c r="QS57" s="273"/>
      <c r="QT57" s="273"/>
      <c r="QU57" s="273"/>
      <c r="QV57" s="273"/>
      <c r="QW57" s="273"/>
      <c r="QX57" s="273"/>
      <c r="QY57" s="273"/>
      <c r="QZ57" s="273"/>
      <c r="RA57" s="273"/>
      <c r="RB57" s="273"/>
      <c r="RC57" s="273"/>
      <c r="RD57" s="273"/>
      <c r="RE57" s="273"/>
      <c r="RF57" s="273"/>
      <c r="RG57" s="273"/>
      <c r="RH57" s="273"/>
      <c r="RI57" s="273"/>
      <c r="RJ57" s="273"/>
      <c r="RK57" s="273"/>
      <c r="RL57" s="273"/>
      <c r="RM57" s="273"/>
      <c r="RN57" s="273"/>
      <c r="RO57" s="273"/>
      <c r="RP57" s="273"/>
      <c r="RQ57" s="273"/>
      <c r="RR57" s="273"/>
      <c r="RS57" s="273"/>
      <c r="RT57" s="273"/>
      <c r="RU57" s="273"/>
      <c r="RV57" s="273"/>
      <c r="RW57" s="273"/>
      <c r="RX57" s="273"/>
      <c r="RY57" s="273"/>
      <c r="RZ57" s="273"/>
      <c r="SA57" s="273"/>
      <c r="SB57" s="273"/>
      <c r="SC57" s="273"/>
      <c r="SD57" s="273"/>
      <c r="SE57" s="273"/>
      <c r="SF57" s="273"/>
      <c r="SG57" s="273"/>
      <c r="SH57" s="273"/>
      <c r="SI57" s="273"/>
      <c r="SJ57" s="273"/>
      <c r="SK57" s="273"/>
      <c r="SL57" s="273"/>
      <c r="SM57" s="273"/>
      <c r="SN57" s="273"/>
      <c r="SO57" s="273"/>
      <c r="SP57" s="273"/>
      <c r="SQ57" s="273"/>
      <c r="SR57" s="273"/>
      <c r="SS57" s="273"/>
      <c r="ST57" s="273"/>
      <c r="SU57" s="273"/>
      <c r="SV57" s="273"/>
      <c r="SW57" s="273"/>
      <c r="SX57" s="273"/>
      <c r="SY57" s="273"/>
      <c r="SZ57" s="273"/>
      <c r="TA57" s="273"/>
      <c r="TB57" s="273"/>
      <c r="TC57" s="273"/>
      <c r="TD57" s="273"/>
      <c r="TE57" s="273"/>
      <c r="TF57" s="273"/>
      <c r="TG57" s="273"/>
      <c r="TH57" s="273"/>
      <c r="TI57" s="273"/>
      <c r="TJ57" s="273"/>
      <c r="TK57" s="273"/>
      <c r="TL57" s="273"/>
      <c r="TM57" s="273"/>
      <c r="TN57" s="273"/>
      <c r="TO57" s="273"/>
      <c r="TP57" s="273"/>
      <c r="TQ57" s="273"/>
      <c r="TR57" s="273"/>
      <c r="TS57" s="273"/>
      <c r="TT57" s="273"/>
      <c r="TU57" s="273"/>
      <c r="TV57" s="273"/>
      <c r="TW57" s="273"/>
      <c r="TX57" s="273"/>
      <c r="TY57" s="273"/>
      <c r="TZ57" s="273"/>
      <c r="UA57" s="273"/>
      <c r="UB57" s="273"/>
      <c r="UC57" s="273"/>
      <c r="UD57" s="273"/>
      <c r="UE57" s="273"/>
      <c r="UF57" s="273"/>
      <c r="UG57" s="273"/>
      <c r="UH57" s="273"/>
      <c r="UI57" s="273"/>
      <c r="UJ57" s="273"/>
      <c r="UK57" s="273"/>
      <c r="UL57" s="273"/>
      <c r="UM57" s="273"/>
      <c r="UN57" s="273"/>
      <c r="UO57" s="273"/>
      <c r="UP57" s="273"/>
      <c r="UQ57" s="273"/>
      <c r="UR57" s="273"/>
      <c r="US57" s="273"/>
      <c r="UT57" s="273"/>
      <c r="UU57" s="273"/>
      <c r="UV57" s="273"/>
      <c r="UW57" s="273"/>
      <c r="UX57" s="273"/>
      <c r="UY57" s="273"/>
      <c r="UZ57" s="273"/>
      <c r="VA57" s="273"/>
      <c r="VB57" s="273"/>
      <c r="VC57" s="273"/>
      <c r="VD57" s="273"/>
      <c r="VE57" s="273"/>
      <c r="VF57" s="273"/>
      <c r="VG57" s="273"/>
      <c r="VH57" s="273"/>
      <c r="VI57" s="273"/>
      <c r="VJ57" s="273"/>
      <c r="VK57" s="273"/>
      <c r="VL57" s="273"/>
      <c r="VM57" s="273"/>
      <c r="VN57" s="273"/>
      <c r="VO57" s="273"/>
      <c r="VP57" s="273"/>
      <c r="VQ57" s="273"/>
      <c r="VR57" s="273"/>
      <c r="VS57" s="273"/>
      <c r="VT57" s="273"/>
      <c r="VU57" s="273"/>
      <c r="VV57" s="273"/>
      <c r="VW57" s="273"/>
      <c r="VX57" s="273"/>
      <c r="VY57" s="273"/>
      <c r="VZ57" s="273"/>
      <c r="WA57" s="273"/>
      <c r="WB57" s="273"/>
      <c r="WC57" s="273"/>
      <c r="WD57" s="273"/>
      <c r="WE57" s="273"/>
      <c r="WF57" s="273"/>
      <c r="WG57" s="273"/>
      <c r="WH57" s="273"/>
      <c r="WI57" s="273"/>
      <c r="WJ57" s="273"/>
      <c r="WK57" s="273"/>
      <c r="WL57" s="273"/>
      <c r="WM57" s="273"/>
      <c r="WN57" s="273"/>
      <c r="WO57" s="273"/>
      <c r="WP57" s="273"/>
      <c r="WQ57" s="273"/>
      <c r="WR57" s="273"/>
      <c r="WS57" s="273"/>
      <c r="WT57" s="273"/>
      <c r="WU57" s="273"/>
      <c r="WV57" s="273"/>
      <c r="WW57" s="273"/>
      <c r="WX57" s="273"/>
      <c r="WY57" s="273"/>
      <c r="WZ57" s="273"/>
      <c r="XA57" s="273"/>
      <c r="XB57" s="273"/>
      <c r="XC57" s="273"/>
      <c r="XD57" s="273"/>
      <c r="XE57" s="273"/>
      <c r="XF57" s="273"/>
      <c r="XG57" s="273"/>
      <c r="XH57" s="273"/>
      <c r="XI57" s="273"/>
      <c r="XJ57" s="273"/>
      <c r="XK57" s="273"/>
      <c r="XL57" s="273"/>
      <c r="XM57" s="273"/>
      <c r="XN57" s="273"/>
      <c r="XO57" s="273"/>
      <c r="XP57" s="273"/>
      <c r="XQ57" s="273"/>
      <c r="XR57" s="273"/>
      <c r="XS57" s="273"/>
      <c r="XT57" s="273"/>
      <c r="XU57" s="273"/>
      <c r="XV57" s="273"/>
      <c r="XW57" s="273"/>
      <c r="XX57" s="273"/>
      <c r="XY57" s="273"/>
      <c r="XZ57" s="273"/>
      <c r="YA57" s="273"/>
      <c r="YB57" s="273"/>
      <c r="YC57" s="273"/>
      <c r="YD57" s="273"/>
      <c r="YE57" s="273"/>
      <c r="YF57" s="273"/>
      <c r="YG57" s="273"/>
      <c r="YH57" s="273"/>
      <c r="YI57" s="273"/>
      <c r="YJ57" s="273"/>
      <c r="YK57" s="273"/>
      <c r="YL57" s="273"/>
      <c r="YM57" s="273"/>
      <c r="YN57" s="273"/>
      <c r="YO57" s="273"/>
      <c r="YP57" s="273"/>
      <c r="YQ57" s="273"/>
      <c r="YR57" s="273"/>
      <c r="YS57" s="273"/>
      <c r="YT57" s="273"/>
      <c r="YU57" s="273"/>
      <c r="YV57" s="273"/>
      <c r="YW57" s="273"/>
      <c r="YX57" s="273"/>
      <c r="YY57" s="273"/>
      <c r="YZ57" s="273"/>
      <c r="ZA57" s="273"/>
      <c r="ZB57" s="273"/>
      <c r="ZC57" s="273"/>
      <c r="ZD57" s="273"/>
      <c r="ZE57" s="273"/>
      <c r="ZF57" s="273"/>
      <c r="ZG57" s="273"/>
      <c r="ZH57" s="273"/>
      <c r="ZI57" s="273"/>
      <c r="ZJ57" s="273"/>
      <c r="ZK57" s="273"/>
      <c r="ZL57" s="273"/>
      <c r="ZM57" s="273"/>
      <c r="ZN57" s="273"/>
      <c r="ZO57" s="273"/>
      <c r="ZP57" s="273"/>
      <c r="ZQ57" s="273"/>
      <c r="ZR57" s="273"/>
      <c r="ZS57" s="273"/>
      <c r="ZT57" s="273"/>
      <c r="ZU57" s="273"/>
      <c r="ZV57" s="273"/>
      <c r="ZW57" s="273"/>
      <c r="ZX57" s="273"/>
      <c r="ZY57" s="273"/>
      <c r="ZZ57" s="273"/>
      <c r="AAA57" s="273"/>
      <c r="AAB57" s="273"/>
      <c r="AAC57" s="273"/>
      <c r="AAD57" s="273"/>
      <c r="AAE57" s="273"/>
      <c r="AAF57" s="273"/>
      <c r="AAG57" s="273"/>
      <c r="AAH57" s="273"/>
      <c r="AAI57" s="273"/>
      <c r="AAJ57" s="273"/>
      <c r="AAK57" s="273"/>
      <c r="AAL57" s="273"/>
      <c r="AAM57" s="273"/>
      <c r="AAN57" s="273"/>
      <c r="AAO57" s="273"/>
      <c r="AAP57" s="273"/>
      <c r="AAQ57" s="273"/>
      <c r="AAR57" s="273"/>
      <c r="AAS57" s="273"/>
      <c r="AAT57" s="273"/>
      <c r="AAU57" s="273"/>
      <c r="AAV57" s="273"/>
      <c r="AAW57" s="273"/>
      <c r="AAX57" s="273"/>
      <c r="AAY57" s="273"/>
      <c r="AAZ57" s="273"/>
      <c r="ABA57" s="273"/>
      <c r="ABB57" s="273"/>
      <c r="ABC57" s="273"/>
      <c r="ABD57" s="273"/>
      <c r="ABE57" s="273"/>
      <c r="ABF57" s="273"/>
      <c r="ABG57" s="273"/>
      <c r="ABH57" s="273"/>
      <c r="ABI57" s="273"/>
      <c r="ABJ57" s="273"/>
      <c r="ABK57" s="273"/>
      <c r="ABL57" s="273"/>
      <c r="ABM57" s="273"/>
      <c r="ABN57" s="273"/>
      <c r="ABO57" s="273"/>
      <c r="ABP57" s="273"/>
      <c r="ABQ57" s="273"/>
      <c r="ABR57" s="273"/>
      <c r="ABS57" s="273"/>
      <c r="ABT57" s="273"/>
      <c r="ABU57" s="273"/>
      <c r="ABV57" s="273"/>
      <c r="ABW57" s="273"/>
      <c r="ABX57" s="273"/>
      <c r="ABY57" s="273"/>
      <c r="ABZ57" s="273"/>
      <c r="ACA57" s="273"/>
      <c r="ACB57" s="273"/>
      <c r="ACC57" s="273"/>
      <c r="ACD57" s="273"/>
      <c r="ACE57" s="273"/>
      <c r="ACF57" s="273"/>
      <c r="ACG57" s="273"/>
      <c r="ACH57" s="273"/>
      <c r="ACI57" s="273"/>
      <c r="ACJ57" s="273"/>
      <c r="ACK57" s="273"/>
      <c r="ACL57" s="273"/>
      <c r="ACM57" s="273"/>
      <c r="ACN57" s="273"/>
      <c r="ACO57" s="273"/>
      <c r="ACP57" s="273"/>
      <c r="ACQ57" s="273"/>
      <c r="ACR57" s="273"/>
      <c r="ACS57" s="273"/>
      <c r="ACT57" s="273"/>
      <c r="ACU57" s="273"/>
      <c r="ACV57" s="273"/>
      <c r="ACW57" s="273"/>
      <c r="ACX57" s="273"/>
      <c r="ACY57" s="273"/>
      <c r="ACZ57" s="273"/>
      <c r="ADA57" s="273"/>
      <c r="ADB57" s="273"/>
      <c r="ADC57" s="273"/>
      <c r="ADD57" s="273"/>
      <c r="ADE57" s="273"/>
      <c r="ADF57" s="273"/>
      <c r="ADG57" s="273"/>
      <c r="ADH57" s="273"/>
      <c r="ADI57" s="273"/>
      <c r="ADJ57" s="273"/>
      <c r="ADK57" s="273"/>
      <c r="ADL57" s="273"/>
      <c r="ADM57" s="273"/>
      <c r="ADN57" s="273"/>
      <c r="ADO57" s="273"/>
      <c r="ADP57" s="273"/>
      <c r="ADQ57" s="273"/>
      <c r="ADR57" s="273"/>
      <c r="ADS57" s="273"/>
      <c r="ADT57" s="273"/>
      <c r="ADU57" s="273"/>
      <c r="ADV57" s="273"/>
      <c r="ADW57" s="273"/>
      <c r="ADX57" s="273"/>
      <c r="ADY57" s="273"/>
      <c r="ADZ57" s="273"/>
      <c r="AEA57" s="273"/>
      <c r="AEB57" s="273"/>
      <c r="AEC57" s="273"/>
      <c r="AED57" s="273"/>
      <c r="AEE57" s="273"/>
      <c r="AEF57" s="273"/>
      <c r="AEG57" s="273"/>
      <c r="AEH57" s="273"/>
      <c r="AEI57" s="273"/>
      <c r="AEJ57" s="273"/>
      <c r="AEK57" s="273"/>
      <c r="AEL57" s="273"/>
      <c r="AEM57" s="273"/>
      <c r="AEN57" s="273"/>
      <c r="AEO57" s="273"/>
      <c r="AEP57" s="273"/>
      <c r="AEQ57" s="273"/>
      <c r="AER57" s="273"/>
      <c r="AES57" s="273"/>
      <c r="AET57" s="273"/>
      <c r="AEU57" s="273"/>
      <c r="AEV57" s="273"/>
      <c r="AEW57" s="273"/>
      <c r="AEX57" s="273"/>
      <c r="AEY57" s="273"/>
      <c r="AEZ57" s="273"/>
      <c r="AFA57" s="273"/>
      <c r="AFB57" s="273"/>
      <c r="AFC57" s="273"/>
      <c r="AFD57" s="273"/>
      <c r="AFE57" s="273"/>
      <c r="AFF57" s="273"/>
      <c r="AFG57" s="273"/>
      <c r="AFH57" s="273"/>
      <c r="AFI57" s="273"/>
      <c r="AFJ57" s="273"/>
      <c r="AFK57" s="273"/>
      <c r="AFL57" s="273"/>
      <c r="AFM57" s="273"/>
      <c r="AFN57" s="273"/>
      <c r="AFO57" s="273"/>
      <c r="AFP57" s="273"/>
      <c r="AFQ57" s="273"/>
      <c r="AFR57" s="273"/>
      <c r="AFS57" s="273"/>
      <c r="AFT57" s="273"/>
      <c r="AFU57" s="273"/>
      <c r="AFV57" s="273"/>
      <c r="AFW57" s="273"/>
      <c r="AFX57" s="273"/>
      <c r="AFY57" s="273"/>
      <c r="AFZ57" s="273"/>
      <c r="AGA57" s="273"/>
      <c r="AGB57" s="273"/>
      <c r="AGC57" s="273"/>
      <c r="AGD57" s="273"/>
      <c r="AGE57" s="273"/>
      <c r="AGF57" s="273"/>
      <c r="AGG57" s="273"/>
      <c r="AGH57" s="273"/>
      <c r="AGI57" s="273"/>
      <c r="AGJ57" s="273"/>
      <c r="AGK57" s="273"/>
      <c r="AGL57" s="273"/>
      <c r="AGM57" s="273"/>
      <c r="AGN57" s="273"/>
      <c r="AGO57" s="273"/>
      <c r="AGP57" s="273"/>
      <c r="AGQ57" s="273"/>
      <c r="AGR57" s="273"/>
      <c r="AGS57" s="273"/>
      <c r="AGT57" s="273"/>
      <c r="AGU57" s="273"/>
      <c r="AGV57" s="273"/>
      <c r="AGW57" s="273"/>
      <c r="AGX57" s="273"/>
      <c r="AGY57" s="273"/>
      <c r="AGZ57" s="273"/>
      <c r="AHA57" s="273"/>
      <c r="AHB57" s="273"/>
      <c r="AHC57" s="273"/>
      <c r="AHD57" s="273"/>
      <c r="AHE57" s="273"/>
      <c r="AHF57" s="273"/>
      <c r="AHG57" s="273"/>
      <c r="AHH57" s="273"/>
      <c r="AHI57" s="273"/>
      <c r="AHJ57" s="273"/>
      <c r="AHK57" s="273"/>
      <c r="AHL57" s="273"/>
      <c r="AHM57" s="273"/>
      <c r="AHN57" s="273"/>
      <c r="AHO57" s="273"/>
      <c r="AHP57" s="273"/>
      <c r="AHQ57" s="273"/>
      <c r="AHR57" s="273"/>
      <c r="AHS57" s="273"/>
      <c r="AHT57" s="273"/>
      <c r="AHU57" s="273"/>
      <c r="AHV57" s="273"/>
      <c r="AHW57" s="273"/>
      <c r="AHX57" s="273"/>
      <c r="AHY57" s="273"/>
      <c r="AHZ57" s="273"/>
      <c r="AIA57" s="273"/>
      <c r="AIB57" s="273"/>
      <c r="AIC57" s="273"/>
      <c r="AID57" s="273"/>
      <c r="AIE57" s="273"/>
      <c r="AIF57" s="273"/>
      <c r="AIG57" s="273"/>
      <c r="AIH57" s="273"/>
      <c r="AII57" s="273"/>
      <c r="AIJ57" s="273"/>
      <c r="AIK57" s="273"/>
      <c r="AIL57" s="273"/>
      <c r="AIM57" s="273"/>
      <c r="AIN57" s="273"/>
      <c r="AIO57" s="273"/>
      <c r="AIP57" s="273"/>
      <c r="AIQ57" s="273"/>
      <c r="AIR57" s="273"/>
      <c r="AIS57" s="273"/>
      <c r="AIT57" s="273"/>
      <c r="AIU57" s="273"/>
      <c r="AIV57" s="273"/>
      <c r="AIW57" s="273"/>
      <c r="AIX57" s="273"/>
      <c r="AIY57" s="273"/>
      <c r="AIZ57" s="273"/>
      <c r="AJA57" s="273"/>
      <c r="AJB57" s="273"/>
      <c r="AJC57" s="273"/>
      <c r="AJD57" s="273"/>
      <c r="AJE57" s="273"/>
      <c r="AJF57" s="273"/>
      <c r="AJG57" s="273"/>
      <c r="AJH57" s="273"/>
      <c r="AJI57" s="273"/>
      <c r="AJJ57" s="273"/>
      <c r="AJK57" s="273"/>
      <c r="AJL57" s="273"/>
      <c r="AJM57" s="273"/>
      <c r="AJN57" s="273"/>
      <c r="AJO57" s="273"/>
      <c r="AJP57" s="273"/>
      <c r="AJQ57" s="273"/>
      <c r="AJR57" s="273"/>
      <c r="AJS57" s="273"/>
      <c r="AJT57" s="273"/>
      <c r="AJU57" s="273"/>
      <c r="AJV57" s="273"/>
      <c r="AJW57" s="273"/>
      <c r="AJX57" s="273"/>
      <c r="AJY57" s="273"/>
      <c r="AJZ57" s="273"/>
      <c r="AKA57" s="273"/>
      <c r="AKB57" s="273"/>
      <c r="AKC57" s="273"/>
      <c r="AKD57" s="273"/>
      <c r="AKE57" s="273"/>
      <c r="AKF57" s="273"/>
      <c r="AKG57" s="273"/>
      <c r="AKH57" s="273"/>
      <c r="AKI57" s="273"/>
      <c r="AKJ57" s="273"/>
      <c r="AKK57" s="273"/>
      <c r="AKL57" s="273"/>
      <c r="AKM57" s="273"/>
      <c r="AKN57" s="273"/>
      <c r="AKO57" s="273"/>
      <c r="AKP57" s="273"/>
      <c r="AKQ57" s="273"/>
      <c r="AKR57" s="273"/>
      <c r="AKS57" s="273"/>
      <c r="AKT57" s="273"/>
      <c r="AKU57" s="273"/>
      <c r="AKV57" s="273"/>
      <c r="AKW57" s="273"/>
      <c r="AKX57" s="273"/>
      <c r="AKY57" s="273"/>
      <c r="AKZ57" s="273"/>
      <c r="ALA57" s="273"/>
      <c r="ALB57" s="273"/>
      <c r="ALC57" s="273"/>
      <c r="ALD57" s="273"/>
      <c r="ALE57" s="273"/>
      <c r="ALF57" s="273"/>
      <c r="ALG57" s="273"/>
      <c r="ALH57" s="273"/>
      <c r="ALI57" s="273"/>
      <c r="ALJ57" s="273"/>
      <c r="ALK57" s="273"/>
      <c r="ALL57" s="273"/>
      <c r="ALM57" s="273"/>
      <c r="ALN57" s="273"/>
      <c r="ALO57" s="273"/>
      <c r="ALP57" s="273"/>
      <c r="ALQ57" s="273"/>
      <c r="ALR57" s="273"/>
      <c r="ALS57" s="273"/>
      <c r="ALT57" s="273"/>
      <c r="ALU57" s="273"/>
      <c r="ALV57" s="273"/>
      <c r="ALW57" s="273"/>
      <c r="ALX57" s="273"/>
      <c r="ALY57" s="273"/>
      <c r="ALZ57" s="273"/>
      <c r="AMA57" s="273"/>
      <c r="AMB57" s="273"/>
      <c r="AMC57" s="273"/>
      <c r="AMD57" s="273"/>
      <c r="AME57" s="273"/>
      <c r="AMF57" s="273"/>
      <c r="AMG57" s="273"/>
      <c r="AMH57" s="273"/>
      <c r="AMI57" s="273"/>
      <c r="AMJ57" s="273"/>
    </row>
    <row r="58" spans="1:1024" ht="12" customHeight="1" x14ac:dyDescent="0.2">
      <c r="A58" s="341">
        <v>47</v>
      </c>
      <c r="B58" s="342">
        <v>1</v>
      </c>
      <c r="C58" s="368"/>
      <c r="D58" s="1627" t="s">
        <v>187</v>
      </c>
      <c r="E58" s="344" t="s">
        <v>49</v>
      </c>
      <c r="F58" s="394"/>
      <c r="G58" s="394"/>
      <c r="H58" s="395"/>
      <c r="I58" s="395"/>
      <c r="J58" s="396"/>
      <c r="K58" s="397"/>
      <c r="L58" s="397"/>
      <c r="M58" s="397"/>
      <c r="N58" s="397"/>
      <c r="O58" s="397"/>
      <c r="P58" s="398"/>
      <c r="Q58" s="398"/>
      <c r="R58" s="367"/>
      <c r="S58" s="351"/>
      <c r="T58" s="362">
        <v>47</v>
      </c>
      <c r="U58" s="1626" t="s">
        <v>187</v>
      </c>
      <c r="V58" s="363" t="s">
        <v>49</v>
      </c>
      <c r="W58" s="394"/>
      <c r="X58" s="394"/>
      <c r="Y58" s="395"/>
      <c r="Z58" s="395"/>
      <c r="AA58" s="396"/>
      <c r="AB58" s="364"/>
      <c r="AC58" s="355"/>
      <c r="AD58" s="355"/>
      <c r="AE58" s="356"/>
      <c r="AF58" s="365"/>
      <c r="AG58" s="365"/>
      <c r="AH58" s="365"/>
      <c r="AI58" s="365"/>
      <c r="AJ58" s="365"/>
      <c r="AK58" s="365"/>
      <c r="AL58" s="365"/>
      <c r="AM58" s="365"/>
      <c r="AN58" s="365"/>
      <c r="AO58" s="365"/>
      <c r="AP58" s="365"/>
      <c r="AQ58" s="365"/>
      <c r="AR58" s="358"/>
      <c r="AS58" s="358"/>
      <c r="AT58" s="359"/>
      <c r="AU58" s="359"/>
      <c r="AV58" s="359"/>
      <c r="AW58" s="359"/>
      <c r="AX58" s="359"/>
      <c r="AY58" s="359"/>
      <c r="AZ58" s="359"/>
      <c r="BA58" s="359"/>
      <c r="BB58" s="365"/>
      <c r="BC58" s="364"/>
      <c r="BD58" s="355"/>
      <c r="BE58" s="355"/>
      <c r="BF58" s="273"/>
      <c r="BG58" s="273"/>
      <c r="BH58" s="273"/>
      <c r="BI58" s="273"/>
      <c r="BJ58" s="273"/>
      <c r="BK58" s="273"/>
      <c r="BL58" s="273"/>
      <c r="BM58" s="273"/>
      <c r="BN58" s="273"/>
      <c r="BO58" s="273"/>
      <c r="BP58" s="273"/>
      <c r="BQ58" s="273"/>
      <c r="BR58" s="273"/>
      <c r="BS58" s="273"/>
      <c r="BT58" s="273"/>
      <c r="BU58" s="273"/>
      <c r="BV58" s="273"/>
      <c r="BW58" s="273"/>
      <c r="BX58" s="273"/>
      <c r="BY58" s="273"/>
      <c r="BZ58" s="273"/>
      <c r="CA58" s="273"/>
      <c r="CB58" s="273"/>
      <c r="CC58" s="273"/>
      <c r="CD58" s="273"/>
      <c r="CE58" s="273"/>
      <c r="CF58" s="273"/>
      <c r="CG58" s="273"/>
      <c r="CH58" s="273"/>
      <c r="CI58" s="273"/>
      <c r="CJ58" s="273"/>
      <c r="CK58" s="273"/>
      <c r="CL58" s="273"/>
      <c r="CM58" s="273"/>
      <c r="CN58" s="273"/>
      <c r="CO58" s="273"/>
      <c r="CP58" s="273"/>
      <c r="CQ58" s="273"/>
      <c r="CR58" s="273"/>
      <c r="CS58" s="273"/>
      <c r="CT58" s="273"/>
      <c r="CU58" s="273"/>
      <c r="CV58" s="273"/>
      <c r="CW58" s="273"/>
      <c r="CX58" s="273"/>
      <c r="CY58" s="273"/>
      <c r="CZ58" s="273"/>
      <c r="DA58" s="273"/>
      <c r="DB58" s="273"/>
      <c r="DC58" s="273"/>
      <c r="DD58" s="273"/>
      <c r="DE58" s="273"/>
      <c r="DF58" s="273"/>
      <c r="DG58" s="273"/>
      <c r="DH58" s="273"/>
      <c r="DI58" s="273"/>
      <c r="DJ58" s="273"/>
      <c r="DK58" s="273"/>
      <c r="DL58" s="273"/>
      <c r="DM58" s="273"/>
      <c r="DN58" s="273"/>
      <c r="DO58" s="273"/>
      <c r="DP58" s="273"/>
      <c r="DQ58" s="273"/>
      <c r="DR58" s="273"/>
      <c r="DS58" s="273"/>
      <c r="DT58" s="273"/>
      <c r="DU58" s="273"/>
      <c r="DV58" s="273"/>
      <c r="DW58" s="273"/>
      <c r="DX58" s="273"/>
      <c r="DY58" s="273"/>
      <c r="DZ58" s="273"/>
      <c r="EA58" s="273"/>
      <c r="EB58" s="273"/>
      <c r="EC58" s="273"/>
      <c r="ED58" s="273"/>
      <c r="EE58" s="273"/>
      <c r="EF58" s="273"/>
      <c r="EG58" s="273"/>
      <c r="EH58" s="273"/>
      <c r="EI58" s="273"/>
      <c r="EJ58" s="273"/>
      <c r="EK58" s="273"/>
      <c r="EL58" s="273"/>
      <c r="EM58" s="273"/>
      <c r="EN58" s="273"/>
      <c r="EO58" s="273"/>
      <c r="EP58" s="273"/>
      <c r="EQ58" s="273"/>
      <c r="ER58" s="273"/>
      <c r="ES58" s="273"/>
      <c r="ET58" s="273"/>
      <c r="EU58" s="273"/>
      <c r="EV58" s="273"/>
      <c r="EW58" s="273"/>
      <c r="EX58" s="273"/>
      <c r="EY58" s="273"/>
      <c r="EZ58" s="273"/>
      <c r="FA58" s="273"/>
      <c r="FB58" s="273"/>
      <c r="FC58" s="273"/>
      <c r="FD58" s="273"/>
      <c r="FE58" s="273"/>
      <c r="FF58" s="273"/>
      <c r="FG58" s="273"/>
      <c r="FH58" s="273"/>
      <c r="FI58" s="273"/>
      <c r="FJ58" s="273"/>
      <c r="FK58" s="273"/>
      <c r="FL58" s="273"/>
      <c r="FM58" s="273"/>
      <c r="FN58" s="273"/>
      <c r="FO58" s="273"/>
      <c r="FP58" s="273"/>
      <c r="FQ58" s="273"/>
      <c r="FR58" s="273"/>
      <c r="FS58" s="273"/>
      <c r="FT58" s="273"/>
      <c r="FU58" s="273"/>
      <c r="FV58" s="273"/>
      <c r="FW58" s="273"/>
      <c r="FX58" s="273"/>
      <c r="FY58" s="273"/>
      <c r="FZ58" s="273"/>
      <c r="GA58" s="273"/>
      <c r="GB58" s="273"/>
      <c r="GC58" s="273"/>
      <c r="GD58" s="273"/>
      <c r="GE58" s="273"/>
      <c r="GF58" s="273"/>
      <c r="GG58" s="273"/>
      <c r="GH58" s="273"/>
      <c r="GI58" s="273"/>
      <c r="GJ58" s="273"/>
      <c r="GK58" s="273"/>
      <c r="GL58" s="273"/>
      <c r="GM58" s="273"/>
      <c r="GN58" s="273"/>
      <c r="GO58" s="273"/>
      <c r="GP58" s="273"/>
      <c r="GQ58" s="273"/>
      <c r="GR58" s="273"/>
      <c r="GS58" s="273"/>
      <c r="GT58" s="273"/>
      <c r="GU58" s="273"/>
      <c r="GV58" s="273"/>
      <c r="GW58" s="273"/>
      <c r="GX58" s="273"/>
      <c r="GY58" s="273"/>
      <c r="GZ58" s="273"/>
      <c r="HA58" s="273"/>
      <c r="HB58" s="273"/>
      <c r="HC58" s="273"/>
      <c r="HD58" s="273"/>
      <c r="HE58" s="273"/>
      <c r="HF58" s="273"/>
      <c r="HG58" s="273"/>
      <c r="HH58" s="273"/>
      <c r="HI58" s="273"/>
      <c r="HJ58" s="273"/>
      <c r="HK58" s="273"/>
      <c r="HL58" s="273"/>
      <c r="HM58" s="273"/>
      <c r="HN58" s="273"/>
      <c r="HO58" s="273"/>
      <c r="HP58" s="273"/>
      <c r="HQ58" s="273"/>
      <c r="HR58" s="273"/>
      <c r="HS58" s="273"/>
      <c r="HT58" s="273"/>
      <c r="HU58" s="273"/>
      <c r="HV58" s="273"/>
      <c r="HW58" s="273"/>
      <c r="HX58" s="273"/>
      <c r="HY58" s="273"/>
      <c r="HZ58" s="273"/>
      <c r="IA58" s="273"/>
      <c r="IB58" s="273"/>
      <c r="IC58" s="273"/>
      <c r="ID58" s="273"/>
      <c r="IE58" s="273"/>
      <c r="IF58" s="273"/>
      <c r="IG58" s="273"/>
      <c r="IH58" s="273"/>
      <c r="II58" s="273"/>
      <c r="IJ58" s="273"/>
      <c r="IK58" s="273"/>
      <c r="IL58" s="273"/>
      <c r="IM58" s="273"/>
      <c r="IN58" s="273"/>
      <c r="IO58" s="273"/>
      <c r="IP58" s="273"/>
      <c r="IQ58" s="273"/>
      <c r="IR58" s="273"/>
      <c r="IS58" s="273"/>
      <c r="IT58" s="273"/>
      <c r="IU58" s="273"/>
      <c r="IV58" s="273"/>
      <c r="IW58" s="273"/>
      <c r="IX58" s="273"/>
      <c r="IY58" s="273"/>
      <c r="IZ58" s="273"/>
      <c r="JA58" s="273"/>
      <c r="JB58" s="273"/>
      <c r="JC58" s="273"/>
      <c r="JD58" s="273"/>
      <c r="JE58" s="273"/>
      <c r="JF58" s="273"/>
      <c r="JG58" s="273"/>
      <c r="JH58" s="273"/>
      <c r="JI58" s="273"/>
      <c r="JJ58" s="273"/>
      <c r="JK58" s="273"/>
      <c r="JL58" s="273"/>
      <c r="JM58" s="273"/>
      <c r="JN58" s="273"/>
      <c r="JO58" s="273"/>
      <c r="JP58" s="273"/>
      <c r="JQ58" s="273"/>
      <c r="JR58" s="273"/>
      <c r="JS58" s="273"/>
      <c r="JT58" s="273"/>
      <c r="JU58" s="273"/>
      <c r="JV58" s="273"/>
      <c r="JW58" s="273"/>
      <c r="JX58" s="273"/>
      <c r="JY58" s="273"/>
      <c r="JZ58" s="273"/>
      <c r="KA58" s="273"/>
      <c r="KB58" s="273"/>
      <c r="KC58" s="273"/>
      <c r="KD58" s="273"/>
      <c r="KE58" s="273"/>
      <c r="KF58" s="273"/>
      <c r="KG58" s="273"/>
      <c r="KH58" s="273"/>
      <c r="KI58" s="273"/>
      <c r="KJ58" s="273"/>
      <c r="KK58" s="273"/>
      <c r="KL58" s="273"/>
      <c r="KM58" s="273"/>
      <c r="KN58" s="273"/>
      <c r="KO58" s="273"/>
      <c r="KP58" s="273"/>
      <c r="KQ58" s="273"/>
      <c r="KR58" s="273"/>
      <c r="KS58" s="273"/>
      <c r="KT58" s="273"/>
      <c r="KU58" s="273"/>
      <c r="KV58" s="273"/>
      <c r="KW58" s="273"/>
      <c r="KX58" s="273"/>
      <c r="KY58" s="273"/>
      <c r="KZ58" s="273"/>
      <c r="LA58" s="273"/>
      <c r="LB58" s="273"/>
      <c r="LC58" s="273"/>
      <c r="LD58" s="273"/>
      <c r="LE58" s="273"/>
      <c r="LF58" s="273"/>
      <c r="LG58" s="273"/>
      <c r="LH58" s="273"/>
      <c r="LI58" s="273"/>
      <c r="LJ58" s="273"/>
      <c r="LK58" s="273"/>
      <c r="LL58" s="273"/>
      <c r="LM58" s="273"/>
      <c r="LN58" s="273"/>
      <c r="LO58" s="273"/>
      <c r="LP58" s="273"/>
      <c r="LQ58" s="273"/>
      <c r="LR58" s="273"/>
      <c r="LS58" s="273"/>
      <c r="LT58" s="273"/>
      <c r="LU58" s="273"/>
      <c r="LV58" s="273"/>
      <c r="LW58" s="273"/>
      <c r="LX58" s="273"/>
      <c r="LY58" s="273"/>
      <c r="LZ58" s="273"/>
      <c r="MA58" s="273"/>
      <c r="MB58" s="273"/>
      <c r="MC58" s="273"/>
      <c r="MD58" s="273"/>
      <c r="ME58" s="273"/>
      <c r="MF58" s="273"/>
      <c r="MG58" s="273"/>
      <c r="MH58" s="273"/>
      <c r="MI58" s="273"/>
      <c r="MJ58" s="273"/>
      <c r="MK58" s="273"/>
      <c r="ML58" s="273"/>
      <c r="MM58" s="273"/>
      <c r="MN58" s="273"/>
      <c r="MO58" s="273"/>
      <c r="MP58" s="273"/>
      <c r="MQ58" s="273"/>
      <c r="MR58" s="273"/>
      <c r="MS58" s="273"/>
      <c r="MT58" s="273"/>
      <c r="MU58" s="273"/>
      <c r="MV58" s="273"/>
      <c r="MW58" s="273"/>
      <c r="MX58" s="273"/>
      <c r="MY58" s="273"/>
      <c r="MZ58" s="273"/>
      <c r="NA58" s="273"/>
      <c r="NB58" s="273"/>
      <c r="NC58" s="273"/>
      <c r="ND58" s="273"/>
      <c r="NE58" s="273"/>
      <c r="NF58" s="273"/>
      <c r="NG58" s="273"/>
      <c r="NH58" s="273"/>
      <c r="NI58" s="273"/>
      <c r="NJ58" s="273"/>
      <c r="NK58" s="273"/>
      <c r="NL58" s="273"/>
      <c r="NM58" s="273"/>
      <c r="NN58" s="273"/>
      <c r="NO58" s="273"/>
      <c r="NP58" s="273"/>
      <c r="NQ58" s="273"/>
      <c r="NR58" s="273"/>
      <c r="NS58" s="273"/>
      <c r="NT58" s="273"/>
      <c r="NU58" s="273"/>
      <c r="NV58" s="273"/>
      <c r="NW58" s="273"/>
      <c r="NX58" s="273"/>
      <c r="NY58" s="273"/>
      <c r="NZ58" s="273"/>
      <c r="OA58" s="273"/>
      <c r="OB58" s="273"/>
      <c r="OC58" s="273"/>
      <c r="OD58" s="273"/>
      <c r="OE58" s="273"/>
      <c r="OF58" s="273"/>
      <c r="OG58" s="273"/>
      <c r="OH58" s="273"/>
      <c r="OI58" s="273"/>
      <c r="OJ58" s="273"/>
      <c r="OK58" s="273"/>
      <c r="OL58" s="273"/>
      <c r="OM58" s="273"/>
      <c r="ON58" s="273"/>
      <c r="OO58" s="273"/>
      <c r="OP58" s="273"/>
      <c r="OQ58" s="273"/>
      <c r="OR58" s="273"/>
      <c r="OS58" s="273"/>
      <c r="OT58" s="273"/>
      <c r="OU58" s="273"/>
      <c r="OV58" s="273"/>
      <c r="OW58" s="273"/>
      <c r="OX58" s="273"/>
      <c r="OY58" s="273"/>
      <c r="OZ58" s="273"/>
      <c r="PA58" s="273"/>
      <c r="PB58" s="273"/>
      <c r="PC58" s="273"/>
      <c r="PD58" s="273"/>
      <c r="PE58" s="273"/>
      <c r="PF58" s="273"/>
      <c r="PG58" s="273"/>
      <c r="PH58" s="273"/>
      <c r="PI58" s="273"/>
      <c r="PJ58" s="273"/>
      <c r="PK58" s="273"/>
      <c r="PL58" s="273"/>
      <c r="PM58" s="273"/>
      <c r="PN58" s="273"/>
      <c r="PO58" s="273"/>
      <c r="PP58" s="273"/>
      <c r="PQ58" s="273"/>
      <c r="PR58" s="273"/>
      <c r="PS58" s="273"/>
      <c r="PT58" s="273"/>
      <c r="PU58" s="273"/>
      <c r="PV58" s="273"/>
      <c r="PW58" s="273"/>
      <c r="PX58" s="273"/>
      <c r="PY58" s="273"/>
      <c r="PZ58" s="273"/>
      <c r="QA58" s="273"/>
      <c r="QB58" s="273"/>
      <c r="QC58" s="273"/>
      <c r="QD58" s="273"/>
      <c r="QE58" s="273"/>
      <c r="QF58" s="273"/>
      <c r="QG58" s="273"/>
      <c r="QH58" s="273"/>
      <c r="QI58" s="273"/>
      <c r="QJ58" s="273"/>
      <c r="QK58" s="273"/>
      <c r="QL58" s="273"/>
      <c r="QM58" s="273"/>
      <c r="QN58" s="273"/>
      <c r="QO58" s="273"/>
      <c r="QP58" s="273"/>
      <c r="QQ58" s="273"/>
      <c r="QR58" s="273"/>
      <c r="QS58" s="273"/>
      <c r="QT58" s="273"/>
      <c r="QU58" s="273"/>
      <c r="QV58" s="273"/>
      <c r="QW58" s="273"/>
      <c r="QX58" s="273"/>
      <c r="QY58" s="273"/>
      <c r="QZ58" s="273"/>
      <c r="RA58" s="273"/>
      <c r="RB58" s="273"/>
      <c r="RC58" s="273"/>
      <c r="RD58" s="273"/>
      <c r="RE58" s="273"/>
      <c r="RF58" s="273"/>
      <c r="RG58" s="273"/>
      <c r="RH58" s="273"/>
      <c r="RI58" s="273"/>
      <c r="RJ58" s="273"/>
      <c r="RK58" s="273"/>
      <c r="RL58" s="273"/>
      <c r="RM58" s="273"/>
      <c r="RN58" s="273"/>
      <c r="RO58" s="273"/>
      <c r="RP58" s="273"/>
      <c r="RQ58" s="273"/>
      <c r="RR58" s="273"/>
      <c r="RS58" s="273"/>
      <c r="RT58" s="273"/>
      <c r="RU58" s="273"/>
      <c r="RV58" s="273"/>
      <c r="RW58" s="273"/>
      <c r="RX58" s="273"/>
      <c r="RY58" s="273"/>
      <c r="RZ58" s="273"/>
      <c r="SA58" s="273"/>
      <c r="SB58" s="273"/>
      <c r="SC58" s="273"/>
      <c r="SD58" s="273"/>
      <c r="SE58" s="273"/>
      <c r="SF58" s="273"/>
      <c r="SG58" s="273"/>
      <c r="SH58" s="273"/>
      <c r="SI58" s="273"/>
      <c r="SJ58" s="273"/>
      <c r="SK58" s="273"/>
      <c r="SL58" s="273"/>
      <c r="SM58" s="273"/>
      <c r="SN58" s="273"/>
      <c r="SO58" s="273"/>
      <c r="SP58" s="273"/>
      <c r="SQ58" s="273"/>
      <c r="SR58" s="273"/>
      <c r="SS58" s="273"/>
      <c r="ST58" s="273"/>
      <c r="SU58" s="273"/>
      <c r="SV58" s="273"/>
      <c r="SW58" s="273"/>
      <c r="SX58" s="273"/>
      <c r="SY58" s="273"/>
      <c r="SZ58" s="273"/>
      <c r="TA58" s="273"/>
      <c r="TB58" s="273"/>
      <c r="TC58" s="273"/>
      <c r="TD58" s="273"/>
      <c r="TE58" s="273"/>
      <c r="TF58" s="273"/>
      <c r="TG58" s="273"/>
      <c r="TH58" s="273"/>
      <c r="TI58" s="273"/>
      <c r="TJ58" s="273"/>
      <c r="TK58" s="273"/>
      <c r="TL58" s="273"/>
      <c r="TM58" s="273"/>
      <c r="TN58" s="273"/>
      <c r="TO58" s="273"/>
      <c r="TP58" s="273"/>
      <c r="TQ58" s="273"/>
      <c r="TR58" s="273"/>
      <c r="TS58" s="273"/>
      <c r="TT58" s="273"/>
      <c r="TU58" s="273"/>
      <c r="TV58" s="273"/>
      <c r="TW58" s="273"/>
      <c r="TX58" s="273"/>
      <c r="TY58" s="273"/>
      <c r="TZ58" s="273"/>
      <c r="UA58" s="273"/>
      <c r="UB58" s="273"/>
      <c r="UC58" s="273"/>
      <c r="UD58" s="273"/>
      <c r="UE58" s="273"/>
      <c r="UF58" s="273"/>
      <c r="UG58" s="273"/>
      <c r="UH58" s="273"/>
      <c r="UI58" s="273"/>
      <c r="UJ58" s="273"/>
      <c r="UK58" s="273"/>
      <c r="UL58" s="273"/>
      <c r="UM58" s="273"/>
      <c r="UN58" s="273"/>
      <c r="UO58" s="273"/>
      <c r="UP58" s="273"/>
      <c r="UQ58" s="273"/>
      <c r="UR58" s="273"/>
      <c r="US58" s="273"/>
      <c r="UT58" s="273"/>
      <c r="UU58" s="273"/>
      <c r="UV58" s="273"/>
      <c r="UW58" s="273"/>
      <c r="UX58" s="273"/>
      <c r="UY58" s="273"/>
      <c r="UZ58" s="273"/>
      <c r="VA58" s="273"/>
      <c r="VB58" s="273"/>
      <c r="VC58" s="273"/>
      <c r="VD58" s="273"/>
      <c r="VE58" s="273"/>
      <c r="VF58" s="273"/>
      <c r="VG58" s="273"/>
      <c r="VH58" s="273"/>
      <c r="VI58" s="273"/>
      <c r="VJ58" s="273"/>
      <c r="VK58" s="273"/>
      <c r="VL58" s="273"/>
      <c r="VM58" s="273"/>
      <c r="VN58" s="273"/>
      <c r="VO58" s="273"/>
      <c r="VP58" s="273"/>
      <c r="VQ58" s="273"/>
      <c r="VR58" s="273"/>
      <c r="VS58" s="273"/>
      <c r="VT58" s="273"/>
      <c r="VU58" s="273"/>
      <c r="VV58" s="273"/>
      <c r="VW58" s="273"/>
      <c r="VX58" s="273"/>
      <c r="VY58" s="273"/>
      <c r="VZ58" s="273"/>
      <c r="WA58" s="273"/>
      <c r="WB58" s="273"/>
      <c r="WC58" s="273"/>
      <c r="WD58" s="273"/>
      <c r="WE58" s="273"/>
      <c r="WF58" s="273"/>
      <c r="WG58" s="273"/>
      <c r="WH58" s="273"/>
      <c r="WI58" s="273"/>
      <c r="WJ58" s="273"/>
      <c r="WK58" s="273"/>
      <c r="WL58" s="273"/>
      <c r="WM58" s="273"/>
      <c r="WN58" s="273"/>
      <c r="WO58" s="273"/>
      <c r="WP58" s="273"/>
      <c r="WQ58" s="273"/>
      <c r="WR58" s="273"/>
      <c r="WS58" s="273"/>
      <c r="WT58" s="273"/>
      <c r="WU58" s="273"/>
      <c r="WV58" s="273"/>
      <c r="WW58" s="273"/>
      <c r="WX58" s="273"/>
      <c r="WY58" s="273"/>
      <c r="WZ58" s="273"/>
      <c r="XA58" s="273"/>
      <c r="XB58" s="273"/>
      <c r="XC58" s="273"/>
      <c r="XD58" s="273"/>
      <c r="XE58" s="273"/>
      <c r="XF58" s="273"/>
      <c r="XG58" s="273"/>
      <c r="XH58" s="273"/>
      <c r="XI58" s="273"/>
      <c r="XJ58" s="273"/>
      <c r="XK58" s="273"/>
      <c r="XL58" s="273"/>
      <c r="XM58" s="273"/>
      <c r="XN58" s="273"/>
      <c r="XO58" s="273"/>
      <c r="XP58" s="273"/>
      <c r="XQ58" s="273"/>
      <c r="XR58" s="273"/>
      <c r="XS58" s="273"/>
      <c r="XT58" s="273"/>
      <c r="XU58" s="273"/>
      <c r="XV58" s="273"/>
      <c r="XW58" s="273"/>
      <c r="XX58" s="273"/>
      <c r="XY58" s="273"/>
      <c r="XZ58" s="273"/>
      <c r="YA58" s="273"/>
      <c r="YB58" s="273"/>
      <c r="YC58" s="273"/>
      <c r="YD58" s="273"/>
      <c r="YE58" s="273"/>
      <c r="YF58" s="273"/>
      <c r="YG58" s="273"/>
      <c r="YH58" s="273"/>
      <c r="YI58" s="273"/>
      <c r="YJ58" s="273"/>
      <c r="YK58" s="273"/>
      <c r="YL58" s="273"/>
      <c r="YM58" s="273"/>
      <c r="YN58" s="273"/>
      <c r="YO58" s="273"/>
      <c r="YP58" s="273"/>
      <c r="YQ58" s="273"/>
      <c r="YR58" s="273"/>
      <c r="YS58" s="273"/>
      <c r="YT58" s="273"/>
      <c r="YU58" s="273"/>
      <c r="YV58" s="273"/>
      <c r="YW58" s="273"/>
      <c r="YX58" s="273"/>
      <c r="YY58" s="273"/>
      <c r="YZ58" s="273"/>
      <c r="ZA58" s="273"/>
      <c r="ZB58" s="273"/>
      <c r="ZC58" s="273"/>
      <c r="ZD58" s="273"/>
      <c r="ZE58" s="273"/>
      <c r="ZF58" s="273"/>
      <c r="ZG58" s="273"/>
      <c r="ZH58" s="273"/>
      <c r="ZI58" s="273"/>
      <c r="ZJ58" s="273"/>
      <c r="ZK58" s="273"/>
      <c r="ZL58" s="273"/>
      <c r="ZM58" s="273"/>
      <c r="ZN58" s="273"/>
      <c r="ZO58" s="273"/>
      <c r="ZP58" s="273"/>
      <c r="ZQ58" s="273"/>
      <c r="ZR58" s="273"/>
      <c r="ZS58" s="273"/>
      <c r="ZT58" s="273"/>
      <c r="ZU58" s="273"/>
      <c r="ZV58" s="273"/>
      <c r="ZW58" s="273"/>
      <c r="ZX58" s="273"/>
      <c r="ZY58" s="273"/>
      <c r="ZZ58" s="273"/>
      <c r="AAA58" s="273"/>
      <c r="AAB58" s="273"/>
      <c r="AAC58" s="273"/>
      <c r="AAD58" s="273"/>
      <c r="AAE58" s="273"/>
      <c r="AAF58" s="273"/>
      <c r="AAG58" s="273"/>
      <c r="AAH58" s="273"/>
      <c r="AAI58" s="273"/>
      <c r="AAJ58" s="273"/>
      <c r="AAK58" s="273"/>
      <c r="AAL58" s="273"/>
      <c r="AAM58" s="273"/>
      <c r="AAN58" s="273"/>
      <c r="AAO58" s="273"/>
      <c r="AAP58" s="273"/>
      <c r="AAQ58" s="273"/>
      <c r="AAR58" s="273"/>
      <c r="AAS58" s="273"/>
      <c r="AAT58" s="273"/>
      <c r="AAU58" s="273"/>
      <c r="AAV58" s="273"/>
      <c r="AAW58" s="273"/>
      <c r="AAX58" s="273"/>
      <c r="AAY58" s="273"/>
      <c r="AAZ58" s="273"/>
      <c r="ABA58" s="273"/>
      <c r="ABB58" s="273"/>
      <c r="ABC58" s="273"/>
      <c r="ABD58" s="273"/>
      <c r="ABE58" s="273"/>
      <c r="ABF58" s="273"/>
      <c r="ABG58" s="273"/>
      <c r="ABH58" s="273"/>
      <c r="ABI58" s="273"/>
      <c r="ABJ58" s="273"/>
      <c r="ABK58" s="273"/>
      <c r="ABL58" s="273"/>
      <c r="ABM58" s="273"/>
      <c r="ABN58" s="273"/>
      <c r="ABO58" s="273"/>
      <c r="ABP58" s="273"/>
      <c r="ABQ58" s="273"/>
      <c r="ABR58" s="273"/>
      <c r="ABS58" s="273"/>
      <c r="ABT58" s="273"/>
      <c r="ABU58" s="273"/>
      <c r="ABV58" s="273"/>
      <c r="ABW58" s="273"/>
      <c r="ABX58" s="273"/>
      <c r="ABY58" s="273"/>
      <c r="ABZ58" s="273"/>
      <c r="ACA58" s="273"/>
      <c r="ACB58" s="273"/>
      <c r="ACC58" s="273"/>
      <c r="ACD58" s="273"/>
      <c r="ACE58" s="273"/>
      <c r="ACF58" s="273"/>
      <c r="ACG58" s="273"/>
      <c r="ACH58" s="273"/>
      <c r="ACI58" s="273"/>
      <c r="ACJ58" s="273"/>
      <c r="ACK58" s="273"/>
      <c r="ACL58" s="273"/>
      <c r="ACM58" s="273"/>
      <c r="ACN58" s="273"/>
      <c r="ACO58" s="273"/>
      <c r="ACP58" s="273"/>
      <c r="ACQ58" s="273"/>
      <c r="ACR58" s="273"/>
      <c r="ACS58" s="273"/>
      <c r="ACT58" s="273"/>
      <c r="ACU58" s="273"/>
      <c r="ACV58" s="273"/>
      <c r="ACW58" s="273"/>
      <c r="ACX58" s="273"/>
      <c r="ACY58" s="273"/>
      <c r="ACZ58" s="273"/>
      <c r="ADA58" s="273"/>
      <c r="ADB58" s="273"/>
      <c r="ADC58" s="273"/>
      <c r="ADD58" s="273"/>
      <c r="ADE58" s="273"/>
      <c r="ADF58" s="273"/>
      <c r="ADG58" s="273"/>
      <c r="ADH58" s="273"/>
      <c r="ADI58" s="273"/>
      <c r="ADJ58" s="273"/>
      <c r="ADK58" s="273"/>
      <c r="ADL58" s="273"/>
      <c r="ADM58" s="273"/>
      <c r="ADN58" s="273"/>
      <c r="ADO58" s="273"/>
      <c r="ADP58" s="273"/>
      <c r="ADQ58" s="273"/>
      <c r="ADR58" s="273"/>
      <c r="ADS58" s="273"/>
      <c r="ADT58" s="273"/>
      <c r="ADU58" s="273"/>
      <c r="ADV58" s="273"/>
      <c r="ADW58" s="273"/>
      <c r="ADX58" s="273"/>
      <c r="ADY58" s="273"/>
      <c r="ADZ58" s="273"/>
      <c r="AEA58" s="273"/>
      <c r="AEB58" s="273"/>
      <c r="AEC58" s="273"/>
      <c r="AED58" s="273"/>
      <c r="AEE58" s="273"/>
      <c r="AEF58" s="273"/>
      <c r="AEG58" s="273"/>
      <c r="AEH58" s="273"/>
      <c r="AEI58" s="273"/>
      <c r="AEJ58" s="273"/>
      <c r="AEK58" s="273"/>
      <c r="AEL58" s="273"/>
      <c r="AEM58" s="273"/>
      <c r="AEN58" s="273"/>
      <c r="AEO58" s="273"/>
      <c r="AEP58" s="273"/>
      <c r="AEQ58" s="273"/>
      <c r="AER58" s="273"/>
      <c r="AES58" s="273"/>
      <c r="AET58" s="273"/>
      <c r="AEU58" s="273"/>
      <c r="AEV58" s="273"/>
      <c r="AEW58" s="273"/>
      <c r="AEX58" s="273"/>
      <c r="AEY58" s="273"/>
      <c r="AEZ58" s="273"/>
      <c r="AFA58" s="273"/>
      <c r="AFB58" s="273"/>
      <c r="AFC58" s="273"/>
      <c r="AFD58" s="273"/>
      <c r="AFE58" s="273"/>
      <c r="AFF58" s="273"/>
      <c r="AFG58" s="273"/>
      <c r="AFH58" s="273"/>
      <c r="AFI58" s="273"/>
      <c r="AFJ58" s="273"/>
      <c r="AFK58" s="273"/>
      <c r="AFL58" s="273"/>
      <c r="AFM58" s="273"/>
      <c r="AFN58" s="273"/>
      <c r="AFO58" s="273"/>
      <c r="AFP58" s="273"/>
      <c r="AFQ58" s="273"/>
      <c r="AFR58" s="273"/>
      <c r="AFS58" s="273"/>
      <c r="AFT58" s="273"/>
      <c r="AFU58" s="273"/>
      <c r="AFV58" s="273"/>
      <c r="AFW58" s="273"/>
      <c r="AFX58" s="273"/>
      <c r="AFY58" s="273"/>
      <c r="AFZ58" s="273"/>
      <c r="AGA58" s="273"/>
      <c r="AGB58" s="273"/>
      <c r="AGC58" s="273"/>
      <c r="AGD58" s="273"/>
      <c r="AGE58" s="273"/>
      <c r="AGF58" s="273"/>
      <c r="AGG58" s="273"/>
      <c r="AGH58" s="273"/>
      <c r="AGI58" s="273"/>
      <c r="AGJ58" s="273"/>
      <c r="AGK58" s="273"/>
      <c r="AGL58" s="273"/>
      <c r="AGM58" s="273"/>
      <c r="AGN58" s="273"/>
      <c r="AGO58" s="273"/>
      <c r="AGP58" s="273"/>
      <c r="AGQ58" s="273"/>
      <c r="AGR58" s="273"/>
      <c r="AGS58" s="273"/>
      <c r="AGT58" s="273"/>
      <c r="AGU58" s="273"/>
      <c r="AGV58" s="273"/>
      <c r="AGW58" s="273"/>
      <c r="AGX58" s="273"/>
      <c r="AGY58" s="273"/>
      <c r="AGZ58" s="273"/>
      <c r="AHA58" s="273"/>
      <c r="AHB58" s="273"/>
      <c r="AHC58" s="273"/>
      <c r="AHD58" s="273"/>
      <c r="AHE58" s="273"/>
      <c r="AHF58" s="273"/>
      <c r="AHG58" s="273"/>
      <c r="AHH58" s="273"/>
      <c r="AHI58" s="273"/>
      <c r="AHJ58" s="273"/>
      <c r="AHK58" s="273"/>
      <c r="AHL58" s="273"/>
      <c r="AHM58" s="273"/>
      <c r="AHN58" s="273"/>
      <c r="AHO58" s="273"/>
      <c r="AHP58" s="273"/>
      <c r="AHQ58" s="273"/>
      <c r="AHR58" s="273"/>
      <c r="AHS58" s="273"/>
      <c r="AHT58" s="273"/>
      <c r="AHU58" s="273"/>
      <c r="AHV58" s="273"/>
      <c r="AHW58" s="273"/>
      <c r="AHX58" s="273"/>
      <c r="AHY58" s="273"/>
      <c r="AHZ58" s="273"/>
      <c r="AIA58" s="273"/>
      <c r="AIB58" s="273"/>
      <c r="AIC58" s="273"/>
      <c r="AID58" s="273"/>
      <c r="AIE58" s="273"/>
      <c r="AIF58" s="273"/>
      <c r="AIG58" s="273"/>
      <c r="AIH58" s="273"/>
      <c r="AII58" s="273"/>
      <c r="AIJ58" s="273"/>
      <c r="AIK58" s="273"/>
      <c r="AIL58" s="273"/>
      <c r="AIM58" s="273"/>
      <c r="AIN58" s="273"/>
      <c r="AIO58" s="273"/>
      <c r="AIP58" s="273"/>
      <c r="AIQ58" s="273"/>
      <c r="AIR58" s="273"/>
      <c r="AIS58" s="273"/>
      <c r="AIT58" s="273"/>
      <c r="AIU58" s="273"/>
      <c r="AIV58" s="273"/>
      <c r="AIW58" s="273"/>
      <c r="AIX58" s="273"/>
      <c r="AIY58" s="273"/>
      <c r="AIZ58" s="273"/>
      <c r="AJA58" s="273"/>
      <c r="AJB58" s="273"/>
      <c r="AJC58" s="273"/>
      <c r="AJD58" s="273"/>
      <c r="AJE58" s="273"/>
      <c r="AJF58" s="273"/>
      <c r="AJG58" s="273"/>
      <c r="AJH58" s="273"/>
      <c r="AJI58" s="273"/>
      <c r="AJJ58" s="273"/>
      <c r="AJK58" s="273"/>
      <c r="AJL58" s="273"/>
      <c r="AJM58" s="273"/>
      <c r="AJN58" s="273"/>
      <c r="AJO58" s="273"/>
      <c r="AJP58" s="273"/>
      <c r="AJQ58" s="273"/>
      <c r="AJR58" s="273"/>
      <c r="AJS58" s="273"/>
      <c r="AJT58" s="273"/>
      <c r="AJU58" s="273"/>
      <c r="AJV58" s="273"/>
      <c r="AJW58" s="273"/>
      <c r="AJX58" s="273"/>
      <c r="AJY58" s="273"/>
      <c r="AJZ58" s="273"/>
      <c r="AKA58" s="273"/>
      <c r="AKB58" s="273"/>
      <c r="AKC58" s="273"/>
      <c r="AKD58" s="273"/>
      <c r="AKE58" s="273"/>
      <c r="AKF58" s="273"/>
      <c r="AKG58" s="273"/>
      <c r="AKH58" s="273"/>
      <c r="AKI58" s="273"/>
      <c r="AKJ58" s="273"/>
      <c r="AKK58" s="273"/>
      <c r="AKL58" s="273"/>
      <c r="AKM58" s="273"/>
      <c r="AKN58" s="273"/>
      <c r="AKO58" s="273"/>
      <c r="AKP58" s="273"/>
      <c r="AKQ58" s="273"/>
      <c r="AKR58" s="273"/>
      <c r="AKS58" s="273"/>
      <c r="AKT58" s="273"/>
      <c r="AKU58" s="273"/>
      <c r="AKV58" s="273"/>
      <c r="AKW58" s="273"/>
      <c r="AKX58" s="273"/>
      <c r="AKY58" s="273"/>
      <c r="AKZ58" s="273"/>
      <c r="ALA58" s="273"/>
      <c r="ALB58" s="273"/>
      <c r="ALC58" s="273"/>
      <c r="ALD58" s="273"/>
      <c r="ALE58" s="273"/>
      <c r="ALF58" s="273"/>
      <c r="ALG58" s="273"/>
      <c r="ALH58" s="273"/>
      <c r="ALI58" s="273"/>
      <c r="ALJ58" s="273"/>
      <c r="ALK58" s="273"/>
      <c r="ALL58" s="273"/>
      <c r="ALM58" s="273"/>
      <c r="ALN58" s="273"/>
      <c r="ALO58" s="273"/>
      <c r="ALP58" s="273"/>
      <c r="ALQ58" s="273"/>
      <c r="ALR58" s="273"/>
      <c r="ALS58" s="273"/>
      <c r="ALT58" s="273"/>
      <c r="ALU58" s="273"/>
      <c r="ALV58" s="273"/>
      <c r="ALW58" s="273"/>
      <c r="ALX58" s="273"/>
      <c r="ALY58" s="273"/>
      <c r="ALZ58" s="273"/>
      <c r="AMA58" s="273"/>
      <c r="AMB58" s="273"/>
      <c r="AMC58" s="273"/>
      <c r="AMD58" s="273"/>
      <c r="AME58" s="273"/>
      <c r="AMF58" s="273"/>
      <c r="AMG58" s="273"/>
      <c r="AMH58" s="273"/>
      <c r="AMI58" s="273"/>
      <c r="AMJ58" s="273"/>
    </row>
    <row r="59" spans="1:1024" ht="12" customHeight="1" x14ac:dyDescent="0.2">
      <c r="A59" s="341">
        <v>48</v>
      </c>
      <c r="B59" s="342">
        <v>4</v>
      </c>
      <c r="C59" s="368"/>
      <c r="D59" s="1627"/>
      <c r="E59" s="344" t="s">
        <v>50</v>
      </c>
      <c r="F59" s="394"/>
      <c r="G59" s="394"/>
      <c r="H59" s="395"/>
      <c r="I59" s="395"/>
      <c r="J59" s="396"/>
      <c r="K59" s="397"/>
      <c r="L59" s="397"/>
      <c r="M59" s="397"/>
      <c r="N59" s="397"/>
      <c r="O59" s="397"/>
      <c r="P59" s="398"/>
      <c r="Q59" s="398"/>
      <c r="R59" s="367"/>
      <c r="S59" s="351"/>
      <c r="T59" s="362">
        <v>48</v>
      </c>
      <c r="U59" s="1626"/>
      <c r="V59" s="363" t="s">
        <v>50</v>
      </c>
      <c r="W59" s="394"/>
      <c r="X59" s="394"/>
      <c r="Y59" s="395"/>
      <c r="Z59" s="395"/>
      <c r="AA59" s="396"/>
      <c r="AB59" s="364"/>
      <c r="AC59" s="355"/>
      <c r="AD59" s="355"/>
      <c r="AE59" s="356"/>
      <c r="AF59" s="365"/>
      <c r="AG59" s="365"/>
      <c r="AH59" s="365"/>
      <c r="AI59" s="365"/>
      <c r="AJ59" s="365"/>
      <c r="AK59" s="365"/>
      <c r="AL59" s="365"/>
      <c r="AM59" s="365"/>
      <c r="AN59" s="365"/>
      <c r="AO59" s="365"/>
      <c r="AP59" s="365"/>
      <c r="AQ59" s="365"/>
      <c r="AR59" s="358"/>
      <c r="AS59" s="358"/>
      <c r="AT59" s="359"/>
      <c r="AU59" s="359"/>
      <c r="AV59" s="359"/>
      <c r="AW59" s="359"/>
      <c r="AX59" s="359"/>
      <c r="AY59" s="359"/>
      <c r="AZ59" s="359"/>
      <c r="BA59" s="359"/>
      <c r="BB59" s="364"/>
      <c r="BC59" s="364"/>
      <c r="BD59" s="355"/>
      <c r="BE59" s="355"/>
      <c r="BF59" s="273"/>
      <c r="BG59" s="273"/>
      <c r="BH59" s="273"/>
      <c r="BI59" s="273"/>
      <c r="BJ59" s="273"/>
      <c r="BK59" s="273"/>
      <c r="BL59" s="273"/>
      <c r="BM59" s="273"/>
      <c r="BN59" s="273"/>
      <c r="BO59" s="273"/>
      <c r="BP59" s="273"/>
      <c r="BQ59" s="273"/>
      <c r="BR59" s="273"/>
      <c r="BS59" s="273"/>
      <c r="BT59" s="273"/>
      <c r="BU59" s="273"/>
      <c r="BV59" s="273"/>
      <c r="BW59" s="273"/>
      <c r="BX59" s="273"/>
      <c r="BY59" s="273"/>
      <c r="BZ59" s="273"/>
      <c r="CA59" s="273"/>
      <c r="CB59" s="273"/>
      <c r="CC59" s="273"/>
      <c r="CD59" s="273"/>
      <c r="CE59" s="273"/>
      <c r="CF59" s="273"/>
      <c r="CG59" s="273"/>
      <c r="CH59" s="273"/>
      <c r="CI59" s="273"/>
      <c r="CJ59" s="273"/>
      <c r="CK59" s="273"/>
      <c r="CL59" s="273"/>
      <c r="CM59" s="273"/>
      <c r="CN59" s="273"/>
      <c r="CO59" s="273"/>
      <c r="CP59" s="273"/>
      <c r="CQ59" s="273"/>
      <c r="CR59" s="273"/>
      <c r="CS59" s="273"/>
      <c r="CT59" s="273"/>
      <c r="CU59" s="273"/>
      <c r="CV59" s="273"/>
      <c r="CW59" s="273"/>
      <c r="CX59" s="273"/>
      <c r="CY59" s="273"/>
      <c r="CZ59" s="273"/>
      <c r="DA59" s="273"/>
      <c r="DB59" s="273"/>
      <c r="DC59" s="273"/>
      <c r="DD59" s="273"/>
      <c r="DE59" s="273"/>
      <c r="DF59" s="273"/>
      <c r="DG59" s="273"/>
      <c r="DH59" s="273"/>
      <c r="DI59" s="273"/>
      <c r="DJ59" s="273"/>
      <c r="DK59" s="273"/>
      <c r="DL59" s="273"/>
      <c r="DM59" s="273"/>
      <c r="DN59" s="273"/>
      <c r="DO59" s="273"/>
      <c r="DP59" s="273"/>
      <c r="DQ59" s="273"/>
      <c r="DR59" s="273"/>
      <c r="DS59" s="273"/>
      <c r="DT59" s="273"/>
      <c r="DU59" s="273"/>
      <c r="DV59" s="273"/>
      <c r="DW59" s="273"/>
      <c r="DX59" s="273"/>
      <c r="DY59" s="273"/>
      <c r="DZ59" s="273"/>
      <c r="EA59" s="273"/>
      <c r="EB59" s="273"/>
      <c r="EC59" s="273"/>
      <c r="ED59" s="273"/>
      <c r="EE59" s="273"/>
      <c r="EF59" s="273"/>
      <c r="EG59" s="273"/>
      <c r="EH59" s="273"/>
      <c r="EI59" s="273"/>
      <c r="EJ59" s="273"/>
      <c r="EK59" s="273"/>
      <c r="EL59" s="273"/>
      <c r="EM59" s="273"/>
      <c r="EN59" s="273"/>
      <c r="EO59" s="273"/>
      <c r="EP59" s="273"/>
      <c r="EQ59" s="273"/>
      <c r="ER59" s="273"/>
      <c r="ES59" s="273"/>
      <c r="ET59" s="273"/>
      <c r="EU59" s="273"/>
      <c r="EV59" s="273"/>
      <c r="EW59" s="273"/>
      <c r="EX59" s="273"/>
      <c r="EY59" s="273"/>
      <c r="EZ59" s="273"/>
      <c r="FA59" s="273"/>
      <c r="FB59" s="273"/>
      <c r="FC59" s="273"/>
      <c r="FD59" s="273"/>
      <c r="FE59" s="273"/>
      <c r="FF59" s="273"/>
      <c r="FG59" s="273"/>
      <c r="FH59" s="273"/>
      <c r="FI59" s="273"/>
      <c r="FJ59" s="273"/>
      <c r="FK59" s="273"/>
      <c r="FL59" s="273"/>
      <c r="FM59" s="273"/>
      <c r="FN59" s="273"/>
      <c r="FO59" s="273"/>
      <c r="FP59" s="273"/>
      <c r="FQ59" s="273"/>
      <c r="FR59" s="273"/>
      <c r="FS59" s="273"/>
      <c r="FT59" s="273"/>
      <c r="FU59" s="273"/>
      <c r="FV59" s="273"/>
      <c r="FW59" s="273"/>
      <c r="FX59" s="273"/>
      <c r="FY59" s="273"/>
      <c r="FZ59" s="273"/>
      <c r="GA59" s="273"/>
      <c r="GB59" s="273"/>
      <c r="GC59" s="273"/>
      <c r="GD59" s="273"/>
      <c r="GE59" s="273"/>
      <c r="GF59" s="273"/>
      <c r="GG59" s="273"/>
      <c r="GH59" s="273"/>
      <c r="GI59" s="273"/>
      <c r="GJ59" s="273"/>
      <c r="GK59" s="273"/>
      <c r="GL59" s="273"/>
      <c r="GM59" s="273"/>
      <c r="GN59" s="273"/>
      <c r="GO59" s="273"/>
      <c r="GP59" s="273"/>
      <c r="GQ59" s="273"/>
      <c r="GR59" s="273"/>
      <c r="GS59" s="273"/>
      <c r="GT59" s="273"/>
      <c r="GU59" s="273"/>
      <c r="GV59" s="273"/>
      <c r="GW59" s="273"/>
      <c r="GX59" s="273"/>
      <c r="GY59" s="273"/>
      <c r="GZ59" s="273"/>
      <c r="HA59" s="273"/>
      <c r="HB59" s="273"/>
      <c r="HC59" s="273"/>
      <c r="HD59" s="273"/>
      <c r="HE59" s="273"/>
      <c r="HF59" s="273"/>
      <c r="HG59" s="273"/>
      <c r="HH59" s="273"/>
      <c r="HI59" s="273"/>
      <c r="HJ59" s="273"/>
      <c r="HK59" s="273"/>
      <c r="HL59" s="273"/>
      <c r="HM59" s="273"/>
      <c r="HN59" s="273"/>
      <c r="HO59" s="273"/>
      <c r="HP59" s="273"/>
      <c r="HQ59" s="273"/>
      <c r="HR59" s="273"/>
      <c r="HS59" s="273"/>
      <c r="HT59" s="273"/>
      <c r="HU59" s="273"/>
      <c r="HV59" s="273"/>
      <c r="HW59" s="273"/>
      <c r="HX59" s="273"/>
      <c r="HY59" s="273"/>
      <c r="HZ59" s="273"/>
      <c r="IA59" s="273"/>
      <c r="IB59" s="273"/>
      <c r="IC59" s="273"/>
      <c r="ID59" s="273"/>
      <c r="IE59" s="273"/>
      <c r="IF59" s="273"/>
      <c r="IG59" s="273"/>
      <c r="IH59" s="273"/>
      <c r="II59" s="273"/>
      <c r="IJ59" s="273"/>
      <c r="IK59" s="273"/>
      <c r="IL59" s="273"/>
      <c r="IM59" s="273"/>
      <c r="IN59" s="273"/>
      <c r="IO59" s="273"/>
      <c r="IP59" s="273"/>
      <c r="IQ59" s="273"/>
      <c r="IR59" s="273"/>
      <c r="IS59" s="273"/>
      <c r="IT59" s="273"/>
      <c r="IU59" s="273"/>
      <c r="IV59" s="273"/>
      <c r="IW59" s="273"/>
      <c r="IX59" s="273"/>
      <c r="IY59" s="273"/>
      <c r="IZ59" s="273"/>
      <c r="JA59" s="273"/>
      <c r="JB59" s="273"/>
      <c r="JC59" s="273"/>
      <c r="JD59" s="273"/>
      <c r="JE59" s="273"/>
      <c r="JF59" s="273"/>
      <c r="JG59" s="273"/>
      <c r="JH59" s="273"/>
      <c r="JI59" s="273"/>
      <c r="JJ59" s="273"/>
      <c r="JK59" s="273"/>
      <c r="JL59" s="273"/>
      <c r="JM59" s="273"/>
      <c r="JN59" s="273"/>
      <c r="JO59" s="273"/>
      <c r="JP59" s="273"/>
      <c r="JQ59" s="273"/>
      <c r="JR59" s="273"/>
      <c r="JS59" s="273"/>
      <c r="JT59" s="273"/>
      <c r="JU59" s="273"/>
      <c r="JV59" s="273"/>
      <c r="JW59" s="273"/>
      <c r="JX59" s="273"/>
      <c r="JY59" s="273"/>
      <c r="JZ59" s="273"/>
      <c r="KA59" s="273"/>
      <c r="KB59" s="273"/>
      <c r="KC59" s="273"/>
      <c r="KD59" s="273"/>
      <c r="KE59" s="273"/>
      <c r="KF59" s="273"/>
      <c r="KG59" s="273"/>
      <c r="KH59" s="273"/>
      <c r="KI59" s="273"/>
      <c r="KJ59" s="273"/>
      <c r="KK59" s="273"/>
      <c r="KL59" s="273"/>
      <c r="KM59" s="273"/>
      <c r="KN59" s="273"/>
      <c r="KO59" s="273"/>
      <c r="KP59" s="273"/>
      <c r="KQ59" s="273"/>
      <c r="KR59" s="273"/>
      <c r="KS59" s="273"/>
      <c r="KT59" s="273"/>
      <c r="KU59" s="273"/>
      <c r="KV59" s="273"/>
      <c r="KW59" s="273"/>
      <c r="KX59" s="273"/>
      <c r="KY59" s="273"/>
      <c r="KZ59" s="273"/>
      <c r="LA59" s="273"/>
      <c r="LB59" s="273"/>
      <c r="LC59" s="273"/>
      <c r="LD59" s="273"/>
      <c r="LE59" s="273"/>
      <c r="LF59" s="273"/>
      <c r="LG59" s="273"/>
      <c r="LH59" s="273"/>
      <c r="LI59" s="273"/>
      <c r="LJ59" s="273"/>
      <c r="LK59" s="273"/>
      <c r="LL59" s="273"/>
      <c r="LM59" s="273"/>
      <c r="LN59" s="273"/>
      <c r="LO59" s="273"/>
      <c r="LP59" s="273"/>
      <c r="LQ59" s="273"/>
      <c r="LR59" s="273"/>
      <c r="LS59" s="273"/>
      <c r="LT59" s="273"/>
      <c r="LU59" s="273"/>
      <c r="LV59" s="273"/>
      <c r="LW59" s="273"/>
      <c r="LX59" s="273"/>
      <c r="LY59" s="273"/>
      <c r="LZ59" s="273"/>
      <c r="MA59" s="273"/>
      <c r="MB59" s="273"/>
      <c r="MC59" s="273"/>
      <c r="MD59" s="273"/>
      <c r="ME59" s="273"/>
      <c r="MF59" s="273"/>
      <c r="MG59" s="273"/>
      <c r="MH59" s="273"/>
      <c r="MI59" s="273"/>
      <c r="MJ59" s="273"/>
      <c r="MK59" s="273"/>
      <c r="ML59" s="273"/>
      <c r="MM59" s="273"/>
      <c r="MN59" s="273"/>
      <c r="MO59" s="273"/>
      <c r="MP59" s="273"/>
      <c r="MQ59" s="273"/>
      <c r="MR59" s="273"/>
      <c r="MS59" s="273"/>
      <c r="MT59" s="273"/>
      <c r="MU59" s="273"/>
      <c r="MV59" s="273"/>
      <c r="MW59" s="273"/>
      <c r="MX59" s="273"/>
      <c r="MY59" s="273"/>
      <c r="MZ59" s="273"/>
      <c r="NA59" s="273"/>
      <c r="NB59" s="273"/>
      <c r="NC59" s="273"/>
      <c r="ND59" s="273"/>
      <c r="NE59" s="273"/>
      <c r="NF59" s="273"/>
      <c r="NG59" s="273"/>
      <c r="NH59" s="273"/>
      <c r="NI59" s="273"/>
      <c r="NJ59" s="273"/>
      <c r="NK59" s="273"/>
      <c r="NL59" s="273"/>
      <c r="NM59" s="273"/>
      <c r="NN59" s="273"/>
      <c r="NO59" s="273"/>
      <c r="NP59" s="273"/>
      <c r="NQ59" s="273"/>
      <c r="NR59" s="273"/>
      <c r="NS59" s="273"/>
      <c r="NT59" s="273"/>
      <c r="NU59" s="273"/>
      <c r="NV59" s="273"/>
      <c r="NW59" s="273"/>
      <c r="NX59" s="273"/>
      <c r="NY59" s="273"/>
      <c r="NZ59" s="273"/>
      <c r="OA59" s="273"/>
      <c r="OB59" s="273"/>
      <c r="OC59" s="273"/>
      <c r="OD59" s="273"/>
      <c r="OE59" s="273"/>
      <c r="OF59" s="273"/>
      <c r="OG59" s="273"/>
      <c r="OH59" s="273"/>
      <c r="OI59" s="273"/>
      <c r="OJ59" s="273"/>
      <c r="OK59" s="273"/>
      <c r="OL59" s="273"/>
      <c r="OM59" s="273"/>
      <c r="ON59" s="273"/>
      <c r="OO59" s="273"/>
      <c r="OP59" s="273"/>
      <c r="OQ59" s="273"/>
      <c r="OR59" s="273"/>
      <c r="OS59" s="273"/>
      <c r="OT59" s="273"/>
      <c r="OU59" s="273"/>
      <c r="OV59" s="273"/>
      <c r="OW59" s="273"/>
      <c r="OX59" s="273"/>
      <c r="OY59" s="273"/>
      <c r="OZ59" s="273"/>
      <c r="PA59" s="273"/>
      <c r="PB59" s="273"/>
      <c r="PC59" s="273"/>
      <c r="PD59" s="273"/>
      <c r="PE59" s="273"/>
      <c r="PF59" s="273"/>
      <c r="PG59" s="273"/>
      <c r="PH59" s="273"/>
      <c r="PI59" s="273"/>
      <c r="PJ59" s="273"/>
      <c r="PK59" s="273"/>
      <c r="PL59" s="273"/>
      <c r="PM59" s="273"/>
      <c r="PN59" s="273"/>
      <c r="PO59" s="273"/>
      <c r="PP59" s="273"/>
      <c r="PQ59" s="273"/>
      <c r="PR59" s="273"/>
      <c r="PS59" s="273"/>
      <c r="PT59" s="273"/>
      <c r="PU59" s="273"/>
      <c r="PV59" s="273"/>
      <c r="PW59" s="273"/>
      <c r="PX59" s="273"/>
      <c r="PY59" s="273"/>
      <c r="PZ59" s="273"/>
      <c r="QA59" s="273"/>
      <c r="QB59" s="273"/>
      <c r="QC59" s="273"/>
      <c r="QD59" s="273"/>
      <c r="QE59" s="273"/>
      <c r="QF59" s="273"/>
      <c r="QG59" s="273"/>
      <c r="QH59" s="273"/>
      <c r="QI59" s="273"/>
      <c r="QJ59" s="273"/>
      <c r="QK59" s="273"/>
      <c r="QL59" s="273"/>
      <c r="QM59" s="273"/>
      <c r="QN59" s="273"/>
      <c r="QO59" s="273"/>
      <c r="QP59" s="273"/>
      <c r="QQ59" s="273"/>
      <c r="QR59" s="273"/>
      <c r="QS59" s="273"/>
      <c r="QT59" s="273"/>
      <c r="QU59" s="273"/>
      <c r="QV59" s="273"/>
      <c r="QW59" s="273"/>
      <c r="QX59" s="273"/>
      <c r="QY59" s="273"/>
      <c r="QZ59" s="273"/>
      <c r="RA59" s="273"/>
      <c r="RB59" s="273"/>
      <c r="RC59" s="273"/>
      <c r="RD59" s="273"/>
      <c r="RE59" s="273"/>
      <c r="RF59" s="273"/>
      <c r="RG59" s="273"/>
      <c r="RH59" s="273"/>
      <c r="RI59" s="273"/>
      <c r="RJ59" s="273"/>
      <c r="RK59" s="273"/>
      <c r="RL59" s="273"/>
      <c r="RM59" s="273"/>
      <c r="RN59" s="273"/>
      <c r="RO59" s="273"/>
      <c r="RP59" s="273"/>
      <c r="RQ59" s="273"/>
      <c r="RR59" s="273"/>
      <c r="RS59" s="273"/>
      <c r="RT59" s="273"/>
      <c r="RU59" s="273"/>
      <c r="RV59" s="273"/>
      <c r="RW59" s="273"/>
      <c r="RX59" s="273"/>
      <c r="RY59" s="273"/>
      <c r="RZ59" s="273"/>
      <c r="SA59" s="273"/>
      <c r="SB59" s="273"/>
      <c r="SC59" s="273"/>
      <c r="SD59" s="273"/>
      <c r="SE59" s="273"/>
      <c r="SF59" s="273"/>
      <c r="SG59" s="273"/>
      <c r="SH59" s="273"/>
      <c r="SI59" s="273"/>
      <c r="SJ59" s="273"/>
      <c r="SK59" s="273"/>
      <c r="SL59" s="273"/>
      <c r="SM59" s="273"/>
      <c r="SN59" s="273"/>
      <c r="SO59" s="273"/>
      <c r="SP59" s="273"/>
      <c r="SQ59" s="273"/>
      <c r="SR59" s="273"/>
      <c r="SS59" s="273"/>
      <c r="ST59" s="273"/>
      <c r="SU59" s="273"/>
      <c r="SV59" s="273"/>
      <c r="SW59" s="273"/>
      <c r="SX59" s="273"/>
      <c r="SY59" s="273"/>
      <c r="SZ59" s="273"/>
      <c r="TA59" s="273"/>
      <c r="TB59" s="273"/>
      <c r="TC59" s="273"/>
      <c r="TD59" s="273"/>
      <c r="TE59" s="273"/>
      <c r="TF59" s="273"/>
      <c r="TG59" s="273"/>
      <c r="TH59" s="273"/>
      <c r="TI59" s="273"/>
      <c r="TJ59" s="273"/>
      <c r="TK59" s="273"/>
      <c r="TL59" s="273"/>
      <c r="TM59" s="273"/>
      <c r="TN59" s="273"/>
      <c r="TO59" s="273"/>
      <c r="TP59" s="273"/>
      <c r="TQ59" s="273"/>
      <c r="TR59" s="273"/>
      <c r="TS59" s="273"/>
      <c r="TT59" s="273"/>
      <c r="TU59" s="273"/>
      <c r="TV59" s="273"/>
      <c r="TW59" s="273"/>
      <c r="TX59" s="273"/>
      <c r="TY59" s="273"/>
      <c r="TZ59" s="273"/>
      <c r="UA59" s="273"/>
      <c r="UB59" s="273"/>
      <c r="UC59" s="273"/>
      <c r="UD59" s="273"/>
      <c r="UE59" s="273"/>
      <c r="UF59" s="273"/>
      <c r="UG59" s="273"/>
      <c r="UH59" s="273"/>
      <c r="UI59" s="273"/>
      <c r="UJ59" s="273"/>
      <c r="UK59" s="273"/>
      <c r="UL59" s="273"/>
      <c r="UM59" s="273"/>
      <c r="UN59" s="273"/>
      <c r="UO59" s="273"/>
      <c r="UP59" s="273"/>
      <c r="UQ59" s="273"/>
      <c r="UR59" s="273"/>
      <c r="US59" s="273"/>
      <c r="UT59" s="273"/>
      <c r="UU59" s="273"/>
      <c r="UV59" s="273"/>
      <c r="UW59" s="273"/>
      <c r="UX59" s="273"/>
      <c r="UY59" s="273"/>
      <c r="UZ59" s="273"/>
      <c r="VA59" s="273"/>
      <c r="VB59" s="273"/>
      <c r="VC59" s="273"/>
      <c r="VD59" s="273"/>
      <c r="VE59" s="273"/>
      <c r="VF59" s="273"/>
      <c r="VG59" s="273"/>
      <c r="VH59" s="273"/>
      <c r="VI59" s="273"/>
      <c r="VJ59" s="273"/>
      <c r="VK59" s="273"/>
      <c r="VL59" s="273"/>
      <c r="VM59" s="273"/>
      <c r="VN59" s="273"/>
      <c r="VO59" s="273"/>
      <c r="VP59" s="273"/>
      <c r="VQ59" s="273"/>
      <c r="VR59" s="273"/>
      <c r="VS59" s="273"/>
      <c r="VT59" s="273"/>
      <c r="VU59" s="273"/>
      <c r="VV59" s="273"/>
      <c r="VW59" s="273"/>
      <c r="VX59" s="273"/>
      <c r="VY59" s="273"/>
      <c r="VZ59" s="273"/>
      <c r="WA59" s="273"/>
      <c r="WB59" s="273"/>
      <c r="WC59" s="273"/>
      <c r="WD59" s="273"/>
      <c r="WE59" s="273"/>
      <c r="WF59" s="273"/>
      <c r="WG59" s="273"/>
      <c r="WH59" s="273"/>
      <c r="WI59" s="273"/>
      <c r="WJ59" s="273"/>
      <c r="WK59" s="273"/>
      <c r="WL59" s="273"/>
      <c r="WM59" s="273"/>
      <c r="WN59" s="273"/>
      <c r="WO59" s="273"/>
      <c r="WP59" s="273"/>
      <c r="WQ59" s="273"/>
      <c r="WR59" s="273"/>
      <c r="WS59" s="273"/>
      <c r="WT59" s="273"/>
      <c r="WU59" s="273"/>
      <c r="WV59" s="273"/>
      <c r="WW59" s="273"/>
      <c r="WX59" s="273"/>
      <c r="WY59" s="273"/>
      <c r="WZ59" s="273"/>
      <c r="XA59" s="273"/>
      <c r="XB59" s="273"/>
      <c r="XC59" s="273"/>
      <c r="XD59" s="273"/>
      <c r="XE59" s="273"/>
      <c r="XF59" s="273"/>
      <c r="XG59" s="273"/>
      <c r="XH59" s="273"/>
      <c r="XI59" s="273"/>
      <c r="XJ59" s="273"/>
      <c r="XK59" s="273"/>
      <c r="XL59" s="273"/>
      <c r="XM59" s="273"/>
      <c r="XN59" s="273"/>
      <c r="XO59" s="273"/>
      <c r="XP59" s="273"/>
      <c r="XQ59" s="273"/>
      <c r="XR59" s="273"/>
      <c r="XS59" s="273"/>
      <c r="XT59" s="273"/>
      <c r="XU59" s="273"/>
      <c r="XV59" s="273"/>
      <c r="XW59" s="273"/>
      <c r="XX59" s="273"/>
      <c r="XY59" s="273"/>
      <c r="XZ59" s="273"/>
      <c r="YA59" s="273"/>
      <c r="YB59" s="273"/>
      <c r="YC59" s="273"/>
      <c r="YD59" s="273"/>
      <c r="YE59" s="273"/>
      <c r="YF59" s="273"/>
      <c r="YG59" s="273"/>
      <c r="YH59" s="273"/>
      <c r="YI59" s="273"/>
      <c r="YJ59" s="273"/>
      <c r="YK59" s="273"/>
      <c r="YL59" s="273"/>
      <c r="YM59" s="273"/>
      <c r="YN59" s="273"/>
      <c r="YO59" s="273"/>
      <c r="YP59" s="273"/>
      <c r="YQ59" s="273"/>
      <c r="YR59" s="273"/>
      <c r="YS59" s="273"/>
      <c r="YT59" s="273"/>
      <c r="YU59" s="273"/>
      <c r="YV59" s="273"/>
      <c r="YW59" s="273"/>
      <c r="YX59" s="273"/>
      <c r="YY59" s="273"/>
      <c r="YZ59" s="273"/>
      <c r="ZA59" s="273"/>
      <c r="ZB59" s="273"/>
      <c r="ZC59" s="273"/>
      <c r="ZD59" s="273"/>
      <c r="ZE59" s="273"/>
      <c r="ZF59" s="273"/>
      <c r="ZG59" s="273"/>
      <c r="ZH59" s="273"/>
      <c r="ZI59" s="273"/>
      <c r="ZJ59" s="273"/>
      <c r="ZK59" s="273"/>
      <c r="ZL59" s="273"/>
      <c r="ZM59" s="273"/>
      <c r="ZN59" s="273"/>
      <c r="ZO59" s="273"/>
      <c r="ZP59" s="273"/>
      <c r="ZQ59" s="273"/>
      <c r="ZR59" s="273"/>
      <c r="ZS59" s="273"/>
      <c r="ZT59" s="273"/>
      <c r="ZU59" s="273"/>
      <c r="ZV59" s="273"/>
      <c r="ZW59" s="273"/>
      <c r="ZX59" s="273"/>
      <c r="ZY59" s="273"/>
      <c r="ZZ59" s="273"/>
      <c r="AAA59" s="273"/>
      <c r="AAB59" s="273"/>
      <c r="AAC59" s="273"/>
      <c r="AAD59" s="273"/>
      <c r="AAE59" s="273"/>
      <c r="AAF59" s="273"/>
      <c r="AAG59" s="273"/>
      <c r="AAH59" s="273"/>
      <c r="AAI59" s="273"/>
      <c r="AAJ59" s="273"/>
      <c r="AAK59" s="273"/>
      <c r="AAL59" s="273"/>
      <c r="AAM59" s="273"/>
      <c r="AAN59" s="273"/>
      <c r="AAO59" s="273"/>
      <c r="AAP59" s="273"/>
      <c r="AAQ59" s="273"/>
      <c r="AAR59" s="273"/>
      <c r="AAS59" s="273"/>
      <c r="AAT59" s="273"/>
      <c r="AAU59" s="273"/>
      <c r="AAV59" s="273"/>
      <c r="AAW59" s="273"/>
      <c r="AAX59" s="273"/>
      <c r="AAY59" s="273"/>
      <c r="AAZ59" s="273"/>
      <c r="ABA59" s="273"/>
      <c r="ABB59" s="273"/>
      <c r="ABC59" s="273"/>
      <c r="ABD59" s="273"/>
      <c r="ABE59" s="273"/>
      <c r="ABF59" s="273"/>
      <c r="ABG59" s="273"/>
      <c r="ABH59" s="273"/>
      <c r="ABI59" s="273"/>
      <c r="ABJ59" s="273"/>
      <c r="ABK59" s="273"/>
      <c r="ABL59" s="273"/>
      <c r="ABM59" s="273"/>
      <c r="ABN59" s="273"/>
      <c r="ABO59" s="273"/>
      <c r="ABP59" s="273"/>
      <c r="ABQ59" s="273"/>
      <c r="ABR59" s="273"/>
      <c r="ABS59" s="273"/>
      <c r="ABT59" s="273"/>
      <c r="ABU59" s="273"/>
      <c r="ABV59" s="273"/>
      <c r="ABW59" s="273"/>
      <c r="ABX59" s="273"/>
      <c r="ABY59" s="273"/>
      <c r="ABZ59" s="273"/>
      <c r="ACA59" s="273"/>
      <c r="ACB59" s="273"/>
      <c r="ACC59" s="273"/>
      <c r="ACD59" s="273"/>
      <c r="ACE59" s="273"/>
      <c r="ACF59" s="273"/>
      <c r="ACG59" s="273"/>
      <c r="ACH59" s="273"/>
      <c r="ACI59" s="273"/>
      <c r="ACJ59" s="273"/>
      <c r="ACK59" s="273"/>
      <c r="ACL59" s="273"/>
      <c r="ACM59" s="273"/>
      <c r="ACN59" s="273"/>
      <c r="ACO59" s="273"/>
      <c r="ACP59" s="273"/>
      <c r="ACQ59" s="273"/>
      <c r="ACR59" s="273"/>
      <c r="ACS59" s="273"/>
      <c r="ACT59" s="273"/>
      <c r="ACU59" s="273"/>
      <c r="ACV59" s="273"/>
      <c r="ACW59" s="273"/>
      <c r="ACX59" s="273"/>
      <c r="ACY59" s="273"/>
      <c r="ACZ59" s="273"/>
      <c r="ADA59" s="273"/>
      <c r="ADB59" s="273"/>
      <c r="ADC59" s="273"/>
      <c r="ADD59" s="273"/>
      <c r="ADE59" s="273"/>
      <c r="ADF59" s="273"/>
      <c r="ADG59" s="273"/>
      <c r="ADH59" s="273"/>
      <c r="ADI59" s="273"/>
      <c r="ADJ59" s="273"/>
      <c r="ADK59" s="273"/>
      <c r="ADL59" s="273"/>
      <c r="ADM59" s="273"/>
      <c r="ADN59" s="273"/>
      <c r="ADO59" s="273"/>
      <c r="ADP59" s="273"/>
      <c r="ADQ59" s="273"/>
      <c r="ADR59" s="273"/>
      <c r="ADS59" s="273"/>
      <c r="ADT59" s="273"/>
      <c r="ADU59" s="273"/>
      <c r="ADV59" s="273"/>
      <c r="ADW59" s="273"/>
      <c r="ADX59" s="273"/>
      <c r="ADY59" s="273"/>
      <c r="ADZ59" s="273"/>
      <c r="AEA59" s="273"/>
      <c r="AEB59" s="273"/>
      <c r="AEC59" s="273"/>
      <c r="AED59" s="273"/>
      <c r="AEE59" s="273"/>
      <c r="AEF59" s="273"/>
      <c r="AEG59" s="273"/>
      <c r="AEH59" s="273"/>
      <c r="AEI59" s="273"/>
      <c r="AEJ59" s="273"/>
      <c r="AEK59" s="273"/>
      <c r="AEL59" s="273"/>
      <c r="AEM59" s="273"/>
      <c r="AEN59" s="273"/>
      <c r="AEO59" s="273"/>
      <c r="AEP59" s="273"/>
      <c r="AEQ59" s="273"/>
      <c r="AER59" s="273"/>
      <c r="AES59" s="273"/>
      <c r="AET59" s="273"/>
      <c r="AEU59" s="273"/>
      <c r="AEV59" s="273"/>
      <c r="AEW59" s="273"/>
      <c r="AEX59" s="273"/>
      <c r="AEY59" s="273"/>
      <c r="AEZ59" s="273"/>
      <c r="AFA59" s="273"/>
      <c r="AFB59" s="273"/>
      <c r="AFC59" s="273"/>
      <c r="AFD59" s="273"/>
      <c r="AFE59" s="273"/>
      <c r="AFF59" s="273"/>
      <c r="AFG59" s="273"/>
      <c r="AFH59" s="273"/>
      <c r="AFI59" s="273"/>
      <c r="AFJ59" s="273"/>
      <c r="AFK59" s="273"/>
      <c r="AFL59" s="273"/>
      <c r="AFM59" s="273"/>
      <c r="AFN59" s="273"/>
      <c r="AFO59" s="273"/>
      <c r="AFP59" s="273"/>
      <c r="AFQ59" s="273"/>
      <c r="AFR59" s="273"/>
      <c r="AFS59" s="273"/>
      <c r="AFT59" s="273"/>
      <c r="AFU59" s="273"/>
      <c r="AFV59" s="273"/>
      <c r="AFW59" s="273"/>
      <c r="AFX59" s="273"/>
      <c r="AFY59" s="273"/>
      <c r="AFZ59" s="273"/>
      <c r="AGA59" s="273"/>
      <c r="AGB59" s="273"/>
      <c r="AGC59" s="273"/>
      <c r="AGD59" s="273"/>
      <c r="AGE59" s="273"/>
      <c r="AGF59" s="273"/>
      <c r="AGG59" s="273"/>
      <c r="AGH59" s="273"/>
      <c r="AGI59" s="273"/>
      <c r="AGJ59" s="273"/>
      <c r="AGK59" s="273"/>
      <c r="AGL59" s="273"/>
      <c r="AGM59" s="273"/>
      <c r="AGN59" s="273"/>
      <c r="AGO59" s="273"/>
      <c r="AGP59" s="273"/>
      <c r="AGQ59" s="273"/>
      <c r="AGR59" s="273"/>
      <c r="AGS59" s="273"/>
      <c r="AGT59" s="273"/>
      <c r="AGU59" s="273"/>
      <c r="AGV59" s="273"/>
      <c r="AGW59" s="273"/>
      <c r="AGX59" s="273"/>
      <c r="AGY59" s="273"/>
      <c r="AGZ59" s="273"/>
      <c r="AHA59" s="273"/>
      <c r="AHB59" s="273"/>
      <c r="AHC59" s="273"/>
      <c r="AHD59" s="273"/>
      <c r="AHE59" s="273"/>
      <c r="AHF59" s="273"/>
      <c r="AHG59" s="273"/>
      <c r="AHH59" s="273"/>
      <c r="AHI59" s="273"/>
      <c r="AHJ59" s="273"/>
      <c r="AHK59" s="273"/>
      <c r="AHL59" s="273"/>
      <c r="AHM59" s="273"/>
      <c r="AHN59" s="273"/>
      <c r="AHO59" s="273"/>
      <c r="AHP59" s="273"/>
      <c r="AHQ59" s="273"/>
      <c r="AHR59" s="273"/>
      <c r="AHS59" s="273"/>
      <c r="AHT59" s="273"/>
      <c r="AHU59" s="273"/>
      <c r="AHV59" s="273"/>
      <c r="AHW59" s="273"/>
      <c r="AHX59" s="273"/>
      <c r="AHY59" s="273"/>
      <c r="AHZ59" s="273"/>
      <c r="AIA59" s="273"/>
      <c r="AIB59" s="273"/>
      <c r="AIC59" s="273"/>
      <c r="AID59" s="273"/>
      <c r="AIE59" s="273"/>
      <c r="AIF59" s="273"/>
      <c r="AIG59" s="273"/>
      <c r="AIH59" s="273"/>
      <c r="AII59" s="273"/>
      <c r="AIJ59" s="273"/>
      <c r="AIK59" s="273"/>
      <c r="AIL59" s="273"/>
      <c r="AIM59" s="273"/>
      <c r="AIN59" s="273"/>
      <c r="AIO59" s="273"/>
      <c r="AIP59" s="273"/>
      <c r="AIQ59" s="273"/>
      <c r="AIR59" s="273"/>
      <c r="AIS59" s="273"/>
      <c r="AIT59" s="273"/>
      <c r="AIU59" s="273"/>
      <c r="AIV59" s="273"/>
      <c r="AIW59" s="273"/>
      <c r="AIX59" s="273"/>
      <c r="AIY59" s="273"/>
      <c r="AIZ59" s="273"/>
      <c r="AJA59" s="273"/>
      <c r="AJB59" s="273"/>
      <c r="AJC59" s="273"/>
      <c r="AJD59" s="273"/>
      <c r="AJE59" s="273"/>
      <c r="AJF59" s="273"/>
      <c r="AJG59" s="273"/>
      <c r="AJH59" s="273"/>
      <c r="AJI59" s="273"/>
      <c r="AJJ59" s="273"/>
      <c r="AJK59" s="273"/>
      <c r="AJL59" s="273"/>
      <c r="AJM59" s="273"/>
      <c r="AJN59" s="273"/>
      <c r="AJO59" s="273"/>
      <c r="AJP59" s="273"/>
      <c r="AJQ59" s="273"/>
      <c r="AJR59" s="273"/>
      <c r="AJS59" s="273"/>
      <c r="AJT59" s="273"/>
      <c r="AJU59" s="273"/>
      <c r="AJV59" s="273"/>
      <c r="AJW59" s="273"/>
      <c r="AJX59" s="273"/>
      <c r="AJY59" s="273"/>
      <c r="AJZ59" s="273"/>
      <c r="AKA59" s="273"/>
      <c r="AKB59" s="273"/>
      <c r="AKC59" s="273"/>
      <c r="AKD59" s="273"/>
      <c r="AKE59" s="273"/>
      <c r="AKF59" s="273"/>
      <c r="AKG59" s="273"/>
      <c r="AKH59" s="273"/>
      <c r="AKI59" s="273"/>
      <c r="AKJ59" s="273"/>
      <c r="AKK59" s="273"/>
      <c r="AKL59" s="273"/>
      <c r="AKM59" s="273"/>
      <c r="AKN59" s="273"/>
      <c r="AKO59" s="273"/>
      <c r="AKP59" s="273"/>
      <c r="AKQ59" s="273"/>
      <c r="AKR59" s="273"/>
      <c r="AKS59" s="273"/>
      <c r="AKT59" s="273"/>
      <c r="AKU59" s="273"/>
      <c r="AKV59" s="273"/>
      <c r="AKW59" s="273"/>
      <c r="AKX59" s="273"/>
      <c r="AKY59" s="273"/>
      <c r="AKZ59" s="273"/>
      <c r="ALA59" s="273"/>
      <c r="ALB59" s="273"/>
      <c r="ALC59" s="273"/>
      <c r="ALD59" s="273"/>
      <c r="ALE59" s="273"/>
      <c r="ALF59" s="273"/>
      <c r="ALG59" s="273"/>
      <c r="ALH59" s="273"/>
      <c r="ALI59" s="273"/>
      <c r="ALJ59" s="273"/>
      <c r="ALK59" s="273"/>
      <c r="ALL59" s="273"/>
      <c r="ALM59" s="273"/>
      <c r="ALN59" s="273"/>
      <c r="ALO59" s="273"/>
      <c r="ALP59" s="273"/>
      <c r="ALQ59" s="273"/>
      <c r="ALR59" s="273"/>
      <c r="ALS59" s="273"/>
      <c r="ALT59" s="273"/>
      <c r="ALU59" s="273"/>
      <c r="ALV59" s="273"/>
      <c r="ALW59" s="273"/>
      <c r="ALX59" s="273"/>
      <c r="ALY59" s="273"/>
      <c r="ALZ59" s="273"/>
      <c r="AMA59" s="273"/>
      <c r="AMB59" s="273"/>
      <c r="AMC59" s="273"/>
      <c r="AMD59" s="273"/>
      <c r="AME59" s="273"/>
      <c r="AMF59" s="273"/>
      <c r="AMG59" s="273"/>
      <c r="AMH59" s="273"/>
      <c r="AMI59" s="273"/>
      <c r="AMJ59" s="273"/>
    </row>
    <row r="60" spans="1:1024" ht="12" customHeight="1" x14ac:dyDescent="0.2">
      <c r="A60" s="341">
        <v>49</v>
      </c>
      <c r="B60" s="342">
        <v>4</v>
      </c>
      <c r="C60" s="368"/>
      <c r="D60" s="1623" t="s">
        <v>80</v>
      </c>
      <c r="E60" s="344" t="s">
        <v>49</v>
      </c>
      <c r="F60" s="394"/>
      <c r="G60" s="394"/>
      <c r="H60" s="395"/>
      <c r="I60" s="395"/>
      <c r="J60" s="396"/>
      <c r="K60" s="397"/>
      <c r="L60" s="397"/>
      <c r="M60" s="397"/>
      <c r="N60" s="397"/>
      <c r="O60" s="397"/>
      <c r="P60" s="398"/>
      <c r="Q60" s="398"/>
      <c r="R60" s="367"/>
      <c r="S60" s="351"/>
      <c r="T60" s="362">
        <v>49</v>
      </c>
      <c r="U60" s="1624" t="s">
        <v>80</v>
      </c>
      <c r="V60" s="363" t="s">
        <v>49</v>
      </c>
      <c r="W60" s="394"/>
      <c r="X60" s="394"/>
      <c r="Y60" s="395"/>
      <c r="Z60" s="395"/>
      <c r="AA60" s="396"/>
      <c r="AB60" s="364"/>
      <c r="AC60" s="355"/>
      <c r="AD60" s="355"/>
      <c r="AE60" s="356"/>
      <c r="AF60" s="365"/>
      <c r="AG60" s="365"/>
      <c r="AH60" s="365"/>
      <c r="AI60" s="365"/>
      <c r="AJ60" s="365"/>
      <c r="AK60" s="365"/>
      <c r="AL60" s="365"/>
      <c r="AM60" s="365"/>
      <c r="AN60" s="365"/>
      <c r="AO60" s="365"/>
      <c r="AP60" s="365"/>
      <c r="AQ60" s="365"/>
      <c r="AR60" s="358"/>
      <c r="AS60" s="358"/>
      <c r="AT60" s="359"/>
      <c r="AU60" s="359"/>
      <c r="AV60" s="359"/>
      <c r="AW60" s="359"/>
      <c r="AX60" s="359"/>
      <c r="AY60" s="359"/>
      <c r="AZ60" s="359"/>
      <c r="BA60" s="359"/>
      <c r="BB60" s="364"/>
      <c r="BC60" s="364"/>
      <c r="BD60" s="355"/>
      <c r="BE60" s="355"/>
      <c r="BF60" s="273"/>
      <c r="BG60" s="273"/>
      <c r="BH60" s="273"/>
      <c r="BI60" s="273"/>
      <c r="BJ60" s="273"/>
      <c r="BK60" s="273"/>
      <c r="BL60" s="273"/>
      <c r="BM60" s="273"/>
      <c r="BN60" s="273"/>
      <c r="BO60" s="273"/>
      <c r="BP60" s="273"/>
      <c r="BQ60" s="273"/>
      <c r="BR60" s="273"/>
      <c r="BS60" s="273"/>
      <c r="BT60" s="273"/>
      <c r="BU60" s="273"/>
      <c r="BV60" s="273"/>
      <c r="BW60" s="273"/>
      <c r="BX60" s="273"/>
      <c r="BY60" s="273"/>
      <c r="BZ60" s="273"/>
      <c r="CA60" s="273"/>
      <c r="CB60" s="273"/>
      <c r="CC60" s="273"/>
      <c r="CD60" s="273"/>
      <c r="CE60" s="273"/>
      <c r="CF60" s="273"/>
      <c r="CG60" s="273"/>
      <c r="CH60" s="273"/>
      <c r="CI60" s="273"/>
      <c r="CJ60" s="273"/>
      <c r="CK60" s="273"/>
      <c r="CL60" s="273"/>
      <c r="CM60" s="273"/>
      <c r="CN60" s="273"/>
      <c r="CO60" s="273"/>
      <c r="CP60" s="273"/>
      <c r="CQ60" s="273"/>
      <c r="CR60" s="273"/>
      <c r="CS60" s="273"/>
      <c r="CT60" s="273"/>
      <c r="CU60" s="273"/>
      <c r="CV60" s="273"/>
      <c r="CW60" s="273"/>
      <c r="CX60" s="273"/>
      <c r="CY60" s="273"/>
      <c r="CZ60" s="273"/>
      <c r="DA60" s="273"/>
      <c r="DB60" s="273"/>
      <c r="DC60" s="273"/>
      <c r="DD60" s="273"/>
      <c r="DE60" s="273"/>
      <c r="DF60" s="273"/>
      <c r="DG60" s="273"/>
      <c r="DH60" s="273"/>
      <c r="DI60" s="273"/>
      <c r="DJ60" s="273"/>
      <c r="DK60" s="273"/>
      <c r="DL60" s="273"/>
      <c r="DM60" s="273"/>
      <c r="DN60" s="273"/>
      <c r="DO60" s="273"/>
      <c r="DP60" s="273"/>
      <c r="DQ60" s="273"/>
      <c r="DR60" s="273"/>
      <c r="DS60" s="273"/>
      <c r="DT60" s="273"/>
      <c r="DU60" s="273"/>
      <c r="DV60" s="273"/>
      <c r="DW60" s="273"/>
      <c r="DX60" s="273"/>
      <c r="DY60" s="273"/>
      <c r="DZ60" s="273"/>
      <c r="EA60" s="273"/>
      <c r="EB60" s="273"/>
      <c r="EC60" s="273"/>
      <c r="ED60" s="273"/>
      <c r="EE60" s="273"/>
      <c r="EF60" s="273"/>
      <c r="EG60" s="273"/>
      <c r="EH60" s="273"/>
      <c r="EI60" s="273"/>
      <c r="EJ60" s="273"/>
      <c r="EK60" s="273"/>
      <c r="EL60" s="273"/>
      <c r="EM60" s="273"/>
      <c r="EN60" s="273"/>
      <c r="EO60" s="273"/>
      <c r="EP60" s="273"/>
      <c r="EQ60" s="273"/>
      <c r="ER60" s="273"/>
      <c r="ES60" s="273"/>
      <c r="ET60" s="273"/>
      <c r="EU60" s="273"/>
      <c r="EV60" s="273"/>
      <c r="EW60" s="273"/>
      <c r="EX60" s="273"/>
      <c r="EY60" s="273"/>
      <c r="EZ60" s="273"/>
      <c r="FA60" s="273"/>
      <c r="FB60" s="273"/>
      <c r="FC60" s="273"/>
      <c r="FD60" s="273"/>
      <c r="FE60" s="273"/>
      <c r="FF60" s="273"/>
      <c r="FG60" s="273"/>
      <c r="FH60" s="273"/>
      <c r="FI60" s="273"/>
      <c r="FJ60" s="273"/>
      <c r="FK60" s="273"/>
      <c r="FL60" s="273"/>
      <c r="FM60" s="273"/>
      <c r="FN60" s="273"/>
      <c r="FO60" s="273"/>
      <c r="FP60" s="273"/>
      <c r="FQ60" s="273"/>
      <c r="FR60" s="273"/>
      <c r="FS60" s="273"/>
      <c r="FT60" s="273"/>
      <c r="FU60" s="273"/>
      <c r="FV60" s="273"/>
      <c r="FW60" s="273"/>
      <c r="FX60" s="273"/>
      <c r="FY60" s="273"/>
      <c r="FZ60" s="273"/>
      <c r="GA60" s="273"/>
      <c r="GB60" s="273"/>
      <c r="GC60" s="273"/>
      <c r="GD60" s="273"/>
      <c r="GE60" s="273"/>
      <c r="GF60" s="273"/>
      <c r="GG60" s="273"/>
      <c r="GH60" s="273"/>
      <c r="GI60" s="273"/>
      <c r="GJ60" s="273"/>
      <c r="GK60" s="273"/>
      <c r="GL60" s="273"/>
      <c r="GM60" s="273"/>
      <c r="GN60" s="273"/>
      <c r="GO60" s="273"/>
      <c r="GP60" s="273"/>
      <c r="GQ60" s="273"/>
      <c r="GR60" s="273"/>
      <c r="GS60" s="273"/>
      <c r="GT60" s="273"/>
      <c r="GU60" s="273"/>
      <c r="GV60" s="273"/>
      <c r="GW60" s="273"/>
      <c r="GX60" s="273"/>
      <c r="GY60" s="273"/>
      <c r="GZ60" s="273"/>
      <c r="HA60" s="273"/>
      <c r="HB60" s="273"/>
      <c r="HC60" s="273"/>
      <c r="HD60" s="273"/>
      <c r="HE60" s="273"/>
      <c r="HF60" s="273"/>
      <c r="HG60" s="273"/>
      <c r="HH60" s="273"/>
      <c r="HI60" s="273"/>
      <c r="HJ60" s="273"/>
      <c r="HK60" s="273"/>
      <c r="HL60" s="273"/>
      <c r="HM60" s="273"/>
      <c r="HN60" s="273"/>
      <c r="HO60" s="273"/>
      <c r="HP60" s="273"/>
      <c r="HQ60" s="273"/>
      <c r="HR60" s="273"/>
      <c r="HS60" s="273"/>
      <c r="HT60" s="273"/>
      <c r="HU60" s="273"/>
      <c r="HV60" s="273"/>
      <c r="HW60" s="273"/>
      <c r="HX60" s="273"/>
      <c r="HY60" s="273"/>
      <c r="HZ60" s="273"/>
      <c r="IA60" s="273"/>
      <c r="IB60" s="273"/>
      <c r="IC60" s="273"/>
      <c r="ID60" s="273"/>
      <c r="IE60" s="273"/>
      <c r="IF60" s="273"/>
      <c r="IG60" s="273"/>
      <c r="IH60" s="273"/>
      <c r="II60" s="273"/>
      <c r="IJ60" s="273"/>
      <c r="IK60" s="273"/>
      <c r="IL60" s="273"/>
      <c r="IM60" s="273"/>
      <c r="IN60" s="273"/>
      <c r="IO60" s="273"/>
      <c r="IP60" s="273"/>
      <c r="IQ60" s="273"/>
      <c r="IR60" s="273"/>
      <c r="IS60" s="273"/>
      <c r="IT60" s="273"/>
      <c r="IU60" s="273"/>
      <c r="IV60" s="273"/>
      <c r="IW60" s="273"/>
      <c r="IX60" s="273"/>
      <c r="IY60" s="273"/>
      <c r="IZ60" s="273"/>
      <c r="JA60" s="273"/>
      <c r="JB60" s="273"/>
      <c r="JC60" s="273"/>
      <c r="JD60" s="273"/>
      <c r="JE60" s="273"/>
      <c r="JF60" s="273"/>
      <c r="JG60" s="273"/>
      <c r="JH60" s="273"/>
      <c r="JI60" s="273"/>
      <c r="JJ60" s="273"/>
      <c r="JK60" s="273"/>
      <c r="JL60" s="273"/>
      <c r="JM60" s="273"/>
      <c r="JN60" s="273"/>
      <c r="JO60" s="273"/>
      <c r="JP60" s="273"/>
      <c r="JQ60" s="273"/>
      <c r="JR60" s="273"/>
      <c r="JS60" s="273"/>
      <c r="JT60" s="273"/>
      <c r="JU60" s="273"/>
      <c r="JV60" s="273"/>
      <c r="JW60" s="273"/>
      <c r="JX60" s="273"/>
      <c r="JY60" s="273"/>
      <c r="JZ60" s="273"/>
      <c r="KA60" s="273"/>
      <c r="KB60" s="273"/>
      <c r="KC60" s="273"/>
      <c r="KD60" s="273"/>
      <c r="KE60" s="273"/>
      <c r="KF60" s="273"/>
      <c r="KG60" s="273"/>
      <c r="KH60" s="273"/>
      <c r="KI60" s="273"/>
      <c r="KJ60" s="273"/>
      <c r="KK60" s="273"/>
      <c r="KL60" s="273"/>
      <c r="KM60" s="273"/>
      <c r="KN60" s="273"/>
      <c r="KO60" s="273"/>
      <c r="KP60" s="273"/>
      <c r="KQ60" s="273"/>
      <c r="KR60" s="273"/>
      <c r="KS60" s="273"/>
      <c r="KT60" s="273"/>
      <c r="KU60" s="273"/>
      <c r="KV60" s="273"/>
      <c r="KW60" s="273"/>
      <c r="KX60" s="273"/>
      <c r="KY60" s="273"/>
      <c r="KZ60" s="273"/>
      <c r="LA60" s="273"/>
      <c r="LB60" s="273"/>
      <c r="LC60" s="273"/>
      <c r="LD60" s="273"/>
      <c r="LE60" s="273"/>
      <c r="LF60" s="273"/>
      <c r="LG60" s="273"/>
      <c r="LH60" s="273"/>
      <c r="LI60" s="273"/>
      <c r="LJ60" s="273"/>
      <c r="LK60" s="273"/>
      <c r="LL60" s="273"/>
      <c r="LM60" s="273"/>
      <c r="LN60" s="273"/>
      <c r="LO60" s="273"/>
      <c r="LP60" s="273"/>
      <c r="LQ60" s="273"/>
      <c r="LR60" s="273"/>
      <c r="LS60" s="273"/>
      <c r="LT60" s="273"/>
      <c r="LU60" s="273"/>
      <c r="LV60" s="273"/>
      <c r="LW60" s="273"/>
      <c r="LX60" s="273"/>
      <c r="LY60" s="273"/>
      <c r="LZ60" s="273"/>
      <c r="MA60" s="273"/>
      <c r="MB60" s="273"/>
      <c r="MC60" s="273"/>
      <c r="MD60" s="273"/>
      <c r="ME60" s="273"/>
      <c r="MF60" s="273"/>
      <c r="MG60" s="273"/>
      <c r="MH60" s="273"/>
      <c r="MI60" s="273"/>
      <c r="MJ60" s="273"/>
      <c r="MK60" s="273"/>
      <c r="ML60" s="273"/>
      <c r="MM60" s="273"/>
      <c r="MN60" s="273"/>
      <c r="MO60" s="273"/>
      <c r="MP60" s="273"/>
      <c r="MQ60" s="273"/>
      <c r="MR60" s="273"/>
      <c r="MS60" s="273"/>
      <c r="MT60" s="273"/>
      <c r="MU60" s="273"/>
      <c r="MV60" s="273"/>
      <c r="MW60" s="273"/>
      <c r="MX60" s="273"/>
      <c r="MY60" s="273"/>
      <c r="MZ60" s="273"/>
      <c r="NA60" s="273"/>
      <c r="NB60" s="273"/>
      <c r="NC60" s="273"/>
      <c r="ND60" s="273"/>
      <c r="NE60" s="273"/>
      <c r="NF60" s="273"/>
      <c r="NG60" s="273"/>
      <c r="NH60" s="273"/>
      <c r="NI60" s="273"/>
      <c r="NJ60" s="273"/>
      <c r="NK60" s="273"/>
      <c r="NL60" s="273"/>
      <c r="NM60" s="273"/>
      <c r="NN60" s="273"/>
      <c r="NO60" s="273"/>
      <c r="NP60" s="273"/>
      <c r="NQ60" s="273"/>
      <c r="NR60" s="273"/>
      <c r="NS60" s="273"/>
      <c r="NT60" s="273"/>
      <c r="NU60" s="273"/>
      <c r="NV60" s="273"/>
      <c r="NW60" s="273"/>
      <c r="NX60" s="273"/>
      <c r="NY60" s="273"/>
      <c r="NZ60" s="273"/>
      <c r="OA60" s="273"/>
      <c r="OB60" s="273"/>
      <c r="OC60" s="273"/>
      <c r="OD60" s="273"/>
      <c r="OE60" s="273"/>
      <c r="OF60" s="273"/>
      <c r="OG60" s="273"/>
      <c r="OH60" s="273"/>
      <c r="OI60" s="273"/>
      <c r="OJ60" s="273"/>
      <c r="OK60" s="273"/>
      <c r="OL60" s="273"/>
      <c r="OM60" s="273"/>
      <c r="ON60" s="273"/>
      <c r="OO60" s="273"/>
      <c r="OP60" s="273"/>
      <c r="OQ60" s="273"/>
      <c r="OR60" s="273"/>
      <c r="OS60" s="273"/>
      <c r="OT60" s="273"/>
      <c r="OU60" s="273"/>
      <c r="OV60" s="273"/>
      <c r="OW60" s="273"/>
      <c r="OX60" s="273"/>
      <c r="OY60" s="273"/>
      <c r="OZ60" s="273"/>
      <c r="PA60" s="273"/>
      <c r="PB60" s="273"/>
      <c r="PC60" s="273"/>
      <c r="PD60" s="273"/>
      <c r="PE60" s="273"/>
      <c r="PF60" s="273"/>
      <c r="PG60" s="273"/>
      <c r="PH60" s="273"/>
      <c r="PI60" s="273"/>
      <c r="PJ60" s="273"/>
      <c r="PK60" s="273"/>
      <c r="PL60" s="273"/>
      <c r="PM60" s="273"/>
      <c r="PN60" s="273"/>
      <c r="PO60" s="273"/>
      <c r="PP60" s="273"/>
      <c r="PQ60" s="273"/>
      <c r="PR60" s="273"/>
      <c r="PS60" s="273"/>
      <c r="PT60" s="273"/>
      <c r="PU60" s="273"/>
      <c r="PV60" s="273"/>
      <c r="PW60" s="273"/>
      <c r="PX60" s="273"/>
      <c r="PY60" s="273"/>
      <c r="PZ60" s="273"/>
      <c r="QA60" s="273"/>
      <c r="QB60" s="273"/>
      <c r="QC60" s="273"/>
      <c r="QD60" s="273"/>
      <c r="QE60" s="273"/>
      <c r="QF60" s="273"/>
      <c r="QG60" s="273"/>
      <c r="QH60" s="273"/>
      <c r="QI60" s="273"/>
      <c r="QJ60" s="273"/>
      <c r="QK60" s="273"/>
      <c r="QL60" s="273"/>
      <c r="QM60" s="273"/>
      <c r="QN60" s="273"/>
      <c r="QO60" s="273"/>
      <c r="QP60" s="273"/>
      <c r="QQ60" s="273"/>
      <c r="QR60" s="273"/>
      <c r="QS60" s="273"/>
      <c r="QT60" s="273"/>
      <c r="QU60" s="273"/>
      <c r="QV60" s="273"/>
      <c r="QW60" s="273"/>
      <c r="QX60" s="273"/>
      <c r="QY60" s="273"/>
      <c r="QZ60" s="273"/>
      <c r="RA60" s="273"/>
      <c r="RB60" s="273"/>
      <c r="RC60" s="273"/>
      <c r="RD60" s="273"/>
      <c r="RE60" s="273"/>
      <c r="RF60" s="273"/>
      <c r="RG60" s="273"/>
      <c r="RH60" s="273"/>
      <c r="RI60" s="273"/>
      <c r="RJ60" s="273"/>
      <c r="RK60" s="273"/>
      <c r="RL60" s="273"/>
      <c r="RM60" s="273"/>
      <c r="RN60" s="273"/>
      <c r="RO60" s="273"/>
      <c r="RP60" s="273"/>
      <c r="RQ60" s="273"/>
      <c r="RR60" s="273"/>
      <c r="RS60" s="273"/>
      <c r="RT60" s="273"/>
      <c r="RU60" s="273"/>
      <c r="RV60" s="273"/>
      <c r="RW60" s="273"/>
      <c r="RX60" s="273"/>
      <c r="RY60" s="273"/>
      <c r="RZ60" s="273"/>
      <c r="SA60" s="273"/>
      <c r="SB60" s="273"/>
      <c r="SC60" s="273"/>
      <c r="SD60" s="273"/>
      <c r="SE60" s="273"/>
      <c r="SF60" s="273"/>
      <c r="SG60" s="273"/>
      <c r="SH60" s="273"/>
      <c r="SI60" s="273"/>
      <c r="SJ60" s="273"/>
      <c r="SK60" s="273"/>
      <c r="SL60" s="273"/>
      <c r="SM60" s="273"/>
      <c r="SN60" s="273"/>
      <c r="SO60" s="273"/>
      <c r="SP60" s="273"/>
      <c r="SQ60" s="273"/>
      <c r="SR60" s="273"/>
      <c r="SS60" s="273"/>
      <c r="ST60" s="273"/>
      <c r="SU60" s="273"/>
      <c r="SV60" s="273"/>
      <c r="SW60" s="273"/>
      <c r="SX60" s="273"/>
      <c r="SY60" s="273"/>
      <c r="SZ60" s="273"/>
      <c r="TA60" s="273"/>
      <c r="TB60" s="273"/>
      <c r="TC60" s="273"/>
      <c r="TD60" s="273"/>
      <c r="TE60" s="273"/>
      <c r="TF60" s="273"/>
      <c r="TG60" s="273"/>
      <c r="TH60" s="273"/>
      <c r="TI60" s="273"/>
      <c r="TJ60" s="273"/>
      <c r="TK60" s="273"/>
      <c r="TL60" s="273"/>
      <c r="TM60" s="273"/>
      <c r="TN60" s="273"/>
      <c r="TO60" s="273"/>
      <c r="TP60" s="273"/>
      <c r="TQ60" s="273"/>
      <c r="TR60" s="273"/>
      <c r="TS60" s="273"/>
      <c r="TT60" s="273"/>
      <c r="TU60" s="273"/>
      <c r="TV60" s="273"/>
      <c r="TW60" s="273"/>
      <c r="TX60" s="273"/>
      <c r="TY60" s="273"/>
      <c r="TZ60" s="273"/>
      <c r="UA60" s="273"/>
      <c r="UB60" s="273"/>
      <c r="UC60" s="273"/>
      <c r="UD60" s="273"/>
      <c r="UE60" s="273"/>
      <c r="UF60" s="273"/>
      <c r="UG60" s="273"/>
      <c r="UH60" s="273"/>
      <c r="UI60" s="273"/>
      <c r="UJ60" s="273"/>
      <c r="UK60" s="273"/>
      <c r="UL60" s="273"/>
      <c r="UM60" s="273"/>
      <c r="UN60" s="273"/>
      <c r="UO60" s="273"/>
      <c r="UP60" s="273"/>
      <c r="UQ60" s="273"/>
      <c r="UR60" s="273"/>
      <c r="US60" s="273"/>
      <c r="UT60" s="273"/>
      <c r="UU60" s="273"/>
      <c r="UV60" s="273"/>
      <c r="UW60" s="273"/>
      <c r="UX60" s="273"/>
      <c r="UY60" s="273"/>
      <c r="UZ60" s="273"/>
      <c r="VA60" s="273"/>
      <c r="VB60" s="273"/>
      <c r="VC60" s="273"/>
      <c r="VD60" s="273"/>
      <c r="VE60" s="273"/>
      <c r="VF60" s="273"/>
      <c r="VG60" s="273"/>
      <c r="VH60" s="273"/>
      <c r="VI60" s="273"/>
      <c r="VJ60" s="273"/>
      <c r="VK60" s="273"/>
      <c r="VL60" s="273"/>
      <c r="VM60" s="273"/>
      <c r="VN60" s="273"/>
      <c r="VO60" s="273"/>
      <c r="VP60" s="273"/>
      <c r="VQ60" s="273"/>
      <c r="VR60" s="273"/>
      <c r="VS60" s="273"/>
      <c r="VT60" s="273"/>
      <c r="VU60" s="273"/>
      <c r="VV60" s="273"/>
      <c r="VW60" s="273"/>
      <c r="VX60" s="273"/>
      <c r="VY60" s="273"/>
      <c r="VZ60" s="273"/>
      <c r="WA60" s="273"/>
      <c r="WB60" s="273"/>
      <c r="WC60" s="273"/>
      <c r="WD60" s="273"/>
      <c r="WE60" s="273"/>
      <c r="WF60" s="273"/>
      <c r="WG60" s="273"/>
      <c r="WH60" s="273"/>
      <c r="WI60" s="273"/>
      <c r="WJ60" s="273"/>
      <c r="WK60" s="273"/>
      <c r="WL60" s="273"/>
      <c r="WM60" s="273"/>
      <c r="WN60" s="273"/>
      <c r="WO60" s="273"/>
      <c r="WP60" s="273"/>
      <c r="WQ60" s="273"/>
      <c r="WR60" s="273"/>
      <c r="WS60" s="273"/>
      <c r="WT60" s="273"/>
      <c r="WU60" s="273"/>
      <c r="WV60" s="273"/>
      <c r="WW60" s="273"/>
      <c r="WX60" s="273"/>
      <c r="WY60" s="273"/>
      <c r="WZ60" s="273"/>
      <c r="XA60" s="273"/>
      <c r="XB60" s="273"/>
      <c r="XC60" s="273"/>
      <c r="XD60" s="273"/>
      <c r="XE60" s="273"/>
      <c r="XF60" s="273"/>
      <c r="XG60" s="273"/>
      <c r="XH60" s="273"/>
      <c r="XI60" s="273"/>
      <c r="XJ60" s="273"/>
      <c r="XK60" s="273"/>
      <c r="XL60" s="273"/>
      <c r="XM60" s="273"/>
      <c r="XN60" s="273"/>
      <c r="XO60" s="273"/>
      <c r="XP60" s="273"/>
      <c r="XQ60" s="273"/>
      <c r="XR60" s="273"/>
      <c r="XS60" s="273"/>
      <c r="XT60" s="273"/>
      <c r="XU60" s="273"/>
      <c r="XV60" s="273"/>
      <c r="XW60" s="273"/>
      <c r="XX60" s="273"/>
      <c r="XY60" s="273"/>
      <c r="XZ60" s="273"/>
      <c r="YA60" s="273"/>
      <c r="YB60" s="273"/>
      <c r="YC60" s="273"/>
      <c r="YD60" s="273"/>
      <c r="YE60" s="273"/>
      <c r="YF60" s="273"/>
      <c r="YG60" s="273"/>
      <c r="YH60" s="273"/>
      <c r="YI60" s="273"/>
      <c r="YJ60" s="273"/>
      <c r="YK60" s="273"/>
      <c r="YL60" s="273"/>
      <c r="YM60" s="273"/>
      <c r="YN60" s="273"/>
      <c r="YO60" s="273"/>
      <c r="YP60" s="273"/>
      <c r="YQ60" s="273"/>
      <c r="YR60" s="273"/>
      <c r="YS60" s="273"/>
      <c r="YT60" s="273"/>
      <c r="YU60" s="273"/>
      <c r="YV60" s="273"/>
      <c r="YW60" s="273"/>
      <c r="YX60" s="273"/>
      <c r="YY60" s="273"/>
      <c r="YZ60" s="273"/>
      <c r="ZA60" s="273"/>
      <c r="ZB60" s="273"/>
      <c r="ZC60" s="273"/>
      <c r="ZD60" s="273"/>
      <c r="ZE60" s="273"/>
      <c r="ZF60" s="273"/>
      <c r="ZG60" s="273"/>
      <c r="ZH60" s="273"/>
      <c r="ZI60" s="273"/>
      <c r="ZJ60" s="273"/>
      <c r="ZK60" s="273"/>
      <c r="ZL60" s="273"/>
      <c r="ZM60" s="273"/>
      <c r="ZN60" s="273"/>
      <c r="ZO60" s="273"/>
      <c r="ZP60" s="273"/>
      <c r="ZQ60" s="273"/>
      <c r="ZR60" s="273"/>
      <c r="ZS60" s="273"/>
      <c r="ZT60" s="273"/>
      <c r="ZU60" s="273"/>
      <c r="ZV60" s="273"/>
      <c r="ZW60" s="273"/>
      <c r="ZX60" s="273"/>
      <c r="ZY60" s="273"/>
      <c r="ZZ60" s="273"/>
      <c r="AAA60" s="273"/>
      <c r="AAB60" s="273"/>
      <c r="AAC60" s="273"/>
      <c r="AAD60" s="273"/>
      <c r="AAE60" s="273"/>
      <c r="AAF60" s="273"/>
      <c r="AAG60" s="273"/>
      <c r="AAH60" s="273"/>
      <c r="AAI60" s="273"/>
      <c r="AAJ60" s="273"/>
      <c r="AAK60" s="273"/>
      <c r="AAL60" s="273"/>
      <c r="AAM60" s="273"/>
      <c r="AAN60" s="273"/>
      <c r="AAO60" s="273"/>
      <c r="AAP60" s="273"/>
      <c r="AAQ60" s="273"/>
      <c r="AAR60" s="273"/>
      <c r="AAS60" s="273"/>
      <c r="AAT60" s="273"/>
      <c r="AAU60" s="273"/>
      <c r="AAV60" s="273"/>
      <c r="AAW60" s="273"/>
      <c r="AAX60" s="273"/>
      <c r="AAY60" s="273"/>
      <c r="AAZ60" s="273"/>
      <c r="ABA60" s="273"/>
      <c r="ABB60" s="273"/>
      <c r="ABC60" s="273"/>
      <c r="ABD60" s="273"/>
      <c r="ABE60" s="273"/>
      <c r="ABF60" s="273"/>
      <c r="ABG60" s="273"/>
      <c r="ABH60" s="273"/>
      <c r="ABI60" s="273"/>
      <c r="ABJ60" s="273"/>
      <c r="ABK60" s="273"/>
      <c r="ABL60" s="273"/>
      <c r="ABM60" s="273"/>
      <c r="ABN60" s="273"/>
      <c r="ABO60" s="273"/>
      <c r="ABP60" s="273"/>
      <c r="ABQ60" s="273"/>
      <c r="ABR60" s="273"/>
      <c r="ABS60" s="273"/>
      <c r="ABT60" s="273"/>
      <c r="ABU60" s="273"/>
      <c r="ABV60" s="273"/>
      <c r="ABW60" s="273"/>
      <c r="ABX60" s="273"/>
      <c r="ABY60" s="273"/>
      <c r="ABZ60" s="273"/>
      <c r="ACA60" s="273"/>
      <c r="ACB60" s="273"/>
      <c r="ACC60" s="273"/>
      <c r="ACD60" s="273"/>
      <c r="ACE60" s="273"/>
      <c r="ACF60" s="273"/>
      <c r="ACG60" s="273"/>
      <c r="ACH60" s="273"/>
      <c r="ACI60" s="273"/>
      <c r="ACJ60" s="273"/>
      <c r="ACK60" s="273"/>
      <c r="ACL60" s="273"/>
      <c r="ACM60" s="273"/>
      <c r="ACN60" s="273"/>
      <c r="ACO60" s="273"/>
      <c r="ACP60" s="273"/>
      <c r="ACQ60" s="273"/>
      <c r="ACR60" s="273"/>
      <c r="ACS60" s="273"/>
      <c r="ACT60" s="273"/>
      <c r="ACU60" s="273"/>
      <c r="ACV60" s="273"/>
      <c r="ACW60" s="273"/>
      <c r="ACX60" s="273"/>
      <c r="ACY60" s="273"/>
      <c r="ACZ60" s="273"/>
      <c r="ADA60" s="273"/>
      <c r="ADB60" s="273"/>
      <c r="ADC60" s="273"/>
      <c r="ADD60" s="273"/>
      <c r="ADE60" s="273"/>
      <c r="ADF60" s="273"/>
      <c r="ADG60" s="273"/>
      <c r="ADH60" s="273"/>
      <c r="ADI60" s="273"/>
      <c r="ADJ60" s="273"/>
      <c r="ADK60" s="273"/>
      <c r="ADL60" s="273"/>
      <c r="ADM60" s="273"/>
      <c r="ADN60" s="273"/>
      <c r="ADO60" s="273"/>
      <c r="ADP60" s="273"/>
      <c r="ADQ60" s="273"/>
      <c r="ADR60" s="273"/>
      <c r="ADS60" s="273"/>
      <c r="ADT60" s="273"/>
      <c r="ADU60" s="273"/>
      <c r="ADV60" s="273"/>
      <c r="ADW60" s="273"/>
      <c r="ADX60" s="273"/>
      <c r="ADY60" s="273"/>
      <c r="ADZ60" s="273"/>
      <c r="AEA60" s="273"/>
      <c r="AEB60" s="273"/>
      <c r="AEC60" s="273"/>
      <c r="AED60" s="273"/>
      <c r="AEE60" s="273"/>
      <c r="AEF60" s="273"/>
      <c r="AEG60" s="273"/>
      <c r="AEH60" s="273"/>
      <c r="AEI60" s="273"/>
      <c r="AEJ60" s="273"/>
      <c r="AEK60" s="273"/>
      <c r="AEL60" s="273"/>
      <c r="AEM60" s="273"/>
      <c r="AEN60" s="273"/>
      <c r="AEO60" s="273"/>
      <c r="AEP60" s="273"/>
      <c r="AEQ60" s="273"/>
      <c r="AER60" s="273"/>
      <c r="AES60" s="273"/>
      <c r="AET60" s="273"/>
      <c r="AEU60" s="273"/>
      <c r="AEV60" s="273"/>
      <c r="AEW60" s="273"/>
      <c r="AEX60" s="273"/>
      <c r="AEY60" s="273"/>
      <c r="AEZ60" s="273"/>
      <c r="AFA60" s="273"/>
      <c r="AFB60" s="273"/>
      <c r="AFC60" s="273"/>
      <c r="AFD60" s="273"/>
      <c r="AFE60" s="273"/>
      <c r="AFF60" s="273"/>
      <c r="AFG60" s="273"/>
      <c r="AFH60" s="273"/>
      <c r="AFI60" s="273"/>
      <c r="AFJ60" s="273"/>
      <c r="AFK60" s="273"/>
      <c r="AFL60" s="273"/>
      <c r="AFM60" s="273"/>
      <c r="AFN60" s="273"/>
      <c r="AFO60" s="273"/>
      <c r="AFP60" s="273"/>
      <c r="AFQ60" s="273"/>
      <c r="AFR60" s="273"/>
      <c r="AFS60" s="273"/>
      <c r="AFT60" s="273"/>
      <c r="AFU60" s="273"/>
      <c r="AFV60" s="273"/>
      <c r="AFW60" s="273"/>
      <c r="AFX60" s="273"/>
      <c r="AFY60" s="273"/>
      <c r="AFZ60" s="273"/>
      <c r="AGA60" s="273"/>
      <c r="AGB60" s="273"/>
      <c r="AGC60" s="273"/>
      <c r="AGD60" s="273"/>
      <c r="AGE60" s="273"/>
      <c r="AGF60" s="273"/>
      <c r="AGG60" s="273"/>
      <c r="AGH60" s="273"/>
      <c r="AGI60" s="273"/>
      <c r="AGJ60" s="273"/>
      <c r="AGK60" s="273"/>
      <c r="AGL60" s="273"/>
      <c r="AGM60" s="273"/>
      <c r="AGN60" s="273"/>
      <c r="AGO60" s="273"/>
      <c r="AGP60" s="273"/>
      <c r="AGQ60" s="273"/>
      <c r="AGR60" s="273"/>
      <c r="AGS60" s="273"/>
      <c r="AGT60" s="273"/>
      <c r="AGU60" s="273"/>
      <c r="AGV60" s="273"/>
      <c r="AGW60" s="273"/>
      <c r="AGX60" s="273"/>
      <c r="AGY60" s="273"/>
      <c r="AGZ60" s="273"/>
      <c r="AHA60" s="273"/>
      <c r="AHB60" s="273"/>
      <c r="AHC60" s="273"/>
      <c r="AHD60" s="273"/>
      <c r="AHE60" s="273"/>
      <c r="AHF60" s="273"/>
      <c r="AHG60" s="273"/>
      <c r="AHH60" s="273"/>
      <c r="AHI60" s="273"/>
      <c r="AHJ60" s="273"/>
      <c r="AHK60" s="273"/>
      <c r="AHL60" s="273"/>
      <c r="AHM60" s="273"/>
      <c r="AHN60" s="273"/>
      <c r="AHO60" s="273"/>
      <c r="AHP60" s="273"/>
      <c r="AHQ60" s="273"/>
      <c r="AHR60" s="273"/>
      <c r="AHS60" s="273"/>
      <c r="AHT60" s="273"/>
      <c r="AHU60" s="273"/>
      <c r="AHV60" s="273"/>
      <c r="AHW60" s="273"/>
      <c r="AHX60" s="273"/>
      <c r="AHY60" s="273"/>
      <c r="AHZ60" s="273"/>
      <c r="AIA60" s="273"/>
      <c r="AIB60" s="273"/>
      <c r="AIC60" s="273"/>
      <c r="AID60" s="273"/>
      <c r="AIE60" s="273"/>
      <c r="AIF60" s="273"/>
      <c r="AIG60" s="273"/>
      <c r="AIH60" s="273"/>
      <c r="AII60" s="273"/>
      <c r="AIJ60" s="273"/>
      <c r="AIK60" s="273"/>
      <c r="AIL60" s="273"/>
      <c r="AIM60" s="273"/>
      <c r="AIN60" s="273"/>
      <c r="AIO60" s="273"/>
      <c r="AIP60" s="273"/>
      <c r="AIQ60" s="273"/>
      <c r="AIR60" s="273"/>
      <c r="AIS60" s="273"/>
      <c r="AIT60" s="273"/>
      <c r="AIU60" s="273"/>
      <c r="AIV60" s="273"/>
      <c r="AIW60" s="273"/>
      <c r="AIX60" s="273"/>
      <c r="AIY60" s="273"/>
      <c r="AIZ60" s="273"/>
      <c r="AJA60" s="273"/>
      <c r="AJB60" s="273"/>
      <c r="AJC60" s="273"/>
      <c r="AJD60" s="273"/>
      <c r="AJE60" s="273"/>
      <c r="AJF60" s="273"/>
      <c r="AJG60" s="273"/>
      <c r="AJH60" s="273"/>
      <c r="AJI60" s="273"/>
      <c r="AJJ60" s="273"/>
      <c r="AJK60" s="273"/>
      <c r="AJL60" s="273"/>
      <c r="AJM60" s="273"/>
      <c r="AJN60" s="273"/>
      <c r="AJO60" s="273"/>
      <c r="AJP60" s="273"/>
      <c r="AJQ60" s="273"/>
      <c r="AJR60" s="273"/>
      <c r="AJS60" s="273"/>
      <c r="AJT60" s="273"/>
      <c r="AJU60" s="273"/>
      <c r="AJV60" s="273"/>
      <c r="AJW60" s="273"/>
      <c r="AJX60" s="273"/>
      <c r="AJY60" s="273"/>
      <c r="AJZ60" s="273"/>
      <c r="AKA60" s="273"/>
      <c r="AKB60" s="273"/>
      <c r="AKC60" s="273"/>
      <c r="AKD60" s="273"/>
      <c r="AKE60" s="273"/>
      <c r="AKF60" s="273"/>
      <c r="AKG60" s="273"/>
      <c r="AKH60" s="273"/>
      <c r="AKI60" s="273"/>
      <c r="AKJ60" s="273"/>
      <c r="AKK60" s="273"/>
      <c r="AKL60" s="273"/>
      <c r="AKM60" s="273"/>
      <c r="AKN60" s="273"/>
      <c r="AKO60" s="273"/>
      <c r="AKP60" s="273"/>
      <c r="AKQ60" s="273"/>
      <c r="AKR60" s="273"/>
      <c r="AKS60" s="273"/>
      <c r="AKT60" s="273"/>
      <c r="AKU60" s="273"/>
      <c r="AKV60" s="273"/>
      <c r="AKW60" s="273"/>
      <c r="AKX60" s="273"/>
      <c r="AKY60" s="273"/>
      <c r="AKZ60" s="273"/>
      <c r="ALA60" s="273"/>
      <c r="ALB60" s="273"/>
      <c r="ALC60" s="273"/>
      <c r="ALD60" s="273"/>
      <c r="ALE60" s="273"/>
      <c r="ALF60" s="273"/>
      <c r="ALG60" s="273"/>
      <c r="ALH60" s="273"/>
      <c r="ALI60" s="273"/>
      <c r="ALJ60" s="273"/>
      <c r="ALK60" s="273"/>
      <c r="ALL60" s="273"/>
      <c r="ALM60" s="273"/>
      <c r="ALN60" s="273"/>
      <c r="ALO60" s="273"/>
      <c r="ALP60" s="273"/>
      <c r="ALQ60" s="273"/>
      <c r="ALR60" s="273"/>
      <c r="ALS60" s="273"/>
      <c r="ALT60" s="273"/>
      <c r="ALU60" s="273"/>
      <c r="ALV60" s="273"/>
      <c r="ALW60" s="273"/>
      <c r="ALX60" s="273"/>
      <c r="ALY60" s="273"/>
      <c r="ALZ60" s="273"/>
      <c r="AMA60" s="273"/>
      <c r="AMB60" s="273"/>
      <c r="AMC60" s="273"/>
      <c r="AMD60" s="273"/>
      <c r="AME60" s="273"/>
      <c r="AMF60" s="273"/>
      <c r="AMG60" s="273"/>
      <c r="AMH60" s="273"/>
      <c r="AMI60" s="273"/>
      <c r="AMJ60" s="273"/>
    </row>
    <row r="61" spans="1:1024" ht="12" customHeight="1" x14ac:dyDescent="0.2">
      <c r="A61" s="341">
        <v>50</v>
      </c>
      <c r="B61" s="342">
        <v>4</v>
      </c>
      <c r="C61" s="368"/>
      <c r="D61" s="1623"/>
      <c r="E61" s="344" t="s">
        <v>50</v>
      </c>
      <c r="F61" s="394"/>
      <c r="G61" s="394"/>
      <c r="H61" s="395"/>
      <c r="I61" s="395"/>
      <c r="J61" s="396"/>
      <c r="K61" s="397"/>
      <c r="L61" s="397"/>
      <c r="M61" s="397"/>
      <c r="N61" s="397"/>
      <c r="O61" s="397"/>
      <c r="P61" s="398"/>
      <c r="Q61" s="398"/>
      <c r="R61" s="367"/>
      <c r="S61" s="351"/>
      <c r="T61" s="362">
        <v>50</v>
      </c>
      <c r="U61" s="1624"/>
      <c r="V61" s="363" t="s">
        <v>50</v>
      </c>
      <c r="W61" s="394"/>
      <c r="X61" s="394"/>
      <c r="Y61" s="395"/>
      <c r="Z61" s="395"/>
      <c r="AA61" s="396"/>
      <c r="AB61" s="364"/>
      <c r="AC61" s="355"/>
      <c r="AD61" s="355"/>
      <c r="AE61" s="356"/>
      <c r="AF61" s="365"/>
      <c r="AG61" s="365"/>
      <c r="AH61" s="365"/>
      <c r="AI61" s="365"/>
      <c r="AJ61" s="365"/>
      <c r="AK61" s="365"/>
      <c r="AL61" s="365"/>
      <c r="AM61" s="365"/>
      <c r="AN61" s="365"/>
      <c r="AO61" s="365"/>
      <c r="AP61" s="365"/>
      <c r="AQ61" s="365"/>
      <c r="AR61" s="358"/>
      <c r="AS61" s="358"/>
      <c r="AT61" s="359"/>
      <c r="AU61" s="359"/>
      <c r="AV61" s="359"/>
      <c r="AW61" s="359"/>
      <c r="AX61" s="359"/>
      <c r="AY61" s="359"/>
      <c r="AZ61" s="359"/>
      <c r="BA61" s="359"/>
      <c r="BB61" s="364"/>
      <c r="BC61" s="364"/>
      <c r="BD61" s="355"/>
      <c r="BE61" s="355"/>
      <c r="BF61" s="273"/>
      <c r="BG61" s="273"/>
      <c r="BH61" s="273"/>
      <c r="BI61" s="273"/>
      <c r="BJ61" s="273"/>
      <c r="BK61" s="273"/>
      <c r="BL61" s="273"/>
      <c r="BM61" s="273"/>
      <c r="BN61" s="273"/>
      <c r="BO61" s="273"/>
      <c r="BP61" s="273"/>
      <c r="BQ61" s="273"/>
      <c r="BR61" s="273"/>
      <c r="BS61" s="273"/>
      <c r="BT61" s="273"/>
      <c r="BU61" s="273"/>
      <c r="BV61" s="273"/>
      <c r="BW61" s="273"/>
      <c r="BX61" s="273"/>
      <c r="BY61" s="273"/>
      <c r="BZ61" s="273"/>
      <c r="CA61" s="273"/>
      <c r="CB61" s="273"/>
      <c r="CC61" s="273"/>
      <c r="CD61" s="273"/>
      <c r="CE61" s="273"/>
      <c r="CF61" s="273"/>
      <c r="CG61" s="273"/>
      <c r="CH61" s="273"/>
      <c r="CI61" s="273"/>
      <c r="CJ61" s="273"/>
      <c r="CK61" s="273"/>
      <c r="CL61" s="273"/>
      <c r="CM61" s="273"/>
      <c r="CN61" s="273"/>
      <c r="CO61" s="273"/>
      <c r="CP61" s="273"/>
      <c r="CQ61" s="273"/>
      <c r="CR61" s="273"/>
      <c r="CS61" s="273"/>
      <c r="CT61" s="273"/>
      <c r="CU61" s="273"/>
      <c r="CV61" s="273"/>
      <c r="CW61" s="273"/>
      <c r="CX61" s="273"/>
      <c r="CY61" s="273"/>
      <c r="CZ61" s="273"/>
      <c r="DA61" s="273"/>
      <c r="DB61" s="273"/>
      <c r="DC61" s="273"/>
      <c r="DD61" s="273"/>
      <c r="DE61" s="273"/>
      <c r="DF61" s="273"/>
      <c r="DG61" s="273"/>
      <c r="DH61" s="273"/>
      <c r="DI61" s="273"/>
      <c r="DJ61" s="273"/>
      <c r="DK61" s="273"/>
      <c r="DL61" s="273"/>
      <c r="DM61" s="273"/>
      <c r="DN61" s="273"/>
      <c r="DO61" s="273"/>
      <c r="DP61" s="273"/>
      <c r="DQ61" s="273"/>
      <c r="DR61" s="273"/>
      <c r="DS61" s="273"/>
      <c r="DT61" s="273"/>
      <c r="DU61" s="273"/>
      <c r="DV61" s="273"/>
      <c r="DW61" s="273"/>
      <c r="DX61" s="273"/>
      <c r="DY61" s="273"/>
      <c r="DZ61" s="273"/>
      <c r="EA61" s="273"/>
      <c r="EB61" s="273"/>
      <c r="EC61" s="273"/>
      <c r="ED61" s="273"/>
      <c r="EE61" s="273"/>
      <c r="EF61" s="273"/>
      <c r="EG61" s="273"/>
      <c r="EH61" s="273"/>
      <c r="EI61" s="273"/>
      <c r="EJ61" s="273"/>
      <c r="EK61" s="273"/>
      <c r="EL61" s="273"/>
      <c r="EM61" s="273"/>
      <c r="EN61" s="273"/>
      <c r="EO61" s="273"/>
      <c r="EP61" s="273"/>
      <c r="EQ61" s="273"/>
      <c r="ER61" s="273"/>
      <c r="ES61" s="273"/>
      <c r="ET61" s="273"/>
      <c r="EU61" s="273"/>
      <c r="EV61" s="273"/>
      <c r="EW61" s="273"/>
      <c r="EX61" s="273"/>
      <c r="EY61" s="273"/>
      <c r="EZ61" s="273"/>
      <c r="FA61" s="273"/>
      <c r="FB61" s="273"/>
      <c r="FC61" s="273"/>
      <c r="FD61" s="273"/>
      <c r="FE61" s="273"/>
      <c r="FF61" s="273"/>
      <c r="FG61" s="273"/>
      <c r="FH61" s="273"/>
      <c r="FI61" s="273"/>
      <c r="FJ61" s="273"/>
      <c r="FK61" s="273"/>
      <c r="FL61" s="273"/>
      <c r="FM61" s="273"/>
      <c r="FN61" s="273"/>
      <c r="FO61" s="273"/>
      <c r="FP61" s="273"/>
      <c r="FQ61" s="273"/>
      <c r="FR61" s="273"/>
      <c r="FS61" s="273"/>
      <c r="FT61" s="273"/>
      <c r="FU61" s="273"/>
      <c r="FV61" s="273"/>
      <c r="FW61" s="273"/>
      <c r="FX61" s="273"/>
      <c r="FY61" s="273"/>
      <c r="FZ61" s="273"/>
      <c r="GA61" s="273"/>
      <c r="GB61" s="273"/>
      <c r="GC61" s="273"/>
      <c r="GD61" s="273"/>
      <c r="GE61" s="273"/>
      <c r="GF61" s="273"/>
      <c r="GG61" s="273"/>
      <c r="GH61" s="273"/>
      <c r="GI61" s="273"/>
      <c r="GJ61" s="273"/>
      <c r="GK61" s="273"/>
      <c r="GL61" s="273"/>
      <c r="GM61" s="273"/>
      <c r="GN61" s="273"/>
      <c r="GO61" s="273"/>
      <c r="GP61" s="273"/>
      <c r="GQ61" s="273"/>
      <c r="GR61" s="273"/>
      <c r="GS61" s="273"/>
      <c r="GT61" s="273"/>
      <c r="GU61" s="273"/>
      <c r="GV61" s="273"/>
      <c r="GW61" s="273"/>
      <c r="GX61" s="273"/>
      <c r="GY61" s="273"/>
      <c r="GZ61" s="273"/>
      <c r="HA61" s="273"/>
      <c r="HB61" s="273"/>
      <c r="HC61" s="273"/>
      <c r="HD61" s="273"/>
      <c r="HE61" s="273"/>
      <c r="HF61" s="273"/>
      <c r="HG61" s="273"/>
      <c r="HH61" s="273"/>
      <c r="HI61" s="273"/>
      <c r="HJ61" s="273"/>
      <c r="HK61" s="273"/>
      <c r="HL61" s="273"/>
      <c r="HM61" s="273"/>
      <c r="HN61" s="273"/>
      <c r="HO61" s="273"/>
      <c r="HP61" s="273"/>
      <c r="HQ61" s="273"/>
      <c r="HR61" s="273"/>
      <c r="HS61" s="273"/>
      <c r="HT61" s="273"/>
      <c r="HU61" s="273"/>
      <c r="HV61" s="273"/>
      <c r="HW61" s="273"/>
      <c r="HX61" s="273"/>
      <c r="HY61" s="273"/>
      <c r="HZ61" s="273"/>
      <c r="IA61" s="273"/>
      <c r="IB61" s="273"/>
      <c r="IC61" s="273"/>
      <c r="ID61" s="273"/>
      <c r="IE61" s="273"/>
      <c r="IF61" s="273"/>
      <c r="IG61" s="273"/>
      <c r="IH61" s="273"/>
      <c r="II61" s="273"/>
      <c r="IJ61" s="273"/>
      <c r="IK61" s="273"/>
      <c r="IL61" s="273"/>
      <c r="IM61" s="273"/>
      <c r="IN61" s="273"/>
      <c r="IO61" s="273"/>
      <c r="IP61" s="273"/>
      <c r="IQ61" s="273"/>
      <c r="IR61" s="273"/>
      <c r="IS61" s="273"/>
      <c r="IT61" s="273"/>
      <c r="IU61" s="273"/>
      <c r="IV61" s="273"/>
      <c r="IW61" s="273"/>
      <c r="IX61" s="273"/>
      <c r="IY61" s="273"/>
      <c r="IZ61" s="273"/>
      <c r="JA61" s="273"/>
      <c r="JB61" s="273"/>
      <c r="JC61" s="273"/>
      <c r="JD61" s="273"/>
      <c r="JE61" s="273"/>
      <c r="JF61" s="273"/>
      <c r="JG61" s="273"/>
      <c r="JH61" s="273"/>
      <c r="JI61" s="273"/>
      <c r="JJ61" s="273"/>
      <c r="JK61" s="273"/>
      <c r="JL61" s="273"/>
      <c r="JM61" s="273"/>
      <c r="JN61" s="273"/>
      <c r="JO61" s="273"/>
      <c r="JP61" s="273"/>
      <c r="JQ61" s="273"/>
      <c r="JR61" s="273"/>
      <c r="JS61" s="273"/>
      <c r="JT61" s="273"/>
      <c r="JU61" s="273"/>
      <c r="JV61" s="273"/>
      <c r="JW61" s="273"/>
      <c r="JX61" s="273"/>
      <c r="JY61" s="273"/>
      <c r="JZ61" s="273"/>
      <c r="KA61" s="273"/>
      <c r="KB61" s="273"/>
      <c r="KC61" s="273"/>
      <c r="KD61" s="273"/>
      <c r="KE61" s="273"/>
      <c r="KF61" s="273"/>
      <c r="KG61" s="273"/>
      <c r="KH61" s="273"/>
      <c r="KI61" s="273"/>
      <c r="KJ61" s="273"/>
      <c r="KK61" s="273"/>
      <c r="KL61" s="273"/>
      <c r="KM61" s="273"/>
      <c r="KN61" s="273"/>
      <c r="KO61" s="273"/>
      <c r="KP61" s="273"/>
      <c r="KQ61" s="273"/>
      <c r="KR61" s="273"/>
      <c r="KS61" s="273"/>
      <c r="KT61" s="273"/>
      <c r="KU61" s="273"/>
      <c r="KV61" s="273"/>
      <c r="KW61" s="273"/>
      <c r="KX61" s="273"/>
      <c r="KY61" s="273"/>
      <c r="KZ61" s="273"/>
      <c r="LA61" s="273"/>
      <c r="LB61" s="273"/>
      <c r="LC61" s="273"/>
      <c r="LD61" s="273"/>
      <c r="LE61" s="273"/>
      <c r="LF61" s="273"/>
      <c r="LG61" s="273"/>
      <c r="LH61" s="273"/>
      <c r="LI61" s="273"/>
      <c r="LJ61" s="273"/>
      <c r="LK61" s="273"/>
      <c r="LL61" s="273"/>
      <c r="LM61" s="273"/>
      <c r="LN61" s="273"/>
      <c r="LO61" s="273"/>
      <c r="LP61" s="273"/>
      <c r="LQ61" s="273"/>
      <c r="LR61" s="273"/>
      <c r="LS61" s="273"/>
      <c r="LT61" s="273"/>
      <c r="LU61" s="273"/>
      <c r="LV61" s="273"/>
      <c r="LW61" s="273"/>
      <c r="LX61" s="273"/>
      <c r="LY61" s="273"/>
      <c r="LZ61" s="273"/>
      <c r="MA61" s="273"/>
      <c r="MB61" s="273"/>
      <c r="MC61" s="273"/>
      <c r="MD61" s="273"/>
      <c r="ME61" s="273"/>
      <c r="MF61" s="273"/>
      <c r="MG61" s="273"/>
      <c r="MH61" s="273"/>
      <c r="MI61" s="273"/>
      <c r="MJ61" s="273"/>
      <c r="MK61" s="273"/>
      <c r="ML61" s="273"/>
      <c r="MM61" s="273"/>
      <c r="MN61" s="273"/>
      <c r="MO61" s="273"/>
      <c r="MP61" s="273"/>
      <c r="MQ61" s="273"/>
      <c r="MR61" s="273"/>
      <c r="MS61" s="273"/>
      <c r="MT61" s="273"/>
      <c r="MU61" s="273"/>
      <c r="MV61" s="273"/>
      <c r="MW61" s="273"/>
      <c r="MX61" s="273"/>
      <c r="MY61" s="273"/>
      <c r="MZ61" s="273"/>
      <c r="NA61" s="273"/>
      <c r="NB61" s="273"/>
      <c r="NC61" s="273"/>
      <c r="ND61" s="273"/>
      <c r="NE61" s="273"/>
      <c r="NF61" s="273"/>
      <c r="NG61" s="273"/>
      <c r="NH61" s="273"/>
      <c r="NI61" s="273"/>
      <c r="NJ61" s="273"/>
      <c r="NK61" s="273"/>
      <c r="NL61" s="273"/>
      <c r="NM61" s="273"/>
      <c r="NN61" s="273"/>
      <c r="NO61" s="273"/>
      <c r="NP61" s="273"/>
      <c r="NQ61" s="273"/>
      <c r="NR61" s="273"/>
      <c r="NS61" s="273"/>
      <c r="NT61" s="273"/>
      <c r="NU61" s="273"/>
      <c r="NV61" s="273"/>
      <c r="NW61" s="273"/>
      <c r="NX61" s="273"/>
      <c r="NY61" s="273"/>
      <c r="NZ61" s="273"/>
      <c r="OA61" s="273"/>
      <c r="OB61" s="273"/>
      <c r="OC61" s="273"/>
      <c r="OD61" s="273"/>
      <c r="OE61" s="273"/>
      <c r="OF61" s="273"/>
      <c r="OG61" s="273"/>
      <c r="OH61" s="273"/>
      <c r="OI61" s="273"/>
      <c r="OJ61" s="273"/>
      <c r="OK61" s="273"/>
      <c r="OL61" s="273"/>
      <c r="OM61" s="273"/>
      <c r="ON61" s="273"/>
      <c r="OO61" s="273"/>
      <c r="OP61" s="273"/>
      <c r="OQ61" s="273"/>
      <c r="OR61" s="273"/>
      <c r="OS61" s="273"/>
      <c r="OT61" s="273"/>
      <c r="OU61" s="273"/>
      <c r="OV61" s="273"/>
      <c r="OW61" s="273"/>
      <c r="OX61" s="273"/>
      <c r="OY61" s="273"/>
      <c r="OZ61" s="273"/>
      <c r="PA61" s="273"/>
      <c r="PB61" s="273"/>
      <c r="PC61" s="273"/>
      <c r="PD61" s="273"/>
      <c r="PE61" s="273"/>
      <c r="PF61" s="273"/>
      <c r="PG61" s="273"/>
      <c r="PH61" s="273"/>
      <c r="PI61" s="273"/>
      <c r="PJ61" s="273"/>
      <c r="PK61" s="273"/>
      <c r="PL61" s="273"/>
      <c r="PM61" s="273"/>
      <c r="PN61" s="273"/>
      <c r="PO61" s="273"/>
      <c r="PP61" s="273"/>
      <c r="PQ61" s="273"/>
      <c r="PR61" s="273"/>
      <c r="PS61" s="273"/>
      <c r="PT61" s="273"/>
      <c r="PU61" s="273"/>
      <c r="PV61" s="273"/>
      <c r="PW61" s="273"/>
      <c r="PX61" s="273"/>
      <c r="PY61" s="273"/>
      <c r="PZ61" s="273"/>
      <c r="QA61" s="273"/>
      <c r="QB61" s="273"/>
      <c r="QC61" s="273"/>
      <c r="QD61" s="273"/>
      <c r="QE61" s="273"/>
      <c r="QF61" s="273"/>
      <c r="QG61" s="273"/>
      <c r="QH61" s="273"/>
      <c r="QI61" s="273"/>
      <c r="QJ61" s="273"/>
      <c r="QK61" s="273"/>
      <c r="QL61" s="273"/>
      <c r="QM61" s="273"/>
      <c r="QN61" s="273"/>
      <c r="QO61" s="273"/>
      <c r="QP61" s="273"/>
      <c r="QQ61" s="273"/>
      <c r="QR61" s="273"/>
      <c r="QS61" s="273"/>
      <c r="QT61" s="273"/>
      <c r="QU61" s="273"/>
      <c r="QV61" s="273"/>
      <c r="QW61" s="273"/>
      <c r="QX61" s="273"/>
      <c r="QY61" s="273"/>
      <c r="QZ61" s="273"/>
      <c r="RA61" s="273"/>
      <c r="RB61" s="273"/>
      <c r="RC61" s="273"/>
      <c r="RD61" s="273"/>
      <c r="RE61" s="273"/>
      <c r="RF61" s="273"/>
      <c r="RG61" s="273"/>
      <c r="RH61" s="273"/>
      <c r="RI61" s="273"/>
      <c r="RJ61" s="273"/>
      <c r="RK61" s="273"/>
      <c r="RL61" s="273"/>
      <c r="RM61" s="273"/>
      <c r="RN61" s="273"/>
      <c r="RO61" s="273"/>
      <c r="RP61" s="273"/>
      <c r="RQ61" s="273"/>
      <c r="RR61" s="273"/>
      <c r="RS61" s="273"/>
      <c r="RT61" s="273"/>
      <c r="RU61" s="273"/>
      <c r="RV61" s="273"/>
      <c r="RW61" s="273"/>
      <c r="RX61" s="273"/>
      <c r="RY61" s="273"/>
      <c r="RZ61" s="273"/>
      <c r="SA61" s="273"/>
      <c r="SB61" s="273"/>
      <c r="SC61" s="273"/>
      <c r="SD61" s="273"/>
      <c r="SE61" s="273"/>
      <c r="SF61" s="273"/>
      <c r="SG61" s="273"/>
      <c r="SH61" s="273"/>
      <c r="SI61" s="273"/>
      <c r="SJ61" s="273"/>
      <c r="SK61" s="273"/>
      <c r="SL61" s="273"/>
      <c r="SM61" s="273"/>
      <c r="SN61" s="273"/>
      <c r="SO61" s="273"/>
      <c r="SP61" s="273"/>
      <c r="SQ61" s="273"/>
      <c r="SR61" s="273"/>
      <c r="SS61" s="273"/>
      <c r="ST61" s="273"/>
      <c r="SU61" s="273"/>
      <c r="SV61" s="273"/>
      <c r="SW61" s="273"/>
      <c r="SX61" s="273"/>
      <c r="SY61" s="273"/>
      <c r="SZ61" s="273"/>
      <c r="TA61" s="273"/>
      <c r="TB61" s="273"/>
      <c r="TC61" s="273"/>
      <c r="TD61" s="273"/>
      <c r="TE61" s="273"/>
      <c r="TF61" s="273"/>
      <c r="TG61" s="273"/>
      <c r="TH61" s="273"/>
      <c r="TI61" s="273"/>
      <c r="TJ61" s="273"/>
      <c r="TK61" s="273"/>
      <c r="TL61" s="273"/>
      <c r="TM61" s="273"/>
      <c r="TN61" s="273"/>
      <c r="TO61" s="273"/>
      <c r="TP61" s="273"/>
      <c r="TQ61" s="273"/>
      <c r="TR61" s="273"/>
      <c r="TS61" s="273"/>
      <c r="TT61" s="273"/>
      <c r="TU61" s="273"/>
      <c r="TV61" s="273"/>
      <c r="TW61" s="273"/>
      <c r="TX61" s="273"/>
      <c r="TY61" s="273"/>
      <c r="TZ61" s="273"/>
      <c r="UA61" s="273"/>
      <c r="UB61" s="273"/>
      <c r="UC61" s="273"/>
      <c r="UD61" s="273"/>
      <c r="UE61" s="273"/>
      <c r="UF61" s="273"/>
      <c r="UG61" s="273"/>
      <c r="UH61" s="273"/>
      <c r="UI61" s="273"/>
      <c r="UJ61" s="273"/>
      <c r="UK61" s="273"/>
      <c r="UL61" s="273"/>
      <c r="UM61" s="273"/>
      <c r="UN61" s="273"/>
      <c r="UO61" s="273"/>
      <c r="UP61" s="273"/>
      <c r="UQ61" s="273"/>
      <c r="UR61" s="273"/>
      <c r="US61" s="273"/>
      <c r="UT61" s="273"/>
      <c r="UU61" s="273"/>
      <c r="UV61" s="273"/>
      <c r="UW61" s="273"/>
      <c r="UX61" s="273"/>
      <c r="UY61" s="273"/>
      <c r="UZ61" s="273"/>
      <c r="VA61" s="273"/>
      <c r="VB61" s="273"/>
      <c r="VC61" s="273"/>
      <c r="VD61" s="273"/>
      <c r="VE61" s="273"/>
      <c r="VF61" s="273"/>
      <c r="VG61" s="273"/>
      <c r="VH61" s="273"/>
      <c r="VI61" s="273"/>
      <c r="VJ61" s="273"/>
      <c r="VK61" s="273"/>
      <c r="VL61" s="273"/>
      <c r="VM61" s="273"/>
      <c r="VN61" s="273"/>
      <c r="VO61" s="273"/>
      <c r="VP61" s="273"/>
      <c r="VQ61" s="273"/>
      <c r="VR61" s="273"/>
      <c r="VS61" s="273"/>
      <c r="VT61" s="273"/>
      <c r="VU61" s="273"/>
      <c r="VV61" s="273"/>
      <c r="VW61" s="273"/>
      <c r="VX61" s="273"/>
      <c r="VY61" s="273"/>
      <c r="VZ61" s="273"/>
      <c r="WA61" s="273"/>
      <c r="WB61" s="273"/>
      <c r="WC61" s="273"/>
      <c r="WD61" s="273"/>
      <c r="WE61" s="273"/>
      <c r="WF61" s="273"/>
      <c r="WG61" s="273"/>
      <c r="WH61" s="273"/>
      <c r="WI61" s="273"/>
      <c r="WJ61" s="273"/>
      <c r="WK61" s="273"/>
      <c r="WL61" s="273"/>
      <c r="WM61" s="273"/>
      <c r="WN61" s="273"/>
      <c r="WO61" s="273"/>
      <c r="WP61" s="273"/>
      <c r="WQ61" s="273"/>
      <c r="WR61" s="273"/>
      <c r="WS61" s="273"/>
      <c r="WT61" s="273"/>
      <c r="WU61" s="273"/>
      <c r="WV61" s="273"/>
      <c r="WW61" s="273"/>
      <c r="WX61" s="273"/>
      <c r="WY61" s="273"/>
      <c r="WZ61" s="273"/>
      <c r="XA61" s="273"/>
      <c r="XB61" s="273"/>
      <c r="XC61" s="273"/>
      <c r="XD61" s="273"/>
      <c r="XE61" s="273"/>
      <c r="XF61" s="273"/>
      <c r="XG61" s="273"/>
      <c r="XH61" s="273"/>
      <c r="XI61" s="273"/>
      <c r="XJ61" s="273"/>
      <c r="XK61" s="273"/>
      <c r="XL61" s="273"/>
      <c r="XM61" s="273"/>
      <c r="XN61" s="273"/>
      <c r="XO61" s="273"/>
      <c r="XP61" s="273"/>
      <c r="XQ61" s="273"/>
      <c r="XR61" s="273"/>
      <c r="XS61" s="273"/>
      <c r="XT61" s="273"/>
      <c r="XU61" s="273"/>
      <c r="XV61" s="273"/>
      <c r="XW61" s="273"/>
      <c r="XX61" s="273"/>
      <c r="XY61" s="273"/>
      <c r="XZ61" s="273"/>
      <c r="YA61" s="273"/>
      <c r="YB61" s="273"/>
      <c r="YC61" s="273"/>
      <c r="YD61" s="273"/>
      <c r="YE61" s="273"/>
      <c r="YF61" s="273"/>
      <c r="YG61" s="273"/>
      <c r="YH61" s="273"/>
      <c r="YI61" s="273"/>
      <c r="YJ61" s="273"/>
      <c r="YK61" s="273"/>
      <c r="YL61" s="273"/>
      <c r="YM61" s="273"/>
      <c r="YN61" s="273"/>
      <c r="YO61" s="273"/>
      <c r="YP61" s="273"/>
      <c r="YQ61" s="273"/>
      <c r="YR61" s="273"/>
      <c r="YS61" s="273"/>
      <c r="YT61" s="273"/>
      <c r="YU61" s="273"/>
      <c r="YV61" s="273"/>
      <c r="YW61" s="273"/>
      <c r="YX61" s="273"/>
      <c r="YY61" s="273"/>
      <c r="YZ61" s="273"/>
      <c r="ZA61" s="273"/>
      <c r="ZB61" s="273"/>
      <c r="ZC61" s="273"/>
      <c r="ZD61" s="273"/>
      <c r="ZE61" s="273"/>
      <c r="ZF61" s="273"/>
      <c r="ZG61" s="273"/>
      <c r="ZH61" s="273"/>
      <c r="ZI61" s="273"/>
      <c r="ZJ61" s="273"/>
      <c r="ZK61" s="273"/>
      <c r="ZL61" s="273"/>
      <c r="ZM61" s="273"/>
      <c r="ZN61" s="273"/>
      <c r="ZO61" s="273"/>
      <c r="ZP61" s="273"/>
      <c r="ZQ61" s="273"/>
      <c r="ZR61" s="273"/>
      <c r="ZS61" s="273"/>
      <c r="ZT61" s="273"/>
      <c r="ZU61" s="273"/>
      <c r="ZV61" s="273"/>
      <c r="ZW61" s="273"/>
      <c r="ZX61" s="273"/>
      <c r="ZY61" s="273"/>
      <c r="ZZ61" s="273"/>
      <c r="AAA61" s="273"/>
      <c r="AAB61" s="273"/>
      <c r="AAC61" s="273"/>
      <c r="AAD61" s="273"/>
      <c r="AAE61" s="273"/>
      <c r="AAF61" s="273"/>
      <c r="AAG61" s="273"/>
      <c r="AAH61" s="273"/>
      <c r="AAI61" s="273"/>
      <c r="AAJ61" s="273"/>
      <c r="AAK61" s="273"/>
      <c r="AAL61" s="273"/>
      <c r="AAM61" s="273"/>
      <c r="AAN61" s="273"/>
      <c r="AAO61" s="273"/>
      <c r="AAP61" s="273"/>
      <c r="AAQ61" s="273"/>
      <c r="AAR61" s="273"/>
      <c r="AAS61" s="273"/>
      <c r="AAT61" s="273"/>
      <c r="AAU61" s="273"/>
      <c r="AAV61" s="273"/>
      <c r="AAW61" s="273"/>
      <c r="AAX61" s="273"/>
      <c r="AAY61" s="273"/>
      <c r="AAZ61" s="273"/>
      <c r="ABA61" s="273"/>
      <c r="ABB61" s="273"/>
      <c r="ABC61" s="273"/>
      <c r="ABD61" s="273"/>
      <c r="ABE61" s="273"/>
      <c r="ABF61" s="273"/>
      <c r="ABG61" s="273"/>
      <c r="ABH61" s="273"/>
      <c r="ABI61" s="273"/>
      <c r="ABJ61" s="273"/>
      <c r="ABK61" s="273"/>
      <c r="ABL61" s="273"/>
      <c r="ABM61" s="273"/>
      <c r="ABN61" s="273"/>
      <c r="ABO61" s="273"/>
      <c r="ABP61" s="273"/>
      <c r="ABQ61" s="273"/>
      <c r="ABR61" s="273"/>
      <c r="ABS61" s="273"/>
      <c r="ABT61" s="273"/>
      <c r="ABU61" s="273"/>
      <c r="ABV61" s="273"/>
      <c r="ABW61" s="273"/>
      <c r="ABX61" s="273"/>
      <c r="ABY61" s="273"/>
      <c r="ABZ61" s="273"/>
      <c r="ACA61" s="273"/>
      <c r="ACB61" s="273"/>
      <c r="ACC61" s="273"/>
      <c r="ACD61" s="273"/>
      <c r="ACE61" s="273"/>
      <c r="ACF61" s="273"/>
      <c r="ACG61" s="273"/>
      <c r="ACH61" s="273"/>
      <c r="ACI61" s="273"/>
      <c r="ACJ61" s="273"/>
      <c r="ACK61" s="273"/>
      <c r="ACL61" s="273"/>
      <c r="ACM61" s="273"/>
      <c r="ACN61" s="273"/>
      <c r="ACO61" s="273"/>
      <c r="ACP61" s="273"/>
      <c r="ACQ61" s="273"/>
      <c r="ACR61" s="273"/>
      <c r="ACS61" s="273"/>
      <c r="ACT61" s="273"/>
      <c r="ACU61" s="273"/>
      <c r="ACV61" s="273"/>
      <c r="ACW61" s="273"/>
      <c r="ACX61" s="273"/>
      <c r="ACY61" s="273"/>
      <c r="ACZ61" s="273"/>
      <c r="ADA61" s="273"/>
      <c r="ADB61" s="273"/>
      <c r="ADC61" s="273"/>
      <c r="ADD61" s="273"/>
      <c r="ADE61" s="273"/>
      <c r="ADF61" s="273"/>
      <c r="ADG61" s="273"/>
      <c r="ADH61" s="273"/>
      <c r="ADI61" s="273"/>
      <c r="ADJ61" s="273"/>
      <c r="ADK61" s="273"/>
      <c r="ADL61" s="273"/>
      <c r="ADM61" s="273"/>
      <c r="ADN61" s="273"/>
      <c r="ADO61" s="273"/>
      <c r="ADP61" s="273"/>
      <c r="ADQ61" s="273"/>
      <c r="ADR61" s="273"/>
      <c r="ADS61" s="273"/>
      <c r="ADT61" s="273"/>
      <c r="ADU61" s="273"/>
      <c r="ADV61" s="273"/>
      <c r="ADW61" s="273"/>
      <c r="ADX61" s="273"/>
      <c r="ADY61" s="273"/>
      <c r="ADZ61" s="273"/>
      <c r="AEA61" s="273"/>
      <c r="AEB61" s="273"/>
      <c r="AEC61" s="273"/>
      <c r="AED61" s="273"/>
      <c r="AEE61" s="273"/>
      <c r="AEF61" s="273"/>
      <c r="AEG61" s="273"/>
      <c r="AEH61" s="273"/>
      <c r="AEI61" s="273"/>
      <c r="AEJ61" s="273"/>
      <c r="AEK61" s="273"/>
      <c r="AEL61" s="273"/>
      <c r="AEM61" s="273"/>
      <c r="AEN61" s="273"/>
      <c r="AEO61" s="273"/>
      <c r="AEP61" s="273"/>
      <c r="AEQ61" s="273"/>
      <c r="AER61" s="273"/>
      <c r="AES61" s="273"/>
      <c r="AET61" s="273"/>
      <c r="AEU61" s="273"/>
      <c r="AEV61" s="273"/>
      <c r="AEW61" s="273"/>
      <c r="AEX61" s="273"/>
      <c r="AEY61" s="273"/>
      <c r="AEZ61" s="273"/>
      <c r="AFA61" s="273"/>
      <c r="AFB61" s="273"/>
      <c r="AFC61" s="273"/>
      <c r="AFD61" s="273"/>
      <c r="AFE61" s="273"/>
      <c r="AFF61" s="273"/>
      <c r="AFG61" s="273"/>
      <c r="AFH61" s="273"/>
      <c r="AFI61" s="273"/>
      <c r="AFJ61" s="273"/>
      <c r="AFK61" s="273"/>
      <c r="AFL61" s="273"/>
      <c r="AFM61" s="273"/>
      <c r="AFN61" s="273"/>
      <c r="AFO61" s="273"/>
      <c r="AFP61" s="273"/>
      <c r="AFQ61" s="273"/>
      <c r="AFR61" s="273"/>
      <c r="AFS61" s="273"/>
      <c r="AFT61" s="273"/>
      <c r="AFU61" s="273"/>
      <c r="AFV61" s="273"/>
      <c r="AFW61" s="273"/>
      <c r="AFX61" s="273"/>
      <c r="AFY61" s="273"/>
      <c r="AFZ61" s="273"/>
      <c r="AGA61" s="273"/>
      <c r="AGB61" s="273"/>
      <c r="AGC61" s="273"/>
      <c r="AGD61" s="273"/>
      <c r="AGE61" s="273"/>
      <c r="AGF61" s="273"/>
      <c r="AGG61" s="273"/>
      <c r="AGH61" s="273"/>
      <c r="AGI61" s="273"/>
      <c r="AGJ61" s="273"/>
      <c r="AGK61" s="273"/>
      <c r="AGL61" s="273"/>
      <c r="AGM61" s="273"/>
      <c r="AGN61" s="273"/>
      <c r="AGO61" s="273"/>
      <c r="AGP61" s="273"/>
      <c r="AGQ61" s="273"/>
      <c r="AGR61" s="273"/>
      <c r="AGS61" s="273"/>
      <c r="AGT61" s="273"/>
      <c r="AGU61" s="273"/>
      <c r="AGV61" s="273"/>
      <c r="AGW61" s="273"/>
      <c r="AGX61" s="273"/>
      <c r="AGY61" s="273"/>
      <c r="AGZ61" s="273"/>
      <c r="AHA61" s="273"/>
      <c r="AHB61" s="273"/>
      <c r="AHC61" s="273"/>
      <c r="AHD61" s="273"/>
      <c r="AHE61" s="273"/>
      <c r="AHF61" s="273"/>
      <c r="AHG61" s="273"/>
      <c r="AHH61" s="273"/>
      <c r="AHI61" s="273"/>
      <c r="AHJ61" s="273"/>
      <c r="AHK61" s="273"/>
      <c r="AHL61" s="273"/>
      <c r="AHM61" s="273"/>
      <c r="AHN61" s="273"/>
      <c r="AHO61" s="273"/>
      <c r="AHP61" s="273"/>
      <c r="AHQ61" s="273"/>
      <c r="AHR61" s="273"/>
      <c r="AHS61" s="273"/>
      <c r="AHT61" s="273"/>
      <c r="AHU61" s="273"/>
      <c r="AHV61" s="273"/>
      <c r="AHW61" s="273"/>
      <c r="AHX61" s="273"/>
      <c r="AHY61" s="273"/>
      <c r="AHZ61" s="273"/>
      <c r="AIA61" s="273"/>
      <c r="AIB61" s="273"/>
      <c r="AIC61" s="273"/>
      <c r="AID61" s="273"/>
      <c r="AIE61" s="273"/>
      <c r="AIF61" s="273"/>
      <c r="AIG61" s="273"/>
      <c r="AIH61" s="273"/>
      <c r="AII61" s="273"/>
      <c r="AIJ61" s="273"/>
      <c r="AIK61" s="273"/>
      <c r="AIL61" s="273"/>
      <c r="AIM61" s="273"/>
      <c r="AIN61" s="273"/>
      <c r="AIO61" s="273"/>
      <c r="AIP61" s="273"/>
      <c r="AIQ61" s="273"/>
      <c r="AIR61" s="273"/>
      <c r="AIS61" s="273"/>
      <c r="AIT61" s="273"/>
      <c r="AIU61" s="273"/>
      <c r="AIV61" s="273"/>
      <c r="AIW61" s="273"/>
      <c r="AIX61" s="273"/>
      <c r="AIY61" s="273"/>
      <c r="AIZ61" s="273"/>
      <c r="AJA61" s="273"/>
      <c r="AJB61" s="273"/>
      <c r="AJC61" s="273"/>
      <c r="AJD61" s="273"/>
      <c r="AJE61" s="273"/>
      <c r="AJF61" s="273"/>
      <c r="AJG61" s="273"/>
      <c r="AJH61" s="273"/>
      <c r="AJI61" s="273"/>
      <c r="AJJ61" s="273"/>
      <c r="AJK61" s="273"/>
      <c r="AJL61" s="273"/>
      <c r="AJM61" s="273"/>
      <c r="AJN61" s="273"/>
      <c r="AJO61" s="273"/>
      <c r="AJP61" s="273"/>
      <c r="AJQ61" s="273"/>
      <c r="AJR61" s="273"/>
      <c r="AJS61" s="273"/>
      <c r="AJT61" s="273"/>
      <c r="AJU61" s="273"/>
      <c r="AJV61" s="273"/>
      <c r="AJW61" s="273"/>
      <c r="AJX61" s="273"/>
      <c r="AJY61" s="273"/>
      <c r="AJZ61" s="273"/>
      <c r="AKA61" s="273"/>
      <c r="AKB61" s="273"/>
      <c r="AKC61" s="273"/>
      <c r="AKD61" s="273"/>
      <c r="AKE61" s="273"/>
      <c r="AKF61" s="273"/>
      <c r="AKG61" s="273"/>
      <c r="AKH61" s="273"/>
      <c r="AKI61" s="273"/>
      <c r="AKJ61" s="273"/>
      <c r="AKK61" s="273"/>
      <c r="AKL61" s="273"/>
      <c r="AKM61" s="273"/>
      <c r="AKN61" s="273"/>
      <c r="AKO61" s="273"/>
      <c r="AKP61" s="273"/>
      <c r="AKQ61" s="273"/>
      <c r="AKR61" s="273"/>
      <c r="AKS61" s="273"/>
      <c r="AKT61" s="273"/>
      <c r="AKU61" s="273"/>
      <c r="AKV61" s="273"/>
      <c r="AKW61" s="273"/>
      <c r="AKX61" s="273"/>
      <c r="AKY61" s="273"/>
      <c r="AKZ61" s="273"/>
      <c r="ALA61" s="273"/>
      <c r="ALB61" s="273"/>
      <c r="ALC61" s="273"/>
      <c r="ALD61" s="273"/>
      <c r="ALE61" s="273"/>
      <c r="ALF61" s="273"/>
      <c r="ALG61" s="273"/>
      <c r="ALH61" s="273"/>
      <c r="ALI61" s="273"/>
      <c r="ALJ61" s="273"/>
      <c r="ALK61" s="273"/>
      <c r="ALL61" s="273"/>
      <c r="ALM61" s="273"/>
      <c r="ALN61" s="273"/>
      <c r="ALO61" s="273"/>
      <c r="ALP61" s="273"/>
      <c r="ALQ61" s="273"/>
      <c r="ALR61" s="273"/>
      <c r="ALS61" s="273"/>
      <c r="ALT61" s="273"/>
      <c r="ALU61" s="273"/>
      <c r="ALV61" s="273"/>
      <c r="ALW61" s="273"/>
      <c r="ALX61" s="273"/>
      <c r="ALY61" s="273"/>
      <c r="ALZ61" s="273"/>
      <c r="AMA61" s="273"/>
      <c r="AMB61" s="273"/>
      <c r="AMC61" s="273"/>
      <c r="AMD61" s="273"/>
      <c r="AME61" s="273"/>
      <c r="AMF61" s="273"/>
      <c r="AMG61" s="273"/>
      <c r="AMH61" s="273"/>
      <c r="AMI61" s="273"/>
      <c r="AMJ61" s="273"/>
    </row>
    <row r="62" spans="1:1024" ht="12" customHeight="1" x14ac:dyDescent="0.2">
      <c r="A62" s="341">
        <v>51</v>
      </c>
      <c r="B62" s="342">
        <v>0.33</v>
      </c>
      <c r="C62" s="368"/>
      <c r="D62" s="1623" t="s">
        <v>188</v>
      </c>
      <c r="E62" s="344" t="s">
        <v>49</v>
      </c>
      <c r="F62" s="383"/>
      <c r="G62" s="383"/>
      <c r="H62" s="359"/>
      <c r="I62" s="359"/>
      <c r="J62" s="400"/>
      <c r="K62" s="348"/>
      <c r="L62" s="348"/>
      <c r="M62" s="348"/>
      <c r="N62" s="348"/>
      <c r="O62" s="348"/>
      <c r="P62" s="349"/>
      <c r="Q62" s="349"/>
      <c r="R62" s="367"/>
      <c r="S62" s="351"/>
      <c r="T62" s="362">
        <v>51</v>
      </c>
      <c r="U62" s="1624" t="s">
        <v>188</v>
      </c>
      <c r="V62" s="363" t="s">
        <v>49</v>
      </c>
      <c r="W62" s="383"/>
      <c r="X62" s="383"/>
      <c r="Y62" s="359"/>
      <c r="Z62" s="359"/>
      <c r="AA62" s="400"/>
      <c r="AB62" s="364"/>
      <c r="AC62" s="355"/>
      <c r="AD62" s="355"/>
      <c r="AE62" s="356"/>
      <c r="AF62" s="365"/>
      <c r="AG62" s="365"/>
      <c r="AH62" s="365"/>
      <c r="AI62" s="365"/>
      <c r="AJ62" s="365"/>
      <c r="AK62" s="365"/>
      <c r="AL62" s="365"/>
      <c r="AM62" s="365"/>
      <c r="AN62" s="365"/>
      <c r="AO62" s="365"/>
      <c r="AP62" s="365"/>
      <c r="AQ62" s="365"/>
      <c r="AR62" s="358"/>
      <c r="AS62" s="358"/>
      <c r="AT62" s="359"/>
      <c r="AU62" s="359"/>
      <c r="AV62" s="359"/>
      <c r="AW62" s="359"/>
      <c r="AX62" s="359"/>
      <c r="AY62" s="359"/>
      <c r="AZ62" s="359"/>
      <c r="BA62" s="359"/>
      <c r="BB62" s="365"/>
      <c r="BC62" s="364"/>
      <c r="BD62" s="355"/>
      <c r="BE62" s="355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T62" s="273"/>
      <c r="BU62" s="273"/>
      <c r="BV62" s="273"/>
      <c r="BW62" s="273"/>
      <c r="BX62" s="273"/>
      <c r="BY62" s="273"/>
      <c r="BZ62" s="273"/>
      <c r="CA62" s="273"/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CZ62" s="273"/>
      <c r="DA62" s="273"/>
      <c r="DB62" s="273"/>
      <c r="DC62" s="273"/>
      <c r="DD62" s="273"/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  <c r="EC62" s="273"/>
      <c r="ED62" s="273"/>
      <c r="EE62" s="273"/>
      <c r="EF62" s="273"/>
      <c r="EG62" s="273"/>
      <c r="EH62" s="273"/>
      <c r="EI62" s="273"/>
      <c r="EJ62" s="273"/>
      <c r="EK62" s="273"/>
      <c r="EL62" s="273"/>
      <c r="EM62" s="273"/>
      <c r="EN62" s="273"/>
      <c r="EO62" s="273"/>
      <c r="EP62" s="273"/>
      <c r="EQ62" s="273"/>
      <c r="ER62" s="273"/>
      <c r="ES62" s="273"/>
      <c r="ET62" s="273"/>
      <c r="EU62" s="273"/>
      <c r="EV62" s="273"/>
      <c r="EW62" s="273"/>
      <c r="EX62" s="273"/>
      <c r="EY62" s="273"/>
      <c r="EZ62" s="273"/>
      <c r="FA62" s="273"/>
      <c r="FB62" s="273"/>
      <c r="FC62" s="273"/>
      <c r="FD62" s="273"/>
      <c r="FE62" s="273"/>
      <c r="FF62" s="273"/>
      <c r="FG62" s="273"/>
      <c r="FH62" s="273"/>
      <c r="FI62" s="273"/>
      <c r="FJ62" s="273"/>
      <c r="FK62" s="273"/>
      <c r="FL62" s="273"/>
      <c r="FM62" s="273"/>
      <c r="FN62" s="273"/>
      <c r="FO62" s="273"/>
      <c r="FP62" s="273"/>
      <c r="FQ62" s="273"/>
      <c r="FR62" s="273"/>
      <c r="FS62" s="273"/>
      <c r="FT62" s="273"/>
      <c r="FU62" s="273"/>
      <c r="FV62" s="273"/>
      <c r="FW62" s="273"/>
      <c r="FX62" s="273"/>
      <c r="FY62" s="273"/>
      <c r="FZ62" s="273"/>
      <c r="GA62" s="273"/>
      <c r="GB62" s="273"/>
      <c r="GC62" s="273"/>
      <c r="GD62" s="273"/>
      <c r="GE62" s="273"/>
      <c r="GF62" s="273"/>
      <c r="GG62" s="273"/>
      <c r="GH62" s="273"/>
      <c r="GI62" s="273"/>
      <c r="GJ62" s="273"/>
      <c r="GK62" s="273"/>
      <c r="GL62" s="273"/>
      <c r="GM62" s="273"/>
      <c r="GN62" s="273"/>
      <c r="GO62" s="273"/>
      <c r="GP62" s="273"/>
      <c r="GQ62" s="273"/>
      <c r="GR62" s="273"/>
      <c r="GS62" s="273"/>
      <c r="GT62" s="273"/>
      <c r="GU62" s="273"/>
      <c r="GV62" s="273"/>
      <c r="GW62" s="273"/>
      <c r="GX62" s="273"/>
      <c r="GY62" s="273"/>
      <c r="GZ62" s="273"/>
      <c r="HA62" s="273"/>
      <c r="HB62" s="273"/>
      <c r="HC62" s="273"/>
      <c r="HD62" s="273"/>
      <c r="HE62" s="273"/>
      <c r="HF62" s="273"/>
      <c r="HG62" s="273"/>
      <c r="HH62" s="273"/>
      <c r="HI62" s="273"/>
      <c r="HJ62" s="273"/>
      <c r="HK62" s="273"/>
      <c r="HL62" s="273"/>
      <c r="HM62" s="273"/>
      <c r="HN62" s="273"/>
      <c r="HO62" s="273"/>
      <c r="HP62" s="273"/>
      <c r="HQ62" s="273"/>
      <c r="HR62" s="273"/>
      <c r="HS62" s="273"/>
      <c r="HT62" s="273"/>
      <c r="HU62" s="273"/>
      <c r="HV62" s="273"/>
      <c r="HW62" s="273"/>
      <c r="HX62" s="273"/>
      <c r="HY62" s="273"/>
      <c r="HZ62" s="273"/>
      <c r="IA62" s="273"/>
      <c r="IB62" s="273"/>
      <c r="IC62" s="273"/>
      <c r="ID62" s="273"/>
      <c r="IE62" s="273"/>
      <c r="IF62" s="273"/>
      <c r="IG62" s="273"/>
      <c r="IH62" s="273"/>
      <c r="II62" s="273"/>
      <c r="IJ62" s="273"/>
      <c r="IK62" s="273"/>
      <c r="IL62" s="273"/>
      <c r="IM62" s="273"/>
      <c r="IN62" s="273"/>
      <c r="IO62" s="273"/>
      <c r="IP62" s="273"/>
      <c r="IQ62" s="273"/>
      <c r="IR62" s="273"/>
      <c r="IS62" s="273"/>
      <c r="IT62" s="273"/>
      <c r="IU62" s="273"/>
      <c r="IV62" s="273"/>
      <c r="IW62" s="273"/>
      <c r="IX62" s="273"/>
      <c r="IY62" s="273"/>
      <c r="IZ62" s="273"/>
      <c r="JA62" s="273"/>
      <c r="JB62" s="273"/>
      <c r="JC62" s="273"/>
      <c r="JD62" s="273"/>
      <c r="JE62" s="273"/>
      <c r="JF62" s="273"/>
      <c r="JG62" s="273"/>
      <c r="JH62" s="273"/>
      <c r="JI62" s="273"/>
      <c r="JJ62" s="273"/>
      <c r="JK62" s="273"/>
      <c r="JL62" s="273"/>
      <c r="JM62" s="273"/>
      <c r="JN62" s="273"/>
      <c r="JO62" s="273"/>
      <c r="JP62" s="273"/>
      <c r="JQ62" s="273"/>
      <c r="JR62" s="273"/>
      <c r="JS62" s="273"/>
      <c r="JT62" s="273"/>
      <c r="JU62" s="273"/>
      <c r="JV62" s="273"/>
      <c r="JW62" s="273"/>
      <c r="JX62" s="273"/>
      <c r="JY62" s="273"/>
      <c r="JZ62" s="273"/>
      <c r="KA62" s="273"/>
      <c r="KB62" s="273"/>
      <c r="KC62" s="273"/>
      <c r="KD62" s="273"/>
      <c r="KE62" s="273"/>
      <c r="KF62" s="273"/>
      <c r="KG62" s="273"/>
      <c r="KH62" s="273"/>
      <c r="KI62" s="273"/>
      <c r="KJ62" s="273"/>
      <c r="KK62" s="273"/>
      <c r="KL62" s="273"/>
      <c r="KM62" s="273"/>
      <c r="KN62" s="273"/>
      <c r="KO62" s="273"/>
      <c r="KP62" s="273"/>
      <c r="KQ62" s="273"/>
      <c r="KR62" s="273"/>
      <c r="KS62" s="273"/>
      <c r="KT62" s="273"/>
      <c r="KU62" s="273"/>
      <c r="KV62" s="273"/>
      <c r="KW62" s="273"/>
      <c r="KX62" s="273"/>
      <c r="KY62" s="273"/>
      <c r="KZ62" s="273"/>
      <c r="LA62" s="273"/>
      <c r="LB62" s="273"/>
      <c r="LC62" s="273"/>
      <c r="LD62" s="273"/>
      <c r="LE62" s="273"/>
      <c r="LF62" s="273"/>
      <c r="LG62" s="273"/>
      <c r="LH62" s="273"/>
      <c r="LI62" s="273"/>
      <c r="LJ62" s="273"/>
      <c r="LK62" s="273"/>
      <c r="LL62" s="273"/>
      <c r="LM62" s="273"/>
      <c r="LN62" s="273"/>
      <c r="LO62" s="273"/>
      <c r="LP62" s="273"/>
      <c r="LQ62" s="273"/>
      <c r="LR62" s="273"/>
      <c r="LS62" s="273"/>
      <c r="LT62" s="273"/>
      <c r="LU62" s="273"/>
      <c r="LV62" s="273"/>
      <c r="LW62" s="273"/>
      <c r="LX62" s="273"/>
      <c r="LY62" s="273"/>
      <c r="LZ62" s="273"/>
      <c r="MA62" s="273"/>
      <c r="MB62" s="273"/>
      <c r="MC62" s="273"/>
      <c r="MD62" s="273"/>
      <c r="ME62" s="273"/>
      <c r="MF62" s="273"/>
      <c r="MG62" s="273"/>
      <c r="MH62" s="273"/>
      <c r="MI62" s="273"/>
      <c r="MJ62" s="273"/>
      <c r="MK62" s="273"/>
      <c r="ML62" s="273"/>
      <c r="MM62" s="273"/>
      <c r="MN62" s="273"/>
      <c r="MO62" s="273"/>
      <c r="MP62" s="273"/>
      <c r="MQ62" s="273"/>
      <c r="MR62" s="273"/>
      <c r="MS62" s="273"/>
      <c r="MT62" s="273"/>
      <c r="MU62" s="273"/>
      <c r="MV62" s="273"/>
      <c r="MW62" s="273"/>
      <c r="MX62" s="273"/>
      <c r="MY62" s="273"/>
      <c r="MZ62" s="273"/>
      <c r="NA62" s="273"/>
      <c r="NB62" s="273"/>
      <c r="NC62" s="273"/>
      <c r="ND62" s="273"/>
      <c r="NE62" s="273"/>
      <c r="NF62" s="273"/>
      <c r="NG62" s="273"/>
      <c r="NH62" s="273"/>
      <c r="NI62" s="273"/>
      <c r="NJ62" s="273"/>
      <c r="NK62" s="273"/>
      <c r="NL62" s="273"/>
      <c r="NM62" s="273"/>
      <c r="NN62" s="273"/>
      <c r="NO62" s="273"/>
      <c r="NP62" s="273"/>
      <c r="NQ62" s="273"/>
      <c r="NR62" s="273"/>
      <c r="NS62" s="273"/>
      <c r="NT62" s="273"/>
      <c r="NU62" s="273"/>
      <c r="NV62" s="273"/>
      <c r="NW62" s="273"/>
      <c r="NX62" s="273"/>
      <c r="NY62" s="273"/>
      <c r="NZ62" s="273"/>
      <c r="OA62" s="273"/>
      <c r="OB62" s="273"/>
      <c r="OC62" s="273"/>
      <c r="OD62" s="273"/>
      <c r="OE62" s="273"/>
      <c r="OF62" s="273"/>
      <c r="OG62" s="273"/>
      <c r="OH62" s="273"/>
      <c r="OI62" s="273"/>
      <c r="OJ62" s="273"/>
      <c r="OK62" s="273"/>
      <c r="OL62" s="273"/>
      <c r="OM62" s="273"/>
      <c r="ON62" s="273"/>
      <c r="OO62" s="273"/>
      <c r="OP62" s="273"/>
      <c r="OQ62" s="273"/>
      <c r="OR62" s="273"/>
      <c r="OS62" s="273"/>
      <c r="OT62" s="273"/>
      <c r="OU62" s="273"/>
      <c r="OV62" s="273"/>
      <c r="OW62" s="273"/>
      <c r="OX62" s="273"/>
      <c r="OY62" s="273"/>
      <c r="OZ62" s="273"/>
      <c r="PA62" s="273"/>
      <c r="PB62" s="273"/>
      <c r="PC62" s="273"/>
      <c r="PD62" s="273"/>
      <c r="PE62" s="273"/>
      <c r="PF62" s="273"/>
      <c r="PG62" s="273"/>
      <c r="PH62" s="273"/>
      <c r="PI62" s="273"/>
      <c r="PJ62" s="273"/>
      <c r="PK62" s="273"/>
      <c r="PL62" s="273"/>
      <c r="PM62" s="273"/>
      <c r="PN62" s="273"/>
      <c r="PO62" s="273"/>
      <c r="PP62" s="273"/>
      <c r="PQ62" s="273"/>
      <c r="PR62" s="273"/>
      <c r="PS62" s="273"/>
      <c r="PT62" s="273"/>
      <c r="PU62" s="273"/>
      <c r="PV62" s="273"/>
      <c r="PW62" s="273"/>
      <c r="PX62" s="273"/>
      <c r="PY62" s="273"/>
      <c r="PZ62" s="273"/>
      <c r="QA62" s="273"/>
      <c r="QB62" s="273"/>
      <c r="QC62" s="273"/>
      <c r="QD62" s="273"/>
      <c r="QE62" s="273"/>
      <c r="QF62" s="273"/>
      <c r="QG62" s="273"/>
      <c r="QH62" s="273"/>
      <c r="QI62" s="273"/>
      <c r="QJ62" s="273"/>
      <c r="QK62" s="273"/>
      <c r="QL62" s="273"/>
      <c r="QM62" s="273"/>
      <c r="QN62" s="273"/>
      <c r="QO62" s="273"/>
      <c r="QP62" s="273"/>
      <c r="QQ62" s="273"/>
      <c r="QR62" s="273"/>
      <c r="QS62" s="273"/>
      <c r="QT62" s="273"/>
      <c r="QU62" s="273"/>
      <c r="QV62" s="273"/>
      <c r="QW62" s="273"/>
      <c r="QX62" s="273"/>
      <c r="QY62" s="273"/>
      <c r="QZ62" s="273"/>
      <c r="RA62" s="273"/>
      <c r="RB62" s="273"/>
      <c r="RC62" s="273"/>
      <c r="RD62" s="273"/>
      <c r="RE62" s="273"/>
      <c r="RF62" s="273"/>
      <c r="RG62" s="273"/>
      <c r="RH62" s="273"/>
      <c r="RI62" s="273"/>
      <c r="RJ62" s="273"/>
      <c r="RK62" s="273"/>
      <c r="RL62" s="273"/>
      <c r="RM62" s="273"/>
      <c r="RN62" s="273"/>
      <c r="RO62" s="273"/>
      <c r="RP62" s="273"/>
      <c r="RQ62" s="273"/>
      <c r="RR62" s="273"/>
      <c r="RS62" s="273"/>
      <c r="RT62" s="273"/>
      <c r="RU62" s="273"/>
      <c r="RV62" s="273"/>
      <c r="RW62" s="273"/>
      <c r="RX62" s="273"/>
      <c r="RY62" s="273"/>
      <c r="RZ62" s="273"/>
      <c r="SA62" s="273"/>
      <c r="SB62" s="273"/>
      <c r="SC62" s="273"/>
      <c r="SD62" s="273"/>
      <c r="SE62" s="273"/>
      <c r="SF62" s="273"/>
      <c r="SG62" s="273"/>
      <c r="SH62" s="273"/>
      <c r="SI62" s="273"/>
      <c r="SJ62" s="273"/>
      <c r="SK62" s="273"/>
      <c r="SL62" s="273"/>
      <c r="SM62" s="273"/>
      <c r="SN62" s="273"/>
      <c r="SO62" s="273"/>
      <c r="SP62" s="273"/>
      <c r="SQ62" s="273"/>
      <c r="SR62" s="273"/>
      <c r="SS62" s="273"/>
      <c r="ST62" s="273"/>
      <c r="SU62" s="273"/>
      <c r="SV62" s="273"/>
      <c r="SW62" s="273"/>
      <c r="SX62" s="273"/>
      <c r="SY62" s="273"/>
      <c r="SZ62" s="273"/>
      <c r="TA62" s="273"/>
      <c r="TB62" s="273"/>
      <c r="TC62" s="273"/>
      <c r="TD62" s="273"/>
      <c r="TE62" s="273"/>
      <c r="TF62" s="273"/>
      <c r="TG62" s="273"/>
      <c r="TH62" s="273"/>
      <c r="TI62" s="273"/>
      <c r="TJ62" s="273"/>
      <c r="TK62" s="273"/>
      <c r="TL62" s="273"/>
      <c r="TM62" s="273"/>
      <c r="TN62" s="273"/>
      <c r="TO62" s="273"/>
      <c r="TP62" s="273"/>
      <c r="TQ62" s="273"/>
      <c r="TR62" s="273"/>
      <c r="TS62" s="273"/>
      <c r="TT62" s="273"/>
      <c r="TU62" s="273"/>
      <c r="TV62" s="273"/>
      <c r="TW62" s="273"/>
      <c r="TX62" s="273"/>
      <c r="TY62" s="273"/>
      <c r="TZ62" s="273"/>
      <c r="UA62" s="273"/>
      <c r="UB62" s="273"/>
      <c r="UC62" s="273"/>
      <c r="UD62" s="273"/>
      <c r="UE62" s="273"/>
      <c r="UF62" s="273"/>
      <c r="UG62" s="273"/>
      <c r="UH62" s="273"/>
      <c r="UI62" s="273"/>
      <c r="UJ62" s="273"/>
      <c r="UK62" s="273"/>
      <c r="UL62" s="273"/>
      <c r="UM62" s="273"/>
      <c r="UN62" s="273"/>
      <c r="UO62" s="273"/>
      <c r="UP62" s="273"/>
      <c r="UQ62" s="273"/>
      <c r="UR62" s="273"/>
      <c r="US62" s="273"/>
      <c r="UT62" s="273"/>
      <c r="UU62" s="273"/>
      <c r="UV62" s="273"/>
      <c r="UW62" s="273"/>
      <c r="UX62" s="273"/>
      <c r="UY62" s="273"/>
      <c r="UZ62" s="273"/>
      <c r="VA62" s="273"/>
      <c r="VB62" s="273"/>
      <c r="VC62" s="273"/>
      <c r="VD62" s="273"/>
      <c r="VE62" s="273"/>
      <c r="VF62" s="273"/>
      <c r="VG62" s="273"/>
      <c r="VH62" s="273"/>
      <c r="VI62" s="273"/>
      <c r="VJ62" s="273"/>
      <c r="VK62" s="273"/>
      <c r="VL62" s="273"/>
      <c r="VM62" s="273"/>
      <c r="VN62" s="273"/>
      <c r="VO62" s="273"/>
      <c r="VP62" s="273"/>
      <c r="VQ62" s="273"/>
      <c r="VR62" s="273"/>
      <c r="VS62" s="273"/>
      <c r="VT62" s="273"/>
      <c r="VU62" s="273"/>
      <c r="VV62" s="273"/>
      <c r="VW62" s="273"/>
      <c r="VX62" s="273"/>
      <c r="VY62" s="273"/>
      <c r="VZ62" s="273"/>
      <c r="WA62" s="273"/>
      <c r="WB62" s="273"/>
      <c r="WC62" s="273"/>
      <c r="WD62" s="273"/>
      <c r="WE62" s="273"/>
      <c r="WF62" s="273"/>
      <c r="WG62" s="273"/>
      <c r="WH62" s="273"/>
      <c r="WI62" s="273"/>
      <c r="WJ62" s="273"/>
      <c r="WK62" s="273"/>
      <c r="WL62" s="273"/>
      <c r="WM62" s="273"/>
      <c r="WN62" s="273"/>
      <c r="WO62" s="273"/>
      <c r="WP62" s="273"/>
      <c r="WQ62" s="273"/>
      <c r="WR62" s="273"/>
      <c r="WS62" s="273"/>
      <c r="WT62" s="273"/>
      <c r="WU62" s="273"/>
      <c r="WV62" s="273"/>
      <c r="WW62" s="273"/>
      <c r="WX62" s="273"/>
      <c r="WY62" s="273"/>
      <c r="WZ62" s="273"/>
      <c r="XA62" s="273"/>
      <c r="XB62" s="273"/>
      <c r="XC62" s="273"/>
      <c r="XD62" s="273"/>
      <c r="XE62" s="273"/>
      <c r="XF62" s="273"/>
      <c r="XG62" s="273"/>
      <c r="XH62" s="273"/>
      <c r="XI62" s="273"/>
      <c r="XJ62" s="273"/>
      <c r="XK62" s="273"/>
      <c r="XL62" s="273"/>
      <c r="XM62" s="273"/>
      <c r="XN62" s="273"/>
      <c r="XO62" s="273"/>
      <c r="XP62" s="273"/>
      <c r="XQ62" s="273"/>
      <c r="XR62" s="273"/>
      <c r="XS62" s="273"/>
      <c r="XT62" s="273"/>
      <c r="XU62" s="273"/>
      <c r="XV62" s="273"/>
      <c r="XW62" s="273"/>
      <c r="XX62" s="273"/>
      <c r="XY62" s="273"/>
      <c r="XZ62" s="273"/>
      <c r="YA62" s="273"/>
      <c r="YB62" s="273"/>
      <c r="YC62" s="273"/>
      <c r="YD62" s="273"/>
      <c r="YE62" s="273"/>
      <c r="YF62" s="273"/>
      <c r="YG62" s="273"/>
      <c r="YH62" s="273"/>
      <c r="YI62" s="273"/>
      <c r="YJ62" s="273"/>
      <c r="YK62" s="273"/>
      <c r="YL62" s="273"/>
      <c r="YM62" s="273"/>
      <c r="YN62" s="273"/>
      <c r="YO62" s="273"/>
      <c r="YP62" s="273"/>
      <c r="YQ62" s="273"/>
      <c r="YR62" s="273"/>
      <c r="YS62" s="273"/>
      <c r="YT62" s="273"/>
      <c r="YU62" s="273"/>
      <c r="YV62" s="273"/>
      <c r="YW62" s="273"/>
      <c r="YX62" s="273"/>
      <c r="YY62" s="273"/>
      <c r="YZ62" s="273"/>
      <c r="ZA62" s="273"/>
      <c r="ZB62" s="273"/>
      <c r="ZC62" s="273"/>
      <c r="ZD62" s="273"/>
      <c r="ZE62" s="273"/>
      <c r="ZF62" s="273"/>
      <c r="ZG62" s="273"/>
      <c r="ZH62" s="273"/>
      <c r="ZI62" s="273"/>
      <c r="ZJ62" s="273"/>
      <c r="ZK62" s="273"/>
      <c r="ZL62" s="273"/>
      <c r="ZM62" s="273"/>
      <c r="ZN62" s="273"/>
      <c r="ZO62" s="273"/>
      <c r="ZP62" s="273"/>
      <c r="ZQ62" s="273"/>
      <c r="ZR62" s="273"/>
      <c r="ZS62" s="273"/>
      <c r="ZT62" s="273"/>
      <c r="ZU62" s="273"/>
      <c r="ZV62" s="273"/>
      <c r="ZW62" s="273"/>
      <c r="ZX62" s="273"/>
      <c r="ZY62" s="273"/>
      <c r="ZZ62" s="273"/>
      <c r="AAA62" s="273"/>
      <c r="AAB62" s="273"/>
      <c r="AAC62" s="273"/>
      <c r="AAD62" s="273"/>
      <c r="AAE62" s="273"/>
      <c r="AAF62" s="273"/>
      <c r="AAG62" s="273"/>
      <c r="AAH62" s="273"/>
      <c r="AAI62" s="273"/>
      <c r="AAJ62" s="273"/>
      <c r="AAK62" s="273"/>
      <c r="AAL62" s="273"/>
      <c r="AAM62" s="273"/>
      <c r="AAN62" s="273"/>
      <c r="AAO62" s="273"/>
      <c r="AAP62" s="273"/>
      <c r="AAQ62" s="273"/>
      <c r="AAR62" s="273"/>
      <c r="AAS62" s="273"/>
      <c r="AAT62" s="273"/>
      <c r="AAU62" s="273"/>
      <c r="AAV62" s="273"/>
      <c r="AAW62" s="273"/>
      <c r="AAX62" s="273"/>
      <c r="AAY62" s="273"/>
      <c r="AAZ62" s="273"/>
      <c r="ABA62" s="273"/>
      <c r="ABB62" s="273"/>
      <c r="ABC62" s="273"/>
      <c r="ABD62" s="273"/>
      <c r="ABE62" s="273"/>
      <c r="ABF62" s="273"/>
      <c r="ABG62" s="273"/>
      <c r="ABH62" s="273"/>
      <c r="ABI62" s="273"/>
      <c r="ABJ62" s="273"/>
      <c r="ABK62" s="273"/>
      <c r="ABL62" s="273"/>
      <c r="ABM62" s="273"/>
      <c r="ABN62" s="273"/>
      <c r="ABO62" s="273"/>
      <c r="ABP62" s="273"/>
      <c r="ABQ62" s="273"/>
      <c r="ABR62" s="273"/>
      <c r="ABS62" s="273"/>
      <c r="ABT62" s="273"/>
      <c r="ABU62" s="273"/>
      <c r="ABV62" s="273"/>
      <c r="ABW62" s="273"/>
      <c r="ABX62" s="273"/>
      <c r="ABY62" s="273"/>
      <c r="ABZ62" s="273"/>
      <c r="ACA62" s="273"/>
      <c r="ACB62" s="273"/>
      <c r="ACC62" s="273"/>
      <c r="ACD62" s="273"/>
      <c r="ACE62" s="273"/>
      <c r="ACF62" s="273"/>
      <c r="ACG62" s="273"/>
      <c r="ACH62" s="273"/>
      <c r="ACI62" s="273"/>
      <c r="ACJ62" s="273"/>
      <c r="ACK62" s="273"/>
      <c r="ACL62" s="273"/>
      <c r="ACM62" s="273"/>
      <c r="ACN62" s="273"/>
      <c r="ACO62" s="273"/>
      <c r="ACP62" s="273"/>
      <c r="ACQ62" s="273"/>
      <c r="ACR62" s="273"/>
      <c r="ACS62" s="273"/>
      <c r="ACT62" s="273"/>
      <c r="ACU62" s="273"/>
      <c r="ACV62" s="273"/>
      <c r="ACW62" s="273"/>
      <c r="ACX62" s="273"/>
      <c r="ACY62" s="273"/>
      <c r="ACZ62" s="273"/>
      <c r="ADA62" s="273"/>
      <c r="ADB62" s="273"/>
      <c r="ADC62" s="273"/>
      <c r="ADD62" s="273"/>
      <c r="ADE62" s="273"/>
      <c r="ADF62" s="273"/>
      <c r="ADG62" s="273"/>
      <c r="ADH62" s="273"/>
      <c r="ADI62" s="273"/>
      <c r="ADJ62" s="273"/>
      <c r="ADK62" s="273"/>
      <c r="ADL62" s="273"/>
      <c r="ADM62" s="273"/>
      <c r="ADN62" s="273"/>
      <c r="ADO62" s="273"/>
      <c r="ADP62" s="273"/>
      <c r="ADQ62" s="273"/>
      <c r="ADR62" s="273"/>
      <c r="ADS62" s="273"/>
      <c r="ADT62" s="273"/>
      <c r="ADU62" s="273"/>
      <c r="ADV62" s="273"/>
      <c r="ADW62" s="273"/>
      <c r="ADX62" s="273"/>
      <c r="ADY62" s="273"/>
      <c r="ADZ62" s="273"/>
      <c r="AEA62" s="273"/>
      <c r="AEB62" s="273"/>
      <c r="AEC62" s="273"/>
      <c r="AED62" s="273"/>
      <c r="AEE62" s="273"/>
      <c r="AEF62" s="273"/>
      <c r="AEG62" s="273"/>
      <c r="AEH62" s="273"/>
      <c r="AEI62" s="273"/>
      <c r="AEJ62" s="273"/>
      <c r="AEK62" s="273"/>
      <c r="AEL62" s="273"/>
      <c r="AEM62" s="273"/>
      <c r="AEN62" s="273"/>
      <c r="AEO62" s="273"/>
      <c r="AEP62" s="273"/>
      <c r="AEQ62" s="273"/>
      <c r="AER62" s="273"/>
      <c r="AES62" s="273"/>
      <c r="AET62" s="273"/>
      <c r="AEU62" s="273"/>
      <c r="AEV62" s="273"/>
      <c r="AEW62" s="273"/>
      <c r="AEX62" s="273"/>
      <c r="AEY62" s="273"/>
      <c r="AEZ62" s="273"/>
      <c r="AFA62" s="273"/>
      <c r="AFB62" s="273"/>
      <c r="AFC62" s="273"/>
      <c r="AFD62" s="273"/>
      <c r="AFE62" s="273"/>
      <c r="AFF62" s="273"/>
      <c r="AFG62" s="273"/>
      <c r="AFH62" s="273"/>
      <c r="AFI62" s="273"/>
      <c r="AFJ62" s="273"/>
      <c r="AFK62" s="273"/>
      <c r="AFL62" s="273"/>
      <c r="AFM62" s="273"/>
      <c r="AFN62" s="273"/>
      <c r="AFO62" s="273"/>
      <c r="AFP62" s="273"/>
      <c r="AFQ62" s="273"/>
      <c r="AFR62" s="273"/>
      <c r="AFS62" s="273"/>
      <c r="AFT62" s="273"/>
      <c r="AFU62" s="273"/>
      <c r="AFV62" s="273"/>
      <c r="AFW62" s="273"/>
      <c r="AFX62" s="273"/>
      <c r="AFY62" s="273"/>
      <c r="AFZ62" s="273"/>
      <c r="AGA62" s="273"/>
      <c r="AGB62" s="273"/>
      <c r="AGC62" s="273"/>
      <c r="AGD62" s="273"/>
      <c r="AGE62" s="273"/>
      <c r="AGF62" s="273"/>
      <c r="AGG62" s="273"/>
      <c r="AGH62" s="273"/>
      <c r="AGI62" s="273"/>
      <c r="AGJ62" s="273"/>
      <c r="AGK62" s="273"/>
      <c r="AGL62" s="273"/>
      <c r="AGM62" s="273"/>
      <c r="AGN62" s="273"/>
      <c r="AGO62" s="273"/>
      <c r="AGP62" s="273"/>
      <c r="AGQ62" s="273"/>
      <c r="AGR62" s="273"/>
      <c r="AGS62" s="273"/>
      <c r="AGT62" s="273"/>
      <c r="AGU62" s="273"/>
      <c r="AGV62" s="273"/>
      <c r="AGW62" s="273"/>
      <c r="AGX62" s="273"/>
      <c r="AGY62" s="273"/>
      <c r="AGZ62" s="273"/>
      <c r="AHA62" s="273"/>
      <c r="AHB62" s="273"/>
      <c r="AHC62" s="273"/>
      <c r="AHD62" s="273"/>
      <c r="AHE62" s="273"/>
      <c r="AHF62" s="273"/>
      <c r="AHG62" s="273"/>
      <c r="AHH62" s="273"/>
      <c r="AHI62" s="273"/>
      <c r="AHJ62" s="273"/>
      <c r="AHK62" s="273"/>
      <c r="AHL62" s="273"/>
      <c r="AHM62" s="273"/>
      <c r="AHN62" s="273"/>
      <c r="AHO62" s="273"/>
      <c r="AHP62" s="273"/>
      <c r="AHQ62" s="273"/>
      <c r="AHR62" s="273"/>
      <c r="AHS62" s="273"/>
      <c r="AHT62" s="273"/>
      <c r="AHU62" s="273"/>
      <c r="AHV62" s="273"/>
      <c r="AHW62" s="273"/>
      <c r="AHX62" s="273"/>
      <c r="AHY62" s="273"/>
      <c r="AHZ62" s="273"/>
      <c r="AIA62" s="273"/>
      <c r="AIB62" s="273"/>
      <c r="AIC62" s="273"/>
      <c r="AID62" s="273"/>
      <c r="AIE62" s="273"/>
      <c r="AIF62" s="273"/>
      <c r="AIG62" s="273"/>
      <c r="AIH62" s="273"/>
      <c r="AII62" s="273"/>
      <c r="AIJ62" s="273"/>
      <c r="AIK62" s="273"/>
      <c r="AIL62" s="273"/>
      <c r="AIM62" s="273"/>
      <c r="AIN62" s="273"/>
      <c r="AIO62" s="273"/>
      <c r="AIP62" s="273"/>
      <c r="AIQ62" s="273"/>
      <c r="AIR62" s="273"/>
      <c r="AIS62" s="273"/>
      <c r="AIT62" s="273"/>
      <c r="AIU62" s="273"/>
      <c r="AIV62" s="273"/>
      <c r="AIW62" s="273"/>
      <c r="AIX62" s="273"/>
      <c r="AIY62" s="273"/>
      <c r="AIZ62" s="273"/>
      <c r="AJA62" s="273"/>
      <c r="AJB62" s="273"/>
      <c r="AJC62" s="273"/>
      <c r="AJD62" s="273"/>
      <c r="AJE62" s="273"/>
      <c r="AJF62" s="273"/>
      <c r="AJG62" s="273"/>
      <c r="AJH62" s="273"/>
      <c r="AJI62" s="273"/>
      <c r="AJJ62" s="273"/>
      <c r="AJK62" s="273"/>
      <c r="AJL62" s="273"/>
      <c r="AJM62" s="273"/>
      <c r="AJN62" s="273"/>
      <c r="AJO62" s="273"/>
      <c r="AJP62" s="273"/>
      <c r="AJQ62" s="273"/>
      <c r="AJR62" s="273"/>
      <c r="AJS62" s="273"/>
      <c r="AJT62" s="273"/>
      <c r="AJU62" s="273"/>
      <c r="AJV62" s="273"/>
      <c r="AJW62" s="273"/>
      <c r="AJX62" s="273"/>
      <c r="AJY62" s="273"/>
      <c r="AJZ62" s="273"/>
      <c r="AKA62" s="273"/>
      <c r="AKB62" s="273"/>
      <c r="AKC62" s="273"/>
      <c r="AKD62" s="273"/>
      <c r="AKE62" s="273"/>
      <c r="AKF62" s="273"/>
      <c r="AKG62" s="273"/>
      <c r="AKH62" s="273"/>
      <c r="AKI62" s="273"/>
      <c r="AKJ62" s="273"/>
      <c r="AKK62" s="273"/>
      <c r="AKL62" s="273"/>
      <c r="AKM62" s="273"/>
      <c r="AKN62" s="273"/>
      <c r="AKO62" s="273"/>
      <c r="AKP62" s="273"/>
      <c r="AKQ62" s="273"/>
      <c r="AKR62" s="273"/>
      <c r="AKS62" s="273"/>
      <c r="AKT62" s="273"/>
      <c r="AKU62" s="273"/>
      <c r="AKV62" s="273"/>
      <c r="AKW62" s="273"/>
      <c r="AKX62" s="273"/>
      <c r="AKY62" s="273"/>
      <c r="AKZ62" s="273"/>
      <c r="ALA62" s="273"/>
      <c r="ALB62" s="273"/>
      <c r="ALC62" s="273"/>
      <c r="ALD62" s="273"/>
      <c r="ALE62" s="273"/>
      <c r="ALF62" s="273"/>
      <c r="ALG62" s="273"/>
      <c r="ALH62" s="273"/>
      <c r="ALI62" s="273"/>
      <c r="ALJ62" s="273"/>
      <c r="ALK62" s="273"/>
      <c r="ALL62" s="273"/>
      <c r="ALM62" s="273"/>
      <c r="ALN62" s="273"/>
      <c r="ALO62" s="273"/>
      <c r="ALP62" s="273"/>
      <c r="ALQ62" s="273"/>
      <c r="ALR62" s="273"/>
      <c r="ALS62" s="273"/>
      <c r="ALT62" s="273"/>
      <c r="ALU62" s="273"/>
      <c r="ALV62" s="273"/>
      <c r="ALW62" s="273"/>
      <c r="ALX62" s="273"/>
      <c r="ALY62" s="273"/>
      <c r="ALZ62" s="273"/>
      <c r="AMA62" s="273"/>
      <c r="AMB62" s="273"/>
      <c r="AMC62" s="273"/>
      <c r="AMD62" s="273"/>
      <c r="AME62" s="273"/>
      <c r="AMF62" s="273"/>
      <c r="AMG62" s="273"/>
      <c r="AMH62" s="273"/>
      <c r="AMI62" s="273"/>
      <c r="AMJ62" s="273"/>
    </row>
    <row r="63" spans="1:1024" ht="12" customHeight="1" x14ac:dyDescent="0.2">
      <c r="A63" s="341">
        <v>52</v>
      </c>
      <c r="B63" s="342">
        <v>0.33</v>
      </c>
      <c r="C63" s="368"/>
      <c r="D63" s="1623"/>
      <c r="E63" s="344" t="s">
        <v>50</v>
      </c>
      <c r="F63" s="383"/>
      <c r="G63" s="383"/>
      <c r="H63" s="359"/>
      <c r="I63" s="359"/>
      <c r="J63" s="384"/>
      <c r="K63" s="348"/>
      <c r="L63" s="348"/>
      <c r="M63" s="348"/>
      <c r="N63" s="348"/>
      <c r="O63" s="348"/>
      <c r="P63" s="349"/>
      <c r="Q63" s="349"/>
      <c r="R63" s="367"/>
      <c r="S63" s="351"/>
      <c r="T63" s="362">
        <v>52</v>
      </c>
      <c r="U63" s="1624"/>
      <c r="V63" s="363" t="s">
        <v>50</v>
      </c>
      <c r="W63" s="383"/>
      <c r="X63" s="383"/>
      <c r="Y63" s="359"/>
      <c r="Z63" s="359"/>
      <c r="AA63" s="384"/>
      <c r="AB63" s="364"/>
      <c r="AC63" s="355"/>
      <c r="AD63" s="355"/>
      <c r="AE63" s="356"/>
      <c r="AF63" s="365"/>
      <c r="AG63" s="365"/>
      <c r="AH63" s="365"/>
      <c r="AI63" s="365"/>
      <c r="AJ63" s="365"/>
      <c r="AK63" s="365"/>
      <c r="AL63" s="365"/>
      <c r="AM63" s="365"/>
      <c r="AN63" s="365"/>
      <c r="AO63" s="365"/>
      <c r="AP63" s="365"/>
      <c r="AQ63" s="365"/>
      <c r="AR63" s="358"/>
      <c r="AS63" s="358"/>
      <c r="AT63" s="359"/>
      <c r="AU63" s="359"/>
      <c r="AV63" s="359"/>
      <c r="AW63" s="359"/>
      <c r="AX63" s="359"/>
      <c r="AY63" s="359"/>
      <c r="AZ63" s="359"/>
      <c r="BA63" s="359"/>
      <c r="BB63" s="364"/>
      <c r="BC63" s="364"/>
      <c r="BD63" s="355"/>
      <c r="BE63" s="355"/>
      <c r="BF63" s="273"/>
      <c r="BG63" s="273"/>
      <c r="BH63" s="273"/>
      <c r="BI63" s="273"/>
      <c r="BJ63" s="273"/>
      <c r="BK63" s="273"/>
      <c r="BL63" s="273"/>
      <c r="BM63" s="273"/>
      <c r="BN63" s="273"/>
      <c r="BO63" s="273"/>
      <c r="BP63" s="273"/>
      <c r="BQ63" s="273"/>
      <c r="BR63" s="273"/>
      <c r="BS63" s="273"/>
      <c r="BT63" s="273"/>
      <c r="BU63" s="273"/>
      <c r="BV63" s="273"/>
      <c r="BW63" s="273"/>
      <c r="BX63" s="273"/>
      <c r="BY63" s="273"/>
      <c r="BZ63" s="273"/>
      <c r="CA63" s="273"/>
      <c r="CB63" s="273"/>
      <c r="CC63" s="273"/>
      <c r="CD63" s="273"/>
      <c r="CE63" s="273"/>
      <c r="CF63" s="273"/>
      <c r="CG63" s="273"/>
      <c r="CH63" s="273"/>
      <c r="CI63" s="273"/>
      <c r="CJ63" s="273"/>
      <c r="CK63" s="273"/>
      <c r="CL63" s="273"/>
      <c r="CM63" s="273"/>
      <c r="CN63" s="273"/>
      <c r="CO63" s="273"/>
      <c r="CP63" s="273"/>
      <c r="CQ63" s="273"/>
      <c r="CR63" s="273"/>
      <c r="CS63" s="273"/>
      <c r="CT63" s="273"/>
      <c r="CU63" s="273"/>
      <c r="CV63" s="273"/>
      <c r="CW63" s="273"/>
      <c r="CX63" s="273"/>
      <c r="CY63" s="273"/>
      <c r="CZ63" s="273"/>
      <c r="DA63" s="273"/>
      <c r="DB63" s="273"/>
      <c r="DC63" s="273"/>
      <c r="DD63" s="273"/>
      <c r="DE63" s="273"/>
      <c r="DF63" s="273"/>
      <c r="DG63" s="273"/>
      <c r="DH63" s="273"/>
      <c r="DI63" s="273"/>
      <c r="DJ63" s="273"/>
      <c r="DK63" s="273"/>
      <c r="DL63" s="273"/>
      <c r="DM63" s="273"/>
      <c r="DN63" s="273"/>
      <c r="DO63" s="273"/>
      <c r="DP63" s="273"/>
      <c r="DQ63" s="273"/>
      <c r="DR63" s="273"/>
      <c r="DS63" s="273"/>
      <c r="DT63" s="273"/>
      <c r="DU63" s="273"/>
      <c r="DV63" s="273"/>
      <c r="DW63" s="273"/>
      <c r="DX63" s="273"/>
      <c r="DY63" s="273"/>
      <c r="DZ63" s="273"/>
      <c r="EA63" s="273"/>
      <c r="EB63" s="273"/>
      <c r="EC63" s="273"/>
      <c r="ED63" s="273"/>
      <c r="EE63" s="273"/>
      <c r="EF63" s="273"/>
      <c r="EG63" s="273"/>
      <c r="EH63" s="273"/>
      <c r="EI63" s="273"/>
      <c r="EJ63" s="273"/>
      <c r="EK63" s="273"/>
      <c r="EL63" s="273"/>
      <c r="EM63" s="273"/>
      <c r="EN63" s="273"/>
      <c r="EO63" s="273"/>
      <c r="EP63" s="273"/>
      <c r="EQ63" s="273"/>
      <c r="ER63" s="273"/>
      <c r="ES63" s="273"/>
      <c r="ET63" s="273"/>
      <c r="EU63" s="273"/>
      <c r="EV63" s="273"/>
      <c r="EW63" s="273"/>
      <c r="EX63" s="273"/>
      <c r="EY63" s="273"/>
      <c r="EZ63" s="273"/>
      <c r="FA63" s="273"/>
      <c r="FB63" s="273"/>
      <c r="FC63" s="273"/>
      <c r="FD63" s="273"/>
      <c r="FE63" s="273"/>
      <c r="FF63" s="273"/>
      <c r="FG63" s="273"/>
      <c r="FH63" s="273"/>
      <c r="FI63" s="273"/>
      <c r="FJ63" s="273"/>
      <c r="FK63" s="273"/>
      <c r="FL63" s="273"/>
      <c r="FM63" s="273"/>
      <c r="FN63" s="273"/>
      <c r="FO63" s="273"/>
      <c r="FP63" s="273"/>
      <c r="FQ63" s="273"/>
      <c r="FR63" s="273"/>
      <c r="FS63" s="273"/>
      <c r="FT63" s="273"/>
      <c r="FU63" s="273"/>
      <c r="FV63" s="273"/>
      <c r="FW63" s="273"/>
      <c r="FX63" s="273"/>
      <c r="FY63" s="273"/>
      <c r="FZ63" s="273"/>
      <c r="GA63" s="273"/>
      <c r="GB63" s="273"/>
      <c r="GC63" s="273"/>
      <c r="GD63" s="273"/>
      <c r="GE63" s="273"/>
      <c r="GF63" s="273"/>
      <c r="GG63" s="273"/>
      <c r="GH63" s="273"/>
      <c r="GI63" s="273"/>
      <c r="GJ63" s="273"/>
      <c r="GK63" s="273"/>
      <c r="GL63" s="273"/>
      <c r="GM63" s="273"/>
      <c r="GN63" s="273"/>
      <c r="GO63" s="273"/>
      <c r="GP63" s="273"/>
      <c r="GQ63" s="273"/>
      <c r="GR63" s="273"/>
      <c r="GS63" s="273"/>
      <c r="GT63" s="273"/>
      <c r="GU63" s="273"/>
      <c r="GV63" s="273"/>
      <c r="GW63" s="273"/>
      <c r="GX63" s="273"/>
      <c r="GY63" s="273"/>
      <c r="GZ63" s="273"/>
      <c r="HA63" s="273"/>
      <c r="HB63" s="273"/>
      <c r="HC63" s="273"/>
      <c r="HD63" s="273"/>
      <c r="HE63" s="273"/>
      <c r="HF63" s="273"/>
      <c r="HG63" s="273"/>
      <c r="HH63" s="273"/>
      <c r="HI63" s="273"/>
      <c r="HJ63" s="273"/>
      <c r="HK63" s="273"/>
      <c r="HL63" s="273"/>
      <c r="HM63" s="273"/>
      <c r="HN63" s="273"/>
      <c r="HO63" s="273"/>
      <c r="HP63" s="273"/>
      <c r="HQ63" s="273"/>
      <c r="HR63" s="273"/>
      <c r="HS63" s="273"/>
      <c r="HT63" s="273"/>
      <c r="HU63" s="273"/>
      <c r="HV63" s="273"/>
      <c r="HW63" s="273"/>
      <c r="HX63" s="273"/>
      <c r="HY63" s="273"/>
      <c r="HZ63" s="273"/>
      <c r="IA63" s="273"/>
      <c r="IB63" s="273"/>
      <c r="IC63" s="273"/>
      <c r="ID63" s="273"/>
      <c r="IE63" s="273"/>
      <c r="IF63" s="273"/>
      <c r="IG63" s="273"/>
      <c r="IH63" s="273"/>
      <c r="II63" s="273"/>
      <c r="IJ63" s="273"/>
      <c r="IK63" s="273"/>
      <c r="IL63" s="273"/>
      <c r="IM63" s="273"/>
      <c r="IN63" s="273"/>
      <c r="IO63" s="273"/>
      <c r="IP63" s="273"/>
      <c r="IQ63" s="273"/>
      <c r="IR63" s="273"/>
      <c r="IS63" s="273"/>
      <c r="IT63" s="273"/>
      <c r="IU63" s="273"/>
      <c r="IV63" s="273"/>
      <c r="IW63" s="273"/>
      <c r="IX63" s="273"/>
      <c r="IY63" s="273"/>
      <c r="IZ63" s="273"/>
      <c r="JA63" s="273"/>
      <c r="JB63" s="273"/>
      <c r="JC63" s="273"/>
      <c r="JD63" s="273"/>
      <c r="JE63" s="273"/>
      <c r="JF63" s="273"/>
      <c r="JG63" s="273"/>
      <c r="JH63" s="273"/>
      <c r="JI63" s="273"/>
      <c r="JJ63" s="273"/>
      <c r="JK63" s="273"/>
      <c r="JL63" s="273"/>
      <c r="JM63" s="273"/>
      <c r="JN63" s="273"/>
      <c r="JO63" s="273"/>
      <c r="JP63" s="273"/>
      <c r="JQ63" s="273"/>
      <c r="JR63" s="273"/>
      <c r="JS63" s="273"/>
      <c r="JT63" s="273"/>
      <c r="JU63" s="273"/>
      <c r="JV63" s="273"/>
      <c r="JW63" s="273"/>
      <c r="JX63" s="273"/>
      <c r="JY63" s="273"/>
      <c r="JZ63" s="273"/>
      <c r="KA63" s="273"/>
      <c r="KB63" s="273"/>
      <c r="KC63" s="273"/>
      <c r="KD63" s="273"/>
      <c r="KE63" s="273"/>
      <c r="KF63" s="273"/>
      <c r="KG63" s="273"/>
      <c r="KH63" s="273"/>
      <c r="KI63" s="273"/>
      <c r="KJ63" s="273"/>
      <c r="KK63" s="273"/>
      <c r="KL63" s="273"/>
      <c r="KM63" s="273"/>
      <c r="KN63" s="273"/>
      <c r="KO63" s="273"/>
      <c r="KP63" s="273"/>
      <c r="KQ63" s="273"/>
      <c r="KR63" s="273"/>
      <c r="KS63" s="273"/>
      <c r="KT63" s="273"/>
      <c r="KU63" s="273"/>
      <c r="KV63" s="273"/>
      <c r="KW63" s="273"/>
      <c r="KX63" s="273"/>
      <c r="KY63" s="273"/>
      <c r="KZ63" s="273"/>
      <c r="LA63" s="273"/>
      <c r="LB63" s="273"/>
      <c r="LC63" s="273"/>
      <c r="LD63" s="273"/>
      <c r="LE63" s="273"/>
      <c r="LF63" s="273"/>
      <c r="LG63" s="273"/>
      <c r="LH63" s="273"/>
      <c r="LI63" s="273"/>
      <c r="LJ63" s="273"/>
      <c r="LK63" s="273"/>
      <c r="LL63" s="273"/>
      <c r="LM63" s="273"/>
      <c r="LN63" s="273"/>
      <c r="LO63" s="273"/>
      <c r="LP63" s="273"/>
      <c r="LQ63" s="273"/>
      <c r="LR63" s="273"/>
      <c r="LS63" s="273"/>
      <c r="LT63" s="273"/>
      <c r="LU63" s="273"/>
      <c r="LV63" s="273"/>
      <c r="LW63" s="273"/>
      <c r="LX63" s="273"/>
      <c r="LY63" s="273"/>
      <c r="LZ63" s="273"/>
      <c r="MA63" s="273"/>
      <c r="MB63" s="273"/>
      <c r="MC63" s="273"/>
      <c r="MD63" s="273"/>
      <c r="ME63" s="273"/>
      <c r="MF63" s="273"/>
      <c r="MG63" s="273"/>
      <c r="MH63" s="273"/>
      <c r="MI63" s="273"/>
      <c r="MJ63" s="273"/>
      <c r="MK63" s="273"/>
      <c r="ML63" s="273"/>
      <c r="MM63" s="273"/>
      <c r="MN63" s="273"/>
      <c r="MO63" s="273"/>
      <c r="MP63" s="273"/>
      <c r="MQ63" s="273"/>
      <c r="MR63" s="273"/>
      <c r="MS63" s="273"/>
      <c r="MT63" s="273"/>
      <c r="MU63" s="273"/>
      <c r="MV63" s="273"/>
      <c r="MW63" s="273"/>
      <c r="MX63" s="273"/>
      <c r="MY63" s="273"/>
      <c r="MZ63" s="273"/>
      <c r="NA63" s="273"/>
      <c r="NB63" s="273"/>
      <c r="NC63" s="273"/>
      <c r="ND63" s="273"/>
      <c r="NE63" s="273"/>
      <c r="NF63" s="273"/>
      <c r="NG63" s="273"/>
      <c r="NH63" s="273"/>
      <c r="NI63" s="273"/>
      <c r="NJ63" s="273"/>
      <c r="NK63" s="273"/>
      <c r="NL63" s="273"/>
      <c r="NM63" s="273"/>
      <c r="NN63" s="273"/>
      <c r="NO63" s="273"/>
      <c r="NP63" s="273"/>
      <c r="NQ63" s="273"/>
      <c r="NR63" s="273"/>
      <c r="NS63" s="273"/>
      <c r="NT63" s="273"/>
      <c r="NU63" s="273"/>
      <c r="NV63" s="273"/>
      <c r="NW63" s="273"/>
      <c r="NX63" s="273"/>
      <c r="NY63" s="273"/>
      <c r="NZ63" s="273"/>
      <c r="OA63" s="273"/>
      <c r="OB63" s="273"/>
      <c r="OC63" s="273"/>
      <c r="OD63" s="273"/>
      <c r="OE63" s="273"/>
      <c r="OF63" s="273"/>
      <c r="OG63" s="273"/>
      <c r="OH63" s="273"/>
      <c r="OI63" s="273"/>
      <c r="OJ63" s="273"/>
      <c r="OK63" s="273"/>
      <c r="OL63" s="273"/>
      <c r="OM63" s="273"/>
      <c r="ON63" s="273"/>
      <c r="OO63" s="273"/>
      <c r="OP63" s="273"/>
      <c r="OQ63" s="273"/>
      <c r="OR63" s="273"/>
      <c r="OS63" s="273"/>
      <c r="OT63" s="273"/>
      <c r="OU63" s="273"/>
      <c r="OV63" s="273"/>
      <c r="OW63" s="273"/>
      <c r="OX63" s="273"/>
      <c r="OY63" s="273"/>
      <c r="OZ63" s="273"/>
      <c r="PA63" s="273"/>
      <c r="PB63" s="273"/>
      <c r="PC63" s="273"/>
      <c r="PD63" s="273"/>
      <c r="PE63" s="273"/>
      <c r="PF63" s="273"/>
      <c r="PG63" s="273"/>
      <c r="PH63" s="273"/>
      <c r="PI63" s="273"/>
      <c r="PJ63" s="273"/>
      <c r="PK63" s="273"/>
      <c r="PL63" s="273"/>
      <c r="PM63" s="273"/>
      <c r="PN63" s="273"/>
      <c r="PO63" s="273"/>
      <c r="PP63" s="273"/>
      <c r="PQ63" s="273"/>
      <c r="PR63" s="273"/>
      <c r="PS63" s="273"/>
      <c r="PT63" s="273"/>
      <c r="PU63" s="273"/>
      <c r="PV63" s="273"/>
      <c r="PW63" s="273"/>
      <c r="PX63" s="273"/>
      <c r="PY63" s="273"/>
      <c r="PZ63" s="273"/>
      <c r="QA63" s="273"/>
      <c r="QB63" s="273"/>
      <c r="QC63" s="273"/>
      <c r="QD63" s="273"/>
      <c r="QE63" s="273"/>
      <c r="QF63" s="273"/>
      <c r="QG63" s="273"/>
      <c r="QH63" s="273"/>
      <c r="QI63" s="273"/>
      <c r="QJ63" s="273"/>
      <c r="QK63" s="273"/>
      <c r="QL63" s="273"/>
      <c r="QM63" s="273"/>
      <c r="QN63" s="273"/>
      <c r="QO63" s="273"/>
      <c r="QP63" s="273"/>
      <c r="QQ63" s="273"/>
      <c r="QR63" s="273"/>
      <c r="QS63" s="273"/>
      <c r="QT63" s="273"/>
      <c r="QU63" s="273"/>
      <c r="QV63" s="273"/>
      <c r="QW63" s="273"/>
      <c r="QX63" s="273"/>
      <c r="QY63" s="273"/>
      <c r="QZ63" s="273"/>
      <c r="RA63" s="273"/>
      <c r="RB63" s="273"/>
      <c r="RC63" s="273"/>
      <c r="RD63" s="273"/>
      <c r="RE63" s="273"/>
      <c r="RF63" s="273"/>
      <c r="RG63" s="273"/>
      <c r="RH63" s="273"/>
      <c r="RI63" s="273"/>
      <c r="RJ63" s="273"/>
      <c r="RK63" s="273"/>
      <c r="RL63" s="273"/>
      <c r="RM63" s="273"/>
      <c r="RN63" s="273"/>
      <c r="RO63" s="273"/>
      <c r="RP63" s="273"/>
      <c r="RQ63" s="273"/>
      <c r="RR63" s="273"/>
      <c r="RS63" s="273"/>
      <c r="RT63" s="273"/>
      <c r="RU63" s="273"/>
      <c r="RV63" s="273"/>
      <c r="RW63" s="273"/>
      <c r="RX63" s="273"/>
      <c r="RY63" s="273"/>
      <c r="RZ63" s="273"/>
      <c r="SA63" s="273"/>
      <c r="SB63" s="273"/>
      <c r="SC63" s="273"/>
      <c r="SD63" s="273"/>
      <c r="SE63" s="273"/>
      <c r="SF63" s="273"/>
      <c r="SG63" s="273"/>
      <c r="SH63" s="273"/>
      <c r="SI63" s="273"/>
      <c r="SJ63" s="273"/>
      <c r="SK63" s="273"/>
      <c r="SL63" s="273"/>
      <c r="SM63" s="273"/>
      <c r="SN63" s="273"/>
      <c r="SO63" s="273"/>
      <c r="SP63" s="273"/>
      <c r="SQ63" s="273"/>
      <c r="SR63" s="273"/>
      <c r="SS63" s="273"/>
      <c r="ST63" s="273"/>
      <c r="SU63" s="273"/>
      <c r="SV63" s="273"/>
      <c r="SW63" s="273"/>
      <c r="SX63" s="273"/>
      <c r="SY63" s="273"/>
      <c r="SZ63" s="273"/>
      <c r="TA63" s="273"/>
      <c r="TB63" s="273"/>
      <c r="TC63" s="273"/>
      <c r="TD63" s="273"/>
      <c r="TE63" s="273"/>
      <c r="TF63" s="273"/>
      <c r="TG63" s="273"/>
      <c r="TH63" s="273"/>
      <c r="TI63" s="273"/>
      <c r="TJ63" s="273"/>
      <c r="TK63" s="273"/>
      <c r="TL63" s="273"/>
      <c r="TM63" s="273"/>
      <c r="TN63" s="273"/>
      <c r="TO63" s="273"/>
      <c r="TP63" s="273"/>
      <c r="TQ63" s="273"/>
      <c r="TR63" s="273"/>
      <c r="TS63" s="273"/>
      <c r="TT63" s="273"/>
      <c r="TU63" s="273"/>
      <c r="TV63" s="273"/>
      <c r="TW63" s="273"/>
      <c r="TX63" s="273"/>
      <c r="TY63" s="273"/>
      <c r="TZ63" s="273"/>
      <c r="UA63" s="273"/>
      <c r="UB63" s="273"/>
      <c r="UC63" s="273"/>
      <c r="UD63" s="273"/>
      <c r="UE63" s="273"/>
      <c r="UF63" s="273"/>
      <c r="UG63" s="273"/>
      <c r="UH63" s="273"/>
      <c r="UI63" s="273"/>
      <c r="UJ63" s="273"/>
      <c r="UK63" s="273"/>
      <c r="UL63" s="273"/>
      <c r="UM63" s="273"/>
      <c r="UN63" s="273"/>
      <c r="UO63" s="273"/>
      <c r="UP63" s="273"/>
      <c r="UQ63" s="273"/>
      <c r="UR63" s="273"/>
      <c r="US63" s="273"/>
      <c r="UT63" s="273"/>
      <c r="UU63" s="273"/>
      <c r="UV63" s="273"/>
      <c r="UW63" s="273"/>
      <c r="UX63" s="273"/>
      <c r="UY63" s="273"/>
      <c r="UZ63" s="273"/>
      <c r="VA63" s="273"/>
      <c r="VB63" s="273"/>
      <c r="VC63" s="273"/>
      <c r="VD63" s="273"/>
      <c r="VE63" s="273"/>
      <c r="VF63" s="273"/>
      <c r="VG63" s="273"/>
      <c r="VH63" s="273"/>
      <c r="VI63" s="273"/>
      <c r="VJ63" s="273"/>
      <c r="VK63" s="273"/>
      <c r="VL63" s="273"/>
      <c r="VM63" s="273"/>
      <c r="VN63" s="273"/>
      <c r="VO63" s="273"/>
      <c r="VP63" s="273"/>
      <c r="VQ63" s="273"/>
      <c r="VR63" s="273"/>
      <c r="VS63" s="273"/>
      <c r="VT63" s="273"/>
      <c r="VU63" s="273"/>
      <c r="VV63" s="273"/>
      <c r="VW63" s="273"/>
      <c r="VX63" s="273"/>
      <c r="VY63" s="273"/>
      <c r="VZ63" s="273"/>
      <c r="WA63" s="273"/>
      <c r="WB63" s="273"/>
      <c r="WC63" s="273"/>
      <c r="WD63" s="273"/>
      <c r="WE63" s="273"/>
      <c r="WF63" s="273"/>
      <c r="WG63" s="273"/>
      <c r="WH63" s="273"/>
      <c r="WI63" s="273"/>
      <c r="WJ63" s="273"/>
      <c r="WK63" s="273"/>
      <c r="WL63" s="273"/>
      <c r="WM63" s="273"/>
      <c r="WN63" s="273"/>
      <c r="WO63" s="273"/>
      <c r="WP63" s="273"/>
      <c r="WQ63" s="273"/>
      <c r="WR63" s="273"/>
      <c r="WS63" s="273"/>
      <c r="WT63" s="273"/>
      <c r="WU63" s="273"/>
      <c r="WV63" s="273"/>
      <c r="WW63" s="273"/>
      <c r="WX63" s="273"/>
      <c r="WY63" s="273"/>
      <c r="WZ63" s="273"/>
      <c r="XA63" s="273"/>
      <c r="XB63" s="273"/>
      <c r="XC63" s="273"/>
      <c r="XD63" s="273"/>
      <c r="XE63" s="273"/>
      <c r="XF63" s="273"/>
      <c r="XG63" s="273"/>
      <c r="XH63" s="273"/>
      <c r="XI63" s="273"/>
      <c r="XJ63" s="273"/>
      <c r="XK63" s="273"/>
      <c r="XL63" s="273"/>
      <c r="XM63" s="273"/>
      <c r="XN63" s="273"/>
      <c r="XO63" s="273"/>
      <c r="XP63" s="273"/>
      <c r="XQ63" s="273"/>
      <c r="XR63" s="273"/>
      <c r="XS63" s="273"/>
      <c r="XT63" s="273"/>
      <c r="XU63" s="273"/>
      <c r="XV63" s="273"/>
      <c r="XW63" s="273"/>
      <c r="XX63" s="273"/>
      <c r="XY63" s="273"/>
      <c r="XZ63" s="273"/>
      <c r="YA63" s="273"/>
      <c r="YB63" s="273"/>
      <c r="YC63" s="273"/>
      <c r="YD63" s="273"/>
      <c r="YE63" s="273"/>
      <c r="YF63" s="273"/>
      <c r="YG63" s="273"/>
      <c r="YH63" s="273"/>
      <c r="YI63" s="273"/>
      <c r="YJ63" s="273"/>
      <c r="YK63" s="273"/>
      <c r="YL63" s="273"/>
      <c r="YM63" s="273"/>
      <c r="YN63" s="273"/>
      <c r="YO63" s="273"/>
      <c r="YP63" s="273"/>
      <c r="YQ63" s="273"/>
      <c r="YR63" s="273"/>
      <c r="YS63" s="273"/>
      <c r="YT63" s="273"/>
      <c r="YU63" s="273"/>
      <c r="YV63" s="273"/>
      <c r="YW63" s="273"/>
      <c r="YX63" s="273"/>
      <c r="YY63" s="273"/>
      <c r="YZ63" s="273"/>
      <c r="ZA63" s="273"/>
      <c r="ZB63" s="273"/>
      <c r="ZC63" s="273"/>
      <c r="ZD63" s="273"/>
      <c r="ZE63" s="273"/>
      <c r="ZF63" s="273"/>
      <c r="ZG63" s="273"/>
      <c r="ZH63" s="273"/>
      <c r="ZI63" s="273"/>
      <c r="ZJ63" s="273"/>
      <c r="ZK63" s="273"/>
      <c r="ZL63" s="273"/>
      <c r="ZM63" s="273"/>
      <c r="ZN63" s="273"/>
      <c r="ZO63" s="273"/>
      <c r="ZP63" s="273"/>
      <c r="ZQ63" s="273"/>
      <c r="ZR63" s="273"/>
      <c r="ZS63" s="273"/>
      <c r="ZT63" s="273"/>
      <c r="ZU63" s="273"/>
      <c r="ZV63" s="273"/>
      <c r="ZW63" s="273"/>
      <c r="ZX63" s="273"/>
      <c r="ZY63" s="273"/>
      <c r="ZZ63" s="273"/>
      <c r="AAA63" s="273"/>
      <c r="AAB63" s="273"/>
      <c r="AAC63" s="273"/>
      <c r="AAD63" s="273"/>
      <c r="AAE63" s="273"/>
      <c r="AAF63" s="273"/>
      <c r="AAG63" s="273"/>
      <c r="AAH63" s="273"/>
      <c r="AAI63" s="273"/>
      <c r="AAJ63" s="273"/>
      <c r="AAK63" s="273"/>
      <c r="AAL63" s="273"/>
      <c r="AAM63" s="273"/>
      <c r="AAN63" s="273"/>
      <c r="AAO63" s="273"/>
      <c r="AAP63" s="273"/>
      <c r="AAQ63" s="273"/>
      <c r="AAR63" s="273"/>
      <c r="AAS63" s="273"/>
      <c r="AAT63" s="273"/>
      <c r="AAU63" s="273"/>
      <c r="AAV63" s="273"/>
      <c r="AAW63" s="273"/>
      <c r="AAX63" s="273"/>
      <c r="AAY63" s="273"/>
      <c r="AAZ63" s="273"/>
      <c r="ABA63" s="273"/>
      <c r="ABB63" s="273"/>
      <c r="ABC63" s="273"/>
      <c r="ABD63" s="273"/>
      <c r="ABE63" s="273"/>
      <c r="ABF63" s="273"/>
      <c r="ABG63" s="273"/>
      <c r="ABH63" s="273"/>
      <c r="ABI63" s="273"/>
      <c r="ABJ63" s="273"/>
      <c r="ABK63" s="273"/>
      <c r="ABL63" s="273"/>
      <c r="ABM63" s="273"/>
      <c r="ABN63" s="273"/>
      <c r="ABO63" s="273"/>
      <c r="ABP63" s="273"/>
      <c r="ABQ63" s="273"/>
      <c r="ABR63" s="273"/>
      <c r="ABS63" s="273"/>
      <c r="ABT63" s="273"/>
      <c r="ABU63" s="273"/>
      <c r="ABV63" s="273"/>
      <c r="ABW63" s="273"/>
      <c r="ABX63" s="273"/>
      <c r="ABY63" s="273"/>
      <c r="ABZ63" s="273"/>
      <c r="ACA63" s="273"/>
      <c r="ACB63" s="273"/>
      <c r="ACC63" s="273"/>
      <c r="ACD63" s="273"/>
      <c r="ACE63" s="273"/>
      <c r="ACF63" s="273"/>
      <c r="ACG63" s="273"/>
      <c r="ACH63" s="273"/>
      <c r="ACI63" s="273"/>
      <c r="ACJ63" s="273"/>
      <c r="ACK63" s="273"/>
      <c r="ACL63" s="273"/>
      <c r="ACM63" s="273"/>
      <c r="ACN63" s="273"/>
      <c r="ACO63" s="273"/>
      <c r="ACP63" s="273"/>
      <c r="ACQ63" s="273"/>
      <c r="ACR63" s="273"/>
      <c r="ACS63" s="273"/>
      <c r="ACT63" s="273"/>
      <c r="ACU63" s="273"/>
      <c r="ACV63" s="273"/>
      <c r="ACW63" s="273"/>
      <c r="ACX63" s="273"/>
      <c r="ACY63" s="273"/>
      <c r="ACZ63" s="273"/>
      <c r="ADA63" s="273"/>
      <c r="ADB63" s="273"/>
      <c r="ADC63" s="273"/>
      <c r="ADD63" s="273"/>
      <c r="ADE63" s="273"/>
      <c r="ADF63" s="273"/>
      <c r="ADG63" s="273"/>
      <c r="ADH63" s="273"/>
      <c r="ADI63" s="273"/>
      <c r="ADJ63" s="273"/>
      <c r="ADK63" s="273"/>
      <c r="ADL63" s="273"/>
      <c r="ADM63" s="273"/>
      <c r="ADN63" s="273"/>
      <c r="ADO63" s="273"/>
      <c r="ADP63" s="273"/>
      <c r="ADQ63" s="273"/>
      <c r="ADR63" s="273"/>
      <c r="ADS63" s="273"/>
      <c r="ADT63" s="273"/>
      <c r="ADU63" s="273"/>
      <c r="ADV63" s="273"/>
      <c r="ADW63" s="273"/>
      <c r="ADX63" s="273"/>
      <c r="ADY63" s="273"/>
      <c r="ADZ63" s="273"/>
      <c r="AEA63" s="273"/>
      <c r="AEB63" s="273"/>
      <c r="AEC63" s="273"/>
      <c r="AED63" s="273"/>
      <c r="AEE63" s="273"/>
      <c r="AEF63" s="273"/>
      <c r="AEG63" s="273"/>
      <c r="AEH63" s="273"/>
      <c r="AEI63" s="273"/>
      <c r="AEJ63" s="273"/>
      <c r="AEK63" s="273"/>
      <c r="AEL63" s="273"/>
      <c r="AEM63" s="273"/>
      <c r="AEN63" s="273"/>
      <c r="AEO63" s="273"/>
      <c r="AEP63" s="273"/>
      <c r="AEQ63" s="273"/>
      <c r="AER63" s="273"/>
      <c r="AES63" s="273"/>
      <c r="AET63" s="273"/>
      <c r="AEU63" s="273"/>
      <c r="AEV63" s="273"/>
      <c r="AEW63" s="273"/>
      <c r="AEX63" s="273"/>
      <c r="AEY63" s="273"/>
      <c r="AEZ63" s="273"/>
      <c r="AFA63" s="273"/>
      <c r="AFB63" s="273"/>
      <c r="AFC63" s="273"/>
      <c r="AFD63" s="273"/>
      <c r="AFE63" s="273"/>
      <c r="AFF63" s="273"/>
      <c r="AFG63" s="273"/>
      <c r="AFH63" s="273"/>
      <c r="AFI63" s="273"/>
      <c r="AFJ63" s="273"/>
      <c r="AFK63" s="273"/>
      <c r="AFL63" s="273"/>
      <c r="AFM63" s="273"/>
      <c r="AFN63" s="273"/>
      <c r="AFO63" s="273"/>
      <c r="AFP63" s="273"/>
      <c r="AFQ63" s="273"/>
      <c r="AFR63" s="273"/>
      <c r="AFS63" s="273"/>
      <c r="AFT63" s="273"/>
      <c r="AFU63" s="273"/>
      <c r="AFV63" s="273"/>
      <c r="AFW63" s="273"/>
      <c r="AFX63" s="273"/>
      <c r="AFY63" s="273"/>
      <c r="AFZ63" s="273"/>
      <c r="AGA63" s="273"/>
      <c r="AGB63" s="273"/>
      <c r="AGC63" s="273"/>
      <c r="AGD63" s="273"/>
      <c r="AGE63" s="273"/>
      <c r="AGF63" s="273"/>
      <c r="AGG63" s="273"/>
      <c r="AGH63" s="273"/>
      <c r="AGI63" s="273"/>
      <c r="AGJ63" s="273"/>
      <c r="AGK63" s="273"/>
      <c r="AGL63" s="273"/>
      <c r="AGM63" s="273"/>
      <c r="AGN63" s="273"/>
      <c r="AGO63" s="273"/>
      <c r="AGP63" s="273"/>
      <c r="AGQ63" s="273"/>
      <c r="AGR63" s="273"/>
      <c r="AGS63" s="273"/>
      <c r="AGT63" s="273"/>
      <c r="AGU63" s="273"/>
      <c r="AGV63" s="273"/>
      <c r="AGW63" s="273"/>
      <c r="AGX63" s="273"/>
      <c r="AGY63" s="273"/>
      <c r="AGZ63" s="273"/>
      <c r="AHA63" s="273"/>
      <c r="AHB63" s="273"/>
      <c r="AHC63" s="273"/>
      <c r="AHD63" s="273"/>
      <c r="AHE63" s="273"/>
      <c r="AHF63" s="273"/>
      <c r="AHG63" s="273"/>
      <c r="AHH63" s="273"/>
      <c r="AHI63" s="273"/>
      <c r="AHJ63" s="273"/>
      <c r="AHK63" s="273"/>
      <c r="AHL63" s="273"/>
      <c r="AHM63" s="273"/>
      <c r="AHN63" s="273"/>
      <c r="AHO63" s="273"/>
      <c r="AHP63" s="273"/>
      <c r="AHQ63" s="273"/>
      <c r="AHR63" s="273"/>
      <c r="AHS63" s="273"/>
      <c r="AHT63" s="273"/>
      <c r="AHU63" s="273"/>
      <c r="AHV63" s="273"/>
      <c r="AHW63" s="273"/>
      <c r="AHX63" s="273"/>
      <c r="AHY63" s="273"/>
      <c r="AHZ63" s="273"/>
      <c r="AIA63" s="273"/>
      <c r="AIB63" s="273"/>
      <c r="AIC63" s="273"/>
      <c r="AID63" s="273"/>
      <c r="AIE63" s="273"/>
      <c r="AIF63" s="273"/>
      <c r="AIG63" s="273"/>
      <c r="AIH63" s="273"/>
      <c r="AII63" s="273"/>
      <c r="AIJ63" s="273"/>
      <c r="AIK63" s="273"/>
      <c r="AIL63" s="273"/>
      <c r="AIM63" s="273"/>
      <c r="AIN63" s="273"/>
      <c r="AIO63" s="273"/>
      <c r="AIP63" s="273"/>
      <c r="AIQ63" s="273"/>
      <c r="AIR63" s="273"/>
      <c r="AIS63" s="273"/>
      <c r="AIT63" s="273"/>
      <c r="AIU63" s="273"/>
      <c r="AIV63" s="273"/>
      <c r="AIW63" s="273"/>
      <c r="AIX63" s="273"/>
      <c r="AIY63" s="273"/>
      <c r="AIZ63" s="273"/>
      <c r="AJA63" s="273"/>
      <c r="AJB63" s="273"/>
      <c r="AJC63" s="273"/>
      <c r="AJD63" s="273"/>
      <c r="AJE63" s="273"/>
      <c r="AJF63" s="273"/>
      <c r="AJG63" s="273"/>
      <c r="AJH63" s="273"/>
      <c r="AJI63" s="273"/>
      <c r="AJJ63" s="273"/>
      <c r="AJK63" s="273"/>
      <c r="AJL63" s="273"/>
      <c r="AJM63" s="273"/>
      <c r="AJN63" s="273"/>
      <c r="AJO63" s="273"/>
      <c r="AJP63" s="273"/>
      <c r="AJQ63" s="273"/>
      <c r="AJR63" s="273"/>
      <c r="AJS63" s="273"/>
      <c r="AJT63" s="273"/>
      <c r="AJU63" s="273"/>
      <c r="AJV63" s="273"/>
      <c r="AJW63" s="273"/>
      <c r="AJX63" s="273"/>
      <c r="AJY63" s="273"/>
      <c r="AJZ63" s="273"/>
      <c r="AKA63" s="273"/>
      <c r="AKB63" s="273"/>
      <c r="AKC63" s="273"/>
      <c r="AKD63" s="273"/>
      <c r="AKE63" s="273"/>
      <c r="AKF63" s="273"/>
      <c r="AKG63" s="273"/>
      <c r="AKH63" s="273"/>
      <c r="AKI63" s="273"/>
      <c r="AKJ63" s="273"/>
      <c r="AKK63" s="273"/>
      <c r="AKL63" s="273"/>
      <c r="AKM63" s="273"/>
      <c r="AKN63" s="273"/>
      <c r="AKO63" s="273"/>
      <c r="AKP63" s="273"/>
      <c r="AKQ63" s="273"/>
      <c r="AKR63" s="273"/>
      <c r="AKS63" s="273"/>
      <c r="AKT63" s="273"/>
      <c r="AKU63" s="273"/>
      <c r="AKV63" s="273"/>
      <c r="AKW63" s="273"/>
      <c r="AKX63" s="273"/>
      <c r="AKY63" s="273"/>
      <c r="AKZ63" s="273"/>
      <c r="ALA63" s="273"/>
      <c r="ALB63" s="273"/>
      <c r="ALC63" s="273"/>
      <c r="ALD63" s="273"/>
      <c r="ALE63" s="273"/>
      <c r="ALF63" s="273"/>
      <c r="ALG63" s="273"/>
      <c r="ALH63" s="273"/>
      <c r="ALI63" s="273"/>
      <c r="ALJ63" s="273"/>
      <c r="ALK63" s="273"/>
      <c r="ALL63" s="273"/>
      <c r="ALM63" s="273"/>
      <c r="ALN63" s="273"/>
      <c r="ALO63" s="273"/>
      <c r="ALP63" s="273"/>
      <c r="ALQ63" s="273"/>
      <c r="ALR63" s="273"/>
      <c r="ALS63" s="273"/>
      <c r="ALT63" s="273"/>
      <c r="ALU63" s="273"/>
      <c r="ALV63" s="273"/>
      <c r="ALW63" s="273"/>
      <c r="ALX63" s="273"/>
      <c r="ALY63" s="273"/>
      <c r="ALZ63" s="273"/>
      <c r="AMA63" s="273"/>
      <c r="AMB63" s="273"/>
      <c r="AMC63" s="273"/>
      <c r="AMD63" s="273"/>
      <c r="AME63" s="273"/>
      <c r="AMF63" s="273"/>
      <c r="AMG63" s="273"/>
      <c r="AMH63" s="273"/>
      <c r="AMI63" s="273"/>
      <c r="AMJ63" s="273"/>
    </row>
    <row r="64" spans="1:1024" ht="18" customHeight="1" x14ac:dyDescent="0.2">
      <c r="A64" s="341">
        <v>53</v>
      </c>
      <c r="B64" s="342">
        <v>0.33</v>
      </c>
      <c r="C64" s="368"/>
      <c r="D64" s="1627" t="s">
        <v>189</v>
      </c>
      <c r="E64" s="344" t="s">
        <v>49</v>
      </c>
      <c r="F64" s="383"/>
      <c r="G64" s="383"/>
      <c r="H64" s="359"/>
      <c r="I64" s="359"/>
      <c r="J64" s="384"/>
      <c r="K64" s="348"/>
      <c r="L64" s="348"/>
      <c r="M64" s="348"/>
      <c r="N64" s="348"/>
      <c r="O64" s="348"/>
      <c r="P64" s="349"/>
      <c r="Q64" s="349"/>
      <c r="R64" s="367"/>
      <c r="S64" s="351"/>
      <c r="T64" s="362">
        <v>53</v>
      </c>
      <c r="U64" s="1626" t="s">
        <v>190</v>
      </c>
      <c r="V64" s="363" t="s">
        <v>49</v>
      </c>
      <c r="W64" s="383"/>
      <c r="X64" s="383"/>
      <c r="Y64" s="359"/>
      <c r="Z64" s="359"/>
      <c r="AA64" s="384"/>
      <c r="AB64" s="364"/>
      <c r="AC64" s="355"/>
      <c r="AD64" s="355"/>
      <c r="AE64" s="356"/>
      <c r="AF64" s="365"/>
      <c r="AG64" s="365"/>
      <c r="AH64" s="365"/>
      <c r="AI64" s="365"/>
      <c r="AJ64" s="365"/>
      <c r="AK64" s="365"/>
      <c r="AL64" s="365"/>
      <c r="AM64" s="365"/>
      <c r="AN64" s="365"/>
      <c r="AO64" s="365"/>
      <c r="AP64" s="365"/>
      <c r="AQ64" s="365"/>
      <c r="AR64" s="358"/>
      <c r="AS64" s="358"/>
      <c r="AT64" s="359"/>
      <c r="AU64" s="359"/>
      <c r="AV64" s="359"/>
      <c r="AW64" s="359"/>
      <c r="AX64" s="359"/>
      <c r="AY64" s="359"/>
      <c r="AZ64" s="359"/>
      <c r="BA64" s="359"/>
      <c r="BB64" s="364"/>
      <c r="BC64" s="364"/>
      <c r="BD64" s="355"/>
      <c r="BE64" s="355"/>
      <c r="BF64" s="273"/>
      <c r="BG64" s="273"/>
      <c r="BH64" s="273"/>
      <c r="BI64" s="273"/>
      <c r="BJ64" s="273"/>
      <c r="BK64" s="273"/>
      <c r="BL64" s="273"/>
      <c r="BM64" s="273"/>
      <c r="BN64" s="273"/>
      <c r="BO64" s="273"/>
      <c r="BP64" s="273"/>
      <c r="BQ64" s="273"/>
      <c r="BR64" s="273"/>
      <c r="BS64" s="273"/>
      <c r="BT64" s="273"/>
      <c r="BU64" s="273"/>
      <c r="BV64" s="273"/>
      <c r="BW64" s="273"/>
      <c r="BX64" s="273"/>
      <c r="BY64" s="273"/>
      <c r="BZ64" s="273"/>
      <c r="CA64" s="273"/>
      <c r="CB64" s="273"/>
      <c r="CC64" s="273"/>
      <c r="CD64" s="273"/>
      <c r="CE64" s="273"/>
      <c r="CF64" s="273"/>
      <c r="CG64" s="273"/>
      <c r="CH64" s="273"/>
      <c r="CI64" s="273"/>
      <c r="CJ64" s="273"/>
      <c r="CK64" s="273"/>
      <c r="CL64" s="273"/>
      <c r="CM64" s="273"/>
      <c r="CN64" s="273"/>
      <c r="CO64" s="273"/>
      <c r="CP64" s="273"/>
      <c r="CQ64" s="273"/>
      <c r="CR64" s="273"/>
      <c r="CS64" s="273"/>
      <c r="CT64" s="273"/>
      <c r="CU64" s="273"/>
      <c r="CV64" s="273"/>
      <c r="CW64" s="273"/>
      <c r="CX64" s="273"/>
      <c r="CY64" s="273"/>
      <c r="CZ64" s="273"/>
      <c r="DA64" s="273"/>
      <c r="DB64" s="273"/>
      <c r="DC64" s="273"/>
      <c r="DD64" s="273"/>
      <c r="DE64" s="273"/>
      <c r="DF64" s="273"/>
      <c r="DG64" s="273"/>
      <c r="DH64" s="273"/>
      <c r="DI64" s="273"/>
      <c r="DJ64" s="273"/>
      <c r="DK64" s="273"/>
      <c r="DL64" s="273"/>
      <c r="DM64" s="273"/>
      <c r="DN64" s="273"/>
      <c r="DO64" s="273"/>
      <c r="DP64" s="273"/>
      <c r="DQ64" s="273"/>
      <c r="DR64" s="273"/>
      <c r="DS64" s="273"/>
      <c r="DT64" s="273"/>
      <c r="DU64" s="273"/>
      <c r="DV64" s="273"/>
      <c r="DW64" s="273"/>
      <c r="DX64" s="273"/>
      <c r="DY64" s="273"/>
      <c r="DZ64" s="273"/>
      <c r="EA64" s="273"/>
      <c r="EB64" s="273"/>
      <c r="EC64" s="273"/>
      <c r="ED64" s="273"/>
      <c r="EE64" s="273"/>
      <c r="EF64" s="273"/>
      <c r="EG64" s="273"/>
      <c r="EH64" s="273"/>
      <c r="EI64" s="273"/>
      <c r="EJ64" s="273"/>
      <c r="EK64" s="273"/>
      <c r="EL64" s="273"/>
      <c r="EM64" s="273"/>
      <c r="EN64" s="273"/>
      <c r="EO64" s="273"/>
      <c r="EP64" s="273"/>
      <c r="EQ64" s="273"/>
      <c r="ER64" s="273"/>
      <c r="ES64" s="273"/>
      <c r="ET64" s="273"/>
      <c r="EU64" s="273"/>
      <c r="EV64" s="273"/>
      <c r="EW64" s="273"/>
      <c r="EX64" s="273"/>
      <c r="EY64" s="273"/>
      <c r="EZ64" s="273"/>
      <c r="FA64" s="273"/>
      <c r="FB64" s="273"/>
      <c r="FC64" s="273"/>
      <c r="FD64" s="273"/>
      <c r="FE64" s="273"/>
      <c r="FF64" s="273"/>
      <c r="FG64" s="273"/>
      <c r="FH64" s="273"/>
      <c r="FI64" s="273"/>
      <c r="FJ64" s="273"/>
      <c r="FK64" s="273"/>
      <c r="FL64" s="273"/>
      <c r="FM64" s="273"/>
      <c r="FN64" s="273"/>
      <c r="FO64" s="273"/>
      <c r="FP64" s="273"/>
      <c r="FQ64" s="273"/>
      <c r="FR64" s="273"/>
      <c r="FS64" s="273"/>
      <c r="FT64" s="273"/>
      <c r="FU64" s="273"/>
      <c r="FV64" s="273"/>
      <c r="FW64" s="273"/>
      <c r="FX64" s="273"/>
      <c r="FY64" s="273"/>
      <c r="FZ64" s="273"/>
      <c r="GA64" s="273"/>
      <c r="GB64" s="273"/>
      <c r="GC64" s="273"/>
      <c r="GD64" s="273"/>
      <c r="GE64" s="273"/>
      <c r="GF64" s="273"/>
      <c r="GG64" s="273"/>
      <c r="GH64" s="273"/>
      <c r="GI64" s="273"/>
      <c r="GJ64" s="273"/>
      <c r="GK64" s="273"/>
      <c r="GL64" s="273"/>
      <c r="GM64" s="273"/>
      <c r="GN64" s="273"/>
      <c r="GO64" s="273"/>
      <c r="GP64" s="273"/>
      <c r="GQ64" s="273"/>
      <c r="GR64" s="273"/>
      <c r="GS64" s="273"/>
      <c r="GT64" s="273"/>
      <c r="GU64" s="273"/>
      <c r="GV64" s="273"/>
      <c r="GW64" s="273"/>
      <c r="GX64" s="273"/>
      <c r="GY64" s="273"/>
      <c r="GZ64" s="273"/>
      <c r="HA64" s="273"/>
      <c r="HB64" s="273"/>
      <c r="HC64" s="273"/>
      <c r="HD64" s="273"/>
      <c r="HE64" s="273"/>
      <c r="HF64" s="273"/>
      <c r="HG64" s="273"/>
      <c r="HH64" s="273"/>
      <c r="HI64" s="273"/>
      <c r="HJ64" s="273"/>
      <c r="HK64" s="273"/>
      <c r="HL64" s="273"/>
      <c r="HM64" s="273"/>
      <c r="HN64" s="273"/>
      <c r="HO64" s="273"/>
      <c r="HP64" s="273"/>
      <c r="HQ64" s="273"/>
      <c r="HR64" s="273"/>
      <c r="HS64" s="273"/>
      <c r="HT64" s="273"/>
      <c r="HU64" s="273"/>
      <c r="HV64" s="273"/>
      <c r="HW64" s="273"/>
      <c r="HX64" s="273"/>
      <c r="HY64" s="273"/>
      <c r="HZ64" s="273"/>
      <c r="IA64" s="273"/>
      <c r="IB64" s="273"/>
      <c r="IC64" s="273"/>
      <c r="ID64" s="273"/>
      <c r="IE64" s="273"/>
      <c r="IF64" s="273"/>
      <c r="IG64" s="273"/>
      <c r="IH64" s="273"/>
      <c r="II64" s="273"/>
      <c r="IJ64" s="273"/>
      <c r="IK64" s="273"/>
      <c r="IL64" s="273"/>
      <c r="IM64" s="273"/>
      <c r="IN64" s="273"/>
      <c r="IO64" s="273"/>
      <c r="IP64" s="273"/>
      <c r="IQ64" s="273"/>
      <c r="IR64" s="273"/>
      <c r="IS64" s="273"/>
      <c r="IT64" s="273"/>
      <c r="IU64" s="273"/>
      <c r="IV64" s="273"/>
      <c r="IW64" s="273"/>
      <c r="IX64" s="273"/>
      <c r="IY64" s="273"/>
      <c r="IZ64" s="273"/>
      <c r="JA64" s="273"/>
      <c r="JB64" s="273"/>
      <c r="JC64" s="273"/>
      <c r="JD64" s="273"/>
      <c r="JE64" s="273"/>
      <c r="JF64" s="273"/>
      <c r="JG64" s="273"/>
      <c r="JH64" s="273"/>
      <c r="JI64" s="273"/>
      <c r="JJ64" s="273"/>
      <c r="JK64" s="273"/>
      <c r="JL64" s="273"/>
      <c r="JM64" s="273"/>
      <c r="JN64" s="273"/>
      <c r="JO64" s="273"/>
      <c r="JP64" s="273"/>
      <c r="JQ64" s="273"/>
      <c r="JR64" s="273"/>
      <c r="JS64" s="273"/>
      <c r="JT64" s="273"/>
      <c r="JU64" s="273"/>
      <c r="JV64" s="273"/>
      <c r="JW64" s="273"/>
      <c r="JX64" s="273"/>
      <c r="JY64" s="273"/>
      <c r="JZ64" s="273"/>
      <c r="KA64" s="273"/>
      <c r="KB64" s="273"/>
      <c r="KC64" s="273"/>
      <c r="KD64" s="273"/>
      <c r="KE64" s="273"/>
      <c r="KF64" s="273"/>
      <c r="KG64" s="273"/>
      <c r="KH64" s="273"/>
      <c r="KI64" s="273"/>
      <c r="KJ64" s="273"/>
      <c r="KK64" s="273"/>
      <c r="KL64" s="273"/>
      <c r="KM64" s="273"/>
      <c r="KN64" s="273"/>
      <c r="KO64" s="273"/>
      <c r="KP64" s="273"/>
      <c r="KQ64" s="273"/>
      <c r="KR64" s="273"/>
      <c r="KS64" s="273"/>
      <c r="KT64" s="273"/>
      <c r="KU64" s="273"/>
      <c r="KV64" s="273"/>
      <c r="KW64" s="273"/>
      <c r="KX64" s="273"/>
      <c r="KY64" s="273"/>
      <c r="KZ64" s="273"/>
      <c r="LA64" s="273"/>
      <c r="LB64" s="273"/>
      <c r="LC64" s="273"/>
      <c r="LD64" s="273"/>
      <c r="LE64" s="273"/>
      <c r="LF64" s="273"/>
      <c r="LG64" s="273"/>
      <c r="LH64" s="273"/>
      <c r="LI64" s="273"/>
      <c r="LJ64" s="273"/>
      <c r="LK64" s="273"/>
      <c r="LL64" s="273"/>
      <c r="LM64" s="273"/>
      <c r="LN64" s="273"/>
      <c r="LO64" s="273"/>
      <c r="LP64" s="273"/>
      <c r="LQ64" s="273"/>
      <c r="LR64" s="273"/>
      <c r="LS64" s="273"/>
      <c r="LT64" s="273"/>
      <c r="LU64" s="273"/>
      <c r="LV64" s="273"/>
      <c r="LW64" s="273"/>
      <c r="LX64" s="273"/>
      <c r="LY64" s="273"/>
      <c r="LZ64" s="273"/>
      <c r="MA64" s="273"/>
      <c r="MB64" s="273"/>
      <c r="MC64" s="273"/>
      <c r="MD64" s="273"/>
      <c r="ME64" s="273"/>
      <c r="MF64" s="273"/>
      <c r="MG64" s="273"/>
      <c r="MH64" s="273"/>
      <c r="MI64" s="273"/>
      <c r="MJ64" s="273"/>
      <c r="MK64" s="273"/>
      <c r="ML64" s="273"/>
      <c r="MM64" s="273"/>
      <c r="MN64" s="273"/>
      <c r="MO64" s="273"/>
      <c r="MP64" s="273"/>
      <c r="MQ64" s="273"/>
      <c r="MR64" s="273"/>
      <c r="MS64" s="273"/>
      <c r="MT64" s="273"/>
      <c r="MU64" s="273"/>
      <c r="MV64" s="273"/>
      <c r="MW64" s="273"/>
      <c r="MX64" s="273"/>
      <c r="MY64" s="273"/>
      <c r="MZ64" s="273"/>
      <c r="NA64" s="273"/>
      <c r="NB64" s="273"/>
      <c r="NC64" s="273"/>
      <c r="ND64" s="273"/>
      <c r="NE64" s="273"/>
      <c r="NF64" s="273"/>
      <c r="NG64" s="273"/>
      <c r="NH64" s="273"/>
      <c r="NI64" s="273"/>
      <c r="NJ64" s="273"/>
      <c r="NK64" s="273"/>
      <c r="NL64" s="273"/>
      <c r="NM64" s="273"/>
      <c r="NN64" s="273"/>
      <c r="NO64" s="273"/>
      <c r="NP64" s="273"/>
      <c r="NQ64" s="273"/>
      <c r="NR64" s="273"/>
      <c r="NS64" s="273"/>
      <c r="NT64" s="273"/>
      <c r="NU64" s="273"/>
      <c r="NV64" s="273"/>
      <c r="NW64" s="273"/>
      <c r="NX64" s="273"/>
      <c r="NY64" s="273"/>
      <c r="NZ64" s="273"/>
      <c r="OA64" s="273"/>
      <c r="OB64" s="273"/>
      <c r="OC64" s="273"/>
      <c r="OD64" s="273"/>
      <c r="OE64" s="273"/>
      <c r="OF64" s="273"/>
      <c r="OG64" s="273"/>
      <c r="OH64" s="273"/>
      <c r="OI64" s="273"/>
      <c r="OJ64" s="273"/>
      <c r="OK64" s="273"/>
      <c r="OL64" s="273"/>
      <c r="OM64" s="273"/>
      <c r="ON64" s="273"/>
      <c r="OO64" s="273"/>
      <c r="OP64" s="273"/>
      <c r="OQ64" s="273"/>
      <c r="OR64" s="273"/>
      <c r="OS64" s="273"/>
      <c r="OT64" s="273"/>
      <c r="OU64" s="273"/>
      <c r="OV64" s="273"/>
      <c r="OW64" s="273"/>
      <c r="OX64" s="273"/>
      <c r="OY64" s="273"/>
      <c r="OZ64" s="273"/>
      <c r="PA64" s="273"/>
      <c r="PB64" s="273"/>
      <c r="PC64" s="273"/>
      <c r="PD64" s="273"/>
      <c r="PE64" s="273"/>
      <c r="PF64" s="273"/>
      <c r="PG64" s="273"/>
      <c r="PH64" s="273"/>
      <c r="PI64" s="273"/>
      <c r="PJ64" s="273"/>
      <c r="PK64" s="273"/>
      <c r="PL64" s="273"/>
      <c r="PM64" s="273"/>
      <c r="PN64" s="273"/>
      <c r="PO64" s="273"/>
      <c r="PP64" s="273"/>
      <c r="PQ64" s="273"/>
      <c r="PR64" s="273"/>
      <c r="PS64" s="273"/>
      <c r="PT64" s="273"/>
      <c r="PU64" s="273"/>
      <c r="PV64" s="273"/>
      <c r="PW64" s="273"/>
      <c r="PX64" s="273"/>
      <c r="PY64" s="273"/>
      <c r="PZ64" s="273"/>
      <c r="QA64" s="273"/>
      <c r="QB64" s="273"/>
      <c r="QC64" s="273"/>
      <c r="QD64" s="273"/>
      <c r="QE64" s="273"/>
      <c r="QF64" s="273"/>
      <c r="QG64" s="273"/>
      <c r="QH64" s="273"/>
      <c r="QI64" s="273"/>
      <c r="QJ64" s="273"/>
      <c r="QK64" s="273"/>
      <c r="QL64" s="273"/>
      <c r="QM64" s="273"/>
      <c r="QN64" s="273"/>
      <c r="QO64" s="273"/>
      <c r="QP64" s="273"/>
      <c r="QQ64" s="273"/>
      <c r="QR64" s="273"/>
      <c r="QS64" s="273"/>
      <c r="QT64" s="273"/>
      <c r="QU64" s="273"/>
      <c r="QV64" s="273"/>
      <c r="QW64" s="273"/>
      <c r="QX64" s="273"/>
      <c r="QY64" s="273"/>
      <c r="QZ64" s="273"/>
      <c r="RA64" s="273"/>
      <c r="RB64" s="273"/>
      <c r="RC64" s="273"/>
      <c r="RD64" s="273"/>
      <c r="RE64" s="273"/>
      <c r="RF64" s="273"/>
      <c r="RG64" s="273"/>
      <c r="RH64" s="273"/>
      <c r="RI64" s="273"/>
      <c r="RJ64" s="273"/>
      <c r="RK64" s="273"/>
      <c r="RL64" s="273"/>
      <c r="RM64" s="273"/>
      <c r="RN64" s="273"/>
      <c r="RO64" s="273"/>
      <c r="RP64" s="273"/>
      <c r="RQ64" s="273"/>
      <c r="RR64" s="273"/>
      <c r="RS64" s="273"/>
      <c r="RT64" s="273"/>
      <c r="RU64" s="273"/>
      <c r="RV64" s="273"/>
      <c r="RW64" s="273"/>
      <c r="RX64" s="273"/>
      <c r="RY64" s="273"/>
      <c r="RZ64" s="273"/>
      <c r="SA64" s="273"/>
      <c r="SB64" s="273"/>
      <c r="SC64" s="273"/>
      <c r="SD64" s="273"/>
      <c r="SE64" s="273"/>
      <c r="SF64" s="273"/>
      <c r="SG64" s="273"/>
      <c r="SH64" s="273"/>
      <c r="SI64" s="273"/>
      <c r="SJ64" s="273"/>
      <c r="SK64" s="273"/>
      <c r="SL64" s="273"/>
      <c r="SM64" s="273"/>
      <c r="SN64" s="273"/>
      <c r="SO64" s="273"/>
      <c r="SP64" s="273"/>
      <c r="SQ64" s="273"/>
      <c r="SR64" s="273"/>
      <c r="SS64" s="273"/>
      <c r="ST64" s="273"/>
      <c r="SU64" s="273"/>
      <c r="SV64" s="273"/>
      <c r="SW64" s="273"/>
      <c r="SX64" s="273"/>
      <c r="SY64" s="273"/>
      <c r="SZ64" s="273"/>
      <c r="TA64" s="273"/>
      <c r="TB64" s="273"/>
      <c r="TC64" s="273"/>
      <c r="TD64" s="273"/>
      <c r="TE64" s="273"/>
      <c r="TF64" s="273"/>
      <c r="TG64" s="273"/>
      <c r="TH64" s="273"/>
      <c r="TI64" s="273"/>
      <c r="TJ64" s="273"/>
      <c r="TK64" s="273"/>
      <c r="TL64" s="273"/>
      <c r="TM64" s="273"/>
      <c r="TN64" s="273"/>
      <c r="TO64" s="273"/>
      <c r="TP64" s="273"/>
      <c r="TQ64" s="273"/>
      <c r="TR64" s="273"/>
      <c r="TS64" s="273"/>
      <c r="TT64" s="273"/>
      <c r="TU64" s="273"/>
      <c r="TV64" s="273"/>
      <c r="TW64" s="273"/>
      <c r="TX64" s="273"/>
      <c r="TY64" s="273"/>
      <c r="TZ64" s="273"/>
      <c r="UA64" s="273"/>
      <c r="UB64" s="273"/>
      <c r="UC64" s="273"/>
      <c r="UD64" s="273"/>
      <c r="UE64" s="273"/>
      <c r="UF64" s="273"/>
      <c r="UG64" s="273"/>
      <c r="UH64" s="273"/>
      <c r="UI64" s="273"/>
      <c r="UJ64" s="273"/>
      <c r="UK64" s="273"/>
      <c r="UL64" s="273"/>
      <c r="UM64" s="273"/>
      <c r="UN64" s="273"/>
      <c r="UO64" s="273"/>
      <c r="UP64" s="273"/>
      <c r="UQ64" s="273"/>
      <c r="UR64" s="273"/>
      <c r="US64" s="273"/>
      <c r="UT64" s="273"/>
      <c r="UU64" s="273"/>
      <c r="UV64" s="273"/>
      <c r="UW64" s="273"/>
      <c r="UX64" s="273"/>
      <c r="UY64" s="273"/>
      <c r="UZ64" s="273"/>
      <c r="VA64" s="273"/>
      <c r="VB64" s="273"/>
      <c r="VC64" s="273"/>
      <c r="VD64" s="273"/>
      <c r="VE64" s="273"/>
      <c r="VF64" s="273"/>
      <c r="VG64" s="273"/>
      <c r="VH64" s="273"/>
      <c r="VI64" s="273"/>
      <c r="VJ64" s="273"/>
      <c r="VK64" s="273"/>
      <c r="VL64" s="273"/>
      <c r="VM64" s="273"/>
      <c r="VN64" s="273"/>
      <c r="VO64" s="273"/>
      <c r="VP64" s="273"/>
      <c r="VQ64" s="273"/>
      <c r="VR64" s="273"/>
      <c r="VS64" s="273"/>
      <c r="VT64" s="273"/>
      <c r="VU64" s="273"/>
      <c r="VV64" s="273"/>
      <c r="VW64" s="273"/>
      <c r="VX64" s="273"/>
      <c r="VY64" s="273"/>
      <c r="VZ64" s="273"/>
      <c r="WA64" s="273"/>
      <c r="WB64" s="273"/>
      <c r="WC64" s="273"/>
      <c r="WD64" s="273"/>
      <c r="WE64" s="273"/>
      <c r="WF64" s="273"/>
      <c r="WG64" s="273"/>
      <c r="WH64" s="273"/>
      <c r="WI64" s="273"/>
      <c r="WJ64" s="273"/>
      <c r="WK64" s="273"/>
      <c r="WL64" s="273"/>
      <c r="WM64" s="273"/>
      <c r="WN64" s="273"/>
      <c r="WO64" s="273"/>
      <c r="WP64" s="273"/>
      <c r="WQ64" s="273"/>
      <c r="WR64" s="273"/>
      <c r="WS64" s="273"/>
      <c r="WT64" s="273"/>
      <c r="WU64" s="273"/>
      <c r="WV64" s="273"/>
      <c r="WW64" s="273"/>
      <c r="WX64" s="273"/>
      <c r="WY64" s="273"/>
      <c r="WZ64" s="273"/>
      <c r="XA64" s="273"/>
      <c r="XB64" s="273"/>
      <c r="XC64" s="273"/>
      <c r="XD64" s="273"/>
      <c r="XE64" s="273"/>
      <c r="XF64" s="273"/>
      <c r="XG64" s="273"/>
      <c r="XH64" s="273"/>
      <c r="XI64" s="273"/>
      <c r="XJ64" s="273"/>
      <c r="XK64" s="273"/>
      <c r="XL64" s="273"/>
      <c r="XM64" s="273"/>
      <c r="XN64" s="273"/>
      <c r="XO64" s="273"/>
      <c r="XP64" s="273"/>
      <c r="XQ64" s="273"/>
      <c r="XR64" s="273"/>
      <c r="XS64" s="273"/>
      <c r="XT64" s="273"/>
      <c r="XU64" s="273"/>
      <c r="XV64" s="273"/>
      <c r="XW64" s="273"/>
      <c r="XX64" s="273"/>
      <c r="XY64" s="273"/>
      <c r="XZ64" s="273"/>
      <c r="YA64" s="273"/>
      <c r="YB64" s="273"/>
      <c r="YC64" s="273"/>
      <c r="YD64" s="273"/>
      <c r="YE64" s="273"/>
      <c r="YF64" s="273"/>
      <c r="YG64" s="273"/>
      <c r="YH64" s="273"/>
      <c r="YI64" s="273"/>
      <c r="YJ64" s="273"/>
      <c r="YK64" s="273"/>
      <c r="YL64" s="273"/>
      <c r="YM64" s="273"/>
      <c r="YN64" s="273"/>
      <c r="YO64" s="273"/>
      <c r="YP64" s="273"/>
      <c r="YQ64" s="273"/>
      <c r="YR64" s="273"/>
      <c r="YS64" s="273"/>
      <c r="YT64" s="273"/>
      <c r="YU64" s="273"/>
      <c r="YV64" s="273"/>
      <c r="YW64" s="273"/>
      <c r="YX64" s="273"/>
      <c r="YY64" s="273"/>
      <c r="YZ64" s="273"/>
      <c r="ZA64" s="273"/>
      <c r="ZB64" s="273"/>
      <c r="ZC64" s="273"/>
      <c r="ZD64" s="273"/>
      <c r="ZE64" s="273"/>
      <c r="ZF64" s="273"/>
      <c r="ZG64" s="273"/>
      <c r="ZH64" s="273"/>
      <c r="ZI64" s="273"/>
      <c r="ZJ64" s="273"/>
      <c r="ZK64" s="273"/>
      <c r="ZL64" s="273"/>
      <c r="ZM64" s="273"/>
      <c r="ZN64" s="273"/>
      <c r="ZO64" s="273"/>
      <c r="ZP64" s="273"/>
      <c r="ZQ64" s="273"/>
      <c r="ZR64" s="273"/>
      <c r="ZS64" s="273"/>
      <c r="ZT64" s="273"/>
      <c r="ZU64" s="273"/>
      <c r="ZV64" s="273"/>
      <c r="ZW64" s="273"/>
      <c r="ZX64" s="273"/>
      <c r="ZY64" s="273"/>
      <c r="ZZ64" s="273"/>
      <c r="AAA64" s="273"/>
      <c r="AAB64" s="273"/>
      <c r="AAC64" s="273"/>
      <c r="AAD64" s="273"/>
      <c r="AAE64" s="273"/>
      <c r="AAF64" s="273"/>
      <c r="AAG64" s="273"/>
      <c r="AAH64" s="273"/>
      <c r="AAI64" s="273"/>
      <c r="AAJ64" s="273"/>
      <c r="AAK64" s="273"/>
      <c r="AAL64" s="273"/>
      <c r="AAM64" s="273"/>
      <c r="AAN64" s="273"/>
      <c r="AAO64" s="273"/>
      <c r="AAP64" s="273"/>
      <c r="AAQ64" s="273"/>
      <c r="AAR64" s="273"/>
      <c r="AAS64" s="273"/>
      <c r="AAT64" s="273"/>
      <c r="AAU64" s="273"/>
      <c r="AAV64" s="273"/>
      <c r="AAW64" s="273"/>
      <c r="AAX64" s="273"/>
      <c r="AAY64" s="273"/>
      <c r="AAZ64" s="273"/>
      <c r="ABA64" s="273"/>
      <c r="ABB64" s="273"/>
      <c r="ABC64" s="273"/>
      <c r="ABD64" s="273"/>
      <c r="ABE64" s="273"/>
      <c r="ABF64" s="273"/>
      <c r="ABG64" s="273"/>
      <c r="ABH64" s="273"/>
      <c r="ABI64" s="273"/>
      <c r="ABJ64" s="273"/>
      <c r="ABK64" s="273"/>
      <c r="ABL64" s="273"/>
      <c r="ABM64" s="273"/>
      <c r="ABN64" s="273"/>
      <c r="ABO64" s="273"/>
      <c r="ABP64" s="273"/>
      <c r="ABQ64" s="273"/>
      <c r="ABR64" s="273"/>
      <c r="ABS64" s="273"/>
      <c r="ABT64" s="273"/>
      <c r="ABU64" s="273"/>
      <c r="ABV64" s="273"/>
      <c r="ABW64" s="273"/>
      <c r="ABX64" s="273"/>
      <c r="ABY64" s="273"/>
      <c r="ABZ64" s="273"/>
      <c r="ACA64" s="273"/>
      <c r="ACB64" s="273"/>
      <c r="ACC64" s="273"/>
      <c r="ACD64" s="273"/>
      <c r="ACE64" s="273"/>
      <c r="ACF64" s="273"/>
      <c r="ACG64" s="273"/>
      <c r="ACH64" s="273"/>
      <c r="ACI64" s="273"/>
      <c r="ACJ64" s="273"/>
      <c r="ACK64" s="273"/>
      <c r="ACL64" s="273"/>
      <c r="ACM64" s="273"/>
      <c r="ACN64" s="273"/>
      <c r="ACO64" s="273"/>
      <c r="ACP64" s="273"/>
      <c r="ACQ64" s="273"/>
      <c r="ACR64" s="273"/>
      <c r="ACS64" s="273"/>
      <c r="ACT64" s="273"/>
      <c r="ACU64" s="273"/>
      <c r="ACV64" s="273"/>
      <c r="ACW64" s="273"/>
      <c r="ACX64" s="273"/>
      <c r="ACY64" s="273"/>
      <c r="ACZ64" s="273"/>
      <c r="ADA64" s="273"/>
      <c r="ADB64" s="273"/>
      <c r="ADC64" s="273"/>
      <c r="ADD64" s="273"/>
      <c r="ADE64" s="273"/>
      <c r="ADF64" s="273"/>
      <c r="ADG64" s="273"/>
      <c r="ADH64" s="273"/>
      <c r="ADI64" s="273"/>
      <c r="ADJ64" s="273"/>
      <c r="ADK64" s="273"/>
      <c r="ADL64" s="273"/>
      <c r="ADM64" s="273"/>
      <c r="ADN64" s="273"/>
      <c r="ADO64" s="273"/>
      <c r="ADP64" s="273"/>
      <c r="ADQ64" s="273"/>
      <c r="ADR64" s="273"/>
      <c r="ADS64" s="273"/>
      <c r="ADT64" s="273"/>
      <c r="ADU64" s="273"/>
      <c r="ADV64" s="273"/>
      <c r="ADW64" s="273"/>
      <c r="ADX64" s="273"/>
      <c r="ADY64" s="273"/>
      <c r="ADZ64" s="273"/>
      <c r="AEA64" s="273"/>
      <c r="AEB64" s="273"/>
      <c r="AEC64" s="273"/>
      <c r="AED64" s="273"/>
      <c r="AEE64" s="273"/>
      <c r="AEF64" s="273"/>
      <c r="AEG64" s="273"/>
      <c r="AEH64" s="273"/>
      <c r="AEI64" s="273"/>
      <c r="AEJ64" s="273"/>
      <c r="AEK64" s="273"/>
      <c r="AEL64" s="273"/>
      <c r="AEM64" s="273"/>
      <c r="AEN64" s="273"/>
      <c r="AEO64" s="273"/>
      <c r="AEP64" s="273"/>
      <c r="AEQ64" s="273"/>
      <c r="AER64" s="273"/>
      <c r="AES64" s="273"/>
      <c r="AET64" s="273"/>
      <c r="AEU64" s="273"/>
      <c r="AEV64" s="273"/>
      <c r="AEW64" s="273"/>
      <c r="AEX64" s="273"/>
      <c r="AEY64" s="273"/>
      <c r="AEZ64" s="273"/>
      <c r="AFA64" s="273"/>
      <c r="AFB64" s="273"/>
      <c r="AFC64" s="273"/>
      <c r="AFD64" s="273"/>
      <c r="AFE64" s="273"/>
      <c r="AFF64" s="273"/>
      <c r="AFG64" s="273"/>
      <c r="AFH64" s="273"/>
      <c r="AFI64" s="273"/>
      <c r="AFJ64" s="273"/>
      <c r="AFK64" s="273"/>
      <c r="AFL64" s="273"/>
      <c r="AFM64" s="273"/>
      <c r="AFN64" s="273"/>
      <c r="AFO64" s="273"/>
      <c r="AFP64" s="273"/>
      <c r="AFQ64" s="273"/>
      <c r="AFR64" s="273"/>
      <c r="AFS64" s="273"/>
      <c r="AFT64" s="273"/>
      <c r="AFU64" s="273"/>
      <c r="AFV64" s="273"/>
      <c r="AFW64" s="273"/>
      <c r="AFX64" s="273"/>
      <c r="AFY64" s="273"/>
      <c r="AFZ64" s="273"/>
      <c r="AGA64" s="273"/>
      <c r="AGB64" s="273"/>
      <c r="AGC64" s="273"/>
      <c r="AGD64" s="273"/>
      <c r="AGE64" s="273"/>
      <c r="AGF64" s="273"/>
      <c r="AGG64" s="273"/>
      <c r="AGH64" s="273"/>
      <c r="AGI64" s="273"/>
      <c r="AGJ64" s="273"/>
      <c r="AGK64" s="273"/>
      <c r="AGL64" s="273"/>
      <c r="AGM64" s="273"/>
      <c r="AGN64" s="273"/>
      <c r="AGO64" s="273"/>
      <c r="AGP64" s="273"/>
      <c r="AGQ64" s="273"/>
      <c r="AGR64" s="273"/>
      <c r="AGS64" s="273"/>
      <c r="AGT64" s="273"/>
      <c r="AGU64" s="273"/>
      <c r="AGV64" s="273"/>
      <c r="AGW64" s="273"/>
      <c r="AGX64" s="273"/>
      <c r="AGY64" s="273"/>
      <c r="AGZ64" s="273"/>
      <c r="AHA64" s="273"/>
      <c r="AHB64" s="273"/>
      <c r="AHC64" s="273"/>
      <c r="AHD64" s="273"/>
      <c r="AHE64" s="273"/>
      <c r="AHF64" s="273"/>
      <c r="AHG64" s="273"/>
      <c r="AHH64" s="273"/>
      <c r="AHI64" s="273"/>
      <c r="AHJ64" s="273"/>
      <c r="AHK64" s="273"/>
      <c r="AHL64" s="273"/>
      <c r="AHM64" s="273"/>
      <c r="AHN64" s="273"/>
      <c r="AHO64" s="273"/>
      <c r="AHP64" s="273"/>
      <c r="AHQ64" s="273"/>
      <c r="AHR64" s="273"/>
      <c r="AHS64" s="273"/>
      <c r="AHT64" s="273"/>
      <c r="AHU64" s="273"/>
      <c r="AHV64" s="273"/>
      <c r="AHW64" s="273"/>
      <c r="AHX64" s="273"/>
      <c r="AHY64" s="273"/>
      <c r="AHZ64" s="273"/>
      <c r="AIA64" s="273"/>
      <c r="AIB64" s="273"/>
      <c r="AIC64" s="273"/>
      <c r="AID64" s="273"/>
      <c r="AIE64" s="273"/>
      <c r="AIF64" s="273"/>
      <c r="AIG64" s="273"/>
      <c r="AIH64" s="273"/>
      <c r="AII64" s="273"/>
      <c r="AIJ64" s="273"/>
      <c r="AIK64" s="273"/>
      <c r="AIL64" s="273"/>
      <c r="AIM64" s="273"/>
      <c r="AIN64" s="273"/>
      <c r="AIO64" s="273"/>
      <c r="AIP64" s="273"/>
      <c r="AIQ64" s="273"/>
      <c r="AIR64" s="273"/>
      <c r="AIS64" s="273"/>
      <c r="AIT64" s="273"/>
      <c r="AIU64" s="273"/>
      <c r="AIV64" s="273"/>
      <c r="AIW64" s="273"/>
      <c r="AIX64" s="273"/>
      <c r="AIY64" s="273"/>
      <c r="AIZ64" s="273"/>
      <c r="AJA64" s="273"/>
      <c r="AJB64" s="273"/>
      <c r="AJC64" s="273"/>
      <c r="AJD64" s="273"/>
      <c r="AJE64" s="273"/>
      <c r="AJF64" s="273"/>
      <c r="AJG64" s="273"/>
      <c r="AJH64" s="273"/>
      <c r="AJI64" s="273"/>
      <c r="AJJ64" s="273"/>
      <c r="AJK64" s="273"/>
      <c r="AJL64" s="273"/>
      <c r="AJM64" s="273"/>
      <c r="AJN64" s="273"/>
      <c r="AJO64" s="273"/>
      <c r="AJP64" s="273"/>
      <c r="AJQ64" s="273"/>
      <c r="AJR64" s="273"/>
      <c r="AJS64" s="273"/>
      <c r="AJT64" s="273"/>
      <c r="AJU64" s="273"/>
      <c r="AJV64" s="273"/>
      <c r="AJW64" s="273"/>
      <c r="AJX64" s="273"/>
      <c r="AJY64" s="273"/>
      <c r="AJZ64" s="273"/>
      <c r="AKA64" s="273"/>
      <c r="AKB64" s="273"/>
      <c r="AKC64" s="273"/>
      <c r="AKD64" s="273"/>
      <c r="AKE64" s="273"/>
      <c r="AKF64" s="273"/>
      <c r="AKG64" s="273"/>
      <c r="AKH64" s="273"/>
      <c r="AKI64" s="273"/>
      <c r="AKJ64" s="273"/>
      <c r="AKK64" s="273"/>
      <c r="AKL64" s="273"/>
      <c r="AKM64" s="273"/>
      <c r="AKN64" s="273"/>
      <c r="AKO64" s="273"/>
      <c r="AKP64" s="273"/>
      <c r="AKQ64" s="273"/>
      <c r="AKR64" s="273"/>
      <c r="AKS64" s="273"/>
      <c r="AKT64" s="273"/>
      <c r="AKU64" s="273"/>
      <c r="AKV64" s="273"/>
      <c r="AKW64" s="273"/>
      <c r="AKX64" s="273"/>
      <c r="AKY64" s="273"/>
      <c r="AKZ64" s="273"/>
      <c r="ALA64" s="273"/>
      <c r="ALB64" s="273"/>
      <c r="ALC64" s="273"/>
      <c r="ALD64" s="273"/>
      <c r="ALE64" s="273"/>
      <c r="ALF64" s="273"/>
      <c r="ALG64" s="273"/>
      <c r="ALH64" s="273"/>
      <c r="ALI64" s="273"/>
      <c r="ALJ64" s="273"/>
      <c r="ALK64" s="273"/>
      <c r="ALL64" s="273"/>
      <c r="ALM64" s="273"/>
      <c r="ALN64" s="273"/>
      <c r="ALO64" s="273"/>
      <c r="ALP64" s="273"/>
      <c r="ALQ64" s="273"/>
      <c r="ALR64" s="273"/>
      <c r="ALS64" s="273"/>
      <c r="ALT64" s="273"/>
      <c r="ALU64" s="273"/>
      <c r="ALV64" s="273"/>
      <c r="ALW64" s="273"/>
      <c r="ALX64" s="273"/>
      <c r="ALY64" s="273"/>
      <c r="ALZ64" s="273"/>
      <c r="AMA64" s="273"/>
      <c r="AMB64" s="273"/>
      <c r="AMC64" s="273"/>
      <c r="AMD64" s="273"/>
      <c r="AME64" s="273"/>
      <c r="AMF64" s="273"/>
      <c r="AMG64" s="273"/>
      <c r="AMH64" s="273"/>
      <c r="AMI64" s="273"/>
      <c r="AMJ64" s="273"/>
    </row>
    <row r="65" spans="1:1024" ht="18" customHeight="1" x14ac:dyDescent="0.2">
      <c r="A65" s="341">
        <v>54</v>
      </c>
      <c r="B65" s="342">
        <v>0.33</v>
      </c>
      <c r="C65" s="368"/>
      <c r="D65" s="1627"/>
      <c r="E65" s="344" t="s">
        <v>50</v>
      </c>
      <c r="F65" s="383"/>
      <c r="G65" s="383"/>
      <c r="H65" s="359"/>
      <c r="I65" s="359"/>
      <c r="J65" s="384"/>
      <c r="K65" s="348"/>
      <c r="L65" s="348"/>
      <c r="M65" s="348"/>
      <c r="N65" s="348"/>
      <c r="O65" s="348"/>
      <c r="P65" s="349"/>
      <c r="Q65" s="349"/>
      <c r="R65" s="367"/>
      <c r="S65" s="351"/>
      <c r="T65" s="362">
        <v>54</v>
      </c>
      <c r="U65" s="1626"/>
      <c r="V65" s="363" t="s">
        <v>50</v>
      </c>
      <c r="W65" s="383"/>
      <c r="X65" s="383"/>
      <c r="Y65" s="359"/>
      <c r="Z65" s="359"/>
      <c r="AA65" s="384"/>
      <c r="AB65" s="364"/>
      <c r="AC65" s="355"/>
      <c r="AD65" s="355"/>
      <c r="AE65" s="356"/>
      <c r="AF65" s="365"/>
      <c r="AG65" s="365"/>
      <c r="AH65" s="365"/>
      <c r="AI65" s="365"/>
      <c r="AJ65" s="365"/>
      <c r="AK65" s="365"/>
      <c r="AL65" s="365"/>
      <c r="AM65" s="365"/>
      <c r="AN65" s="365"/>
      <c r="AO65" s="365"/>
      <c r="AP65" s="365"/>
      <c r="AQ65" s="365"/>
      <c r="AR65" s="358"/>
      <c r="AS65" s="358"/>
      <c r="AT65" s="359"/>
      <c r="AU65" s="359"/>
      <c r="AV65" s="359"/>
      <c r="AW65" s="359"/>
      <c r="AX65" s="359"/>
      <c r="AY65" s="359"/>
      <c r="AZ65" s="359"/>
      <c r="BA65" s="359"/>
      <c r="BB65" s="364"/>
      <c r="BC65" s="364"/>
      <c r="BD65" s="355"/>
      <c r="BE65" s="355"/>
      <c r="BF65" s="273"/>
      <c r="BG65" s="273"/>
      <c r="BH65" s="273"/>
      <c r="BI65" s="273"/>
      <c r="BJ65" s="273"/>
      <c r="BK65" s="273"/>
      <c r="BL65" s="273"/>
      <c r="BM65" s="273"/>
      <c r="BN65" s="273"/>
      <c r="BO65" s="273"/>
      <c r="BP65" s="273"/>
      <c r="BQ65" s="273"/>
      <c r="BR65" s="273"/>
      <c r="BS65" s="273"/>
      <c r="BT65" s="273"/>
      <c r="BU65" s="273"/>
      <c r="BV65" s="273"/>
      <c r="BW65" s="273"/>
      <c r="BX65" s="273"/>
      <c r="BY65" s="273"/>
      <c r="BZ65" s="273"/>
      <c r="CA65" s="273"/>
      <c r="CB65" s="273"/>
      <c r="CC65" s="273"/>
      <c r="CD65" s="273"/>
      <c r="CE65" s="273"/>
      <c r="CF65" s="273"/>
      <c r="CG65" s="273"/>
      <c r="CH65" s="273"/>
      <c r="CI65" s="273"/>
      <c r="CJ65" s="273"/>
      <c r="CK65" s="273"/>
      <c r="CL65" s="273"/>
      <c r="CM65" s="273"/>
      <c r="CN65" s="273"/>
      <c r="CO65" s="273"/>
      <c r="CP65" s="273"/>
      <c r="CQ65" s="273"/>
      <c r="CR65" s="273"/>
      <c r="CS65" s="273"/>
      <c r="CT65" s="273"/>
      <c r="CU65" s="273"/>
      <c r="CV65" s="273"/>
      <c r="CW65" s="273"/>
      <c r="CX65" s="273"/>
      <c r="CY65" s="273"/>
      <c r="CZ65" s="273"/>
      <c r="DA65" s="273"/>
      <c r="DB65" s="273"/>
      <c r="DC65" s="273"/>
      <c r="DD65" s="273"/>
      <c r="DE65" s="273"/>
      <c r="DF65" s="273"/>
      <c r="DG65" s="273"/>
      <c r="DH65" s="273"/>
      <c r="DI65" s="273"/>
      <c r="DJ65" s="273"/>
      <c r="DK65" s="273"/>
      <c r="DL65" s="273"/>
      <c r="DM65" s="273"/>
      <c r="DN65" s="273"/>
      <c r="DO65" s="273"/>
      <c r="DP65" s="273"/>
      <c r="DQ65" s="273"/>
      <c r="DR65" s="273"/>
      <c r="DS65" s="273"/>
      <c r="DT65" s="273"/>
      <c r="DU65" s="273"/>
      <c r="DV65" s="273"/>
      <c r="DW65" s="273"/>
      <c r="DX65" s="273"/>
      <c r="DY65" s="273"/>
      <c r="DZ65" s="273"/>
      <c r="EA65" s="273"/>
      <c r="EB65" s="273"/>
      <c r="EC65" s="273"/>
      <c r="ED65" s="273"/>
      <c r="EE65" s="273"/>
      <c r="EF65" s="273"/>
      <c r="EG65" s="273"/>
      <c r="EH65" s="273"/>
      <c r="EI65" s="273"/>
      <c r="EJ65" s="273"/>
      <c r="EK65" s="273"/>
      <c r="EL65" s="273"/>
      <c r="EM65" s="273"/>
      <c r="EN65" s="273"/>
      <c r="EO65" s="273"/>
      <c r="EP65" s="273"/>
      <c r="EQ65" s="273"/>
      <c r="ER65" s="273"/>
      <c r="ES65" s="273"/>
      <c r="ET65" s="273"/>
      <c r="EU65" s="273"/>
      <c r="EV65" s="273"/>
      <c r="EW65" s="273"/>
      <c r="EX65" s="273"/>
      <c r="EY65" s="273"/>
      <c r="EZ65" s="273"/>
      <c r="FA65" s="273"/>
      <c r="FB65" s="273"/>
      <c r="FC65" s="273"/>
      <c r="FD65" s="273"/>
      <c r="FE65" s="273"/>
      <c r="FF65" s="273"/>
      <c r="FG65" s="273"/>
      <c r="FH65" s="273"/>
      <c r="FI65" s="273"/>
      <c r="FJ65" s="273"/>
      <c r="FK65" s="273"/>
      <c r="FL65" s="273"/>
      <c r="FM65" s="273"/>
      <c r="FN65" s="273"/>
      <c r="FO65" s="273"/>
      <c r="FP65" s="273"/>
      <c r="FQ65" s="273"/>
      <c r="FR65" s="273"/>
      <c r="FS65" s="273"/>
      <c r="FT65" s="273"/>
      <c r="FU65" s="273"/>
      <c r="FV65" s="273"/>
      <c r="FW65" s="273"/>
      <c r="FX65" s="273"/>
      <c r="FY65" s="273"/>
      <c r="FZ65" s="273"/>
      <c r="GA65" s="273"/>
      <c r="GB65" s="273"/>
      <c r="GC65" s="273"/>
      <c r="GD65" s="273"/>
      <c r="GE65" s="273"/>
      <c r="GF65" s="273"/>
      <c r="GG65" s="273"/>
      <c r="GH65" s="273"/>
      <c r="GI65" s="273"/>
      <c r="GJ65" s="273"/>
      <c r="GK65" s="273"/>
      <c r="GL65" s="273"/>
      <c r="GM65" s="273"/>
      <c r="GN65" s="273"/>
      <c r="GO65" s="273"/>
      <c r="GP65" s="273"/>
      <c r="GQ65" s="273"/>
      <c r="GR65" s="273"/>
      <c r="GS65" s="273"/>
      <c r="GT65" s="273"/>
      <c r="GU65" s="273"/>
      <c r="GV65" s="273"/>
      <c r="GW65" s="273"/>
      <c r="GX65" s="273"/>
      <c r="GY65" s="273"/>
      <c r="GZ65" s="273"/>
      <c r="HA65" s="273"/>
      <c r="HB65" s="273"/>
      <c r="HC65" s="273"/>
      <c r="HD65" s="273"/>
      <c r="HE65" s="273"/>
      <c r="HF65" s="273"/>
      <c r="HG65" s="273"/>
      <c r="HH65" s="273"/>
      <c r="HI65" s="273"/>
      <c r="HJ65" s="273"/>
      <c r="HK65" s="273"/>
      <c r="HL65" s="273"/>
      <c r="HM65" s="273"/>
      <c r="HN65" s="273"/>
      <c r="HO65" s="273"/>
      <c r="HP65" s="273"/>
      <c r="HQ65" s="273"/>
      <c r="HR65" s="273"/>
      <c r="HS65" s="273"/>
      <c r="HT65" s="273"/>
      <c r="HU65" s="273"/>
      <c r="HV65" s="273"/>
      <c r="HW65" s="273"/>
      <c r="HX65" s="273"/>
      <c r="HY65" s="273"/>
      <c r="HZ65" s="273"/>
      <c r="IA65" s="273"/>
      <c r="IB65" s="273"/>
      <c r="IC65" s="273"/>
      <c r="ID65" s="273"/>
      <c r="IE65" s="273"/>
      <c r="IF65" s="273"/>
      <c r="IG65" s="273"/>
      <c r="IH65" s="273"/>
      <c r="II65" s="273"/>
      <c r="IJ65" s="273"/>
      <c r="IK65" s="273"/>
      <c r="IL65" s="273"/>
      <c r="IM65" s="273"/>
      <c r="IN65" s="273"/>
      <c r="IO65" s="273"/>
      <c r="IP65" s="273"/>
      <c r="IQ65" s="273"/>
      <c r="IR65" s="273"/>
      <c r="IS65" s="273"/>
      <c r="IT65" s="273"/>
      <c r="IU65" s="273"/>
      <c r="IV65" s="273"/>
      <c r="IW65" s="273"/>
      <c r="IX65" s="273"/>
      <c r="IY65" s="273"/>
      <c r="IZ65" s="273"/>
      <c r="JA65" s="273"/>
      <c r="JB65" s="273"/>
      <c r="JC65" s="273"/>
      <c r="JD65" s="273"/>
      <c r="JE65" s="273"/>
      <c r="JF65" s="273"/>
      <c r="JG65" s="273"/>
      <c r="JH65" s="273"/>
      <c r="JI65" s="273"/>
      <c r="JJ65" s="273"/>
      <c r="JK65" s="273"/>
      <c r="JL65" s="273"/>
      <c r="JM65" s="273"/>
      <c r="JN65" s="273"/>
      <c r="JO65" s="273"/>
      <c r="JP65" s="273"/>
      <c r="JQ65" s="273"/>
      <c r="JR65" s="273"/>
      <c r="JS65" s="273"/>
      <c r="JT65" s="273"/>
      <c r="JU65" s="273"/>
      <c r="JV65" s="273"/>
      <c r="JW65" s="273"/>
      <c r="JX65" s="273"/>
      <c r="JY65" s="273"/>
      <c r="JZ65" s="273"/>
      <c r="KA65" s="273"/>
      <c r="KB65" s="273"/>
      <c r="KC65" s="273"/>
      <c r="KD65" s="273"/>
      <c r="KE65" s="273"/>
      <c r="KF65" s="273"/>
      <c r="KG65" s="273"/>
      <c r="KH65" s="273"/>
      <c r="KI65" s="273"/>
      <c r="KJ65" s="273"/>
      <c r="KK65" s="273"/>
      <c r="KL65" s="273"/>
      <c r="KM65" s="273"/>
      <c r="KN65" s="273"/>
      <c r="KO65" s="273"/>
      <c r="KP65" s="273"/>
      <c r="KQ65" s="273"/>
      <c r="KR65" s="273"/>
      <c r="KS65" s="273"/>
      <c r="KT65" s="273"/>
      <c r="KU65" s="273"/>
      <c r="KV65" s="273"/>
      <c r="KW65" s="273"/>
      <c r="KX65" s="273"/>
      <c r="KY65" s="273"/>
      <c r="KZ65" s="273"/>
      <c r="LA65" s="273"/>
      <c r="LB65" s="273"/>
      <c r="LC65" s="273"/>
      <c r="LD65" s="273"/>
      <c r="LE65" s="273"/>
      <c r="LF65" s="273"/>
      <c r="LG65" s="273"/>
      <c r="LH65" s="273"/>
      <c r="LI65" s="273"/>
      <c r="LJ65" s="273"/>
      <c r="LK65" s="273"/>
      <c r="LL65" s="273"/>
      <c r="LM65" s="273"/>
      <c r="LN65" s="273"/>
      <c r="LO65" s="273"/>
      <c r="LP65" s="273"/>
      <c r="LQ65" s="273"/>
      <c r="LR65" s="273"/>
      <c r="LS65" s="273"/>
      <c r="LT65" s="273"/>
      <c r="LU65" s="273"/>
      <c r="LV65" s="273"/>
      <c r="LW65" s="273"/>
      <c r="LX65" s="273"/>
      <c r="LY65" s="273"/>
      <c r="LZ65" s="273"/>
      <c r="MA65" s="273"/>
      <c r="MB65" s="273"/>
      <c r="MC65" s="273"/>
      <c r="MD65" s="273"/>
      <c r="ME65" s="273"/>
      <c r="MF65" s="273"/>
      <c r="MG65" s="273"/>
      <c r="MH65" s="273"/>
      <c r="MI65" s="273"/>
      <c r="MJ65" s="273"/>
      <c r="MK65" s="273"/>
      <c r="ML65" s="273"/>
      <c r="MM65" s="273"/>
      <c r="MN65" s="273"/>
      <c r="MO65" s="273"/>
      <c r="MP65" s="273"/>
      <c r="MQ65" s="273"/>
      <c r="MR65" s="273"/>
      <c r="MS65" s="273"/>
      <c r="MT65" s="273"/>
      <c r="MU65" s="273"/>
      <c r="MV65" s="273"/>
      <c r="MW65" s="273"/>
      <c r="MX65" s="273"/>
      <c r="MY65" s="273"/>
      <c r="MZ65" s="273"/>
      <c r="NA65" s="273"/>
      <c r="NB65" s="273"/>
      <c r="NC65" s="273"/>
      <c r="ND65" s="273"/>
      <c r="NE65" s="273"/>
      <c r="NF65" s="273"/>
      <c r="NG65" s="273"/>
      <c r="NH65" s="273"/>
      <c r="NI65" s="273"/>
      <c r="NJ65" s="273"/>
      <c r="NK65" s="273"/>
      <c r="NL65" s="273"/>
      <c r="NM65" s="273"/>
      <c r="NN65" s="273"/>
      <c r="NO65" s="273"/>
      <c r="NP65" s="273"/>
      <c r="NQ65" s="273"/>
      <c r="NR65" s="273"/>
      <c r="NS65" s="273"/>
      <c r="NT65" s="273"/>
      <c r="NU65" s="273"/>
      <c r="NV65" s="273"/>
      <c r="NW65" s="273"/>
      <c r="NX65" s="273"/>
      <c r="NY65" s="273"/>
      <c r="NZ65" s="273"/>
      <c r="OA65" s="273"/>
      <c r="OB65" s="273"/>
      <c r="OC65" s="273"/>
      <c r="OD65" s="273"/>
      <c r="OE65" s="273"/>
      <c r="OF65" s="273"/>
      <c r="OG65" s="273"/>
      <c r="OH65" s="273"/>
      <c r="OI65" s="273"/>
      <c r="OJ65" s="273"/>
      <c r="OK65" s="273"/>
      <c r="OL65" s="273"/>
      <c r="OM65" s="273"/>
      <c r="ON65" s="273"/>
      <c r="OO65" s="273"/>
      <c r="OP65" s="273"/>
      <c r="OQ65" s="273"/>
      <c r="OR65" s="273"/>
      <c r="OS65" s="273"/>
      <c r="OT65" s="273"/>
      <c r="OU65" s="273"/>
      <c r="OV65" s="273"/>
      <c r="OW65" s="273"/>
      <c r="OX65" s="273"/>
      <c r="OY65" s="273"/>
      <c r="OZ65" s="273"/>
      <c r="PA65" s="273"/>
      <c r="PB65" s="273"/>
      <c r="PC65" s="273"/>
      <c r="PD65" s="273"/>
      <c r="PE65" s="273"/>
      <c r="PF65" s="273"/>
      <c r="PG65" s="273"/>
      <c r="PH65" s="273"/>
      <c r="PI65" s="273"/>
      <c r="PJ65" s="273"/>
      <c r="PK65" s="273"/>
      <c r="PL65" s="273"/>
      <c r="PM65" s="273"/>
      <c r="PN65" s="273"/>
      <c r="PO65" s="273"/>
      <c r="PP65" s="273"/>
      <c r="PQ65" s="273"/>
      <c r="PR65" s="273"/>
      <c r="PS65" s="273"/>
      <c r="PT65" s="273"/>
      <c r="PU65" s="273"/>
      <c r="PV65" s="273"/>
      <c r="PW65" s="273"/>
      <c r="PX65" s="273"/>
      <c r="PY65" s="273"/>
      <c r="PZ65" s="273"/>
      <c r="QA65" s="273"/>
      <c r="QB65" s="273"/>
      <c r="QC65" s="273"/>
      <c r="QD65" s="273"/>
      <c r="QE65" s="273"/>
      <c r="QF65" s="273"/>
      <c r="QG65" s="273"/>
      <c r="QH65" s="273"/>
      <c r="QI65" s="273"/>
      <c r="QJ65" s="273"/>
      <c r="QK65" s="273"/>
      <c r="QL65" s="273"/>
      <c r="QM65" s="273"/>
      <c r="QN65" s="273"/>
      <c r="QO65" s="273"/>
      <c r="QP65" s="273"/>
      <c r="QQ65" s="273"/>
      <c r="QR65" s="273"/>
      <c r="QS65" s="273"/>
      <c r="QT65" s="273"/>
      <c r="QU65" s="273"/>
      <c r="QV65" s="273"/>
      <c r="QW65" s="273"/>
      <c r="QX65" s="273"/>
      <c r="QY65" s="273"/>
      <c r="QZ65" s="273"/>
      <c r="RA65" s="273"/>
      <c r="RB65" s="273"/>
      <c r="RC65" s="273"/>
      <c r="RD65" s="273"/>
      <c r="RE65" s="273"/>
      <c r="RF65" s="273"/>
      <c r="RG65" s="273"/>
      <c r="RH65" s="273"/>
      <c r="RI65" s="273"/>
      <c r="RJ65" s="273"/>
      <c r="RK65" s="273"/>
      <c r="RL65" s="273"/>
      <c r="RM65" s="273"/>
      <c r="RN65" s="273"/>
      <c r="RO65" s="273"/>
      <c r="RP65" s="273"/>
      <c r="RQ65" s="273"/>
      <c r="RR65" s="273"/>
      <c r="RS65" s="273"/>
      <c r="RT65" s="273"/>
      <c r="RU65" s="273"/>
      <c r="RV65" s="273"/>
      <c r="RW65" s="273"/>
      <c r="RX65" s="273"/>
      <c r="RY65" s="273"/>
      <c r="RZ65" s="273"/>
      <c r="SA65" s="273"/>
      <c r="SB65" s="273"/>
      <c r="SC65" s="273"/>
      <c r="SD65" s="273"/>
      <c r="SE65" s="273"/>
      <c r="SF65" s="273"/>
      <c r="SG65" s="273"/>
      <c r="SH65" s="273"/>
      <c r="SI65" s="273"/>
      <c r="SJ65" s="273"/>
      <c r="SK65" s="273"/>
      <c r="SL65" s="273"/>
      <c r="SM65" s="273"/>
      <c r="SN65" s="273"/>
      <c r="SO65" s="273"/>
      <c r="SP65" s="273"/>
      <c r="SQ65" s="273"/>
      <c r="SR65" s="273"/>
      <c r="SS65" s="273"/>
      <c r="ST65" s="273"/>
      <c r="SU65" s="273"/>
      <c r="SV65" s="273"/>
      <c r="SW65" s="273"/>
      <c r="SX65" s="273"/>
      <c r="SY65" s="273"/>
      <c r="SZ65" s="273"/>
      <c r="TA65" s="273"/>
      <c r="TB65" s="273"/>
      <c r="TC65" s="273"/>
      <c r="TD65" s="273"/>
      <c r="TE65" s="273"/>
      <c r="TF65" s="273"/>
      <c r="TG65" s="273"/>
      <c r="TH65" s="273"/>
      <c r="TI65" s="273"/>
      <c r="TJ65" s="273"/>
      <c r="TK65" s="273"/>
      <c r="TL65" s="273"/>
      <c r="TM65" s="273"/>
      <c r="TN65" s="273"/>
      <c r="TO65" s="273"/>
      <c r="TP65" s="273"/>
      <c r="TQ65" s="273"/>
      <c r="TR65" s="273"/>
      <c r="TS65" s="273"/>
      <c r="TT65" s="273"/>
      <c r="TU65" s="273"/>
      <c r="TV65" s="273"/>
      <c r="TW65" s="273"/>
      <c r="TX65" s="273"/>
      <c r="TY65" s="273"/>
      <c r="TZ65" s="273"/>
      <c r="UA65" s="273"/>
      <c r="UB65" s="273"/>
      <c r="UC65" s="273"/>
      <c r="UD65" s="273"/>
      <c r="UE65" s="273"/>
      <c r="UF65" s="273"/>
      <c r="UG65" s="273"/>
      <c r="UH65" s="273"/>
      <c r="UI65" s="273"/>
      <c r="UJ65" s="273"/>
      <c r="UK65" s="273"/>
      <c r="UL65" s="273"/>
      <c r="UM65" s="273"/>
      <c r="UN65" s="273"/>
      <c r="UO65" s="273"/>
      <c r="UP65" s="273"/>
      <c r="UQ65" s="273"/>
      <c r="UR65" s="273"/>
      <c r="US65" s="273"/>
      <c r="UT65" s="273"/>
      <c r="UU65" s="273"/>
      <c r="UV65" s="273"/>
      <c r="UW65" s="273"/>
      <c r="UX65" s="273"/>
      <c r="UY65" s="273"/>
      <c r="UZ65" s="273"/>
      <c r="VA65" s="273"/>
      <c r="VB65" s="273"/>
      <c r="VC65" s="273"/>
      <c r="VD65" s="273"/>
      <c r="VE65" s="273"/>
      <c r="VF65" s="273"/>
      <c r="VG65" s="273"/>
      <c r="VH65" s="273"/>
      <c r="VI65" s="273"/>
      <c r="VJ65" s="273"/>
      <c r="VK65" s="273"/>
      <c r="VL65" s="273"/>
      <c r="VM65" s="273"/>
      <c r="VN65" s="273"/>
      <c r="VO65" s="273"/>
      <c r="VP65" s="273"/>
      <c r="VQ65" s="273"/>
      <c r="VR65" s="273"/>
      <c r="VS65" s="273"/>
      <c r="VT65" s="273"/>
      <c r="VU65" s="273"/>
      <c r="VV65" s="273"/>
      <c r="VW65" s="273"/>
      <c r="VX65" s="273"/>
      <c r="VY65" s="273"/>
      <c r="VZ65" s="273"/>
      <c r="WA65" s="273"/>
      <c r="WB65" s="273"/>
      <c r="WC65" s="273"/>
      <c r="WD65" s="273"/>
      <c r="WE65" s="273"/>
      <c r="WF65" s="273"/>
      <c r="WG65" s="273"/>
      <c r="WH65" s="273"/>
      <c r="WI65" s="273"/>
      <c r="WJ65" s="273"/>
      <c r="WK65" s="273"/>
      <c r="WL65" s="273"/>
      <c r="WM65" s="273"/>
      <c r="WN65" s="273"/>
      <c r="WO65" s="273"/>
      <c r="WP65" s="273"/>
      <c r="WQ65" s="273"/>
      <c r="WR65" s="273"/>
      <c r="WS65" s="273"/>
      <c r="WT65" s="273"/>
      <c r="WU65" s="273"/>
      <c r="WV65" s="273"/>
      <c r="WW65" s="273"/>
      <c r="WX65" s="273"/>
      <c r="WY65" s="273"/>
      <c r="WZ65" s="273"/>
      <c r="XA65" s="273"/>
      <c r="XB65" s="273"/>
      <c r="XC65" s="273"/>
      <c r="XD65" s="273"/>
      <c r="XE65" s="273"/>
      <c r="XF65" s="273"/>
      <c r="XG65" s="273"/>
      <c r="XH65" s="273"/>
      <c r="XI65" s="273"/>
      <c r="XJ65" s="273"/>
      <c r="XK65" s="273"/>
      <c r="XL65" s="273"/>
      <c r="XM65" s="273"/>
      <c r="XN65" s="273"/>
      <c r="XO65" s="273"/>
      <c r="XP65" s="273"/>
      <c r="XQ65" s="273"/>
      <c r="XR65" s="273"/>
      <c r="XS65" s="273"/>
      <c r="XT65" s="273"/>
      <c r="XU65" s="273"/>
      <c r="XV65" s="273"/>
      <c r="XW65" s="273"/>
      <c r="XX65" s="273"/>
      <c r="XY65" s="273"/>
      <c r="XZ65" s="273"/>
      <c r="YA65" s="273"/>
      <c r="YB65" s="273"/>
      <c r="YC65" s="273"/>
      <c r="YD65" s="273"/>
      <c r="YE65" s="273"/>
      <c r="YF65" s="273"/>
      <c r="YG65" s="273"/>
      <c r="YH65" s="273"/>
      <c r="YI65" s="273"/>
      <c r="YJ65" s="273"/>
      <c r="YK65" s="273"/>
      <c r="YL65" s="273"/>
      <c r="YM65" s="273"/>
      <c r="YN65" s="273"/>
      <c r="YO65" s="273"/>
      <c r="YP65" s="273"/>
      <c r="YQ65" s="273"/>
      <c r="YR65" s="273"/>
      <c r="YS65" s="273"/>
      <c r="YT65" s="273"/>
      <c r="YU65" s="273"/>
      <c r="YV65" s="273"/>
      <c r="YW65" s="273"/>
      <c r="YX65" s="273"/>
      <c r="YY65" s="273"/>
      <c r="YZ65" s="273"/>
      <c r="ZA65" s="273"/>
      <c r="ZB65" s="273"/>
      <c r="ZC65" s="273"/>
      <c r="ZD65" s="273"/>
      <c r="ZE65" s="273"/>
      <c r="ZF65" s="273"/>
      <c r="ZG65" s="273"/>
      <c r="ZH65" s="273"/>
      <c r="ZI65" s="273"/>
      <c r="ZJ65" s="273"/>
      <c r="ZK65" s="273"/>
      <c r="ZL65" s="273"/>
      <c r="ZM65" s="273"/>
      <c r="ZN65" s="273"/>
      <c r="ZO65" s="273"/>
      <c r="ZP65" s="273"/>
      <c r="ZQ65" s="273"/>
      <c r="ZR65" s="273"/>
      <c r="ZS65" s="273"/>
      <c r="ZT65" s="273"/>
      <c r="ZU65" s="273"/>
      <c r="ZV65" s="273"/>
      <c r="ZW65" s="273"/>
      <c r="ZX65" s="273"/>
      <c r="ZY65" s="273"/>
      <c r="ZZ65" s="273"/>
      <c r="AAA65" s="273"/>
      <c r="AAB65" s="273"/>
      <c r="AAC65" s="273"/>
      <c r="AAD65" s="273"/>
      <c r="AAE65" s="273"/>
      <c r="AAF65" s="273"/>
      <c r="AAG65" s="273"/>
      <c r="AAH65" s="273"/>
      <c r="AAI65" s="273"/>
      <c r="AAJ65" s="273"/>
      <c r="AAK65" s="273"/>
      <c r="AAL65" s="273"/>
      <c r="AAM65" s="273"/>
      <c r="AAN65" s="273"/>
      <c r="AAO65" s="273"/>
      <c r="AAP65" s="273"/>
      <c r="AAQ65" s="273"/>
      <c r="AAR65" s="273"/>
      <c r="AAS65" s="273"/>
      <c r="AAT65" s="273"/>
      <c r="AAU65" s="273"/>
      <c r="AAV65" s="273"/>
      <c r="AAW65" s="273"/>
      <c r="AAX65" s="273"/>
      <c r="AAY65" s="273"/>
      <c r="AAZ65" s="273"/>
      <c r="ABA65" s="273"/>
      <c r="ABB65" s="273"/>
      <c r="ABC65" s="273"/>
      <c r="ABD65" s="273"/>
      <c r="ABE65" s="273"/>
      <c r="ABF65" s="273"/>
      <c r="ABG65" s="273"/>
      <c r="ABH65" s="273"/>
      <c r="ABI65" s="273"/>
      <c r="ABJ65" s="273"/>
      <c r="ABK65" s="273"/>
      <c r="ABL65" s="273"/>
      <c r="ABM65" s="273"/>
      <c r="ABN65" s="273"/>
      <c r="ABO65" s="273"/>
      <c r="ABP65" s="273"/>
      <c r="ABQ65" s="273"/>
      <c r="ABR65" s="273"/>
      <c r="ABS65" s="273"/>
      <c r="ABT65" s="273"/>
      <c r="ABU65" s="273"/>
      <c r="ABV65" s="273"/>
      <c r="ABW65" s="273"/>
      <c r="ABX65" s="273"/>
      <c r="ABY65" s="273"/>
      <c r="ABZ65" s="273"/>
      <c r="ACA65" s="273"/>
      <c r="ACB65" s="273"/>
      <c r="ACC65" s="273"/>
      <c r="ACD65" s="273"/>
      <c r="ACE65" s="273"/>
      <c r="ACF65" s="273"/>
      <c r="ACG65" s="273"/>
      <c r="ACH65" s="273"/>
      <c r="ACI65" s="273"/>
      <c r="ACJ65" s="273"/>
      <c r="ACK65" s="273"/>
      <c r="ACL65" s="273"/>
      <c r="ACM65" s="273"/>
      <c r="ACN65" s="273"/>
      <c r="ACO65" s="273"/>
      <c r="ACP65" s="273"/>
      <c r="ACQ65" s="273"/>
      <c r="ACR65" s="273"/>
      <c r="ACS65" s="273"/>
      <c r="ACT65" s="273"/>
      <c r="ACU65" s="273"/>
      <c r="ACV65" s="273"/>
      <c r="ACW65" s="273"/>
      <c r="ACX65" s="273"/>
      <c r="ACY65" s="273"/>
      <c r="ACZ65" s="273"/>
      <c r="ADA65" s="273"/>
      <c r="ADB65" s="273"/>
      <c r="ADC65" s="273"/>
      <c r="ADD65" s="273"/>
      <c r="ADE65" s="273"/>
      <c r="ADF65" s="273"/>
      <c r="ADG65" s="273"/>
      <c r="ADH65" s="273"/>
      <c r="ADI65" s="273"/>
      <c r="ADJ65" s="273"/>
      <c r="ADK65" s="273"/>
      <c r="ADL65" s="273"/>
      <c r="ADM65" s="273"/>
      <c r="ADN65" s="273"/>
      <c r="ADO65" s="273"/>
      <c r="ADP65" s="273"/>
      <c r="ADQ65" s="273"/>
      <c r="ADR65" s="273"/>
      <c r="ADS65" s="273"/>
      <c r="ADT65" s="273"/>
      <c r="ADU65" s="273"/>
      <c r="ADV65" s="273"/>
      <c r="ADW65" s="273"/>
      <c r="ADX65" s="273"/>
      <c r="ADY65" s="273"/>
      <c r="ADZ65" s="273"/>
      <c r="AEA65" s="273"/>
      <c r="AEB65" s="273"/>
      <c r="AEC65" s="273"/>
      <c r="AED65" s="273"/>
      <c r="AEE65" s="273"/>
      <c r="AEF65" s="273"/>
      <c r="AEG65" s="273"/>
      <c r="AEH65" s="273"/>
      <c r="AEI65" s="273"/>
      <c r="AEJ65" s="273"/>
      <c r="AEK65" s="273"/>
      <c r="AEL65" s="273"/>
      <c r="AEM65" s="273"/>
      <c r="AEN65" s="273"/>
      <c r="AEO65" s="273"/>
      <c r="AEP65" s="273"/>
      <c r="AEQ65" s="273"/>
      <c r="AER65" s="273"/>
      <c r="AES65" s="273"/>
      <c r="AET65" s="273"/>
      <c r="AEU65" s="273"/>
      <c r="AEV65" s="273"/>
      <c r="AEW65" s="273"/>
      <c r="AEX65" s="273"/>
      <c r="AEY65" s="273"/>
      <c r="AEZ65" s="273"/>
      <c r="AFA65" s="273"/>
      <c r="AFB65" s="273"/>
      <c r="AFC65" s="273"/>
      <c r="AFD65" s="273"/>
      <c r="AFE65" s="273"/>
      <c r="AFF65" s="273"/>
      <c r="AFG65" s="273"/>
      <c r="AFH65" s="273"/>
      <c r="AFI65" s="273"/>
      <c r="AFJ65" s="273"/>
      <c r="AFK65" s="273"/>
      <c r="AFL65" s="273"/>
      <c r="AFM65" s="273"/>
      <c r="AFN65" s="273"/>
      <c r="AFO65" s="273"/>
      <c r="AFP65" s="273"/>
      <c r="AFQ65" s="273"/>
      <c r="AFR65" s="273"/>
      <c r="AFS65" s="273"/>
      <c r="AFT65" s="273"/>
      <c r="AFU65" s="273"/>
      <c r="AFV65" s="273"/>
      <c r="AFW65" s="273"/>
      <c r="AFX65" s="273"/>
      <c r="AFY65" s="273"/>
      <c r="AFZ65" s="273"/>
      <c r="AGA65" s="273"/>
      <c r="AGB65" s="273"/>
      <c r="AGC65" s="273"/>
      <c r="AGD65" s="273"/>
      <c r="AGE65" s="273"/>
      <c r="AGF65" s="273"/>
      <c r="AGG65" s="273"/>
      <c r="AGH65" s="273"/>
      <c r="AGI65" s="273"/>
      <c r="AGJ65" s="273"/>
      <c r="AGK65" s="273"/>
      <c r="AGL65" s="273"/>
      <c r="AGM65" s="273"/>
      <c r="AGN65" s="273"/>
      <c r="AGO65" s="273"/>
      <c r="AGP65" s="273"/>
      <c r="AGQ65" s="273"/>
      <c r="AGR65" s="273"/>
      <c r="AGS65" s="273"/>
      <c r="AGT65" s="273"/>
      <c r="AGU65" s="273"/>
      <c r="AGV65" s="273"/>
      <c r="AGW65" s="273"/>
      <c r="AGX65" s="273"/>
      <c r="AGY65" s="273"/>
      <c r="AGZ65" s="273"/>
      <c r="AHA65" s="273"/>
      <c r="AHB65" s="273"/>
      <c r="AHC65" s="273"/>
      <c r="AHD65" s="273"/>
      <c r="AHE65" s="273"/>
      <c r="AHF65" s="273"/>
      <c r="AHG65" s="273"/>
      <c r="AHH65" s="273"/>
      <c r="AHI65" s="273"/>
      <c r="AHJ65" s="273"/>
      <c r="AHK65" s="273"/>
      <c r="AHL65" s="273"/>
      <c r="AHM65" s="273"/>
      <c r="AHN65" s="273"/>
      <c r="AHO65" s="273"/>
      <c r="AHP65" s="273"/>
      <c r="AHQ65" s="273"/>
      <c r="AHR65" s="273"/>
      <c r="AHS65" s="273"/>
      <c r="AHT65" s="273"/>
      <c r="AHU65" s="273"/>
      <c r="AHV65" s="273"/>
      <c r="AHW65" s="273"/>
      <c r="AHX65" s="273"/>
      <c r="AHY65" s="273"/>
      <c r="AHZ65" s="273"/>
      <c r="AIA65" s="273"/>
      <c r="AIB65" s="273"/>
      <c r="AIC65" s="273"/>
      <c r="AID65" s="273"/>
      <c r="AIE65" s="273"/>
      <c r="AIF65" s="273"/>
      <c r="AIG65" s="273"/>
      <c r="AIH65" s="273"/>
      <c r="AII65" s="273"/>
      <c r="AIJ65" s="273"/>
      <c r="AIK65" s="273"/>
      <c r="AIL65" s="273"/>
      <c r="AIM65" s="273"/>
      <c r="AIN65" s="273"/>
      <c r="AIO65" s="273"/>
      <c r="AIP65" s="273"/>
      <c r="AIQ65" s="273"/>
      <c r="AIR65" s="273"/>
      <c r="AIS65" s="273"/>
      <c r="AIT65" s="273"/>
      <c r="AIU65" s="273"/>
      <c r="AIV65" s="273"/>
      <c r="AIW65" s="273"/>
      <c r="AIX65" s="273"/>
      <c r="AIY65" s="273"/>
      <c r="AIZ65" s="273"/>
      <c r="AJA65" s="273"/>
      <c r="AJB65" s="273"/>
      <c r="AJC65" s="273"/>
      <c r="AJD65" s="273"/>
      <c r="AJE65" s="273"/>
      <c r="AJF65" s="273"/>
      <c r="AJG65" s="273"/>
      <c r="AJH65" s="273"/>
      <c r="AJI65" s="273"/>
      <c r="AJJ65" s="273"/>
      <c r="AJK65" s="273"/>
      <c r="AJL65" s="273"/>
      <c r="AJM65" s="273"/>
      <c r="AJN65" s="273"/>
      <c r="AJO65" s="273"/>
      <c r="AJP65" s="273"/>
      <c r="AJQ65" s="273"/>
      <c r="AJR65" s="273"/>
      <c r="AJS65" s="273"/>
      <c r="AJT65" s="273"/>
      <c r="AJU65" s="273"/>
      <c r="AJV65" s="273"/>
      <c r="AJW65" s="273"/>
      <c r="AJX65" s="273"/>
      <c r="AJY65" s="273"/>
      <c r="AJZ65" s="273"/>
      <c r="AKA65" s="273"/>
      <c r="AKB65" s="273"/>
      <c r="AKC65" s="273"/>
      <c r="AKD65" s="273"/>
      <c r="AKE65" s="273"/>
      <c r="AKF65" s="273"/>
      <c r="AKG65" s="273"/>
      <c r="AKH65" s="273"/>
      <c r="AKI65" s="273"/>
      <c r="AKJ65" s="273"/>
      <c r="AKK65" s="273"/>
      <c r="AKL65" s="273"/>
      <c r="AKM65" s="273"/>
      <c r="AKN65" s="273"/>
      <c r="AKO65" s="273"/>
      <c r="AKP65" s="273"/>
      <c r="AKQ65" s="273"/>
      <c r="AKR65" s="273"/>
      <c r="AKS65" s="273"/>
      <c r="AKT65" s="273"/>
      <c r="AKU65" s="273"/>
      <c r="AKV65" s="273"/>
      <c r="AKW65" s="273"/>
      <c r="AKX65" s="273"/>
      <c r="AKY65" s="273"/>
      <c r="AKZ65" s="273"/>
      <c r="ALA65" s="273"/>
      <c r="ALB65" s="273"/>
      <c r="ALC65" s="273"/>
      <c r="ALD65" s="273"/>
      <c r="ALE65" s="273"/>
      <c r="ALF65" s="273"/>
      <c r="ALG65" s="273"/>
      <c r="ALH65" s="273"/>
      <c r="ALI65" s="273"/>
      <c r="ALJ65" s="273"/>
      <c r="ALK65" s="273"/>
      <c r="ALL65" s="273"/>
      <c r="ALM65" s="273"/>
      <c r="ALN65" s="273"/>
      <c r="ALO65" s="273"/>
      <c r="ALP65" s="273"/>
      <c r="ALQ65" s="273"/>
      <c r="ALR65" s="273"/>
      <c r="ALS65" s="273"/>
      <c r="ALT65" s="273"/>
      <c r="ALU65" s="273"/>
      <c r="ALV65" s="273"/>
      <c r="ALW65" s="273"/>
      <c r="ALX65" s="273"/>
      <c r="ALY65" s="273"/>
      <c r="ALZ65" s="273"/>
      <c r="AMA65" s="273"/>
      <c r="AMB65" s="273"/>
      <c r="AMC65" s="273"/>
      <c r="AMD65" s="273"/>
      <c r="AME65" s="273"/>
      <c r="AMF65" s="273"/>
      <c r="AMG65" s="273"/>
      <c r="AMH65" s="273"/>
      <c r="AMI65" s="273"/>
      <c r="AMJ65" s="273"/>
    </row>
    <row r="66" spans="1:1024" ht="12" customHeight="1" x14ac:dyDescent="0.2">
      <c r="A66" s="341">
        <v>55</v>
      </c>
      <c r="B66" s="342">
        <v>0.33</v>
      </c>
      <c r="C66" s="368"/>
      <c r="D66" s="1627" t="s">
        <v>83</v>
      </c>
      <c r="E66" s="344" t="s">
        <v>49</v>
      </c>
      <c r="F66" s="383"/>
      <c r="G66" s="383"/>
      <c r="H66" s="359"/>
      <c r="I66" s="359"/>
      <c r="J66" s="384"/>
      <c r="K66" s="348"/>
      <c r="L66" s="348"/>
      <c r="M66" s="348"/>
      <c r="N66" s="348"/>
      <c r="O66" s="348"/>
      <c r="P66" s="349"/>
      <c r="Q66" s="349"/>
      <c r="R66" s="367"/>
      <c r="S66" s="351"/>
      <c r="T66" s="362">
        <v>55</v>
      </c>
      <c r="U66" s="1626" t="s">
        <v>83</v>
      </c>
      <c r="V66" s="363" t="s">
        <v>49</v>
      </c>
      <c r="W66" s="383"/>
      <c r="X66" s="383"/>
      <c r="Y66" s="359"/>
      <c r="Z66" s="359"/>
      <c r="AA66" s="384"/>
      <c r="AB66" s="364"/>
      <c r="AC66" s="355"/>
      <c r="AD66" s="355"/>
      <c r="AE66" s="356"/>
      <c r="AF66" s="365"/>
      <c r="AG66" s="365"/>
      <c r="AH66" s="365"/>
      <c r="AI66" s="365"/>
      <c r="AJ66" s="365"/>
      <c r="AK66" s="365"/>
      <c r="AL66" s="365"/>
      <c r="AM66" s="365"/>
      <c r="AN66" s="365"/>
      <c r="AO66" s="365"/>
      <c r="AP66" s="365"/>
      <c r="AQ66" s="365"/>
      <c r="AR66" s="358"/>
      <c r="AS66" s="358"/>
      <c r="AT66" s="359"/>
      <c r="AU66" s="359"/>
      <c r="AV66" s="359"/>
      <c r="AW66" s="359"/>
      <c r="AX66" s="359"/>
      <c r="AY66" s="359"/>
      <c r="AZ66" s="359"/>
      <c r="BA66" s="359"/>
      <c r="BB66" s="364"/>
      <c r="BC66" s="364"/>
      <c r="BD66" s="355"/>
      <c r="BE66" s="355"/>
      <c r="BF66" s="273"/>
      <c r="BG66" s="273"/>
      <c r="BH66" s="273"/>
      <c r="BI66" s="273"/>
      <c r="BJ66" s="273"/>
      <c r="BK66" s="273"/>
      <c r="BL66" s="273"/>
      <c r="BM66" s="273"/>
      <c r="BN66" s="273"/>
      <c r="BO66" s="273"/>
      <c r="BP66" s="273"/>
      <c r="BQ66" s="273"/>
      <c r="BR66" s="273"/>
      <c r="BS66" s="273"/>
      <c r="BT66" s="273"/>
      <c r="BU66" s="273"/>
      <c r="BV66" s="273"/>
      <c r="BW66" s="273"/>
      <c r="BX66" s="273"/>
      <c r="BY66" s="273"/>
      <c r="BZ66" s="273"/>
      <c r="CA66" s="273"/>
      <c r="CB66" s="273"/>
      <c r="CC66" s="273"/>
      <c r="CD66" s="273"/>
      <c r="CE66" s="273"/>
      <c r="CF66" s="273"/>
      <c r="CG66" s="273"/>
      <c r="CH66" s="273"/>
      <c r="CI66" s="273"/>
      <c r="CJ66" s="273"/>
      <c r="CK66" s="273"/>
      <c r="CL66" s="273"/>
      <c r="CM66" s="273"/>
      <c r="CN66" s="273"/>
      <c r="CO66" s="273"/>
      <c r="CP66" s="273"/>
      <c r="CQ66" s="273"/>
      <c r="CR66" s="273"/>
      <c r="CS66" s="273"/>
      <c r="CT66" s="273"/>
      <c r="CU66" s="273"/>
      <c r="CV66" s="273"/>
      <c r="CW66" s="273"/>
      <c r="CX66" s="273"/>
      <c r="CY66" s="273"/>
      <c r="CZ66" s="273"/>
      <c r="DA66" s="273"/>
      <c r="DB66" s="273"/>
      <c r="DC66" s="273"/>
      <c r="DD66" s="273"/>
      <c r="DE66" s="273"/>
      <c r="DF66" s="273"/>
      <c r="DG66" s="273"/>
      <c r="DH66" s="273"/>
      <c r="DI66" s="273"/>
      <c r="DJ66" s="273"/>
      <c r="DK66" s="273"/>
      <c r="DL66" s="273"/>
      <c r="DM66" s="273"/>
      <c r="DN66" s="273"/>
      <c r="DO66" s="273"/>
      <c r="DP66" s="273"/>
      <c r="DQ66" s="273"/>
      <c r="DR66" s="273"/>
      <c r="DS66" s="273"/>
      <c r="DT66" s="273"/>
      <c r="DU66" s="273"/>
      <c r="DV66" s="273"/>
      <c r="DW66" s="273"/>
      <c r="DX66" s="273"/>
      <c r="DY66" s="273"/>
      <c r="DZ66" s="273"/>
      <c r="EA66" s="273"/>
      <c r="EB66" s="273"/>
      <c r="EC66" s="273"/>
      <c r="ED66" s="273"/>
      <c r="EE66" s="273"/>
      <c r="EF66" s="273"/>
      <c r="EG66" s="273"/>
      <c r="EH66" s="273"/>
      <c r="EI66" s="273"/>
      <c r="EJ66" s="273"/>
      <c r="EK66" s="273"/>
      <c r="EL66" s="273"/>
      <c r="EM66" s="273"/>
      <c r="EN66" s="273"/>
      <c r="EO66" s="273"/>
      <c r="EP66" s="273"/>
      <c r="EQ66" s="273"/>
      <c r="ER66" s="273"/>
      <c r="ES66" s="273"/>
      <c r="ET66" s="273"/>
      <c r="EU66" s="273"/>
      <c r="EV66" s="273"/>
      <c r="EW66" s="273"/>
      <c r="EX66" s="273"/>
      <c r="EY66" s="273"/>
      <c r="EZ66" s="273"/>
      <c r="FA66" s="273"/>
      <c r="FB66" s="273"/>
      <c r="FC66" s="273"/>
      <c r="FD66" s="273"/>
      <c r="FE66" s="273"/>
      <c r="FF66" s="273"/>
      <c r="FG66" s="273"/>
      <c r="FH66" s="273"/>
      <c r="FI66" s="273"/>
      <c r="FJ66" s="273"/>
      <c r="FK66" s="273"/>
      <c r="FL66" s="273"/>
      <c r="FM66" s="273"/>
      <c r="FN66" s="273"/>
      <c r="FO66" s="273"/>
      <c r="FP66" s="273"/>
      <c r="FQ66" s="273"/>
      <c r="FR66" s="273"/>
      <c r="FS66" s="273"/>
      <c r="FT66" s="273"/>
      <c r="FU66" s="273"/>
      <c r="FV66" s="273"/>
      <c r="FW66" s="273"/>
      <c r="FX66" s="273"/>
      <c r="FY66" s="273"/>
      <c r="FZ66" s="273"/>
      <c r="GA66" s="273"/>
      <c r="GB66" s="273"/>
      <c r="GC66" s="273"/>
      <c r="GD66" s="273"/>
      <c r="GE66" s="273"/>
      <c r="GF66" s="273"/>
      <c r="GG66" s="273"/>
      <c r="GH66" s="273"/>
      <c r="GI66" s="273"/>
      <c r="GJ66" s="273"/>
      <c r="GK66" s="273"/>
      <c r="GL66" s="273"/>
      <c r="GM66" s="273"/>
      <c r="GN66" s="273"/>
      <c r="GO66" s="273"/>
      <c r="GP66" s="273"/>
      <c r="GQ66" s="273"/>
      <c r="GR66" s="273"/>
      <c r="GS66" s="273"/>
      <c r="GT66" s="273"/>
      <c r="GU66" s="273"/>
      <c r="GV66" s="273"/>
      <c r="GW66" s="273"/>
      <c r="GX66" s="273"/>
      <c r="GY66" s="273"/>
      <c r="GZ66" s="273"/>
      <c r="HA66" s="273"/>
      <c r="HB66" s="273"/>
      <c r="HC66" s="273"/>
      <c r="HD66" s="273"/>
      <c r="HE66" s="273"/>
      <c r="HF66" s="273"/>
      <c r="HG66" s="273"/>
      <c r="HH66" s="273"/>
      <c r="HI66" s="273"/>
      <c r="HJ66" s="273"/>
      <c r="HK66" s="273"/>
      <c r="HL66" s="273"/>
      <c r="HM66" s="273"/>
      <c r="HN66" s="273"/>
      <c r="HO66" s="273"/>
      <c r="HP66" s="273"/>
      <c r="HQ66" s="273"/>
      <c r="HR66" s="273"/>
      <c r="HS66" s="273"/>
      <c r="HT66" s="273"/>
      <c r="HU66" s="273"/>
      <c r="HV66" s="273"/>
      <c r="HW66" s="273"/>
      <c r="HX66" s="273"/>
      <c r="HY66" s="273"/>
      <c r="HZ66" s="273"/>
      <c r="IA66" s="273"/>
      <c r="IB66" s="273"/>
      <c r="IC66" s="273"/>
      <c r="ID66" s="273"/>
      <c r="IE66" s="273"/>
      <c r="IF66" s="273"/>
      <c r="IG66" s="273"/>
      <c r="IH66" s="273"/>
      <c r="II66" s="273"/>
      <c r="IJ66" s="273"/>
      <c r="IK66" s="273"/>
      <c r="IL66" s="273"/>
      <c r="IM66" s="273"/>
      <c r="IN66" s="273"/>
      <c r="IO66" s="273"/>
      <c r="IP66" s="273"/>
      <c r="IQ66" s="273"/>
      <c r="IR66" s="273"/>
      <c r="IS66" s="273"/>
      <c r="IT66" s="273"/>
      <c r="IU66" s="273"/>
      <c r="IV66" s="273"/>
      <c r="IW66" s="273"/>
      <c r="IX66" s="273"/>
      <c r="IY66" s="273"/>
      <c r="IZ66" s="273"/>
      <c r="JA66" s="273"/>
      <c r="JB66" s="273"/>
      <c r="JC66" s="273"/>
      <c r="JD66" s="273"/>
      <c r="JE66" s="273"/>
      <c r="JF66" s="273"/>
      <c r="JG66" s="273"/>
      <c r="JH66" s="273"/>
      <c r="JI66" s="273"/>
      <c r="JJ66" s="273"/>
      <c r="JK66" s="273"/>
      <c r="JL66" s="273"/>
      <c r="JM66" s="273"/>
      <c r="JN66" s="273"/>
      <c r="JO66" s="273"/>
      <c r="JP66" s="273"/>
      <c r="JQ66" s="273"/>
      <c r="JR66" s="273"/>
      <c r="JS66" s="273"/>
      <c r="JT66" s="273"/>
      <c r="JU66" s="273"/>
      <c r="JV66" s="273"/>
      <c r="JW66" s="273"/>
      <c r="JX66" s="273"/>
      <c r="JY66" s="273"/>
      <c r="JZ66" s="273"/>
      <c r="KA66" s="273"/>
      <c r="KB66" s="273"/>
      <c r="KC66" s="273"/>
      <c r="KD66" s="273"/>
      <c r="KE66" s="273"/>
      <c r="KF66" s="273"/>
      <c r="KG66" s="273"/>
      <c r="KH66" s="273"/>
      <c r="KI66" s="273"/>
      <c r="KJ66" s="273"/>
      <c r="KK66" s="273"/>
      <c r="KL66" s="273"/>
      <c r="KM66" s="273"/>
      <c r="KN66" s="273"/>
      <c r="KO66" s="273"/>
      <c r="KP66" s="273"/>
      <c r="KQ66" s="273"/>
      <c r="KR66" s="273"/>
      <c r="KS66" s="273"/>
      <c r="KT66" s="273"/>
      <c r="KU66" s="273"/>
      <c r="KV66" s="273"/>
      <c r="KW66" s="273"/>
      <c r="KX66" s="273"/>
      <c r="KY66" s="273"/>
      <c r="KZ66" s="273"/>
      <c r="LA66" s="273"/>
      <c r="LB66" s="273"/>
      <c r="LC66" s="273"/>
      <c r="LD66" s="273"/>
      <c r="LE66" s="273"/>
      <c r="LF66" s="273"/>
      <c r="LG66" s="273"/>
      <c r="LH66" s="273"/>
      <c r="LI66" s="273"/>
      <c r="LJ66" s="273"/>
      <c r="LK66" s="273"/>
      <c r="LL66" s="273"/>
      <c r="LM66" s="273"/>
      <c r="LN66" s="273"/>
      <c r="LO66" s="273"/>
      <c r="LP66" s="273"/>
      <c r="LQ66" s="273"/>
      <c r="LR66" s="273"/>
      <c r="LS66" s="273"/>
      <c r="LT66" s="273"/>
      <c r="LU66" s="273"/>
      <c r="LV66" s="273"/>
      <c r="LW66" s="273"/>
      <c r="LX66" s="273"/>
      <c r="LY66" s="273"/>
      <c r="LZ66" s="273"/>
      <c r="MA66" s="273"/>
      <c r="MB66" s="273"/>
      <c r="MC66" s="273"/>
      <c r="MD66" s="273"/>
      <c r="ME66" s="273"/>
      <c r="MF66" s="273"/>
      <c r="MG66" s="273"/>
      <c r="MH66" s="273"/>
      <c r="MI66" s="273"/>
      <c r="MJ66" s="273"/>
      <c r="MK66" s="273"/>
      <c r="ML66" s="273"/>
      <c r="MM66" s="273"/>
      <c r="MN66" s="273"/>
      <c r="MO66" s="273"/>
      <c r="MP66" s="273"/>
      <c r="MQ66" s="273"/>
      <c r="MR66" s="273"/>
      <c r="MS66" s="273"/>
      <c r="MT66" s="273"/>
      <c r="MU66" s="273"/>
      <c r="MV66" s="273"/>
      <c r="MW66" s="273"/>
      <c r="MX66" s="273"/>
      <c r="MY66" s="273"/>
      <c r="MZ66" s="273"/>
      <c r="NA66" s="273"/>
      <c r="NB66" s="273"/>
      <c r="NC66" s="273"/>
      <c r="ND66" s="273"/>
      <c r="NE66" s="273"/>
      <c r="NF66" s="273"/>
      <c r="NG66" s="273"/>
      <c r="NH66" s="273"/>
      <c r="NI66" s="273"/>
      <c r="NJ66" s="273"/>
      <c r="NK66" s="273"/>
      <c r="NL66" s="273"/>
      <c r="NM66" s="273"/>
      <c r="NN66" s="273"/>
      <c r="NO66" s="273"/>
      <c r="NP66" s="273"/>
      <c r="NQ66" s="273"/>
      <c r="NR66" s="273"/>
      <c r="NS66" s="273"/>
      <c r="NT66" s="273"/>
      <c r="NU66" s="273"/>
      <c r="NV66" s="273"/>
      <c r="NW66" s="273"/>
      <c r="NX66" s="273"/>
      <c r="NY66" s="273"/>
      <c r="NZ66" s="273"/>
      <c r="OA66" s="273"/>
      <c r="OB66" s="273"/>
      <c r="OC66" s="273"/>
      <c r="OD66" s="273"/>
      <c r="OE66" s="273"/>
      <c r="OF66" s="273"/>
      <c r="OG66" s="273"/>
      <c r="OH66" s="273"/>
      <c r="OI66" s="273"/>
      <c r="OJ66" s="273"/>
      <c r="OK66" s="273"/>
      <c r="OL66" s="273"/>
      <c r="OM66" s="273"/>
      <c r="ON66" s="273"/>
      <c r="OO66" s="273"/>
      <c r="OP66" s="273"/>
      <c r="OQ66" s="273"/>
      <c r="OR66" s="273"/>
      <c r="OS66" s="273"/>
      <c r="OT66" s="273"/>
      <c r="OU66" s="273"/>
      <c r="OV66" s="273"/>
      <c r="OW66" s="273"/>
      <c r="OX66" s="273"/>
      <c r="OY66" s="273"/>
      <c r="OZ66" s="273"/>
      <c r="PA66" s="273"/>
      <c r="PB66" s="273"/>
      <c r="PC66" s="273"/>
      <c r="PD66" s="273"/>
      <c r="PE66" s="273"/>
      <c r="PF66" s="273"/>
      <c r="PG66" s="273"/>
      <c r="PH66" s="273"/>
      <c r="PI66" s="273"/>
      <c r="PJ66" s="273"/>
      <c r="PK66" s="273"/>
      <c r="PL66" s="273"/>
      <c r="PM66" s="273"/>
      <c r="PN66" s="273"/>
      <c r="PO66" s="273"/>
      <c r="PP66" s="273"/>
      <c r="PQ66" s="273"/>
      <c r="PR66" s="273"/>
      <c r="PS66" s="273"/>
      <c r="PT66" s="273"/>
      <c r="PU66" s="273"/>
      <c r="PV66" s="273"/>
      <c r="PW66" s="273"/>
      <c r="PX66" s="273"/>
      <c r="PY66" s="273"/>
      <c r="PZ66" s="273"/>
      <c r="QA66" s="273"/>
      <c r="QB66" s="273"/>
      <c r="QC66" s="273"/>
      <c r="QD66" s="273"/>
      <c r="QE66" s="273"/>
      <c r="QF66" s="273"/>
      <c r="QG66" s="273"/>
      <c r="QH66" s="273"/>
      <c r="QI66" s="273"/>
      <c r="QJ66" s="273"/>
      <c r="QK66" s="273"/>
      <c r="QL66" s="273"/>
      <c r="QM66" s="273"/>
      <c r="QN66" s="273"/>
      <c r="QO66" s="273"/>
      <c r="QP66" s="273"/>
      <c r="QQ66" s="273"/>
      <c r="QR66" s="273"/>
      <c r="QS66" s="273"/>
      <c r="QT66" s="273"/>
      <c r="QU66" s="273"/>
      <c r="QV66" s="273"/>
      <c r="QW66" s="273"/>
      <c r="QX66" s="273"/>
      <c r="QY66" s="273"/>
      <c r="QZ66" s="273"/>
      <c r="RA66" s="273"/>
      <c r="RB66" s="273"/>
      <c r="RC66" s="273"/>
      <c r="RD66" s="273"/>
      <c r="RE66" s="273"/>
      <c r="RF66" s="273"/>
      <c r="RG66" s="273"/>
      <c r="RH66" s="273"/>
      <c r="RI66" s="273"/>
      <c r="RJ66" s="273"/>
      <c r="RK66" s="273"/>
      <c r="RL66" s="273"/>
      <c r="RM66" s="273"/>
      <c r="RN66" s="273"/>
      <c r="RO66" s="273"/>
      <c r="RP66" s="273"/>
      <c r="RQ66" s="273"/>
      <c r="RR66" s="273"/>
      <c r="RS66" s="273"/>
      <c r="RT66" s="273"/>
      <c r="RU66" s="273"/>
      <c r="RV66" s="273"/>
      <c r="RW66" s="273"/>
      <c r="RX66" s="273"/>
      <c r="RY66" s="273"/>
      <c r="RZ66" s="273"/>
      <c r="SA66" s="273"/>
      <c r="SB66" s="273"/>
      <c r="SC66" s="273"/>
      <c r="SD66" s="273"/>
      <c r="SE66" s="273"/>
      <c r="SF66" s="273"/>
      <c r="SG66" s="273"/>
      <c r="SH66" s="273"/>
      <c r="SI66" s="273"/>
      <c r="SJ66" s="273"/>
      <c r="SK66" s="273"/>
      <c r="SL66" s="273"/>
      <c r="SM66" s="273"/>
      <c r="SN66" s="273"/>
      <c r="SO66" s="273"/>
      <c r="SP66" s="273"/>
      <c r="SQ66" s="273"/>
      <c r="SR66" s="273"/>
      <c r="SS66" s="273"/>
      <c r="ST66" s="273"/>
      <c r="SU66" s="273"/>
      <c r="SV66" s="273"/>
      <c r="SW66" s="273"/>
      <c r="SX66" s="273"/>
      <c r="SY66" s="273"/>
      <c r="SZ66" s="273"/>
      <c r="TA66" s="273"/>
      <c r="TB66" s="273"/>
      <c r="TC66" s="273"/>
      <c r="TD66" s="273"/>
      <c r="TE66" s="273"/>
      <c r="TF66" s="273"/>
      <c r="TG66" s="273"/>
      <c r="TH66" s="273"/>
      <c r="TI66" s="273"/>
      <c r="TJ66" s="273"/>
      <c r="TK66" s="273"/>
      <c r="TL66" s="273"/>
      <c r="TM66" s="273"/>
      <c r="TN66" s="273"/>
      <c r="TO66" s="273"/>
      <c r="TP66" s="273"/>
      <c r="TQ66" s="273"/>
      <c r="TR66" s="273"/>
      <c r="TS66" s="273"/>
      <c r="TT66" s="273"/>
      <c r="TU66" s="273"/>
      <c r="TV66" s="273"/>
      <c r="TW66" s="273"/>
      <c r="TX66" s="273"/>
      <c r="TY66" s="273"/>
      <c r="TZ66" s="273"/>
      <c r="UA66" s="273"/>
      <c r="UB66" s="273"/>
      <c r="UC66" s="273"/>
      <c r="UD66" s="273"/>
      <c r="UE66" s="273"/>
      <c r="UF66" s="273"/>
      <c r="UG66" s="273"/>
      <c r="UH66" s="273"/>
      <c r="UI66" s="273"/>
      <c r="UJ66" s="273"/>
      <c r="UK66" s="273"/>
      <c r="UL66" s="273"/>
      <c r="UM66" s="273"/>
      <c r="UN66" s="273"/>
      <c r="UO66" s="273"/>
      <c r="UP66" s="273"/>
      <c r="UQ66" s="273"/>
      <c r="UR66" s="273"/>
      <c r="US66" s="273"/>
      <c r="UT66" s="273"/>
      <c r="UU66" s="273"/>
      <c r="UV66" s="273"/>
      <c r="UW66" s="273"/>
      <c r="UX66" s="273"/>
      <c r="UY66" s="273"/>
      <c r="UZ66" s="273"/>
      <c r="VA66" s="273"/>
      <c r="VB66" s="273"/>
      <c r="VC66" s="273"/>
      <c r="VD66" s="273"/>
      <c r="VE66" s="273"/>
      <c r="VF66" s="273"/>
      <c r="VG66" s="273"/>
      <c r="VH66" s="273"/>
      <c r="VI66" s="273"/>
      <c r="VJ66" s="273"/>
      <c r="VK66" s="273"/>
      <c r="VL66" s="273"/>
      <c r="VM66" s="273"/>
      <c r="VN66" s="273"/>
      <c r="VO66" s="273"/>
      <c r="VP66" s="273"/>
      <c r="VQ66" s="273"/>
      <c r="VR66" s="273"/>
      <c r="VS66" s="273"/>
      <c r="VT66" s="273"/>
      <c r="VU66" s="273"/>
      <c r="VV66" s="273"/>
      <c r="VW66" s="273"/>
      <c r="VX66" s="273"/>
      <c r="VY66" s="273"/>
      <c r="VZ66" s="273"/>
      <c r="WA66" s="273"/>
      <c r="WB66" s="273"/>
      <c r="WC66" s="273"/>
      <c r="WD66" s="273"/>
      <c r="WE66" s="273"/>
      <c r="WF66" s="273"/>
      <c r="WG66" s="273"/>
      <c r="WH66" s="273"/>
      <c r="WI66" s="273"/>
      <c r="WJ66" s="273"/>
      <c r="WK66" s="273"/>
      <c r="WL66" s="273"/>
      <c r="WM66" s="273"/>
      <c r="WN66" s="273"/>
      <c r="WO66" s="273"/>
      <c r="WP66" s="273"/>
      <c r="WQ66" s="273"/>
      <c r="WR66" s="273"/>
      <c r="WS66" s="273"/>
      <c r="WT66" s="273"/>
      <c r="WU66" s="273"/>
      <c r="WV66" s="273"/>
      <c r="WW66" s="273"/>
      <c r="WX66" s="273"/>
      <c r="WY66" s="273"/>
      <c r="WZ66" s="273"/>
      <c r="XA66" s="273"/>
      <c r="XB66" s="273"/>
      <c r="XC66" s="273"/>
      <c r="XD66" s="273"/>
      <c r="XE66" s="273"/>
      <c r="XF66" s="273"/>
      <c r="XG66" s="273"/>
      <c r="XH66" s="273"/>
      <c r="XI66" s="273"/>
      <c r="XJ66" s="273"/>
      <c r="XK66" s="273"/>
      <c r="XL66" s="273"/>
      <c r="XM66" s="273"/>
      <c r="XN66" s="273"/>
      <c r="XO66" s="273"/>
      <c r="XP66" s="273"/>
      <c r="XQ66" s="273"/>
      <c r="XR66" s="273"/>
      <c r="XS66" s="273"/>
      <c r="XT66" s="273"/>
      <c r="XU66" s="273"/>
      <c r="XV66" s="273"/>
      <c r="XW66" s="273"/>
      <c r="XX66" s="273"/>
      <c r="XY66" s="273"/>
      <c r="XZ66" s="273"/>
      <c r="YA66" s="273"/>
      <c r="YB66" s="273"/>
      <c r="YC66" s="273"/>
      <c r="YD66" s="273"/>
      <c r="YE66" s="273"/>
      <c r="YF66" s="273"/>
      <c r="YG66" s="273"/>
      <c r="YH66" s="273"/>
      <c r="YI66" s="273"/>
      <c r="YJ66" s="273"/>
      <c r="YK66" s="273"/>
      <c r="YL66" s="273"/>
      <c r="YM66" s="273"/>
      <c r="YN66" s="273"/>
      <c r="YO66" s="273"/>
      <c r="YP66" s="273"/>
      <c r="YQ66" s="273"/>
      <c r="YR66" s="273"/>
      <c r="YS66" s="273"/>
      <c r="YT66" s="273"/>
      <c r="YU66" s="273"/>
      <c r="YV66" s="273"/>
      <c r="YW66" s="273"/>
      <c r="YX66" s="273"/>
      <c r="YY66" s="273"/>
      <c r="YZ66" s="273"/>
      <c r="ZA66" s="273"/>
      <c r="ZB66" s="273"/>
      <c r="ZC66" s="273"/>
      <c r="ZD66" s="273"/>
      <c r="ZE66" s="273"/>
      <c r="ZF66" s="273"/>
      <c r="ZG66" s="273"/>
      <c r="ZH66" s="273"/>
      <c r="ZI66" s="273"/>
      <c r="ZJ66" s="273"/>
      <c r="ZK66" s="273"/>
      <c r="ZL66" s="273"/>
      <c r="ZM66" s="273"/>
      <c r="ZN66" s="273"/>
      <c r="ZO66" s="273"/>
      <c r="ZP66" s="273"/>
      <c r="ZQ66" s="273"/>
      <c r="ZR66" s="273"/>
      <c r="ZS66" s="273"/>
      <c r="ZT66" s="273"/>
      <c r="ZU66" s="273"/>
      <c r="ZV66" s="273"/>
      <c r="ZW66" s="273"/>
      <c r="ZX66" s="273"/>
      <c r="ZY66" s="273"/>
      <c r="ZZ66" s="273"/>
      <c r="AAA66" s="273"/>
      <c r="AAB66" s="273"/>
      <c r="AAC66" s="273"/>
      <c r="AAD66" s="273"/>
      <c r="AAE66" s="273"/>
      <c r="AAF66" s="273"/>
      <c r="AAG66" s="273"/>
      <c r="AAH66" s="273"/>
      <c r="AAI66" s="273"/>
      <c r="AAJ66" s="273"/>
      <c r="AAK66" s="273"/>
      <c r="AAL66" s="273"/>
      <c r="AAM66" s="273"/>
      <c r="AAN66" s="273"/>
      <c r="AAO66" s="273"/>
      <c r="AAP66" s="273"/>
      <c r="AAQ66" s="273"/>
      <c r="AAR66" s="273"/>
      <c r="AAS66" s="273"/>
      <c r="AAT66" s="273"/>
      <c r="AAU66" s="273"/>
      <c r="AAV66" s="273"/>
      <c r="AAW66" s="273"/>
      <c r="AAX66" s="273"/>
      <c r="AAY66" s="273"/>
      <c r="AAZ66" s="273"/>
      <c r="ABA66" s="273"/>
      <c r="ABB66" s="273"/>
      <c r="ABC66" s="273"/>
      <c r="ABD66" s="273"/>
      <c r="ABE66" s="273"/>
      <c r="ABF66" s="273"/>
      <c r="ABG66" s="273"/>
      <c r="ABH66" s="273"/>
      <c r="ABI66" s="273"/>
      <c r="ABJ66" s="273"/>
      <c r="ABK66" s="273"/>
      <c r="ABL66" s="273"/>
      <c r="ABM66" s="273"/>
      <c r="ABN66" s="273"/>
      <c r="ABO66" s="273"/>
      <c r="ABP66" s="273"/>
      <c r="ABQ66" s="273"/>
      <c r="ABR66" s="273"/>
      <c r="ABS66" s="273"/>
      <c r="ABT66" s="273"/>
      <c r="ABU66" s="273"/>
      <c r="ABV66" s="273"/>
      <c r="ABW66" s="273"/>
      <c r="ABX66" s="273"/>
      <c r="ABY66" s="273"/>
      <c r="ABZ66" s="273"/>
      <c r="ACA66" s="273"/>
      <c r="ACB66" s="273"/>
      <c r="ACC66" s="273"/>
      <c r="ACD66" s="273"/>
      <c r="ACE66" s="273"/>
      <c r="ACF66" s="273"/>
      <c r="ACG66" s="273"/>
      <c r="ACH66" s="273"/>
      <c r="ACI66" s="273"/>
      <c r="ACJ66" s="273"/>
      <c r="ACK66" s="273"/>
      <c r="ACL66" s="273"/>
      <c r="ACM66" s="273"/>
      <c r="ACN66" s="273"/>
      <c r="ACO66" s="273"/>
      <c r="ACP66" s="273"/>
      <c r="ACQ66" s="273"/>
      <c r="ACR66" s="273"/>
      <c r="ACS66" s="273"/>
      <c r="ACT66" s="273"/>
      <c r="ACU66" s="273"/>
      <c r="ACV66" s="273"/>
      <c r="ACW66" s="273"/>
      <c r="ACX66" s="273"/>
      <c r="ACY66" s="273"/>
      <c r="ACZ66" s="273"/>
      <c r="ADA66" s="273"/>
      <c r="ADB66" s="273"/>
      <c r="ADC66" s="273"/>
      <c r="ADD66" s="273"/>
      <c r="ADE66" s="273"/>
      <c r="ADF66" s="273"/>
      <c r="ADG66" s="273"/>
      <c r="ADH66" s="273"/>
      <c r="ADI66" s="273"/>
      <c r="ADJ66" s="273"/>
      <c r="ADK66" s="273"/>
      <c r="ADL66" s="273"/>
      <c r="ADM66" s="273"/>
      <c r="ADN66" s="273"/>
      <c r="ADO66" s="273"/>
      <c r="ADP66" s="273"/>
      <c r="ADQ66" s="273"/>
      <c r="ADR66" s="273"/>
      <c r="ADS66" s="273"/>
      <c r="ADT66" s="273"/>
      <c r="ADU66" s="273"/>
      <c r="ADV66" s="273"/>
      <c r="ADW66" s="273"/>
      <c r="ADX66" s="273"/>
      <c r="ADY66" s="273"/>
      <c r="ADZ66" s="273"/>
      <c r="AEA66" s="273"/>
      <c r="AEB66" s="273"/>
      <c r="AEC66" s="273"/>
      <c r="AED66" s="273"/>
      <c r="AEE66" s="273"/>
      <c r="AEF66" s="273"/>
      <c r="AEG66" s="273"/>
      <c r="AEH66" s="273"/>
      <c r="AEI66" s="273"/>
      <c r="AEJ66" s="273"/>
      <c r="AEK66" s="273"/>
      <c r="AEL66" s="273"/>
      <c r="AEM66" s="273"/>
      <c r="AEN66" s="273"/>
      <c r="AEO66" s="273"/>
      <c r="AEP66" s="273"/>
      <c r="AEQ66" s="273"/>
      <c r="AER66" s="273"/>
      <c r="AES66" s="273"/>
      <c r="AET66" s="273"/>
      <c r="AEU66" s="273"/>
      <c r="AEV66" s="273"/>
      <c r="AEW66" s="273"/>
      <c r="AEX66" s="273"/>
      <c r="AEY66" s="273"/>
      <c r="AEZ66" s="273"/>
      <c r="AFA66" s="273"/>
      <c r="AFB66" s="273"/>
      <c r="AFC66" s="273"/>
      <c r="AFD66" s="273"/>
      <c r="AFE66" s="273"/>
      <c r="AFF66" s="273"/>
      <c r="AFG66" s="273"/>
      <c r="AFH66" s="273"/>
      <c r="AFI66" s="273"/>
      <c r="AFJ66" s="273"/>
      <c r="AFK66" s="273"/>
      <c r="AFL66" s="273"/>
      <c r="AFM66" s="273"/>
      <c r="AFN66" s="273"/>
      <c r="AFO66" s="273"/>
      <c r="AFP66" s="273"/>
      <c r="AFQ66" s="273"/>
      <c r="AFR66" s="273"/>
      <c r="AFS66" s="273"/>
      <c r="AFT66" s="273"/>
      <c r="AFU66" s="273"/>
      <c r="AFV66" s="273"/>
      <c r="AFW66" s="273"/>
      <c r="AFX66" s="273"/>
      <c r="AFY66" s="273"/>
      <c r="AFZ66" s="273"/>
      <c r="AGA66" s="273"/>
      <c r="AGB66" s="273"/>
      <c r="AGC66" s="273"/>
      <c r="AGD66" s="273"/>
      <c r="AGE66" s="273"/>
      <c r="AGF66" s="273"/>
      <c r="AGG66" s="273"/>
      <c r="AGH66" s="273"/>
      <c r="AGI66" s="273"/>
      <c r="AGJ66" s="273"/>
      <c r="AGK66" s="273"/>
      <c r="AGL66" s="273"/>
      <c r="AGM66" s="273"/>
      <c r="AGN66" s="273"/>
      <c r="AGO66" s="273"/>
      <c r="AGP66" s="273"/>
      <c r="AGQ66" s="273"/>
      <c r="AGR66" s="273"/>
      <c r="AGS66" s="273"/>
      <c r="AGT66" s="273"/>
      <c r="AGU66" s="273"/>
      <c r="AGV66" s="273"/>
      <c r="AGW66" s="273"/>
      <c r="AGX66" s="273"/>
      <c r="AGY66" s="273"/>
      <c r="AGZ66" s="273"/>
      <c r="AHA66" s="273"/>
      <c r="AHB66" s="273"/>
      <c r="AHC66" s="273"/>
      <c r="AHD66" s="273"/>
      <c r="AHE66" s="273"/>
      <c r="AHF66" s="273"/>
      <c r="AHG66" s="273"/>
      <c r="AHH66" s="273"/>
      <c r="AHI66" s="273"/>
      <c r="AHJ66" s="273"/>
      <c r="AHK66" s="273"/>
      <c r="AHL66" s="273"/>
      <c r="AHM66" s="273"/>
      <c r="AHN66" s="273"/>
      <c r="AHO66" s="273"/>
      <c r="AHP66" s="273"/>
      <c r="AHQ66" s="273"/>
      <c r="AHR66" s="273"/>
      <c r="AHS66" s="273"/>
      <c r="AHT66" s="273"/>
      <c r="AHU66" s="273"/>
      <c r="AHV66" s="273"/>
      <c r="AHW66" s="273"/>
      <c r="AHX66" s="273"/>
      <c r="AHY66" s="273"/>
      <c r="AHZ66" s="273"/>
      <c r="AIA66" s="273"/>
      <c r="AIB66" s="273"/>
      <c r="AIC66" s="273"/>
      <c r="AID66" s="273"/>
      <c r="AIE66" s="273"/>
      <c r="AIF66" s="273"/>
      <c r="AIG66" s="273"/>
      <c r="AIH66" s="273"/>
      <c r="AII66" s="273"/>
      <c r="AIJ66" s="273"/>
      <c r="AIK66" s="273"/>
      <c r="AIL66" s="273"/>
      <c r="AIM66" s="273"/>
      <c r="AIN66" s="273"/>
      <c r="AIO66" s="273"/>
      <c r="AIP66" s="273"/>
      <c r="AIQ66" s="273"/>
      <c r="AIR66" s="273"/>
      <c r="AIS66" s="273"/>
      <c r="AIT66" s="273"/>
      <c r="AIU66" s="273"/>
      <c r="AIV66" s="273"/>
      <c r="AIW66" s="273"/>
      <c r="AIX66" s="273"/>
      <c r="AIY66" s="273"/>
      <c r="AIZ66" s="273"/>
      <c r="AJA66" s="273"/>
      <c r="AJB66" s="273"/>
      <c r="AJC66" s="273"/>
      <c r="AJD66" s="273"/>
      <c r="AJE66" s="273"/>
      <c r="AJF66" s="273"/>
      <c r="AJG66" s="273"/>
      <c r="AJH66" s="273"/>
      <c r="AJI66" s="273"/>
      <c r="AJJ66" s="273"/>
      <c r="AJK66" s="273"/>
      <c r="AJL66" s="273"/>
      <c r="AJM66" s="273"/>
      <c r="AJN66" s="273"/>
      <c r="AJO66" s="273"/>
      <c r="AJP66" s="273"/>
      <c r="AJQ66" s="273"/>
      <c r="AJR66" s="273"/>
      <c r="AJS66" s="273"/>
      <c r="AJT66" s="273"/>
      <c r="AJU66" s="273"/>
      <c r="AJV66" s="273"/>
      <c r="AJW66" s="273"/>
      <c r="AJX66" s="273"/>
      <c r="AJY66" s="273"/>
      <c r="AJZ66" s="273"/>
      <c r="AKA66" s="273"/>
      <c r="AKB66" s="273"/>
      <c r="AKC66" s="273"/>
      <c r="AKD66" s="273"/>
      <c r="AKE66" s="273"/>
      <c r="AKF66" s="273"/>
      <c r="AKG66" s="273"/>
      <c r="AKH66" s="273"/>
      <c r="AKI66" s="273"/>
      <c r="AKJ66" s="273"/>
      <c r="AKK66" s="273"/>
      <c r="AKL66" s="273"/>
      <c r="AKM66" s="273"/>
      <c r="AKN66" s="273"/>
      <c r="AKO66" s="273"/>
      <c r="AKP66" s="273"/>
      <c r="AKQ66" s="273"/>
      <c r="AKR66" s="273"/>
      <c r="AKS66" s="273"/>
      <c r="AKT66" s="273"/>
      <c r="AKU66" s="273"/>
      <c r="AKV66" s="273"/>
      <c r="AKW66" s="273"/>
      <c r="AKX66" s="273"/>
      <c r="AKY66" s="273"/>
      <c r="AKZ66" s="273"/>
      <c r="ALA66" s="273"/>
      <c r="ALB66" s="273"/>
      <c r="ALC66" s="273"/>
      <c r="ALD66" s="273"/>
      <c r="ALE66" s="273"/>
      <c r="ALF66" s="273"/>
      <c r="ALG66" s="273"/>
      <c r="ALH66" s="273"/>
      <c r="ALI66" s="273"/>
      <c r="ALJ66" s="273"/>
      <c r="ALK66" s="273"/>
      <c r="ALL66" s="273"/>
      <c r="ALM66" s="273"/>
      <c r="ALN66" s="273"/>
      <c r="ALO66" s="273"/>
      <c r="ALP66" s="273"/>
      <c r="ALQ66" s="273"/>
      <c r="ALR66" s="273"/>
      <c r="ALS66" s="273"/>
      <c r="ALT66" s="273"/>
      <c r="ALU66" s="273"/>
      <c r="ALV66" s="273"/>
      <c r="ALW66" s="273"/>
      <c r="ALX66" s="273"/>
      <c r="ALY66" s="273"/>
      <c r="ALZ66" s="273"/>
      <c r="AMA66" s="273"/>
      <c r="AMB66" s="273"/>
      <c r="AMC66" s="273"/>
      <c r="AMD66" s="273"/>
      <c r="AME66" s="273"/>
      <c r="AMF66" s="273"/>
      <c r="AMG66" s="273"/>
      <c r="AMH66" s="273"/>
      <c r="AMI66" s="273"/>
      <c r="AMJ66" s="273"/>
    </row>
    <row r="67" spans="1:1024" ht="12" customHeight="1" x14ac:dyDescent="0.2">
      <c r="A67" s="341">
        <v>56</v>
      </c>
      <c r="B67" s="342">
        <v>0.33</v>
      </c>
      <c r="C67" s="368"/>
      <c r="D67" s="1627"/>
      <c r="E67" s="344" t="s">
        <v>50</v>
      </c>
      <c r="F67" s="383"/>
      <c r="G67" s="383"/>
      <c r="H67" s="359"/>
      <c r="I67" s="359"/>
      <c r="J67" s="384"/>
      <c r="K67" s="348"/>
      <c r="L67" s="348"/>
      <c r="M67" s="348"/>
      <c r="N67" s="348"/>
      <c r="O67" s="348"/>
      <c r="P67" s="349"/>
      <c r="Q67" s="349"/>
      <c r="R67" s="367"/>
      <c r="S67" s="351"/>
      <c r="T67" s="362">
        <v>56</v>
      </c>
      <c r="U67" s="1626"/>
      <c r="V67" s="363" t="s">
        <v>50</v>
      </c>
      <c r="W67" s="383"/>
      <c r="X67" s="383"/>
      <c r="Y67" s="359"/>
      <c r="Z67" s="359"/>
      <c r="AA67" s="384"/>
      <c r="AB67" s="364"/>
      <c r="AC67" s="355"/>
      <c r="AD67" s="355"/>
      <c r="AE67" s="356"/>
      <c r="AF67" s="365"/>
      <c r="AG67" s="365"/>
      <c r="AH67" s="365"/>
      <c r="AI67" s="365"/>
      <c r="AJ67" s="365"/>
      <c r="AK67" s="365"/>
      <c r="AL67" s="365"/>
      <c r="AM67" s="365"/>
      <c r="AN67" s="365"/>
      <c r="AO67" s="365"/>
      <c r="AP67" s="365"/>
      <c r="AQ67" s="365"/>
      <c r="AR67" s="358"/>
      <c r="AS67" s="358"/>
      <c r="AT67" s="359"/>
      <c r="AU67" s="359"/>
      <c r="AV67" s="359"/>
      <c r="AW67" s="359"/>
      <c r="AX67" s="359"/>
      <c r="AY67" s="359"/>
      <c r="AZ67" s="359"/>
      <c r="BA67" s="359"/>
      <c r="BB67" s="364"/>
      <c r="BC67" s="364"/>
      <c r="BD67" s="355"/>
      <c r="BE67" s="355"/>
      <c r="BF67" s="273"/>
      <c r="BG67" s="273"/>
      <c r="BH67" s="273"/>
      <c r="BI67" s="273"/>
      <c r="BJ67" s="273"/>
      <c r="BK67" s="273"/>
      <c r="BL67" s="273"/>
      <c r="BM67" s="273"/>
      <c r="BN67" s="273"/>
      <c r="BO67" s="273"/>
      <c r="BP67" s="273"/>
      <c r="BQ67" s="273"/>
      <c r="BR67" s="273"/>
      <c r="BS67" s="273"/>
      <c r="BT67" s="273"/>
      <c r="BU67" s="273"/>
      <c r="BV67" s="273"/>
      <c r="BW67" s="273"/>
      <c r="BX67" s="273"/>
      <c r="BY67" s="273"/>
      <c r="BZ67" s="273"/>
      <c r="CA67" s="273"/>
      <c r="CB67" s="273"/>
      <c r="CC67" s="273"/>
      <c r="CD67" s="273"/>
      <c r="CE67" s="273"/>
      <c r="CF67" s="273"/>
      <c r="CG67" s="273"/>
      <c r="CH67" s="273"/>
      <c r="CI67" s="273"/>
      <c r="CJ67" s="273"/>
      <c r="CK67" s="273"/>
      <c r="CL67" s="273"/>
      <c r="CM67" s="273"/>
      <c r="CN67" s="273"/>
      <c r="CO67" s="273"/>
      <c r="CP67" s="273"/>
      <c r="CQ67" s="273"/>
      <c r="CR67" s="273"/>
      <c r="CS67" s="273"/>
      <c r="CT67" s="273"/>
      <c r="CU67" s="273"/>
      <c r="CV67" s="273"/>
      <c r="CW67" s="273"/>
      <c r="CX67" s="273"/>
      <c r="CY67" s="273"/>
      <c r="CZ67" s="273"/>
      <c r="DA67" s="273"/>
      <c r="DB67" s="273"/>
      <c r="DC67" s="273"/>
      <c r="DD67" s="273"/>
      <c r="DE67" s="273"/>
      <c r="DF67" s="273"/>
      <c r="DG67" s="273"/>
      <c r="DH67" s="273"/>
      <c r="DI67" s="273"/>
      <c r="DJ67" s="273"/>
      <c r="DK67" s="273"/>
      <c r="DL67" s="273"/>
      <c r="DM67" s="273"/>
      <c r="DN67" s="273"/>
      <c r="DO67" s="273"/>
      <c r="DP67" s="273"/>
      <c r="DQ67" s="273"/>
      <c r="DR67" s="273"/>
      <c r="DS67" s="273"/>
      <c r="DT67" s="273"/>
      <c r="DU67" s="273"/>
      <c r="DV67" s="273"/>
      <c r="DW67" s="273"/>
      <c r="DX67" s="273"/>
      <c r="DY67" s="273"/>
      <c r="DZ67" s="273"/>
      <c r="EA67" s="273"/>
      <c r="EB67" s="273"/>
      <c r="EC67" s="273"/>
      <c r="ED67" s="273"/>
      <c r="EE67" s="273"/>
      <c r="EF67" s="273"/>
      <c r="EG67" s="273"/>
      <c r="EH67" s="273"/>
      <c r="EI67" s="273"/>
      <c r="EJ67" s="273"/>
      <c r="EK67" s="273"/>
      <c r="EL67" s="273"/>
      <c r="EM67" s="273"/>
      <c r="EN67" s="273"/>
      <c r="EO67" s="273"/>
      <c r="EP67" s="273"/>
      <c r="EQ67" s="273"/>
      <c r="ER67" s="273"/>
      <c r="ES67" s="273"/>
      <c r="ET67" s="273"/>
      <c r="EU67" s="273"/>
      <c r="EV67" s="273"/>
      <c r="EW67" s="273"/>
      <c r="EX67" s="273"/>
      <c r="EY67" s="273"/>
      <c r="EZ67" s="273"/>
      <c r="FA67" s="273"/>
      <c r="FB67" s="273"/>
      <c r="FC67" s="273"/>
      <c r="FD67" s="273"/>
      <c r="FE67" s="273"/>
      <c r="FF67" s="273"/>
      <c r="FG67" s="273"/>
      <c r="FH67" s="273"/>
      <c r="FI67" s="273"/>
      <c r="FJ67" s="273"/>
      <c r="FK67" s="273"/>
      <c r="FL67" s="273"/>
      <c r="FM67" s="273"/>
      <c r="FN67" s="273"/>
      <c r="FO67" s="273"/>
      <c r="FP67" s="273"/>
      <c r="FQ67" s="273"/>
      <c r="FR67" s="273"/>
      <c r="FS67" s="273"/>
      <c r="FT67" s="273"/>
      <c r="FU67" s="273"/>
      <c r="FV67" s="273"/>
      <c r="FW67" s="273"/>
      <c r="FX67" s="273"/>
      <c r="FY67" s="273"/>
      <c r="FZ67" s="273"/>
      <c r="GA67" s="273"/>
      <c r="GB67" s="273"/>
      <c r="GC67" s="273"/>
      <c r="GD67" s="273"/>
      <c r="GE67" s="273"/>
      <c r="GF67" s="273"/>
      <c r="GG67" s="273"/>
      <c r="GH67" s="273"/>
      <c r="GI67" s="273"/>
      <c r="GJ67" s="273"/>
      <c r="GK67" s="273"/>
      <c r="GL67" s="273"/>
      <c r="GM67" s="273"/>
      <c r="GN67" s="273"/>
      <c r="GO67" s="273"/>
      <c r="GP67" s="273"/>
      <c r="GQ67" s="273"/>
      <c r="GR67" s="273"/>
      <c r="GS67" s="273"/>
      <c r="GT67" s="273"/>
      <c r="GU67" s="273"/>
      <c r="GV67" s="273"/>
      <c r="GW67" s="273"/>
      <c r="GX67" s="273"/>
      <c r="GY67" s="273"/>
      <c r="GZ67" s="273"/>
      <c r="HA67" s="273"/>
      <c r="HB67" s="273"/>
      <c r="HC67" s="273"/>
      <c r="HD67" s="273"/>
      <c r="HE67" s="273"/>
      <c r="HF67" s="273"/>
      <c r="HG67" s="273"/>
      <c r="HH67" s="273"/>
      <c r="HI67" s="273"/>
      <c r="HJ67" s="273"/>
      <c r="HK67" s="273"/>
      <c r="HL67" s="273"/>
      <c r="HM67" s="273"/>
      <c r="HN67" s="273"/>
      <c r="HO67" s="273"/>
      <c r="HP67" s="273"/>
      <c r="HQ67" s="273"/>
      <c r="HR67" s="273"/>
      <c r="HS67" s="273"/>
      <c r="HT67" s="273"/>
      <c r="HU67" s="273"/>
      <c r="HV67" s="273"/>
      <c r="HW67" s="273"/>
      <c r="HX67" s="273"/>
      <c r="HY67" s="273"/>
      <c r="HZ67" s="273"/>
      <c r="IA67" s="273"/>
      <c r="IB67" s="273"/>
      <c r="IC67" s="273"/>
      <c r="ID67" s="273"/>
      <c r="IE67" s="273"/>
      <c r="IF67" s="273"/>
      <c r="IG67" s="273"/>
      <c r="IH67" s="273"/>
      <c r="II67" s="273"/>
      <c r="IJ67" s="273"/>
      <c r="IK67" s="273"/>
      <c r="IL67" s="273"/>
      <c r="IM67" s="273"/>
      <c r="IN67" s="273"/>
      <c r="IO67" s="273"/>
      <c r="IP67" s="273"/>
      <c r="IQ67" s="273"/>
      <c r="IR67" s="273"/>
      <c r="IS67" s="273"/>
      <c r="IT67" s="273"/>
      <c r="IU67" s="273"/>
      <c r="IV67" s="273"/>
      <c r="IW67" s="273"/>
      <c r="IX67" s="273"/>
      <c r="IY67" s="273"/>
      <c r="IZ67" s="273"/>
      <c r="JA67" s="273"/>
      <c r="JB67" s="273"/>
      <c r="JC67" s="273"/>
      <c r="JD67" s="273"/>
      <c r="JE67" s="273"/>
      <c r="JF67" s="273"/>
      <c r="JG67" s="273"/>
      <c r="JH67" s="273"/>
      <c r="JI67" s="273"/>
      <c r="JJ67" s="273"/>
      <c r="JK67" s="273"/>
      <c r="JL67" s="273"/>
      <c r="JM67" s="273"/>
      <c r="JN67" s="273"/>
      <c r="JO67" s="273"/>
      <c r="JP67" s="273"/>
      <c r="JQ67" s="273"/>
      <c r="JR67" s="273"/>
      <c r="JS67" s="273"/>
      <c r="JT67" s="273"/>
      <c r="JU67" s="273"/>
      <c r="JV67" s="273"/>
      <c r="JW67" s="273"/>
      <c r="JX67" s="273"/>
      <c r="JY67" s="273"/>
      <c r="JZ67" s="273"/>
      <c r="KA67" s="273"/>
      <c r="KB67" s="273"/>
      <c r="KC67" s="273"/>
      <c r="KD67" s="273"/>
      <c r="KE67" s="273"/>
      <c r="KF67" s="273"/>
      <c r="KG67" s="273"/>
      <c r="KH67" s="273"/>
      <c r="KI67" s="273"/>
      <c r="KJ67" s="273"/>
      <c r="KK67" s="273"/>
      <c r="KL67" s="273"/>
      <c r="KM67" s="273"/>
      <c r="KN67" s="273"/>
      <c r="KO67" s="273"/>
      <c r="KP67" s="273"/>
      <c r="KQ67" s="273"/>
      <c r="KR67" s="273"/>
      <c r="KS67" s="273"/>
      <c r="KT67" s="273"/>
      <c r="KU67" s="273"/>
      <c r="KV67" s="273"/>
      <c r="KW67" s="273"/>
      <c r="KX67" s="273"/>
      <c r="KY67" s="273"/>
      <c r="KZ67" s="273"/>
      <c r="LA67" s="273"/>
      <c r="LB67" s="273"/>
      <c r="LC67" s="273"/>
      <c r="LD67" s="273"/>
      <c r="LE67" s="273"/>
      <c r="LF67" s="273"/>
      <c r="LG67" s="273"/>
      <c r="LH67" s="273"/>
      <c r="LI67" s="273"/>
      <c r="LJ67" s="273"/>
      <c r="LK67" s="273"/>
      <c r="LL67" s="273"/>
      <c r="LM67" s="273"/>
      <c r="LN67" s="273"/>
      <c r="LO67" s="273"/>
      <c r="LP67" s="273"/>
      <c r="LQ67" s="273"/>
      <c r="LR67" s="273"/>
      <c r="LS67" s="273"/>
      <c r="LT67" s="273"/>
      <c r="LU67" s="273"/>
      <c r="LV67" s="273"/>
      <c r="LW67" s="273"/>
      <c r="LX67" s="273"/>
      <c r="LY67" s="273"/>
      <c r="LZ67" s="273"/>
      <c r="MA67" s="273"/>
      <c r="MB67" s="273"/>
      <c r="MC67" s="273"/>
      <c r="MD67" s="273"/>
      <c r="ME67" s="273"/>
      <c r="MF67" s="273"/>
      <c r="MG67" s="273"/>
      <c r="MH67" s="273"/>
      <c r="MI67" s="273"/>
      <c r="MJ67" s="273"/>
      <c r="MK67" s="273"/>
      <c r="ML67" s="273"/>
      <c r="MM67" s="273"/>
      <c r="MN67" s="273"/>
      <c r="MO67" s="273"/>
      <c r="MP67" s="273"/>
      <c r="MQ67" s="273"/>
      <c r="MR67" s="273"/>
      <c r="MS67" s="273"/>
      <c r="MT67" s="273"/>
      <c r="MU67" s="273"/>
      <c r="MV67" s="273"/>
      <c r="MW67" s="273"/>
      <c r="MX67" s="273"/>
      <c r="MY67" s="273"/>
      <c r="MZ67" s="273"/>
      <c r="NA67" s="273"/>
      <c r="NB67" s="273"/>
      <c r="NC67" s="273"/>
      <c r="ND67" s="273"/>
      <c r="NE67" s="273"/>
      <c r="NF67" s="273"/>
      <c r="NG67" s="273"/>
      <c r="NH67" s="273"/>
      <c r="NI67" s="273"/>
      <c r="NJ67" s="273"/>
      <c r="NK67" s="273"/>
      <c r="NL67" s="273"/>
      <c r="NM67" s="273"/>
      <c r="NN67" s="273"/>
      <c r="NO67" s="273"/>
      <c r="NP67" s="273"/>
      <c r="NQ67" s="273"/>
      <c r="NR67" s="273"/>
      <c r="NS67" s="273"/>
      <c r="NT67" s="273"/>
      <c r="NU67" s="273"/>
      <c r="NV67" s="273"/>
      <c r="NW67" s="273"/>
      <c r="NX67" s="273"/>
      <c r="NY67" s="273"/>
      <c r="NZ67" s="273"/>
      <c r="OA67" s="273"/>
      <c r="OB67" s="273"/>
      <c r="OC67" s="273"/>
      <c r="OD67" s="273"/>
      <c r="OE67" s="273"/>
      <c r="OF67" s="273"/>
      <c r="OG67" s="273"/>
      <c r="OH67" s="273"/>
      <c r="OI67" s="273"/>
      <c r="OJ67" s="273"/>
      <c r="OK67" s="273"/>
      <c r="OL67" s="273"/>
      <c r="OM67" s="273"/>
      <c r="ON67" s="273"/>
      <c r="OO67" s="273"/>
      <c r="OP67" s="273"/>
      <c r="OQ67" s="273"/>
      <c r="OR67" s="273"/>
      <c r="OS67" s="273"/>
      <c r="OT67" s="273"/>
      <c r="OU67" s="273"/>
      <c r="OV67" s="273"/>
      <c r="OW67" s="273"/>
      <c r="OX67" s="273"/>
      <c r="OY67" s="273"/>
      <c r="OZ67" s="273"/>
      <c r="PA67" s="273"/>
      <c r="PB67" s="273"/>
      <c r="PC67" s="273"/>
      <c r="PD67" s="273"/>
      <c r="PE67" s="273"/>
      <c r="PF67" s="273"/>
      <c r="PG67" s="273"/>
      <c r="PH67" s="273"/>
      <c r="PI67" s="273"/>
      <c r="PJ67" s="273"/>
      <c r="PK67" s="273"/>
      <c r="PL67" s="273"/>
      <c r="PM67" s="273"/>
      <c r="PN67" s="273"/>
      <c r="PO67" s="273"/>
      <c r="PP67" s="273"/>
      <c r="PQ67" s="273"/>
      <c r="PR67" s="273"/>
      <c r="PS67" s="273"/>
      <c r="PT67" s="273"/>
      <c r="PU67" s="273"/>
      <c r="PV67" s="273"/>
      <c r="PW67" s="273"/>
      <c r="PX67" s="273"/>
      <c r="PY67" s="273"/>
      <c r="PZ67" s="273"/>
      <c r="QA67" s="273"/>
      <c r="QB67" s="273"/>
      <c r="QC67" s="273"/>
      <c r="QD67" s="273"/>
      <c r="QE67" s="273"/>
      <c r="QF67" s="273"/>
      <c r="QG67" s="273"/>
      <c r="QH67" s="273"/>
      <c r="QI67" s="273"/>
      <c r="QJ67" s="273"/>
      <c r="QK67" s="273"/>
      <c r="QL67" s="273"/>
      <c r="QM67" s="273"/>
      <c r="QN67" s="273"/>
      <c r="QO67" s="273"/>
      <c r="QP67" s="273"/>
      <c r="QQ67" s="273"/>
      <c r="QR67" s="273"/>
      <c r="QS67" s="273"/>
      <c r="QT67" s="273"/>
      <c r="QU67" s="273"/>
      <c r="QV67" s="273"/>
      <c r="QW67" s="273"/>
      <c r="QX67" s="273"/>
      <c r="QY67" s="273"/>
      <c r="QZ67" s="273"/>
      <c r="RA67" s="273"/>
      <c r="RB67" s="273"/>
      <c r="RC67" s="273"/>
      <c r="RD67" s="273"/>
      <c r="RE67" s="273"/>
      <c r="RF67" s="273"/>
      <c r="RG67" s="273"/>
      <c r="RH67" s="273"/>
      <c r="RI67" s="273"/>
      <c r="RJ67" s="273"/>
      <c r="RK67" s="273"/>
      <c r="RL67" s="273"/>
      <c r="RM67" s="273"/>
      <c r="RN67" s="273"/>
      <c r="RO67" s="273"/>
      <c r="RP67" s="273"/>
      <c r="RQ67" s="273"/>
      <c r="RR67" s="273"/>
      <c r="RS67" s="273"/>
      <c r="RT67" s="273"/>
      <c r="RU67" s="273"/>
      <c r="RV67" s="273"/>
      <c r="RW67" s="273"/>
      <c r="RX67" s="273"/>
      <c r="RY67" s="273"/>
      <c r="RZ67" s="273"/>
      <c r="SA67" s="273"/>
      <c r="SB67" s="273"/>
      <c r="SC67" s="273"/>
      <c r="SD67" s="273"/>
      <c r="SE67" s="273"/>
      <c r="SF67" s="273"/>
      <c r="SG67" s="273"/>
      <c r="SH67" s="273"/>
      <c r="SI67" s="273"/>
      <c r="SJ67" s="273"/>
      <c r="SK67" s="273"/>
      <c r="SL67" s="273"/>
      <c r="SM67" s="273"/>
      <c r="SN67" s="273"/>
      <c r="SO67" s="273"/>
      <c r="SP67" s="273"/>
      <c r="SQ67" s="273"/>
      <c r="SR67" s="273"/>
      <c r="SS67" s="273"/>
      <c r="ST67" s="273"/>
      <c r="SU67" s="273"/>
      <c r="SV67" s="273"/>
      <c r="SW67" s="273"/>
      <c r="SX67" s="273"/>
      <c r="SY67" s="273"/>
      <c r="SZ67" s="273"/>
      <c r="TA67" s="273"/>
      <c r="TB67" s="273"/>
      <c r="TC67" s="273"/>
      <c r="TD67" s="273"/>
      <c r="TE67" s="273"/>
      <c r="TF67" s="273"/>
      <c r="TG67" s="273"/>
      <c r="TH67" s="273"/>
      <c r="TI67" s="273"/>
      <c r="TJ67" s="273"/>
      <c r="TK67" s="273"/>
      <c r="TL67" s="273"/>
      <c r="TM67" s="273"/>
      <c r="TN67" s="273"/>
      <c r="TO67" s="273"/>
      <c r="TP67" s="273"/>
      <c r="TQ67" s="273"/>
      <c r="TR67" s="273"/>
      <c r="TS67" s="273"/>
      <c r="TT67" s="273"/>
      <c r="TU67" s="273"/>
      <c r="TV67" s="273"/>
      <c r="TW67" s="273"/>
      <c r="TX67" s="273"/>
      <c r="TY67" s="273"/>
      <c r="TZ67" s="273"/>
      <c r="UA67" s="273"/>
      <c r="UB67" s="273"/>
      <c r="UC67" s="273"/>
      <c r="UD67" s="273"/>
      <c r="UE67" s="273"/>
      <c r="UF67" s="273"/>
      <c r="UG67" s="273"/>
      <c r="UH67" s="273"/>
      <c r="UI67" s="273"/>
      <c r="UJ67" s="273"/>
      <c r="UK67" s="273"/>
      <c r="UL67" s="273"/>
      <c r="UM67" s="273"/>
      <c r="UN67" s="273"/>
      <c r="UO67" s="273"/>
      <c r="UP67" s="273"/>
      <c r="UQ67" s="273"/>
      <c r="UR67" s="273"/>
      <c r="US67" s="273"/>
      <c r="UT67" s="273"/>
      <c r="UU67" s="273"/>
      <c r="UV67" s="273"/>
      <c r="UW67" s="273"/>
      <c r="UX67" s="273"/>
      <c r="UY67" s="273"/>
      <c r="UZ67" s="273"/>
      <c r="VA67" s="273"/>
      <c r="VB67" s="273"/>
      <c r="VC67" s="273"/>
      <c r="VD67" s="273"/>
      <c r="VE67" s="273"/>
      <c r="VF67" s="273"/>
      <c r="VG67" s="273"/>
      <c r="VH67" s="273"/>
      <c r="VI67" s="273"/>
      <c r="VJ67" s="273"/>
      <c r="VK67" s="273"/>
      <c r="VL67" s="273"/>
      <c r="VM67" s="273"/>
      <c r="VN67" s="273"/>
      <c r="VO67" s="273"/>
      <c r="VP67" s="273"/>
      <c r="VQ67" s="273"/>
      <c r="VR67" s="273"/>
      <c r="VS67" s="273"/>
      <c r="VT67" s="273"/>
      <c r="VU67" s="273"/>
      <c r="VV67" s="273"/>
      <c r="VW67" s="273"/>
      <c r="VX67" s="273"/>
      <c r="VY67" s="273"/>
      <c r="VZ67" s="273"/>
      <c r="WA67" s="273"/>
      <c r="WB67" s="273"/>
      <c r="WC67" s="273"/>
      <c r="WD67" s="273"/>
      <c r="WE67" s="273"/>
      <c r="WF67" s="273"/>
      <c r="WG67" s="273"/>
      <c r="WH67" s="273"/>
      <c r="WI67" s="273"/>
      <c r="WJ67" s="273"/>
      <c r="WK67" s="273"/>
      <c r="WL67" s="273"/>
      <c r="WM67" s="273"/>
      <c r="WN67" s="273"/>
      <c r="WO67" s="273"/>
      <c r="WP67" s="273"/>
      <c r="WQ67" s="273"/>
      <c r="WR67" s="273"/>
      <c r="WS67" s="273"/>
      <c r="WT67" s="273"/>
      <c r="WU67" s="273"/>
      <c r="WV67" s="273"/>
      <c r="WW67" s="273"/>
      <c r="WX67" s="273"/>
      <c r="WY67" s="273"/>
      <c r="WZ67" s="273"/>
      <c r="XA67" s="273"/>
      <c r="XB67" s="273"/>
      <c r="XC67" s="273"/>
      <c r="XD67" s="273"/>
      <c r="XE67" s="273"/>
      <c r="XF67" s="273"/>
      <c r="XG67" s="273"/>
      <c r="XH67" s="273"/>
      <c r="XI67" s="273"/>
      <c r="XJ67" s="273"/>
      <c r="XK67" s="273"/>
      <c r="XL67" s="273"/>
      <c r="XM67" s="273"/>
      <c r="XN67" s="273"/>
      <c r="XO67" s="273"/>
      <c r="XP67" s="273"/>
      <c r="XQ67" s="273"/>
      <c r="XR67" s="273"/>
      <c r="XS67" s="273"/>
      <c r="XT67" s="273"/>
      <c r="XU67" s="273"/>
      <c r="XV67" s="273"/>
      <c r="XW67" s="273"/>
      <c r="XX67" s="273"/>
      <c r="XY67" s="273"/>
      <c r="XZ67" s="273"/>
      <c r="YA67" s="273"/>
      <c r="YB67" s="273"/>
      <c r="YC67" s="273"/>
      <c r="YD67" s="273"/>
      <c r="YE67" s="273"/>
      <c r="YF67" s="273"/>
      <c r="YG67" s="273"/>
      <c r="YH67" s="273"/>
      <c r="YI67" s="273"/>
      <c r="YJ67" s="273"/>
      <c r="YK67" s="273"/>
      <c r="YL67" s="273"/>
      <c r="YM67" s="273"/>
      <c r="YN67" s="273"/>
      <c r="YO67" s="273"/>
      <c r="YP67" s="273"/>
      <c r="YQ67" s="273"/>
      <c r="YR67" s="273"/>
      <c r="YS67" s="273"/>
      <c r="YT67" s="273"/>
      <c r="YU67" s="273"/>
      <c r="YV67" s="273"/>
      <c r="YW67" s="273"/>
      <c r="YX67" s="273"/>
      <c r="YY67" s="273"/>
      <c r="YZ67" s="273"/>
      <c r="ZA67" s="273"/>
      <c r="ZB67" s="273"/>
      <c r="ZC67" s="273"/>
      <c r="ZD67" s="273"/>
      <c r="ZE67" s="273"/>
      <c r="ZF67" s="273"/>
      <c r="ZG67" s="273"/>
      <c r="ZH67" s="273"/>
      <c r="ZI67" s="273"/>
      <c r="ZJ67" s="273"/>
      <c r="ZK67" s="273"/>
      <c r="ZL67" s="273"/>
      <c r="ZM67" s="273"/>
      <c r="ZN67" s="273"/>
      <c r="ZO67" s="273"/>
      <c r="ZP67" s="273"/>
      <c r="ZQ67" s="273"/>
      <c r="ZR67" s="273"/>
      <c r="ZS67" s="273"/>
      <c r="ZT67" s="273"/>
      <c r="ZU67" s="273"/>
      <c r="ZV67" s="273"/>
      <c r="ZW67" s="273"/>
      <c r="ZX67" s="273"/>
      <c r="ZY67" s="273"/>
      <c r="ZZ67" s="273"/>
      <c r="AAA67" s="273"/>
      <c r="AAB67" s="273"/>
      <c r="AAC67" s="273"/>
      <c r="AAD67" s="273"/>
      <c r="AAE67" s="273"/>
      <c r="AAF67" s="273"/>
      <c r="AAG67" s="273"/>
      <c r="AAH67" s="273"/>
      <c r="AAI67" s="273"/>
      <c r="AAJ67" s="273"/>
      <c r="AAK67" s="273"/>
      <c r="AAL67" s="273"/>
      <c r="AAM67" s="273"/>
      <c r="AAN67" s="273"/>
      <c r="AAO67" s="273"/>
      <c r="AAP67" s="273"/>
      <c r="AAQ67" s="273"/>
      <c r="AAR67" s="273"/>
      <c r="AAS67" s="273"/>
      <c r="AAT67" s="273"/>
      <c r="AAU67" s="273"/>
      <c r="AAV67" s="273"/>
      <c r="AAW67" s="273"/>
      <c r="AAX67" s="273"/>
      <c r="AAY67" s="273"/>
      <c r="AAZ67" s="273"/>
      <c r="ABA67" s="273"/>
      <c r="ABB67" s="273"/>
      <c r="ABC67" s="273"/>
      <c r="ABD67" s="273"/>
      <c r="ABE67" s="273"/>
      <c r="ABF67" s="273"/>
      <c r="ABG67" s="273"/>
      <c r="ABH67" s="273"/>
      <c r="ABI67" s="273"/>
      <c r="ABJ67" s="273"/>
      <c r="ABK67" s="273"/>
      <c r="ABL67" s="273"/>
      <c r="ABM67" s="273"/>
      <c r="ABN67" s="273"/>
      <c r="ABO67" s="273"/>
      <c r="ABP67" s="273"/>
      <c r="ABQ67" s="273"/>
      <c r="ABR67" s="273"/>
      <c r="ABS67" s="273"/>
      <c r="ABT67" s="273"/>
      <c r="ABU67" s="273"/>
      <c r="ABV67" s="273"/>
      <c r="ABW67" s="273"/>
      <c r="ABX67" s="273"/>
      <c r="ABY67" s="273"/>
      <c r="ABZ67" s="273"/>
      <c r="ACA67" s="273"/>
      <c r="ACB67" s="273"/>
      <c r="ACC67" s="273"/>
      <c r="ACD67" s="273"/>
      <c r="ACE67" s="273"/>
      <c r="ACF67" s="273"/>
      <c r="ACG67" s="273"/>
      <c r="ACH67" s="273"/>
      <c r="ACI67" s="273"/>
      <c r="ACJ67" s="273"/>
      <c r="ACK67" s="273"/>
      <c r="ACL67" s="273"/>
      <c r="ACM67" s="273"/>
      <c r="ACN67" s="273"/>
      <c r="ACO67" s="273"/>
      <c r="ACP67" s="273"/>
      <c r="ACQ67" s="273"/>
      <c r="ACR67" s="273"/>
      <c r="ACS67" s="273"/>
      <c r="ACT67" s="273"/>
      <c r="ACU67" s="273"/>
      <c r="ACV67" s="273"/>
      <c r="ACW67" s="273"/>
      <c r="ACX67" s="273"/>
      <c r="ACY67" s="273"/>
      <c r="ACZ67" s="273"/>
      <c r="ADA67" s="273"/>
      <c r="ADB67" s="273"/>
      <c r="ADC67" s="273"/>
      <c r="ADD67" s="273"/>
      <c r="ADE67" s="273"/>
      <c r="ADF67" s="273"/>
      <c r="ADG67" s="273"/>
      <c r="ADH67" s="273"/>
      <c r="ADI67" s="273"/>
      <c r="ADJ67" s="273"/>
      <c r="ADK67" s="273"/>
      <c r="ADL67" s="273"/>
      <c r="ADM67" s="273"/>
      <c r="ADN67" s="273"/>
      <c r="ADO67" s="273"/>
      <c r="ADP67" s="273"/>
      <c r="ADQ67" s="273"/>
      <c r="ADR67" s="273"/>
      <c r="ADS67" s="273"/>
      <c r="ADT67" s="273"/>
      <c r="ADU67" s="273"/>
      <c r="ADV67" s="273"/>
      <c r="ADW67" s="273"/>
      <c r="ADX67" s="273"/>
      <c r="ADY67" s="273"/>
      <c r="ADZ67" s="273"/>
      <c r="AEA67" s="273"/>
      <c r="AEB67" s="273"/>
      <c r="AEC67" s="273"/>
      <c r="AED67" s="273"/>
      <c r="AEE67" s="273"/>
      <c r="AEF67" s="273"/>
      <c r="AEG67" s="273"/>
      <c r="AEH67" s="273"/>
      <c r="AEI67" s="273"/>
      <c r="AEJ67" s="273"/>
      <c r="AEK67" s="273"/>
      <c r="AEL67" s="273"/>
      <c r="AEM67" s="273"/>
      <c r="AEN67" s="273"/>
      <c r="AEO67" s="273"/>
      <c r="AEP67" s="273"/>
      <c r="AEQ67" s="273"/>
      <c r="AER67" s="273"/>
      <c r="AES67" s="273"/>
      <c r="AET67" s="273"/>
      <c r="AEU67" s="273"/>
      <c r="AEV67" s="273"/>
      <c r="AEW67" s="273"/>
      <c r="AEX67" s="273"/>
      <c r="AEY67" s="273"/>
      <c r="AEZ67" s="273"/>
      <c r="AFA67" s="273"/>
      <c r="AFB67" s="273"/>
      <c r="AFC67" s="273"/>
      <c r="AFD67" s="273"/>
      <c r="AFE67" s="273"/>
      <c r="AFF67" s="273"/>
      <c r="AFG67" s="273"/>
      <c r="AFH67" s="273"/>
      <c r="AFI67" s="273"/>
      <c r="AFJ67" s="273"/>
      <c r="AFK67" s="273"/>
      <c r="AFL67" s="273"/>
      <c r="AFM67" s="273"/>
      <c r="AFN67" s="273"/>
      <c r="AFO67" s="273"/>
      <c r="AFP67" s="273"/>
      <c r="AFQ67" s="273"/>
      <c r="AFR67" s="273"/>
      <c r="AFS67" s="273"/>
      <c r="AFT67" s="273"/>
      <c r="AFU67" s="273"/>
      <c r="AFV67" s="273"/>
      <c r="AFW67" s="273"/>
      <c r="AFX67" s="273"/>
      <c r="AFY67" s="273"/>
      <c r="AFZ67" s="273"/>
      <c r="AGA67" s="273"/>
      <c r="AGB67" s="273"/>
      <c r="AGC67" s="273"/>
      <c r="AGD67" s="273"/>
      <c r="AGE67" s="273"/>
      <c r="AGF67" s="273"/>
      <c r="AGG67" s="273"/>
      <c r="AGH67" s="273"/>
      <c r="AGI67" s="273"/>
      <c r="AGJ67" s="273"/>
      <c r="AGK67" s="273"/>
      <c r="AGL67" s="273"/>
      <c r="AGM67" s="273"/>
      <c r="AGN67" s="273"/>
      <c r="AGO67" s="273"/>
      <c r="AGP67" s="273"/>
      <c r="AGQ67" s="273"/>
      <c r="AGR67" s="273"/>
      <c r="AGS67" s="273"/>
      <c r="AGT67" s="273"/>
      <c r="AGU67" s="273"/>
      <c r="AGV67" s="273"/>
      <c r="AGW67" s="273"/>
      <c r="AGX67" s="273"/>
      <c r="AGY67" s="273"/>
      <c r="AGZ67" s="273"/>
      <c r="AHA67" s="273"/>
      <c r="AHB67" s="273"/>
      <c r="AHC67" s="273"/>
      <c r="AHD67" s="273"/>
      <c r="AHE67" s="273"/>
      <c r="AHF67" s="273"/>
      <c r="AHG67" s="273"/>
      <c r="AHH67" s="273"/>
      <c r="AHI67" s="273"/>
      <c r="AHJ67" s="273"/>
      <c r="AHK67" s="273"/>
      <c r="AHL67" s="273"/>
      <c r="AHM67" s="273"/>
      <c r="AHN67" s="273"/>
      <c r="AHO67" s="273"/>
      <c r="AHP67" s="273"/>
      <c r="AHQ67" s="273"/>
      <c r="AHR67" s="273"/>
      <c r="AHS67" s="273"/>
      <c r="AHT67" s="273"/>
      <c r="AHU67" s="273"/>
      <c r="AHV67" s="273"/>
      <c r="AHW67" s="273"/>
      <c r="AHX67" s="273"/>
      <c r="AHY67" s="273"/>
      <c r="AHZ67" s="273"/>
      <c r="AIA67" s="273"/>
      <c r="AIB67" s="273"/>
      <c r="AIC67" s="273"/>
      <c r="AID67" s="273"/>
      <c r="AIE67" s="273"/>
      <c r="AIF67" s="273"/>
      <c r="AIG67" s="273"/>
      <c r="AIH67" s="273"/>
      <c r="AII67" s="273"/>
      <c r="AIJ67" s="273"/>
      <c r="AIK67" s="273"/>
      <c r="AIL67" s="273"/>
      <c r="AIM67" s="273"/>
      <c r="AIN67" s="273"/>
      <c r="AIO67" s="273"/>
      <c r="AIP67" s="273"/>
      <c r="AIQ67" s="273"/>
      <c r="AIR67" s="273"/>
      <c r="AIS67" s="273"/>
      <c r="AIT67" s="273"/>
      <c r="AIU67" s="273"/>
      <c r="AIV67" s="273"/>
      <c r="AIW67" s="273"/>
      <c r="AIX67" s="273"/>
      <c r="AIY67" s="273"/>
      <c r="AIZ67" s="273"/>
      <c r="AJA67" s="273"/>
      <c r="AJB67" s="273"/>
      <c r="AJC67" s="273"/>
      <c r="AJD67" s="273"/>
      <c r="AJE67" s="273"/>
      <c r="AJF67" s="273"/>
      <c r="AJG67" s="273"/>
      <c r="AJH67" s="273"/>
      <c r="AJI67" s="273"/>
      <c r="AJJ67" s="273"/>
      <c r="AJK67" s="273"/>
      <c r="AJL67" s="273"/>
      <c r="AJM67" s="273"/>
      <c r="AJN67" s="273"/>
      <c r="AJO67" s="273"/>
      <c r="AJP67" s="273"/>
      <c r="AJQ67" s="273"/>
      <c r="AJR67" s="273"/>
      <c r="AJS67" s="273"/>
      <c r="AJT67" s="273"/>
      <c r="AJU67" s="273"/>
      <c r="AJV67" s="273"/>
      <c r="AJW67" s="273"/>
      <c r="AJX67" s="273"/>
      <c r="AJY67" s="273"/>
      <c r="AJZ67" s="273"/>
      <c r="AKA67" s="273"/>
      <c r="AKB67" s="273"/>
      <c r="AKC67" s="273"/>
      <c r="AKD67" s="273"/>
      <c r="AKE67" s="273"/>
      <c r="AKF67" s="273"/>
      <c r="AKG67" s="273"/>
      <c r="AKH67" s="273"/>
      <c r="AKI67" s="273"/>
      <c r="AKJ67" s="273"/>
      <c r="AKK67" s="273"/>
      <c r="AKL67" s="273"/>
      <c r="AKM67" s="273"/>
      <c r="AKN67" s="273"/>
      <c r="AKO67" s="273"/>
      <c r="AKP67" s="273"/>
      <c r="AKQ67" s="273"/>
      <c r="AKR67" s="273"/>
      <c r="AKS67" s="273"/>
      <c r="AKT67" s="273"/>
      <c r="AKU67" s="273"/>
      <c r="AKV67" s="273"/>
      <c r="AKW67" s="273"/>
      <c r="AKX67" s="273"/>
      <c r="AKY67" s="273"/>
      <c r="AKZ67" s="273"/>
      <c r="ALA67" s="273"/>
      <c r="ALB67" s="273"/>
      <c r="ALC67" s="273"/>
      <c r="ALD67" s="273"/>
      <c r="ALE67" s="273"/>
      <c r="ALF67" s="273"/>
      <c r="ALG67" s="273"/>
      <c r="ALH67" s="273"/>
      <c r="ALI67" s="273"/>
      <c r="ALJ67" s="273"/>
      <c r="ALK67" s="273"/>
      <c r="ALL67" s="273"/>
      <c r="ALM67" s="273"/>
      <c r="ALN67" s="273"/>
      <c r="ALO67" s="273"/>
      <c r="ALP67" s="273"/>
      <c r="ALQ67" s="273"/>
      <c r="ALR67" s="273"/>
      <c r="ALS67" s="273"/>
      <c r="ALT67" s="273"/>
      <c r="ALU67" s="273"/>
      <c r="ALV67" s="273"/>
      <c r="ALW67" s="273"/>
      <c r="ALX67" s="273"/>
      <c r="ALY67" s="273"/>
      <c r="ALZ67" s="273"/>
      <c r="AMA67" s="273"/>
      <c r="AMB67" s="273"/>
      <c r="AMC67" s="273"/>
      <c r="AMD67" s="273"/>
      <c r="AME67" s="273"/>
      <c r="AMF67" s="273"/>
      <c r="AMG67" s="273"/>
      <c r="AMH67" s="273"/>
      <c r="AMI67" s="273"/>
      <c r="AMJ67" s="273"/>
    </row>
    <row r="68" spans="1:1024" s="332" customFormat="1" ht="20.25" customHeight="1" x14ac:dyDescent="0.2">
      <c r="A68" s="341">
        <v>57</v>
      </c>
      <c r="B68" s="342"/>
      <c r="C68" s="379"/>
      <c r="D68" s="386" t="s">
        <v>84</v>
      </c>
      <c r="E68" s="344"/>
      <c r="F68" s="387"/>
      <c r="G68" s="387"/>
      <c r="H68" s="388"/>
      <c r="I68" s="388"/>
      <c r="J68" s="389"/>
      <c r="K68" s="388"/>
      <c r="L68" s="388"/>
      <c r="M68" s="388"/>
      <c r="N68" s="388"/>
      <c r="O68" s="389"/>
      <c r="P68" s="389"/>
      <c r="Q68" s="389"/>
      <c r="R68" s="367"/>
      <c r="S68" s="351"/>
      <c r="T68" s="362">
        <v>57</v>
      </c>
      <c r="U68" s="402" t="s">
        <v>84</v>
      </c>
      <c r="V68" s="388"/>
      <c r="W68" s="387"/>
      <c r="X68" s="387"/>
      <c r="Y68" s="388"/>
      <c r="Z68" s="388"/>
      <c r="AA68" s="389"/>
      <c r="AB68" s="388"/>
      <c r="AC68" s="388"/>
      <c r="AD68" s="388"/>
      <c r="AE68" s="388"/>
      <c r="AF68" s="388"/>
      <c r="AG68" s="388"/>
      <c r="AH68" s="388"/>
      <c r="AI68" s="388"/>
      <c r="AJ68" s="388"/>
      <c r="AK68" s="388"/>
      <c r="AL68" s="388"/>
      <c r="AM68" s="388"/>
      <c r="AN68" s="388"/>
      <c r="AO68" s="388"/>
      <c r="AP68" s="388"/>
      <c r="AQ68" s="388"/>
      <c r="AR68" s="391"/>
      <c r="AS68" s="391"/>
      <c r="AT68" s="388"/>
      <c r="AU68" s="388"/>
      <c r="AV68" s="388"/>
      <c r="AW68" s="388"/>
      <c r="AX68" s="388"/>
      <c r="AY68" s="388"/>
      <c r="AZ68" s="388"/>
      <c r="BA68" s="388"/>
      <c r="BB68" s="388"/>
      <c r="BC68" s="388"/>
      <c r="BD68" s="388"/>
      <c r="BE68" s="388"/>
    </row>
    <row r="69" spans="1:1024" ht="18" customHeight="1" x14ac:dyDescent="0.2">
      <c r="A69" s="341">
        <v>58</v>
      </c>
      <c r="B69" s="342">
        <v>2</v>
      </c>
      <c r="C69" s="368"/>
      <c r="D69" s="1627" t="s">
        <v>85</v>
      </c>
      <c r="E69" s="344" t="s">
        <v>49</v>
      </c>
      <c r="F69" s="394"/>
      <c r="G69" s="394"/>
      <c r="H69" s="395"/>
      <c r="I69" s="395"/>
      <c r="J69" s="396"/>
      <c r="K69" s="397"/>
      <c r="L69" s="397"/>
      <c r="M69" s="397"/>
      <c r="N69" s="397"/>
      <c r="O69" s="397"/>
      <c r="P69" s="398"/>
      <c r="Q69" s="398"/>
      <c r="R69" s="367"/>
      <c r="S69" s="351"/>
      <c r="T69" s="362">
        <v>58</v>
      </c>
      <c r="U69" s="1626" t="s">
        <v>85</v>
      </c>
      <c r="V69" s="363" t="s">
        <v>49</v>
      </c>
      <c r="W69" s="394"/>
      <c r="X69" s="394"/>
      <c r="Y69" s="395"/>
      <c r="Z69" s="395"/>
      <c r="AA69" s="396"/>
      <c r="AB69" s="364"/>
      <c r="AC69" s="355"/>
      <c r="AD69" s="355"/>
      <c r="AE69" s="356"/>
      <c r="AF69" s="365"/>
      <c r="AG69" s="365"/>
      <c r="AH69" s="365"/>
      <c r="AI69" s="365"/>
      <c r="AJ69" s="365"/>
      <c r="AK69" s="365"/>
      <c r="AL69" s="365"/>
      <c r="AM69" s="365"/>
      <c r="AN69" s="365"/>
      <c r="AO69" s="365"/>
      <c r="AP69" s="365"/>
      <c r="AQ69" s="365"/>
      <c r="AR69" s="358"/>
      <c r="AS69" s="358"/>
      <c r="AT69" s="359"/>
      <c r="AU69" s="359"/>
      <c r="AV69" s="359"/>
      <c r="AW69" s="359"/>
      <c r="AX69" s="359"/>
      <c r="AY69" s="359"/>
      <c r="AZ69" s="359"/>
      <c r="BA69" s="359"/>
      <c r="BB69" s="364"/>
      <c r="BC69" s="364"/>
      <c r="BD69" s="355"/>
      <c r="BE69" s="355"/>
      <c r="BF69" s="273"/>
      <c r="BG69" s="273"/>
      <c r="BH69" s="273"/>
      <c r="BI69" s="273"/>
      <c r="BJ69" s="273"/>
      <c r="BK69" s="273"/>
      <c r="BL69" s="273"/>
      <c r="BM69" s="273"/>
      <c r="BN69" s="273"/>
      <c r="BO69" s="273"/>
      <c r="BP69" s="273"/>
      <c r="BQ69" s="273"/>
      <c r="BR69" s="273"/>
      <c r="BS69" s="273"/>
      <c r="BT69" s="273"/>
      <c r="BU69" s="273"/>
      <c r="BV69" s="273"/>
      <c r="BW69" s="273"/>
      <c r="BX69" s="273"/>
      <c r="BY69" s="273"/>
      <c r="BZ69" s="273"/>
      <c r="CA69" s="273"/>
      <c r="CB69" s="273"/>
      <c r="CC69" s="273"/>
      <c r="CD69" s="273"/>
      <c r="CE69" s="273"/>
      <c r="CF69" s="273"/>
      <c r="CG69" s="273"/>
      <c r="CH69" s="273"/>
      <c r="CI69" s="273"/>
      <c r="CJ69" s="273"/>
      <c r="CK69" s="273"/>
      <c r="CL69" s="273"/>
      <c r="CM69" s="273"/>
      <c r="CN69" s="273"/>
      <c r="CO69" s="273"/>
      <c r="CP69" s="273"/>
      <c r="CQ69" s="273"/>
      <c r="CR69" s="273"/>
      <c r="CS69" s="273"/>
      <c r="CT69" s="273"/>
      <c r="CU69" s="273"/>
      <c r="CV69" s="273"/>
      <c r="CW69" s="273"/>
      <c r="CX69" s="273"/>
      <c r="CY69" s="273"/>
      <c r="CZ69" s="273"/>
      <c r="DA69" s="273"/>
      <c r="DB69" s="273"/>
      <c r="DC69" s="273"/>
      <c r="DD69" s="273"/>
      <c r="DE69" s="273"/>
      <c r="DF69" s="273"/>
      <c r="DG69" s="273"/>
      <c r="DH69" s="273"/>
      <c r="DI69" s="273"/>
      <c r="DJ69" s="273"/>
      <c r="DK69" s="273"/>
      <c r="DL69" s="273"/>
      <c r="DM69" s="273"/>
      <c r="DN69" s="273"/>
      <c r="DO69" s="273"/>
      <c r="DP69" s="273"/>
      <c r="DQ69" s="273"/>
      <c r="DR69" s="273"/>
      <c r="DS69" s="273"/>
      <c r="DT69" s="273"/>
      <c r="DU69" s="273"/>
      <c r="DV69" s="273"/>
      <c r="DW69" s="273"/>
      <c r="DX69" s="273"/>
      <c r="DY69" s="273"/>
      <c r="DZ69" s="273"/>
      <c r="EA69" s="273"/>
      <c r="EB69" s="273"/>
      <c r="EC69" s="273"/>
      <c r="ED69" s="273"/>
      <c r="EE69" s="273"/>
      <c r="EF69" s="273"/>
      <c r="EG69" s="273"/>
      <c r="EH69" s="273"/>
      <c r="EI69" s="273"/>
      <c r="EJ69" s="273"/>
      <c r="EK69" s="273"/>
      <c r="EL69" s="273"/>
      <c r="EM69" s="273"/>
      <c r="EN69" s="273"/>
      <c r="EO69" s="273"/>
      <c r="EP69" s="273"/>
      <c r="EQ69" s="273"/>
      <c r="ER69" s="273"/>
      <c r="ES69" s="273"/>
      <c r="ET69" s="273"/>
      <c r="EU69" s="273"/>
      <c r="EV69" s="273"/>
      <c r="EW69" s="273"/>
      <c r="EX69" s="273"/>
      <c r="EY69" s="273"/>
      <c r="EZ69" s="273"/>
      <c r="FA69" s="273"/>
      <c r="FB69" s="273"/>
      <c r="FC69" s="273"/>
      <c r="FD69" s="273"/>
      <c r="FE69" s="273"/>
      <c r="FF69" s="273"/>
      <c r="FG69" s="273"/>
      <c r="FH69" s="273"/>
      <c r="FI69" s="273"/>
      <c r="FJ69" s="273"/>
      <c r="FK69" s="273"/>
      <c r="FL69" s="273"/>
      <c r="FM69" s="273"/>
      <c r="FN69" s="273"/>
      <c r="FO69" s="273"/>
      <c r="FP69" s="273"/>
      <c r="FQ69" s="273"/>
      <c r="FR69" s="273"/>
      <c r="FS69" s="273"/>
      <c r="FT69" s="273"/>
      <c r="FU69" s="273"/>
      <c r="FV69" s="273"/>
      <c r="FW69" s="273"/>
      <c r="FX69" s="273"/>
      <c r="FY69" s="273"/>
      <c r="FZ69" s="273"/>
      <c r="GA69" s="273"/>
      <c r="GB69" s="273"/>
      <c r="GC69" s="273"/>
      <c r="GD69" s="273"/>
      <c r="GE69" s="273"/>
      <c r="GF69" s="273"/>
      <c r="GG69" s="273"/>
      <c r="GH69" s="273"/>
      <c r="GI69" s="273"/>
      <c r="GJ69" s="273"/>
      <c r="GK69" s="273"/>
      <c r="GL69" s="273"/>
      <c r="GM69" s="273"/>
      <c r="GN69" s="273"/>
      <c r="GO69" s="273"/>
      <c r="GP69" s="273"/>
      <c r="GQ69" s="273"/>
      <c r="GR69" s="273"/>
      <c r="GS69" s="273"/>
      <c r="GT69" s="273"/>
      <c r="GU69" s="273"/>
      <c r="GV69" s="273"/>
      <c r="GW69" s="273"/>
      <c r="GX69" s="273"/>
      <c r="GY69" s="273"/>
      <c r="GZ69" s="273"/>
      <c r="HA69" s="273"/>
      <c r="HB69" s="273"/>
      <c r="HC69" s="273"/>
      <c r="HD69" s="273"/>
      <c r="HE69" s="273"/>
      <c r="HF69" s="273"/>
      <c r="HG69" s="273"/>
      <c r="HH69" s="273"/>
      <c r="HI69" s="273"/>
      <c r="HJ69" s="273"/>
      <c r="HK69" s="273"/>
      <c r="HL69" s="273"/>
      <c r="HM69" s="273"/>
      <c r="HN69" s="273"/>
      <c r="HO69" s="273"/>
      <c r="HP69" s="273"/>
      <c r="HQ69" s="273"/>
      <c r="HR69" s="273"/>
      <c r="HS69" s="273"/>
      <c r="HT69" s="273"/>
      <c r="HU69" s="273"/>
      <c r="HV69" s="273"/>
      <c r="HW69" s="273"/>
      <c r="HX69" s="273"/>
      <c r="HY69" s="273"/>
      <c r="HZ69" s="273"/>
      <c r="IA69" s="273"/>
      <c r="IB69" s="273"/>
      <c r="IC69" s="273"/>
      <c r="ID69" s="273"/>
      <c r="IE69" s="273"/>
      <c r="IF69" s="273"/>
      <c r="IG69" s="273"/>
      <c r="IH69" s="273"/>
      <c r="II69" s="273"/>
      <c r="IJ69" s="273"/>
      <c r="IK69" s="273"/>
      <c r="IL69" s="273"/>
      <c r="IM69" s="273"/>
      <c r="IN69" s="273"/>
      <c r="IO69" s="273"/>
      <c r="IP69" s="273"/>
      <c r="IQ69" s="273"/>
      <c r="IR69" s="273"/>
      <c r="IS69" s="273"/>
      <c r="IT69" s="273"/>
      <c r="IU69" s="273"/>
      <c r="IV69" s="273"/>
      <c r="IW69" s="273"/>
      <c r="IX69" s="273"/>
      <c r="IY69" s="273"/>
      <c r="IZ69" s="273"/>
      <c r="JA69" s="273"/>
      <c r="JB69" s="273"/>
      <c r="JC69" s="273"/>
      <c r="JD69" s="273"/>
      <c r="JE69" s="273"/>
      <c r="JF69" s="273"/>
      <c r="JG69" s="273"/>
      <c r="JH69" s="273"/>
      <c r="JI69" s="273"/>
      <c r="JJ69" s="273"/>
      <c r="JK69" s="273"/>
      <c r="JL69" s="273"/>
      <c r="JM69" s="273"/>
      <c r="JN69" s="273"/>
      <c r="JO69" s="273"/>
      <c r="JP69" s="273"/>
      <c r="JQ69" s="273"/>
      <c r="JR69" s="273"/>
      <c r="JS69" s="273"/>
      <c r="JT69" s="273"/>
      <c r="JU69" s="273"/>
      <c r="JV69" s="273"/>
      <c r="JW69" s="273"/>
      <c r="JX69" s="273"/>
      <c r="JY69" s="273"/>
      <c r="JZ69" s="273"/>
      <c r="KA69" s="273"/>
      <c r="KB69" s="273"/>
      <c r="KC69" s="273"/>
      <c r="KD69" s="273"/>
      <c r="KE69" s="273"/>
      <c r="KF69" s="273"/>
      <c r="KG69" s="273"/>
      <c r="KH69" s="273"/>
      <c r="KI69" s="273"/>
      <c r="KJ69" s="273"/>
      <c r="KK69" s="273"/>
      <c r="KL69" s="273"/>
      <c r="KM69" s="273"/>
      <c r="KN69" s="273"/>
      <c r="KO69" s="273"/>
      <c r="KP69" s="273"/>
      <c r="KQ69" s="273"/>
      <c r="KR69" s="273"/>
      <c r="KS69" s="273"/>
      <c r="KT69" s="273"/>
      <c r="KU69" s="273"/>
      <c r="KV69" s="273"/>
      <c r="KW69" s="273"/>
      <c r="KX69" s="273"/>
      <c r="KY69" s="273"/>
      <c r="KZ69" s="273"/>
      <c r="LA69" s="273"/>
      <c r="LB69" s="273"/>
      <c r="LC69" s="273"/>
      <c r="LD69" s="273"/>
      <c r="LE69" s="273"/>
      <c r="LF69" s="273"/>
      <c r="LG69" s="273"/>
      <c r="LH69" s="273"/>
      <c r="LI69" s="273"/>
      <c r="LJ69" s="273"/>
      <c r="LK69" s="273"/>
      <c r="LL69" s="273"/>
      <c r="LM69" s="273"/>
      <c r="LN69" s="273"/>
      <c r="LO69" s="273"/>
      <c r="LP69" s="273"/>
      <c r="LQ69" s="273"/>
      <c r="LR69" s="273"/>
      <c r="LS69" s="273"/>
      <c r="LT69" s="273"/>
      <c r="LU69" s="273"/>
      <c r="LV69" s="273"/>
      <c r="LW69" s="273"/>
      <c r="LX69" s="273"/>
      <c r="LY69" s="273"/>
      <c r="LZ69" s="273"/>
      <c r="MA69" s="273"/>
      <c r="MB69" s="273"/>
      <c r="MC69" s="273"/>
      <c r="MD69" s="273"/>
      <c r="ME69" s="273"/>
      <c r="MF69" s="273"/>
      <c r="MG69" s="273"/>
      <c r="MH69" s="273"/>
      <c r="MI69" s="273"/>
      <c r="MJ69" s="273"/>
      <c r="MK69" s="273"/>
      <c r="ML69" s="273"/>
      <c r="MM69" s="273"/>
      <c r="MN69" s="273"/>
      <c r="MO69" s="273"/>
      <c r="MP69" s="273"/>
      <c r="MQ69" s="273"/>
      <c r="MR69" s="273"/>
      <c r="MS69" s="273"/>
      <c r="MT69" s="273"/>
      <c r="MU69" s="273"/>
      <c r="MV69" s="273"/>
      <c r="MW69" s="273"/>
      <c r="MX69" s="273"/>
      <c r="MY69" s="273"/>
      <c r="MZ69" s="273"/>
      <c r="NA69" s="273"/>
      <c r="NB69" s="273"/>
      <c r="NC69" s="273"/>
      <c r="ND69" s="273"/>
      <c r="NE69" s="273"/>
      <c r="NF69" s="273"/>
      <c r="NG69" s="273"/>
      <c r="NH69" s="273"/>
      <c r="NI69" s="273"/>
      <c r="NJ69" s="273"/>
      <c r="NK69" s="273"/>
      <c r="NL69" s="273"/>
      <c r="NM69" s="273"/>
      <c r="NN69" s="273"/>
      <c r="NO69" s="273"/>
      <c r="NP69" s="273"/>
      <c r="NQ69" s="273"/>
      <c r="NR69" s="273"/>
      <c r="NS69" s="273"/>
      <c r="NT69" s="273"/>
      <c r="NU69" s="273"/>
      <c r="NV69" s="273"/>
      <c r="NW69" s="273"/>
      <c r="NX69" s="273"/>
      <c r="NY69" s="273"/>
      <c r="NZ69" s="273"/>
      <c r="OA69" s="273"/>
      <c r="OB69" s="273"/>
      <c r="OC69" s="273"/>
      <c r="OD69" s="273"/>
      <c r="OE69" s="273"/>
      <c r="OF69" s="273"/>
      <c r="OG69" s="273"/>
      <c r="OH69" s="273"/>
      <c r="OI69" s="273"/>
      <c r="OJ69" s="273"/>
      <c r="OK69" s="273"/>
      <c r="OL69" s="273"/>
      <c r="OM69" s="273"/>
      <c r="ON69" s="273"/>
      <c r="OO69" s="273"/>
      <c r="OP69" s="273"/>
      <c r="OQ69" s="273"/>
      <c r="OR69" s="273"/>
      <c r="OS69" s="273"/>
      <c r="OT69" s="273"/>
      <c r="OU69" s="273"/>
      <c r="OV69" s="273"/>
      <c r="OW69" s="273"/>
      <c r="OX69" s="273"/>
      <c r="OY69" s="273"/>
      <c r="OZ69" s="273"/>
      <c r="PA69" s="273"/>
      <c r="PB69" s="273"/>
      <c r="PC69" s="273"/>
      <c r="PD69" s="273"/>
      <c r="PE69" s="273"/>
      <c r="PF69" s="273"/>
      <c r="PG69" s="273"/>
      <c r="PH69" s="273"/>
      <c r="PI69" s="273"/>
      <c r="PJ69" s="273"/>
      <c r="PK69" s="273"/>
      <c r="PL69" s="273"/>
      <c r="PM69" s="273"/>
      <c r="PN69" s="273"/>
      <c r="PO69" s="273"/>
      <c r="PP69" s="273"/>
      <c r="PQ69" s="273"/>
      <c r="PR69" s="273"/>
      <c r="PS69" s="273"/>
      <c r="PT69" s="273"/>
      <c r="PU69" s="273"/>
      <c r="PV69" s="273"/>
      <c r="PW69" s="273"/>
      <c r="PX69" s="273"/>
      <c r="PY69" s="273"/>
      <c r="PZ69" s="273"/>
      <c r="QA69" s="273"/>
      <c r="QB69" s="273"/>
      <c r="QC69" s="273"/>
      <c r="QD69" s="273"/>
      <c r="QE69" s="273"/>
      <c r="QF69" s="273"/>
      <c r="QG69" s="273"/>
      <c r="QH69" s="273"/>
      <c r="QI69" s="273"/>
      <c r="QJ69" s="273"/>
      <c r="QK69" s="273"/>
      <c r="QL69" s="273"/>
      <c r="QM69" s="273"/>
      <c r="QN69" s="273"/>
      <c r="QO69" s="273"/>
      <c r="QP69" s="273"/>
      <c r="QQ69" s="273"/>
      <c r="QR69" s="273"/>
      <c r="QS69" s="273"/>
      <c r="QT69" s="273"/>
      <c r="QU69" s="273"/>
      <c r="QV69" s="273"/>
      <c r="QW69" s="273"/>
      <c r="QX69" s="273"/>
      <c r="QY69" s="273"/>
      <c r="QZ69" s="273"/>
      <c r="RA69" s="273"/>
      <c r="RB69" s="273"/>
      <c r="RC69" s="273"/>
      <c r="RD69" s="273"/>
      <c r="RE69" s="273"/>
      <c r="RF69" s="273"/>
      <c r="RG69" s="273"/>
      <c r="RH69" s="273"/>
      <c r="RI69" s="273"/>
      <c r="RJ69" s="273"/>
      <c r="RK69" s="273"/>
      <c r="RL69" s="273"/>
      <c r="RM69" s="273"/>
      <c r="RN69" s="273"/>
      <c r="RO69" s="273"/>
      <c r="RP69" s="273"/>
      <c r="RQ69" s="273"/>
      <c r="RR69" s="273"/>
      <c r="RS69" s="273"/>
      <c r="RT69" s="273"/>
      <c r="RU69" s="273"/>
      <c r="RV69" s="273"/>
      <c r="RW69" s="273"/>
      <c r="RX69" s="273"/>
      <c r="RY69" s="273"/>
      <c r="RZ69" s="273"/>
      <c r="SA69" s="273"/>
      <c r="SB69" s="273"/>
      <c r="SC69" s="273"/>
      <c r="SD69" s="273"/>
      <c r="SE69" s="273"/>
      <c r="SF69" s="273"/>
      <c r="SG69" s="273"/>
      <c r="SH69" s="273"/>
      <c r="SI69" s="273"/>
      <c r="SJ69" s="273"/>
      <c r="SK69" s="273"/>
      <c r="SL69" s="273"/>
      <c r="SM69" s="273"/>
      <c r="SN69" s="273"/>
      <c r="SO69" s="273"/>
      <c r="SP69" s="273"/>
      <c r="SQ69" s="273"/>
      <c r="SR69" s="273"/>
      <c r="SS69" s="273"/>
      <c r="ST69" s="273"/>
      <c r="SU69" s="273"/>
      <c r="SV69" s="273"/>
      <c r="SW69" s="273"/>
      <c r="SX69" s="273"/>
      <c r="SY69" s="273"/>
      <c r="SZ69" s="273"/>
      <c r="TA69" s="273"/>
      <c r="TB69" s="273"/>
      <c r="TC69" s="273"/>
      <c r="TD69" s="273"/>
      <c r="TE69" s="273"/>
      <c r="TF69" s="273"/>
      <c r="TG69" s="273"/>
      <c r="TH69" s="273"/>
      <c r="TI69" s="273"/>
      <c r="TJ69" s="273"/>
      <c r="TK69" s="273"/>
      <c r="TL69" s="273"/>
      <c r="TM69" s="273"/>
      <c r="TN69" s="273"/>
      <c r="TO69" s="273"/>
      <c r="TP69" s="273"/>
      <c r="TQ69" s="273"/>
      <c r="TR69" s="273"/>
      <c r="TS69" s="273"/>
      <c r="TT69" s="273"/>
      <c r="TU69" s="273"/>
      <c r="TV69" s="273"/>
      <c r="TW69" s="273"/>
      <c r="TX69" s="273"/>
      <c r="TY69" s="273"/>
      <c r="TZ69" s="273"/>
      <c r="UA69" s="273"/>
      <c r="UB69" s="273"/>
      <c r="UC69" s="273"/>
      <c r="UD69" s="273"/>
      <c r="UE69" s="273"/>
      <c r="UF69" s="273"/>
      <c r="UG69" s="273"/>
      <c r="UH69" s="273"/>
      <c r="UI69" s="273"/>
      <c r="UJ69" s="273"/>
      <c r="UK69" s="273"/>
      <c r="UL69" s="273"/>
      <c r="UM69" s="273"/>
      <c r="UN69" s="273"/>
      <c r="UO69" s="273"/>
      <c r="UP69" s="273"/>
      <c r="UQ69" s="273"/>
      <c r="UR69" s="273"/>
      <c r="US69" s="273"/>
      <c r="UT69" s="273"/>
      <c r="UU69" s="273"/>
      <c r="UV69" s="273"/>
      <c r="UW69" s="273"/>
      <c r="UX69" s="273"/>
      <c r="UY69" s="273"/>
      <c r="UZ69" s="273"/>
      <c r="VA69" s="273"/>
      <c r="VB69" s="273"/>
      <c r="VC69" s="273"/>
      <c r="VD69" s="273"/>
      <c r="VE69" s="273"/>
      <c r="VF69" s="273"/>
      <c r="VG69" s="273"/>
      <c r="VH69" s="273"/>
      <c r="VI69" s="273"/>
      <c r="VJ69" s="273"/>
      <c r="VK69" s="273"/>
      <c r="VL69" s="273"/>
      <c r="VM69" s="273"/>
      <c r="VN69" s="273"/>
      <c r="VO69" s="273"/>
      <c r="VP69" s="273"/>
      <c r="VQ69" s="273"/>
      <c r="VR69" s="273"/>
      <c r="VS69" s="273"/>
      <c r="VT69" s="273"/>
      <c r="VU69" s="273"/>
      <c r="VV69" s="273"/>
      <c r="VW69" s="273"/>
      <c r="VX69" s="273"/>
      <c r="VY69" s="273"/>
      <c r="VZ69" s="273"/>
      <c r="WA69" s="273"/>
      <c r="WB69" s="273"/>
      <c r="WC69" s="273"/>
      <c r="WD69" s="273"/>
      <c r="WE69" s="273"/>
      <c r="WF69" s="273"/>
      <c r="WG69" s="273"/>
      <c r="WH69" s="273"/>
      <c r="WI69" s="273"/>
      <c r="WJ69" s="273"/>
      <c r="WK69" s="273"/>
      <c r="WL69" s="273"/>
      <c r="WM69" s="273"/>
      <c r="WN69" s="273"/>
      <c r="WO69" s="273"/>
      <c r="WP69" s="273"/>
      <c r="WQ69" s="273"/>
      <c r="WR69" s="273"/>
      <c r="WS69" s="273"/>
      <c r="WT69" s="273"/>
      <c r="WU69" s="273"/>
      <c r="WV69" s="273"/>
      <c r="WW69" s="273"/>
      <c r="WX69" s="273"/>
      <c r="WY69" s="273"/>
      <c r="WZ69" s="273"/>
      <c r="XA69" s="273"/>
      <c r="XB69" s="273"/>
      <c r="XC69" s="273"/>
      <c r="XD69" s="273"/>
      <c r="XE69" s="273"/>
      <c r="XF69" s="273"/>
      <c r="XG69" s="273"/>
      <c r="XH69" s="273"/>
      <c r="XI69" s="273"/>
      <c r="XJ69" s="273"/>
      <c r="XK69" s="273"/>
      <c r="XL69" s="273"/>
      <c r="XM69" s="273"/>
      <c r="XN69" s="273"/>
      <c r="XO69" s="273"/>
      <c r="XP69" s="273"/>
      <c r="XQ69" s="273"/>
      <c r="XR69" s="273"/>
      <c r="XS69" s="273"/>
      <c r="XT69" s="273"/>
      <c r="XU69" s="273"/>
      <c r="XV69" s="273"/>
      <c r="XW69" s="273"/>
      <c r="XX69" s="273"/>
      <c r="XY69" s="273"/>
      <c r="XZ69" s="273"/>
      <c r="YA69" s="273"/>
      <c r="YB69" s="273"/>
      <c r="YC69" s="273"/>
      <c r="YD69" s="273"/>
      <c r="YE69" s="273"/>
      <c r="YF69" s="273"/>
      <c r="YG69" s="273"/>
      <c r="YH69" s="273"/>
      <c r="YI69" s="273"/>
      <c r="YJ69" s="273"/>
      <c r="YK69" s="273"/>
      <c r="YL69" s="273"/>
      <c r="YM69" s="273"/>
      <c r="YN69" s="273"/>
      <c r="YO69" s="273"/>
      <c r="YP69" s="273"/>
      <c r="YQ69" s="273"/>
      <c r="YR69" s="273"/>
      <c r="YS69" s="273"/>
      <c r="YT69" s="273"/>
      <c r="YU69" s="273"/>
      <c r="YV69" s="273"/>
      <c r="YW69" s="273"/>
      <c r="YX69" s="273"/>
      <c r="YY69" s="273"/>
      <c r="YZ69" s="273"/>
      <c r="ZA69" s="273"/>
      <c r="ZB69" s="273"/>
      <c r="ZC69" s="273"/>
      <c r="ZD69" s="273"/>
      <c r="ZE69" s="273"/>
      <c r="ZF69" s="273"/>
      <c r="ZG69" s="273"/>
      <c r="ZH69" s="273"/>
      <c r="ZI69" s="273"/>
      <c r="ZJ69" s="273"/>
      <c r="ZK69" s="273"/>
      <c r="ZL69" s="273"/>
      <c r="ZM69" s="273"/>
      <c r="ZN69" s="273"/>
      <c r="ZO69" s="273"/>
      <c r="ZP69" s="273"/>
      <c r="ZQ69" s="273"/>
      <c r="ZR69" s="273"/>
      <c r="ZS69" s="273"/>
      <c r="ZT69" s="273"/>
      <c r="ZU69" s="273"/>
      <c r="ZV69" s="273"/>
      <c r="ZW69" s="273"/>
      <c r="ZX69" s="273"/>
      <c r="ZY69" s="273"/>
      <c r="ZZ69" s="273"/>
      <c r="AAA69" s="273"/>
      <c r="AAB69" s="273"/>
      <c r="AAC69" s="273"/>
      <c r="AAD69" s="273"/>
      <c r="AAE69" s="273"/>
      <c r="AAF69" s="273"/>
      <c r="AAG69" s="273"/>
      <c r="AAH69" s="273"/>
      <c r="AAI69" s="273"/>
      <c r="AAJ69" s="273"/>
      <c r="AAK69" s="273"/>
      <c r="AAL69" s="273"/>
      <c r="AAM69" s="273"/>
      <c r="AAN69" s="273"/>
      <c r="AAO69" s="273"/>
      <c r="AAP69" s="273"/>
      <c r="AAQ69" s="273"/>
      <c r="AAR69" s="273"/>
      <c r="AAS69" s="273"/>
      <c r="AAT69" s="273"/>
      <c r="AAU69" s="273"/>
      <c r="AAV69" s="273"/>
      <c r="AAW69" s="273"/>
      <c r="AAX69" s="273"/>
      <c r="AAY69" s="273"/>
      <c r="AAZ69" s="273"/>
      <c r="ABA69" s="273"/>
      <c r="ABB69" s="273"/>
      <c r="ABC69" s="273"/>
      <c r="ABD69" s="273"/>
      <c r="ABE69" s="273"/>
      <c r="ABF69" s="273"/>
      <c r="ABG69" s="273"/>
      <c r="ABH69" s="273"/>
      <c r="ABI69" s="273"/>
      <c r="ABJ69" s="273"/>
      <c r="ABK69" s="273"/>
      <c r="ABL69" s="273"/>
      <c r="ABM69" s="273"/>
      <c r="ABN69" s="273"/>
      <c r="ABO69" s="273"/>
      <c r="ABP69" s="273"/>
      <c r="ABQ69" s="273"/>
      <c r="ABR69" s="273"/>
      <c r="ABS69" s="273"/>
      <c r="ABT69" s="273"/>
      <c r="ABU69" s="273"/>
      <c r="ABV69" s="273"/>
      <c r="ABW69" s="273"/>
      <c r="ABX69" s="273"/>
      <c r="ABY69" s="273"/>
      <c r="ABZ69" s="273"/>
      <c r="ACA69" s="273"/>
      <c r="ACB69" s="273"/>
      <c r="ACC69" s="273"/>
      <c r="ACD69" s="273"/>
      <c r="ACE69" s="273"/>
      <c r="ACF69" s="273"/>
      <c r="ACG69" s="273"/>
      <c r="ACH69" s="273"/>
      <c r="ACI69" s="273"/>
      <c r="ACJ69" s="273"/>
      <c r="ACK69" s="273"/>
      <c r="ACL69" s="273"/>
      <c r="ACM69" s="273"/>
      <c r="ACN69" s="273"/>
      <c r="ACO69" s="273"/>
      <c r="ACP69" s="273"/>
      <c r="ACQ69" s="273"/>
      <c r="ACR69" s="273"/>
      <c r="ACS69" s="273"/>
      <c r="ACT69" s="273"/>
      <c r="ACU69" s="273"/>
      <c r="ACV69" s="273"/>
      <c r="ACW69" s="273"/>
      <c r="ACX69" s="273"/>
      <c r="ACY69" s="273"/>
      <c r="ACZ69" s="273"/>
      <c r="ADA69" s="273"/>
      <c r="ADB69" s="273"/>
      <c r="ADC69" s="273"/>
      <c r="ADD69" s="273"/>
      <c r="ADE69" s="273"/>
      <c r="ADF69" s="273"/>
      <c r="ADG69" s="273"/>
      <c r="ADH69" s="273"/>
      <c r="ADI69" s="273"/>
      <c r="ADJ69" s="273"/>
      <c r="ADK69" s="273"/>
      <c r="ADL69" s="273"/>
      <c r="ADM69" s="273"/>
      <c r="ADN69" s="273"/>
      <c r="ADO69" s="273"/>
      <c r="ADP69" s="273"/>
      <c r="ADQ69" s="273"/>
      <c r="ADR69" s="273"/>
      <c r="ADS69" s="273"/>
      <c r="ADT69" s="273"/>
      <c r="ADU69" s="273"/>
      <c r="ADV69" s="273"/>
      <c r="ADW69" s="273"/>
      <c r="ADX69" s="273"/>
      <c r="ADY69" s="273"/>
      <c r="ADZ69" s="273"/>
      <c r="AEA69" s="273"/>
      <c r="AEB69" s="273"/>
      <c r="AEC69" s="273"/>
      <c r="AED69" s="273"/>
      <c r="AEE69" s="273"/>
      <c r="AEF69" s="273"/>
      <c r="AEG69" s="273"/>
      <c r="AEH69" s="273"/>
      <c r="AEI69" s="273"/>
      <c r="AEJ69" s="273"/>
      <c r="AEK69" s="273"/>
      <c r="AEL69" s="273"/>
      <c r="AEM69" s="273"/>
      <c r="AEN69" s="273"/>
      <c r="AEO69" s="273"/>
      <c r="AEP69" s="273"/>
      <c r="AEQ69" s="273"/>
      <c r="AER69" s="273"/>
      <c r="AES69" s="273"/>
      <c r="AET69" s="273"/>
      <c r="AEU69" s="273"/>
      <c r="AEV69" s="273"/>
      <c r="AEW69" s="273"/>
      <c r="AEX69" s="273"/>
      <c r="AEY69" s="273"/>
      <c r="AEZ69" s="273"/>
      <c r="AFA69" s="273"/>
      <c r="AFB69" s="273"/>
      <c r="AFC69" s="273"/>
      <c r="AFD69" s="273"/>
      <c r="AFE69" s="273"/>
      <c r="AFF69" s="273"/>
      <c r="AFG69" s="273"/>
      <c r="AFH69" s="273"/>
      <c r="AFI69" s="273"/>
      <c r="AFJ69" s="273"/>
      <c r="AFK69" s="273"/>
      <c r="AFL69" s="273"/>
      <c r="AFM69" s="273"/>
      <c r="AFN69" s="273"/>
      <c r="AFO69" s="273"/>
      <c r="AFP69" s="273"/>
      <c r="AFQ69" s="273"/>
      <c r="AFR69" s="273"/>
      <c r="AFS69" s="273"/>
      <c r="AFT69" s="273"/>
      <c r="AFU69" s="273"/>
      <c r="AFV69" s="273"/>
      <c r="AFW69" s="273"/>
      <c r="AFX69" s="273"/>
      <c r="AFY69" s="273"/>
      <c r="AFZ69" s="273"/>
      <c r="AGA69" s="273"/>
      <c r="AGB69" s="273"/>
      <c r="AGC69" s="273"/>
      <c r="AGD69" s="273"/>
      <c r="AGE69" s="273"/>
      <c r="AGF69" s="273"/>
      <c r="AGG69" s="273"/>
      <c r="AGH69" s="273"/>
      <c r="AGI69" s="273"/>
      <c r="AGJ69" s="273"/>
      <c r="AGK69" s="273"/>
      <c r="AGL69" s="273"/>
      <c r="AGM69" s="273"/>
      <c r="AGN69" s="273"/>
      <c r="AGO69" s="273"/>
      <c r="AGP69" s="273"/>
      <c r="AGQ69" s="273"/>
      <c r="AGR69" s="273"/>
      <c r="AGS69" s="273"/>
      <c r="AGT69" s="273"/>
      <c r="AGU69" s="273"/>
      <c r="AGV69" s="273"/>
      <c r="AGW69" s="273"/>
      <c r="AGX69" s="273"/>
      <c r="AGY69" s="273"/>
      <c r="AGZ69" s="273"/>
      <c r="AHA69" s="273"/>
      <c r="AHB69" s="273"/>
      <c r="AHC69" s="273"/>
      <c r="AHD69" s="273"/>
      <c r="AHE69" s="273"/>
      <c r="AHF69" s="273"/>
      <c r="AHG69" s="273"/>
      <c r="AHH69" s="273"/>
      <c r="AHI69" s="273"/>
      <c r="AHJ69" s="273"/>
      <c r="AHK69" s="273"/>
      <c r="AHL69" s="273"/>
      <c r="AHM69" s="273"/>
      <c r="AHN69" s="273"/>
      <c r="AHO69" s="273"/>
      <c r="AHP69" s="273"/>
      <c r="AHQ69" s="273"/>
      <c r="AHR69" s="273"/>
      <c r="AHS69" s="273"/>
      <c r="AHT69" s="273"/>
      <c r="AHU69" s="273"/>
      <c r="AHV69" s="273"/>
      <c r="AHW69" s="273"/>
      <c r="AHX69" s="273"/>
      <c r="AHY69" s="273"/>
      <c r="AHZ69" s="273"/>
      <c r="AIA69" s="273"/>
      <c r="AIB69" s="273"/>
      <c r="AIC69" s="273"/>
      <c r="AID69" s="273"/>
      <c r="AIE69" s="273"/>
      <c r="AIF69" s="273"/>
      <c r="AIG69" s="273"/>
      <c r="AIH69" s="273"/>
      <c r="AII69" s="273"/>
      <c r="AIJ69" s="273"/>
      <c r="AIK69" s="273"/>
      <c r="AIL69" s="273"/>
      <c r="AIM69" s="273"/>
      <c r="AIN69" s="273"/>
      <c r="AIO69" s="273"/>
      <c r="AIP69" s="273"/>
      <c r="AIQ69" s="273"/>
      <c r="AIR69" s="273"/>
      <c r="AIS69" s="273"/>
      <c r="AIT69" s="273"/>
      <c r="AIU69" s="273"/>
      <c r="AIV69" s="273"/>
      <c r="AIW69" s="273"/>
      <c r="AIX69" s="273"/>
      <c r="AIY69" s="273"/>
      <c r="AIZ69" s="273"/>
      <c r="AJA69" s="273"/>
      <c r="AJB69" s="273"/>
      <c r="AJC69" s="273"/>
      <c r="AJD69" s="273"/>
      <c r="AJE69" s="273"/>
      <c r="AJF69" s="273"/>
      <c r="AJG69" s="273"/>
      <c r="AJH69" s="273"/>
      <c r="AJI69" s="273"/>
      <c r="AJJ69" s="273"/>
      <c r="AJK69" s="273"/>
      <c r="AJL69" s="273"/>
      <c r="AJM69" s="273"/>
      <c r="AJN69" s="273"/>
      <c r="AJO69" s="273"/>
      <c r="AJP69" s="273"/>
      <c r="AJQ69" s="273"/>
      <c r="AJR69" s="273"/>
      <c r="AJS69" s="273"/>
      <c r="AJT69" s="273"/>
      <c r="AJU69" s="273"/>
      <c r="AJV69" s="273"/>
      <c r="AJW69" s="273"/>
      <c r="AJX69" s="273"/>
      <c r="AJY69" s="273"/>
      <c r="AJZ69" s="273"/>
      <c r="AKA69" s="273"/>
      <c r="AKB69" s="273"/>
      <c r="AKC69" s="273"/>
      <c r="AKD69" s="273"/>
      <c r="AKE69" s="273"/>
      <c r="AKF69" s="273"/>
      <c r="AKG69" s="273"/>
      <c r="AKH69" s="273"/>
      <c r="AKI69" s="273"/>
      <c r="AKJ69" s="273"/>
      <c r="AKK69" s="273"/>
      <c r="AKL69" s="273"/>
      <c r="AKM69" s="273"/>
      <c r="AKN69" s="273"/>
      <c r="AKO69" s="273"/>
      <c r="AKP69" s="273"/>
      <c r="AKQ69" s="273"/>
      <c r="AKR69" s="273"/>
      <c r="AKS69" s="273"/>
      <c r="AKT69" s="273"/>
      <c r="AKU69" s="273"/>
      <c r="AKV69" s="273"/>
      <c r="AKW69" s="273"/>
      <c r="AKX69" s="273"/>
      <c r="AKY69" s="273"/>
      <c r="AKZ69" s="273"/>
      <c r="ALA69" s="273"/>
      <c r="ALB69" s="273"/>
      <c r="ALC69" s="273"/>
      <c r="ALD69" s="273"/>
      <c r="ALE69" s="273"/>
      <c r="ALF69" s="273"/>
      <c r="ALG69" s="273"/>
      <c r="ALH69" s="273"/>
      <c r="ALI69" s="273"/>
      <c r="ALJ69" s="273"/>
      <c r="ALK69" s="273"/>
      <c r="ALL69" s="273"/>
      <c r="ALM69" s="273"/>
      <c r="ALN69" s="273"/>
      <c r="ALO69" s="273"/>
      <c r="ALP69" s="273"/>
      <c r="ALQ69" s="273"/>
      <c r="ALR69" s="273"/>
      <c r="ALS69" s="273"/>
      <c r="ALT69" s="273"/>
      <c r="ALU69" s="273"/>
      <c r="ALV69" s="273"/>
      <c r="ALW69" s="273"/>
      <c r="ALX69" s="273"/>
      <c r="ALY69" s="273"/>
      <c r="ALZ69" s="273"/>
      <c r="AMA69" s="273"/>
      <c r="AMB69" s="273"/>
      <c r="AMC69" s="273"/>
      <c r="AMD69" s="273"/>
      <c r="AME69" s="273"/>
      <c r="AMF69" s="273"/>
      <c r="AMG69" s="273"/>
      <c r="AMH69" s="273"/>
      <c r="AMI69" s="273"/>
      <c r="AMJ69" s="273"/>
    </row>
    <row r="70" spans="1:1024" ht="18" customHeight="1" x14ac:dyDescent="0.2">
      <c r="A70" s="341">
        <v>59</v>
      </c>
      <c r="B70" s="342">
        <v>2</v>
      </c>
      <c r="C70" s="368"/>
      <c r="D70" s="1627"/>
      <c r="E70" s="344" t="s">
        <v>50</v>
      </c>
      <c r="F70" s="394"/>
      <c r="G70" s="394"/>
      <c r="H70" s="395"/>
      <c r="I70" s="395"/>
      <c r="J70" s="396"/>
      <c r="K70" s="397"/>
      <c r="L70" s="397"/>
      <c r="M70" s="397"/>
      <c r="N70" s="397"/>
      <c r="O70" s="397"/>
      <c r="P70" s="398"/>
      <c r="Q70" s="398"/>
      <c r="R70" s="367"/>
      <c r="S70" s="351"/>
      <c r="T70" s="362">
        <v>59</v>
      </c>
      <c r="U70" s="1626"/>
      <c r="V70" s="363" t="s">
        <v>50</v>
      </c>
      <c r="W70" s="394"/>
      <c r="X70" s="394"/>
      <c r="Y70" s="395"/>
      <c r="Z70" s="395"/>
      <c r="AA70" s="396"/>
      <c r="AB70" s="364"/>
      <c r="AC70" s="355"/>
      <c r="AD70" s="355"/>
      <c r="AE70" s="356"/>
      <c r="AF70" s="365"/>
      <c r="AG70" s="365"/>
      <c r="AH70" s="365"/>
      <c r="AI70" s="365"/>
      <c r="AJ70" s="365"/>
      <c r="AK70" s="365"/>
      <c r="AL70" s="365"/>
      <c r="AM70" s="365"/>
      <c r="AN70" s="365"/>
      <c r="AO70" s="365"/>
      <c r="AP70" s="365"/>
      <c r="AQ70" s="365"/>
      <c r="AR70" s="358"/>
      <c r="AS70" s="358"/>
      <c r="AT70" s="359"/>
      <c r="AU70" s="359"/>
      <c r="AV70" s="359"/>
      <c r="AW70" s="359"/>
      <c r="AX70" s="359"/>
      <c r="AY70" s="359"/>
      <c r="AZ70" s="359"/>
      <c r="BA70" s="359"/>
      <c r="BB70" s="364"/>
      <c r="BC70" s="364"/>
      <c r="BD70" s="355"/>
      <c r="BE70" s="355"/>
      <c r="BF70" s="273"/>
      <c r="BG70" s="273"/>
      <c r="BH70" s="273"/>
      <c r="BI70" s="273"/>
      <c r="BJ70" s="273"/>
      <c r="BK70" s="273"/>
      <c r="BL70" s="273"/>
      <c r="BM70" s="273"/>
      <c r="BN70" s="273"/>
      <c r="BO70" s="273"/>
      <c r="BP70" s="273"/>
      <c r="BQ70" s="273"/>
      <c r="BR70" s="273"/>
      <c r="BS70" s="273"/>
      <c r="BT70" s="273"/>
      <c r="BU70" s="273"/>
      <c r="BV70" s="273"/>
      <c r="BW70" s="273"/>
      <c r="BX70" s="273"/>
      <c r="BY70" s="273"/>
      <c r="BZ70" s="273"/>
      <c r="CA70" s="273"/>
      <c r="CB70" s="273"/>
      <c r="CC70" s="273"/>
      <c r="CD70" s="273"/>
      <c r="CE70" s="273"/>
      <c r="CF70" s="273"/>
      <c r="CG70" s="273"/>
      <c r="CH70" s="273"/>
      <c r="CI70" s="273"/>
      <c r="CJ70" s="273"/>
      <c r="CK70" s="273"/>
      <c r="CL70" s="273"/>
      <c r="CM70" s="273"/>
      <c r="CN70" s="273"/>
      <c r="CO70" s="273"/>
      <c r="CP70" s="273"/>
      <c r="CQ70" s="273"/>
      <c r="CR70" s="273"/>
      <c r="CS70" s="273"/>
      <c r="CT70" s="273"/>
      <c r="CU70" s="273"/>
      <c r="CV70" s="273"/>
      <c r="CW70" s="273"/>
      <c r="CX70" s="273"/>
      <c r="CY70" s="273"/>
      <c r="CZ70" s="273"/>
      <c r="DA70" s="273"/>
      <c r="DB70" s="273"/>
      <c r="DC70" s="273"/>
      <c r="DD70" s="273"/>
      <c r="DE70" s="273"/>
      <c r="DF70" s="273"/>
      <c r="DG70" s="273"/>
      <c r="DH70" s="273"/>
      <c r="DI70" s="273"/>
      <c r="DJ70" s="273"/>
      <c r="DK70" s="273"/>
      <c r="DL70" s="273"/>
      <c r="DM70" s="273"/>
      <c r="DN70" s="273"/>
      <c r="DO70" s="273"/>
      <c r="DP70" s="273"/>
      <c r="DQ70" s="273"/>
      <c r="DR70" s="273"/>
      <c r="DS70" s="273"/>
      <c r="DT70" s="273"/>
      <c r="DU70" s="273"/>
      <c r="DV70" s="273"/>
      <c r="DW70" s="273"/>
      <c r="DX70" s="273"/>
      <c r="DY70" s="273"/>
      <c r="DZ70" s="273"/>
      <c r="EA70" s="273"/>
      <c r="EB70" s="273"/>
      <c r="EC70" s="273"/>
      <c r="ED70" s="273"/>
      <c r="EE70" s="273"/>
      <c r="EF70" s="273"/>
      <c r="EG70" s="273"/>
      <c r="EH70" s="273"/>
      <c r="EI70" s="273"/>
      <c r="EJ70" s="273"/>
      <c r="EK70" s="273"/>
      <c r="EL70" s="273"/>
      <c r="EM70" s="273"/>
      <c r="EN70" s="273"/>
      <c r="EO70" s="273"/>
      <c r="EP70" s="273"/>
      <c r="EQ70" s="273"/>
      <c r="ER70" s="273"/>
      <c r="ES70" s="273"/>
      <c r="ET70" s="273"/>
      <c r="EU70" s="273"/>
      <c r="EV70" s="273"/>
      <c r="EW70" s="273"/>
      <c r="EX70" s="273"/>
      <c r="EY70" s="273"/>
      <c r="EZ70" s="273"/>
      <c r="FA70" s="273"/>
      <c r="FB70" s="273"/>
      <c r="FC70" s="273"/>
      <c r="FD70" s="273"/>
      <c r="FE70" s="273"/>
      <c r="FF70" s="273"/>
      <c r="FG70" s="273"/>
      <c r="FH70" s="273"/>
      <c r="FI70" s="273"/>
      <c r="FJ70" s="273"/>
      <c r="FK70" s="273"/>
      <c r="FL70" s="273"/>
      <c r="FM70" s="273"/>
      <c r="FN70" s="273"/>
      <c r="FO70" s="273"/>
      <c r="FP70" s="273"/>
      <c r="FQ70" s="273"/>
      <c r="FR70" s="273"/>
      <c r="FS70" s="273"/>
      <c r="FT70" s="273"/>
      <c r="FU70" s="273"/>
      <c r="FV70" s="273"/>
      <c r="FW70" s="273"/>
      <c r="FX70" s="273"/>
      <c r="FY70" s="273"/>
      <c r="FZ70" s="273"/>
      <c r="GA70" s="273"/>
      <c r="GB70" s="273"/>
      <c r="GC70" s="273"/>
      <c r="GD70" s="273"/>
      <c r="GE70" s="273"/>
      <c r="GF70" s="273"/>
      <c r="GG70" s="273"/>
      <c r="GH70" s="273"/>
      <c r="GI70" s="273"/>
      <c r="GJ70" s="273"/>
      <c r="GK70" s="273"/>
      <c r="GL70" s="273"/>
      <c r="GM70" s="273"/>
      <c r="GN70" s="273"/>
      <c r="GO70" s="273"/>
      <c r="GP70" s="273"/>
      <c r="GQ70" s="273"/>
      <c r="GR70" s="273"/>
      <c r="GS70" s="273"/>
      <c r="GT70" s="273"/>
      <c r="GU70" s="273"/>
      <c r="GV70" s="273"/>
      <c r="GW70" s="273"/>
      <c r="GX70" s="273"/>
      <c r="GY70" s="273"/>
      <c r="GZ70" s="273"/>
      <c r="HA70" s="273"/>
      <c r="HB70" s="273"/>
      <c r="HC70" s="273"/>
      <c r="HD70" s="273"/>
      <c r="HE70" s="273"/>
      <c r="HF70" s="273"/>
      <c r="HG70" s="273"/>
      <c r="HH70" s="273"/>
      <c r="HI70" s="273"/>
      <c r="HJ70" s="273"/>
      <c r="HK70" s="273"/>
      <c r="HL70" s="273"/>
      <c r="HM70" s="273"/>
      <c r="HN70" s="273"/>
      <c r="HO70" s="273"/>
      <c r="HP70" s="273"/>
      <c r="HQ70" s="273"/>
      <c r="HR70" s="273"/>
      <c r="HS70" s="273"/>
      <c r="HT70" s="273"/>
      <c r="HU70" s="273"/>
      <c r="HV70" s="273"/>
      <c r="HW70" s="273"/>
      <c r="HX70" s="273"/>
      <c r="HY70" s="273"/>
      <c r="HZ70" s="273"/>
      <c r="IA70" s="273"/>
      <c r="IB70" s="273"/>
      <c r="IC70" s="273"/>
      <c r="ID70" s="273"/>
      <c r="IE70" s="273"/>
      <c r="IF70" s="273"/>
      <c r="IG70" s="273"/>
      <c r="IH70" s="273"/>
      <c r="II70" s="273"/>
      <c r="IJ70" s="273"/>
      <c r="IK70" s="273"/>
      <c r="IL70" s="273"/>
      <c r="IM70" s="273"/>
      <c r="IN70" s="273"/>
      <c r="IO70" s="273"/>
      <c r="IP70" s="273"/>
      <c r="IQ70" s="273"/>
      <c r="IR70" s="273"/>
      <c r="IS70" s="273"/>
      <c r="IT70" s="273"/>
      <c r="IU70" s="273"/>
      <c r="IV70" s="273"/>
      <c r="IW70" s="273"/>
      <c r="IX70" s="273"/>
      <c r="IY70" s="273"/>
      <c r="IZ70" s="273"/>
      <c r="JA70" s="273"/>
      <c r="JB70" s="273"/>
      <c r="JC70" s="273"/>
      <c r="JD70" s="273"/>
      <c r="JE70" s="273"/>
      <c r="JF70" s="273"/>
      <c r="JG70" s="273"/>
      <c r="JH70" s="273"/>
      <c r="JI70" s="273"/>
      <c r="JJ70" s="273"/>
      <c r="JK70" s="273"/>
      <c r="JL70" s="273"/>
      <c r="JM70" s="273"/>
      <c r="JN70" s="273"/>
      <c r="JO70" s="273"/>
      <c r="JP70" s="273"/>
      <c r="JQ70" s="273"/>
      <c r="JR70" s="273"/>
      <c r="JS70" s="273"/>
      <c r="JT70" s="273"/>
      <c r="JU70" s="273"/>
      <c r="JV70" s="273"/>
      <c r="JW70" s="273"/>
      <c r="JX70" s="273"/>
      <c r="JY70" s="273"/>
      <c r="JZ70" s="273"/>
      <c r="KA70" s="273"/>
      <c r="KB70" s="273"/>
      <c r="KC70" s="273"/>
      <c r="KD70" s="273"/>
      <c r="KE70" s="273"/>
      <c r="KF70" s="273"/>
      <c r="KG70" s="273"/>
      <c r="KH70" s="273"/>
      <c r="KI70" s="273"/>
      <c r="KJ70" s="273"/>
      <c r="KK70" s="273"/>
      <c r="KL70" s="273"/>
      <c r="KM70" s="273"/>
      <c r="KN70" s="273"/>
      <c r="KO70" s="273"/>
      <c r="KP70" s="273"/>
      <c r="KQ70" s="273"/>
      <c r="KR70" s="273"/>
      <c r="KS70" s="273"/>
      <c r="KT70" s="273"/>
      <c r="KU70" s="273"/>
      <c r="KV70" s="273"/>
      <c r="KW70" s="273"/>
      <c r="KX70" s="273"/>
      <c r="KY70" s="273"/>
      <c r="KZ70" s="273"/>
      <c r="LA70" s="273"/>
      <c r="LB70" s="273"/>
      <c r="LC70" s="273"/>
      <c r="LD70" s="273"/>
      <c r="LE70" s="273"/>
      <c r="LF70" s="273"/>
      <c r="LG70" s="273"/>
      <c r="LH70" s="273"/>
      <c r="LI70" s="273"/>
      <c r="LJ70" s="273"/>
      <c r="LK70" s="273"/>
      <c r="LL70" s="273"/>
      <c r="LM70" s="273"/>
      <c r="LN70" s="273"/>
      <c r="LO70" s="273"/>
      <c r="LP70" s="273"/>
      <c r="LQ70" s="273"/>
      <c r="LR70" s="273"/>
      <c r="LS70" s="273"/>
      <c r="LT70" s="273"/>
      <c r="LU70" s="273"/>
      <c r="LV70" s="273"/>
      <c r="LW70" s="273"/>
      <c r="LX70" s="273"/>
      <c r="LY70" s="273"/>
      <c r="LZ70" s="273"/>
      <c r="MA70" s="273"/>
      <c r="MB70" s="273"/>
      <c r="MC70" s="273"/>
      <c r="MD70" s="273"/>
      <c r="ME70" s="273"/>
      <c r="MF70" s="273"/>
      <c r="MG70" s="273"/>
      <c r="MH70" s="273"/>
      <c r="MI70" s="273"/>
      <c r="MJ70" s="273"/>
      <c r="MK70" s="273"/>
      <c r="ML70" s="273"/>
      <c r="MM70" s="273"/>
      <c r="MN70" s="273"/>
      <c r="MO70" s="273"/>
      <c r="MP70" s="273"/>
      <c r="MQ70" s="273"/>
      <c r="MR70" s="273"/>
      <c r="MS70" s="273"/>
      <c r="MT70" s="273"/>
      <c r="MU70" s="273"/>
      <c r="MV70" s="273"/>
      <c r="MW70" s="273"/>
      <c r="MX70" s="273"/>
      <c r="MY70" s="273"/>
      <c r="MZ70" s="273"/>
      <c r="NA70" s="273"/>
      <c r="NB70" s="273"/>
      <c r="NC70" s="273"/>
      <c r="ND70" s="273"/>
      <c r="NE70" s="273"/>
      <c r="NF70" s="273"/>
      <c r="NG70" s="273"/>
      <c r="NH70" s="273"/>
      <c r="NI70" s="273"/>
      <c r="NJ70" s="273"/>
      <c r="NK70" s="273"/>
      <c r="NL70" s="273"/>
      <c r="NM70" s="273"/>
      <c r="NN70" s="273"/>
      <c r="NO70" s="273"/>
      <c r="NP70" s="273"/>
      <c r="NQ70" s="273"/>
      <c r="NR70" s="273"/>
      <c r="NS70" s="273"/>
      <c r="NT70" s="273"/>
      <c r="NU70" s="273"/>
      <c r="NV70" s="273"/>
      <c r="NW70" s="273"/>
      <c r="NX70" s="273"/>
      <c r="NY70" s="273"/>
      <c r="NZ70" s="273"/>
      <c r="OA70" s="273"/>
      <c r="OB70" s="273"/>
      <c r="OC70" s="273"/>
      <c r="OD70" s="273"/>
      <c r="OE70" s="273"/>
      <c r="OF70" s="273"/>
      <c r="OG70" s="273"/>
      <c r="OH70" s="273"/>
      <c r="OI70" s="273"/>
      <c r="OJ70" s="273"/>
      <c r="OK70" s="273"/>
      <c r="OL70" s="273"/>
      <c r="OM70" s="273"/>
      <c r="ON70" s="273"/>
      <c r="OO70" s="273"/>
      <c r="OP70" s="273"/>
      <c r="OQ70" s="273"/>
      <c r="OR70" s="273"/>
      <c r="OS70" s="273"/>
      <c r="OT70" s="273"/>
      <c r="OU70" s="273"/>
      <c r="OV70" s="273"/>
      <c r="OW70" s="273"/>
      <c r="OX70" s="273"/>
      <c r="OY70" s="273"/>
      <c r="OZ70" s="273"/>
      <c r="PA70" s="273"/>
      <c r="PB70" s="273"/>
      <c r="PC70" s="273"/>
      <c r="PD70" s="273"/>
      <c r="PE70" s="273"/>
      <c r="PF70" s="273"/>
      <c r="PG70" s="273"/>
      <c r="PH70" s="273"/>
      <c r="PI70" s="273"/>
      <c r="PJ70" s="273"/>
      <c r="PK70" s="273"/>
      <c r="PL70" s="273"/>
      <c r="PM70" s="273"/>
      <c r="PN70" s="273"/>
      <c r="PO70" s="273"/>
      <c r="PP70" s="273"/>
      <c r="PQ70" s="273"/>
      <c r="PR70" s="273"/>
      <c r="PS70" s="273"/>
      <c r="PT70" s="273"/>
      <c r="PU70" s="273"/>
      <c r="PV70" s="273"/>
      <c r="PW70" s="273"/>
      <c r="PX70" s="273"/>
      <c r="PY70" s="273"/>
      <c r="PZ70" s="273"/>
      <c r="QA70" s="273"/>
      <c r="QB70" s="273"/>
      <c r="QC70" s="273"/>
      <c r="QD70" s="273"/>
      <c r="QE70" s="273"/>
      <c r="QF70" s="273"/>
      <c r="QG70" s="273"/>
      <c r="QH70" s="273"/>
      <c r="QI70" s="273"/>
      <c r="QJ70" s="273"/>
      <c r="QK70" s="273"/>
      <c r="QL70" s="273"/>
      <c r="QM70" s="273"/>
      <c r="QN70" s="273"/>
      <c r="QO70" s="273"/>
      <c r="QP70" s="273"/>
      <c r="QQ70" s="273"/>
      <c r="QR70" s="273"/>
      <c r="QS70" s="273"/>
      <c r="QT70" s="273"/>
      <c r="QU70" s="273"/>
      <c r="QV70" s="273"/>
      <c r="QW70" s="273"/>
      <c r="QX70" s="273"/>
      <c r="QY70" s="273"/>
      <c r="QZ70" s="273"/>
      <c r="RA70" s="273"/>
      <c r="RB70" s="273"/>
      <c r="RC70" s="273"/>
      <c r="RD70" s="273"/>
      <c r="RE70" s="273"/>
      <c r="RF70" s="273"/>
      <c r="RG70" s="273"/>
      <c r="RH70" s="273"/>
      <c r="RI70" s="273"/>
      <c r="RJ70" s="273"/>
      <c r="RK70" s="273"/>
      <c r="RL70" s="273"/>
      <c r="RM70" s="273"/>
      <c r="RN70" s="273"/>
      <c r="RO70" s="273"/>
      <c r="RP70" s="273"/>
      <c r="RQ70" s="273"/>
      <c r="RR70" s="273"/>
      <c r="RS70" s="273"/>
      <c r="RT70" s="273"/>
      <c r="RU70" s="273"/>
      <c r="RV70" s="273"/>
      <c r="RW70" s="273"/>
      <c r="RX70" s="273"/>
      <c r="RY70" s="273"/>
      <c r="RZ70" s="273"/>
      <c r="SA70" s="273"/>
      <c r="SB70" s="273"/>
      <c r="SC70" s="273"/>
      <c r="SD70" s="273"/>
      <c r="SE70" s="273"/>
      <c r="SF70" s="273"/>
      <c r="SG70" s="273"/>
      <c r="SH70" s="273"/>
      <c r="SI70" s="273"/>
      <c r="SJ70" s="273"/>
      <c r="SK70" s="273"/>
      <c r="SL70" s="273"/>
      <c r="SM70" s="273"/>
      <c r="SN70" s="273"/>
      <c r="SO70" s="273"/>
      <c r="SP70" s="273"/>
      <c r="SQ70" s="273"/>
      <c r="SR70" s="273"/>
      <c r="SS70" s="273"/>
      <c r="ST70" s="273"/>
      <c r="SU70" s="273"/>
      <c r="SV70" s="273"/>
      <c r="SW70" s="273"/>
      <c r="SX70" s="273"/>
      <c r="SY70" s="273"/>
      <c r="SZ70" s="273"/>
      <c r="TA70" s="273"/>
      <c r="TB70" s="273"/>
      <c r="TC70" s="273"/>
      <c r="TD70" s="273"/>
      <c r="TE70" s="273"/>
      <c r="TF70" s="273"/>
      <c r="TG70" s="273"/>
      <c r="TH70" s="273"/>
      <c r="TI70" s="273"/>
      <c r="TJ70" s="273"/>
      <c r="TK70" s="273"/>
      <c r="TL70" s="273"/>
      <c r="TM70" s="273"/>
      <c r="TN70" s="273"/>
      <c r="TO70" s="273"/>
      <c r="TP70" s="273"/>
      <c r="TQ70" s="273"/>
      <c r="TR70" s="273"/>
      <c r="TS70" s="273"/>
      <c r="TT70" s="273"/>
      <c r="TU70" s="273"/>
      <c r="TV70" s="273"/>
      <c r="TW70" s="273"/>
      <c r="TX70" s="273"/>
      <c r="TY70" s="273"/>
      <c r="TZ70" s="273"/>
      <c r="UA70" s="273"/>
      <c r="UB70" s="273"/>
      <c r="UC70" s="273"/>
      <c r="UD70" s="273"/>
      <c r="UE70" s="273"/>
      <c r="UF70" s="273"/>
      <c r="UG70" s="273"/>
      <c r="UH70" s="273"/>
      <c r="UI70" s="273"/>
      <c r="UJ70" s="273"/>
      <c r="UK70" s="273"/>
      <c r="UL70" s="273"/>
      <c r="UM70" s="273"/>
      <c r="UN70" s="273"/>
      <c r="UO70" s="273"/>
      <c r="UP70" s="273"/>
      <c r="UQ70" s="273"/>
      <c r="UR70" s="273"/>
      <c r="US70" s="273"/>
      <c r="UT70" s="273"/>
      <c r="UU70" s="273"/>
      <c r="UV70" s="273"/>
      <c r="UW70" s="273"/>
      <c r="UX70" s="273"/>
      <c r="UY70" s="273"/>
      <c r="UZ70" s="273"/>
      <c r="VA70" s="273"/>
      <c r="VB70" s="273"/>
      <c r="VC70" s="273"/>
      <c r="VD70" s="273"/>
      <c r="VE70" s="273"/>
      <c r="VF70" s="273"/>
      <c r="VG70" s="273"/>
      <c r="VH70" s="273"/>
      <c r="VI70" s="273"/>
      <c r="VJ70" s="273"/>
      <c r="VK70" s="273"/>
      <c r="VL70" s="273"/>
      <c r="VM70" s="273"/>
      <c r="VN70" s="273"/>
      <c r="VO70" s="273"/>
      <c r="VP70" s="273"/>
      <c r="VQ70" s="273"/>
      <c r="VR70" s="273"/>
      <c r="VS70" s="273"/>
      <c r="VT70" s="273"/>
      <c r="VU70" s="273"/>
      <c r="VV70" s="273"/>
      <c r="VW70" s="273"/>
      <c r="VX70" s="273"/>
      <c r="VY70" s="273"/>
      <c r="VZ70" s="273"/>
      <c r="WA70" s="273"/>
      <c r="WB70" s="273"/>
      <c r="WC70" s="273"/>
      <c r="WD70" s="273"/>
      <c r="WE70" s="273"/>
      <c r="WF70" s="273"/>
      <c r="WG70" s="273"/>
      <c r="WH70" s="273"/>
      <c r="WI70" s="273"/>
      <c r="WJ70" s="273"/>
      <c r="WK70" s="273"/>
      <c r="WL70" s="273"/>
      <c r="WM70" s="273"/>
      <c r="WN70" s="273"/>
      <c r="WO70" s="273"/>
      <c r="WP70" s="273"/>
      <c r="WQ70" s="273"/>
      <c r="WR70" s="273"/>
      <c r="WS70" s="273"/>
      <c r="WT70" s="273"/>
      <c r="WU70" s="273"/>
      <c r="WV70" s="273"/>
      <c r="WW70" s="273"/>
      <c r="WX70" s="273"/>
      <c r="WY70" s="273"/>
      <c r="WZ70" s="273"/>
      <c r="XA70" s="273"/>
      <c r="XB70" s="273"/>
      <c r="XC70" s="273"/>
      <c r="XD70" s="273"/>
      <c r="XE70" s="273"/>
      <c r="XF70" s="273"/>
      <c r="XG70" s="273"/>
      <c r="XH70" s="273"/>
      <c r="XI70" s="273"/>
      <c r="XJ70" s="273"/>
      <c r="XK70" s="273"/>
      <c r="XL70" s="273"/>
      <c r="XM70" s="273"/>
      <c r="XN70" s="273"/>
      <c r="XO70" s="273"/>
      <c r="XP70" s="273"/>
      <c r="XQ70" s="273"/>
      <c r="XR70" s="273"/>
      <c r="XS70" s="273"/>
      <c r="XT70" s="273"/>
      <c r="XU70" s="273"/>
      <c r="XV70" s="273"/>
      <c r="XW70" s="273"/>
      <c r="XX70" s="273"/>
      <c r="XY70" s="273"/>
      <c r="XZ70" s="273"/>
      <c r="YA70" s="273"/>
      <c r="YB70" s="273"/>
      <c r="YC70" s="273"/>
      <c r="YD70" s="273"/>
      <c r="YE70" s="273"/>
      <c r="YF70" s="273"/>
      <c r="YG70" s="273"/>
      <c r="YH70" s="273"/>
      <c r="YI70" s="273"/>
      <c r="YJ70" s="273"/>
      <c r="YK70" s="273"/>
      <c r="YL70" s="273"/>
      <c r="YM70" s="273"/>
      <c r="YN70" s="273"/>
      <c r="YO70" s="273"/>
      <c r="YP70" s="273"/>
      <c r="YQ70" s="273"/>
      <c r="YR70" s="273"/>
      <c r="YS70" s="273"/>
      <c r="YT70" s="273"/>
      <c r="YU70" s="273"/>
      <c r="YV70" s="273"/>
      <c r="YW70" s="273"/>
      <c r="YX70" s="273"/>
      <c r="YY70" s="273"/>
      <c r="YZ70" s="273"/>
      <c r="ZA70" s="273"/>
      <c r="ZB70" s="273"/>
      <c r="ZC70" s="273"/>
      <c r="ZD70" s="273"/>
      <c r="ZE70" s="273"/>
      <c r="ZF70" s="273"/>
      <c r="ZG70" s="273"/>
      <c r="ZH70" s="273"/>
      <c r="ZI70" s="273"/>
      <c r="ZJ70" s="273"/>
      <c r="ZK70" s="273"/>
      <c r="ZL70" s="273"/>
      <c r="ZM70" s="273"/>
      <c r="ZN70" s="273"/>
      <c r="ZO70" s="273"/>
      <c r="ZP70" s="273"/>
      <c r="ZQ70" s="273"/>
      <c r="ZR70" s="273"/>
      <c r="ZS70" s="273"/>
      <c r="ZT70" s="273"/>
      <c r="ZU70" s="273"/>
      <c r="ZV70" s="273"/>
      <c r="ZW70" s="273"/>
      <c r="ZX70" s="273"/>
      <c r="ZY70" s="273"/>
      <c r="ZZ70" s="273"/>
      <c r="AAA70" s="273"/>
      <c r="AAB70" s="273"/>
      <c r="AAC70" s="273"/>
      <c r="AAD70" s="273"/>
      <c r="AAE70" s="273"/>
      <c r="AAF70" s="273"/>
      <c r="AAG70" s="273"/>
      <c r="AAH70" s="273"/>
      <c r="AAI70" s="273"/>
      <c r="AAJ70" s="273"/>
      <c r="AAK70" s="273"/>
      <c r="AAL70" s="273"/>
      <c r="AAM70" s="273"/>
      <c r="AAN70" s="273"/>
      <c r="AAO70" s="273"/>
      <c r="AAP70" s="273"/>
      <c r="AAQ70" s="273"/>
      <c r="AAR70" s="273"/>
      <c r="AAS70" s="273"/>
      <c r="AAT70" s="273"/>
      <c r="AAU70" s="273"/>
      <c r="AAV70" s="273"/>
      <c r="AAW70" s="273"/>
      <c r="AAX70" s="273"/>
      <c r="AAY70" s="273"/>
      <c r="AAZ70" s="273"/>
      <c r="ABA70" s="273"/>
      <c r="ABB70" s="273"/>
      <c r="ABC70" s="273"/>
      <c r="ABD70" s="273"/>
      <c r="ABE70" s="273"/>
      <c r="ABF70" s="273"/>
      <c r="ABG70" s="273"/>
      <c r="ABH70" s="273"/>
      <c r="ABI70" s="273"/>
      <c r="ABJ70" s="273"/>
      <c r="ABK70" s="273"/>
      <c r="ABL70" s="273"/>
      <c r="ABM70" s="273"/>
      <c r="ABN70" s="273"/>
      <c r="ABO70" s="273"/>
      <c r="ABP70" s="273"/>
      <c r="ABQ70" s="273"/>
      <c r="ABR70" s="273"/>
      <c r="ABS70" s="273"/>
      <c r="ABT70" s="273"/>
      <c r="ABU70" s="273"/>
      <c r="ABV70" s="273"/>
      <c r="ABW70" s="273"/>
      <c r="ABX70" s="273"/>
      <c r="ABY70" s="273"/>
      <c r="ABZ70" s="273"/>
      <c r="ACA70" s="273"/>
      <c r="ACB70" s="273"/>
      <c r="ACC70" s="273"/>
      <c r="ACD70" s="273"/>
      <c r="ACE70" s="273"/>
      <c r="ACF70" s="273"/>
      <c r="ACG70" s="273"/>
      <c r="ACH70" s="273"/>
      <c r="ACI70" s="273"/>
      <c r="ACJ70" s="273"/>
      <c r="ACK70" s="273"/>
      <c r="ACL70" s="273"/>
      <c r="ACM70" s="273"/>
      <c r="ACN70" s="273"/>
      <c r="ACO70" s="273"/>
      <c r="ACP70" s="273"/>
      <c r="ACQ70" s="273"/>
      <c r="ACR70" s="273"/>
      <c r="ACS70" s="273"/>
      <c r="ACT70" s="273"/>
      <c r="ACU70" s="273"/>
      <c r="ACV70" s="273"/>
      <c r="ACW70" s="273"/>
      <c r="ACX70" s="273"/>
      <c r="ACY70" s="273"/>
      <c r="ACZ70" s="273"/>
      <c r="ADA70" s="273"/>
      <c r="ADB70" s="273"/>
      <c r="ADC70" s="273"/>
      <c r="ADD70" s="273"/>
      <c r="ADE70" s="273"/>
      <c r="ADF70" s="273"/>
      <c r="ADG70" s="273"/>
      <c r="ADH70" s="273"/>
      <c r="ADI70" s="273"/>
      <c r="ADJ70" s="273"/>
      <c r="ADK70" s="273"/>
      <c r="ADL70" s="273"/>
      <c r="ADM70" s="273"/>
      <c r="ADN70" s="273"/>
      <c r="ADO70" s="273"/>
      <c r="ADP70" s="273"/>
      <c r="ADQ70" s="273"/>
      <c r="ADR70" s="273"/>
      <c r="ADS70" s="273"/>
      <c r="ADT70" s="273"/>
      <c r="ADU70" s="273"/>
      <c r="ADV70" s="273"/>
      <c r="ADW70" s="273"/>
      <c r="ADX70" s="273"/>
      <c r="ADY70" s="273"/>
      <c r="ADZ70" s="273"/>
      <c r="AEA70" s="273"/>
      <c r="AEB70" s="273"/>
      <c r="AEC70" s="273"/>
      <c r="AED70" s="273"/>
      <c r="AEE70" s="273"/>
      <c r="AEF70" s="273"/>
      <c r="AEG70" s="273"/>
      <c r="AEH70" s="273"/>
      <c r="AEI70" s="273"/>
      <c r="AEJ70" s="273"/>
      <c r="AEK70" s="273"/>
      <c r="AEL70" s="273"/>
      <c r="AEM70" s="273"/>
      <c r="AEN70" s="273"/>
      <c r="AEO70" s="273"/>
      <c r="AEP70" s="273"/>
      <c r="AEQ70" s="273"/>
      <c r="AER70" s="273"/>
      <c r="AES70" s="273"/>
      <c r="AET70" s="273"/>
      <c r="AEU70" s="273"/>
      <c r="AEV70" s="273"/>
      <c r="AEW70" s="273"/>
      <c r="AEX70" s="273"/>
      <c r="AEY70" s="273"/>
      <c r="AEZ70" s="273"/>
      <c r="AFA70" s="273"/>
      <c r="AFB70" s="273"/>
      <c r="AFC70" s="273"/>
      <c r="AFD70" s="273"/>
      <c r="AFE70" s="273"/>
      <c r="AFF70" s="273"/>
      <c r="AFG70" s="273"/>
      <c r="AFH70" s="273"/>
      <c r="AFI70" s="273"/>
      <c r="AFJ70" s="273"/>
      <c r="AFK70" s="273"/>
      <c r="AFL70" s="273"/>
      <c r="AFM70" s="273"/>
      <c r="AFN70" s="273"/>
      <c r="AFO70" s="273"/>
      <c r="AFP70" s="273"/>
      <c r="AFQ70" s="273"/>
      <c r="AFR70" s="273"/>
      <c r="AFS70" s="273"/>
      <c r="AFT70" s="273"/>
      <c r="AFU70" s="273"/>
      <c r="AFV70" s="273"/>
      <c r="AFW70" s="273"/>
      <c r="AFX70" s="273"/>
      <c r="AFY70" s="273"/>
      <c r="AFZ70" s="273"/>
      <c r="AGA70" s="273"/>
      <c r="AGB70" s="273"/>
      <c r="AGC70" s="273"/>
      <c r="AGD70" s="273"/>
      <c r="AGE70" s="273"/>
      <c r="AGF70" s="273"/>
      <c r="AGG70" s="273"/>
      <c r="AGH70" s="273"/>
      <c r="AGI70" s="273"/>
      <c r="AGJ70" s="273"/>
      <c r="AGK70" s="273"/>
      <c r="AGL70" s="273"/>
      <c r="AGM70" s="273"/>
      <c r="AGN70" s="273"/>
      <c r="AGO70" s="273"/>
      <c r="AGP70" s="273"/>
      <c r="AGQ70" s="273"/>
      <c r="AGR70" s="273"/>
      <c r="AGS70" s="273"/>
      <c r="AGT70" s="273"/>
      <c r="AGU70" s="273"/>
      <c r="AGV70" s="273"/>
      <c r="AGW70" s="273"/>
      <c r="AGX70" s="273"/>
      <c r="AGY70" s="273"/>
      <c r="AGZ70" s="273"/>
      <c r="AHA70" s="273"/>
      <c r="AHB70" s="273"/>
      <c r="AHC70" s="273"/>
      <c r="AHD70" s="273"/>
      <c r="AHE70" s="273"/>
      <c r="AHF70" s="273"/>
      <c r="AHG70" s="273"/>
      <c r="AHH70" s="273"/>
      <c r="AHI70" s="273"/>
      <c r="AHJ70" s="273"/>
      <c r="AHK70" s="273"/>
      <c r="AHL70" s="273"/>
      <c r="AHM70" s="273"/>
      <c r="AHN70" s="273"/>
      <c r="AHO70" s="273"/>
      <c r="AHP70" s="273"/>
      <c r="AHQ70" s="273"/>
      <c r="AHR70" s="273"/>
      <c r="AHS70" s="273"/>
      <c r="AHT70" s="273"/>
      <c r="AHU70" s="273"/>
      <c r="AHV70" s="273"/>
      <c r="AHW70" s="273"/>
      <c r="AHX70" s="273"/>
      <c r="AHY70" s="273"/>
      <c r="AHZ70" s="273"/>
      <c r="AIA70" s="273"/>
      <c r="AIB70" s="273"/>
      <c r="AIC70" s="273"/>
      <c r="AID70" s="273"/>
      <c r="AIE70" s="273"/>
      <c r="AIF70" s="273"/>
      <c r="AIG70" s="273"/>
      <c r="AIH70" s="273"/>
      <c r="AII70" s="273"/>
      <c r="AIJ70" s="273"/>
      <c r="AIK70" s="273"/>
      <c r="AIL70" s="273"/>
      <c r="AIM70" s="273"/>
      <c r="AIN70" s="273"/>
      <c r="AIO70" s="273"/>
      <c r="AIP70" s="273"/>
      <c r="AIQ70" s="273"/>
      <c r="AIR70" s="273"/>
      <c r="AIS70" s="273"/>
      <c r="AIT70" s="273"/>
      <c r="AIU70" s="273"/>
      <c r="AIV70" s="273"/>
      <c r="AIW70" s="273"/>
      <c r="AIX70" s="273"/>
      <c r="AIY70" s="273"/>
      <c r="AIZ70" s="273"/>
      <c r="AJA70" s="273"/>
      <c r="AJB70" s="273"/>
      <c r="AJC70" s="273"/>
      <c r="AJD70" s="273"/>
      <c r="AJE70" s="273"/>
      <c r="AJF70" s="273"/>
      <c r="AJG70" s="273"/>
      <c r="AJH70" s="273"/>
      <c r="AJI70" s="273"/>
      <c r="AJJ70" s="273"/>
      <c r="AJK70" s="273"/>
      <c r="AJL70" s="273"/>
      <c r="AJM70" s="273"/>
      <c r="AJN70" s="273"/>
      <c r="AJO70" s="273"/>
      <c r="AJP70" s="273"/>
      <c r="AJQ70" s="273"/>
      <c r="AJR70" s="273"/>
      <c r="AJS70" s="273"/>
      <c r="AJT70" s="273"/>
      <c r="AJU70" s="273"/>
      <c r="AJV70" s="273"/>
      <c r="AJW70" s="273"/>
      <c r="AJX70" s="273"/>
      <c r="AJY70" s="273"/>
      <c r="AJZ70" s="273"/>
      <c r="AKA70" s="273"/>
      <c r="AKB70" s="273"/>
      <c r="AKC70" s="273"/>
      <c r="AKD70" s="273"/>
      <c r="AKE70" s="273"/>
      <c r="AKF70" s="273"/>
      <c r="AKG70" s="273"/>
      <c r="AKH70" s="273"/>
      <c r="AKI70" s="273"/>
      <c r="AKJ70" s="273"/>
      <c r="AKK70" s="273"/>
      <c r="AKL70" s="273"/>
      <c r="AKM70" s="273"/>
      <c r="AKN70" s="273"/>
      <c r="AKO70" s="273"/>
      <c r="AKP70" s="273"/>
      <c r="AKQ70" s="273"/>
      <c r="AKR70" s="273"/>
      <c r="AKS70" s="273"/>
      <c r="AKT70" s="273"/>
      <c r="AKU70" s="273"/>
      <c r="AKV70" s="273"/>
      <c r="AKW70" s="273"/>
      <c r="AKX70" s="273"/>
      <c r="AKY70" s="273"/>
      <c r="AKZ70" s="273"/>
      <c r="ALA70" s="273"/>
      <c r="ALB70" s="273"/>
      <c r="ALC70" s="273"/>
      <c r="ALD70" s="273"/>
      <c r="ALE70" s="273"/>
      <c r="ALF70" s="273"/>
      <c r="ALG70" s="273"/>
      <c r="ALH70" s="273"/>
      <c r="ALI70" s="273"/>
      <c r="ALJ70" s="273"/>
      <c r="ALK70" s="273"/>
      <c r="ALL70" s="273"/>
      <c r="ALM70" s="273"/>
      <c r="ALN70" s="273"/>
      <c r="ALO70" s="273"/>
      <c r="ALP70" s="273"/>
      <c r="ALQ70" s="273"/>
      <c r="ALR70" s="273"/>
      <c r="ALS70" s="273"/>
      <c r="ALT70" s="273"/>
      <c r="ALU70" s="273"/>
      <c r="ALV70" s="273"/>
      <c r="ALW70" s="273"/>
      <c r="ALX70" s="273"/>
      <c r="ALY70" s="273"/>
      <c r="ALZ70" s="273"/>
      <c r="AMA70" s="273"/>
      <c r="AMB70" s="273"/>
      <c r="AMC70" s="273"/>
      <c r="AMD70" s="273"/>
      <c r="AME70" s="273"/>
      <c r="AMF70" s="273"/>
      <c r="AMG70" s="273"/>
      <c r="AMH70" s="273"/>
      <c r="AMI70" s="273"/>
      <c r="AMJ70" s="273"/>
    </row>
    <row r="71" spans="1:1024" ht="12" customHeight="1" x14ac:dyDescent="0.2">
      <c r="A71" s="341">
        <v>60</v>
      </c>
      <c r="B71" s="342">
        <v>4</v>
      </c>
      <c r="C71" s="368"/>
      <c r="D71" s="1627" t="s">
        <v>191</v>
      </c>
      <c r="E71" s="344" t="s">
        <v>49</v>
      </c>
      <c r="F71" s="394"/>
      <c r="G71" s="394"/>
      <c r="H71" s="395"/>
      <c r="I71" s="395"/>
      <c r="J71" s="396"/>
      <c r="K71" s="397"/>
      <c r="L71" s="397"/>
      <c r="M71" s="397"/>
      <c r="N71" s="397"/>
      <c r="O71" s="397"/>
      <c r="P71" s="398"/>
      <c r="Q71" s="398"/>
      <c r="R71" s="367"/>
      <c r="S71" s="351"/>
      <c r="T71" s="362">
        <v>60</v>
      </c>
      <c r="U71" s="1626" t="s">
        <v>191</v>
      </c>
      <c r="V71" s="363" t="s">
        <v>49</v>
      </c>
      <c r="W71" s="394"/>
      <c r="X71" s="394"/>
      <c r="Y71" s="395"/>
      <c r="Z71" s="395"/>
      <c r="AA71" s="396"/>
      <c r="AB71" s="364"/>
      <c r="AC71" s="355"/>
      <c r="AD71" s="355"/>
      <c r="AE71" s="356"/>
      <c r="AF71" s="365"/>
      <c r="AG71" s="365"/>
      <c r="AH71" s="365"/>
      <c r="AI71" s="365"/>
      <c r="AJ71" s="365"/>
      <c r="AK71" s="365"/>
      <c r="AL71" s="365"/>
      <c r="AM71" s="365"/>
      <c r="AN71" s="365"/>
      <c r="AO71" s="365"/>
      <c r="AP71" s="365"/>
      <c r="AQ71" s="365"/>
      <c r="AR71" s="358"/>
      <c r="AS71" s="358"/>
      <c r="AT71" s="359"/>
      <c r="AU71" s="359"/>
      <c r="AV71" s="359"/>
      <c r="AW71" s="359"/>
      <c r="AX71" s="359"/>
      <c r="AY71" s="359"/>
      <c r="AZ71" s="359"/>
      <c r="BA71" s="359"/>
      <c r="BB71" s="364"/>
      <c r="BC71" s="364"/>
      <c r="BD71" s="355"/>
      <c r="BE71" s="355"/>
      <c r="BF71" s="273"/>
      <c r="BG71" s="273"/>
      <c r="BH71" s="273"/>
      <c r="BI71" s="273"/>
      <c r="BJ71" s="273"/>
      <c r="BK71" s="273"/>
      <c r="BL71" s="273"/>
      <c r="BM71" s="273"/>
      <c r="BN71" s="273"/>
      <c r="BO71" s="273"/>
      <c r="BP71" s="273"/>
      <c r="BQ71" s="273"/>
      <c r="BR71" s="273"/>
      <c r="BS71" s="273"/>
      <c r="BT71" s="273"/>
      <c r="BU71" s="273"/>
      <c r="BV71" s="273"/>
      <c r="BW71" s="273"/>
      <c r="BX71" s="273"/>
      <c r="BY71" s="273"/>
      <c r="BZ71" s="273"/>
      <c r="CA71" s="273"/>
      <c r="CB71" s="273"/>
      <c r="CC71" s="273"/>
      <c r="CD71" s="273"/>
      <c r="CE71" s="273"/>
      <c r="CF71" s="273"/>
      <c r="CG71" s="273"/>
      <c r="CH71" s="273"/>
      <c r="CI71" s="273"/>
      <c r="CJ71" s="273"/>
      <c r="CK71" s="273"/>
      <c r="CL71" s="273"/>
      <c r="CM71" s="273"/>
      <c r="CN71" s="273"/>
      <c r="CO71" s="273"/>
      <c r="CP71" s="273"/>
      <c r="CQ71" s="273"/>
      <c r="CR71" s="273"/>
      <c r="CS71" s="273"/>
      <c r="CT71" s="273"/>
      <c r="CU71" s="273"/>
      <c r="CV71" s="273"/>
      <c r="CW71" s="273"/>
      <c r="CX71" s="273"/>
      <c r="CY71" s="273"/>
      <c r="CZ71" s="273"/>
      <c r="DA71" s="273"/>
      <c r="DB71" s="273"/>
      <c r="DC71" s="273"/>
      <c r="DD71" s="273"/>
      <c r="DE71" s="273"/>
      <c r="DF71" s="273"/>
      <c r="DG71" s="273"/>
      <c r="DH71" s="273"/>
      <c r="DI71" s="273"/>
      <c r="DJ71" s="273"/>
      <c r="DK71" s="273"/>
      <c r="DL71" s="273"/>
      <c r="DM71" s="273"/>
      <c r="DN71" s="273"/>
      <c r="DO71" s="273"/>
      <c r="DP71" s="273"/>
      <c r="DQ71" s="273"/>
      <c r="DR71" s="273"/>
      <c r="DS71" s="273"/>
      <c r="DT71" s="273"/>
      <c r="DU71" s="273"/>
      <c r="DV71" s="273"/>
      <c r="DW71" s="273"/>
      <c r="DX71" s="273"/>
      <c r="DY71" s="273"/>
      <c r="DZ71" s="273"/>
      <c r="EA71" s="273"/>
      <c r="EB71" s="273"/>
      <c r="EC71" s="273"/>
      <c r="ED71" s="273"/>
      <c r="EE71" s="273"/>
      <c r="EF71" s="273"/>
      <c r="EG71" s="273"/>
      <c r="EH71" s="273"/>
      <c r="EI71" s="273"/>
      <c r="EJ71" s="273"/>
      <c r="EK71" s="273"/>
      <c r="EL71" s="273"/>
      <c r="EM71" s="273"/>
      <c r="EN71" s="273"/>
      <c r="EO71" s="273"/>
      <c r="EP71" s="273"/>
      <c r="EQ71" s="273"/>
      <c r="ER71" s="273"/>
      <c r="ES71" s="273"/>
      <c r="ET71" s="273"/>
      <c r="EU71" s="273"/>
      <c r="EV71" s="273"/>
      <c r="EW71" s="273"/>
      <c r="EX71" s="273"/>
      <c r="EY71" s="273"/>
      <c r="EZ71" s="273"/>
      <c r="FA71" s="273"/>
      <c r="FB71" s="273"/>
      <c r="FC71" s="273"/>
      <c r="FD71" s="273"/>
      <c r="FE71" s="273"/>
      <c r="FF71" s="273"/>
      <c r="FG71" s="273"/>
      <c r="FH71" s="273"/>
      <c r="FI71" s="273"/>
      <c r="FJ71" s="273"/>
      <c r="FK71" s="273"/>
      <c r="FL71" s="273"/>
      <c r="FM71" s="273"/>
      <c r="FN71" s="273"/>
      <c r="FO71" s="273"/>
      <c r="FP71" s="273"/>
      <c r="FQ71" s="273"/>
      <c r="FR71" s="273"/>
      <c r="FS71" s="273"/>
      <c r="FT71" s="273"/>
      <c r="FU71" s="273"/>
      <c r="FV71" s="273"/>
      <c r="FW71" s="273"/>
      <c r="FX71" s="273"/>
      <c r="FY71" s="273"/>
      <c r="FZ71" s="273"/>
      <c r="GA71" s="273"/>
      <c r="GB71" s="273"/>
      <c r="GC71" s="273"/>
      <c r="GD71" s="273"/>
      <c r="GE71" s="273"/>
      <c r="GF71" s="273"/>
      <c r="GG71" s="273"/>
      <c r="GH71" s="273"/>
      <c r="GI71" s="273"/>
      <c r="GJ71" s="273"/>
      <c r="GK71" s="273"/>
      <c r="GL71" s="273"/>
      <c r="GM71" s="273"/>
      <c r="GN71" s="273"/>
      <c r="GO71" s="273"/>
      <c r="GP71" s="273"/>
      <c r="GQ71" s="273"/>
      <c r="GR71" s="273"/>
      <c r="GS71" s="273"/>
      <c r="GT71" s="273"/>
      <c r="GU71" s="273"/>
      <c r="GV71" s="273"/>
      <c r="GW71" s="273"/>
      <c r="GX71" s="273"/>
      <c r="GY71" s="273"/>
      <c r="GZ71" s="273"/>
      <c r="HA71" s="273"/>
      <c r="HB71" s="273"/>
      <c r="HC71" s="273"/>
      <c r="HD71" s="273"/>
      <c r="HE71" s="273"/>
      <c r="HF71" s="273"/>
      <c r="HG71" s="273"/>
      <c r="HH71" s="273"/>
      <c r="HI71" s="273"/>
      <c r="HJ71" s="273"/>
      <c r="HK71" s="273"/>
      <c r="HL71" s="273"/>
      <c r="HM71" s="273"/>
      <c r="HN71" s="273"/>
      <c r="HO71" s="273"/>
      <c r="HP71" s="273"/>
      <c r="HQ71" s="273"/>
      <c r="HR71" s="273"/>
      <c r="HS71" s="273"/>
      <c r="HT71" s="273"/>
      <c r="HU71" s="273"/>
      <c r="HV71" s="273"/>
      <c r="HW71" s="273"/>
      <c r="HX71" s="273"/>
      <c r="HY71" s="273"/>
      <c r="HZ71" s="273"/>
      <c r="IA71" s="273"/>
      <c r="IB71" s="273"/>
      <c r="IC71" s="273"/>
      <c r="ID71" s="273"/>
      <c r="IE71" s="273"/>
      <c r="IF71" s="273"/>
      <c r="IG71" s="273"/>
      <c r="IH71" s="273"/>
      <c r="II71" s="273"/>
      <c r="IJ71" s="273"/>
      <c r="IK71" s="273"/>
      <c r="IL71" s="273"/>
      <c r="IM71" s="273"/>
      <c r="IN71" s="273"/>
      <c r="IO71" s="273"/>
      <c r="IP71" s="273"/>
      <c r="IQ71" s="273"/>
      <c r="IR71" s="273"/>
      <c r="IS71" s="273"/>
      <c r="IT71" s="273"/>
      <c r="IU71" s="273"/>
      <c r="IV71" s="273"/>
      <c r="IW71" s="273"/>
      <c r="IX71" s="273"/>
      <c r="IY71" s="273"/>
      <c r="IZ71" s="273"/>
      <c r="JA71" s="273"/>
      <c r="JB71" s="273"/>
      <c r="JC71" s="273"/>
      <c r="JD71" s="273"/>
      <c r="JE71" s="273"/>
      <c r="JF71" s="273"/>
      <c r="JG71" s="273"/>
      <c r="JH71" s="273"/>
      <c r="JI71" s="273"/>
      <c r="JJ71" s="273"/>
      <c r="JK71" s="273"/>
      <c r="JL71" s="273"/>
      <c r="JM71" s="273"/>
      <c r="JN71" s="273"/>
      <c r="JO71" s="273"/>
      <c r="JP71" s="273"/>
      <c r="JQ71" s="273"/>
      <c r="JR71" s="273"/>
      <c r="JS71" s="273"/>
      <c r="JT71" s="273"/>
      <c r="JU71" s="273"/>
      <c r="JV71" s="273"/>
      <c r="JW71" s="273"/>
      <c r="JX71" s="273"/>
      <c r="JY71" s="273"/>
      <c r="JZ71" s="273"/>
      <c r="KA71" s="273"/>
      <c r="KB71" s="273"/>
      <c r="KC71" s="273"/>
      <c r="KD71" s="273"/>
      <c r="KE71" s="273"/>
      <c r="KF71" s="273"/>
      <c r="KG71" s="273"/>
      <c r="KH71" s="273"/>
      <c r="KI71" s="273"/>
      <c r="KJ71" s="273"/>
      <c r="KK71" s="273"/>
      <c r="KL71" s="273"/>
      <c r="KM71" s="273"/>
      <c r="KN71" s="273"/>
      <c r="KO71" s="273"/>
      <c r="KP71" s="273"/>
      <c r="KQ71" s="273"/>
      <c r="KR71" s="273"/>
      <c r="KS71" s="273"/>
      <c r="KT71" s="273"/>
      <c r="KU71" s="273"/>
      <c r="KV71" s="273"/>
      <c r="KW71" s="273"/>
      <c r="KX71" s="273"/>
      <c r="KY71" s="273"/>
      <c r="KZ71" s="273"/>
      <c r="LA71" s="273"/>
      <c r="LB71" s="273"/>
      <c r="LC71" s="273"/>
      <c r="LD71" s="273"/>
      <c r="LE71" s="273"/>
      <c r="LF71" s="273"/>
      <c r="LG71" s="273"/>
      <c r="LH71" s="273"/>
      <c r="LI71" s="273"/>
      <c r="LJ71" s="273"/>
      <c r="LK71" s="273"/>
      <c r="LL71" s="273"/>
      <c r="LM71" s="273"/>
      <c r="LN71" s="273"/>
      <c r="LO71" s="273"/>
      <c r="LP71" s="273"/>
      <c r="LQ71" s="273"/>
      <c r="LR71" s="273"/>
      <c r="LS71" s="273"/>
      <c r="LT71" s="273"/>
      <c r="LU71" s="273"/>
      <c r="LV71" s="273"/>
      <c r="LW71" s="273"/>
      <c r="LX71" s="273"/>
      <c r="LY71" s="273"/>
      <c r="LZ71" s="273"/>
      <c r="MA71" s="273"/>
      <c r="MB71" s="273"/>
      <c r="MC71" s="273"/>
      <c r="MD71" s="273"/>
      <c r="ME71" s="273"/>
      <c r="MF71" s="273"/>
      <c r="MG71" s="273"/>
      <c r="MH71" s="273"/>
      <c r="MI71" s="273"/>
      <c r="MJ71" s="273"/>
      <c r="MK71" s="273"/>
      <c r="ML71" s="273"/>
      <c r="MM71" s="273"/>
      <c r="MN71" s="273"/>
      <c r="MO71" s="273"/>
      <c r="MP71" s="273"/>
      <c r="MQ71" s="273"/>
      <c r="MR71" s="273"/>
      <c r="MS71" s="273"/>
      <c r="MT71" s="273"/>
      <c r="MU71" s="273"/>
      <c r="MV71" s="273"/>
      <c r="MW71" s="273"/>
      <c r="MX71" s="273"/>
      <c r="MY71" s="273"/>
      <c r="MZ71" s="273"/>
      <c r="NA71" s="273"/>
      <c r="NB71" s="273"/>
      <c r="NC71" s="273"/>
      <c r="ND71" s="273"/>
      <c r="NE71" s="273"/>
      <c r="NF71" s="273"/>
      <c r="NG71" s="273"/>
      <c r="NH71" s="273"/>
      <c r="NI71" s="273"/>
      <c r="NJ71" s="273"/>
      <c r="NK71" s="273"/>
      <c r="NL71" s="273"/>
      <c r="NM71" s="273"/>
      <c r="NN71" s="273"/>
      <c r="NO71" s="273"/>
      <c r="NP71" s="273"/>
      <c r="NQ71" s="273"/>
      <c r="NR71" s="273"/>
      <c r="NS71" s="273"/>
      <c r="NT71" s="273"/>
      <c r="NU71" s="273"/>
      <c r="NV71" s="273"/>
      <c r="NW71" s="273"/>
      <c r="NX71" s="273"/>
      <c r="NY71" s="273"/>
      <c r="NZ71" s="273"/>
      <c r="OA71" s="273"/>
      <c r="OB71" s="273"/>
      <c r="OC71" s="273"/>
      <c r="OD71" s="273"/>
      <c r="OE71" s="273"/>
      <c r="OF71" s="273"/>
      <c r="OG71" s="273"/>
      <c r="OH71" s="273"/>
      <c r="OI71" s="273"/>
      <c r="OJ71" s="273"/>
      <c r="OK71" s="273"/>
      <c r="OL71" s="273"/>
      <c r="OM71" s="273"/>
      <c r="ON71" s="273"/>
      <c r="OO71" s="273"/>
      <c r="OP71" s="273"/>
      <c r="OQ71" s="273"/>
      <c r="OR71" s="273"/>
      <c r="OS71" s="273"/>
      <c r="OT71" s="273"/>
      <c r="OU71" s="273"/>
      <c r="OV71" s="273"/>
      <c r="OW71" s="273"/>
      <c r="OX71" s="273"/>
      <c r="OY71" s="273"/>
      <c r="OZ71" s="273"/>
      <c r="PA71" s="273"/>
      <c r="PB71" s="273"/>
      <c r="PC71" s="273"/>
      <c r="PD71" s="273"/>
      <c r="PE71" s="273"/>
      <c r="PF71" s="273"/>
      <c r="PG71" s="273"/>
      <c r="PH71" s="273"/>
      <c r="PI71" s="273"/>
      <c r="PJ71" s="273"/>
      <c r="PK71" s="273"/>
      <c r="PL71" s="273"/>
      <c r="PM71" s="273"/>
      <c r="PN71" s="273"/>
      <c r="PO71" s="273"/>
      <c r="PP71" s="273"/>
      <c r="PQ71" s="273"/>
      <c r="PR71" s="273"/>
      <c r="PS71" s="273"/>
      <c r="PT71" s="273"/>
      <c r="PU71" s="273"/>
      <c r="PV71" s="273"/>
      <c r="PW71" s="273"/>
      <c r="PX71" s="273"/>
      <c r="PY71" s="273"/>
      <c r="PZ71" s="273"/>
      <c r="QA71" s="273"/>
      <c r="QB71" s="273"/>
      <c r="QC71" s="273"/>
      <c r="QD71" s="273"/>
      <c r="QE71" s="273"/>
      <c r="QF71" s="273"/>
      <c r="QG71" s="273"/>
      <c r="QH71" s="273"/>
      <c r="QI71" s="273"/>
      <c r="QJ71" s="273"/>
      <c r="QK71" s="273"/>
      <c r="QL71" s="273"/>
      <c r="QM71" s="273"/>
      <c r="QN71" s="273"/>
      <c r="QO71" s="273"/>
      <c r="QP71" s="273"/>
      <c r="QQ71" s="273"/>
      <c r="QR71" s="273"/>
      <c r="QS71" s="273"/>
      <c r="QT71" s="273"/>
      <c r="QU71" s="273"/>
      <c r="QV71" s="273"/>
      <c r="QW71" s="273"/>
      <c r="QX71" s="273"/>
      <c r="QY71" s="273"/>
      <c r="QZ71" s="273"/>
      <c r="RA71" s="273"/>
      <c r="RB71" s="273"/>
      <c r="RC71" s="273"/>
      <c r="RD71" s="273"/>
      <c r="RE71" s="273"/>
      <c r="RF71" s="273"/>
      <c r="RG71" s="273"/>
      <c r="RH71" s="273"/>
      <c r="RI71" s="273"/>
      <c r="RJ71" s="273"/>
      <c r="RK71" s="273"/>
      <c r="RL71" s="273"/>
      <c r="RM71" s="273"/>
      <c r="RN71" s="273"/>
      <c r="RO71" s="273"/>
      <c r="RP71" s="273"/>
      <c r="RQ71" s="273"/>
      <c r="RR71" s="273"/>
      <c r="RS71" s="273"/>
      <c r="RT71" s="273"/>
      <c r="RU71" s="273"/>
      <c r="RV71" s="273"/>
      <c r="RW71" s="273"/>
      <c r="RX71" s="273"/>
      <c r="RY71" s="273"/>
      <c r="RZ71" s="273"/>
      <c r="SA71" s="273"/>
      <c r="SB71" s="273"/>
      <c r="SC71" s="273"/>
      <c r="SD71" s="273"/>
      <c r="SE71" s="273"/>
      <c r="SF71" s="273"/>
      <c r="SG71" s="273"/>
      <c r="SH71" s="273"/>
      <c r="SI71" s="273"/>
      <c r="SJ71" s="273"/>
      <c r="SK71" s="273"/>
      <c r="SL71" s="273"/>
      <c r="SM71" s="273"/>
      <c r="SN71" s="273"/>
      <c r="SO71" s="273"/>
      <c r="SP71" s="273"/>
      <c r="SQ71" s="273"/>
      <c r="SR71" s="273"/>
      <c r="SS71" s="273"/>
      <c r="ST71" s="273"/>
      <c r="SU71" s="273"/>
      <c r="SV71" s="273"/>
      <c r="SW71" s="273"/>
      <c r="SX71" s="273"/>
      <c r="SY71" s="273"/>
      <c r="SZ71" s="273"/>
      <c r="TA71" s="273"/>
      <c r="TB71" s="273"/>
      <c r="TC71" s="273"/>
      <c r="TD71" s="273"/>
      <c r="TE71" s="273"/>
      <c r="TF71" s="273"/>
      <c r="TG71" s="273"/>
      <c r="TH71" s="273"/>
      <c r="TI71" s="273"/>
      <c r="TJ71" s="273"/>
      <c r="TK71" s="273"/>
      <c r="TL71" s="273"/>
      <c r="TM71" s="273"/>
      <c r="TN71" s="273"/>
      <c r="TO71" s="273"/>
      <c r="TP71" s="273"/>
      <c r="TQ71" s="273"/>
      <c r="TR71" s="273"/>
      <c r="TS71" s="273"/>
      <c r="TT71" s="273"/>
      <c r="TU71" s="273"/>
      <c r="TV71" s="273"/>
      <c r="TW71" s="273"/>
      <c r="TX71" s="273"/>
      <c r="TY71" s="273"/>
      <c r="TZ71" s="273"/>
      <c r="UA71" s="273"/>
      <c r="UB71" s="273"/>
      <c r="UC71" s="273"/>
      <c r="UD71" s="273"/>
      <c r="UE71" s="273"/>
      <c r="UF71" s="273"/>
      <c r="UG71" s="273"/>
      <c r="UH71" s="273"/>
      <c r="UI71" s="273"/>
      <c r="UJ71" s="273"/>
      <c r="UK71" s="273"/>
      <c r="UL71" s="273"/>
      <c r="UM71" s="273"/>
      <c r="UN71" s="273"/>
      <c r="UO71" s="273"/>
      <c r="UP71" s="273"/>
      <c r="UQ71" s="273"/>
      <c r="UR71" s="273"/>
      <c r="US71" s="273"/>
      <c r="UT71" s="273"/>
      <c r="UU71" s="273"/>
      <c r="UV71" s="273"/>
      <c r="UW71" s="273"/>
      <c r="UX71" s="273"/>
      <c r="UY71" s="273"/>
      <c r="UZ71" s="273"/>
      <c r="VA71" s="273"/>
      <c r="VB71" s="273"/>
      <c r="VC71" s="273"/>
      <c r="VD71" s="273"/>
      <c r="VE71" s="273"/>
      <c r="VF71" s="273"/>
      <c r="VG71" s="273"/>
      <c r="VH71" s="273"/>
      <c r="VI71" s="273"/>
      <c r="VJ71" s="273"/>
      <c r="VK71" s="273"/>
      <c r="VL71" s="273"/>
      <c r="VM71" s="273"/>
      <c r="VN71" s="273"/>
      <c r="VO71" s="273"/>
      <c r="VP71" s="273"/>
      <c r="VQ71" s="273"/>
      <c r="VR71" s="273"/>
      <c r="VS71" s="273"/>
      <c r="VT71" s="273"/>
      <c r="VU71" s="273"/>
      <c r="VV71" s="273"/>
      <c r="VW71" s="273"/>
      <c r="VX71" s="273"/>
      <c r="VY71" s="273"/>
      <c r="VZ71" s="273"/>
      <c r="WA71" s="273"/>
      <c r="WB71" s="273"/>
      <c r="WC71" s="273"/>
      <c r="WD71" s="273"/>
      <c r="WE71" s="273"/>
      <c r="WF71" s="273"/>
      <c r="WG71" s="273"/>
      <c r="WH71" s="273"/>
      <c r="WI71" s="273"/>
      <c r="WJ71" s="273"/>
      <c r="WK71" s="273"/>
      <c r="WL71" s="273"/>
      <c r="WM71" s="273"/>
      <c r="WN71" s="273"/>
      <c r="WO71" s="273"/>
      <c r="WP71" s="273"/>
      <c r="WQ71" s="273"/>
      <c r="WR71" s="273"/>
      <c r="WS71" s="273"/>
      <c r="WT71" s="273"/>
      <c r="WU71" s="273"/>
      <c r="WV71" s="273"/>
      <c r="WW71" s="273"/>
      <c r="WX71" s="273"/>
      <c r="WY71" s="273"/>
      <c r="WZ71" s="273"/>
      <c r="XA71" s="273"/>
      <c r="XB71" s="273"/>
      <c r="XC71" s="273"/>
      <c r="XD71" s="273"/>
      <c r="XE71" s="273"/>
      <c r="XF71" s="273"/>
      <c r="XG71" s="273"/>
      <c r="XH71" s="273"/>
      <c r="XI71" s="273"/>
      <c r="XJ71" s="273"/>
      <c r="XK71" s="273"/>
      <c r="XL71" s="273"/>
      <c r="XM71" s="273"/>
      <c r="XN71" s="273"/>
      <c r="XO71" s="273"/>
      <c r="XP71" s="273"/>
      <c r="XQ71" s="273"/>
      <c r="XR71" s="273"/>
      <c r="XS71" s="273"/>
      <c r="XT71" s="273"/>
      <c r="XU71" s="273"/>
      <c r="XV71" s="273"/>
      <c r="XW71" s="273"/>
      <c r="XX71" s="273"/>
      <c r="XY71" s="273"/>
      <c r="XZ71" s="273"/>
      <c r="YA71" s="273"/>
      <c r="YB71" s="273"/>
      <c r="YC71" s="273"/>
      <c r="YD71" s="273"/>
      <c r="YE71" s="273"/>
      <c r="YF71" s="273"/>
      <c r="YG71" s="273"/>
      <c r="YH71" s="273"/>
      <c r="YI71" s="273"/>
      <c r="YJ71" s="273"/>
      <c r="YK71" s="273"/>
      <c r="YL71" s="273"/>
      <c r="YM71" s="273"/>
      <c r="YN71" s="273"/>
      <c r="YO71" s="273"/>
      <c r="YP71" s="273"/>
      <c r="YQ71" s="273"/>
      <c r="YR71" s="273"/>
      <c r="YS71" s="273"/>
      <c r="YT71" s="273"/>
      <c r="YU71" s="273"/>
      <c r="YV71" s="273"/>
      <c r="YW71" s="273"/>
      <c r="YX71" s="273"/>
      <c r="YY71" s="273"/>
      <c r="YZ71" s="273"/>
      <c r="ZA71" s="273"/>
      <c r="ZB71" s="273"/>
      <c r="ZC71" s="273"/>
      <c r="ZD71" s="273"/>
      <c r="ZE71" s="273"/>
      <c r="ZF71" s="273"/>
      <c r="ZG71" s="273"/>
      <c r="ZH71" s="273"/>
      <c r="ZI71" s="273"/>
      <c r="ZJ71" s="273"/>
      <c r="ZK71" s="273"/>
      <c r="ZL71" s="273"/>
      <c r="ZM71" s="273"/>
      <c r="ZN71" s="273"/>
      <c r="ZO71" s="273"/>
      <c r="ZP71" s="273"/>
      <c r="ZQ71" s="273"/>
      <c r="ZR71" s="273"/>
      <c r="ZS71" s="273"/>
      <c r="ZT71" s="273"/>
      <c r="ZU71" s="273"/>
      <c r="ZV71" s="273"/>
      <c r="ZW71" s="273"/>
      <c r="ZX71" s="273"/>
      <c r="ZY71" s="273"/>
      <c r="ZZ71" s="273"/>
      <c r="AAA71" s="273"/>
      <c r="AAB71" s="273"/>
      <c r="AAC71" s="273"/>
      <c r="AAD71" s="273"/>
      <c r="AAE71" s="273"/>
      <c r="AAF71" s="273"/>
      <c r="AAG71" s="273"/>
      <c r="AAH71" s="273"/>
      <c r="AAI71" s="273"/>
      <c r="AAJ71" s="273"/>
      <c r="AAK71" s="273"/>
      <c r="AAL71" s="273"/>
      <c r="AAM71" s="273"/>
      <c r="AAN71" s="273"/>
      <c r="AAO71" s="273"/>
      <c r="AAP71" s="273"/>
      <c r="AAQ71" s="273"/>
      <c r="AAR71" s="273"/>
      <c r="AAS71" s="273"/>
      <c r="AAT71" s="273"/>
      <c r="AAU71" s="273"/>
      <c r="AAV71" s="273"/>
      <c r="AAW71" s="273"/>
      <c r="AAX71" s="273"/>
      <c r="AAY71" s="273"/>
      <c r="AAZ71" s="273"/>
      <c r="ABA71" s="273"/>
      <c r="ABB71" s="273"/>
      <c r="ABC71" s="273"/>
      <c r="ABD71" s="273"/>
      <c r="ABE71" s="273"/>
      <c r="ABF71" s="273"/>
      <c r="ABG71" s="273"/>
      <c r="ABH71" s="273"/>
      <c r="ABI71" s="273"/>
      <c r="ABJ71" s="273"/>
      <c r="ABK71" s="273"/>
      <c r="ABL71" s="273"/>
      <c r="ABM71" s="273"/>
      <c r="ABN71" s="273"/>
      <c r="ABO71" s="273"/>
      <c r="ABP71" s="273"/>
      <c r="ABQ71" s="273"/>
      <c r="ABR71" s="273"/>
      <c r="ABS71" s="273"/>
      <c r="ABT71" s="273"/>
      <c r="ABU71" s="273"/>
      <c r="ABV71" s="273"/>
      <c r="ABW71" s="273"/>
      <c r="ABX71" s="273"/>
      <c r="ABY71" s="273"/>
      <c r="ABZ71" s="273"/>
      <c r="ACA71" s="273"/>
      <c r="ACB71" s="273"/>
      <c r="ACC71" s="273"/>
      <c r="ACD71" s="273"/>
      <c r="ACE71" s="273"/>
      <c r="ACF71" s="273"/>
      <c r="ACG71" s="273"/>
      <c r="ACH71" s="273"/>
      <c r="ACI71" s="273"/>
      <c r="ACJ71" s="273"/>
      <c r="ACK71" s="273"/>
      <c r="ACL71" s="273"/>
      <c r="ACM71" s="273"/>
      <c r="ACN71" s="273"/>
      <c r="ACO71" s="273"/>
      <c r="ACP71" s="273"/>
      <c r="ACQ71" s="273"/>
      <c r="ACR71" s="273"/>
      <c r="ACS71" s="273"/>
      <c r="ACT71" s="273"/>
      <c r="ACU71" s="273"/>
      <c r="ACV71" s="273"/>
      <c r="ACW71" s="273"/>
      <c r="ACX71" s="273"/>
      <c r="ACY71" s="273"/>
      <c r="ACZ71" s="273"/>
      <c r="ADA71" s="273"/>
      <c r="ADB71" s="273"/>
      <c r="ADC71" s="273"/>
      <c r="ADD71" s="273"/>
      <c r="ADE71" s="273"/>
      <c r="ADF71" s="273"/>
      <c r="ADG71" s="273"/>
      <c r="ADH71" s="273"/>
      <c r="ADI71" s="273"/>
      <c r="ADJ71" s="273"/>
      <c r="ADK71" s="273"/>
      <c r="ADL71" s="273"/>
      <c r="ADM71" s="273"/>
      <c r="ADN71" s="273"/>
      <c r="ADO71" s="273"/>
      <c r="ADP71" s="273"/>
      <c r="ADQ71" s="273"/>
      <c r="ADR71" s="273"/>
      <c r="ADS71" s="273"/>
      <c r="ADT71" s="273"/>
      <c r="ADU71" s="273"/>
      <c r="ADV71" s="273"/>
      <c r="ADW71" s="273"/>
      <c r="ADX71" s="273"/>
      <c r="ADY71" s="273"/>
      <c r="ADZ71" s="273"/>
      <c r="AEA71" s="273"/>
      <c r="AEB71" s="273"/>
      <c r="AEC71" s="273"/>
      <c r="AED71" s="273"/>
      <c r="AEE71" s="273"/>
      <c r="AEF71" s="273"/>
      <c r="AEG71" s="273"/>
      <c r="AEH71" s="273"/>
      <c r="AEI71" s="273"/>
      <c r="AEJ71" s="273"/>
      <c r="AEK71" s="273"/>
      <c r="AEL71" s="273"/>
      <c r="AEM71" s="273"/>
      <c r="AEN71" s="273"/>
      <c r="AEO71" s="273"/>
      <c r="AEP71" s="273"/>
      <c r="AEQ71" s="273"/>
      <c r="AER71" s="273"/>
      <c r="AES71" s="273"/>
      <c r="AET71" s="273"/>
      <c r="AEU71" s="273"/>
      <c r="AEV71" s="273"/>
      <c r="AEW71" s="273"/>
      <c r="AEX71" s="273"/>
      <c r="AEY71" s="273"/>
      <c r="AEZ71" s="273"/>
      <c r="AFA71" s="273"/>
      <c r="AFB71" s="273"/>
      <c r="AFC71" s="273"/>
      <c r="AFD71" s="273"/>
      <c r="AFE71" s="273"/>
      <c r="AFF71" s="273"/>
      <c r="AFG71" s="273"/>
      <c r="AFH71" s="273"/>
      <c r="AFI71" s="273"/>
      <c r="AFJ71" s="273"/>
      <c r="AFK71" s="273"/>
      <c r="AFL71" s="273"/>
      <c r="AFM71" s="273"/>
      <c r="AFN71" s="273"/>
      <c r="AFO71" s="273"/>
      <c r="AFP71" s="273"/>
      <c r="AFQ71" s="273"/>
      <c r="AFR71" s="273"/>
      <c r="AFS71" s="273"/>
      <c r="AFT71" s="273"/>
      <c r="AFU71" s="273"/>
      <c r="AFV71" s="273"/>
      <c r="AFW71" s="273"/>
      <c r="AFX71" s="273"/>
      <c r="AFY71" s="273"/>
      <c r="AFZ71" s="273"/>
      <c r="AGA71" s="273"/>
      <c r="AGB71" s="273"/>
      <c r="AGC71" s="273"/>
      <c r="AGD71" s="273"/>
      <c r="AGE71" s="273"/>
      <c r="AGF71" s="273"/>
      <c r="AGG71" s="273"/>
      <c r="AGH71" s="273"/>
      <c r="AGI71" s="273"/>
      <c r="AGJ71" s="273"/>
      <c r="AGK71" s="273"/>
      <c r="AGL71" s="273"/>
      <c r="AGM71" s="273"/>
      <c r="AGN71" s="273"/>
      <c r="AGO71" s="273"/>
      <c r="AGP71" s="273"/>
      <c r="AGQ71" s="273"/>
      <c r="AGR71" s="273"/>
      <c r="AGS71" s="273"/>
      <c r="AGT71" s="273"/>
      <c r="AGU71" s="273"/>
      <c r="AGV71" s="273"/>
      <c r="AGW71" s="273"/>
      <c r="AGX71" s="273"/>
      <c r="AGY71" s="273"/>
      <c r="AGZ71" s="273"/>
      <c r="AHA71" s="273"/>
      <c r="AHB71" s="273"/>
      <c r="AHC71" s="273"/>
      <c r="AHD71" s="273"/>
      <c r="AHE71" s="273"/>
      <c r="AHF71" s="273"/>
      <c r="AHG71" s="273"/>
      <c r="AHH71" s="273"/>
      <c r="AHI71" s="273"/>
      <c r="AHJ71" s="273"/>
      <c r="AHK71" s="273"/>
      <c r="AHL71" s="273"/>
      <c r="AHM71" s="273"/>
      <c r="AHN71" s="273"/>
      <c r="AHO71" s="273"/>
      <c r="AHP71" s="273"/>
      <c r="AHQ71" s="273"/>
      <c r="AHR71" s="273"/>
      <c r="AHS71" s="273"/>
      <c r="AHT71" s="273"/>
      <c r="AHU71" s="273"/>
      <c r="AHV71" s="273"/>
      <c r="AHW71" s="273"/>
      <c r="AHX71" s="273"/>
      <c r="AHY71" s="273"/>
      <c r="AHZ71" s="273"/>
      <c r="AIA71" s="273"/>
      <c r="AIB71" s="273"/>
      <c r="AIC71" s="273"/>
      <c r="AID71" s="273"/>
      <c r="AIE71" s="273"/>
      <c r="AIF71" s="273"/>
      <c r="AIG71" s="273"/>
      <c r="AIH71" s="273"/>
      <c r="AII71" s="273"/>
      <c r="AIJ71" s="273"/>
      <c r="AIK71" s="273"/>
      <c r="AIL71" s="273"/>
      <c r="AIM71" s="273"/>
      <c r="AIN71" s="273"/>
      <c r="AIO71" s="273"/>
      <c r="AIP71" s="273"/>
      <c r="AIQ71" s="273"/>
      <c r="AIR71" s="273"/>
      <c r="AIS71" s="273"/>
      <c r="AIT71" s="273"/>
      <c r="AIU71" s="273"/>
      <c r="AIV71" s="273"/>
      <c r="AIW71" s="273"/>
      <c r="AIX71" s="273"/>
      <c r="AIY71" s="273"/>
      <c r="AIZ71" s="273"/>
      <c r="AJA71" s="273"/>
      <c r="AJB71" s="273"/>
      <c r="AJC71" s="273"/>
      <c r="AJD71" s="273"/>
      <c r="AJE71" s="273"/>
      <c r="AJF71" s="273"/>
      <c r="AJG71" s="273"/>
      <c r="AJH71" s="273"/>
      <c r="AJI71" s="273"/>
      <c r="AJJ71" s="273"/>
      <c r="AJK71" s="273"/>
      <c r="AJL71" s="273"/>
      <c r="AJM71" s="273"/>
      <c r="AJN71" s="273"/>
      <c r="AJO71" s="273"/>
      <c r="AJP71" s="273"/>
      <c r="AJQ71" s="273"/>
      <c r="AJR71" s="273"/>
      <c r="AJS71" s="273"/>
      <c r="AJT71" s="273"/>
      <c r="AJU71" s="273"/>
      <c r="AJV71" s="273"/>
      <c r="AJW71" s="273"/>
      <c r="AJX71" s="273"/>
      <c r="AJY71" s="273"/>
      <c r="AJZ71" s="273"/>
      <c r="AKA71" s="273"/>
      <c r="AKB71" s="273"/>
      <c r="AKC71" s="273"/>
      <c r="AKD71" s="273"/>
      <c r="AKE71" s="273"/>
      <c r="AKF71" s="273"/>
      <c r="AKG71" s="273"/>
      <c r="AKH71" s="273"/>
      <c r="AKI71" s="273"/>
      <c r="AKJ71" s="273"/>
      <c r="AKK71" s="273"/>
      <c r="AKL71" s="273"/>
      <c r="AKM71" s="273"/>
      <c r="AKN71" s="273"/>
      <c r="AKO71" s="273"/>
      <c r="AKP71" s="273"/>
      <c r="AKQ71" s="273"/>
      <c r="AKR71" s="273"/>
      <c r="AKS71" s="273"/>
      <c r="AKT71" s="273"/>
      <c r="AKU71" s="273"/>
      <c r="AKV71" s="273"/>
      <c r="AKW71" s="273"/>
      <c r="AKX71" s="273"/>
      <c r="AKY71" s="273"/>
      <c r="AKZ71" s="273"/>
      <c r="ALA71" s="273"/>
      <c r="ALB71" s="273"/>
      <c r="ALC71" s="273"/>
      <c r="ALD71" s="273"/>
      <c r="ALE71" s="273"/>
      <c r="ALF71" s="273"/>
      <c r="ALG71" s="273"/>
      <c r="ALH71" s="273"/>
      <c r="ALI71" s="273"/>
      <c r="ALJ71" s="273"/>
      <c r="ALK71" s="273"/>
      <c r="ALL71" s="273"/>
      <c r="ALM71" s="273"/>
      <c r="ALN71" s="273"/>
      <c r="ALO71" s="273"/>
      <c r="ALP71" s="273"/>
      <c r="ALQ71" s="273"/>
      <c r="ALR71" s="273"/>
      <c r="ALS71" s="273"/>
      <c r="ALT71" s="273"/>
      <c r="ALU71" s="273"/>
      <c r="ALV71" s="273"/>
      <c r="ALW71" s="273"/>
      <c r="ALX71" s="273"/>
      <c r="ALY71" s="273"/>
      <c r="ALZ71" s="273"/>
      <c r="AMA71" s="273"/>
      <c r="AMB71" s="273"/>
      <c r="AMC71" s="273"/>
      <c r="AMD71" s="273"/>
      <c r="AME71" s="273"/>
      <c r="AMF71" s="273"/>
      <c r="AMG71" s="273"/>
      <c r="AMH71" s="273"/>
      <c r="AMI71" s="273"/>
      <c r="AMJ71" s="273"/>
    </row>
    <row r="72" spans="1:1024" ht="12" customHeight="1" x14ac:dyDescent="0.2">
      <c r="A72" s="341">
        <v>61</v>
      </c>
      <c r="B72" s="342">
        <v>4</v>
      </c>
      <c r="C72" s="368"/>
      <c r="D72" s="1627"/>
      <c r="E72" s="344" t="s">
        <v>50</v>
      </c>
      <c r="F72" s="394"/>
      <c r="G72" s="394"/>
      <c r="H72" s="395"/>
      <c r="I72" s="395"/>
      <c r="J72" s="396"/>
      <c r="K72" s="397"/>
      <c r="L72" s="397"/>
      <c r="M72" s="397"/>
      <c r="N72" s="397"/>
      <c r="O72" s="397"/>
      <c r="P72" s="398"/>
      <c r="Q72" s="398"/>
      <c r="R72" s="367"/>
      <c r="S72" s="351"/>
      <c r="T72" s="362">
        <v>61</v>
      </c>
      <c r="U72" s="1626"/>
      <c r="V72" s="363" t="s">
        <v>50</v>
      </c>
      <c r="W72" s="394"/>
      <c r="X72" s="394"/>
      <c r="Y72" s="395"/>
      <c r="Z72" s="395"/>
      <c r="AA72" s="396"/>
      <c r="AB72" s="364"/>
      <c r="AC72" s="355"/>
      <c r="AD72" s="355"/>
      <c r="AE72" s="356"/>
      <c r="AF72" s="365"/>
      <c r="AG72" s="365"/>
      <c r="AH72" s="365"/>
      <c r="AI72" s="365"/>
      <c r="AJ72" s="365"/>
      <c r="AK72" s="365"/>
      <c r="AL72" s="365"/>
      <c r="AM72" s="365"/>
      <c r="AN72" s="365"/>
      <c r="AO72" s="365"/>
      <c r="AP72" s="365"/>
      <c r="AQ72" s="365"/>
      <c r="AR72" s="358"/>
      <c r="AS72" s="358"/>
      <c r="AT72" s="359"/>
      <c r="AU72" s="359"/>
      <c r="AV72" s="359"/>
      <c r="AW72" s="359"/>
      <c r="AX72" s="359"/>
      <c r="AY72" s="359"/>
      <c r="AZ72" s="359"/>
      <c r="BA72" s="359"/>
      <c r="BB72" s="364"/>
      <c r="BC72" s="364"/>
      <c r="BD72" s="355"/>
      <c r="BE72" s="355"/>
      <c r="BF72" s="273"/>
      <c r="BG72" s="273"/>
      <c r="BH72" s="273"/>
      <c r="BI72" s="273"/>
      <c r="BJ72" s="273"/>
      <c r="BK72" s="273"/>
      <c r="BL72" s="273"/>
      <c r="BM72" s="273"/>
      <c r="BN72" s="273"/>
      <c r="BO72" s="273"/>
      <c r="BP72" s="273"/>
      <c r="BQ72" s="273"/>
      <c r="BR72" s="273"/>
      <c r="BS72" s="273"/>
      <c r="BT72" s="273"/>
      <c r="BU72" s="273"/>
      <c r="BV72" s="273"/>
      <c r="BW72" s="273"/>
      <c r="BX72" s="273"/>
      <c r="BY72" s="273"/>
      <c r="BZ72" s="273"/>
      <c r="CA72" s="273"/>
      <c r="CB72" s="273"/>
      <c r="CC72" s="273"/>
      <c r="CD72" s="273"/>
      <c r="CE72" s="273"/>
      <c r="CF72" s="273"/>
      <c r="CG72" s="273"/>
      <c r="CH72" s="273"/>
      <c r="CI72" s="273"/>
      <c r="CJ72" s="273"/>
      <c r="CK72" s="273"/>
      <c r="CL72" s="273"/>
      <c r="CM72" s="273"/>
      <c r="CN72" s="273"/>
      <c r="CO72" s="273"/>
      <c r="CP72" s="273"/>
      <c r="CQ72" s="273"/>
      <c r="CR72" s="273"/>
      <c r="CS72" s="273"/>
      <c r="CT72" s="273"/>
      <c r="CU72" s="273"/>
      <c r="CV72" s="273"/>
      <c r="CW72" s="273"/>
      <c r="CX72" s="273"/>
      <c r="CY72" s="273"/>
      <c r="CZ72" s="273"/>
      <c r="DA72" s="273"/>
      <c r="DB72" s="273"/>
      <c r="DC72" s="273"/>
      <c r="DD72" s="273"/>
      <c r="DE72" s="273"/>
      <c r="DF72" s="273"/>
      <c r="DG72" s="273"/>
      <c r="DH72" s="273"/>
      <c r="DI72" s="273"/>
      <c r="DJ72" s="273"/>
      <c r="DK72" s="273"/>
      <c r="DL72" s="273"/>
      <c r="DM72" s="273"/>
      <c r="DN72" s="273"/>
      <c r="DO72" s="273"/>
      <c r="DP72" s="273"/>
      <c r="DQ72" s="273"/>
      <c r="DR72" s="273"/>
      <c r="DS72" s="273"/>
      <c r="DT72" s="273"/>
      <c r="DU72" s="273"/>
      <c r="DV72" s="273"/>
      <c r="DW72" s="273"/>
      <c r="DX72" s="273"/>
      <c r="DY72" s="273"/>
      <c r="DZ72" s="273"/>
      <c r="EA72" s="273"/>
      <c r="EB72" s="273"/>
      <c r="EC72" s="273"/>
      <c r="ED72" s="273"/>
      <c r="EE72" s="273"/>
      <c r="EF72" s="273"/>
      <c r="EG72" s="273"/>
      <c r="EH72" s="273"/>
      <c r="EI72" s="273"/>
      <c r="EJ72" s="273"/>
      <c r="EK72" s="273"/>
      <c r="EL72" s="273"/>
      <c r="EM72" s="273"/>
      <c r="EN72" s="273"/>
      <c r="EO72" s="273"/>
      <c r="EP72" s="273"/>
      <c r="EQ72" s="273"/>
      <c r="ER72" s="273"/>
      <c r="ES72" s="273"/>
      <c r="ET72" s="273"/>
      <c r="EU72" s="273"/>
      <c r="EV72" s="273"/>
      <c r="EW72" s="273"/>
      <c r="EX72" s="273"/>
      <c r="EY72" s="273"/>
      <c r="EZ72" s="273"/>
      <c r="FA72" s="273"/>
      <c r="FB72" s="273"/>
      <c r="FC72" s="273"/>
      <c r="FD72" s="273"/>
      <c r="FE72" s="273"/>
      <c r="FF72" s="273"/>
      <c r="FG72" s="273"/>
      <c r="FH72" s="273"/>
      <c r="FI72" s="273"/>
      <c r="FJ72" s="273"/>
      <c r="FK72" s="273"/>
      <c r="FL72" s="273"/>
      <c r="FM72" s="273"/>
      <c r="FN72" s="273"/>
      <c r="FO72" s="273"/>
      <c r="FP72" s="273"/>
      <c r="FQ72" s="273"/>
      <c r="FR72" s="273"/>
      <c r="FS72" s="273"/>
      <c r="FT72" s="273"/>
      <c r="FU72" s="273"/>
      <c r="FV72" s="273"/>
      <c r="FW72" s="273"/>
      <c r="FX72" s="273"/>
      <c r="FY72" s="273"/>
      <c r="FZ72" s="273"/>
      <c r="GA72" s="273"/>
      <c r="GB72" s="273"/>
      <c r="GC72" s="273"/>
      <c r="GD72" s="273"/>
      <c r="GE72" s="273"/>
      <c r="GF72" s="273"/>
      <c r="GG72" s="273"/>
      <c r="GH72" s="273"/>
      <c r="GI72" s="273"/>
      <c r="GJ72" s="273"/>
      <c r="GK72" s="273"/>
      <c r="GL72" s="273"/>
      <c r="GM72" s="273"/>
      <c r="GN72" s="273"/>
      <c r="GO72" s="273"/>
      <c r="GP72" s="273"/>
      <c r="GQ72" s="273"/>
      <c r="GR72" s="273"/>
      <c r="GS72" s="273"/>
      <c r="GT72" s="273"/>
      <c r="GU72" s="273"/>
      <c r="GV72" s="273"/>
      <c r="GW72" s="273"/>
      <c r="GX72" s="273"/>
      <c r="GY72" s="273"/>
      <c r="GZ72" s="273"/>
      <c r="HA72" s="273"/>
      <c r="HB72" s="273"/>
      <c r="HC72" s="273"/>
      <c r="HD72" s="273"/>
      <c r="HE72" s="273"/>
      <c r="HF72" s="273"/>
      <c r="HG72" s="273"/>
      <c r="HH72" s="273"/>
      <c r="HI72" s="273"/>
      <c r="HJ72" s="273"/>
      <c r="HK72" s="273"/>
      <c r="HL72" s="273"/>
      <c r="HM72" s="273"/>
      <c r="HN72" s="273"/>
      <c r="HO72" s="273"/>
      <c r="HP72" s="273"/>
      <c r="HQ72" s="273"/>
      <c r="HR72" s="273"/>
      <c r="HS72" s="273"/>
      <c r="HT72" s="273"/>
      <c r="HU72" s="273"/>
      <c r="HV72" s="273"/>
      <c r="HW72" s="273"/>
      <c r="HX72" s="273"/>
      <c r="HY72" s="273"/>
      <c r="HZ72" s="273"/>
      <c r="IA72" s="273"/>
      <c r="IB72" s="273"/>
      <c r="IC72" s="273"/>
      <c r="ID72" s="273"/>
      <c r="IE72" s="273"/>
      <c r="IF72" s="273"/>
      <c r="IG72" s="273"/>
      <c r="IH72" s="273"/>
      <c r="II72" s="273"/>
      <c r="IJ72" s="273"/>
      <c r="IK72" s="273"/>
      <c r="IL72" s="273"/>
      <c r="IM72" s="273"/>
      <c r="IN72" s="273"/>
      <c r="IO72" s="273"/>
      <c r="IP72" s="273"/>
      <c r="IQ72" s="273"/>
      <c r="IR72" s="273"/>
      <c r="IS72" s="273"/>
      <c r="IT72" s="273"/>
      <c r="IU72" s="273"/>
      <c r="IV72" s="273"/>
      <c r="IW72" s="273"/>
      <c r="IX72" s="273"/>
      <c r="IY72" s="273"/>
      <c r="IZ72" s="273"/>
      <c r="JA72" s="273"/>
      <c r="JB72" s="273"/>
      <c r="JC72" s="273"/>
      <c r="JD72" s="273"/>
      <c r="JE72" s="273"/>
      <c r="JF72" s="273"/>
      <c r="JG72" s="273"/>
      <c r="JH72" s="273"/>
      <c r="JI72" s="273"/>
      <c r="JJ72" s="273"/>
      <c r="JK72" s="273"/>
      <c r="JL72" s="273"/>
      <c r="JM72" s="273"/>
      <c r="JN72" s="273"/>
      <c r="JO72" s="273"/>
      <c r="JP72" s="273"/>
      <c r="JQ72" s="273"/>
      <c r="JR72" s="273"/>
      <c r="JS72" s="273"/>
      <c r="JT72" s="273"/>
      <c r="JU72" s="273"/>
      <c r="JV72" s="273"/>
      <c r="JW72" s="273"/>
      <c r="JX72" s="273"/>
      <c r="JY72" s="273"/>
      <c r="JZ72" s="273"/>
      <c r="KA72" s="273"/>
      <c r="KB72" s="273"/>
      <c r="KC72" s="273"/>
      <c r="KD72" s="273"/>
      <c r="KE72" s="273"/>
      <c r="KF72" s="273"/>
      <c r="KG72" s="273"/>
      <c r="KH72" s="273"/>
      <c r="KI72" s="273"/>
      <c r="KJ72" s="273"/>
      <c r="KK72" s="273"/>
      <c r="KL72" s="273"/>
      <c r="KM72" s="273"/>
      <c r="KN72" s="273"/>
      <c r="KO72" s="273"/>
      <c r="KP72" s="273"/>
      <c r="KQ72" s="273"/>
      <c r="KR72" s="273"/>
      <c r="KS72" s="273"/>
      <c r="KT72" s="273"/>
      <c r="KU72" s="273"/>
      <c r="KV72" s="273"/>
      <c r="KW72" s="273"/>
      <c r="KX72" s="273"/>
      <c r="KY72" s="273"/>
      <c r="KZ72" s="273"/>
      <c r="LA72" s="273"/>
      <c r="LB72" s="273"/>
      <c r="LC72" s="273"/>
      <c r="LD72" s="273"/>
      <c r="LE72" s="273"/>
      <c r="LF72" s="273"/>
      <c r="LG72" s="273"/>
      <c r="LH72" s="273"/>
      <c r="LI72" s="273"/>
      <c r="LJ72" s="273"/>
      <c r="LK72" s="273"/>
      <c r="LL72" s="273"/>
      <c r="LM72" s="273"/>
      <c r="LN72" s="273"/>
      <c r="LO72" s="273"/>
      <c r="LP72" s="273"/>
      <c r="LQ72" s="273"/>
      <c r="LR72" s="273"/>
      <c r="LS72" s="273"/>
      <c r="LT72" s="273"/>
      <c r="LU72" s="273"/>
      <c r="LV72" s="273"/>
      <c r="LW72" s="273"/>
      <c r="LX72" s="273"/>
      <c r="LY72" s="273"/>
      <c r="LZ72" s="273"/>
      <c r="MA72" s="273"/>
      <c r="MB72" s="273"/>
      <c r="MC72" s="273"/>
      <c r="MD72" s="273"/>
      <c r="ME72" s="273"/>
      <c r="MF72" s="273"/>
      <c r="MG72" s="273"/>
      <c r="MH72" s="273"/>
      <c r="MI72" s="273"/>
      <c r="MJ72" s="273"/>
      <c r="MK72" s="273"/>
      <c r="ML72" s="273"/>
      <c r="MM72" s="273"/>
      <c r="MN72" s="273"/>
      <c r="MO72" s="273"/>
      <c r="MP72" s="273"/>
      <c r="MQ72" s="273"/>
      <c r="MR72" s="273"/>
      <c r="MS72" s="273"/>
      <c r="MT72" s="273"/>
      <c r="MU72" s="273"/>
      <c r="MV72" s="273"/>
      <c r="MW72" s="273"/>
      <c r="MX72" s="273"/>
      <c r="MY72" s="273"/>
      <c r="MZ72" s="273"/>
      <c r="NA72" s="273"/>
      <c r="NB72" s="273"/>
      <c r="NC72" s="273"/>
      <c r="ND72" s="273"/>
      <c r="NE72" s="273"/>
      <c r="NF72" s="273"/>
      <c r="NG72" s="273"/>
      <c r="NH72" s="273"/>
      <c r="NI72" s="273"/>
      <c r="NJ72" s="273"/>
      <c r="NK72" s="273"/>
      <c r="NL72" s="273"/>
      <c r="NM72" s="273"/>
      <c r="NN72" s="273"/>
      <c r="NO72" s="273"/>
      <c r="NP72" s="273"/>
      <c r="NQ72" s="273"/>
      <c r="NR72" s="273"/>
      <c r="NS72" s="273"/>
      <c r="NT72" s="273"/>
      <c r="NU72" s="273"/>
      <c r="NV72" s="273"/>
      <c r="NW72" s="273"/>
      <c r="NX72" s="273"/>
      <c r="NY72" s="273"/>
      <c r="NZ72" s="273"/>
      <c r="OA72" s="273"/>
      <c r="OB72" s="273"/>
      <c r="OC72" s="273"/>
      <c r="OD72" s="273"/>
      <c r="OE72" s="273"/>
      <c r="OF72" s="273"/>
      <c r="OG72" s="273"/>
      <c r="OH72" s="273"/>
      <c r="OI72" s="273"/>
      <c r="OJ72" s="273"/>
      <c r="OK72" s="273"/>
      <c r="OL72" s="273"/>
      <c r="OM72" s="273"/>
      <c r="ON72" s="273"/>
      <c r="OO72" s="273"/>
      <c r="OP72" s="273"/>
      <c r="OQ72" s="273"/>
      <c r="OR72" s="273"/>
      <c r="OS72" s="273"/>
      <c r="OT72" s="273"/>
      <c r="OU72" s="273"/>
      <c r="OV72" s="273"/>
      <c r="OW72" s="273"/>
      <c r="OX72" s="273"/>
      <c r="OY72" s="273"/>
      <c r="OZ72" s="273"/>
      <c r="PA72" s="273"/>
      <c r="PB72" s="273"/>
      <c r="PC72" s="273"/>
      <c r="PD72" s="273"/>
      <c r="PE72" s="273"/>
      <c r="PF72" s="273"/>
      <c r="PG72" s="273"/>
      <c r="PH72" s="273"/>
      <c r="PI72" s="273"/>
      <c r="PJ72" s="273"/>
      <c r="PK72" s="273"/>
      <c r="PL72" s="273"/>
      <c r="PM72" s="273"/>
      <c r="PN72" s="273"/>
      <c r="PO72" s="273"/>
      <c r="PP72" s="273"/>
      <c r="PQ72" s="273"/>
      <c r="PR72" s="273"/>
      <c r="PS72" s="273"/>
      <c r="PT72" s="273"/>
      <c r="PU72" s="273"/>
      <c r="PV72" s="273"/>
      <c r="PW72" s="273"/>
      <c r="PX72" s="273"/>
      <c r="PY72" s="273"/>
      <c r="PZ72" s="273"/>
      <c r="QA72" s="273"/>
      <c r="QB72" s="273"/>
      <c r="QC72" s="273"/>
      <c r="QD72" s="273"/>
      <c r="QE72" s="273"/>
      <c r="QF72" s="273"/>
      <c r="QG72" s="273"/>
      <c r="QH72" s="273"/>
      <c r="QI72" s="273"/>
      <c r="QJ72" s="273"/>
      <c r="QK72" s="273"/>
      <c r="QL72" s="273"/>
      <c r="QM72" s="273"/>
      <c r="QN72" s="273"/>
      <c r="QO72" s="273"/>
      <c r="QP72" s="273"/>
      <c r="QQ72" s="273"/>
      <c r="QR72" s="273"/>
      <c r="QS72" s="273"/>
      <c r="QT72" s="273"/>
      <c r="QU72" s="273"/>
      <c r="QV72" s="273"/>
      <c r="QW72" s="273"/>
      <c r="QX72" s="273"/>
      <c r="QY72" s="273"/>
      <c r="QZ72" s="273"/>
      <c r="RA72" s="273"/>
      <c r="RB72" s="273"/>
      <c r="RC72" s="273"/>
      <c r="RD72" s="273"/>
      <c r="RE72" s="273"/>
      <c r="RF72" s="273"/>
      <c r="RG72" s="273"/>
      <c r="RH72" s="273"/>
      <c r="RI72" s="273"/>
      <c r="RJ72" s="273"/>
      <c r="RK72" s="273"/>
      <c r="RL72" s="273"/>
      <c r="RM72" s="273"/>
      <c r="RN72" s="273"/>
      <c r="RO72" s="273"/>
      <c r="RP72" s="273"/>
      <c r="RQ72" s="273"/>
      <c r="RR72" s="273"/>
      <c r="RS72" s="273"/>
      <c r="RT72" s="273"/>
      <c r="RU72" s="273"/>
      <c r="RV72" s="273"/>
      <c r="RW72" s="273"/>
      <c r="RX72" s="273"/>
      <c r="RY72" s="273"/>
      <c r="RZ72" s="273"/>
      <c r="SA72" s="273"/>
      <c r="SB72" s="273"/>
      <c r="SC72" s="273"/>
      <c r="SD72" s="273"/>
      <c r="SE72" s="273"/>
      <c r="SF72" s="273"/>
      <c r="SG72" s="273"/>
      <c r="SH72" s="273"/>
      <c r="SI72" s="273"/>
      <c r="SJ72" s="273"/>
      <c r="SK72" s="273"/>
      <c r="SL72" s="273"/>
      <c r="SM72" s="273"/>
      <c r="SN72" s="273"/>
      <c r="SO72" s="273"/>
      <c r="SP72" s="273"/>
      <c r="SQ72" s="273"/>
      <c r="SR72" s="273"/>
      <c r="SS72" s="273"/>
      <c r="ST72" s="273"/>
      <c r="SU72" s="273"/>
      <c r="SV72" s="273"/>
      <c r="SW72" s="273"/>
      <c r="SX72" s="273"/>
      <c r="SY72" s="273"/>
      <c r="SZ72" s="273"/>
      <c r="TA72" s="273"/>
      <c r="TB72" s="273"/>
      <c r="TC72" s="273"/>
      <c r="TD72" s="273"/>
      <c r="TE72" s="273"/>
      <c r="TF72" s="273"/>
      <c r="TG72" s="273"/>
      <c r="TH72" s="273"/>
      <c r="TI72" s="273"/>
      <c r="TJ72" s="273"/>
      <c r="TK72" s="273"/>
      <c r="TL72" s="273"/>
      <c r="TM72" s="273"/>
      <c r="TN72" s="273"/>
      <c r="TO72" s="273"/>
      <c r="TP72" s="273"/>
      <c r="TQ72" s="273"/>
      <c r="TR72" s="273"/>
      <c r="TS72" s="273"/>
      <c r="TT72" s="273"/>
      <c r="TU72" s="273"/>
      <c r="TV72" s="273"/>
      <c r="TW72" s="273"/>
      <c r="TX72" s="273"/>
      <c r="TY72" s="273"/>
      <c r="TZ72" s="273"/>
      <c r="UA72" s="273"/>
      <c r="UB72" s="273"/>
      <c r="UC72" s="273"/>
      <c r="UD72" s="273"/>
      <c r="UE72" s="273"/>
      <c r="UF72" s="273"/>
      <c r="UG72" s="273"/>
      <c r="UH72" s="273"/>
      <c r="UI72" s="273"/>
      <c r="UJ72" s="273"/>
      <c r="UK72" s="273"/>
      <c r="UL72" s="273"/>
      <c r="UM72" s="273"/>
      <c r="UN72" s="273"/>
      <c r="UO72" s="273"/>
      <c r="UP72" s="273"/>
      <c r="UQ72" s="273"/>
      <c r="UR72" s="273"/>
      <c r="US72" s="273"/>
      <c r="UT72" s="273"/>
      <c r="UU72" s="273"/>
      <c r="UV72" s="273"/>
      <c r="UW72" s="273"/>
      <c r="UX72" s="273"/>
      <c r="UY72" s="273"/>
      <c r="UZ72" s="273"/>
      <c r="VA72" s="273"/>
      <c r="VB72" s="273"/>
      <c r="VC72" s="273"/>
      <c r="VD72" s="273"/>
      <c r="VE72" s="273"/>
      <c r="VF72" s="273"/>
      <c r="VG72" s="273"/>
      <c r="VH72" s="273"/>
      <c r="VI72" s="273"/>
      <c r="VJ72" s="273"/>
      <c r="VK72" s="273"/>
      <c r="VL72" s="273"/>
      <c r="VM72" s="273"/>
      <c r="VN72" s="273"/>
      <c r="VO72" s="273"/>
      <c r="VP72" s="273"/>
      <c r="VQ72" s="273"/>
      <c r="VR72" s="273"/>
      <c r="VS72" s="273"/>
      <c r="VT72" s="273"/>
      <c r="VU72" s="273"/>
      <c r="VV72" s="273"/>
      <c r="VW72" s="273"/>
      <c r="VX72" s="273"/>
      <c r="VY72" s="273"/>
      <c r="VZ72" s="273"/>
      <c r="WA72" s="273"/>
      <c r="WB72" s="273"/>
      <c r="WC72" s="273"/>
      <c r="WD72" s="273"/>
      <c r="WE72" s="273"/>
      <c r="WF72" s="273"/>
      <c r="WG72" s="273"/>
      <c r="WH72" s="273"/>
      <c r="WI72" s="273"/>
      <c r="WJ72" s="273"/>
      <c r="WK72" s="273"/>
      <c r="WL72" s="273"/>
      <c r="WM72" s="273"/>
      <c r="WN72" s="273"/>
      <c r="WO72" s="273"/>
      <c r="WP72" s="273"/>
      <c r="WQ72" s="273"/>
      <c r="WR72" s="273"/>
      <c r="WS72" s="273"/>
      <c r="WT72" s="273"/>
      <c r="WU72" s="273"/>
      <c r="WV72" s="273"/>
      <c r="WW72" s="273"/>
      <c r="WX72" s="273"/>
      <c r="WY72" s="273"/>
      <c r="WZ72" s="273"/>
      <c r="XA72" s="273"/>
      <c r="XB72" s="273"/>
      <c r="XC72" s="273"/>
      <c r="XD72" s="273"/>
      <c r="XE72" s="273"/>
      <c r="XF72" s="273"/>
      <c r="XG72" s="273"/>
      <c r="XH72" s="273"/>
      <c r="XI72" s="273"/>
      <c r="XJ72" s="273"/>
      <c r="XK72" s="273"/>
      <c r="XL72" s="273"/>
      <c r="XM72" s="273"/>
      <c r="XN72" s="273"/>
      <c r="XO72" s="273"/>
      <c r="XP72" s="273"/>
      <c r="XQ72" s="273"/>
      <c r="XR72" s="273"/>
      <c r="XS72" s="273"/>
      <c r="XT72" s="273"/>
      <c r="XU72" s="273"/>
      <c r="XV72" s="273"/>
      <c r="XW72" s="273"/>
      <c r="XX72" s="273"/>
      <c r="XY72" s="273"/>
      <c r="XZ72" s="273"/>
      <c r="YA72" s="273"/>
      <c r="YB72" s="273"/>
      <c r="YC72" s="273"/>
      <c r="YD72" s="273"/>
      <c r="YE72" s="273"/>
      <c r="YF72" s="273"/>
      <c r="YG72" s="273"/>
      <c r="YH72" s="273"/>
      <c r="YI72" s="273"/>
      <c r="YJ72" s="273"/>
      <c r="YK72" s="273"/>
      <c r="YL72" s="273"/>
      <c r="YM72" s="273"/>
      <c r="YN72" s="273"/>
      <c r="YO72" s="273"/>
      <c r="YP72" s="273"/>
      <c r="YQ72" s="273"/>
      <c r="YR72" s="273"/>
      <c r="YS72" s="273"/>
      <c r="YT72" s="273"/>
      <c r="YU72" s="273"/>
      <c r="YV72" s="273"/>
      <c r="YW72" s="273"/>
      <c r="YX72" s="273"/>
      <c r="YY72" s="273"/>
      <c r="YZ72" s="273"/>
      <c r="ZA72" s="273"/>
      <c r="ZB72" s="273"/>
      <c r="ZC72" s="273"/>
      <c r="ZD72" s="273"/>
      <c r="ZE72" s="273"/>
      <c r="ZF72" s="273"/>
      <c r="ZG72" s="273"/>
      <c r="ZH72" s="273"/>
      <c r="ZI72" s="273"/>
      <c r="ZJ72" s="273"/>
      <c r="ZK72" s="273"/>
      <c r="ZL72" s="273"/>
      <c r="ZM72" s="273"/>
      <c r="ZN72" s="273"/>
      <c r="ZO72" s="273"/>
      <c r="ZP72" s="273"/>
      <c r="ZQ72" s="273"/>
      <c r="ZR72" s="273"/>
      <c r="ZS72" s="273"/>
      <c r="ZT72" s="273"/>
      <c r="ZU72" s="273"/>
      <c r="ZV72" s="273"/>
      <c r="ZW72" s="273"/>
      <c r="ZX72" s="273"/>
      <c r="ZY72" s="273"/>
      <c r="ZZ72" s="273"/>
      <c r="AAA72" s="273"/>
      <c r="AAB72" s="273"/>
      <c r="AAC72" s="273"/>
      <c r="AAD72" s="273"/>
      <c r="AAE72" s="273"/>
      <c r="AAF72" s="273"/>
      <c r="AAG72" s="273"/>
      <c r="AAH72" s="273"/>
      <c r="AAI72" s="273"/>
      <c r="AAJ72" s="273"/>
      <c r="AAK72" s="273"/>
      <c r="AAL72" s="273"/>
      <c r="AAM72" s="273"/>
      <c r="AAN72" s="273"/>
      <c r="AAO72" s="273"/>
      <c r="AAP72" s="273"/>
      <c r="AAQ72" s="273"/>
      <c r="AAR72" s="273"/>
      <c r="AAS72" s="273"/>
      <c r="AAT72" s="273"/>
      <c r="AAU72" s="273"/>
      <c r="AAV72" s="273"/>
      <c r="AAW72" s="273"/>
      <c r="AAX72" s="273"/>
      <c r="AAY72" s="273"/>
      <c r="AAZ72" s="273"/>
      <c r="ABA72" s="273"/>
      <c r="ABB72" s="273"/>
      <c r="ABC72" s="273"/>
      <c r="ABD72" s="273"/>
      <c r="ABE72" s="273"/>
      <c r="ABF72" s="273"/>
      <c r="ABG72" s="273"/>
      <c r="ABH72" s="273"/>
      <c r="ABI72" s="273"/>
      <c r="ABJ72" s="273"/>
      <c r="ABK72" s="273"/>
      <c r="ABL72" s="273"/>
      <c r="ABM72" s="273"/>
      <c r="ABN72" s="273"/>
      <c r="ABO72" s="273"/>
      <c r="ABP72" s="273"/>
      <c r="ABQ72" s="273"/>
      <c r="ABR72" s="273"/>
      <c r="ABS72" s="273"/>
      <c r="ABT72" s="273"/>
      <c r="ABU72" s="273"/>
      <c r="ABV72" s="273"/>
      <c r="ABW72" s="273"/>
      <c r="ABX72" s="273"/>
      <c r="ABY72" s="273"/>
      <c r="ABZ72" s="273"/>
      <c r="ACA72" s="273"/>
      <c r="ACB72" s="273"/>
      <c r="ACC72" s="273"/>
      <c r="ACD72" s="273"/>
      <c r="ACE72" s="273"/>
      <c r="ACF72" s="273"/>
      <c r="ACG72" s="273"/>
      <c r="ACH72" s="273"/>
      <c r="ACI72" s="273"/>
      <c r="ACJ72" s="273"/>
      <c r="ACK72" s="273"/>
      <c r="ACL72" s="273"/>
      <c r="ACM72" s="273"/>
      <c r="ACN72" s="273"/>
      <c r="ACO72" s="273"/>
      <c r="ACP72" s="273"/>
      <c r="ACQ72" s="273"/>
      <c r="ACR72" s="273"/>
      <c r="ACS72" s="273"/>
      <c r="ACT72" s="273"/>
      <c r="ACU72" s="273"/>
      <c r="ACV72" s="273"/>
      <c r="ACW72" s="273"/>
      <c r="ACX72" s="273"/>
      <c r="ACY72" s="273"/>
      <c r="ACZ72" s="273"/>
      <c r="ADA72" s="273"/>
      <c r="ADB72" s="273"/>
      <c r="ADC72" s="273"/>
      <c r="ADD72" s="273"/>
      <c r="ADE72" s="273"/>
      <c r="ADF72" s="273"/>
      <c r="ADG72" s="273"/>
      <c r="ADH72" s="273"/>
      <c r="ADI72" s="273"/>
      <c r="ADJ72" s="273"/>
      <c r="ADK72" s="273"/>
      <c r="ADL72" s="273"/>
      <c r="ADM72" s="273"/>
      <c r="ADN72" s="273"/>
      <c r="ADO72" s="273"/>
      <c r="ADP72" s="273"/>
      <c r="ADQ72" s="273"/>
      <c r="ADR72" s="273"/>
      <c r="ADS72" s="273"/>
      <c r="ADT72" s="273"/>
      <c r="ADU72" s="273"/>
      <c r="ADV72" s="273"/>
      <c r="ADW72" s="273"/>
      <c r="ADX72" s="273"/>
      <c r="ADY72" s="273"/>
      <c r="ADZ72" s="273"/>
      <c r="AEA72" s="273"/>
      <c r="AEB72" s="273"/>
      <c r="AEC72" s="273"/>
      <c r="AED72" s="273"/>
      <c r="AEE72" s="273"/>
      <c r="AEF72" s="273"/>
      <c r="AEG72" s="273"/>
      <c r="AEH72" s="273"/>
      <c r="AEI72" s="273"/>
      <c r="AEJ72" s="273"/>
      <c r="AEK72" s="273"/>
      <c r="AEL72" s="273"/>
      <c r="AEM72" s="273"/>
      <c r="AEN72" s="273"/>
      <c r="AEO72" s="273"/>
      <c r="AEP72" s="273"/>
      <c r="AEQ72" s="273"/>
      <c r="AER72" s="273"/>
      <c r="AES72" s="273"/>
      <c r="AET72" s="273"/>
      <c r="AEU72" s="273"/>
      <c r="AEV72" s="273"/>
      <c r="AEW72" s="273"/>
      <c r="AEX72" s="273"/>
      <c r="AEY72" s="273"/>
      <c r="AEZ72" s="273"/>
      <c r="AFA72" s="273"/>
      <c r="AFB72" s="273"/>
      <c r="AFC72" s="273"/>
      <c r="AFD72" s="273"/>
      <c r="AFE72" s="273"/>
      <c r="AFF72" s="273"/>
      <c r="AFG72" s="273"/>
      <c r="AFH72" s="273"/>
      <c r="AFI72" s="273"/>
      <c r="AFJ72" s="273"/>
      <c r="AFK72" s="273"/>
      <c r="AFL72" s="273"/>
      <c r="AFM72" s="273"/>
      <c r="AFN72" s="273"/>
      <c r="AFO72" s="273"/>
      <c r="AFP72" s="273"/>
      <c r="AFQ72" s="273"/>
      <c r="AFR72" s="273"/>
      <c r="AFS72" s="273"/>
      <c r="AFT72" s="273"/>
      <c r="AFU72" s="273"/>
      <c r="AFV72" s="273"/>
      <c r="AFW72" s="273"/>
      <c r="AFX72" s="273"/>
      <c r="AFY72" s="273"/>
      <c r="AFZ72" s="273"/>
      <c r="AGA72" s="273"/>
      <c r="AGB72" s="273"/>
      <c r="AGC72" s="273"/>
      <c r="AGD72" s="273"/>
      <c r="AGE72" s="273"/>
      <c r="AGF72" s="273"/>
      <c r="AGG72" s="273"/>
      <c r="AGH72" s="273"/>
      <c r="AGI72" s="273"/>
      <c r="AGJ72" s="273"/>
      <c r="AGK72" s="273"/>
      <c r="AGL72" s="273"/>
      <c r="AGM72" s="273"/>
      <c r="AGN72" s="273"/>
      <c r="AGO72" s="273"/>
      <c r="AGP72" s="273"/>
      <c r="AGQ72" s="273"/>
      <c r="AGR72" s="273"/>
      <c r="AGS72" s="273"/>
      <c r="AGT72" s="273"/>
      <c r="AGU72" s="273"/>
      <c r="AGV72" s="273"/>
      <c r="AGW72" s="273"/>
      <c r="AGX72" s="273"/>
      <c r="AGY72" s="273"/>
      <c r="AGZ72" s="273"/>
      <c r="AHA72" s="273"/>
      <c r="AHB72" s="273"/>
      <c r="AHC72" s="273"/>
      <c r="AHD72" s="273"/>
      <c r="AHE72" s="273"/>
      <c r="AHF72" s="273"/>
      <c r="AHG72" s="273"/>
      <c r="AHH72" s="273"/>
      <c r="AHI72" s="273"/>
      <c r="AHJ72" s="273"/>
      <c r="AHK72" s="273"/>
      <c r="AHL72" s="273"/>
      <c r="AHM72" s="273"/>
      <c r="AHN72" s="273"/>
      <c r="AHO72" s="273"/>
      <c r="AHP72" s="273"/>
      <c r="AHQ72" s="273"/>
      <c r="AHR72" s="273"/>
      <c r="AHS72" s="273"/>
      <c r="AHT72" s="273"/>
      <c r="AHU72" s="273"/>
      <c r="AHV72" s="273"/>
      <c r="AHW72" s="273"/>
      <c r="AHX72" s="273"/>
      <c r="AHY72" s="273"/>
      <c r="AHZ72" s="273"/>
      <c r="AIA72" s="273"/>
      <c r="AIB72" s="273"/>
      <c r="AIC72" s="273"/>
      <c r="AID72" s="273"/>
      <c r="AIE72" s="273"/>
      <c r="AIF72" s="273"/>
      <c r="AIG72" s="273"/>
      <c r="AIH72" s="273"/>
      <c r="AII72" s="273"/>
      <c r="AIJ72" s="273"/>
      <c r="AIK72" s="273"/>
      <c r="AIL72" s="273"/>
      <c r="AIM72" s="273"/>
      <c r="AIN72" s="273"/>
      <c r="AIO72" s="273"/>
      <c r="AIP72" s="273"/>
      <c r="AIQ72" s="273"/>
      <c r="AIR72" s="273"/>
      <c r="AIS72" s="273"/>
      <c r="AIT72" s="273"/>
      <c r="AIU72" s="273"/>
      <c r="AIV72" s="273"/>
      <c r="AIW72" s="273"/>
      <c r="AIX72" s="273"/>
      <c r="AIY72" s="273"/>
      <c r="AIZ72" s="273"/>
      <c r="AJA72" s="273"/>
      <c r="AJB72" s="273"/>
      <c r="AJC72" s="273"/>
      <c r="AJD72" s="273"/>
      <c r="AJE72" s="273"/>
      <c r="AJF72" s="273"/>
      <c r="AJG72" s="273"/>
      <c r="AJH72" s="273"/>
      <c r="AJI72" s="273"/>
      <c r="AJJ72" s="273"/>
      <c r="AJK72" s="273"/>
      <c r="AJL72" s="273"/>
      <c r="AJM72" s="273"/>
      <c r="AJN72" s="273"/>
      <c r="AJO72" s="273"/>
      <c r="AJP72" s="273"/>
      <c r="AJQ72" s="273"/>
      <c r="AJR72" s="273"/>
      <c r="AJS72" s="273"/>
      <c r="AJT72" s="273"/>
      <c r="AJU72" s="273"/>
      <c r="AJV72" s="273"/>
      <c r="AJW72" s="273"/>
      <c r="AJX72" s="273"/>
      <c r="AJY72" s="273"/>
      <c r="AJZ72" s="273"/>
      <c r="AKA72" s="273"/>
      <c r="AKB72" s="273"/>
      <c r="AKC72" s="273"/>
      <c r="AKD72" s="273"/>
      <c r="AKE72" s="273"/>
      <c r="AKF72" s="273"/>
      <c r="AKG72" s="273"/>
      <c r="AKH72" s="273"/>
      <c r="AKI72" s="273"/>
      <c r="AKJ72" s="273"/>
      <c r="AKK72" s="273"/>
      <c r="AKL72" s="273"/>
      <c r="AKM72" s="273"/>
      <c r="AKN72" s="273"/>
      <c r="AKO72" s="273"/>
      <c r="AKP72" s="273"/>
      <c r="AKQ72" s="273"/>
      <c r="AKR72" s="273"/>
      <c r="AKS72" s="273"/>
      <c r="AKT72" s="273"/>
      <c r="AKU72" s="273"/>
      <c r="AKV72" s="273"/>
      <c r="AKW72" s="273"/>
      <c r="AKX72" s="273"/>
      <c r="AKY72" s="273"/>
      <c r="AKZ72" s="273"/>
      <c r="ALA72" s="273"/>
      <c r="ALB72" s="273"/>
      <c r="ALC72" s="273"/>
      <c r="ALD72" s="273"/>
      <c r="ALE72" s="273"/>
      <c r="ALF72" s="273"/>
      <c r="ALG72" s="273"/>
      <c r="ALH72" s="273"/>
      <c r="ALI72" s="273"/>
      <c r="ALJ72" s="273"/>
      <c r="ALK72" s="273"/>
      <c r="ALL72" s="273"/>
      <c r="ALM72" s="273"/>
      <c r="ALN72" s="273"/>
      <c r="ALO72" s="273"/>
      <c r="ALP72" s="273"/>
      <c r="ALQ72" s="273"/>
      <c r="ALR72" s="273"/>
      <c r="ALS72" s="273"/>
      <c r="ALT72" s="273"/>
      <c r="ALU72" s="273"/>
      <c r="ALV72" s="273"/>
      <c r="ALW72" s="273"/>
      <c r="ALX72" s="273"/>
      <c r="ALY72" s="273"/>
      <c r="ALZ72" s="273"/>
      <c r="AMA72" s="273"/>
      <c r="AMB72" s="273"/>
      <c r="AMC72" s="273"/>
      <c r="AMD72" s="273"/>
      <c r="AME72" s="273"/>
      <c r="AMF72" s="273"/>
      <c r="AMG72" s="273"/>
      <c r="AMH72" s="273"/>
      <c r="AMI72" s="273"/>
      <c r="AMJ72" s="273"/>
    </row>
    <row r="73" spans="1:1024" ht="12" customHeight="1" x14ac:dyDescent="0.2">
      <c r="A73" s="341">
        <v>62</v>
      </c>
      <c r="B73" s="342">
        <v>1</v>
      </c>
      <c r="C73" s="368"/>
      <c r="D73" s="1627" t="s">
        <v>192</v>
      </c>
      <c r="E73" s="344" t="s">
        <v>49</v>
      </c>
      <c r="F73" s="383"/>
      <c r="G73" s="383"/>
      <c r="H73" s="359"/>
      <c r="I73" s="359"/>
      <c r="J73" s="403"/>
      <c r="K73" s="348"/>
      <c r="L73" s="348"/>
      <c r="M73" s="348"/>
      <c r="N73" s="348"/>
      <c r="O73" s="348"/>
      <c r="P73" s="349"/>
      <c r="Q73" s="349"/>
      <c r="R73" s="367"/>
      <c r="S73" s="351"/>
      <c r="T73" s="362">
        <v>62</v>
      </c>
      <c r="U73" s="1626" t="s">
        <v>193</v>
      </c>
      <c r="V73" s="363" t="s">
        <v>49</v>
      </c>
      <c r="W73" s="383"/>
      <c r="X73" s="383"/>
      <c r="Y73" s="359"/>
      <c r="Z73" s="359"/>
      <c r="AA73" s="403"/>
      <c r="AB73" s="364"/>
      <c r="AC73" s="355"/>
      <c r="AD73" s="355"/>
      <c r="AE73" s="356"/>
      <c r="AF73" s="365"/>
      <c r="AG73" s="365"/>
      <c r="AH73" s="365"/>
      <c r="AI73" s="365"/>
      <c r="AJ73" s="365"/>
      <c r="AK73" s="365"/>
      <c r="AL73" s="365"/>
      <c r="AM73" s="365"/>
      <c r="AN73" s="365"/>
      <c r="AO73" s="365"/>
      <c r="AP73" s="365"/>
      <c r="AQ73" s="365"/>
      <c r="AR73" s="358"/>
      <c r="AS73" s="358"/>
      <c r="AT73" s="359"/>
      <c r="AU73" s="359"/>
      <c r="AV73" s="359"/>
      <c r="AW73" s="359"/>
      <c r="AX73" s="359"/>
      <c r="AY73" s="359"/>
      <c r="AZ73" s="359"/>
      <c r="BA73" s="359"/>
      <c r="BB73" s="364"/>
      <c r="BC73" s="364"/>
      <c r="BD73" s="355"/>
      <c r="BE73" s="355"/>
      <c r="BF73" s="273"/>
      <c r="BG73" s="273"/>
      <c r="BH73" s="273"/>
      <c r="BI73" s="273"/>
      <c r="BJ73" s="273"/>
      <c r="BK73" s="273"/>
      <c r="BL73" s="273"/>
      <c r="BM73" s="273"/>
      <c r="BN73" s="273"/>
      <c r="BO73" s="273"/>
      <c r="BP73" s="273"/>
      <c r="BQ73" s="273"/>
      <c r="BR73" s="273"/>
      <c r="BS73" s="273"/>
      <c r="BT73" s="273"/>
      <c r="BU73" s="273"/>
      <c r="BV73" s="273"/>
      <c r="BW73" s="273"/>
      <c r="BX73" s="273"/>
      <c r="BY73" s="273"/>
      <c r="BZ73" s="273"/>
      <c r="CA73" s="273"/>
      <c r="CB73" s="273"/>
      <c r="CC73" s="273"/>
      <c r="CD73" s="273"/>
      <c r="CE73" s="273"/>
      <c r="CF73" s="273"/>
      <c r="CG73" s="273"/>
      <c r="CH73" s="273"/>
      <c r="CI73" s="273"/>
      <c r="CJ73" s="273"/>
      <c r="CK73" s="273"/>
      <c r="CL73" s="273"/>
      <c r="CM73" s="273"/>
      <c r="CN73" s="273"/>
      <c r="CO73" s="273"/>
      <c r="CP73" s="273"/>
      <c r="CQ73" s="273"/>
      <c r="CR73" s="273"/>
      <c r="CS73" s="273"/>
      <c r="CT73" s="273"/>
      <c r="CU73" s="273"/>
      <c r="CV73" s="273"/>
      <c r="CW73" s="273"/>
      <c r="CX73" s="273"/>
      <c r="CY73" s="273"/>
      <c r="CZ73" s="273"/>
      <c r="DA73" s="273"/>
      <c r="DB73" s="273"/>
      <c r="DC73" s="273"/>
      <c r="DD73" s="273"/>
      <c r="DE73" s="273"/>
      <c r="DF73" s="273"/>
      <c r="DG73" s="273"/>
      <c r="DH73" s="273"/>
      <c r="DI73" s="273"/>
      <c r="DJ73" s="273"/>
      <c r="DK73" s="273"/>
      <c r="DL73" s="273"/>
      <c r="DM73" s="273"/>
      <c r="DN73" s="273"/>
      <c r="DO73" s="273"/>
      <c r="DP73" s="273"/>
      <c r="DQ73" s="273"/>
      <c r="DR73" s="273"/>
      <c r="DS73" s="273"/>
      <c r="DT73" s="273"/>
      <c r="DU73" s="273"/>
      <c r="DV73" s="273"/>
      <c r="DW73" s="273"/>
      <c r="DX73" s="273"/>
      <c r="DY73" s="273"/>
      <c r="DZ73" s="273"/>
      <c r="EA73" s="273"/>
      <c r="EB73" s="273"/>
      <c r="EC73" s="273"/>
      <c r="ED73" s="273"/>
      <c r="EE73" s="273"/>
      <c r="EF73" s="273"/>
      <c r="EG73" s="273"/>
      <c r="EH73" s="273"/>
      <c r="EI73" s="273"/>
      <c r="EJ73" s="273"/>
      <c r="EK73" s="273"/>
      <c r="EL73" s="273"/>
      <c r="EM73" s="273"/>
      <c r="EN73" s="273"/>
      <c r="EO73" s="273"/>
      <c r="EP73" s="273"/>
      <c r="EQ73" s="273"/>
      <c r="ER73" s="273"/>
      <c r="ES73" s="273"/>
      <c r="ET73" s="273"/>
      <c r="EU73" s="273"/>
      <c r="EV73" s="273"/>
      <c r="EW73" s="273"/>
      <c r="EX73" s="273"/>
      <c r="EY73" s="273"/>
      <c r="EZ73" s="273"/>
      <c r="FA73" s="273"/>
      <c r="FB73" s="273"/>
      <c r="FC73" s="273"/>
      <c r="FD73" s="273"/>
      <c r="FE73" s="273"/>
      <c r="FF73" s="273"/>
      <c r="FG73" s="273"/>
      <c r="FH73" s="273"/>
      <c r="FI73" s="273"/>
      <c r="FJ73" s="273"/>
      <c r="FK73" s="273"/>
      <c r="FL73" s="273"/>
      <c r="FM73" s="273"/>
      <c r="FN73" s="273"/>
      <c r="FO73" s="273"/>
      <c r="FP73" s="273"/>
      <c r="FQ73" s="273"/>
      <c r="FR73" s="273"/>
      <c r="FS73" s="273"/>
      <c r="FT73" s="273"/>
      <c r="FU73" s="273"/>
      <c r="FV73" s="273"/>
      <c r="FW73" s="273"/>
      <c r="FX73" s="273"/>
      <c r="FY73" s="273"/>
      <c r="FZ73" s="273"/>
      <c r="GA73" s="273"/>
      <c r="GB73" s="273"/>
      <c r="GC73" s="273"/>
      <c r="GD73" s="273"/>
      <c r="GE73" s="273"/>
      <c r="GF73" s="273"/>
      <c r="GG73" s="273"/>
      <c r="GH73" s="273"/>
      <c r="GI73" s="273"/>
      <c r="GJ73" s="273"/>
      <c r="GK73" s="273"/>
      <c r="GL73" s="273"/>
      <c r="GM73" s="273"/>
      <c r="GN73" s="273"/>
      <c r="GO73" s="273"/>
      <c r="GP73" s="273"/>
      <c r="GQ73" s="273"/>
      <c r="GR73" s="273"/>
      <c r="GS73" s="273"/>
      <c r="GT73" s="273"/>
      <c r="GU73" s="273"/>
      <c r="GV73" s="273"/>
      <c r="GW73" s="273"/>
      <c r="GX73" s="273"/>
      <c r="GY73" s="273"/>
      <c r="GZ73" s="273"/>
      <c r="HA73" s="273"/>
      <c r="HB73" s="273"/>
      <c r="HC73" s="273"/>
      <c r="HD73" s="273"/>
      <c r="HE73" s="273"/>
      <c r="HF73" s="273"/>
      <c r="HG73" s="273"/>
      <c r="HH73" s="273"/>
      <c r="HI73" s="273"/>
      <c r="HJ73" s="273"/>
      <c r="HK73" s="273"/>
      <c r="HL73" s="273"/>
      <c r="HM73" s="273"/>
      <c r="HN73" s="273"/>
      <c r="HO73" s="273"/>
      <c r="HP73" s="273"/>
      <c r="HQ73" s="273"/>
      <c r="HR73" s="273"/>
      <c r="HS73" s="273"/>
      <c r="HT73" s="273"/>
      <c r="HU73" s="273"/>
      <c r="HV73" s="273"/>
      <c r="HW73" s="273"/>
      <c r="HX73" s="273"/>
      <c r="HY73" s="273"/>
      <c r="HZ73" s="273"/>
      <c r="IA73" s="273"/>
      <c r="IB73" s="273"/>
      <c r="IC73" s="273"/>
      <c r="ID73" s="273"/>
      <c r="IE73" s="273"/>
      <c r="IF73" s="273"/>
      <c r="IG73" s="273"/>
      <c r="IH73" s="273"/>
      <c r="II73" s="273"/>
      <c r="IJ73" s="273"/>
      <c r="IK73" s="273"/>
      <c r="IL73" s="273"/>
      <c r="IM73" s="273"/>
      <c r="IN73" s="273"/>
      <c r="IO73" s="273"/>
      <c r="IP73" s="273"/>
      <c r="IQ73" s="273"/>
      <c r="IR73" s="273"/>
      <c r="IS73" s="273"/>
      <c r="IT73" s="273"/>
      <c r="IU73" s="273"/>
      <c r="IV73" s="273"/>
      <c r="IW73" s="273"/>
      <c r="IX73" s="273"/>
      <c r="IY73" s="273"/>
      <c r="IZ73" s="273"/>
      <c r="JA73" s="273"/>
      <c r="JB73" s="273"/>
      <c r="JC73" s="273"/>
      <c r="JD73" s="273"/>
      <c r="JE73" s="273"/>
      <c r="JF73" s="273"/>
      <c r="JG73" s="273"/>
      <c r="JH73" s="273"/>
      <c r="JI73" s="273"/>
      <c r="JJ73" s="273"/>
      <c r="JK73" s="273"/>
      <c r="JL73" s="273"/>
      <c r="JM73" s="273"/>
      <c r="JN73" s="273"/>
      <c r="JO73" s="273"/>
      <c r="JP73" s="273"/>
      <c r="JQ73" s="273"/>
      <c r="JR73" s="273"/>
      <c r="JS73" s="273"/>
      <c r="JT73" s="273"/>
      <c r="JU73" s="273"/>
      <c r="JV73" s="273"/>
      <c r="JW73" s="273"/>
      <c r="JX73" s="273"/>
      <c r="JY73" s="273"/>
      <c r="JZ73" s="273"/>
      <c r="KA73" s="273"/>
      <c r="KB73" s="273"/>
      <c r="KC73" s="273"/>
      <c r="KD73" s="273"/>
      <c r="KE73" s="273"/>
      <c r="KF73" s="273"/>
      <c r="KG73" s="273"/>
      <c r="KH73" s="273"/>
      <c r="KI73" s="273"/>
      <c r="KJ73" s="273"/>
      <c r="KK73" s="273"/>
      <c r="KL73" s="273"/>
      <c r="KM73" s="273"/>
      <c r="KN73" s="273"/>
      <c r="KO73" s="273"/>
      <c r="KP73" s="273"/>
      <c r="KQ73" s="273"/>
      <c r="KR73" s="273"/>
      <c r="KS73" s="273"/>
      <c r="KT73" s="273"/>
      <c r="KU73" s="273"/>
      <c r="KV73" s="273"/>
      <c r="KW73" s="273"/>
      <c r="KX73" s="273"/>
      <c r="KY73" s="273"/>
      <c r="KZ73" s="273"/>
      <c r="LA73" s="273"/>
      <c r="LB73" s="273"/>
      <c r="LC73" s="273"/>
      <c r="LD73" s="273"/>
      <c r="LE73" s="273"/>
      <c r="LF73" s="273"/>
      <c r="LG73" s="273"/>
      <c r="LH73" s="273"/>
      <c r="LI73" s="273"/>
      <c r="LJ73" s="273"/>
      <c r="LK73" s="273"/>
      <c r="LL73" s="273"/>
      <c r="LM73" s="273"/>
      <c r="LN73" s="273"/>
      <c r="LO73" s="273"/>
      <c r="LP73" s="273"/>
      <c r="LQ73" s="273"/>
      <c r="LR73" s="273"/>
      <c r="LS73" s="273"/>
      <c r="LT73" s="273"/>
      <c r="LU73" s="273"/>
      <c r="LV73" s="273"/>
      <c r="LW73" s="273"/>
      <c r="LX73" s="273"/>
      <c r="LY73" s="273"/>
      <c r="LZ73" s="273"/>
      <c r="MA73" s="273"/>
      <c r="MB73" s="273"/>
      <c r="MC73" s="273"/>
      <c r="MD73" s="273"/>
      <c r="ME73" s="273"/>
      <c r="MF73" s="273"/>
      <c r="MG73" s="273"/>
      <c r="MH73" s="273"/>
      <c r="MI73" s="273"/>
      <c r="MJ73" s="273"/>
      <c r="MK73" s="273"/>
      <c r="ML73" s="273"/>
      <c r="MM73" s="273"/>
      <c r="MN73" s="273"/>
      <c r="MO73" s="273"/>
      <c r="MP73" s="273"/>
      <c r="MQ73" s="273"/>
      <c r="MR73" s="273"/>
      <c r="MS73" s="273"/>
      <c r="MT73" s="273"/>
      <c r="MU73" s="273"/>
      <c r="MV73" s="273"/>
      <c r="MW73" s="273"/>
      <c r="MX73" s="273"/>
      <c r="MY73" s="273"/>
      <c r="MZ73" s="273"/>
      <c r="NA73" s="273"/>
      <c r="NB73" s="273"/>
      <c r="NC73" s="273"/>
      <c r="ND73" s="273"/>
      <c r="NE73" s="273"/>
      <c r="NF73" s="273"/>
      <c r="NG73" s="273"/>
      <c r="NH73" s="273"/>
      <c r="NI73" s="273"/>
      <c r="NJ73" s="273"/>
      <c r="NK73" s="273"/>
      <c r="NL73" s="273"/>
      <c r="NM73" s="273"/>
      <c r="NN73" s="273"/>
      <c r="NO73" s="273"/>
      <c r="NP73" s="273"/>
      <c r="NQ73" s="273"/>
      <c r="NR73" s="273"/>
      <c r="NS73" s="273"/>
      <c r="NT73" s="273"/>
      <c r="NU73" s="273"/>
      <c r="NV73" s="273"/>
      <c r="NW73" s="273"/>
      <c r="NX73" s="273"/>
      <c r="NY73" s="273"/>
      <c r="NZ73" s="273"/>
      <c r="OA73" s="273"/>
      <c r="OB73" s="273"/>
      <c r="OC73" s="273"/>
      <c r="OD73" s="273"/>
      <c r="OE73" s="273"/>
      <c r="OF73" s="273"/>
      <c r="OG73" s="273"/>
      <c r="OH73" s="273"/>
      <c r="OI73" s="273"/>
      <c r="OJ73" s="273"/>
      <c r="OK73" s="273"/>
      <c r="OL73" s="273"/>
      <c r="OM73" s="273"/>
      <c r="ON73" s="273"/>
      <c r="OO73" s="273"/>
      <c r="OP73" s="273"/>
      <c r="OQ73" s="273"/>
      <c r="OR73" s="273"/>
      <c r="OS73" s="273"/>
      <c r="OT73" s="273"/>
      <c r="OU73" s="273"/>
      <c r="OV73" s="273"/>
      <c r="OW73" s="273"/>
      <c r="OX73" s="273"/>
      <c r="OY73" s="273"/>
      <c r="OZ73" s="273"/>
      <c r="PA73" s="273"/>
      <c r="PB73" s="273"/>
      <c r="PC73" s="273"/>
      <c r="PD73" s="273"/>
      <c r="PE73" s="273"/>
      <c r="PF73" s="273"/>
      <c r="PG73" s="273"/>
      <c r="PH73" s="273"/>
      <c r="PI73" s="273"/>
      <c r="PJ73" s="273"/>
      <c r="PK73" s="273"/>
      <c r="PL73" s="273"/>
      <c r="PM73" s="273"/>
      <c r="PN73" s="273"/>
      <c r="PO73" s="273"/>
      <c r="PP73" s="273"/>
      <c r="PQ73" s="273"/>
      <c r="PR73" s="273"/>
      <c r="PS73" s="273"/>
      <c r="PT73" s="273"/>
      <c r="PU73" s="273"/>
      <c r="PV73" s="273"/>
      <c r="PW73" s="273"/>
      <c r="PX73" s="273"/>
      <c r="PY73" s="273"/>
      <c r="PZ73" s="273"/>
      <c r="QA73" s="273"/>
      <c r="QB73" s="273"/>
      <c r="QC73" s="273"/>
      <c r="QD73" s="273"/>
      <c r="QE73" s="273"/>
      <c r="QF73" s="273"/>
      <c r="QG73" s="273"/>
      <c r="QH73" s="273"/>
      <c r="QI73" s="273"/>
      <c r="QJ73" s="273"/>
      <c r="QK73" s="273"/>
      <c r="QL73" s="273"/>
      <c r="QM73" s="273"/>
      <c r="QN73" s="273"/>
      <c r="QO73" s="273"/>
      <c r="QP73" s="273"/>
      <c r="QQ73" s="273"/>
      <c r="QR73" s="273"/>
      <c r="QS73" s="273"/>
      <c r="QT73" s="273"/>
      <c r="QU73" s="273"/>
      <c r="QV73" s="273"/>
      <c r="QW73" s="273"/>
      <c r="QX73" s="273"/>
      <c r="QY73" s="273"/>
      <c r="QZ73" s="273"/>
      <c r="RA73" s="273"/>
      <c r="RB73" s="273"/>
      <c r="RC73" s="273"/>
      <c r="RD73" s="273"/>
      <c r="RE73" s="273"/>
      <c r="RF73" s="273"/>
      <c r="RG73" s="273"/>
      <c r="RH73" s="273"/>
      <c r="RI73" s="273"/>
      <c r="RJ73" s="273"/>
      <c r="RK73" s="273"/>
      <c r="RL73" s="273"/>
      <c r="RM73" s="273"/>
      <c r="RN73" s="273"/>
      <c r="RO73" s="273"/>
      <c r="RP73" s="273"/>
      <c r="RQ73" s="273"/>
      <c r="RR73" s="273"/>
      <c r="RS73" s="273"/>
      <c r="RT73" s="273"/>
      <c r="RU73" s="273"/>
      <c r="RV73" s="273"/>
      <c r="RW73" s="273"/>
      <c r="RX73" s="273"/>
      <c r="RY73" s="273"/>
      <c r="RZ73" s="273"/>
      <c r="SA73" s="273"/>
      <c r="SB73" s="273"/>
      <c r="SC73" s="273"/>
      <c r="SD73" s="273"/>
      <c r="SE73" s="273"/>
      <c r="SF73" s="273"/>
      <c r="SG73" s="273"/>
      <c r="SH73" s="273"/>
      <c r="SI73" s="273"/>
      <c r="SJ73" s="273"/>
      <c r="SK73" s="273"/>
      <c r="SL73" s="273"/>
      <c r="SM73" s="273"/>
      <c r="SN73" s="273"/>
      <c r="SO73" s="273"/>
      <c r="SP73" s="273"/>
      <c r="SQ73" s="273"/>
      <c r="SR73" s="273"/>
      <c r="SS73" s="273"/>
      <c r="ST73" s="273"/>
      <c r="SU73" s="273"/>
      <c r="SV73" s="273"/>
      <c r="SW73" s="273"/>
      <c r="SX73" s="273"/>
      <c r="SY73" s="273"/>
      <c r="SZ73" s="273"/>
      <c r="TA73" s="273"/>
      <c r="TB73" s="273"/>
      <c r="TC73" s="273"/>
      <c r="TD73" s="273"/>
      <c r="TE73" s="273"/>
      <c r="TF73" s="273"/>
      <c r="TG73" s="273"/>
      <c r="TH73" s="273"/>
      <c r="TI73" s="273"/>
      <c r="TJ73" s="273"/>
      <c r="TK73" s="273"/>
      <c r="TL73" s="273"/>
      <c r="TM73" s="273"/>
      <c r="TN73" s="273"/>
      <c r="TO73" s="273"/>
      <c r="TP73" s="273"/>
      <c r="TQ73" s="273"/>
      <c r="TR73" s="273"/>
      <c r="TS73" s="273"/>
      <c r="TT73" s="273"/>
      <c r="TU73" s="273"/>
      <c r="TV73" s="273"/>
      <c r="TW73" s="273"/>
      <c r="TX73" s="273"/>
      <c r="TY73" s="273"/>
      <c r="TZ73" s="273"/>
      <c r="UA73" s="273"/>
      <c r="UB73" s="273"/>
      <c r="UC73" s="273"/>
      <c r="UD73" s="273"/>
      <c r="UE73" s="273"/>
      <c r="UF73" s="273"/>
      <c r="UG73" s="273"/>
      <c r="UH73" s="273"/>
      <c r="UI73" s="273"/>
      <c r="UJ73" s="273"/>
      <c r="UK73" s="273"/>
      <c r="UL73" s="273"/>
      <c r="UM73" s="273"/>
      <c r="UN73" s="273"/>
      <c r="UO73" s="273"/>
      <c r="UP73" s="273"/>
      <c r="UQ73" s="273"/>
      <c r="UR73" s="273"/>
      <c r="US73" s="273"/>
      <c r="UT73" s="273"/>
      <c r="UU73" s="273"/>
      <c r="UV73" s="273"/>
      <c r="UW73" s="273"/>
      <c r="UX73" s="273"/>
      <c r="UY73" s="273"/>
      <c r="UZ73" s="273"/>
      <c r="VA73" s="273"/>
      <c r="VB73" s="273"/>
      <c r="VC73" s="273"/>
      <c r="VD73" s="273"/>
      <c r="VE73" s="273"/>
      <c r="VF73" s="273"/>
      <c r="VG73" s="273"/>
      <c r="VH73" s="273"/>
      <c r="VI73" s="273"/>
      <c r="VJ73" s="273"/>
      <c r="VK73" s="273"/>
      <c r="VL73" s="273"/>
      <c r="VM73" s="273"/>
      <c r="VN73" s="273"/>
      <c r="VO73" s="273"/>
      <c r="VP73" s="273"/>
      <c r="VQ73" s="273"/>
      <c r="VR73" s="273"/>
      <c r="VS73" s="273"/>
      <c r="VT73" s="273"/>
      <c r="VU73" s="273"/>
      <c r="VV73" s="273"/>
      <c r="VW73" s="273"/>
      <c r="VX73" s="273"/>
      <c r="VY73" s="273"/>
      <c r="VZ73" s="273"/>
      <c r="WA73" s="273"/>
      <c r="WB73" s="273"/>
      <c r="WC73" s="273"/>
      <c r="WD73" s="273"/>
      <c r="WE73" s="273"/>
      <c r="WF73" s="273"/>
      <c r="WG73" s="273"/>
      <c r="WH73" s="273"/>
      <c r="WI73" s="273"/>
      <c r="WJ73" s="273"/>
      <c r="WK73" s="273"/>
      <c r="WL73" s="273"/>
      <c r="WM73" s="273"/>
      <c r="WN73" s="273"/>
      <c r="WO73" s="273"/>
      <c r="WP73" s="273"/>
      <c r="WQ73" s="273"/>
      <c r="WR73" s="273"/>
      <c r="WS73" s="273"/>
      <c r="WT73" s="273"/>
      <c r="WU73" s="273"/>
      <c r="WV73" s="273"/>
      <c r="WW73" s="273"/>
      <c r="WX73" s="273"/>
      <c r="WY73" s="273"/>
      <c r="WZ73" s="273"/>
      <c r="XA73" s="273"/>
      <c r="XB73" s="273"/>
      <c r="XC73" s="273"/>
      <c r="XD73" s="273"/>
      <c r="XE73" s="273"/>
      <c r="XF73" s="273"/>
      <c r="XG73" s="273"/>
      <c r="XH73" s="273"/>
      <c r="XI73" s="273"/>
      <c r="XJ73" s="273"/>
      <c r="XK73" s="273"/>
      <c r="XL73" s="273"/>
      <c r="XM73" s="273"/>
      <c r="XN73" s="273"/>
      <c r="XO73" s="273"/>
      <c r="XP73" s="273"/>
      <c r="XQ73" s="273"/>
      <c r="XR73" s="273"/>
      <c r="XS73" s="273"/>
      <c r="XT73" s="273"/>
      <c r="XU73" s="273"/>
      <c r="XV73" s="273"/>
      <c r="XW73" s="273"/>
      <c r="XX73" s="273"/>
      <c r="XY73" s="273"/>
      <c r="XZ73" s="273"/>
      <c r="YA73" s="273"/>
      <c r="YB73" s="273"/>
      <c r="YC73" s="273"/>
      <c r="YD73" s="273"/>
      <c r="YE73" s="273"/>
      <c r="YF73" s="273"/>
      <c r="YG73" s="273"/>
      <c r="YH73" s="273"/>
      <c r="YI73" s="273"/>
      <c r="YJ73" s="273"/>
      <c r="YK73" s="273"/>
      <c r="YL73" s="273"/>
      <c r="YM73" s="273"/>
      <c r="YN73" s="273"/>
      <c r="YO73" s="273"/>
      <c r="YP73" s="273"/>
      <c r="YQ73" s="273"/>
      <c r="YR73" s="273"/>
      <c r="YS73" s="273"/>
      <c r="YT73" s="273"/>
      <c r="YU73" s="273"/>
      <c r="YV73" s="273"/>
      <c r="YW73" s="273"/>
      <c r="YX73" s="273"/>
      <c r="YY73" s="273"/>
      <c r="YZ73" s="273"/>
      <c r="ZA73" s="273"/>
      <c r="ZB73" s="273"/>
      <c r="ZC73" s="273"/>
      <c r="ZD73" s="273"/>
      <c r="ZE73" s="273"/>
      <c r="ZF73" s="273"/>
      <c r="ZG73" s="273"/>
      <c r="ZH73" s="273"/>
      <c r="ZI73" s="273"/>
      <c r="ZJ73" s="273"/>
      <c r="ZK73" s="273"/>
      <c r="ZL73" s="273"/>
      <c r="ZM73" s="273"/>
      <c r="ZN73" s="273"/>
      <c r="ZO73" s="273"/>
      <c r="ZP73" s="273"/>
      <c r="ZQ73" s="273"/>
      <c r="ZR73" s="273"/>
      <c r="ZS73" s="273"/>
      <c r="ZT73" s="273"/>
      <c r="ZU73" s="273"/>
      <c r="ZV73" s="273"/>
      <c r="ZW73" s="273"/>
      <c r="ZX73" s="273"/>
      <c r="ZY73" s="273"/>
      <c r="ZZ73" s="273"/>
      <c r="AAA73" s="273"/>
      <c r="AAB73" s="273"/>
      <c r="AAC73" s="273"/>
      <c r="AAD73" s="273"/>
      <c r="AAE73" s="273"/>
      <c r="AAF73" s="273"/>
      <c r="AAG73" s="273"/>
      <c r="AAH73" s="273"/>
      <c r="AAI73" s="273"/>
      <c r="AAJ73" s="273"/>
      <c r="AAK73" s="273"/>
      <c r="AAL73" s="273"/>
      <c r="AAM73" s="273"/>
      <c r="AAN73" s="273"/>
      <c r="AAO73" s="273"/>
      <c r="AAP73" s="273"/>
      <c r="AAQ73" s="273"/>
      <c r="AAR73" s="273"/>
      <c r="AAS73" s="273"/>
      <c r="AAT73" s="273"/>
      <c r="AAU73" s="273"/>
      <c r="AAV73" s="273"/>
      <c r="AAW73" s="273"/>
      <c r="AAX73" s="273"/>
      <c r="AAY73" s="273"/>
      <c r="AAZ73" s="273"/>
      <c r="ABA73" s="273"/>
      <c r="ABB73" s="273"/>
      <c r="ABC73" s="273"/>
      <c r="ABD73" s="273"/>
      <c r="ABE73" s="273"/>
      <c r="ABF73" s="273"/>
      <c r="ABG73" s="273"/>
      <c r="ABH73" s="273"/>
      <c r="ABI73" s="273"/>
      <c r="ABJ73" s="273"/>
      <c r="ABK73" s="273"/>
      <c r="ABL73" s="273"/>
      <c r="ABM73" s="273"/>
      <c r="ABN73" s="273"/>
      <c r="ABO73" s="273"/>
      <c r="ABP73" s="273"/>
      <c r="ABQ73" s="273"/>
      <c r="ABR73" s="273"/>
      <c r="ABS73" s="273"/>
      <c r="ABT73" s="273"/>
      <c r="ABU73" s="273"/>
      <c r="ABV73" s="273"/>
      <c r="ABW73" s="273"/>
      <c r="ABX73" s="273"/>
      <c r="ABY73" s="273"/>
      <c r="ABZ73" s="273"/>
      <c r="ACA73" s="273"/>
      <c r="ACB73" s="273"/>
      <c r="ACC73" s="273"/>
      <c r="ACD73" s="273"/>
      <c r="ACE73" s="273"/>
      <c r="ACF73" s="273"/>
      <c r="ACG73" s="273"/>
      <c r="ACH73" s="273"/>
      <c r="ACI73" s="273"/>
      <c r="ACJ73" s="273"/>
      <c r="ACK73" s="273"/>
      <c r="ACL73" s="273"/>
      <c r="ACM73" s="273"/>
      <c r="ACN73" s="273"/>
      <c r="ACO73" s="273"/>
      <c r="ACP73" s="273"/>
      <c r="ACQ73" s="273"/>
      <c r="ACR73" s="273"/>
      <c r="ACS73" s="273"/>
      <c r="ACT73" s="273"/>
      <c r="ACU73" s="273"/>
      <c r="ACV73" s="273"/>
      <c r="ACW73" s="273"/>
      <c r="ACX73" s="273"/>
      <c r="ACY73" s="273"/>
      <c r="ACZ73" s="273"/>
      <c r="ADA73" s="273"/>
      <c r="ADB73" s="273"/>
      <c r="ADC73" s="273"/>
      <c r="ADD73" s="273"/>
      <c r="ADE73" s="273"/>
      <c r="ADF73" s="273"/>
      <c r="ADG73" s="273"/>
      <c r="ADH73" s="273"/>
      <c r="ADI73" s="273"/>
      <c r="ADJ73" s="273"/>
      <c r="ADK73" s="273"/>
      <c r="ADL73" s="273"/>
      <c r="ADM73" s="273"/>
      <c r="ADN73" s="273"/>
      <c r="ADO73" s="273"/>
      <c r="ADP73" s="273"/>
      <c r="ADQ73" s="273"/>
      <c r="ADR73" s="273"/>
      <c r="ADS73" s="273"/>
      <c r="ADT73" s="273"/>
      <c r="ADU73" s="273"/>
      <c r="ADV73" s="273"/>
      <c r="ADW73" s="273"/>
      <c r="ADX73" s="273"/>
      <c r="ADY73" s="273"/>
      <c r="ADZ73" s="273"/>
      <c r="AEA73" s="273"/>
      <c r="AEB73" s="273"/>
      <c r="AEC73" s="273"/>
      <c r="AED73" s="273"/>
      <c r="AEE73" s="273"/>
      <c r="AEF73" s="273"/>
      <c r="AEG73" s="273"/>
      <c r="AEH73" s="273"/>
      <c r="AEI73" s="273"/>
      <c r="AEJ73" s="273"/>
      <c r="AEK73" s="273"/>
      <c r="AEL73" s="273"/>
      <c r="AEM73" s="273"/>
      <c r="AEN73" s="273"/>
      <c r="AEO73" s="273"/>
      <c r="AEP73" s="273"/>
      <c r="AEQ73" s="273"/>
      <c r="AER73" s="273"/>
      <c r="AES73" s="273"/>
      <c r="AET73" s="273"/>
      <c r="AEU73" s="273"/>
      <c r="AEV73" s="273"/>
      <c r="AEW73" s="273"/>
      <c r="AEX73" s="273"/>
      <c r="AEY73" s="273"/>
      <c r="AEZ73" s="273"/>
      <c r="AFA73" s="273"/>
      <c r="AFB73" s="273"/>
      <c r="AFC73" s="273"/>
      <c r="AFD73" s="273"/>
      <c r="AFE73" s="273"/>
      <c r="AFF73" s="273"/>
      <c r="AFG73" s="273"/>
      <c r="AFH73" s="273"/>
      <c r="AFI73" s="273"/>
      <c r="AFJ73" s="273"/>
      <c r="AFK73" s="273"/>
      <c r="AFL73" s="273"/>
      <c r="AFM73" s="273"/>
      <c r="AFN73" s="273"/>
      <c r="AFO73" s="273"/>
      <c r="AFP73" s="273"/>
      <c r="AFQ73" s="273"/>
      <c r="AFR73" s="273"/>
      <c r="AFS73" s="273"/>
      <c r="AFT73" s="273"/>
      <c r="AFU73" s="273"/>
      <c r="AFV73" s="273"/>
      <c r="AFW73" s="273"/>
      <c r="AFX73" s="273"/>
      <c r="AFY73" s="273"/>
      <c r="AFZ73" s="273"/>
      <c r="AGA73" s="273"/>
      <c r="AGB73" s="273"/>
      <c r="AGC73" s="273"/>
      <c r="AGD73" s="273"/>
      <c r="AGE73" s="273"/>
      <c r="AGF73" s="273"/>
      <c r="AGG73" s="273"/>
      <c r="AGH73" s="273"/>
      <c r="AGI73" s="273"/>
      <c r="AGJ73" s="273"/>
      <c r="AGK73" s="273"/>
      <c r="AGL73" s="273"/>
      <c r="AGM73" s="273"/>
      <c r="AGN73" s="273"/>
      <c r="AGO73" s="273"/>
      <c r="AGP73" s="273"/>
      <c r="AGQ73" s="273"/>
      <c r="AGR73" s="273"/>
      <c r="AGS73" s="273"/>
      <c r="AGT73" s="273"/>
      <c r="AGU73" s="273"/>
      <c r="AGV73" s="273"/>
      <c r="AGW73" s="273"/>
      <c r="AGX73" s="273"/>
      <c r="AGY73" s="273"/>
      <c r="AGZ73" s="273"/>
      <c r="AHA73" s="273"/>
      <c r="AHB73" s="273"/>
      <c r="AHC73" s="273"/>
      <c r="AHD73" s="273"/>
      <c r="AHE73" s="273"/>
      <c r="AHF73" s="273"/>
      <c r="AHG73" s="273"/>
      <c r="AHH73" s="273"/>
      <c r="AHI73" s="273"/>
      <c r="AHJ73" s="273"/>
      <c r="AHK73" s="273"/>
      <c r="AHL73" s="273"/>
      <c r="AHM73" s="273"/>
      <c r="AHN73" s="273"/>
      <c r="AHO73" s="273"/>
      <c r="AHP73" s="273"/>
      <c r="AHQ73" s="273"/>
      <c r="AHR73" s="273"/>
      <c r="AHS73" s="273"/>
      <c r="AHT73" s="273"/>
      <c r="AHU73" s="273"/>
      <c r="AHV73" s="273"/>
      <c r="AHW73" s="273"/>
      <c r="AHX73" s="273"/>
      <c r="AHY73" s="273"/>
      <c r="AHZ73" s="273"/>
      <c r="AIA73" s="273"/>
      <c r="AIB73" s="273"/>
      <c r="AIC73" s="273"/>
      <c r="AID73" s="273"/>
      <c r="AIE73" s="273"/>
      <c r="AIF73" s="273"/>
      <c r="AIG73" s="273"/>
      <c r="AIH73" s="273"/>
      <c r="AII73" s="273"/>
      <c r="AIJ73" s="273"/>
      <c r="AIK73" s="273"/>
      <c r="AIL73" s="273"/>
      <c r="AIM73" s="273"/>
      <c r="AIN73" s="273"/>
      <c r="AIO73" s="273"/>
      <c r="AIP73" s="273"/>
      <c r="AIQ73" s="273"/>
      <c r="AIR73" s="273"/>
      <c r="AIS73" s="273"/>
      <c r="AIT73" s="273"/>
      <c r="AIU73" s="273"/>
      <c r="AIV73" s="273"/>
      <c r="AIW73" s="273"/>
      <c r="AIX73" s="273"/>
      <c r="AIY73" s="273"/>
      <c r="AIZ73" s="273"/>
      <c r="AJA73" s="273"/>
      <c r="AJB73" s="273"/>
      <c r="AJC73" s="273"/>
      <c r="AJD73" s="273"/>
      <c r="AJE73" s="273"/>
      <c r="AJF73" s="273"/>
      <c r="AJG73" s="273"/>
      <c r="AJH73" s="273"/>
      <c r="AJI73" s="273"/>
      <c r="AJJ73" s="273"/>
      <c r="AJK73" s="273"/>
      <c r="AJL73" s="273"/>
      <c r="AJM73" s="273"/>
      <c r="AJN73" s="273"/>
      <c r="AJO73" s="273"/>
      <c r="AJP73" s="273"/>
      <c r="AJQ73" s="273"/>
      <c r="AJR73" s="273"/>
      <c r="AJS73" s="273"/>
      <c r="AJT73" s="273"/>
      <c r="AJU73" s="273"/>
      <c r="AJV73" s="273"/>
      <c r="AJW73" s="273"/>
      <c r="AJX73" s="273"/>
      <c r="AJY73" s="273"/>
      <c r="AJZ73" s="273"/>
      <c r="AKA73" s="273"/>
      <c r="AKB73" s="273"/>
      <c r="AKC73" s="273"/>
      <c r="AKD73" s="273"/>
      <c r="AKE73" s="273"/>
      <c r="AKF73" s="273"/>
      <c r="AKG73" s="273"/>
      <c r="AKH73" s="273"/>
      <c r="AKI73" s="273"/>
      <c r="AKJ73" s="273"/>
      <c r="AKK73" s="273"/>
      <c r="AKL73" s="273"/>
      <c r="AKM73" s="273"/>
      <c r="AKN73" s="273"/>
      <c r="AKO73" s="273"/>
      <c r="AKP73" s="273"/>
      <c r="AKQ73" s="273"/>
      <c r="AKR73" s="273"/>
      <c r="AKS73" s="273"/>
      <c r="AKT73" s="273"/>
      <c r="AKU73" s="273"/>
      <c r="AKV73" s="273"/>
      <c r="AKW73" s="273"/>
      <c r="AKX73" s="273"/>
      <c r="AKY73" s="273"/>
      <c r="AKZ73" s="273"/>
      <c r="ALA73" s="273"/>
      <c r="ALB73" s="273"/>
      <c r="ALC73" s="273"/>
      <c r="ALD73" s="273"/>
      <c r="ALE73" s="273"/>
      <c r="ALF73" s="273"/>
      <c r="ALG73" s="273"/>
      <c r="ALH73" s="273"/>
      <c r="ALI73" s="273"/>
      <c r="ALJ73" s="273"/>
      <c r="ALK73" s="273"/>
      <c r="ALL73" s="273"/>
      <c r="ALM73" s="273"/>
      <c r="ALN73" s="273"/>
      <c r="ALO73" s="273"/>
      <c r="ALP73" s="273"/>
      <c r="ALQ73" s="273"/>
      <c r="ALR73" s="273"/>
      <c r="ALS73" s="273"/>
      <c r="ALT73" s="273"/>
      <c r="ALU73" s="273"/>
      <c r="ALV73" s="273"/>
      <c r="ALW73" s="273"/>
      <c r="ALX73" s="273"/>
      <c r="ALY73" s="273"/>
      <c r="ALZ73" s="273"/>
      <c r="AMA73" s="273"/>
      <c r="AMB73" s="273"/>
      <c r="AMC73" s="273"/>
      <c r="AMD73" s="273"/>
      <c r="AME73" s="273"/>
      <c r="AMF73" s="273"/>
      <c r="AMG73" s="273"/>
      <c r="AMH73" s="273"/>
      <c r="AMI73" s="273"/>
      <c r="AMJ73" s="273"/>
    </row>
    <row r="74" spans="1:1024" ht="21.6" customHeight="1" x14ac:dyDescent="0.2">
      <c r="A74" s="341">
        <v>63</v>
      </c>
      <c r="B74" s="342">
        <v>1</v>
      </c>
      <c r="C74" s="368"/>
      <c r="D74" s="1627"/>
      <c r="E74" s="344" t="s">
        <v>50</v>
      </c>
      <c r="F74" s="383"/>
      <c r="G74" s="383"/>
      <c r="H74" s="359"/>
      <c r="I74" s="359"/>
      <c r="J74" s="384"/>
      <c r="K74" s="348"/>
      <c r="L74" s="348"/>
      <c r="M74" s="348"/>
      <c r="N74" s="348"/>
      <c r="O74" s="348"/>
      <c r="P74" s="349"/>
      <c r="Q74" s="349"/>
      <c r="R74" s="367"/>
      <c r="S74" s="351"/>
      <c r="T74" s="362">
        <v>63</v>
      </c>
      <c r="U74" s="1626"/>
      <c r="V74" s="363" t="s">
        <v>50</v>
      </c>
      <c r="W74" s="383"/>
      <c r="X74" s="383"/>
      <c r="Y74" s="359"/>
      <c r="Z74" s="359"/>
      <c r="AA74" s="384"/>
      <c r="AB74" s="364"/>
      <c r="AC74" s="355"/>
      <c r="AD74" s="355"/>
      <c r="AE74" s="356"/>
      <c r="AF74" s="365"/>
      <c r="AG74" s="365"/>
      <c r="AH74" s="365"/>
      <c r="AI74" s="365"/>
      <c r="AJ74" s="365"/>
      <c r="AK74" s="365"/>
      <c r="AL74" s="365"/>
      <c r="AM74" s="365"/>
      <c r="AN74" s="365"/>
      <c r="AO74" s="365"/>
      <c r="AP74" s="365"/>
      <c r="AQ74" s="365"/>
      <c r="AR74" s="358"/>
      <c r="AS74" s="358"/>
      <c r="AT74" s="359"/>
      <c r="AU74" s="359"/>
      <c r="AV74" s="359"/>
      <c r="AW74" s="359"/>
      <c r="AX74" s="359"/>
      <c r="AY74" s="359"/>
      <c r="AZ74" s="359"/>
      <c r="BA74" s="359"/>
      <c r="BB74" s="364"/>
      <c r="BC74" s="364"/>
      <c r="BD74" s="355"/>
      <c r="BE74" s="355"/>
      <c r="BF74" s="273"/>
      <c r="BG74" s="273"/>
      <c r="BH74" s="273"/>
      <c r="BI74" s="273"/>
      <c r="BJ74" s="273"/>
      <c r="BK74" s="273"/>
      <c r="BL74" s="273"/>
      <c r="BM74" s="273"/>
      <c r="BN74" s="273"/>
      <c r="BO74" s="273"/>
      <c r="BP74" s="273"/>
      <c r="BQ74" s="273"/>
      <c r="BR74" s="273"/>
      <c r="BS74" s="273"/>
      <c r="BT74" s="273"/>
      <c r="BU74" s="273"/>
      <c r="BV74" s="273"/>
      <c r="BW74" s="273"/>
      <c r="BX74" s="273"/>
      <c r="BY74" s="273"/>
      <c r="BZ74" s="273"/>
      <c r="CA74" s="273"/>
      <c r="CB74" s="273"/>
      <c r="CC74" s="273"/>
      <c r="CD74" s="273"/>
      <c r="CE74" s="273"/>
      <c r="CF74" s="273"/>
      <c r="CG74" s="273"/>
      <c r="CH74" s="273"/>
      <c r="CI74" s="273"/>
      <c r="CJ74" s="273"/>
      <c r="CK74" s="273"/>
      <c r="CL74" s="273"/>
      <c r="CM74" s="273"/>
      <c r="CN74" s="273"/>
      <c r="CO74" s="273"/>
      <c r="CP74" s="273"/>
      <c r="CQ74" s="273"/>
      <c r="CR74" s="273"/>
      <c r="CS74" s="273"/>
      <c r="CT74" s="273"/>
      <c r="CU74" s="273"/>
      <c r="CV74" s="273"/>
      <c r="CW74" s="273"/>
      <c r="CX74" s="273"/>
      <c r="CY74" s="273"/>
      <c r="CZ74" s="273"/>
      <c r="DA74" s="273"/>
      <c r="DB74" s="273"/>
      <c r="DC74" s="273"/>
      <c r="DD74" s="273"/>
      <c r="DE74" s="273"/>
      <c r="DF74" s="273"/>
      <c r="DG74" s="273"/>
      <c r="DH74" s="273"/>
      <c r="DI74" s="273"/>
      <c r="DJ74" s="273"/>
      <c r="DK74" s="273"/>
      <c r="DL74" s="273"/>
      <c r="DM74" s="273"/>
      <c r="DN74" s="273"/>
      <c r="DO74" s="273"/>
      <c r="DP74" s="273"/>
      <c r="DQ74" s="273"/>
      <c r="DR74" s="273"/>
      <c r="DS74" s="273"/>
      <c r="DT74" s="273"/>
      <c r="DU74" s="273"/>
      <c r="DV74" s="273"/>
      <c r="DW74" s="273"/>
      <c r="DX74" s="273"/>
      <c r="DY74" s="273"/>
      <c r="DZ74" s="273"/>
      <c r="EA74" s="273"/>
      <c r="EB74" s="273"/>
      <c r="EC74" s="273"/>
      <c r="ED74" s="273"/>
      <c r="EE74" s="273"/>
      <c r="EF74" s="273"/>
      <c r="EG74" s="273"/>
      <c r="EH74" s="273"/>
      <c r="EI74" s="273"/>
      <c r="EJ74" s="273"/>
      <c r="EK74" s="273"/>
      <c r="EL74" s="273"/>
      <c r="EM74" s="273"/>
      <c r="EN74" s="273"/>
      <c r="EO74" s="273"/>
      <c r="EP74" s="273"/>
      <c r="EQ74" s="273"/>
      <c r="ER74" s="273"/>
      <c r="ES74" s="273"/>
      <c r="ET74" s="273"/>
      <c r="EU74" s="273"/>
      <c r="EV74" s="273"/>
      <c r="EW74" s="273"/>
      <c r="EX74" s="273"/>
      <c r="EY74" s="273"/>
      <c r="EZ74" s="273"/>
      <c r="FA74" s="273"/>
      <c r="FB74" s="273"/>
      <c r="FC74" s="273"/>
      <c r="FD74" s="273"/>
      <c r="FE74" s="273"/>
      <c r="FF74" s="273"/>
      <c r="FG74" s="273"/>
      <c r="FH74" s="273"/>
      <c r="FI74" s="273"/>
      <c r="FJ74" s="273"/>
      <c r="FK74" s="273"/>
      <c r="FL74" s="273"/>
      <c r="FM74" s="273"/>
      <c r="FN74" s="273"/>
      <c r="FO74" s="273"/>
      <c r="FP74" s="273"/>
      <c r="FQ74" s="273"/>
      <c r="FR74" s="273"/>
      <c r="FS74" s="273"/>
      <c r="FT74" s="273"/>
      <c r="FU74" s="273"/>
      <c r="FV74" s="273"/>
      <c r="FW74" s="273"/>
      <c r="FX74" s="273"/>
      <c r="FY74" s="273"/>
      <c r="FZ74" s="273"/>
      <c r="GA74" s="273"/>
      <c r="GB74" s="273"/>
      <c r="GC74" s="273"/>
      <c r="GD74" s="273"/>
      <c r="GE74" s="273"/>
      <c r="GF74" s="273"/>
      <c r="GG74" s="273"/>
      <c r="GH74" s="273"/>
      <c r="GI74" s="273"/>
      <c r="GJ74" s="273"/>
      <c r="GK74" s="273"/>
      <c r="GL74" s="273"/>
      <c r="GM74" s="273"/>
      <c r="GN74" s="273"/>
      <c r="GO74" s="273"/>
      <c r="GP74" s="273"/>
      <c r="GQ74" s="273"/>
      <c r="GR74" s="273"/>
      <c r="GS74" s="273"/>
      <c r="GT74" s="273"/>
      <c r="GU74" s="273"/>
      <c r="GV74" s="273"/>
      <c r="GW74" s="273"/>
      <c r="GX74" s="273"/>
      <c r="GY74" s="273"/>
      <c r="GZ74" s="273"/>
      <c r="HA74" s="273"/>
      <c r="HB74" s="273"/>
      <c r="HC74" s="273"/>
      <c r="HD74" s="273"/>
      <c r="HE74" s="273"/>
      <c r="HF74" s="273"/>
      <c r="HG74" s="273"/>
      <c r="HH74" s="273"/>
      <c r="HI74" s="273"/>
      <c r="HJ74" s="273"/>
      <c r="HK74" s="273"/>
      <c r="HL74" s="273"/>
      <c r="HM74" s="273"/>
      <c r="HN74" s="273"/>
      <c r="HO74" s="273"/>
      <c r="HP74" s="273"/>
      <c r="HQ74" s="273"/>
      <c r="HR74" s="273"/>
      <c r="HS74" s="273"/>
      <c r="HT74" s="273"/>
      <c r="HU74" s="273"/>
      <c r="HV74" s="273"/>
      <c r="HW74" s="273"/>
      <c r="HX74" s="273"/>
      <c r="HY74" s="273"/>
      <c r="HZ74" s="273"/>
      <c r="IA74" s="273"/>
      <c r="IB74" s="273"/>
      <c r="IC74" s="273"/>
      <c r="ID74" s="273"/>
      <c r="IE74" s="273"/>
      <c r="IF74" s="273"/>
      <c r="IG74" s="273"/>
      <c r="IH74" s="273"/>
      <c r="II74" s="273"/>
      <c r="IJ74" s="273"/>
      <c r="IK74" s="273"/>
      <c r="IL74" s="273"/>
      <c r="IM74" s="273"/>
      <c r="IN74" s="273"/>
      <c r="IO74" s="273"/>
      <c r="IP74" s="273"/>
      <c r="IQ74" s="273"/>
      <c r="IR74" s="273"/>
      <c r="IS74" s="273"/>
      <c r="IT74" s="273"/>
      <c r="IU74" s="273"/>
      <c r="IV74" s="273"/>
      <c r="IW74" s="273"/>
      <c r="IX74" s="273"/>
      <c r="IY74" s="273"/>
      <c r="IZ74" s="273"/>
      <c r="JA74" s="273"/>
      <c r="JB74" s="273"/>
      <c r="JC74" s="273"/>
      <c r="JD74" s="273"/>
      <c r="JE74" s="273"/>
      <c r="JF74" s="273"/>
      <c r="JG74" s="273"/>
      <c r="JH74" s="273"/>
      <c r="JI74" s="273"/>
      <c r="JJ74" s="273"/>
      <c r="JK74" s="273"/>
      <c r="JL74" s="273"/>
      <c r="JM74" s="273"/>
      <c r="JN74" s="273"/>
      <c r="JO74" s="273"/>
      <c r="JP74" s="273"/>
      <c r="JQ74" s="273"/>
      <c r="JR74" s="273"/>
      <c r="JS74" s="273"/>
      <c r="JT74" s="273"/>
      <c r="JU74" s="273"/>
      <c r="JV74" s="273"/>
      <c r="JW74" s="273"/>
      <c r="JX74" s="273"/>
      <c r="JY74" s="273"/>
      <c r="JZ74" s="273"/>
      <c r="KA74" s="273"/>
      <c r="KB74" s="273"/>
      <c r="KC74" s="273"/>
      <c r="KD74" s="273"/>
      <c r="KE74" s="273"/>
      <c r="KF74" s="273"/>
      <c r="KG74" s="273"/>
      <c r="KH74" s="273"/>
      <c r="KI74" s="273"/>
      <c r="KJ74" s="273"/>
      <c r="KK74" s="273"/>
      <c r="KL74" s="273"/>
      <c r="KM74" s="273"/>
      <c r="KN74" s="273"/>
      <c r="KO74" s="273"/>
      <c r="KP74" s="273"/>
      <c r="KQ74" s="273"/>
      <c r="KR74" s="273"/>
      <c r="KS74" s="273"/>
      <c r="KT74" s="273"/>
      <c r="KU74" s="273"/>
      <c r="KV74" s="273"/>
      <c r="KW74" s="273"/>
      <c r="KX74" s="273"/>
      <c r="KY74" s="273"/>
      <c r="KZ74" s="273"/>
      <c r="LA74" s="273"/>
      <c r="LB74" s="273"/>
      <c r="LC74" s="273"/>
      <c r="LD74" s="273"/>
      <c r="LE74" s="273"/>
      <c r="LF74" s="273"/>
      <c r="LG74" s="273"/>
      <c r="LH74" s="273"/>
      <c r="LI74" s="273"/>
      <c r="LJ74" s="273"/>
      <c r="LK74" s="273"/>
      <c r="LL74" s="273"/>
      <c r="LM74" s="273"/>
      <c r="LN74" s="273"/>
      <c r="LO74" s="273"/>
      <c r="LP74" s="273"/>
      <c r="LQ74" s="273"/>
      <c r="LR74" s="273"/>
      <c r="LS74" s="273"/>
      <c r="LT74" s="273"/>
      <c r="LU74" s="273"/>
      <c r="LV74" s="273"/>
      <c r="LW74" s="273"/>
      <c r="LX74" s="273"/>
      <c r="LY74" s="273"/>
      <c r="LZ74" s="273"/>
      <c r="MA74" s="273"/>
      <c r="MB74" s="273"/>
      <c r="MC74" s="273"/>
      <c r="MD74" s="273"/>
      <c r="ME74" s="273"/>
      <c r="MF74" s="273"/>
      <c r="MG74" s="273"/>
      <c r="MH74" s="273"/>
      <c r="MI74" s="273"/>
      <c r="MJ74" s="273"/>
      <c r="MK74" s="273"/>
      <c r="ML74" s="273"/>
      <c r="MM74" s="273"/>
      <c r="MN74" s="273"/>
      <c r="MO74" s="273"/>
      <c r="MP74" s="273"/>
      <c r="MQ74" s="273"/>
      <c r="MR74" s="273"/>
      <c r="MS74" s="273"/>
      <c r="MT74" s="273"/>
      <c r="MU74" s="273"/>
      <c r="MV74" s="273"/>
      <c r="MW74" s="273"/>
      <c r="MX74" s="273"/>
      <c r="MY74" s="273"/>
      <c r="MZ74" s="273"/>
      <c r="NA74" s="273"/>
      <c r="NB74" s="273"/>
      <c r="NC74" s="273"/>
      <c r="ND74" s="273"/>
      <c r="NE74" s="273"/>
      <c r="NF74" s="273"/>
      <c r="NG74" s="273"/>
      <c r="NH74" s="273"/>
      <c r="NI74" s="273"/>
      <c r="NJ74" s="273"/>
      <c r="NK74" s="273"/>
      <c r="NL74" s="273"/>
      <c r="NM74" s="273"/>
      <c r="NN74" s="273"/>
      <c r="NO74" s="273"/>
      <c r="NP74" s="273"/>
      <c r="NQ74" s="273"/>
      <c r="NR74" s="273"/>
      <c r="NS74" s="273"/>
      <c r="NT74" s="273"/>
      <c r="NU74" s="273"/>
      <c r="NV74" s="273"/>
      <c r="NW74" s="273"/>
      <c r="NX74" s="273"/>
      <c r="NY74" s="273"/>
      <c r="NZ74" s="273"/>
      <c r="OA74" s="273"/>
      <c r="OB74" s="273"/>
      <c r="OC74" s="273"/>
      <c r="OD74" s="273"/>
      <c r="OE74" s="273"/>
      <c r="OF74" s="273"/>
      <c r="OG74" s="273"/>
      <c r="OH74" s="273"/>
      <c r="OI74" s="273"/>
      <c r="OJ74" s="273"/>
      <c r="OK74" s="273"/>
      <c r="OL74" s="273"/>
      <c r="OM74" s="273"/>
      <c r="ON74" s="273"/>
      <c r="OO74" s="273"/>
      <c r="OP74" s="273"/>
      <c r="OQ74" s="273"/>
      <c r="OR74" s="273"/>
      <c r="OS74" s="273"/>
      <c r="OT74" s="273"/>
      <c r="OU74" s="273"/>
      <c r="OV74" s="273"/>
      <c r="OW74" s="273"/>
      <c r="OX74" s="273"/>
      <c r="OY74" s="273"/>
      <c r="OZ74" s="273"/>
      <c r="PA74" s="273"/>
      <c r="PB74" s="273"/>
      <c r="PC74" s="273"/>
      <c r="PD74" s="273"/>
      <c r="PE74" s="273"/>
      <c r="PF74" s="273"/>
      <c r="PG74" s="273"/>
      <c r="PH74" s="273"/>
      <c r="PI74" s="273"/>
      <c r="PJ74" s="273"/>
      <c r="PK74" s="273"/>
      <c r="PL74" s="273"/>
      <c r="PM74" s="273"/>
      <c r="PN74" s="273"/>
      <c r="PO74" s="273"/>
      <c r="PP74" s="273"/>
      <c r="PQ74" s="273"/>
      <c r="PR74" s="273"/>
      <c r="PS74" s="273"/>
      <c r="PT74" s="273"/>
      <c r="PU74" s="273"/>
      <c r="PV74" s="273"/>
      <c r="PW74" s="273"/>
      <c r="PX74" s="273"/>
      <c r="PY74" s="273"/>
      <c r="PZ74" s="273"/>
      <c r="QA74" s="273"/>
      <c r="QB74" s="273"/>
      <c r="QC74" s="273"/>
      <c r="QD74" s="273"/>
      <c r="QE74" s="273"/>
      <c r="QF74" s="273"/>
      <c r="QG74" s="273"/>
      <c r="QH74" s="273"/>
      <c r="QI74" s="273"/>
      <c r="QJ74" s="273"/>
      <c r="QK74" s="273"/>
      <c r="QL74" s="273"/>
      <c r="QM74" s="273"/>
      <c r="QN74" s="273"/>
      <c r="QO74" s="273"/>
      <c r="QP74" s="273"/>
      <c r="QQ74" s="273"/>
      <c r="QR74" s="273"/>
      <c r="QS74" s="273"/>
      <c r="QT74" s="273"/>
      <c r="QU74" s="273"/>
      <c r="QV74" s="273"/>
      <c r="QW74" s="273"/>
      <c r="QX74" s="273"/>
      <c r="QY74" s="273"/>
      <c r="QZ74" s="273"/>
      <c r="RA74" s="273"/>
      <c r="RB74" s="273"/>
      <c r="RC74" s="273"/>
      <c r="RD74" s="273"/>
      <c r="RE74" s="273"/>
      <c r="RF74" s="273"/>
      <c r="RG74" s="273"/>
      <c r="RH74" s="273"/>
      <c r="RI74" s="273"/>
      <c r="RJ74" s="273"/>
      <c r="RK74" s="273"/>
      <c r="RL74" s="273"/>
      <c r="RM74" s="273"/>
      <c r="RN74" s="273"/>
      <c r="RO74" s="273"/>
      <c r="RP74" s="273"/>
      <c r="RQ74" s="273"/>
      <c r="RR74" s="273"/>
      <c r="RS74" s="273"/>
      <c r="RT74" s="273"/>
      <c r="RU74" s="273"/>
      <c r="RV74" s="273"/>
      <c r="RW74" s="273"/>
      <c r="RX74" s="273"/>
      <c r="RY74" s="273"/>
      <c r="RZ74" s="273"/>
      <c r="SA74" s="273"/>
      <c r="SB74" s="273"/>
      <c r="SC74" s="273"/>
      <c r="SD74" s="273"/>
      <c r="SE74" s="273"/>
      <c r="SF74" s="273"/>
      <c r="SG74" s="273"/>
      <c r="SH74" s="273"/>
      <c r="SI74" s="273"/>
      <c r="SJ74" s="273"/>
      <c r="SK74" s="273"/>
      <c r="SL74" s="273"/>
      <c r="SM74" s="273"/>
      <c r="SN74" s="273"/>
      <c r="SO74" s="273"/>
      <c r="SP74" s="273"/>
      <c r="SQ74" s="273"/>
      <c r="SR74" s="273"/>
      <c r="SS74" s="273"/>
      <c r="ST74" s="273"/>
      <c r="SU74" s="273"/>
      <c r="SV74" s="273"/>
      <c r="SW74" s="273"/>
      <c r="SX74" s="273"/>
      <c r="SY74" s="273"/>
      <c r="SZ74" s="273"/>
      <c r="TA74" s="273"/>
      <c r="TB74" s="273"/>
      <c r="TC74" s="273"/>
      <c r="TD74" s="273"/>
      <c r="TE74" s="273"/>
      <c r="TF74" s="273"/>
      <c r="TG74" s="273"/>
      <c r="TH74" s="273"/>
      <c r="TI74" s="273"/>
      <c r="TJ74" s="273"/>
      <c r="TK74" s="273"/>
      <c r="TL74" s="273"/>
      <c r="TM74" s="273"/>
      <c r="TN74" s="273"/>
      <c r="TO74" s="273"/>
      <c r="TP74" s="273"/>
      <c r="TQ74" s="273"/>
      <c r="TR74" s="273"/>
      <c r="TS74" s="273"/>
      <c r="TT74" s="273"/>
      <c r="TU74" s="273"/>
      <c r="TV74" s="273"/>
      <c r="TW74" s="273"/>
      <c r="TX74" s="273"/>
      <c r="TY74" s="273"/>
      <c r="TZ74" s="273"/>
      <c r="UA74" s="273"/>
      <c r="UB74" s="273"/>
      <c r="UC74" s="273"/>
      <c r="UD74" s="273"/>
      <c r="UE74" s="273"/>
      <c r="UF74" s="273"/>
      <c r="UG74" s="273"/>
      <c r="UH74" s="273"/>
      <c r="UI74" s="273"/>
      <c r="UJ74" s="273"/>
      <c r="UK74" s="273"/>
      <c r="UL74" s="273"/>
      <c r="UM74" s="273"/>
      <c r="UN74" s="273"/>
      <c r="UO74" s="273"/>
      <c r="UP74" s="273"/>
      <c r="UQ74" s="273"/>
      <c r="UR74" s="273"/>
      <c r="US74" s="273"/>
      <c r="UT74" s="273"/>
      <c r="UU74" s="273"/>
      <c r="UV74" s="273"/>
      <c r="UW74" s="273"/>
      <c r="UX74" s="273"/>
      <c r="UY74" s="273"/>
      <c r="UZ74" s="273"/>
      <c r="VA74" s="273"/>
      <c r="VB74" s="273"/>
      <c r="VC74" s="273"/>
      <c r="VD74" s="273"/>
      <c r="VE74" s="273"/>
      <c r="VF74" s="273"/>
      <c r="VG74" s="273"/>
      <c r="VH74" s="273"/>
      <c r="VI74" s="273"/>
      <c r="VJ74" s="273"/>
      <c r="VK74" s="273"/>
      <c r="VL74" s="273"/>
      <c r="VM74" s="273"/>
      <c r="VN74" s="273"/>
      <c r="VO74" s="273"/>
      <c r="VP74" s="273"/>
      <c r="VQ74" s="273"/>
      <c r="VR74" s="273"/>
      <c r="VS74" s="273"/>
      <c r="VT74" s="273"/>
      <c r="VU74" s="273"/>
      <c r="VV74" s="273"/>
      <c r="VW74" s="273"/>
      <c r="VX74" s="273"/>
      <c r="VY74" s="273"/>
      <c r="VZ74" s="273"/>
      <c r="WA74" s="273"/>
      <c r="WB74" s="273"/>
      <c r="WC74" s="273"/>
      <c r="WD74" s="273"/>
      <c r="WE74" s="273"/>
      <c r="WF74" s="273"/>
      <c r="WG74" s="273"/>
      <c r="WH74" s="273"/>
      <c r="WI74" s="273"/>
      <c r="WJ74" s="273"/>
      <c r="WK74" s="273"/>
      <c r="WL74" s="273"/>
      <c r="WM74" s="273"/>
      <c r="WN74" s="273"/>
      <c r="WO74" s="273"/>
      <c r="WP74" s="273"/>
      <c r="WQ74" s="273"/>
      <c r="WR74" s="273"/>
      <c r="WS74" s="273"/>
      <c r="WT74" s="273"/>
      <c r="WU74" s="273"/>
      <c r="WV74" s="273"/>
      <c r="WW74" s="273"/>
      <c r="WX74" s="273"/>
      <c r="WY74" s="273"/>
      <c r="WZ74" s="273"/>
      <c r="XA74" s="273"/>
      <c r="XB74" s="273"/>
      <c r="XC74" s="273"/>
      <c r="XD74" s="273"/>
      <c r="XE74" s="273"/>
      <c r="XF74" s="273"/>
      <c r="XG74" s="273"/>
      <c r="XH74" s="273"/>
      <c r="XI74" s="273"/>
      <c r="XJ74" s="273"/>
      <c r="XK74" s="273"/>
      <c r="XL74" s="273"/>
      <c r="XM74" s="273"/>
      <c r="XN74" s="273"/>
      <c r="XO74" s="273"/>
      <c r="XP74" s="273"/>
      <c r="XQ74" s="273"/>
      <c r="XR74" s="273"/>
      <c r="XS74" s="273"/>
      <c r="XT74" s="273"/>
      <c r="XU74" s="273"/>
      <c r="XV74" s="273"/>
      <c r="XW74" s="273"/>
      <c r="XX74" s="273"/>
      <c r="XY74" s="273"/>
      <c r="XZ74" s="273"/>
      <c r="YA74" s="273"/>
      <c r="YB74" s="273"/>
      <c r="YC74" s="273"/>
      <c r="YD74" s="273"/>
      <c r="YE74" s="273"/>
      <c r="YF74" s="273"/>
      <c r="YG74" s="273"/>
      <c r="YH74" s="273"/>
      <c r="YI74" s="273"/>
      <c r="YJ74" s="273"/>
      <c r="YK74" s="273"/>
      <c r="YL74" s="273"/>
      <c r="YM74" s="273"/>
      <c r="YN74" s="273"/>
      <c r="YO74" s="273"/>
      <c r="YP74" s="273"/>
      <c r="YQ74" s="273"/>
      <c r="YR74" s="273"/>
      <c r="YS74" s="273"/>
      <c r="YT74" s="273"/>
      <c r="YU74" s="273"/>
      <c r="YV74" s="273"/>
      <c r="YW74" s="273"/>
      <c r="YX74" s="273"/>
      <c r="YY74" s="273"/>
      <c r="YZ74" s="273"/>
      <c r="ZA74" s="273"/>
      <c r="ZB74" s="273"/>
      <c r="ZC74" s="273"/>
      <c r="ZD74" s="273"/>
      <c r="ZE74" s="273"/>
      <c r="ZF74" s="273"/>
      <c r="ZG74" s="273"/>
      <c r="ZH74" s="273"/>
      <c r="ZI74" s="273"/>
      <c r="ZJ74" s="273"/>
      <c r="ZK74" s="273"/>
      <c r="ZL74" s="273"/>
      <c r="ZM74" s="273"/>
      <c r="ZN74" s="273"/>
      <c r="ZO74" s="273"/>
      <c r="ZP74" s="273"/>
      <c r="ZQ74" s="273"/>
      <c r="ZR74" s="273"/>
      <c r="ZS74" s="273"/>
      <c r="ZT74" s="273"/>
      <c r="ZU74" s="273"/>
      <c r="ZV74" s="273"/>
      <c r="ZW74" s="273"/>
      <c r="ZX74" s="273"/>
      <c r="ZY74" s="273"/>
      <c r="ZZ74" s="273"/>
      <c r="AAA74" s="273"/>
      <c r="AAB74" s="273"/>
      <c r="AAC74" s="273"/>
      <c r="AAD74" s="273"/>
      <c r="AAE74" s="273"/>
      <c r="AAF74" s="273"/>
      <c r="AAG74" s="273"/>
      <c r="AAH74" s="273"/>
      <c r="AAI74" s="273"/>
      <c r="AAJ74" s="273"/>
      <c r="AAK74" s="273"/>
      <c r="AAL74" s="273"/>
      <c r="AAM74" s="273"/>
      <c r="AAN74" s="273"/>
      <c r="AAO74" s="273"/>
      <c r="AAP74" s="273"/>
      <c r="AAQ74" s="273"/>
      <c r="AAR74" s="273"/>
      <c r="AAS74" s="273"/>
      <c r="AAT74" s="273"/>
      <c r="AAU74" s="273"/>
      <c r="AAV74" s="273"/>
      <c r="AAW74" s="273"/>
      <c r="AAX74" s="273"/>
      <c r="AAY74" s="273"/>
      <c r="AAZ74" s="273"/>
      <c r="ABA74" s="273"/>
      <c r="ABB74" s="273"/>
      <c r="ABC74" s="273"/>
      <c r="ABD74" s="273"/>
      <c r="ABE74" s="273"/>
      <c r="ABF74" s="273"/>
      <c r="ABG74" s="273"/>
      <c r="ABH74" s="273"/>
      <c r="ABI74" s="273"/>
      <c r="ABJ74" s="273"/>
      <c r="ABK74" s="273"/>
      <c r="ABL74" s="273"/>
      <c r="ABM74" s="273"/>
      <c r="ABN74" s="273"/>
      <c r="ABO74" s="273"/>
      <c r="ABP74" s="273"/>
      <c r="ABQ74" s="273"/>
      <c r="ABR74" s="273"/>
      <c r="ABS74" s="273"/>
      <c r="ABT74" s="273"/>
      <c r="ABU74" s="273"/>
      <c r="ABV74" s="273"/>
      <c r="ABW74" s="273"/>
      <c r="ABX74" s="273"/>
      <c r="ABY74" s="273"/>
      <c r="ABZ74" s="273"/>
      <c r="ACA74" s="273"/>
      <c r="ACB74" s="273"/>
      <c r="ACC74" s="273"/>
      <c r="ACD74" s="273"/>
      <c r="ACE74" s="273"/>
      <c r="ACF74" s="273"/>
      <c r="ACG74" s="273"/>
      <c r="ACH74" s="273"/>
      <c r="ACI74" s="273"/>
      <c r="ACJ74" s="273"/>
      <c r="ACK74" s="273"/>
      <c r="ACL74" s="273"/>
      <c r="ACM74" s="273"/>
      <c r="ACN74" s="273"/>
      <c r="ACO74" s="273"/>
      <c r="ACP74" s="273"/>
      <c r="ACQ74" s="273"/>
      <c r="ACR74" s="273"/>
      <c r="ACS74" s="273"/>
      <c r="ACT74" s="273"/>
      <c r="ACU74" s="273"/>
      <c r="ACV74" s="273"/>
      <c r="ACW74" s="273"/>
      <c r="ACX74" s="273"/>
      <c r="ACY74" s="273"/>
      <c r="ACZ74" s="273"/>
      <c r="ADA74" s="273"/>
      <c r="ADB74" s="273"/>
      <c r="ADC74" s="273"/>
      <c r="ADD74" s="273"/>
      <c r="ADE74" s="273"/>
      <c r="ADF74" s="273"/>
      <c r="ADG74" s="273"/>
      <c r="ADH74" s="273"/>
      <c r="ADI74" s="273"/>
      <c r="ADJ74" s="273"/>
      <c r="ADK74" s="273"/>
      <c r="ADL74" s="273"/>
      <c r="ADM74" s="273"/>
      <c r="ADN74" s="273"/>
      <c r="ADO74" s="273"/>
      <c r="ADP74" s="273"/>
      <c r="ADQ74" s="273"/>
      <c r="ADR74" s="273"/>
      <c r="ADS74" s="273"/>
      <c r="ADT74" s="273"/>
      <c r="ADU74" s="273"/>
      <c r="ADV74" s="273"/>
      <c r="ADW74" s="273"/>
      <c r="ADX74" s="273"/>
      <c r="ADY74" s="273"/>
      <c r="ADZ74" s="273"/>
      <c r="AEA74" s="273"/>
      <c r="AEB74" s="273"/>
      <c r="AEC74" s="273"/>
      <c r="AED74" s="273"/>
      <c r="AEE74" s="273"/>
      <c r="AEF74" s="273"/>
      <c r="AEG74" s="273"/>
      <c r="AEH74" s="273"/>
      <c r="AEI74" s="273"/>
      <c r="AEJ74" s="273"/>
      <c r="AEK74" s="273"/>
      <c r="AEL74" s="273"/>
      <c r="AEM74" s="273"/>
      <c r="AEN74" s="273"/>
      <c r="AEO74" s="273"/>
      <c r="AEP74" s="273"/>
      <c r="AEQ74" s="273"/>
      <c r="AER74" s="273"/>
      <c r="AES74" s="273"/>
      <c r="AET74" s="273"/>
      <c r="AEU74" s="273"/>
      <c r="AEV74" s="273"/>
      <c r="AEW74" s="273"/>
      <c r="AEX74" s="273"/>
      <c r="AEY74" s="273"/>
      <c r="AEZ74" s="273"/>
      <c r="AFA74" s="273"/>
      <c r="AFB74" s="273"/>
      <c r="AFC74" s="273"/>
      <c r="AFD74" s="273"/>
      <c r="AFE74" s="273"/>
      <c r="AFF74" s="273"/>
      <c r="AFG74" s="273"/>
      <c r="AFH74" s="273"/>
      <c r="AFI74" s="273"/>
      <c r="AFJ74" s="273"/>
      <c r="AFK74" s="273"/>
      <c r="AFL74" s="273"/>
      <c r="AFM74" s="273"/>
      <c r="AFN74" s="273"/>
      <c r="AFO74" s="273"/>
      <c r="AFP74" s="273"/>
      <c r="AFQ74" s="273"/>
      <c r="AFR74" s="273"/>
      <c r="AFS74" s="273"/>
      <c r="AFT74" s="273"/>
      <c r="AFU74" s="273"/>
      <c r="AFV74" s="273"/>
      <c r="AFW74" s="273"/>
      <c r="AFX74" s="273"/>
      <c r="AFY74" s="273"/>
      <c r="AFZ74" s="273"/>
      <c r="AGA74" s="273"/>
      <c r="AGB74" s="273"/>
      <c r="AGC74" s="273"/>
      <c r="AGD74" s="273"/>
      <c r="AGE74" s="273"/>
      <c r="AGF74" s="273"/>
      <c r="AGG74" s="273"/>
      <c r="AGH74" s="273"/>
      <c r="AGI74" s="273"/>
      <c r="AGJ74" s="273"/>
      <c r="AGK74" s="273"/>
      <c r="AGL74" s="273"/>
      <c r="AGM74" s="273"/>
      <c r="AGN74" s="273"/>
      <c r="AGO74" s="273"/>
      <c r="AGP74" s="273"/>
      <c r="AGQ74" s="273"/>
      <c r="AGR74" s="273"/>
      <c r="AGS74" s="273"/>
      <c r="AGT74" s="273"/>
      <c r="AGU74" s="273"/>
      <c r="AGV74" s="273"/>
      <c r="AGW74" s="273"/>
      <c r="AGX74" s="273"/>
      <c r="AGY74" s="273"/>
      <c r="AGZ74" s="273"/>
      <c r="AHA74" s="273"/>
      <c r="AHB74" s="273"/>
      <c r="AHC74" s="273"/>
      <c r="AHD74" s="273"/>
      <c r="AHE74" s="273"/>
      <c r="AHF74" s="273"/>
      <c r="AHG74" s="273"/>
      <c r="AHH74" s="273"/>
      <c r="AHI74" s="273"/>
      <c r="AHJ74" s="273"/>
      <c r="AHK74" s="273"/>
      <c r="AHL74" s="273"/>
      <c r="AHM74" s="273"/>
      <c r="AHN74" s="273"/>
      <c r="AHO74" s="273"/>
      <c r="AHP74" s="273"/>
      <c r="AHQ74" s="273"/>
      <c r="AHR74" s="273"/>
      <c r="AHS74" s="273"/>
      <c r="AHT74" s="273"/>
      <c r="AHU74" s="273"/>
      <c r="AHV74" s="273"/>
      <c r="AHW74" s="273"/>
      <c r="AHX74" s="273"/>
      <c r="AHY74" s="273"/>
      <c r="AHZ74" s="273"/>
      <c r="AIA74" s="273"/>
      <c r="AIB74" s="273"/>
      <c r="AIC74" s="273"/>
      <c r="AID74" s="273"/>
      <c r="AIE74" s="273"/>
      <c r="AIF74" s="273"/>
      <c r="AIG74" s="273"/>
      <c r="AIH74" s="273"/>
      <c r="AII74" s="273"/>
      <c r="AIJ74" s="273"/>
      <c r="AIK74" s="273"/>
      <c r="AIL74" s="273"/>
      <c r="AIM74" s="273"/>
      <c r="AIN74" s="273"/>
      <c r="AIO74" s="273"/>
      <c r="AIP74" s="273"/>
      <c r="AIQ74" s="273"/>
      <c r="AIR74" s="273"/>
      <c r="AIS74" s="273"/>
      <c r="AIT74" s="273"/>
      <c r="AIU74" s="273"/>
      <c r="AIV74" s="273"/>
      <c r="AIW74" s="273"/>
      <c r="AIX74" s="273"/>
      <c r="AIY74" s="273"/>
      <c r="AIZ74" s="273"/>
      <c r="AJA74" s="273"/>
      <c r="AJB74" s="273"/>
      <c r="AJC74" s="273"/>
      <c r="AJD74" s="273"/>
      <c r="AJE74" s="273"/>
      <c r="AJF74" s="273"/>
      <c r="AJG74" s="273"/>
      <c r="AJH74" s="273"/>
      <c r="AJI74" s="273"/>
      <c r="AJJ74" s="273"/>
      <c r="AJK74" s="273"/>
      <c r="AJL74" s="273"/>
      <c r="AJM74" s="273"/>
      <c r="AJN74" s="273"/>
      <c r="AJO74" s="273"/>
      <c r="AJP74" s="273"/>
      <c r="AJQ74" s="273"/>
      <c r="AJR74" s="273"/>
      <c r="AJS74" s="273"/>
      <c r="AJT74" s="273"/>
      <c r="AJU74" s="273"/>
      <c r="AJV74" s="273"/>
      <c r="AJW74" s="273"/>
      <c r="AJX74" s="273"/>
      <c r="AJY74" s="273"/>
      <c r="AJZ74" s="273"/>
      <c r="AKA74" s="273"/>
      <c r="AKB74" s="273"/>
      <c r="AKC74" s="273"/>
      <c r="AKD74" s="273"/>
      <c r="AKE74" s="273"/>
      <c r="AKF74" s="273"/>
      <c r="AKG74" s="273"/>
      <c r="AKH74" s="273"/>
      <c r="AKI74" s="273"/>
      <c r="AKJ74" s="273"/>
      <c r="AKK74" s="273"/>
      <c r="AKL74" s="273"/>
      <c r="AKM74" s="273"/>
      <c r="AKN74" s="273"/>
      <c r="AKO74" s="273"/>
      <c r="AKP74" s="273"/>
      <c r="AKQ74" s="273"/>
      <c r="AKR74" s="273"/>
      <c r="AKS74" s="273"/>
      <c r="AKT74" s="273"/>
      <c r="AKU74" s="273"/>
      <c r="AKV74" s="273"/>
      <c r="AKW74" s="273"/>
      <c r="AKX74" s="273"/>
      <c r="AKY74" s="273"/>
      <c r="AKZ74" s="273"/>
      <c r="ALA74" s="273"/>
      <c r="ALB74" s="273"/>
      <c r="ALC74" s="273"/>
      <c r="ALD74" s="273"/>
      <c r="ALE74" s="273"/>
      <c r="ALF74" s="273"/>
      <c r="ALG74" s="273"/>
      <c r="ALH74" s="273"/>
      <c r="ALI74" s="273"/>
      <c r="ALJ74" s="273"/>
      <c r="ALK74" s="273"/>
      <c r="ALL74" s="273"/>
      <c r="ALM74" s="273"/>
      <c r="ALN74" s="273"/>
      <c r="ALO74" s="273"/>
      <c r="ALP74" s="273"/>
      <c r="ALQ74" s="273"/>
      <c r="ALR74" s="273"/>
      <c r="ALS74" s="273"/>
      <c r="ALT74" s="273"/>
      <c r="ALU74" s="273"/>
      <c r="ALV74" s="273"/>
      <c r="ALW74" s="273"/>
      <c r="ALX74" s="273"/>
      <c r="ALY74" s="273"/>
      <c r="ALZ74" s="273"/>
      <c r="AMA74" s="273"/>
      <c r="AMB74" s="273"/>
      <c r="AMC74" s="273"/>
      <c r="AMD74" s="273"/>
      <c r="AME74" s="273"/>
      <c r="AMF74" s="273"/>
      <c r="AMG74" s="273"/>
      <c r="AMH74" s="273"/>
      <c r="AMI74" s="273"/>
      <c r="AMJ74" s="273"/>
    </row>
    <row r="75" spans="1:1024" s="332" customFormat="1" ht="26.45" customHeight="1" x14ac:dyDescent="0.2">
      <c r="A75" s="341">
        <v>64</v>
      </c>
      <c r="B75" s="385"/>
      <c r="C75" s="379"/>
      <c r="D75" s="404" t="s">
        <v>88</v>
      </c>
      <c r="E75" s="344"/>
      <c r="F75" s="387"/>
      <c r="G75" s="387"/>
      <c r="H75" s="388"/>
      <c r="I75" s="388"/>
      <c r="J75" s="389"/>
      <c r="K75" s="388"/>
      <c r="L75" s="388"/>
      <c r="M75" s="388"/>
      <c r="N75" s="388"/>
      <c r="O75" s="389"/>
      <c r="P75" s="389"/>
      <c r="Q75" s="389"/>
      <c r="R75" s="367"/>
      <c r="S75" s="351"/>
      <c r="T75" s="362">
        <v>64</v>
      </c>
      <c r="U75" s="405" t="s">
        <v>88</v>
      </c>
      <c r="V75" s="388"/>
      <c r="W75" s="387"/>
      <c r="X75" s="387"/>
      <c r="Y75" s="388"/>
      <c r="Z75" s="388"/>
      <c r="AA75" s="389"/>
      <c r="AB75" s="388"/>
      <c r="AC75" s="388"/>
      <c r="AD75" s="388"/>
      <c r="AE75" s="388"/>
      <c r="AF75" s="388"/>
      <c r="AG75" s="388"/>
      <c r="AH75" s="388"/>
      <c r="AI75" s="388"/>
      <c r="AJ75" s="388"/>
      <c r="AK75" s="388"/>
      <c r="AL75" s="388"/>
      <c r="AM75" s="388"/>
      <c r="AN75" s="388"/>
      <c r="AO75" s="388"/>
      <c r="AP75" s="388"/>
      <c r="AQ75" s="388"/>
      <c r="AR75" s="391"/>
      <c r="AS75" s="391"/>
      <c r="AT75" s="388"/>
      <c r="AU75" s="388"/>
      <c r="AV75" s="388"/>
      <c r="AW75" s="388"/>
      <c r="AX75" s="388"/>
      <c r="AY75" s="388"/>
      <c r="AZ75" s="388"/>
      <c r="BA75" s="388"/>
      <c r="BB75" s="388"/>
      <c r="BC75" s="388"/>
      <c r="BD75" s="388"/>
      <c r="BE75" s="388"/>
    </row>
    <row r="76" spans="1:1024" ht="11.25" customHeight="1" x14ac:dyDescent="0.2">
      <c r="A76" s="341">
        <v>65</v>
      </c>
      <c r="B76" s="342">
        <v>0.5</v>
      </c>
      <c r="C76" s="379"/>
      <c r="D76" s="1628" t="s">
        <v>89</v>
      </c>
      <c r="E76" s="344" t="s">
        <v>49</v>
      </c>
      <c r="F76" s="383">
        <v>25</v>
      </c>
      <c r="G76" s="383">
        <v>25</v>
      </c>
      <c r="H76" s="359">
        <f>G76*100/F76</f>
        <v>100</v>
      </c>
      <c r="I76" s="359">
        <v>1</v>
      </c>
      <c r="J76" s="384">
        <f>I76*G76</f>
        <v>25</v>
      </c>
      <c r="K76" s="348">
        <f>J76*B76</f>
        <v>12.5</v>
      </c>
      <c r="L76" s="348">
        <f>B76*7960</f>
        <v>3980</v>
      </c>
      <c r="M76" s="348">
        <f>L76*J76</f>
        <v>99500</v>
      </c>
      <c r="N76" s="348"/>
      <c r="O76" s="348"/>
      <c r="P76" s="349">
        <f>K76+N76</f>
        <v>12.5</v>
      </c>
      <c r="Q76" s="349">
        <f>M76+P76</f>
        <v>99512.5</v>
      </c>
      <c r="R76" s="367"/>
      <c r="S76" s="351"/>
      <c r="T76" s="362">
        <v>65</v>
      </c>
      <c r="U76" s="1629" t="s">
        <v>89</v>
      </c>
      <c r="V76" s="363" t="s">
        <v>49</v>
      </c>
      <c r="W76" s="383">
        <v>25</v>
      </c>
      <c r="X76" s="383">
        <v>25</v>
      </c>
      <c r="Y76" s="359">
        <f>X76*100/W76</f>
        <v>100</v>
      </c>
      <c r="Z76" s="359">
        <v>1</v>
      </c>
      <c r="AA76" s="384">
        <f>Z76*X76</f>
        <v>25</v>
      </c>
      <c r="AB76" s="364"/>
      <c r="AC76" s="355">
        <f t="shared" ref="AC76:AD79" si="1">AF76+AH76+AJ76+AL76+AN76+AP76+AR76+AT76+AV76+AX76+AZ76+BB76</f>
        <v>25</v>
      </c>
      <c r="AD76" s="355">
        <f t="shared" si="1"/>
        <v>0</v>
      </c>
      <c r="AE76" s="356">
        <f>AD76*100/AC76</f>
        <v>0</v>
      </c>
      <c r="AF76" s="365"/>
      <c r="AG76" s="365"/>
      <c r="AH76" s="365"/>
      <c r="AI76" s="365"/>
      <c r="AJ76" s="365"/>
      <c r="AK76" s="365"/>
      <c r="AL76" s="365"/>
      <c r="AM76" s="365"/>
      <c r="AN76" s="365"/>
      <c r="AO76" s="365"/>
      <c r="AP76" s="365"/>
      <c r="AQ76" s="365"/>
      <c r="AR76" s="358"/>
      <c r="AS76" s="358"/>
      <c r="AT76" s="359">
        <v>25</v>
      </c>
      <c r="AU76" s="359"/>
      <c r="AV76" s="359"/>
      <c r="AW76" s="359"/>
      <c r="AX76" s="359"/>
      <c r="AY76" s="359"/>
      <c r="AZ76" s="359"/>
      <c r="BA76" s="359"/>
      <c r="BB76" s="364"/>
      <c r="BC76" s="364"/>
      <c r="BD76" s="355">
        <f>AF76+AH76+AJ76+AL76+AN76+AP76+AR76+AT76+AV76+AX76+AZ76</f>
        <v>25</v>
      </c>
      <c r="BE76" s="355">
        <f>AG76+AI76+AK76+AM76+AO76+AQ76+AS76+AU76+AW76+AY76+BA76+BC76</f>
        <v>0</v>
      </c>
      <c r="BF76" s="273"/>
      <c r="BG76" s="273"/>
      <c r="BH76" s="273"/>
      <c r="BI76" s="273"/>
      <c r="BJ76" s="273"/>
      <c r="BK76" s="273"/>
      <c r="BL76" s="273"/>
      <c r="BM76" s="273"/>
      <c r="BN76" s="273"/>
      <c r="BO76" s="273"/>
      <c r="BP76" s="273"/>
      <c r="BQ76" s="273"/>
      <c r="BR76" s="273"/>
      <c r="BS76" s="273"/>
      <c r="BT76" s="273"/>
      <c r="BU76" s="273"/>
      <c r="BV76" s="273"/>
      <c r="BW76" s="273"/>
      <c r="BX76" s="273"/>
      <c r="BY76" s="273"/>
      <c r="BZ76" s="273"/>
      <c r="CA76" s="273"/>
      <c r="CB76" s="273"/>
      <c r="CC76" s="273"/>
      <c r="CD76" s="273"/>
      <c r="CE76" s="273"/>
      <c r="CF76" s="273"/>
      <c r="CG76" s="273"/>
      <c r="CH76" s="273"/>
      <c r="CI76" s="273"/>
      <c r="CJ76" s="273"/>
      <c r="CK76" s="273"/>
      <c r="CL76" s="273"/>
      <c r="CM76" s="273"/>
      <c r="CN76" s="273"/>
      <c r="CO76" s="273"/>
      <c r="CP76" s="273"/>
      <c r="CQ76" s="273"/>
      <c r="CR76" s="273"/>
      <c r="CS76" s="273"/>
      <c r="CT76" s="273"/>
      <c r="CU76" s="273"/>
      <c r="CV76" s="273"/>
      <c r="CW76" s="273"/>
      <c r="CX76" s="273"/>
      <c r="CY76" s="273"/>
      <c r="CZ76" s="273"/>
      <c r="DA76" s="273"/>
      <c r="DB76" s="273"/>
      <c r="DC76" s="273"/>
      <c r="DD76" s="273"/>
      <c r="DE76" s="273"/>
      <c r="DF76" s="273"/>
      <c r="DG76" s="273"/>
      <c r="DH76" s="273"/>
      <c r="DI76" s="273"/>
      <c r="DJ76" s="273"/>
      <c r="DK76" s="273"/>
      <c r="DL76" s="273"/>
      <c r="DM76" s="273"/>
      <c r="DN76" s="273"/>
      <c r="DO76" s="273"/>
      <c r="DP76" s="273"/>
      <c r="DQ76" s="273"/>
      <c r="DR76" s="273"/>
      <c r="DS76" s="273"/>
      <c r="DT76" s="273"/>
      <c r="DU76" s="273"/>
      <c r="DV76" s="273"/>
      <c r="DW76" s="273"/>
      <c r="DX76" s="273"/>
      <c r="DY76" s="273"/>
      <c r="DZ76" s="273"/>
      <c r="EA76" s="273"/>
      <c r="EB76" s="273"/>
      <c r="EC76" s="273"/>
      <c r="ED76" s="273"/>
      <c r="EE76" s="273"/>
      <c r="EF76" s="273"/>
      <c r="EG76" s="273"/>
      <c r="EH76" s="273"/>
      <c r="EI76" s="273"/>
      <c r="EJ76" s="273"/>
      <c r="EK76" s="273"/>
      <c r="EL76" s="273"/>
      <c r="EM76" s="273"/>
      <c r="EN76" s="273"/>
      <c r="EO76" s="273"/>
      <c r="EP76" s="273"/>
      <c r="EQ76" s="273"/>
      <c r="ER76" s="273"/>
      <c r="ES76" s="273"/>
      <c r="ET76" s="273"/>
      <c r="EU76" s="273"/>
      <c r="EV76" s="273"/>
      <c r="EW76" s="273"/>
      <c r="EX76" s="273"/>
      <c r="EY76" s="273"/>
      <c r="EZ76" s="273"/>
      <c r="FA76" s="273"/>
      <c r="FB76" s="273"/>
      <c r="FC76" s="273"/>
      <c r="FD76" s="273"/>
      <c r="FE76" s="273"/>
      <c r="FF76" s="273"/>
      <c r="FG76" s="273"/>
      <c r="FH76" s="273"/>
      <c r="FI76" s="273"/>
      <c r="FJ76" s="273"/>
      <c r="FK76" s="273"/>
      <c r="FL76" s="273"/>
      <c r="FM76" s="273"/>
      <c r="FN76" s="273"/>
      <c r="FO76" s="273"/>
      <c r="FP76" s="273"/>
      <c r="FQ76" s="273"/>
      <c r="FR76" s="273"/>
      <c r="FS76" s="273"/>
      <c r="FT76" s="273"/>
      <c r="FU76" s="273"/>
      <c r="FV76" s="273"/>
      <c r="FW76" s="273"/>
      <c r="FX76" s="273"/>
      <c r="FY76" s="273"/>
      <c r="FZ76" s="273"/>
      <c r="GA76" s="273"/>
      <c r="GB76" s="273"/>
      <c r="GC76" s="273"/>
      <c r="GD76" s="273"/>
      <c r="GE76" s="273"/>
      <c r="GF76" s="273"/>
      <c r="GG76" s="273"/>
      <c r="GH76" s="273"/>
      <c r="GI76" s="273"/>
      <c r="GJ76" s="273"/>
      <c r="GK76" s="273"/>
      <c r="GL76" s="273"/>
      <c r="GM76" s="273"/>
      <c r="GN76" s="273"/>
      <c r="GO76" s="273"/>
      <c r="GP76" s="273"/>
      <c r="GQ76" s="273"/>
      <c r="GR76" s="273"/>
      <c r="GS76" s="273"/>
      <c r="GT76" s="273"/>
      <c r="GU76" s="273"/>
      <c r="GV76" s="273"/>
      <c r="GW76" s="273"/>
      <c r="GX76" s="273"/>
      <c r="GY76" s="273"/>
      <c r="GZ76" s="273"/>
      <c r="HA76" s="273"/>
      <c r="HB76" s="273"/>
      <c r="HC76" s="273"/>
      <c r="HD76" s="273"/>
      <c r="HE76" s="273"/>
      <c r="HF76" s="273"/>
      <c r="HG76" s="273"/>
      <c r="HH76" s="273"/>
      <c r="HI76" s="273"/>
      <c r="HJ76" s="273"/>
      <c r="HK76" s="273"/>
      <c r="HL76" s="273"/>
      <c r="HM76" s="273"/>
      <c r="HN76" s="273"/>
      <c r="HO76" s="273"/>
      <c r="HP76" s="273"/>
      <c r="HQ76" s="273"/>
      <c r="HR76" s="273"/>
      <c r="HS76" s="273"/>
      <c r="HT76" s="273"/>
      <c r="HU76" s="273"/>
      <c r="HV76" s="273"/>
      <c r="HW76" s="273"/>
      <c r="HX76" s="273"/>
      <c r="HY76" s="273"/>
      <c r="HZ76" s="273"/>
      <c r="IA76" s="273"/>
      <c r="IB76" s="273"/>
      <c r="IC76" s="273"/>
      <c r="ID76" s="273"/>
      <c r="IE76" s="273"/>
      <c r="IF76" s="273"/>
      <c r="IG76" s="273"/>
      <c r="IH76" s="273"/>
      <c r="II76" s="273"/>
      <c r="IJ76" s="273"/>
      <c r="IK76" s="273"/>
      <c r="IL76" s="273"/>
      <c r="IM76" s="273"/>
      <c r="IN76" s="273"/>
      <c r="IO76" s="273"/>
      <c r="IP76" s="273"/>
      <c r="IQ76" s="273"/>
      <c r="IR76" s="273"/>
      <c r="IS76" s="273"/>
      <c r="IT76" s="273"/>
      <c r="IU76" s="273"/>
      <c r="IV76" s="273"/>
      <c r="IW76" s="273"/>
      <c r="IX76" s="273"/>
      <c r="IY76" s="273"/>
      <c r="IZ76" s="273"/>
      <c r="JA76" s="273"/>
      <c r="JB76" s="273"/>
      <c r="JC76" s="273"/>
      <c r="JD76" s="273"/>
      <c r="JE76" s="273"/>
      <c r="JF76" s="273"/>
      <c r="JG76" s="273"/>
      <c r="JH76" s="273"/>
      <c r="JI76" s="273"/>
      <c r="JJ76" s="273"/>
      <c r="JK76" s="273"/>
      <c r="JL76" s="273"/>
      <c r="JM76" s="273"/>
      <c r="JN76" s="273"/>
      <c r="JO76" s="273"/>
      <c r="JP76" s="273"/>
      <c r="JQ76" s="273"/>
      <c r="JR76" s="273"/>
      <c r="JS76" s="273"/>
      <c r="JT76" s="273"/>
      <c r="JU76" s="273"/>
      <c r="JV76" s="273"/>
      <c r="JW76" s="273"/>
      <c r="JX76" s="273"/>
      <c r="JY76" s="273"/>
      <c r="JZ76" s="273"/>
      <c r="KA76" s="273"/>
      <c r="KB76" s="273"/>
      <c r="KC76" s="273"/>
      <c r="KD76" s="273"/>
      <c r="KE76" s="273"/>
      <c r="KF76" s="273"/>
      <c r="KG76" s="273"/>
      <c r="KH76" s="273"/>
      <c r="KI76" s="273"/>
      <c r="KJ76" s="273"/>
      <c r="KK76" s="273"/>
      <c r="KL76" s="273"/>
      <c r="KM76" s="273"/>
      <c r="KN76" s="273"/>
      <c r="KO76" s="273"/>
      <c r="KP76" s="273"/>
      <c r="KQ76" s="273"/>
      <c r="KR76" s="273"/>
      <c r="KS76" s="273"/>
      <c r="KT76" s="273"/>
      <c r="KU76" s="273"/>
      <c r="KV76" s="273"/>
      <c r="KW76" s="273"/>
      <c r="KX76" s="273"/>
      <c r="KY76" s="273"/>
      <c r="KZ76" s="273"/>
      <c r="LA76" s="273"/>
      <c r="LB76" s="273"/>
      <c r="LC76" s="273"/>
      <c r="LD76" s="273"/>
      <c r="LE76" s="273"/>
      <c r="LF76" s="273"/>
      <c r="LG76" s="273"/>
      <c r="LH76" s="273"/>
      <c r="LI76" s="273"/>
      <c r="LJ76" s="273"/>
      <c r="LK76" s="273"/>
      <c r="LL76" s="273"/>
      <c r="LM76" s="273"/>
      <c r="LN76" s="273"/>
      <c r="LO76" s="273"/>
      <c r="LP76" s="273"/>
      <c r="LQ76" s="273"/>
      <c r="LR76" s="273"/>
      <c r="LS76" s="273"/>
      <c r="LT76" s="273"/>
      <c r="LU76" s="273"/>
      <c r="LV76" s="273"/>
      <c r="LW76" s="273"/>
      <c r="LX76" s="273"/>
      <c r="LY76" s="273"/>
      <c r="LZ76" s="273"/>
      <c r="MA76" s="273"/>
      <c r="MB76" s="273"/>
      <c r="MC76" s="273"/>
      <c r="MD76" s="273"/>
      <c r="ME76" s="273"/>
      <c r="MF76" s="273"/>
      <c r="MG76" s="273"/>
      <c r="MH76" s="273"/>
      <c r="MI76" s="273"/>
      <c r="MJ76" s="273"/>
      <c r="MK76" s="273"/>
      <c r="ML76" s="273"/>
      <c r="MM76" s="273"/>
      <c r="MN76" s="273"/>
      <c r="MO76" s="273"/>
      <c r="MP76" s="273"/>
      <c r="MQ76" s="273"/>
      <c r="MR76" s="273"/>
      <c r="MS76" s="273"/>
      <c r="MT76" s="273"/>
      <c r="MU76" s="273"/>
      <c r="MV76" s="273"/>
      <c r="MW76" s="273"/>
      <c r="MX76" s="273"/>
      <c r="MY76" s="273"/>
      <c r="MZ76" s="273"/>
      <c r="NA76" s="273"/>
      <c r="NB76" s="273"/>
      <c r="NC76" s="273"/>
      <c r="ND76" s="273"/>
      <c r="NE76" s="273"/>
      <c r="NF76" s="273"/>
      <c r="NG76" s="273"/>
      <c r="NH76" s="273"/>
      <c r="NI76" s="273"/>
      <c r="NJ76" s="273"/>
      <c r="NK76" s="273"/>
      <c r="NL76" s="273"/>
      <c r="NM76" s="273"/>
      <c r="NN76" s="273"/>
      <c r="NO76" s="273"/>
      <c r="NP76" s="273"/>
      <c r="NQ76" s="273"/>
      <c r="NR76" s="273"/>
      <c r="NS76" s="273"/>
      <c r="NT76" s="273"/>
      <c r="NU76" s="273"/>
      <c r="NV76" s="273"/>
      <c r="NW76" s="273"/>
      <c r="NX76" s="273"/>
      <c r="NY76" s="273"/>
      <c r="NZ76" s="273"/>
      <c r="OA76" s="273"/>
      <c r="OB76" s="273"/>
      <c r="OC76" s="273"/>
      <c r="OD76" s="273"/>
      <c r="OE76" s="273"/>
      <c r="OF76" s="273"/>
      <c r="OG76" s="273"/>
      <c r="OH76" s="273"/>
      <c r="OI76" s="273"/>
      <c r="OJ76" s="273"/>
      <c r="OK76" s="273"/>
      <c r="OL76" s="273"/>
      <c r="OM76" s="273"/>
      <c r="ON76" s="273"/>
      <c r="OO76" s="273"/>
      <c r="OP76" s="273"/>
      <c r="OQ76" s="273"/>
      <c r="OR76" s="273"/>
      <c r="OS76" s="273"/>
      <c r="OT76" s="273"/>
      <c r="OU76" s="273"/>
      <c r="OV76" s="273"/>
      <c r="OW76" s="273"/>
      <c r="OX76" s="273"/>
      <c r="OY76" s="273"/>
      <c r="OZ76" s="273"/>
      <c r="PA76" s="273"/>
      <c r="PB76" s="273"/>
      <c r="PC76" s="273"/>
      <c r="PD76" s="273"/>
      <c r="PE76" s="273"/>
      <c r="PF76" s="273"/>
      <c r="PG76" s="273"/>
      <c r="PH76" s="273"/>
      <c r="PI76" s="273"/>
      <c r="PJ76" s="273"/>
      <c r="PK76" s="273"/>
      <c r="PL76" s="273"/>
      <c r="PM76" s="273"/>
      <c r="PN76" s="273"/>
      <c r="PO76" s="273"/>
      <c r="PP76" s="273"/>
      <c r="PQ76" s="273"/>
      <c r="PR76" s="273"/>
      <c r="PS76" s="273"/>
      <c r="PT76" s="273"/>
      <c r="PU76" s="273"/>
      <c r="PV76" s="273"/>
      <c r="PW76" s="273"/>
      <c r="PX76" s="273"/>
      <c r="PY76" s="273"/>
      <c r="PZ76" s="273"/>
      <c r="QA76" s="273"/>
      <c r="QB76" s="273"/>
      <c r="QC76" s="273"/>
      <c r="QD76" s="273"/>
      <c r="QE76" s="273"/>
      <c r="QF76" s="273"/>
      <c r="QG76" s="273"/>
      <c r="QH76" s="273"/>
      <c r="QI76" s="273"/>
      <c r="QJ76" s="273"/>
      <c r="QK76" s="273"/>
      <c r="QL76" s="273"/>
      <c r="QM76" s="273"/>
      <c r="QN76" s="273"/>
      <c r="QO76" s="273"/>
      <c r="QP76" s="273"/>
      <c r="QQ76" s="273"/>
      <c r="QR76" s="273"/>
      <c r="QS76" s="273"/>
      <c r="QT76" s="273"/>
      <c r="QU76" s="273"/>
      <c r="QV76" s="273"/>
      <c r="QW76" s="273"/>
      <c r="QX76" s="273"/>
      <c r="QY76" s="273"/>
      <c r="QZ76" s="273"/>
      <c r="RA76" s="273"/>
      <c r="RB76" s="273"/>
      <c r="RC76" s="273"/>
      <c r="RD76" s="273"/>
      <c r="RE76" s="273"/>
      <c r="RF76" s="273"/>
      <c r="RG76" s="273"/>
      <c r="RH76" s="273"/>
      <c r="RI76" s="273"/>
      <c r="RJ76" s="273"/>
      <c r="RK76" s="273"/>
      <c r="RL76" s="273"/>
      <c r="RM76" s="273"/>
      <c r="RN76" s="273"/>
      <c r="RO76" s="273"/>
      <c r="RP76" s="273"/>
      <c r="RQ76" s="273"/>
      <c r="RR76" s="273"/>
      <c r="RS76" s="273"/>
      <c r="RT76" s="273"/>
      <c r="RU76" s="273"/>
      <c r="RV76" s="273"/>
      <c r="RW76" s="273"/>
      <c r="RX76" s="273"/>
      <c r="RY76" s="273"/>
      <c r="RZ76" s="273"/>
      <c r="SA76" s="273"/>
      <c r="SB76" s="273"/>
      <c r="SC76" s="273"/>
      <c r="SD76" s="273"/>
      <c r="SE76" s="273"/>
      <c r="SF76" s="273"/>
      <c r="SG76" s="273"/>
      <c r="SH76" s="273"/>
      <c r="SI76" s="273"/>
      <c r="SJ76" s="273"/>
      <c r="SK76" s="273"/>
      <c r="SL76" s="273"/>
      <c r="SM76" s="273"/>
      <c r="SN76" s="273"/>
      <c r="SO76" s="273"/>
      <c r="SP76" s="273"/>
      <c r="SQ76" s="273"/>
      <c r="SR76" s="273"/>
      <c r="SS76" s="273"/>
      <c r="ST76" s="273"/>
      <c r="SU76" s="273"/>
      <c r="SV76" s="273"/>
      <c r="SW76" s="273"/>
      <c r="SX76" s="273"/>
      <c r="SY76" s="273"/>
      <c r="SZ76" s="273"/>
      <c r="TA76" s="273"/>
      <c r="TB76" s="273"/>
      <c r="TC76" s="273"/>
      <c r="TD76" s="273"/>
      <c r="TE76" s="273"/>
      <c r="TF76" s="273"/>
      <c r="TG76" s="273"/>
      <c r="TH76" s="273"/>
      <c r="TI76" s="273"/>
      <c r="TJ76" s="273"/>
      <c r="TK76" s="273"/>
      <c r="TL76" s="273"/>
      <c r="TM76" s="273"/>
      <c r="TN76" s="273"/>
      <c r="TO76" s="273"/>
      <c r="TP76" s="273"/>
      <c r="TQ76" s="273"/>
      <c r="TR76" s="273"/>
      <c r="TS76" s="273"/>
      <c r="TT76" s="273"/>
      <c r="TU76" s="273"/>
      <c r="TV76" s="273"/>
      <c r="TW76" s="273"/>
      <c r="TX76" s="273"/>
      <c r="TY76" s="273"/>
      <c r="TZ76" s="273"/>
      <c r="UA76" s="273"/>
      <c r="UB76" s="273"/>
      <c r="UC76" s="273"/>
      <c r="UD76" s="273"/>
      <c r="UE76" s="273"/>
      <c r="UF76" s="273"/>
      <c r="UG76" s="273"/>
      <c r="UH76" s="273"/>
      <c r="UI76" s="273"/>
      <c r="UJ76" s="273"/>
      <c r="UK76" s="273"/>
      <c r="UL76" s="273"/>
      <c r="UM76" s="273"/>
      <c r="UN76" s="273"/>
      <c r="UO76" s="273"/>
      <c r="UP76" s="273"/>
      <c r="UQ76" s="273"/>
      <c r="UR76" s="273"/>
      <c r="US76" s="273"/>
      <c r="UT76" s="273"/>
      <c r="UU76" s="273"/>
      <c r="UV76" s="273"/>
      <c r="UW76" s="273"/>
      <c r="UX76" s="273"/>
      <c r="UY76" s="273"/>
      <c r="UZ76" s="273"/>
      <c r="VA76" s="273"/>
      <c r="VB76" s="273"/>
      <c r="VC76" s="273"/>
      <c r="VD76" s="273"/>
      <c r="VE76" s="273"/>
      <c r="VF76" s="273"/>
      <c r="VG76" s="273"/>
      <c r="VH76" s="273"/>
      <c r="VI76" s="273"/>
      <c r="VJ76" s="273"/>
      <c r="VK76" s="273"/>
      <c r="VL76" s="273"/>
      <c r="VM76" s="273"/>
      <c r="VN76" s="273"/>
      <c r="VO76" s="273"/>
      <c r="VP76" s="273"/>
      <c r="VQ76" s="273"/>
      <c r="VR76" s="273"/>
      <c r="VS76" s="273"/>
      <c r="VT76" s="273"/>
      <c r="VU76" s="273"/>
      <c r="VV76" s="273"/>
      <c r="VW76" s="273"/>
      <c r="VX76" s="273"/>
      <c r="VY76" s="273"/>
      <c r="VZ76" s="273"/>
      <c r="WA76" s="273"/>
      <c r="WB76" s="273"/>
      <c r="WC76" s="273"/>
      <c r="WD76" s="273"/>
      <c r="WE76" s="273"/>
      <c r="WF76" s="273"/>
      <c r="WG76" s="273"/>
      <c r="WH76" s="273"/>
      <c r="WI76" s="273"/>
      <c r="WJ76" s="273"/>
      <c r="WK76" s="273"/>
      <c r="WL76" s="273"/>
      <c r="WM76" s="273"/>
      <c r="WN76" s="273"/>
      <c r="WO76" s="273"/>
      <c r="WP76" s="273"/>
      <c r="WQ76" s="273"/>
      <c r="WR76" s="273"/>
      <c r="WS76" s="273"/>
      <c r="WT76" s="273"/>
      <c r="WU76" s="273"/>
      <c r="WV76" s="273"/>
      <c r="WW76" s="273"/>
      <c r="WX76" s="273"/>
      <c r="WY76" s="273"/>
      <c r="WZ76" s="273"/>
      <c r="XA76" s="273"/>
      <c r="XB76" s="273"/>
      <c r="XC76" s="273"/>
      <c r="XD76" s="273"/>
      <c r="XE76" s="273"/>
      <c r="XF76" s="273"/>
      <c r="XG76" s="273"/>
      <c r="XH76" s="273"/>
      <c r="XI76" s="273"/>
      <c r="XJ76" s="273"/>
      <c r="XK76" s="273"/>
      <c r="XL76" s="273"/>
      <c r="XM76" s="273"/>
      <c r="XN76" s="273"/>
      <c r="XO76" s="273"/>
      <c r="XP76" s="273"/>
      <c r="XQ76" s="273"/>
      <c r="XR76" s="273"/>
      <c r="XS76" s="273"/>
      <c r="XT76" s="273"/>
      <c r="XU76" s="273"/>
      <c r="XV76" s="273"/>
      <c r="XW76" s="273"/>
      <c r="XX76" s="273"/>
      <c r="XY76" s="273"/>
      <c r="XZ76" s="273"/>
      <c r="YA76" s="273"/>
      <c r="YB76" s="273"/>
      <c r="YC76" s="273"/>
      <c r="YD76" s="273"/>
      <c r="YE76" s="273"/>
      <c r="YF76" s="273"/>
      <c r="YG76" s="273"/>
      <c r="YH76" s="273"/>
      <c r="YI76" s="273"/>
      <c r="YJ76" s="273"/>
      <c r="YK76" s="273"/>
      <c r="YL76" s="273"/>
      <c r="YM76" s="273"/>
      <c r="YN76" s="273"/>
      <c r="YO76" s="273"/>
      <c r="YP76" s="273"/>
      <c r="YQ76" s="273"/>
      <c r="YR76" s="273"/>
      <c r="YS76" s="273"/>
      <c r="YT76" s="273"/>
      <c r="YU76" s="273"/>
      <c r="YV76" s="273"/>
      <c r="YW76" s="273"/>
      <c r="YX76" s="273"/>
      <c r="YY76" s="273"/>
      <c r="YZ76" s="273"/>
      <c r="ZA76" s="273"/>
      <c r="ZB76" s="273"/>
      <c r="ZC76" s="273"/>
      <c r="ZD76" s="273"/>
      <c r="ZE76" s="273"/>
      <c r="ZF76" s="273"/>
      <c r="ZG76" s="273"/>
      <c r="ZH76" s="273"/>
      <c r="ZI76" s="273"/>
      <c r="ZJ76" s="273"/>
      <c r="ZK76" s="273"/>
      <c r="ZL76" s="273"/>
      <c r="ZM76" s="273"/>
      <c r="ZN76" s="273"/>
      <c r="ZO76" s="273"/>
      <c r="ZP76" s="273"/>
      <c r="ZQ76" s="273"/>
      <c r="ZR76" s="273"/>
      <c r="ZS76" s="273"/>
      <c r="ZT76" s="273"/>
      <c r="ZU76" s="273"/>
      <c r="ZV76" s="273"/>
      <c r="ZW76" s="273"/>
      <c r="ZX76" s="273"/>
      <c r="ZY76" s="273"/>
      <c r="ZZ76" s="273"/>
      <c r="AAA76" s="273"/>
      <c r="AAB76" s="273"/>
      <c r="AAC76" s="273"/>
      <c r="AAD76" s="273"/>
      <c r="AAE76" s="273"/>
      <c r="AAF76" s="273"/>
      <c r="AAG76" s="273"/>
      <c r="AAH76" s="273"/>
      <c r="AAI76" s="273"/>
      <c r="AAJ76" s="273"/>
      <c r="AAK76" s="273"/>
      <c r="AAL76" s="273"/>
      <c r="AAM76" s="273"/>
      <c r="AAN76" s="273"/>
      <c r="AAO76" s="273"/>
      <c r="AAP76" s="273"/>
      <c r="AAQ76" s="273"/>
      <c r="AAR76" s="273"/>
      <c r="AAS76" s="273"/>
      <c r="AAT76" s="273"/>
      <c r="AAU76" s="273"/>
      <c r="AAV76" s="273"/>
      <c r="AAW76" s="273"/>
      <c r="AAX76" s="273"/>
      <c r="AAY76" s="273"/>
      <c r="AAZ76" s="273"/>
      <c r="ABA76" s="273"/>
      <c r="ABB76" s="273"/>
      <c r="ABC76" s="273"/>
      <c r="ABD76" s="273"/>
      <c r="ABE76" s="273"/>
      <c r="ABF76" s="273"/>
      <c r="ABG76" s="273"/>
      <c r="ABH76" s="273"/>
      <c r="ABI76" s="273"/>
      <c r="ABJ76" s="273"/>
      <c r="ABK76" s="273"/>
      <c r="ABL76" s="273"/>
      <c r="ABM76" s="273"/>
      <c r="ABN76" s="273"/>
      <c r="ABO76" s="273"/>
      <c r="ABP76" s="273"/>
      <c r="ABQ76" s="273"/>
      <c r="ABR76" s="273"/>
      <c r="ABS76" s="273"/>
      <c r="ABT76" s="273"/>
      <c r="ABU76" s="273"/>
      <c r="ABV76" s="273"/>
      <c r="ABW76" s="273"/>
      <c r="ABX76" s="273"/>
      <c r="ABY76" s="273"/>
      <c r="ABZ76" s="273"/>
      <c r="ACA76" s="273"/>
      <c r="ACB76" s="273"/>
      <c r="ACC76" s="273"/>
      <c r="ACD76" s="273"/>
      <c r="ACE76" s="273"/>
      <c r="ACF76" s="273"/>
      <c r="ACG76" s="273"/>
      <c r="ACH76" s="273"/>
      <c r="ACI76" s="273"/>
      <c r="ACJ76" s="273"/>
      <c r="ACK76" s="273"/>
      <c r="ACL76" s="273"/>
      <c r="ACM76" s="273"/>
      <c r="ACN76" s="273"/>
      <c r="ACO76" s="273"/>
      <c r="ACP76" s="273"/>
      <c r="ACQ76" s="273"/>
      <c r="ACR76" s="273"/>
      <c r="ACS76" s="273"/>
      <c r="ACT76" s="273"/>
      <c r="ACU76" s="273"/>
      <c r="ACV76" s="273"/>
      <c r="ACW76" s="273"/>
      <c r="ACX76" s="273"/>
      <c r="ACY76" s="273"/>
      <c r="ACZ76" s="273"/>
      <c r="ADA76" s="273"/>
      <c r="ADB76" s="273"/>
      <c r="ADC76" s="273"/>
      <c r="ADD76" s="273"/>
      <c r="ADE76" s="273"/>
      <c r="ADF76" s="273"/>
      <c r="ADG76" s="273"/>
      <c r="ADH76" s="273"/>
      <c r="ADI76" s="273"/>
      <c r="ADJ76" s="273"/>
      <c r="ADK76" s="273"/>
      <c r="ADL76" s="273"/>
      <c r="ADM76" s="273"/>
      <c r="ADN76" s="273"/>
      <c r="ADO76" s="273"/>
      <c r="ADP76" s="273"/>
      <c r="ADQ76" s="273"/>
      <c r="ADR76" s="273"/>
      <c r="ADS76" s="273"/>
      <c r="ADT76" s="273"/>
      <c r="ADU76" s="273"/>
      <c r="ADV76" s="273"/>
      <c r="ADW76" s="273"/>
      <c r="ADX76" s="273"/>
      <c r="ADY76" s="273"/>
      <c r="ADZ76" s="273"/>
      <c r="AEA76" s="273"/>
      <c r="AEB76" s="273"/>
      <c r="AEC76" s="273"/>
      <c r="AED76" s="273"/>
      <c r="AEE76" s="273"/>
      <c r="AEF76" s="273"/>
      <c r="AEG76" s="273"/>
      <c r="AEH76" s="273"/>
      <c r="AEI76" s="273"/>
      <c r="AEJ76" s="273"/>
      <c r="AEK76" s="273"/>
      <c r="AEL76" s="273"/>
      <c r="AEM76" s="273"/>
      <c r="AEN76" s="273"/>
      <c r="AEO76" s="273"/>
      <c r="AEP76" s="273"/>
      <c r="AEQ76" s="273"/>
      <c r="AER76" s="273"/>
      <c r="AES76" s="273"/>
      <c r="AET76" s="273"/>
      <c r="AEU76" s="273"/>
      <c r="AEV76" s="273"/>
      <c r="AEW76" s="273"/>
      <c r="AEX76" s="273"/>
      <c r="AEY76" s="273"/>
      <c r="AEZ76" s="273"/>
      <c r="AFA76" s="273"/>
      <c r="AFB76" s="273"/>
      <c r="AFC76" s="273"/>
      <c r="AFD76" s="273"/>
      <c r="AFE76" s="273"/>
      <c r="AFF76" s="273"/>
      <c r="AFG76" s="273"/>
      <c r="AFH76" s="273"/>
      <c r="AFI76" s="273"/>
      <c r="AFJ76" s="273"/>
      <c r="AFK76" s="273"/>
      <c r="AFL76" s="273"/>
      <c r="AFM76" s="273"/>
      <c r="AFN76" s="273"/>
      <c r="AFO76" s="273"/>
      <c r="AFP76" s="273"/>
      <c r="AFQ76" s="273"/>
      <c r="AFR76" s="273"/>
      <c r="AFS76" s="273"/>
      <c r="AFT76" s="273"/>
      <c r="AFU76" s="273"/>
      <c r="AFV76" s="273"/>
      <c r="AFW76" s="273"/>
      <c r="AFX76" s="273"/>
      <c r="AFY76" s="273"/>
      <c r="AFZ76" s="273"/>
      <c r="AGA76" s="273"/>
      <c r="AGB76" s="273"/>
      <c r="AGC76" s="273"/>
      <c r="AGD76" s="273"/>
      <c r="AGE76" s="273"/>
      <c r="AGF76" s="273"/>
      <c r="AGG76" s="273"/>
      <c r="AGH76" s="273"/>
      <c r="AGI76" s="273"/>
      <c r="AGJ76" s="273"/>
      <c r="AGK76" s="273"/>
      <c r="AGL76" s="273"/>
      <c r="AGM76" s="273"/>
      <c r="AGN76" s="273"/>
      <c r="AGO76" s="273"/>
      <c r="AGP76" s="273"/>
      <c r="AGQ76" s="273"/>
      <c r="AGR76" s="273"/>
      <c r="AGS76" s="273"/>
      <c r="AGT76" s="273"/>
      <c r="AGU76" s="273"/>
      <c r="AGV76" s="273"/>
      <c r="AGW76" s="273"/>
      <c r="AGX76" s="273"/>
      <c r="AGY76" s="273"/>
      <c r="AGZ76" s="273"/>
      <c r="AHA76" s="273"/>
      <c r="AHB76" s="273"/>
      <c r="AHC76" s="273"/>
      <c r="AHD76" s="273"/>
      <c r="AHE76" s="273"/>
      <c r="AHF76" s="273"/>
      <c r="AHG76" s="273"/>
      <c r="AHH76" s="273"/>
      <c r="AHI76" s="273"/>
      <c r="AHJ76" s="273"/>
      <c r="AHK76" s="273"/>
      <c r="AHL76" s="273"/>
      <c r="AHM76" s="273"/>
      <c r="AHN76" s="273"/>
      <c r="AHO76" s="273"/>
      <c r="AHP76" s="273"/>
      <c r="AHQ76" s="273"/>
      <c r="AHR76" s="273"/>
      <c r="AHS76" s="273"/>
      <c r="AHT76" s="273"/>
      <c r="AHU76" s="273"/>
      <c r="AHV76" s="273"/>
      <c r="AHW76" s="273"/>
      <c r="AHX76" s="273"/>
      <c r="AHY76" s="273"/>
      <c r="AHZ76" s="273"/>
      <c r="AIA76" s="273"/>
      <c r="AIB76" s="273"/>
      <c r="AIC76" s="273"/>
      <c r="AID76" s="273"/>
      <c r="AIE76" s="273"/>
      <c r="AIF76" s="273"/>
      <c r="AIG76" s="273"/>
      <c r="AIH76" s="273"/>
      <c r="AII76" s="273"/>
      <c r="AIJ76" s="273"/>
      <c r="AIK76" s="273"/>
      <c r="AIL76" s="273"/>
      <c r="AIM76" s="273"/>
      <c r="AIN76" s="273"/>
      <c r="AIO76" s="273"/>
      <c r="AIP76" s="273"/>
      <c r="AIQ76" s="273"/>
      <c r="AIR76" s="273"/>
      <c r="AIS76" s="273"/>
      <c r="AIT76" s="273"/>
      <c r="AIU76" s="273"/>
      <c r="AIV76" s="273"/>
      <c r="AIW76" s="273"/>
      <c r="AIX76" s="273"/>
      <c r="AIY76" s="273"/>
      <c r="AIZ76" s="273"/>
      <c r="AJA76" s="273"/>
      <c r="AJB76" s="273"/>
      <c r="AJC76" s="273"/>
      <c r="AJD76" s="273"/>
      <c r="AJE76" s="273"/>
      <c r="AJF76" s="273"/>
      <c r="AJG76" s="273"/>
      <c r="AJH76" s="273"/>
      <c r="AJI76" s="273"/>
      <c r="AJJ76" s="273"/>
      <c r="AJK76" s="273"/>
      <c r="AJL76" s="273"/>
      <c r="AJM76" s="273"/>
      <c r="AJN76" s="273"/>
      <c r="AJO76" s="273"/>
      <c r="AJP76" s="273"/>
      <c r="AJQ76" s="273"/>
      <c r="AJR76" s="273"/>
      <c r="AJS76" s="273"/>
      <c r="AJT76" s="273"/>
      <c r="AJU76" s="273"/>
      <c r="AJV76" s="273"/>
      <c r="AJW76" s="273"/>
      <c r="AJX76" s="273"/>
      <c r="AJY76" s="273"/>
      <c r="AJZ76" s="273"/>
      <c r="AKA76" s="273"/>
      <c r="AKB76" s="273"/>
      <c r="AKC76" s="273"/>
      <c r="AKD76" s="273"/>
      <c r="AKE76" s="273"/>
      <c r="AKF76" s="273"/>
      <c r="AKG76" s="273"/>
      <c r="AKH76" s="273"/>
      <c r="AKI76" s="273"/>
      <c r="AKJ76" s="273"/>
      <c r="AKK76" s="273"/>
      <c r="AKL76" s="273"/>
      <c r="AKM76" s="273"/>
      <c r="AKN76" s="273"/>
      <c r="AKO76" s="273"/>
      <c r="AKP76" s="273"/>
      <c r="AKQ76" s="273"/>
      <c r="AKR76" s="273"/>
      <c r="AKS76" s="273"/>
      <c r="AKT76" s="273"/>
      <c r="AKU76" s="273"/>
      <c r="AKV76" s="273"/>
      <c r="AKW76" s="273"/>
      <c r="AKX76" s="273"/>
      <c r="AKY76" s="273"/>
      <c r="AKZ76" s="273"/>
      <c r="ALA76" s="273"/>
      <c r="ALB76" s="273"/>
      <c r="ALC76" s="273"/>
      <c r="ALD76" s="273"/>
      <c r="ALE76" s="273"/>
      <c r="ALF76" s="273"/>
      <c r="ALG76" s="273"/>
      <c r="ALH76" s="273"/>
      <c r="ALI76" s="273"/>
      <c r="ALJ76" s="273"/>
      <c r="ALK76" s="273"/>
      <c r="ALL76" s="273"/>
      <c r="ALM76" s="273"/>
      <c r="ALN76" s="273"/>
      <c r="ALO76" s="273"/>
      <c r="ALP76" s="273"/>
      <c r="ALQ76" s="273"/>
      <c r="ALR76" s="273"/>
      <c r="ALS76" s="273"/>
      <c r="ALT76" s="273"/>
      <c r="ALU76" s="273"/>
      <c r="ALV76" s="273"/>
      <c r="ALW76" s="273"/>
      <c r="ALX76" s="273"/>
      <c r="ALY76" s="273"/>
      <c r="ALZ76" s="273"/>
      <c r="AMA76" s="273"/>
      <c r="AMB76" s="273"/>
      <c r="AMC76" s="273"/>
      <c r="AMD76" s="273"/>
      <c r="AME76" s="273"/>
      <c r="AMF76" s="273"/>
      <c r="AMG76" s="273"/>
      <c r="AMH76" s="273"/>
      <c r="AMI76" s="273"/>
      <c r="AMJ76" s="273"/>
    </row>
    <row r="77" spans="1:1024" ht="11.25" customHeight="1" x14ac:dyDescent="0.2">
      <c r="A77" s="341">
        <v>66</v>
      </c>
      <c r="B77" s="342">
        <v>0.5</v>
      </c>
      <c r="C77" s="379"/>
      <c r="D77" s="1628"/>
      <c r="E77" s="344" t="s">
        <v>50</v>
      </c>
      <c r="F77" s="383">
        <v>5</v>
      </c>
      <c r="G77" s="383">
        <v>5</v>
      </c>
      <c r="H77" s="359">
        <f>G77*100/F77</f>
        <v>100</v>
      </c>
      <c r="I77" s="359">
        <v>1</v>
      </c>
      <c r="J77" s="384">
        <f>I77*G77</f>
        <v>5</v>
      </c>
      <c r="K77" s="348">
        <f>J77*B77</f>
        <v>2.5</v>
      </c>
      <c r="L77" s="348">
        <f>B77*7960</f>
        <v>3980</v>
      </c>
      <c r="M77" s="348">
        <f>L77*J77</f>
        <v>19900</v>
      </c>
      <c r="N77" s="348"/>
      <c r="O77" s="348"/>
      <c r="P77" s="349">
        <f>K77+N77</f>
        <v>2.5</v>
      </c>
      <c r="Q77" s="349">
        <f>M77+P77</f>
        <v>19902.5</v>
      </c>
      <c r="R77" s="367"/>
      <c r="S77" s="351"/>
      <c r="T77" s="362">
        <v>66</v>
      </c>
      <c r="U77" s="1629"/>
      <c r="V77" s="363" t="s">
        <v>50</v>
      </c>
      <c r="W77" s="383">
        <v>5</v>
      </c>
      <c r="X77" s="383">
        <v>5</v>
      </c>
      <c r="Y77" s="359">
        <f>X77*100/W77</f>
        <v>100</v>
      </c>
      <c r="Z77" s="359">
        <v>1</v>
      </c>
      <c r="AA77" s="384">
        <f>Z77*X77</f>
        <v>5</v>
      </c>
      <c r="AB77" s="364"/>
      <c r="AC77" s="355">
        <f t="shared" si="1"/>
        <v>5</v>
      </c>
      <c r="AD77" s="355">
        <f t="shared" si="1"/>
        <v>0</v>
      </c>
      <c r="AE77" s="356">
        <f>AD77*100/AC77</f>
        <v>0</v>
      </c>
      <c r="AF77" s="365"/>
      <c r="AG77" s="365"/>
      <c r="AH77" s="365"/>
      <c r="AI77" s="365"/>
      <c r="AJ77" s="365"/>
      <c r="AK77" s="365"/>
      <c r="AL77" s="365"/>
      <c r="AM77" s="365"/>
      <c r="AN77" s="365"/>
      <c r="AO77" s="365"/>
      <c r="AP77" s="365"/>
      <c r="AQ77" s="365"/>
      <c r="AR77" s="358"/>
      <c r="AS77" s="358"/>
      <c r="AT77" s="359">
        <v>5</v>
      </c>
      <c r="AU77" s="359"/>
      <c r="AV77" s="359"/>
      <c r="AW77" s="359"/>
      <c r="AX77" s="359"/>
      <c r="AY77" s="359"/>
      <c r="AZ77" s="359"/>
      <c r="BA77" s="359"/>
      <c r="BB77" s="364"/>
      <c r="BC77" s="364"/>
      <c r="BD77" s="355">
        <f>AF77+AH77+AJ77+AL77+AN77+AP77+AR77+AT77+AV77+AX77+AZ77</f>
        <v>5</v>
      </c>
      <c r="BE77" s="355">
        <f>AG77+AI77+AK77+AM77+AO77+AQ77+AS77+AU77+AW77+AY77+BA77+BC77</f>
        <v>0</v>
      </c>
      <c r="BF77" s="273"/>
      <c r="BG77" s="273"/>
      <c r="BH77" s="273"/>
      <c r="BI77" s="273"/>
      <c r="BJ77" s="273"/>
      <c r="BK77" s="273"/>
      <c r="BL77" s="273"/>
      <c r="BM77" s="273"/>
      <c r="BN77" s="273"/>
      <c r="BO77" s="273"/>
      <c r="BP77" s="273"/>
      <c r="BQ77" s="273"/>
      <c r="BR77" s="273"/>
      <c r="BS77" s="273"/>
      <c r="BT77" s="273"/>
      <c r="BU77" s="273"/>
      <c r="BV77" s="273"/>
      <c r="BW77" s="273"/>
      <c r="BX77" s="273"/>
      <c r="BY77" s="273"/>
      <c r="BZ77" s="273"/>
      <c r="CA77" s="273"/>
      <c r="CB77" s="273"/>
      <c r="CC77" s="273"/>
      <c r="CD77" s="273"/>
      <c r="CE77" s="273"/>
      <c r="CF77" s="273"/>
      <c r="CG77" s="273"/>
      <c r="CH77" s="273"/>
      <c r="CI77" s="273"/>
      <c r="CJ77" s="273"/>
      <c r="CK77" s="273"/>
      <c r="CL77" s="273"/>
      <c r="CM77" s="273"/>
      <c r="CN77" s="273"/>
      <c r="CO77" s="273"/>
      <c r="CP77" s="273"/>
      <c r="CQ77" s="273"/>
      <c r="CR77" s="273"/>
      <c r="CS77" s="273"/>
      <c r="CT77" s="273"/>
      <c r="CU77" s="273"/>
      <c r="CV77" s="273"/>
      <c r="CW77" s="273"/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V77" s="273"/>
      <c r="DW77" s="273"/>
      <c r="DX77" s="273"/>
      <c r="DY77" s="273"/>
      <c r="DZ77" s="273"/>
      <c r="EA77" s="273"/>
      <c r="EB77" s="273"/>
      <c r="EC77" s="273"/>
      <c r="ED77" s="273"/>
      <c r="EE77" s="273"/>
      <c r="EF77" s="273"/>
      <c r="EG77" s="273"/>
      <c r="EH77" s="273"/>
      <c r="EI77" s="273"/>
      <c r="EJ77" s="273"/>
      <c r="EK77" s="273"/>
      <c r="EL77" s="273"/>
      <c r="EM77" s="273"/>
      <c r="EN77" s="273"/>
      <c r="EO77" s="273"/>
      <c r="EP77" s="273"/>
      <c r="EQ77" s="273"/>
      <c r="ER77" s="273"/>
      <c r="ES77" s="273"/>
      <c r="ET77" s="273"/>
      <c r="EU77" s="273"/>
      <c r="EV77" s="273"/>
      <c r="EW77" s="273"/>
      <c r="EX77" s="273"/>
      <c r="EY77" s="273"/>
      <c r="EZ77" s="273"/>
      <c r="FA77" s="273"/>
      <c r="FB77" s="273"/>
      <c r="FC77" s="273"/>
      <c r="FD77" s="273"/>
      <c r="FE77" s="273"/>
      <c r="FF77" s="273"/>
      <c r="FG77" s="273"/>
      <c r="FH77" s="273"/>
      <c r="FI77" s="273"/>
      <c r="FJ77" s="273"/>
      <c r="FK77" s="273"/>
      <c r="FL77" s="273"/>
      <c r="FM77" s="273"/>
      <c r="FN77" s="273"/>
      <c r="FO77" s="273"/>
      <c r="FP77" s="273"/>
      <c r="FQ77" s="273"/>
      <c r="FR77" s="273"/>
      <c r="FS77" s="273"/>
      <c r="FT77" s="273"/>
      <c r="FU77" s="273"/>
      <c r="FV77" s="273"/>
      <c r="FW77" s="273"/>
      <c r="FX77" s="273"/>
      <c r="FY77" s="273"/>
      <c r="FZ77" s="273"/>
      <c r="GA77" s="273"/>
      <c r="GB77" s="273"/>
      <c r="GC77" s="273"/>
      <c r="GD77" s="273"/>
      <c r="GE77" s="273"/>
      <c r="GF77" s="273"/>
      <c r="GG77" s="273"/>
      <c r="GH77" s="273"/>
      <c r="GI77" s="273"/>
      <c r="GJ77" s="273"/>
      <c r="GK77" s="273"/>
      <c r="GL77" s="273"/>
      <c r="GM77" s="273"/>
      <c r="GN77" s="273"/>
      <c r="GO77" s="273"/>
      <c r="GP77" s="273"/>
      <c r="GQ77" s="273"/>
      <c r="GR77" s="273"/>
      <c r="GS77" s="273"/>
      <c r="GT77" s="273"/>
      <c r="GU77" s="273"/>
      <c r="GV77" s="273"/>
      <c r="GW77" s="273"/>
      <c r="GX77" s="273"/>
      <c r="GY77" s="273"/>
      <c r="GZ77" s="273"/>
      <c r="HA77" s="273"/>
      <c r="HB77" s="273"/>
      <c r="HC77" s="273"/>
      <c r="HD77" s="273"/>
      <c r="HE77" s="273"/>
      <c r="HF77" s="273"/>
      <c r="HG77" s="273"/>
      <c r="HH77" s="273"/>
      <c r="HI77" s="273"/>
      <c r="HJ77" s="273"/>
      <c r="HK77" s="273"/>
      <c r="HL77" s="273"/>
      <c r="HM77" s="273"/>
      <c r="HN77" s="273"/>
      <c r="HO77" s="273"/>
      <c r="HP77" s="273"/>
      <c r="HQ77" s="273"/>
      <c r="HR77" s="273"/>
      <c r="HS77" s="273"/>
      <c r="HT77" s="273"/>
      <c r="HU77" s="273"/>
      <c r="HV77" s="273"/>
      <c r="HW77" s="273"/>
      <c r="HX77" s="273"/>
      <c r="HY77" s="273"/>
      <c r="HZ77" s="273"/>
      <c r="IA77" s="273"/>
      <c r="IB77" s="273"/>
      <c r="IC77" s="273"/>
      <c r="ID77" s="273"/>
      <c r="IE77" s="273"/>
      <c r="IF77" s="273"/>
      <c r="IG77" s="273"/>
      <c r="IH77" s="273"/>
      <c r="II77" s="273"/>
      <c r="IJ77" s="273"/>
      <c r="IK77" s="273"/>
      <c r="IL77" s="273"/>
      <c r="IM77" s="273"/>
      <c r="IN77" s="273"/>
      <c r="IO77" s="273"/>
      <c r="IP77" s="273"/>
      <c r="IQ77" s="273"/>
      <c r="IR77" s="273"/>
      <c r="IS77" s="273"/>
      <c r="IT77" s="273"/>
      <c r="IU77" s="273"/>
      <c r="IV77" s="273"/>
      <c r="IW77" s="273"/>
      <c r="IX77" s="273"/>
      <c r="IY77" s="273"/>
      <c r="IZ77" s="273"/>
      <c r="JA77" s="273"/>
      <c r="JB77" s="273"/>
      <c r="JC77" s="273"/>
      <c r="JD77" s="273"/>
      <c r="JE77" s="273"/>
      <c r="JF77" s="273"/>
      <c r="JG77" s="273"/>
      <c r="JH77" s="273"/>
      <c r="JI77" s="273"/>
      <c r="JJ77" s="273"/>
      <c r="JK77" s="273"/>
      <c r="JL77" s="273"/>
      <c r="JM77" s="273"/>
      <c r="JN77" s="273"/>
      <c r="JO77" s="273"/>
      <c r="JP77" s="273"/>
      <c r="JQ77" s="273"/>
      <c r="JR77" s="273"/>
      <c r="JS77" s="273"/>
      <c r="JT77" s="273"/>
      <c r="JU77" s="273"/>
      <c r="JV77" s="273"/>
      <c r="JW77" s="273"/>
      <c r="JX77" s="273"/>
      <c r="JY77" s="273"/>
      <c r="JZ77" s="273"/>
      <c r="KA77" s="273"/>
      <c r="KB77" s="273"/>
      <c r="KC77" s="273"/>
      <c r="KD77" s="273"/>
      <c r="KE77" s="273"/>
      <c r="KF77" s="273"/>
      <c r="KG77" s="273"/>
      <c r="KH77" s="273"/>
      <c r="KI77" s="273"/>
      <c r="KJ77" s="273"/>
      <c r="KK77" s="273"/>
      <c r="KL77" s="273"/>
      <c r="KM77" s="273"/>
      <c r="KN77" s="273"/>
      <c r="KO77" s="273"/>
      <c r="KP77" s="273"/>
      <c r="KQ77" s="273"/>
      <c r="KR77" s="273"/>
      <c r="KS77" s="273"/>
      <c r="KT77" s="273"/>
      <c r="KU77" s="273"/>
      <c r="KV77" s="273"/>
      <c r="KW77" s="273"/>
      <c r="KX77" s="273"/>
      <c r="KY77" s="273"/>
      <c r="KZ77" s="273"/>
      <c r="LA77" s="273"/>
      <c r="LB77" s="273"/>
      <c r="LC77" s="273"/>
      <c r="LD77" s="273"/>
      <c r="LE77" s="273"/>
      <c r="LF77" s="273"/>
      <c r="LG77" s="273"/>
      <c r="LH77" s="273"/>
      <c r="LI77" s="273"/>
      <c r="LJ77" s="273"/>
      <c r="LK77" s="273"/>
      <c r="LL77" s="273"/>
      <c r="LM77" s="273"/>
      <c r="LN77" s="273"/>
      <c r="LO77" s="273"/>
      <c r="LP77" s="273"/>
      <c r="LQ77" s="273"/>
      <c r="LR77" s="273"/>
      <c r="LS77" s="273"/>
      <c r="LT77" s="273"/>
      <c r="LU77" s="273"/>
      <c r="LV77" s="273"/>
      <c r="LW77" s="273"/>
      <c r="LX77" s="273"/>
      <c r="LY77" s="273"/>
      <c r="LZ77" s="273"/>
      <c r="MA77" s="273"/>
      <c r="MB77" s="273"/>
      <c r="MC77" s="273"/>
      <c r="MD77" s="273"/>
      <c r="ME77" s="273"/>
      <c r="MF77" s="273"/>
      <c r="MG77" s="273"/>
      <c r="MH77" s="273"/>
      <c r="MI77" s="273"/>
      <c r="MJ77" s="273"/>
      <c r="MK77" s="273"/>
      <c r="ML77" s="273"/>
      <c r="MM77" s="273"/>
      <c r="MN77" s="273"/>
      <c r="MO77" s="273"/>
      <c r="MP77" s="273"/>
      <c r="MQ77" s="273"/>
      <c r="MR77" s="273"/>
      <c r="MS77" s="273"/>
      <c r="MT77" s="273"/>
      <c r="MU77" s="273"/>
      <c r="MV77" s="273"/>
      <c r="MW77" s="273"/>
      <c r="MX77" s="273"/>
      <c r="MY77" s="273"/>
      <c r="MZ77" s="273"/>
      <c r="NA77" s="273"/>
      <c r="NB77" s="273"/>
      <c r="NC77" s="273"/>
      <c r="ND77" s="273"/>
      <c r="NE77" s="273"/>
      <c r="NF77" s="273"/>
      <c r="NG77" s="273"/>
      <c r="NH77" s="273"/>
      <c r="NI77" s="273"/>
      <c r="NJ77" s="273"/>
      <c r="NK77" s="273"/>
      <c r="NL77" s="273"/>
      <c r="NM77" s="273"/>
      <c r="NN77" s="273"/>
      <c r="NO77" s="273"/>
      <c r="NP77" s="273"/>
      <c r="NQ77" s="273"/>
      <c r="NR77" s="273"/>
      <c r="NS77" s="273"/>
      <c r="NT77" s="273"/>
      <c r="NU77" s="273"/>
      <c r="NV77" s="273"/>
      <c r="NW77" s="273"/>
      <c r="NX77" s="273"/>
      <c r="NY77" s="273"/>
      <c r="NZ77" s="273"/>
      <c r="OA77" s="273"/>
      <c r="OB77" s="273"/>
      <c r="OC77" s="273"/>
      <c r="OD77" s="273"/>
      <c r="OE77" s="273"/>
      <c r="OF77" s="273"/>
      <c r="OG77" s="273"/>
      <c r="OH77" s="273"/>
      <c r="OI77" s="273"/>
      <c r="OJ77" s="273"/>
      <c r="OK77" s="273"/>
      <c r="OL77" s="273"/>
      <c r="OM77" s="273"/>
      <c r="ON77" s="273"/>
      <c r="OO77" s="273"/>
      <c r="OP77" s="273"/>
      <c r="OQ77" s="273"/>
      <c r="OR77" s="273"/>
      <c r="OS77" s="273"/>
      <c r="OT77" s="273"/>
      <c r="OU77" s="273"/>
      <c r="OV77" s="273"/>
      <c r="OW77" s="273"/>
      <c r="OX77" s="273"/>
      <c r="OY77" s="273"/>
      <c r="OZ77" s="273"/>
      <c r="PA77" s="273"/>
      <c r="PB77" s="273"/>
      <c r="PC77" s="273"/>
      <c r="PD77" s="273"/>
      <c r="PE77" s="273"/>
      <c r="PF77" s="273"/>
      <c r="PG77" s="273"/>
      <c r="PH77" s="273"/>
      <c r="PI77" s="273"/>
      <c r="PJ77" s="273"/>
      <c r="PK77" s="273"/>
      <c r="PL77" s="273"/>
      <c r="PM77" s="273"/>
      <c r="PN77" s="273"/>
      <c r="PO77" s="273"/>
      <c r="PP77" s="273"/>
      <c r="PQ77" s="273"/>
      <c r="PR77" s="273"/>
      <c r="PS77" s="273"/>
      <c r="PT77" s="273"/>
      <c r="PU77" s="273"/>
      <c r="PV77" s="273"/>
      <c r="PW77" s="273"/>
      <c r="PX77" s="273"/>
      <c r="PY77" s="273"/>
      <c r="PZ77" s="273"/>
      <c r="QA77" s="273"/>
      <c r="QB77" s="273"/>
      <c r="QC77" s="273"/>
      <c r="QD77" s="273"/>
      <c r="QE77" s="273"/>
      <c r="QF77" s="273"/>
      <c r="QG77" s="273"/>
      <c r="QH77" s="273"/>
      <c r="QI77" s="273"/>
      <c r="QJ77" s="273"/>
      <c r="QK77" s="273"/>
      <c r="QL77" s="273"/>
      <c r="QM77" s="273"/>
      <c r="QN77" s="273"/>
      <c r="QO77" s="273"/>
      <c r="QP77" s="273"/>
      <c r="QQ77" s="273"/>
      <c r="QR77" s="273"/>
      <c r="QS77" s="273"/>
      <c r="QT77" s="273"/>
      <c r="QU77" s="273"/>
      <c r="QV77" s="273"/>
      <c r="QW77" s="273"/>
      <c r="QX77" s="273"/>
      <c r="QY77" s="273"/>
      <c r="QZ77" s="273"/>
      <c r="RA77" s="273"/>
      <c r="RB77" s="273"/>
      <c r="RC77" s="273"/>
      <c r="RD77" s="273"/>
      <c r="RE77" s="273"/>
      <c r="RF77" s="273"/>
      <c r="RG77" s="273"/>
      <c r="RH77" s="273"/>
      <c r="RI77" s="273"/>
      <c r="RJ77" s="273"/>
      <c r="RK77" s="273"/>
      <c r="RL77" s="273"/>
      <c r="RM77" s="273"/>
      <c r="RN77" s="273"/>
      <c r="RO77" s="273"/>
      <c r="RP77" s="273"/>
      <c r="RQ77" s="273"/>
      <c r="RR77" s="273"/>
      <c r="RS77" s="273"/>
      <c r="RT77" s="273"/>
      <c r="RU77" s="273"/>
      <c r="RV77" s="273"/>
      <c r="RW77" s="273"/>
      <c r="RX77" s="273"/>
      <c r="RY77" s="273"/>
      <c r="RZ77" s="273"/>
      <c r="SA77" s="273"/>
      <c r="SB77" s="273"/>
      <c r="SC77" s="273"/>
      <c r="SD77" s="273"/>
      <c r="SE77" s="273"/>
      <c r="SF77" s="273"/>
      <c r="SG77" s="273"/>
      <c r="SH77" s="273"/>
      <c r="SI77" s="273"/>
      <c r="SJ77" s="273"/>
      <c r="SK77" s="273"/>
      <c r="SL77" s="273"/>
      <c r="SM77" s="273"/>
      <c r="SN77" s="273"/>
      <c r="SO77" s="273"/>
      <c r="SP77" s="273"/>
      <c r="SQ77" s="273"/>
      <c r="SR77" s="273"/>
      <c r="SS77" s="273"/>
      <c r="ST77" s="273"/>
      <c r="SU77" s="273"/>
      <c r="SV77" s="273"/>
      <c r="SW77" s="273"/>
      <c r="SX77" s="273"/>
      <c r="SY77" s="273"/>
      <c r="SZ77" s="273"/>
      <c r="TA77" s="273"/>
      <c r="TB77" s="273"/>
      <c r="TC77" s="273"/>
      <c r="TD77" s="273"/>
      <c r="TE77" s="273"/>
      <c r="TF77" s="273"/>
      <c r="TG77" s="273"/>
      <c r="TH77" s="273"/>
      <c r="TI77" s="273"/>
      <c r="TJ77" s="273"/>
      <c r="TK77" s="273"/>
      <c r="TL77" s="273"/>
      <c r="TM77" s="273"/>
      <c r="TN77" s="273"/>
      <c r="TO77" s="273"/>
      <c r="TP77" s="273"/>
      <c r="TQ77" s="273"/>
      <c r="TR77" s="273"/>
      <c r="TS77" s="273"/>
      <c r="TT77" s="273"/>
      <c r="TU77" s="273"/>
      <c r="TV77" s="273"/>
      <c r="TW77" s="273"/>
      <c r="TX77" s="273"/>
      <c r="TY77" s="273"/>
      <c r="TZ77" s="273"/>
      <c r="UA77" s="273"/>
      <c r="UB77" s="273"/>
      <c r="UC77" s="273"/>
      <c r="UD77" s="273"/>
      <c r="UE77" s="273"/>
      <c r="UF77" s="273"/>
      <c r="UG77" s="273"/>
      <c r="UH77" s="273"/>
      <c r="UI77" s="273"/>
      <c r="UJ77" s="273"/>
      <c r="UK77" s="273"/>
      <c r="UL77" s="273"/>
      <c r="UM77" s="273"/>
      <c r="UN77" s="273"/>
      <c r="UO77" s="273"/>
      <c r="UP77" s="273"/>
      <c r="UQ77" s="273"/>
      <c r="UR77" s="273"/>
      <c r="US77" s="273"/>
      <c r="UT77" s="273"/>
      <c r="UU77" s="273"/>
      <c r="UV77" s="273"/>
      <c r="UW77" s="273"/>
      <c r="UX77" s="273"/>
      <c r="UY77" s="273"/>
      <c r="UZ77" s="273"/>
      <c r="VA77" s="273"/>
      <c r="VB77" s="273"/>
      <c r="VC77" s="273"/>
      <c r="VD77" s="273"/>
      <c r="VE77" s="273"/>
      <c r="VF77" s="273"/>
      <c r="VG77" s="273"/>
      <c r="VH77" s="273"/>
      <c r="VI77" s="273"/>
      <c r="VJ77" s="273"/>
      <c r="VK77" s="273"/>
      <c r="VL77" s="273"/>
      <c r="VM77" s="273"/>
      <c r="VN77" s="273"/>
      <c r="VO77" s="273"/>
      <c r="VP77" s="273"/>
      <c r="VQ77" s="273"/>
      <c r="VR77" s="273"/>
      <c r="VS77" s="273"/>
      <c r="VT77" s="273"/>
      <c r="VU77" s="273"/>
      <c r="VV77" s="273"/>
      <c r="VW77" s="273"/>
      <c r="VX77" s="273"/>
      <c r="VY77" s="273"/>
      <c r="VZ77" s="273"/>
      <c r="WA77" s="273"/>
      <c r="WB77" s="273"/>
      <c r="WC77" s="273"/>
      <c r="WD77" s="273"/>
      <c r="WE77" s="273"/>
      <c r="WF77" s="273"/>
      <c r="WG77" s="273"/>
      <c r="WH77" s="273"/>
      <c r="WI77" s="273"/>
      <c r="WJ77" s="273"/>
      <c r="WK77" s="273"/>
      <c r="WL77" s="273"/>
      <c r="WM77" s="273"/>
      <c r="WN77" s="273"/>
      <c r="WO77" s="273"/>
      <c r="WP77" s="273"/>
      <c r="WQ77" s="273"/>
      <c r="WR77" s="273"/>
      <c r="WS77" s="273"/>
      <c r="WT77" s="273"/>
      <c r="WU77" s="273"/>
      <c r="WV77" s="273"/>
      <c r="WW77" s="273"/>
      <c r="WX77" s="273"/>
      <c r="WY77" s="273"/>
      <c r="WZ77" s="273"/>
      <c r="XA77" s="273"/>
      <c r="XB77" s="273"/>
      <c r="XC77" s="273"/>
      <c r="XD77" s="273"/>
      <c r="XE77" s="273"/>
      <c r="XF77" s="273"/>
      <c r="XG77" s="273"/>
      <c r="XH77" s="273"/>
      <c r="XI77" s="273"/>
      <c r="XJ77" s="273"/>
      <c r="XK77" s="273"/>
      <c r="XL77" s="273"/>
      <c r="XM77" s="273"/>
      <c r="XN77" s="273"/>
      <c r="XO77" s="273"/>
      <c r="XP77" s="273"/>
      <c r="XQ77" s="273"/>
      <c r="XR77" s="273"/>
      <c r="XS77" s="273"/>
      <c r="XT77" s="273"/>
      <c r="XU77" s="273"/>
      <c r="XV77" s="273"/>
      <c r="XW77" s="273"/>
      <c r="XX77" s="273"/>
      <c r="XY77" s="273"/>
      <c r="XZ77" s="273"/>
      <c r="YA77" s="273"/>
      <c r="YB77" s="273"/>
      <c r="YC77" s="273"/>
      <c r="YD77" s="273"/>
      <c r="YE77" s="273"/>
      <c r="YF77" s="273"/>
      <c r="YG77" s="273"/>
      <c r="YH77" s="273"/>
      <c r="YI77" s="273"/>
      <c r="YJ77" s="273"/>
      <c r="YK77" s="273"/>
      <c r="YL77" s="273"/>
      <c r="YM77" s="273"/>
      <c r="YN77" s="273"/>
      <c r="YO77" s="273"/>
      <c r="YP77" s="273"/>
      <c r="YQ77" s="273"/>
      <c r="YR77" s="273"/>
      <c r="YS77" s="273"/>
      <c r="YT77" s="273"/>
      <c r="YU77" s="273"/>
      <c r="YV77" s="273"/>
      <c r="YW77" s="273"/>
      <c r="YX77" s="273"/>
      <c r="YY77" s="273"/>
      <c r="YZ77" s="273"/>
      <c r="ZA77" s="273"/>
      <c r="ZB77" s="273"/>
      <c r="ZC77" s="273"/>
      <c r="ZD77" s="273"/>
      <c r="ZE77" s="273"/>
      <c r="ZF77" s="273"/>
      <c r="ZG77" s="273"/>
      <c r="ZH77" s="273"/>
      <c r="ZI77" s="273"/>
      <c r="ZJ77" s="273"/>
      <c r="ZK77" s="273"/>
      <c r="ZL77" s="273"/>
      <c r="ZM77" s="273"/>
      <c r="ZN77" s="273"/>
      <c r="ZO77" s="273"/>
      <c r="ZP77" s="273"/>
      <c r="ZQ77" s="273"/>
      <c r="ZR77" s="273"/>
      <c r="ZS77" s="273"/>
      <c r="ZT77" s="273"/>
      <c r="ZU77" s="273"/>
      <c r="ZV77" s="273"/>
      <c r="ZW77" s="273"/>
      <c r="ZX77" s="273"/>
      <c r="ZY77" s="273"/>
      <c r="ZZ77" s="273"/>
      <c r="AAA77" s="273"/>
      <c r="AAB77" s="273"/>
      <c r="AAC77" s="273"/>
      <c r="AAD77" s="273"/>
      <c r="AAE77" s="273"/>
      <c r="AAF77" s="273"/>
      <c r="AAG77" s="273"/>
      <c r="AAH77" s="273"/>
      <c r="AAI77" s="273"/>
      <c r="AAJ77" s="273"/>
      <c r="AAK77" s="273"/>
      <c r="AAL77" s="273"/>
      <c r="AAM77" s="273"/>
      <c r="AAN77" s="273"/>
      <c r="AAO77" s="273"/>
      <c r="AAP77" s="273"/>
      <c r="AAQ77" s="273"/>
      <c r="AAR77" s="273"/>
      <c r="AAS77" s="273"/>
      <c r="AAT77" s="273"/>
      <c r="AAU77" s="273"/>
      <c r="AAV77" s="273"/>
      <c r="AAW77" s="273"/>
      <c r="AAX77" s="273"/>
      <c r="AAY77" s="273"/>
      <c r="AAZ77" s="273"/>
      <c r="ABA77" s="273"/>
      <c r="ABB77" s="273"/>
      <c r="ABC77" s="273"/>
      <c r="ABD77" s="273"/>
      <c r="ABE77" s="273"/>
      <c r="ABF77" s="273"/>
      <c r="ABG77" s="273"/>
      <c r="ABH77" s="273"/>
      <c r="ABI77" s="273"/>
      <c r="ABJ77" s="273"/>
      <c r="ABK77" s="273"/>
      <c r="ABL77" s="273"/>
      <c r="ABM77" s="273"/>
      <c r="ABN77" s="273"/>
      <c r="ABO77" s="273"/>
      <c r="ABP77" s="273"/>
      <c r="ABQ77" s="273"/>
      <c r="ABR77" s="273"/>
      <c r="ABS77" s="273"/>
      <c r="ABT77" s="273"/>
      <c r="ABU77" s="273"/>
      <c r="ABV77" s="273"/>
      <c r="ABW77" s="273"/>
      <c r="ABX77" s="273"/>
      <c r="ABY77" s="273"/>
      <c r="ABZ77" s="273"/>
      <c r="ACA77" s="273"/>
      <c r="ACB77" s="273"/>
      <c r="ACC77" s="273"/>
      <c r="ACD77" s="273"/>
      <c r="ACE77" s="273"/>
      <c r="ACF77" s="273"/>
      <c r="ACG77" s="273"/>
      <c r="ACH77" s="273"/>
      <c r="ACI77" s="273"/>
      <c r="ACJ77" s="273"/>
      <c r="ACK77" s="273"/>
      <c r="ACL77" s="273"/>
      <c r="ACM77" s="273"/>
      <c r="ACN77" s="273"/>
      <c r="ACO77" s="273"/>
      <c r="ACP77" s="273"/>
      <c r="ACQ77" s="273"/>
      <c r="ACR77" s="273"/>
      <c r="ACS77" s="273"/>
      <c r="ACT77" s="273"/>
      <c r="ACU77" s="273"/>
      <c r="ACV77" s="273"/>
      <c r="ACW77" s="273"/>
      <c r="ACX77" s="273"/>
      <c r="ACY77" s="273"/>
      <c r="ACZ77" s="273"/>
      <c r="ADA77" s="273"/>
      <c r="ADB77" s="273"/>
      <c r="ADC77" s="273"/>
      <c r="ADD77" s="273"/>
      <c r="ADE77" s="273"/>
      <c r="ADF77" s="273"/>
      <c r="ADG77" s="273"/>
      <c r="ADH77" s="273"/>
      <c r="ADI77" s="273"/>
      <c r="ADJ77" s="273"/>
      <c r="ADK77" s="273"/>
      <c r="ADL77" s="273"/>
      <c r="ADM77" s="273"/>
      <c r="ADN77" s="273"/>
      <c r="ADO77" s="273"/>
      <c r="ADP77" s="273"/>
      <c r="ADQ77" s="273"/>
      <c r="ADR77" s="273"/>
      <c r="ADS77" s="273"/>
      <c r="ADT77" s="273"/>
      <c r="ADU77" s="273"/>
      <c r="ADV77" s="273"/>
      <c r="ADW77" s="273"/>
      <c r="ADX77" s="273"/>
      <c r="ADY77" s="273"/>
      <c r="ADZ77" s="273"/>
      <c r="AEA77" s="273"/>
      <c r="AEB77" s="273"/>
      <c r="AEC77" s="273"/>
      <c r="AED77" s="273"/>
      <c r="AEE77" s="273"/>
      <c r="AEF77" s="273"/>
      <c r="AEG77" s="273"/>
      <c r="AEH77" s="273"/>
      <c r="AEI77" s="273"/>
      <c r="AEJ77" s="273"/>
      <c r="AEK77" s="273"/>
      <c r="AEL77" s="273"/>
      <c r="AEM77" s="273"/>
      <c r="AEN77" s="273"/>
      <c r="AEO77" s="273"/>
      <c r="AEP77" s="273"/>
      <c r="AEQ77" s="273"/>
      <c r="AER77" s="273"/>
      <c r="AES77" s="273"/>
      <c r="AET77" s="273"/>
      <c r="AEU77" s="273"/>
      <c r="AEV77" s="273"/>
      <c r="AEW77" s="273"/>
      <c r="AEX77" s="273"/>
      <c r="AEY77" s="273"/>
      <c r="AEZ77" s="273"/>
      <c r="AFA77" s="273"/>
      <c r="AFB77" s="273"/>
      <c r="AFC77" s="273"/>
      <c r="AFD77" s="273"/>
      <c r="AFE77" s="273"/>
      <c r="AFF77" s="273"/>
      <c r="AFG77" s="273"/>
      <c r="AFH77" s="273"/>
      <c r="AFI77" s="273"/>
      <c r="AFJ77" s="273"/>
      <c r="AFK77" s="273"/>
      <c r="AFL77" s="273"/>
      <c r="AFM77" s="273"/>
      <c r="AFN77" s="273"/>
      <c r="AFO77" s="273"/>
      <c r="AFP77" s="273"/>
      <c r="AFQ77" s="273"/>
      <c r="AFR77" s="273"/>
      <c r="AFS77" s="273"/>
      <c r="AFT77" s="273"/>
      <c r="AFU77" s="273"/>
      <c r="AFV77" s="273"/>
      <c r="AFW77" s="273"/>
      <c r="AFX77" s="273"/>
      <c r="AFY77" s="273"/>
      <c r="AFZ77" s="273"/>
      <c r="AGA77" s="273"/>
      <c r="AGB77" s="273"/>
      <c r="AGC77" s="273"/>
      <c r="AGD77" s="273"/>
      <c r="AGE77" s="273"/>
      <c r="AGF77" s="273"/>
      <c r="AGG77" s="273"/>
      <c r="AGH77" s="273"/>
      <c r="AGI77" s="273"/>
      <c r="AGJ77" s="273"/>
      <c r="AGK77" s="273"/>
      <c r="AGL77" s="273"/>
      <c r="AGM77" s="273"/>
      <c r="AGN77" s="273"/>
      <c r="AGO77" s="273"/>
      <c r="AGP77" s="273"/>
      <c r="AGQ77" s="273"/>
      <c r="AGR77" s="273"/>
      <c r="AGS77" s="273"/>
      <c r="AGT77" s="273"/>
      <c r="AGU77" s="273"/>
      <c r="AGV77" s="273"/>
      <c r="AGW77" s="273"/>
      <c r="AGX77" s="273"/>
      <c r="AGY77" s="273"/>
      <c r="AGZ77" s="273"/>
      <c r="AHA77" s="273"/>
      <c r="AHB77" s="273"/>
      <c r="AHC77" s="273"/>
      <c r="AHD77" s="273"/>
      <c r="AHE77" s="273"/>
      <c r="AHF77" s="273"/>
      <c r="AHG77" s="273"/>
      <c r="AHH77" s="273"/>
      <c r="AHI77" s="273"/>
      <c r="AHJ77" s="273"/>
      <c r="AHK77" s="273"/>
      <c r="AHL77" s="273"/>
      <c r="AHM77" s="273"/>
      <c r="AHN77" s="273"/>
      <c r="AHO77" s="273"/>
      <c r="AHP77" s="273"/>
      <c r="AHQ77" s="273"/>
      <c r="AHR77" s="273"/>
      <c r="AHS77" s="273"/>
      <c r="AHT77" s="273"/>
      <c r="AHU77" s="273"/>
      <c r="AHV77" s="273"/>
      <c r="AHW77" s="273"/>
      <c r="AHX77" s="273"/>
      <c r="AHY77" s="273"/>
      <c r="AHZ77" s="273"/>
      <c r="AIA77" s="273"/>
      <c r="AIB77" s="273"/>
      <c r="AIC77" s="273"/>
      <c r="AID77" s="273"/>
      <c r="AIE77" s="273"/>
      <c r="AIF77" s="273"/>
      <c r="AIG77" s="273"/>
      <c r="AIH77" s="273"/>
      <c r="AII77" s="273"/>
      <c r="AIJ77" s="273"/>
      <c r="AIK77" s="273"/>
      <c r="AIL77" s="273"/>
      <c r="AIM77" s="273"/>
      <c r="AIN77" s="273"/>
      <c r="AIO77" s="273"/>
      <c r="AIP77" s="273"/>
      <c r="AIQ77" s="273"/>
      <c r="AIR77" s="273"/>
      <c r="AIS77" s="273"/>
      <c r="AIT77" s="273"/>
      <c r="AIU77" s="273"/>
      <c r="AIV77" s="273"/>
      <c r="AIW77" s="273"/>
      <c r="AIX77" s="273"/>
      <c r="AIY77" s="273"/>
      <c r="AIZ77" s="273"/>
      <c r="AJA77" s="273"/>
      <c r="AJB77" s="273"/>
      <c r="AJC77" s="273"/>
      <c r="AJD77" s="273"/>
      <c r="AJE77" s="273"/>
      <c r="AJF77" s="273"/>
      <c r="AJG77" s="273"/>
      <c r="AJH77" s="273"/>
      <c r="AJI77" s="273"/>
      <c r="AJJ77" s="273"/>
      <c r="AJK77" s="273"/>
      <c r="AJL77" s="273"/>
      <c r="AJM77" s="273"/>
      <c r="AJN77" s="273"/>
      <c r="AJO77" s="273"/>
      <c r="AJP77" s="273"/>
      <c r="AJQ77" s="273"/>
      <c r="AJR77" s="273"/>
      <c r="AJS77" s="273"/>
      <c r="AJT77" s="273"/>
      <c r="AJU77" s="273"/>
      <c r="AJV77" s="273"/>
      <c r="AJW77" s="273"/>
      <c r="AJX77" s="273"/>
      <c r="AJY77" s="273"/>
      <c r="AJZ77" s="273"/>
      <c r="AKA77" s="273"/>
      <c r="AKB77" s="273"/>
      <c r="AKC77" s="273"/>
      <c r="AKD77" s="273"/>
      <c r="AKE77" s="273"/>
      <c r="AKF77" s="273"/>
      <c r="AKG77" s="273"/>
      <c r="AKH77" s="273"/>
      <c r="AKI77" s="273"/>
      <c r="AKJ77" s="273"/>
      <c r="AKK77" s="273"/>
      <c r="AKL77" s="273"/>
      <c r="AKM77" s="273"/>
      <c r="AKN77" s="273"/>
      <c r="AKO77" s="273"/>
      <c r="AKP77" s="273"/>
      <c r="AKQ77" s="273"/>
      <c r="AKR77" s="273"/>
      <c r="AKS77" s="273"/>
      <c r="AKT77" s="273"/>
      <c r="AKU77" s="273"/>
      <c r="AKV77" s="273"/>
      <c r="AKW77" s="273"/>
      <c r="AKX77" s="273"/>
      <c r="AKY77" s="273"/>
      <c r="AKZ77" s="273"/>
      <c r="ALA77" s="273"/>
      <c r="ALB77" s="273"/>
      <c r="ALC77" s="273"/>
      <c r="ALD77" s="273"/>
      <c r="ALE77" s="273"/>
      <c r="ALF77" s="273"/>
      <c r="ALG77" s="273"/>
      <c r="ALH77" s="273"/>
      <c r="ALI77" s="273"/>
      <c r="ALJ77" s="273"/>
      <c r="ALK77" s="273"/>
      <c r="ALL77" s="273"/>
      <c r="ALM77" s="273"/>
      <c r="ALN77" s="273"/>
      <c r="ALO77" s="273"/>
      <c r="ALP77" s="273"/>
      <c r="ALQ77" s="273"/>
      <c r="ALR77" s="273"/>
      <c r="ALS77" s="273"/>
      <c r="ALT77" s="273"/>
      <c r="ALU77" s="273"/>
      <c r="ALV77" s="273"/>
      <c r="ALW77" s="273"/>
      <c r="ALX77" s="273"/>
      <c r="ALY77" s="273"/>
      <c r="ALZ77" s="273"/>
      <c r="AMA77" s="273"/>
      <c r="AMB77" s="273"/>
      <c r="AMC77" s="273"/>
      <c r="AMD77" s="273"/>
      <c r="AME77" s="273"/>
      <c r="AMF77" s="273"/>
      <c r="AMG77" s="273"/>
      <c r="AMH77" s="273"/>
      <c r="AMI77" s="273"/>
      <c r="AMJ77" s="273"/>
    </row>
    <row r="78" spans="1:1024" ht="12" customHeight="1" x14ac:dyDescent="0.2">
      <c r="A78" s="341">
        <v>67</v>
      </c>
      <c r="B78" s="342">
        <v>1</v>
      </c>
      <c r="C78" s="368"/>
      <c r="D78" s="1623" t="s">
        <v>90</v>
      </c>
      <c r="E78" s="344" t="s">
        <v>49</v>
      </c>
      <c r="F78" s="383">
        <v>4</v>
      </c>
      <c r="G78" s="383">
        <v>4</v>
      </c>
      <c r="H78" s="359">
        <f>G78*100/F78</f>
        <v>100</v>
      </c>
      <c r="I78" s="359">
        <v>2</v>
      </c>
      <c r="J78" s="384">
        <f>I78*G78</f>
        <v>8</v>
      </c>
      <c r="K78" s="348">
        <f>J78*B78</f>
        <v>8</v>
      </c>
      <c r="L78" s="348">
        <f>B78*7960</f>
        <v>7960</v>
      </c>
      <c r="M78" s="348">
        <f>L78*J78</f>
        <v>63680</v>
      </c>
      <c r="N78" s="348"/>
      <c r="O78" s="348"/>
      <c r="P78" s="349">
        <f>K78+N78</f>
        <v>8</v>
      </c>
      <c r="Q78" s="349">
        <f>M78+P78</f>
        <v>63688</v>
      </c>
      <c r="R78" s="367"/>
      <c r="S78" s="351"/>
      <c r="T78" s="362">
        <v>67</v>
      </c>
      <c r="U78" s="1624" t="s">
        <v>90</v>
      </c>
      <c r="V78" s="363" t="s">
        <v>49</v>
      </c>
      <c r="W78" s="383">
        <v>4</v>
      </c>
      <c r="X78" s="383">
        <v>4</v>
      </c>
      <c r="Y78" s="359">
        <f>X78*100/W78</f>
        <v>100</v>
      </c>
      <c r="Z78" s="359">
        <v>2</v>
      </c>
      <c r="AA78" s="384">
        <f>Z78*X78</f>
        <v>8</v>
      </c>
      <c r="AB78" s="364"/>
      <c r="AC78" s="355">
        <f t="shared" si="1"/>
        <v>8</v>
      </c>
      <c r="AD78" s="355">
        <f t="shared" si="1"/>
        <v>0</v>
      </c>
      <c r="AE78" s="356">
        <f>AD78*100/AC78</f>
        <v>0</v>
      </c>
      <c r="AF78" s="365"/>
      <c r="AG78" s="365"/>
      <c r="AH78" s="365"/>
      <c r="AI78" s="365"/>
      <c r="AJ78" s="365"/>
      <c r="AK78" s="365"/>
      <c r="AL78" s="365"/>
      <c r="AM78" s="365"/>
      <c r="AN78" s="365"/>
      <c r="AO78" s="365"/>
      <c r="AP78" s="365"/>
      <c r="AQ78" s="365"/>
      <c r="AR78" s="358"/>
      <c r="AS78" s="358"/>
      <c r="AT78" s="359"/>
      <c r="AU78" s="359"/>
      <c r="AV78" s="359">
        <v>4</v>
      </c>
      <c r="AW78" s="359"/>
      <c r="AX78" s="359">
        <v>4</v>
      </c>
      <c r="AY78" s="359"/>
      <c r="AZ78" s="359"/>
      <c r="BA78" s="359"/>
      <c r="BB78" s="364"/>
      <c r="BC78" s="364"/>
      <c r="BD78" s="355">
        <f>AF78+AH78+AJ78+AL78+AN78+AP78+AR78+AT78+AV78+AX78+AZ78</f>
        <v>8</v>
      </c>
      <c r="BE78" s="355">
        <f>AG78+AI78+AK78+AM78+AO78+AQ78+AS78+AU78+AW78+AY78+BA78+BC78</f>
        <v>0</v>
      </c>
      <c r="BF78" s="273"/>
      <c r="BG78" s="273"/>
      <c r="BH78" s="273"/>
      <c r="BI78" s="273"/>
      <c r="BJ78" s="273"/>
      <c r="BK78" s="273"/>
      <c r="BL78" s="273"/>
      <c r="BM78" s="273"/>
      <c r="BN78" s="273"/>
      <c r="BO78" s="273"/>
      <c r="BP78" s="273"/>
      <c r="BQ78" s="273"/>
      <c r="BR78" s="273"/>
      <c r="BS78" s="273"/>
      <c r="BT78" s="273"/>
      <c r="BU78" s="273"/>
      <c r="BV78" s="273"/>
      <c r="BW78" s="273"/>
      <c r="BX78" s="273"/>
      <c r="BY78" s="273"/>
      <c r="BZ78" s="273"/>
      <c r="CA78" s="273"/>
      <c r="CB78" s="273"/>
      <c r="CC78" s="273"/>
      <c r="CD78" s="273"/>
      <c r="CE78" s="273"/>
      <c r="CF78" s="273"/>
      <c r="CG78" s="273"/>
      <c r="CH78" s="273"/>
      <c r="CI78" s="273"/>
      <c r="CJ78" s="273"/>
      <c r="CK78" s="273"/>
      <c r="CL78" s="273"/>
      <c r="CM78" s="273"/>
      <c r="CN78" s="273"/>
      <c r="CO78" s="273"/>
      <c r="CP78" s="273"/>
      <c r="CQ78" s="273"/>
      <c r="CR78" s="273"/>
      <c r="CS78" s="273"/>
      <c r="CT78" s="273"/>
      <c r="CU78" s="273"/>
      <c r="CV78" s="273"/>
      <c r="CW78" s="273"/>
      <c r="CX78" s="273"/>
      <c r="CY78" s="273"/>
      <c r="CZ78" s="273"/>
      <c r="DA78" s="273"/>
      <c r="DB78" s="273"/>
      <c r="DC78" s="273"/>
      <c r="DD78" s="273"/>
      <c r="DE78" s="273"/>
      <c r="DF78" s="273"/>
      <c r="DG78" s="273"/>
      <c r="DH78" s="273"/>
      <c r="DI78" s="273"/>
      <c r="DJ78" s="273"/>
      <c r="DK78" s="273"/>
      <c r="DL78" s="273"/>
      <c r="DM78" s="273"/>
      <c r="DN78" s="273"/>
      <c r="DO78" s="273"/>
      <c r="DP78" s="273"/>
      <c r="DQ78" s="273"/>
      <c r="DR78" s="273"/>
      <c r="DS78" s="273"/>
      <c r="DT78" s="273"/>
      <c r="DU78" s="273"/>
      <c r="DV78" s="273"/>
      <c r="DW78" s="273"/>
      <c r="DX78" s="273"/>
      <c r="DY78" s="273"/>
      <c r="DZ78" s="273"/>
      <c r="EA78" s="273"/>
      <c r="EB78" s="273"/>
      <c r="EC78" s="273"/>
      <c r="ED78" s="273"/>
      <c r="EE78" s="273"/>
      <c r="EF78" s="273"/>
      <c r="EG78" s="273"/>
      <c r="EH78" s="273"/>
      <c r="EI78" s="273"/>
      <c r="EJ78" s="273"/>
      <c r="EK78" s="273"/>
      <c r="EL78" s="273"/>
      <c r="EM78" s="273"/>
      <c r="EN78" s="273"/>
      <c r="EO78" s="273"/>
      <c r="EP78" s="273"/>
      <c r="EQ78" s="273"/>
      <c r="ER78" s="273"/>
      <c r="ES78" s="273"/>
      <c r="ET78" s="273"/>
      <c r="EU78" s="273"/>
      <c r="EV78" s="273"/>
      <c r="EW78" s="273"/>
      <c r="EX78" s="273"/>
      <c r="EY78" s="273"/>
      <c r="EZ78" s="273"/>
      <c r="FA78" s="273"/>
      <c r="FB78" s="273"/>
      <c r="FC78" s="273"/>
      <c r="FD78" s="273"/>
      <c r="FE78" s="273"/>
      <c r="FF78" s="273"/>
      <c r="FG78" s="273"/>
      <c r="FH78" s="273"/>
      <c r="FI78" s="273"/>
      <c r="FJ78" s="273"/>
      <c r="FK78" s="273"/>
      <c r="FL78" s="273"/>
      <c r="FM78" s="273"/>
      <c r="FN78" s="273"/>
      <c r="FO78" s="273"/>
      <c r="FP78" s="273"/>
      <c r="FQ78" s="273"/>
      <c r="FR78" s="273"/>
      <c r="FS78" s="273"/>
      <c r="FT78" s="273"/>
      <c r="FU78" s="273"/>
      <c r="FV78" s="273"/>
      <c r="FW78" s="273"/>
      <c r="FX78" s="273"/>
      <c r="FY78" s="273"/>
      <c r="FZ78" s="273"/>
      <c r="GA78" s="273"/>
      <c r="GB78" s="273"/>
      <c r="GC78" s="273"/>
      <c r="GD78" s="273"/>
      <c r="GE78" s="273"/>
      <c r="GF78" s="273"/>
      <c r="GG78" s="273"/>
      <c r="GH78" s="273"/>
      <c r="GI78" s="273"/>
      <c r="GJ78" s="273"/>
      <c r="GK78" s="273"/>
      <c r="GL78" s="273"/>
      <c r="GM78" s="273"/>
      <c r="GN78" s="273"/>
      <c r="GO78" s="273"/>
      <c r="GP78" s="273"/>
      <c r="GQ78" s="273"/>
      <c r="GR78" s="273"/>
      <c r="GS78" s="273"/>
      <c r="GT78" s="273"/>
      <c r="GU78" s="273"/>
      <c r="GV78" s="273"/>
      <c r="GW78" s="273"/>
      <c r="GX78" s="273"/>
      <c r="GY78" s="273"/>
      <c r="GZ78" s="273"/>
      <c r="HA78" s="273"/>
      <c r="HB78" s="273"/>
      <c r="HC78" s="273"/>
      <c r="HD78" s="273"/>
      <c r="HE78" s="273"/>
      <c r="HF78" s="273"/>
      <c r="HG78" s="273"/>
      <c r="HH78" s="273"/>
      <c r="HI78" s="273"/>
      <c r="HJ78" s="273"/>
      <c r="HK78" s="273"/>
      <c r="HL78" s="273"/>
      <c r="HM78" s="273"/>
      <c r="HN78" s="273"/>
      <c r="HO78" s="273"/>
      <c r="HP78" s="273"/>
      <c r="HQ78" s="273"/>
      <c r="HR78" s="273"/>
      <c r="HS78" s="273"/>
      <c r="HT78" s="273"/>
      <c r="HU78" s="273"/>
      <c r="HV78" s="273"/>
      <c r="HW78" s="273"/>
      <c r="HX78" s="273"/>
      <c r="HY78" s="273"/>
      <c r="HZ78" s="273"/>
      <c r="IA78" s="273"/>
      <c r="IB78" s="273"/>
      <c r="IC78" s="273"/>
      <c r="ID78" s="273"/>
      <c r="IE78" s="273"/>
      <c r="IF78" s="273"/>
      <c r="IG78" s="273"/>
      <c r="IH78" s="273"/>
      <c r="II78" s="273"/>
      <c r="IJ78" s="273"/>
      <c r="IK78" s="273"/>
      <c r="IL78" s="273"/>
      <c r="IM78" s="273"/>
      <c r="IN78" s="273"/>
      <c r="IO78" s="273"/>
      <c r="IP78" s="273"/>
      <c r="IQ78" s="273"/>
      <c r="IR78" s="273"/>
      <c r="IS78" s="273"/>
      <c r="IT78" s="273"/>
      <c r="IU78" s="273"/>
      <c r="IV78" s="273"/>
      <c r="IW78" s="273"/>
      <c r="IX78" s="273"/>
      <c r="IY78" s="273"/>
      <c r="IZ78" s="273"/>
      <c r="JA78" s="273"/>
      <c r="JB78" s="273"/>
      <c r="JC78" s="273"/>
      <c r="JD78" s="273"/>
      <c r="JE78" s="273"/>
      <c r="JF78" s="273"/>
      <c r="JG78" s="273"/>
      <c r="JH78" s="273"/>
      <c r="JI78" s="273"/>
      <c r="JJ78" s="273"/>
      <c r="JK78" s="273"/>
      <c r="JL78" s="273"/>
      <c r="JM78" s="273"/>
      <c r="JN78" s="273"/>
      <c r="JO78" s="273"/>
      <c r="JP78" s="273"/>
      <c r="JQ78" s="273"/>
      <c r="JR78" s="273"/>
      <c r="JS78" s="273"/>
      <c r="JT78" s="273"/>
      <c r="JU78" s="273"/>
      <c r="JV78" s="273"/>
      <c r="JW78" s="273"/>
      <c r="JX78" s="273"/>
      <c r="JY78" s="273"/>
      <c r="JZ78" s="273"/>
      <c r="KA78" s="273"/>
      <c r="KB78" s="273"/>
      <c r="KC78" s="273"/>
      <c r="KD78" s="273"/>
      <c r="KE78" s="273"/>
      <c r="KF78" s="273"/>
      <c r="KG78" s="273"/>
      <c r="KH78" s="273"/>
      <c r="KI78" s="273"/>
      <c r="KJ78" s="273"/>
      <c r="KK78" s="273"/>
      <c r="KL78" s="273"/>
      <c r="KM78" s="273"/>
      <c r="KN78" s="273"/>
      <c r="KO78" s="273"/>
      <c r="KP78" s="273"/>
      <c r="KQ78" s="273"/>
      <c r="KR78" s="273"/>
      <c r="KS78" s="273"/>
      <c r="KT78" s="273"/>
      <c r="KU78" s="273"/>
      <c r="KV78" s="273"/>
      <c r="KW78" s="273"/>
      <c r="KX78" s="273"/>
      <c r="KY78" s="273"/>
      <c r="KZ78" s="273"/>
      <c r="LA78" s="273"/>
      <c r="LB78" s="273"/>
      <c r="LC78" s="273"/>
      <c r="LD78" s="273"/>
      <c r="LE78" s="273"/>
      <c r="LF78" s="273"/>
      <c r="LG78" s="273"/>
      <c r="LH78" s="273"/>
      <c r="LI78" s="273"/>
      <c r="LJ78" s="273"/>
      <c r="LK78" s="273"/>
      <c r="LL78" s="273"/>
      <c r="LM78" s="273"/>
      <c r="LN78" s="273"/>
      <c r="LO78" s="273"/>
      <c r="LP78" s="273"/>
      <c r="LQ78" s="273"/>
      <c r="LR78" s="273"/>
      <c r="LS78" s="273"/>
      <c r="LT78" s="273"/>
      <c r="LU78" s="273"/>
      <c r="LV78" s="273"/>
      <c r="LW78" s="273"/>
      <c r="LX78" s="273"/>
      <c r="LY78" s="273"/>
      <c r="LZ78" s="273"/>
      <c r="MA78" s="273"/>
      <c r="MB78" s="273"/>
      <c r="MC78" s="273"/>
      <c r="MD78" s="273"/>
      <c r="ME78" s="273"/>
      <c r="MF78" s="273"/>
      <c r="MG78" s="273"/>
      <c r="MH78" s="273"/>
      <c r="MI78" s="273"/>
      <c r="MJ78" s="273"/>
      <c r="MK78" s="273"/>
      <c r="ML78" s="273"/>
      <c r="MM78" s="273"/>
      <c r="MN78" s="273"/>
      <c r="MO78" s="273"/>
      <c r="MP78" s="273"/>
      <c r="MQ78" s="273"/>
      <c r="MR78" s="273"/>
      <c r="MS78" s="273"/>
      <c r="MT78" s="273"/>
      <c r="MU78" s="273"/>
      <c r="MV78" s="273"/>
      <c r="MW78" s="273"/>
      <c r="MX78" s="273"/>
      <c r="MY78" s="273"/>
      <c r="MZ78" s="273"/>
      <c r="NA78" s="273"/>
      <c r="NB78" s="273"/>
      <c r="NC78" s="273"/>
      <c r="ND78" s="273"/>
      <c r="NE78" s="273"/>
      <c r="NF78" s="273"/>
      <c r="NG78" s="273"/>
      <c r="NH78" s="273"/>
      <c r="NI78" s="273"/>
      <c r="NJ78" s="273"/>
      <c r="NK78" s="273"/>
      <c r="NL78" s="273"/>
      <c r="NM78" s="273"/>
      <c r="NN78" s="273"/>
      <c r="NO78" s="273"/>
      <c r="NP78" s="273"/>
      <c r="NQ78" s="273"/>
      <c r="NR78" s="273"/>
      <c r="NS78" s="273"/>
      <c r="NT78" s="273"/>
      <c r="NU78" s="273"/>
      <c r="NV78" s="273"/>
      <c r="NW78" s="273"/>
      <c r="NX78" s="273"/>
      <c r="NY78" s="273"/>
      <c r="NZ78" s="273"/>
      <c r="OA78" s="273"/>
      <c r="OB78" s="273"/>
      <c r="OC78" s="273"/>
      <c r="OD78" s="273"/>
      <c r="OE78" s="273"/>
      <c r="OF78" s="273"/>
      <c r="OG78" s="273"/>
      <c r="OH78" s="273"/>
      <c r="OI78" s="273"/>
      <c r="OJ78" s="273"/>
      <c r="OK78" s="273"/>
      <c r="OL78" s="273"/>
      <c r="OM78" s="273"/>
      <c r="ON78" s="273"/>
      <c r="OO78" s="273"/>
      <c r="OP78" s="273"/>
      <c r="OQ78" s="273"/>
      <c r="OR78" s="273"/>
      <c r="OS78" s="273"/>
      <c r="OT78" s="273"/>
      <c r="OU78" s="273"/>
      <c r="OV78" s="273"/>
      <c r="OW78" s="273"/>
      <c r="OX78" s="273"/>
      <c r="OY78" s="273"/>
      <c r="OZ78" s="273"/>
      <c r="PA78" s="273"/>
      <c r="PB78" s="273"/>
      <c r="PC78" s="273"/>
      <c r="PD78" s="273"/>
      <c r="PE78" s="273"/>
      <c r="PF78" s="273"/>
      <c r="PG78" s="273"/>
      <c r="PH78" s="273"/>
      <c r="PI78" s="273"/>
      <c r="PJ78" s="273"/>
      <c r="PK78" s="273"/>
      <c r="PL78" s="273"/>
      <c r="PM78" s="273"/>
      <c r="PN78" s="273"/>
      <c r="PO78" s="273"/>
      <c r="PP78" s="273"/>
      <c r="PQ78" s="273"/>
      <c r="PR78" s="273"/>
      <c r="PS78" s="273"/>
      <c r="PT78" s="273"/>
      <c r="PU78" s="273"/>
      <c r="PV78" s="273"/>
      <c r="PW78" s="273"/>
      <c r="PX78" s="273"/>
      <c r="PY78" s="273"/>
      <c r="PZ78" s="273"/>
      <c r="QA78" s="273"/>
      <c r="QB78" s="273"/>
      <c r="QC78" s="273"/>
      <c r="QD78" s="273"/>
      <c r="QE78" s="273"/>
      <c r="QF78" s="273"/>
      <c r="QG78" s="273"/>
      <c r="QH78" s="273"/>
      <c r="QI78" s="273"/>
      <c r="QJ78" s="273"/>
      <c r="QK78" s="273"/>
      <c r="QL78" s="273"/>
      <c r="QM78" s="273"/>
      <c r="QN78" s="273"/>
      <c r="QO78" s="273"/>
      <c r="QP78" s="273"/>
      <c r="QQ78" s="273"/>
      <c r="QR78" s="273"/>
      <c r="QS78" s="273"/>
      <c r="QT78" s="273"/>
      <c r="QU78" s="273"/>
      <c r="QV78" s="273"/>
      <c r="QW78" s="273"/>
      <c r="QX78" s="273"/>
      <c r="QY78" s="273"/>
      <c r="QZ78" s="273"/>
      <c r="RA78" s="273"/>
      <c r="RB78" s="273"/>
      <c r="RC78" s="273"/>
      <c r="RD78" s="273"/>
      <c r="RE78" s="273"/>
      <c r="RF78" s="273"/>
      <c r="RG78" s="273"/>
      <c r="RH78" s="273"/>
      <c r="RI78" s="273"/>
      <c r="RJ78" s="273"/>
      <c r="RK78" s="273"/>
      <c r="RL78" s="273"/>
      <c r="RM78" s="273"/>
      <c r="RN78" s="273"/>
      <c r="RO78" s="273"/>
      <c r="RP78" s="273"/>
      <c r="RQ78" s="273"/>
      <c r="RR78" s="273"/>
      <c r="RS78" s="273"/>
      <c r="RT78" s="273"/>
      <c r="RU78" s="273"/>
      <c r="RV78" s="273"/>
      <c r="RW78" s="273"/>
      <c r="RX78" s="273"/>
      <c r="RY78" s="273"/>
      <c r="RZ78" s="273"/>
      <c r="SA78" s="273"/>
      <c r="SB78" s="273"/>
      <c r="SC78" s="273"/>
      <c r="SD78" s="273"/>
      <c r="SE78" s="273"/>
      <c r="SF78" s="273"/>
      <c r="SG78" s="273"/>
      <c r="SH78" s="273"/>
      <c r="SI78" s="273"/>
      <c r="SJ78" s="273"/>
      <c r="SK78" s="273"/>
      <c r="SL78" s="273"/>
      <c r="SM78" s="273"/>
      <c r="SN78" s="273"/>
      <c r="SO78" s="273"/>
      <c r="SP78" s="273"/>
      <c r="SQ78" s="273"/>
      <c r="SR78" s="273"/>
      <c r="SS78" s="273"/>
      <c r="ST78" s="273"/>
      <c r="SU78" s="273"/>
      <c r="SV78" s="273"/>
      <c r="SW78" s="273"/>
      <c r="SX78" s="273"/>
      <c r="SY78" s="273"/>
      <c r="SZ78" s="273"/>
      <c r="TA78" s="273"/>
      <c r="TB78" s="273"/>
      <c r="TC78" s="273"/>
      <c r="TD78" s="273"/>
      <c r="TE78" s="273"/>
      <c r="TF78" s="273"/>
      <c r="TG78" s="273"/>
      <c r="TH78" s="273"/>
      <c r="TI78" s="273"/>
      <c r="TJ78" s="273"/>
      <c r="TK78" s="273"/>
      <c r="TL78" s="273"/>
      <c r="TM78" s="273"/>
      <c r="TN78" s="273"/>
      <c r="TO78" s="273"/>
      <c r="TP78" s="273"/>
      <c r="TQ78" s="273"/>
      <c r="TR78" s="273"/>
      <c r="TS78" s="273"/>
      <c r="TT78" s="273"/>
      <c r="TU78" s="273"/>
      <c r="TV78" s="273"/>
      <c r="TW78" s="273"/>
      <c r="TX78" s="273"/>
      <c r="TY78" s="273"/>
      <c r="TZ78" s="273"/>
      <c r="UA78" s="273"/>
      <c r="UB78" s="273"/>
      <c r="UC78" s="273"/>
      <c r="UD78" s="273"/>
      <c r="UE78" s="273"/>
      <c r="UF78" s="273"/>
      <c r="UG78" s="273"/>
      <c r="UH78" s="273"/>
      <c r="UI78" s="273"/>
      <c r="UJ78" s="273"/>
      <c r="UK78" s="273"/>
      <c r="UL78" s="273"/>
      <c r="UM78" s="273"/>
      <c r="UN78" s="273"/>
      <c r="UO78" s="273"/>
      <c r="UP78" s="273"/>
      <c r="UQ78" s="273"/>
      <c r="UR78" s="273"/>
      <c r="US78" s="273"/>
      <c r="UT78" s="273"/>
      <c r="UU78" s="273"/>
      <c r="UV78" s="273"/>
      <c r="UW78" s="273"/>
      <c r="UX78" s="273"/>
      <c r="UY78" s="273"/>
      <c r="UZ78" s="273"/>
      <c r="VA78" s="273"/>
      <c r="VB78" s="273"/>
      <c r="VC78" s="273"/>
      <c r="VD78" s="273"/>
      <c r="VE78" s="273"/>
      <c r="VF78" s="273"/>
      <c r="VG78" s="273"/>
      <c r="VH78" s="273"/>
      <c r="VI78" s="273"/>
      <c r="VJ78" s="273"/>
      <c r="VK78" s="273"/>
      <c r="VL78" s="273"/>
      <c r="VM78" s="273"/>
      <c r="VN78" s="273"/>
      <c r="VO78" s="273"/>
      <c r="VP78" s="273"/>
      <c r="VQ78" s="273"/>
      <c r="VR78" s="273"/>
      <c r="VS78" s="273"/>
      <c r="VT78" s="273"/>
      <c r="VU78" s="273"/>
      <c r="VV78" s="273"/>
      <c r="VW78" s="273"/>
      <c r="VX78" s="273"/>
      <c r="VY78" s="273"/>
      <c r="VZ78" s="273"/>
      <c r="WA78" s="273"/>
      <c r="WB78" s="273"/>
      <c r="WC78" s="273"/>
      <c r="WD78" s="273"/>
      <c r="WE78" s="273"/>
      <c r="WF78" s="273"/>
      <c r="WG78" s="273"/>
      <c r="WH78" s="273"/>
      <c r="WI78" s="273"/>
      <c r="WJ78" s="273"/>
      <c r="WK78" s="273"/>
      <c r="WL78" s="273"/>
      <c r="WM78" s="273"/>
      <c r="WN78" s="273"/>
      <c r="WO78" s="273"/>
      <c r="WP78" s="273"/>
      <c r="WQ78" s="273"/>
      <c r="WR78" s="273"/>
      <c r="WS78" s="273"/>
      <c r="WT78" s="273"/>
      <c r="WU78" s="273"/>
      <c r="WV78" s="273"/>
      <c r="WW78" s="273"/>
      <c r="WX78" s="273"/>
      <c r="WY78" s="273"/>
      <c r="WZ78" s="273"/>
      <c r="XA78" s="273"/>
      <c r="XB78" s="273"/>
      <c r="XC78" s="273"/>
      <c r="XD78" s="273"/>
      <c r="XE78" s="273"/>
      <c r="XF78" s="273"/>
      <c r="XG78" s="273"/>
      <c r="XH78" s="273"/>
      <c r="XI78" s="273"/>
      <c r="XJ78" s="273"/>
      <c r="XK78" s="273"/>
      <c r="XL78" s="273"/>
      <c r="XM78" s="273"/>
      <c r="XN78" s="273"/>
      <c r="XO78" s="273"/>
      <c r="XP78" s="273"/>
      <c r="XQ78" s="273"/>
      <c r="XR78" s="273"/>
      <c r="XS78" s="273"/>
      <c r="XT78" s="273"/>
      <c r="XU78" s="273"/>
      <c r="XV78" s="273"/>
      <c r="XW78" s="273"/>
      <c r="XX78" s="273"/>
      <c r="XY78" s="273"/>
      <c r="XZ78" s="273"/>
      <c r="YA78" s="273"/>
      <c r="YB78" s="273"/>
      <c r="YC78" s="273"/>
      <c r="YD78" s="273"/>
      <c r="YE78" s="273"/>
      <c r="YF78" s="273"/>
      <c r="YG78" s="273"/>
      <c r="YH78" s="273"/>
      <c r="YI78" s="273"/>
      <c r="YJ78" s="273"/>
      <c r="YK78" s="273"/>
      <c r="YL78" s="273"/>
      <c r="YM78" s="273"/>
      <c r="YN78" s="273"/>
      <c r="YO78" s="273"/>
      <c r="YP78" s="273"/>
      <c r="YQ78" s="273"/>
      <c r="YR78" s="273"/>
      <c r="YS78" s="273"/>
      <c r="YT78" s="273"/>
      <c r="YU78" s="273"/>
      <c r="YV78" s="273"/>
      <c r="YW78" s="273"/>
      <c r="YX78" s="273"/>
      <c r="YY78" s="273"/>
      <c r="YZ78" s="273"/>
      <c r="ZA78" s="273"/>
      <c r="ZB78" s="273"/>
      <c r="ZC78" s="273"/>
      <c r="ZD78" s="273"/>
      <c r="ZE78" s="273"/>
      <c r="ZF78" s="273"/>
      <c r="ZG78" s="273"/>
      <c r="ZH78" s="273"/>
      <c r="ZI78" s="273"/>
      <c r="ZJ78" s="273"/>
      <c r="ZK78" s="273"/>
      <c r="ZL78" s="273"/>
      <c r="ZM78" s="273"/>
      <c r="ZN78" s="273"/>
      <c r="ZO78" s="273"/>
      <c r="ZP78" s="273"/>
      <c r="ZQ78" s="273"/>
      <c r="ZR78" s="273"/>
      <c r="ZS78" s="273"/>
      <c r="ZT78" s="273"/>
      <c r="ZU78" s="273"/>
      <c r="ZV78" s="273"/>
      <c r="ZW78" s="273"/>
      <c r="ZX78" s="273"/>
      <c r="ZY78" s="273"/>
      <c r="ZZ78" s="273"/>
      <c r="AAA78" s="273"/>
      <c r="AAB78" s="273"/>
      <c r="AAC78" s="273"/>
      <c r="AAD78" s="273"/>
      <c r="AAE78" s="273"/>
      <c r="AAF78" s="273"/>
      <c r="AAG78" s="273"/>
      <c r="AAH78" s="273"/>
      <c r="AAI78" s="273"/>
      <c r="AAJ78" s="273"/>
      <c r="AAK78" s="273"/>
      <c r="AAL78" s="273"/>
      <c r="AAM78" s="273"/>
      <c r="AAN78" s="273"/>
      <c r="AAO78" s="273"/>
      <c r="AAP78" s="273"/>
      <c r="AAQ78" s="273"/>
      <c r="AAR78" s="273"/>
      <c r="AAS78" s="273"/>
      <c r="AAT78" s="273"/>
      <c r="AAU78" s="273"/>
      <c r="AAV78" s="273"/>
      <c r="AAW78" s="273"/>
      <c r="AAX78" s="273"/>
      <c r="AAY78" s="273"/>
      <c r="AAZ78" s="273"/>
      <c r="ABA78" s="273"/>
      <c r="ABB78" s="273"/>
      <c r="ABC78" s="273"/>
      <c r="ABD78" s="273"/>
      <c r="ABE78" s="273"/>
      <c r="ABF78" s="273"/>
      <c r="ABG78" s="273"/>
      <c r="ABH78" s="273"/>
      <c r="ABI78" s="273"/>
      <c r="ABJ78" s="273"/>
      <c r="ABK78" s="273"/>
      <c r="ABL78" s="273"/>
      <c r="ABM78" s="273"/>
      <c r="ABN78" s="273"/>
      <c r="ABO78" s="273"/>
      <c r="ABP78" s="273"/>
      <c r="ABQ78" s="273"/>
      <c r="ABR78" s="273"/>
      <c r="ABS78" s="273"/>
      <c r="ABT78" s="273"/>
      <c r="ABU78" s="273"/>
      <c r="ABV78" s="273"/>
      <c r="ABW78" s="273"/>
      <c r="ABX78" s="273"/>
      <c r="ABY78" s="273"/>
      <c r="ABZ78" s="273"/>
      <c r="ACA78" s="273"/>
      <c r="ACB78" s="273"/>
      <c r="ACC78" s="273"/>
      <c r="ACD78" s="273"/>
      <c r="ACE78" s="273"/>
      <c r="ACF78" s="273"/>
      <c r="ACG78" s="273"/>
      <c r="ACH78" s="273"/>
      <c r="ACI78" s="273"/>
      <c r="ACJ78" s="273"/>
      <c r="ACK78" s="273"/>
      <c r="ACL78" s="273"/>
      <c r="ACM78" s="273"/>
      <c r="ACN78" s="273"/>
      <c r="ACO78" s="273"/>
      <c r="ACP78" s="273"/>
      <c r="ACQ78" s="273"/>
      <c r="ACR78" s="273"/>
      <c r="ACS78" s="273"/>
      <c r="ACT78" s="273"/>
      <c r="ACU78" s="273"/>
      <c r="ACV78" s="273"/>
      <c r="ACW78" s="273"/>
      <c r="ACX78" s="273"/>
      <c r="ACY78" s="273"/>
      <c r="ACZ78" s="273"/>
      <c r="ADA78" s="273"/>
      <c r="ADB78" s="273"/>
      <c r="ADC78" s="273"/>
      <c r="ADD78" s="273"/>
      <c r="ADE78" s="273"/>
      <c r="ADF78" s="273"/>
      <c r="ADG78" s="273"/>
      <c r="ADH78" s="273"/>
      <c r="ADI78" s="273"/>
      <c r="ADJ78" s="273"/>
      <c r="ADK78" s="273"/>
      <c r="ADL78" s="273"/>
      <c r="ADM78" s="273"/>
      <c r="ADN78" s="273"/>
      <c r="ADO78" s="273"/>
      <c r="ADP78" s="273"/>
      <c r="ADQ78" s="273"/>
      <c r="ADR78" s="273"/>
      <c r="ADS78" s="273"/>
      <c r="ADT78" s="273"/>
      <c r="ADU78" s="273"/>
      <c r="ADV78" s="273"/>
      <c r="ADW78" s="273"/>
      <c r="ADX78" s="273"/>
      <c r="ADY78" s="273"/>
      <c r="ADZ78" s="273"/>
      <c r="AEA78" s="273"/>
      <c r="AEB78" s="273"/>
      <c r="AEC78" s="273"/>
      <c r="AED78" s="273"/>
      <c r="AEE78" s="273"/>
      <c r="AEF78" s="273"/>
      <c r="AEG78" s="273"/>
      <c r="AEH78" s="273"/>
      <c r="AEI78" s="273"/>
      <c r="AEJ78" s="273"/>
      <c r="AEK78" s="273"/>
      <c r="AEL78" s="273"/>
      <c r="AEM78" s="273"/>
      <c r="AEN78" s="273"/>
      <c r="AEO78" s="273"/>
      <c r="AEP78" s="273"/>
      <c r="AEQ78" s="273"/>
      <c r="AER78" s="273"/>
      <c r="AES78" s="273"/>
      <c r="AET78" s="273"/>
      <c r="AEU78" s="273"/>
      <c r="AEV78" s="273"/>
      <c r="AEW78" s="273"/>
      <c r="AEX78" s="273"/>
      <c r="AEY78" s="273"/>
      <c r="AEZ78" s="273"/>
      <c r="AFA78" s="273"/>
      <c r="AFB78" s="273"/>
      <c r="AFC78" s="273"/>
      <c r="AFD78" s="273"/>
      <c r="AFE78" s="273"/>
      <c r="AFF78" s="273"/>
      <c r="AFG78" s="273"/>
      <c r="AFH78" s="273"/>
      <c r="AFI78" s="273"/>
      <c r="AFJ78" s="273"/>
      <c r="AFK78" s="273"/>
      <c r="AFL78" s="273"/>
      <c r="AFM78" s="273"/>
      <c r="AFN78" s="273"/>
      <c r="AFO78" s="273"/>
      <c r="AFP78" s="273"/>
      <c r="AFQ78" s="273"/>
      <c r="AFR78" s="273"/>
      <c r="AFS78" s="273"/>
      <c r="AFT78" s="273"/>
      <c r="AFU78" s="273"/>
      <c r="AFV78" s="273"/>
      <c r="AFW78" s="273"/>
      <c r="AFX78" s="273"/>
      <c r="AFY78" s="273"/>
      <c r="AFZ78" s="273"/>
      <c r="AGA78" s="273"/>
      <c r="AGB78" s="273"/>
      <c r="AGC78" s="273"/>
      <c r="AGD78" s="273"/>
      <c r="AGE78" s="273"/>
      <c r="AGF78" s="273"/>
      <c r="AGG78" s="273"/>
      <c r="AGH78" s="273"/>
      <c r="AGI78" s="273"/>
      <c r="AGJ78" s="273"/>
      <c r="AGK78" s="273"/>
      <c r="AGL78" s="273"/>
      <c r="AGM78" s="273"/>
      <c r="AGN78" s="273"/>
      <c r="AGO78" s="273"/>
      <c r="AGP78" s="273"/>
      <c r="AGQ78" s="273"/>
      <c r="AGR78" s="273"/>
      <c r="AGS78" s="273"/>
      <c r="AGT78" s="273"/>
      <c r="AGU78" s="273"/>
      <c r="AGV78" s="273"/>
      <c r="AGW78" s="273"/>
      <c r="AGX78" s="273"/>
      <c r="AGY78" s="273"/>
      <c r="AGZ78" s="273"/>
      <c r="AHA78" s="273"/>
      <c r="AHB78" s="273"/>
      <c r="AHC78" s="273"/>
      <c r="AHD78" s="273"/>
      <c r="AHE78" s="273"/>
      <c r="AHF78" s="273"/>
      <c r="AHG78" s="273"/>
      <c r="AHH78" s="273"/>
      <c r="AHI78" s="273"/>
      <c r="AHJ78" s="273"/>
      <c r="AHK78" s="273"/>
      <c r="AHL78" s="273"/>
      <c r="AHM78" s="273"/>
      <c r="AHN78" s="273"/>
      <c r="AHO78" s="273"/>
      <c r="AHP78" s="273"/>
      <c r="AHQ78" s="273"/>
      <c r="AHR78" s="273"/>
      <c r="AHS78" s="273"/>
      <c r="AHT78" s="273"/>
      <c r="AHU78" s="273"/>
      <c r="AHV78" s="273"/>
      <c r="AHW78" s="273"/>
      <c r="AHX78" s="273"/>
      <c r="AHY78" s="273"/>
      <c r="AHZ78" s="273"/>
      <c r="AIA78" s="273"/>
      <c r="AIB78" s="273"/>
      <c r="AIC78" s="273"/>
      <c r="AID78" s="273"/>
      <c r="AIE78" s="273"/>
      <c r="AIF78" s="273"/>
      <c r="AIG78" s="273"/>
      <c r="AIH78" s="273"/>
      <c r="AII78" s="273"/>
      <c r="AIJ78" s="273"/>
      <c r="AIK78" s="273"/>
      <c r="AIL78" s="273"/>
      <c r="AIM78" s="273"/>
      <c r="AIN78" s="273"/>
      <c r="AIO78" s="273"/>
      <c r="AIP78" s="273"/>
      <c r="AIQ78" s="273"/>
      <c r="AIR78" s="273"/>
      <c r="AIS78" s="273"/>
      <c r="AIT78" s="273"/>
      <c r="AIU78" s="273"/>
      <c r="AIV78" s="273"/>
      <c r="AIW78" s="273"/>
      <c r="AIX78" s="273"/>
      <c r="AIY78" s="273"/>
      <c r="AIZ78" s="273"/>
      <c r="AJA78" s="273"/>
      <c r="AJB78" s="273"/>
      <c r="AJC78" s="273"/>
      <c r="AJD78" s="273"/>
      <c r="AJE78" s="273"/>
      <c r="AJF78" s="273"/>
      <c r="AJG78" s="273"/>
      <c r="AJH78" s="273"/>
      <c r="AJI78" s="273"/>
      <c r="AJJ78" s="273"/>
      <c r="AJK78" s="273"/>
      <c r="AJL78" s="273"/>
      <c r="AJM78" s="273"/>
      <c r="AJN78" s="273"/>
      <c r="AJO78" s="273"/>
      <c r="AJP78" s="273"/>
      <c r="AJQ78" s="273"/>
      <c r="AJR78" s="273"/>
      <c r="AJS78" s="273"/>
      <c r="AJT78" s="273"/>
      <c r="AJU78" s="273"/>
      <c r="AJV78" s="273"/>
      <c r="AJW78" s="273"/>
      <c r="AJX78" s="273"/>
      <c r="AJY78" s="273"/>
      <c r="AJZ78" s="273"/>
      <c r="AKA78" s="273"/>
      <c r="AKB78" s="273"/>
      <c r="AKC78" s="273"/>
      <c r="AKD78" s="273"/>
      <c r="AKE78" s="273"/>
      <c r="AKF78" s="273"/>
      <c r="AKG78" s="273"/>
      <c r="AKH78" s="273"/>
      <c r="AKI78" s="273"/>
      <c r="AKJ78" s="273"/>
      <c r="AKK78" s="273"/>
      <c r="AKL78" s="273"/>
      <c r="AKM78" s="273"/>
      <c r="AKN78" s="273"/>
      <c r="AKO78" s="273"/>
      <c r="AKP78" s="273"/>
      <c r="AKQ78" s="273"/>
      <c r="AKR78" s="273"/>
      <c r="AKS78" s="273"/>
      <c r="AKT78" s="273"/>
      <c r="AKU78" s="273"/>
      <c r="AKV78" s="273"/>
      <c r="AKW78" s="273"/>
      <c r="AKX78" s="273"/>
      <c r="AKY78" s="273"/>
      <c r="AKZ78" s="273"/>
      <c r="ALA78" s="273"/>
      <c r="ALB78" s="273"/>
      <c r="ALC78" s="273"/>
      <c r="ALD78" s="273"/>
      <c r="ALE78" s="273"/>
      <c r="ALF78" s="273"/>
      <c r="ALG78" s="273"/>
      <c r="ALH78" s="273"/>
      <c r="ALI78" s="273"/>
      <c r="ALJ78" s="273"/>
      <c r="ALK78" s="273"/>
      <c r="ALL78" s="273"/>
      <c r="ALM78" s="273"/>
      <c r="ALN78" s="273"/>
      <c r="ALO78" s="273"/>
      <c r="ALP78" s="273"/>
      <c r="ALQ78" s="273"/>
      <c r="ALR78" s="273"/>
      <c r="ALS78" s="273"/>
      <c r="ALT78" s="273"/>
      <c r="ALU78" s="273"/>
      <c r="ALV78" s="273"/>
      <c r="ALW78" s="273"/>
      <c r="ALX78" s="273"/>
      <c r="ALY78" s="273"/>
      <c r="ALZ78" s="273"/>
      <c r="AMA78" s="273"/>
      <c r="AMB78" s="273"/>
      <c r="AMC78" s="273"/>
      <c r="AMD78" s="273"/>
      <c r="AME78" s="273"/>
      <c r="AMF78" s="273"/>
      <c r="AMG78" s="273"/>
      <c r="AMH78" s="273"/>
      <c r="AMI78" s="273"/>
      <c r="AMJ78" s="273"/>
    </row>
    <row r="79" spans="1:1024" ht="13.5" customHeight="1" x14ac:dyDescent="0.2">
      <c r="A79" s="341">
        <v>68</v>
      </c>
      <c r="B79" s="342">
        <v>1</v>
      </c>
      <c r="C79" s="360">
        <v>65</v>
      </c>
      <c r="D79" s="1623"/>
      <c r="E79" s="344" t="s">
        <v>50</v>
      </c>
      <c r="F79" s="383">
        <v>4</v>
      </c>
      <c r="G79" s="383">
        <v>4</v>
      </c>
      <c r="H79" s="359">
        <f>G79*100/F79</f>
        <v>100</v>
      </c>
      <c r="I79" s="359">
        <v>2</v>
      </c>
      <c r="J79" s="384">
        <f>I79*G79</f>
        <v>8</v>
      </c>
      <c r="K79" s="348">
        <f>J79*B79</f>
        <v>8</v>
      </c>
      <c r="L79" s="348">
        <f>B79*7960</f>
        <v>7960</v>
      </c>
      <c r="M79" s="348">
        <f>L79*J79</f>
        <v>63680</v>
      </c>
      <c r="N79" s="348">
        <f>C79+J79</f>
        <v>73</v>
      </c>
      <c r="O79" s="348">
        <f>N79*7960</f>
        <v>581080</v>
      </c>
      <c r="P79" s="349">
        <f>K79+N79</f>
        <v>81</v>
      </c>
      <c r="Q79" s="349">
        <f>M79+P79</f>
        <v>63761</v>
      </c>
      <c r="R79" s="367"/>
      <c r="S79" s="351"/>
      <c r="T79" s="362">
        <v>68</v>
      </c>
      <c r="U79" s="1624"/>
      <c r="V79" s="363" t="s">
        <v>50</v>
      </c>
      <c r="W79" s="383">
        <v>4</v>
      </c>
      <c r="X79" s="383">
        <v>4</v>
      </c>
      <c r="Y79" s="359">
        <f>X79*100/W79</f>
        <v>100</v>
      </c>
      <c r="Z79" s="359">
        <v>2</v>
      </c>
      <c r="AA79" s="384">
        <f>Z79*X79</f>
        <v>8</v>
      </c>
      <c r="AB79" s="364"/>
      <c r="AC79" s="355">
        <f t="shared" si="1"/>
        <v>8</v>
      </c>
      <c r="AD79" s="355">
        <f t="shared" si="1"/>
        <v>0</v>
      </c>
      <c r="AE79" s="356">
        <f>AD79*100/AC79</f>
        <v>0</v>
      </c>
      <c r="AF79" s="365"/>
      <c r="AG79" s="365"/>
      <c r="AH79" s="365"/>
      <c r="AI79" s="365"/>
      <c r="AJ79" s="365"/>
      <c r="AK79" s="365"/>
      <c r="AL79" s="365"/>
      <c r="AM79" s="365"/>
      <c r="AN79" s="365"/>
      <c r="AO79" s="365"/>
      <c r="AP79" s="365"/>
      <c r="AQ79" s="365"/>
      <c r="AR79" s="358"/>
      <c r="AS79" s="358"/>
      <c r="AT79" s="359"/>
      <c r="AU79" s="359"/>
      <c r="AV79" s="359">
        <v>4</v>
      </c>
      <c r="AW79" s="359"/>
      <c r="AX79" s="359">
        <v>4</v>
      </c>
      <c r="AY79" s="359"/>
      <c r="AZ79" s="359"/>
      <c r="BA79" s="359"/>
      <c r="BB79" s="364"/>
      <c r="BC79" s="364"/>
      <c r="BD79" s="355">
        <f>AF79+AH79+AJ79+AL79+AN79+AP79+AR79+AT79+AV79+AX79+AZ79</f>
        <v>8</v>
      </c>
      <c r="BE79" s="355">
        <f>AG79+AI79+AK79+AM79+AO79+AQ79+AS79+AU79+AW79+AY79+BA79+BC79</f>
        <v>0</v>
      </c>
      <c r="BF79" s="273"/>
      <c r="BG79" s="273"/>
      <c r="BH79" s="273"/>
      <c r="BI79" s="273"/>
      <c r="BJ79" s="273"/>
      <c r="BK79" s="273"/>
      <c r="BL79" s="273"/>
      <c r="BM79" s="273"/>
      <c r="BN79" s="273"/>
      <c r="BO79" s="273"/>
      <c r="BP79" s="273"/>
      <c r="BQ79" s="273"/>
      <c r="BR79" s="273"/>
      <c r="BS79" s="273"/>
      <c r="BT79" s="273"/>
      <c r="BU79" s="273"/>
      <c r="BV79" s="273"/>
      <c r="BW79" s="273"/>
      <c r="BX79" s="273"/>
      <c r="BY79" s="273"/>
      <c r="BZ79" s="273"/>
      <c r="CA79" s="273"/>
      <c r="CB79" s="273"/>
      <c r="CC79" s="273"/>
      <c r="CD79" s="273"/>
      <c r="CE79" s="273"/>
      <c r="CF79" s="273"/>
      <c r="CG79" s="273"/>
      <c r="CH79" s="273"/>
      <c r="CI79" s="273"/>
      <c r="CJ79" s="273"/>
      <c r="CK79" s="273"/>
      <c r="CL79" s="273"/>
      <c r="CM79" s="273"/>
      <c r="CN79" s="273"/>
      <c r="CO79" s="273"/>
      <c r="CP79" s="273"/>
      <c r="CQ79" s="273"/>
      <c r="CR79" s="273"/>
      <c r="CS79" s="273"/>
      <c r="CT79" s="273"/>
      <c r="CU79" s="273"/>
      <c r="CV79" s="273"/>
      <c r="CW79" s="273"/>
      <c r="CX79" s="273"/>
      <c r="CY79" s="273"/>
      <c r="CZ79" s="273"/>
      <c r="DA79" s="273"/>
      <c r="DB79" s="273"/>
      <c r="DC79" s="273"/>
      <c r="DD79" s="273"/>
      <c r="DE79" s="273"/>
      <c r="DF79" s="273"/>
      <c r="DG79" s="273"/>
      <c r="DH79" s="273"/>
      <c r="DI79" s="273"/>
      <c r="DJ79" s="273"/>
      <c r="DK79" s="273"/>
      <c r="DL79" s="273"/>
      <c r="DM79" s="273"/>
      <c r="DN79" s="273"/>
      <c r="DO79" s="273"/>
      <c r="DP79" s="273"/>
      <c r="DQ79" s="273"/>
      <c r="DR79" s="273"/>
      <c r="DS79" s="273"/>
      <c r="DT79" s="273"/>
      <c r="DU79" s="273"/>
      <c r="DV79" s="273"/>
      <c r="DW79" s="273"/>
      <c r="DX79" s="273"/>
      <c r="DY79" s="273"/>
      <c r="DZ79" s="273"/>
      <c r="EA79" s="273"/>
      <c r="EB79" s="273"/>
      <c r="EC79" s="273"/>
      <c r="ED79" s="273"/>
      <c r="EE79" s="273"/>
      <c r="EF79" s="273"/>
      <c r="EG79" s="273"/>
      <c r="EH79" s="273"/>
      <c r="EI79" s="273"/>
      <c r="EJ79" s="273"/>
      <c r="EK79" s="273"/>
      <c r="EL79" s="273"/>
      <c r="EM79" s="273"/>
      <c r="EN79" s="273"/>
      <c r="EO79" s="273"/>
      <c r="EP79" s="273"/>
      <c r="EQ79" s="273"/>
      <c r="ER79" s="273"/>
      <c r="ES79" s="273"/>
      <c r="ET79" s="273"/>
      <c r="EU79" s="273"/>
      <c r="EV79" s="273"/>
      <c r="EW79" s="273"/>
      <c r="EX79" s="273"/>
      <c r="EY79" s="273"/>
      <c r="EZ79" s="273"/>
      <c r="FA79" s="273"/>
      <c r="FB79" s="273"/>
      <c r="FC79" s="273"/>
      <c r="FD79" s="273"/>
      <c r="FE79" s="273"/>
      <c r="FF79" s="273"/>
      <c r="FG79" s="273"/>
      <c r="FH79" s="273"/>
      <c r="FI79" s="273"/>
      <c r="FJ79" s="273"/>
      <c r="FK79" s="273"/>
      <c r="FL79" s="273"/>
      <c r="FM79" s="273"/>
      <c r="FN79" s="273"/>
      <c r="FO79" s="273"/>
      <c r="FP79" s="273"/>
      <c r="FQ79" s="273"/>
      <c r="FR79" s="273"/>
      <c r="FS79" s="273"/>
      <c r="FT79" s="273"/>
      <c r="FU79" s="273"/>
      <c r="FV79" s="273"/>
      <c r="FW79" s="273"/>
      <c r="FX79" s="273"/>
      <c r="FY79" s="273"/>
      <c r="FZ79" s="273"/>
      <c r="GA79" s="273"/>
      <c r="GB79" s="273"/>
      <c r="GC79" s="273"/>
      <c r="GD79" s="273"/>
      <c r="GE79" s="273"/>
      <c r="GF79" s="273"/>
      <c r="GG79" s="273"/>
      <c r="GH79" s="273"/>
      <c r="GI79" s="273"/>
      <c r="GJ79" s="273"/>
      <c r="GK79" s="273"/>
      <c r="GL79" s="273"/>
      <c r="GM79" s="273"/>
      <c r="GN79" s="273"/>
      <c r="GO79" s="273"/>
      <c r="GP79" s="273"/>
      <c r="GQ79" s="273"/>
      <c r="GR79" s="273"/>
      <c r="GS79" s="273"/>
      <c r="GT79" s="273"/>
      <c r="GU79" s="273"/>
      <c r="GV79" s="273"/>
      <c r="GW79" s="273"/>
      <c r="GX79" s="273"/>
      <c r="GY79" s="273"/>
      <c r="GZ79" s="273"/>
      <c r="HA79" s="273"/>
      <c r="HB79" s="273"/>
      <c r="HC79" s="273"/>
      <c r="HD79" s="273"/>
      <c r="HE79" s="273"/>
      <c r="HF79" s="273"/>
      <c r="HG79" s="273"/>
      <c r="HH79" s="273"/>
      <c r="HI79" s="273"/>
      <c r="HJ79" s="273"/>
      <c r="HK79" s="273"/>
      <c r="HL79" s="273"/>
      <c r="HM79" s="273"/>
      <c r="HN79" s="273"/>
      <c r="HO79" s="273"/>
      <c r="HP79" s="273"/>
      <c r="HQ79" s="273"/>
      <c r="HR79" s="273"/>
      <c r="HS79" s="273"/>
      <c r="HT79" s="273"/>
      <c r="HU79" s="273"/>
      <c r="HV79" s="273"/>
      <c r="HW79" s="273"/>
      <c r="HX79" s="273"/>
      <c r="HY79" s="273"/>
      <c r="HZ79" s="273"/>
      <c r="IA79" s="273"/>
      <c r="IB79" s="273"/>
      <c r="IC79" s="273"/>
      <c r="ID79" s="273"/>
      <c r="IE79" s="273"/>
      <c r="IF79" s="273"/>
      <c r="IG79" s="273"/>
      <c r="IH79" s="273"/>
      <c r="II79" s="273"/>
      <c r="IJ79" s="273"/>
      <c r="IK79" s="273"/>
      <c r="IL79" s="273"/>
      <c r="IM79" s="273"/>
      <c r="IN79" s="273"/>
      <c r="IO79" s="273"/>
      <c r="IP79" s="273"/>
      <c r="IQ79" s="273"/>
      <c r="IR79" s="273"/>
      <c r="IS79" s="273"/>
      <c r="IT79" s="273"/>
      <c r="IU79" s="273"/>
      <c r="IV79" s="273"/>
      <c r="IW79" s="273"/>
      <c r="IX79" s="273"/>
      <c r="IY79" s="273"/>
      <c r="IZ79" s="273"/>
      <c r="JA79" s="273"/>
      <c r="JB79" s="273"/>
      <c r="JC79" s="273"/>
      <c r="JD79" s="273"/>
      <c r="JE79" s="273"/>
      <c r="JF79" s="273"/>
      <c r="JG79" s="273"/>
      <c r="JH79" s="273"/>
      <c r="JI79" s="273"/>
      <c r="JJ79" s="273"/>
      <c r="JK79" s="273"/>
      <c r="JL79" s="273"/>
      <c r="JM79" s="273"/>
      <c r="JN79" s="273"/>
      <c r="JO79" s="273"/>
      <c r="JP79" s="273"/>
      <c r="JQ79" s="273"/>
      <c r="JR79" s="273"/>
      <c r="JS79" s="273"/>
      <c r="JT79" s="273"/>
      <c r="JU79" s="273"/>
      <c r="JV79" s="273"/>
      <c r="JW79" s="273"/>
      <c r="JX79" s="273"/>
      <c r="JY79" s="273"/>
      <c r="JZ79" s="273"/>
      <c r="KA79" s="273"/>
      <c r="KB79" s="273"/>
      <c r="KC79" s="273"/>
      <c r="KD79" s="273"/>
      <c r="KE79" s="273"/>
      <c r="KF79" s="273"/>
      <c r="KG79" s="273"/>
      <c r="KH79" s="273"/>
      <c r="KI79" s="273"/>
      <c r="KJ79" s="273"/>
      <c r="KK79" s="273"/>
      <c r="KL79" s="273"/>
      <c r="KM79" s="273"/>
      <c r="KN79" s="273"/>
      <c r="KO79" s="273"/>
      <c r="KP79" s="273"/>
      <c r="KQ79" s="273"/>
      <c r="KR79" s="273"/>
      <c r="KS79" s="273"/>
      <c r="KT79" s="273"/>
      <c r="KU79" s="273"/>
      <c r="KV79" s="273"/>
      <c r="KW79" s="273"/>
      <c r="KX79" s="273"/>
      <c r="KY79" s="273"/>
      <c r="KZ79" s="273"/>
      <c r="LA79" s="273"/>
      <c r="LB79" s="273"/>
      <c r="LC79" s="273"/>
      <c r="LD79" s="273"/>
      <c r="LE79" s="273"/>
      <c r="LF79" s="273"/>
      <c r="LG79" s="273"/>
      <c r="LH79" s="273"/>
      <c r="LI79" s="273"/>
      <c r="LJ79" s="273"/>
      <c r="LK79" s="273"/>
      <c r="LL79" s="273"/>
      <c r="LM79" s="273"/>
      <c r="LN79" s="273"/>
      <c r="LO79" s="273"/>
      <c r="LP79" s="273"/>
      <c r="LQ79" s="273"/>
      <c r="LR79" s="273"/>
      <c r="LS79" s="273"/>
      <c r="LT79" s="273"/>
      <c r="LU79" s="273"/>
      <c r="LV79" s="273"/>
      <c r="LW79" s="273"/>
      <c r="LX79" s="273"/>
      <c r="LY79" s="273"/>
      <c r="LZ79" s="273"/>
      <c r="MA79" s="273"/>
      <c r="MB79" s="273"/>
      <c r="MC79" s="273"/>
      <c r="MD79" s="273"/>
      <c r="ME79" s="273"/>
      <c r="MF79" s="273"/>
      <c r="MG79" s="273"/>
      <c r="MH79" s="273"/>
      <c r="MI79" s="273"/>
      <c r="MJ79" s="273"/>
      <c r="MK79" s="273"/>
      <c r="ML79" s="273"/>
      <c r="MM79" s="273"/>
      <c r="MN79" s="273"/>
      <c r="MO79" s="273"/>
      <c r="MP79" s="273"/>
      <c r="MQ79" s="273"/>
      <c r="MR79" s="273"/>
      <c r="MS79" s="273"/>
      <c r="MT79" s="273"/>
      <c r="MU79" s="273"/>
      <c r="MV79" s="273"/>
      <c r="MW79" s="273"/>
      <c r="MX79" s="273"/>
      <c r="MY79" s="273"/>
      <c r="MZ79" s="273"/>
      <c r="NA79" s="273"/>
      <c r="NB79" s="273"/>
      <c r="NC79" s="273"/>
      <c r="ND79" s="273"/>
      <c r="NE79" s="273"/>
      <c r="NF79" s="273"/>
      <c r="NG79" s="273"/>
      <c r="NH79" s="273"/>
      <c r="NI79" s="273"/>
      <c r="NJ79" s="273"/>
      <c r="NK79" s="273"/>
      <c r="NL79" s="273"/>
      <c r="NM79" s="273"/>
      <c r="NN79" s="273"/>
      <c r="NO79" s="273"/>
      <c r="NP79" s="273"/>
      <c r="NQ79" s="273"/>
      <c r="NR79" s="273"/>
      <c r="NS79" s="273"/>
      <c r="NT79" s="273"/>
      <c r="NU79" s="273"/>
      <c r="NV79" s="273"/>
      <c r="NW79" s="273"/>
      <c r="NX79" s="273"/>
      <c r="NY79" s="273"/>
      <c r="NZ79" s="273"/>
      <c r="OA79" s="273"/>
      <c r="OB79" s="273"/>
      <c r="OC79" s="273"/>
      <c r="OD79" s="273"/>
      <c r="OE79" s="273"/>
      <c r="OF79" s="273"/>
      <c r="OG79" s="273"/>
      <c r="OH79" s="273"/>
      <c r="OI79" s="273"/>
      <c r="OJ79" s="273"/>
      <c r="OK79" s="273"/>
      <c r="OL79" s="273"/>
      <c r="OM79" s="273"/>
      <c r="ON79" s="273"/>
      <c r="OO79" s="273"/>
      <c r="OP79" s="273"/>
      <c r="OQ79" s="273"/>
      <c r="OR79" s="273"/>
      <c r="OS79" s="273"/>
      <c r="OT79" s="273"/>
      <c r="OU79" s="273"/>
      <c r="OV79" s="273"/>
      <c r="OW79" s="273"/>
      <c r="OX79" s="273"/>
      <c r="OY79" s="273"/>
      <c r="OZ79" s="273"/>
      <c r="PA79" s="273"/>
      <c r="PB79" s="273"/>
      <c r="PC79" s="273"/>
      <c r="PD79" s="273"/>
      <c r="PE79" s="273"/>
      <c r="PF79" s="273"/>
      <c r="PG79" s="273"/>
      <c r="PH79" s="273"/>
      <c r="PI79" s="273"/>
      <c r="PJ79" s="273"/>
      <c r="PK79" s="273"/>
      <c r="PL79" s="273"/>
      <c r="PM79" s="273"/>
      <c r="PN79" s="273"/>
      <c r="PO79" s="273"/>
      <c r="PP79" s="273"/>
      <c r="PQ79" s="273"/>
      <c r="PR79" s="273"/>
      <c r="PS79" s="273"/>
      <c r="PT79" s="273"/>
      <c r="PU79" s="273"/>
      <c r="PV79" s="273"/>
      <c r="PW79" s="273"/>
      <c r="PX79" s="273"/>
      <c r="PY79" s="273"/>
      <c r="PZ79" s="273"/>
      <c r="QA79" s="273"/>
      <c r="QB79" s="273"/>
      <c r="QC79" s="273"/>
      <c r="QD79" s="273"/>
      <c r="QE79" s="273"/>
      <c r="QF79" s="273"/>
      <c r="QG79" s="273"/>
      <c r="QH79" s="273"/>
      <c r="QI79" s="273"/>
      <c r="QJ79" s="273"/>
      <c r="QK79" s="273"/>
      <c r="QL79" s="273"/>
      <c r="QM79" s="273"/>
      <c r="QN79" s="273"/>
      <c r="QO79" s="273"/>
      <c r="QP79" s="273"/>
      <c r="QQ79" s="273"/>
      <c r="QR79" s="273"/>
      <c r="QS79" s="273"/>
      <c r="QT79" s="273"/>
      <c r="QU79" s="273"/>
      <c r="QV79" s="273"/>
      <c r="QW79" s="273"/>
      <c r="QX79" s="273"/>
      <c r="QY79" s="273"/>
      <c r="QZ79" s="273"/>
      <c r="RA79" s="273"/>
      <c r="RB79" s="273"/>
      <c r="RC79" s="273"/>
      <c r="RD79" s="273"/>
      <c r="RE79" s="273"/>
      <c r="RF79" s="273"/>
      <c r="RG79" s="273"/>
      <c r="RH79" s="273"/>
      <c r="RI79" s="273"/>
      <c r="RJ79" s="273"/>
      <c r="RK79" s="273"/>
      <c r="RL79" s="273"/>
      <c r="RM79" s="273"/>
      <c r="RN79" s="273"/>
      <c r="RO79" s="273"/>
      <c r="RP79" s="273"/>
      <c r="RQ79" s="273"/>
      <c r="RR79" s="273"/>
      <c r="RS79" s="273"/>
      <c r="RT79" s="273"/>
      <c r="RU79" s="273"/>
      <c r="RV79" s="273"/>
      <c r="RW79" s="273"/>
      <c r="RX79" s="273"/>
      <c r="RY79" s="273"/>
      <c r="RZ79" s="273"/>
      <c r="SA79" s="273"/>
      <c r="SB79" s="273"/>
      <c r="SC79" s="273"/>
      <c r="SD79" s="273"/>
      <c r="SE79" s="273"/>
      <c r="SF79" s="273"/>
      <c r="SG79" s="273"/>
      <c r="SH79" s="273"/>
      <c r="SI79" s="273"/>
      <c r="SJ79" s="273"/>
      <c r="SK79" s="273"/>
      <c r="SL79" s="273"/>
      <c r="SM79" s="273"/>
      <c r="SN79" s="273"/>
      <c r="SO79" s="273"/>
      <c r="SP79" s="273"/>
      <c r="SQ79" s="273"/>
      <c r="SR79" s="273"/>
      <c r="SS79" s="273"/>
      <c r="ST79" s="273"/>
      <c r="SU79" s="273"/>
      <c r="SV79" s="273"/>
      <c r="SW79" s="273"/>
      <c r="SX79" s="273"/>
      <c r="SY79" s="273"/>
      <c r="SZ79" s="273"/>
      <c r="TA79" s="273"/>
      <c r="TB79" s="273"/>
      <c r="TC79" s="273"/>
      <c r="TD79" s="273"/>
      <c r="TE79" s="273"/>
      <c r="TF79" s="273"/>
      <c r="TG79" s="273"/>
      <c r="TH79" s="273"/>
      <c r="TI79" s="273"/>
      <c r="TJ79" s="273"/>
      <c r="TK79" s="273"/>
      <c r="TL79" s="273"/>
      <c r="TM79" s="273"/>
      <c r="TN79" s="273"/>
      <c r="TO79" s="273"/>
      <c r="TP79" s="273"/>
      <c r="TQ79" s="273"/>
      <c r="TR79" s="273"/>
      <c r="TS79" s="273"/>
      <c r="TT79" s="273"/>
      <c r="TU79" s="273"/>
      <c r="TV79" s="273"/>
      <c r="TW79" s="273"/>
      <c r="TX79" s="273"/>
      <c r="TY79" s="273"/>
      <c r="TZ79" s="273"/>
      <c r="UA79" s="273"/>
      <c r="UB79" s="273"/>
      <c r="UC79" s="273"/>
      <c r="UD79" s="273"/>
      <c r="UE79" s="273"/>
      <c r="UF79" s="273"/>
      <c r="UG79" s="273"/>
      <c r="UH79" s="273"/>
      <c r="UI79" s="273"/>
      <c r="UJ79" s="273"/>
      <c r="UK79" s="273"/>
      <c r="UL79" s="273"/>
      <c r="UM79" s="273"/>
      <c r="UN79" s="273"/>
      <c r="UO79" s="273"/>
      <c r="UP79" s="273"/>
      <c r="UQ79" s="273"/>
      <c r="UR79" s="273"/>
      <c r="US79" s="273"/>
      <c r="UT79" s="273"/>
      <c r="UU79" s="273"/>
      <c r="UV79" s="273"/>
      <c r="UW79" s="273"/>
      <c r="UX79" s="273"/>
      <c r="UY79" s="273"/>
      <c r="UZ79" s="273"/>
      <c r="VA79" s="273"/>
      <c r="VB79" s="273"/>
      <c r="VC79" s="273"/>
      <c r="VD79" s="273"/>
      <c r="VE79" s="273"/>
      <c r="VF79" s="273"/>
      <c r="VG79" s="273"/>
      <c r="VH79" s="273"/>
      <c r="VI79" s="273"/>
      <c r="VJ79" s="273"/>
      <c r="VK79" s="273"/>
      <c r="VL79" s="273"/>
      <c r="VM79" s="273"/>
      <c r="VN79" s="273"/>
      <c r="VO79" s="273"/>
      <c r="VP79" s="273"/>
      <c r="VQ79" s="273"/>
      <c r="VR79" s="273"/>
      <c r="VS79" s="273"/>
      <c r="VT79" s="273"/>
      <c r="VU79" s="273"/>
      <c r="VV79" s="273"/>
      <c r="VW79" s="273"/>
      <c r="VX79" s="273"/>
      <c r="VY79" s="273"/>
      <c r="VZ79" s="273"/>
      <c r="WA79" s="273"/>
      <c r="WB79" s="273"/>
      <c r="WC79" s="273"/>
      <c r="WD79" s="273"/>
      <c r="WE79" s="273"/>
      <c r="WF79" s="273"/>
      <c r="WG79" s="273"/>
      <c r="WH79" s="273"/>
      <c r="WI79" s="273"/>
      <c r="WJ79" s="273"/>
      <c r="WK79" s="273"/>
      <c r="WL79" s="273"/>
      <c r="WM79" s="273"/>
      <c r="WN79" s="273"/>
      <c r="WO79" s="273"/>
      <c r="WP79" s="273"/>
      <c r="WQ79" s="273"/>
      <c r="WR79" s="273"/>
      <c r="WS79" s="273"/>
      <c r="WT79" s="273"/>
      <c r="WU79" s="273"/>
      <c r="WV79" s="273"/>
      <c r="WW79" s="273"/>
      <c r="WX79" s="273"/>
      <c r="WY79" s="273"/>
      <c r="WZ79" s="273"/>
      <c r="XA79" s="273"/>
      <c r="XB79" s="273"/>
      <c r="XC79" s="273"/>
      <c r="XD79" s="273"/>
      <c r="XE79" s="273"/>
      <c r="XF79" s="273"/>
      <c r="XG79" s="273"/>
      <c r="XH79" s="273"/>
      <c r="XI79" s="273"/>
      <c r="XJ79" s="273"/>
      <c r="XK79" s="273"/>
      <c r="XL79" s="273"/>
      <c r="XM79" s="273"/>
      <c r="XN79" s="273"/>
      <c r="XO79" s="273"/>
      <c r="XP79" s="273"/>
      <c r="XQ79" s="273"/>
      <c r="XR79" s="273"/>
      <c r="XS79" s="273"/>
      <c r="XT79" s="273"/>
      <c r="XU79" s="273"/>
      <c r="XV79" s="273"/>
      <c r="XW79" s="273"/>
      <c r="XX79" s="273"/>
      <c r="XY79" s="273"/>
      <c r="XZ79" s="273"/>
      <c r="YA79" s="273"/>
      <c r="YB79" s="273"/>
      <c r="YC79" s="273"/>
      <c r="YD79" s="273"/>
      <c r="YE79" s="273"/>
      <c r="YF79" s="273"/>
      <c r="YG79" s="273"/>
      <c r="YH79" s="273"/>
      <c r="YI79" s="273"/>
      <c r="YJ79" s="273"/>
      <c r="YK79" s="273"/>
      <c r="YL79" s="273"/>
      <c r="YM79" s="273"/>
      <c r="YN79" s="273"/>
      <c r="YO79" s="273"/>
      <c r="YP79" s="273"/>
      <c r="YQ79" s="273"/>
      <c r="YR79" s="273"/>
      <c r="YS79" s="273"/>
      <c r="YT79" s="273"/>
      <c r="YU79" s="273"/>
      <c r="YV79" s="273"/>
      <c r="YW79" s="273"/>
      <c r="YX79" s="273"/>
      <c r="YY79" s="273"/>
      <c r="YZ79" s="273"/>
      <c r="ZA79" s="273"/>
      <c r="ZB79" s="273"/>
      <c r="ZC79" s="273"/>
      <c r="ZD79" s="273"/>
      <c r="ZE79" s="273"/>
      <c r="ZF79" s="273"/>
      <c r="ZG79" s="273"/>
      <c r="ZH79" s="273"/>
      <c r="ZI79" s="273"/>
      <c r="ZJ79" s="273"/>
      <c r="ZK79" s="273"/>
      <c r="ZL79" s="273"/>
      <c r="ZM79" s="273"/>
      <c r="ZN79" s="273"/>
      <c r="ZO79" s="273"/>
      <c r="ZP79" s="273"/>
      <c r="ZQ79" s="273"/>
      <c r="ZR79" s="273"/>
      <c r="ZS79" s="273"/>
      <c r="ZT79" s="273"/>
      <c r="ZU79" s="273"/>
      <c r="ZV79" s="273"/>
      <c r="ZW79" s="273"/>
      <c r="ZX79" s="273"/>
      <c r="ZY79" s="273"/>
      <c r="ZZ79" s="273"/>
      <c r="AAA79" s="273"/>
      <c r="AAB79" s="273"/>
      <c r="AAC79" s="273"/>
      <c r="AAD79" s="273"/>
      <c r="AAE79" s="273"/>
      <c r="AAF79" s="273"/>
      <c r="AAG79" s="273"/>
      <c r="AAH79" s="273"/>
      <c r="AAI79" s="273"/>
      <c r="AAJ79" s="273"/>
      <c r="AAK79" s="273"/>
      <c r="AAL79" s="273"/>
      <c r="AAM79" s="273"/>
      <c r="AAN79" s="273"/>
      <c r="AAO79" s="273"/>
      <c r="AAP79" s="273"/>
      <c r="AAQ79" s="273"/>
      <c r="AAR79" s="273"/>
      <c r="AAS79" s="273"/>
      <c r="AAT79" s="273"/>
      <c r="AAU79" s="273"/>
      <c r="AAV79" s="273"/>
      <c r="AAW79" s="273"/>
      <c r="AAX79" s="273"/>
      <c r="AAY79" s="273"/>
      <c r="AAZ79" s="273"/>
      <c r="ABA79" s="273"/>
      <c r="ABB79" s="273"/>
      <c r="ABC79" s="273"/>
      <c r="ABD79" s="273"/>
      <c r="ABE79" s="273"/>
      <c r="ABF79" s="273"/>
      <c r="ABG79" s="273"/>
      <c r="ABH79" s="273"/>
      <c r="ABI79" s="273"/>
      <c r="ABJ79" s="273"/>
      <c r="ABK79" s="273"/>
      <c r="ABL79" s="273"/>
      <c r="ABM79" s="273"/>
      <c r="ABN79" s="273"/>
      <c r="ABO79" s="273"/>
      <c r="ABP79" s="273"/>
      <c r="ABQ79" s="273"/>
      <c r="ABR79" s="273"/>
      <c r="ABS79" s="273"/>
      <c r="ABT79" s="273"/>
      <c r="ABU79" s="273"/>
      <c r="ABV79" s="273"/>
      <c r="ABW79" s="273"/>
      <c r="ABX79" s="273"/>
      <c r="ABY79" s="273"/>
      <c r="ABZ79" s="273"/>
      <c r="ACA79" s="273"/>
      <c r="ACB79" s="273"/>
      <c r="ACC79" s="273"/>
      <c r="ACD79" s="273"/>
      <c r="ACE79" s="273"/>
      <c r="ACF79" s="273"/>
      <c r="ACG79" s="273"/>
      <c r="ACH79" s="273"/>
      <c r="ACI79" s="273"/>
      <c r="ACJ79" s="273"/>
      <c r="ACK79" s="273"/>
      <c r="ACL79" s="273"/>
      <c r="ACM79" s="273"/>
      <c r="ACN79" s="273"/>
      <c r="ACO79" s="273"/>
      <c r="ACP79" s="273"/>
      <c r="ACQ79" s="273"/>
      <c r="ACR79" s="273"/>
      <c r="ACS79" s="273"/>
      <c r="ACT79" s="273"/>
      <c r="ACU79" s="273"/>
      <c r="ACV79" s="273"/>
      <c r="ACW79" s="273"/>
      <c r="ACX79" s="273"/>
      <c r="ACY79" s="273"/>
      <c r="ACZ79" s="273"/>
      <c r="ADA79" s="273"/>
      <c r="ADB79" s="273"/>
      <c r="ADC79" s="273"/>
      <c r="ADD79" s="273"/>
      <c r="ADE79" s="273"/>
      <c r="ADF79" s="273"/>
      <c r="ADG79" s="273"/>
      <c r="ADH79" s="273"/>
      <c r="ADI79" s="273"/>
      <c r="ADJ79" s="273"/>
      <c r="ADK79" s="273"/>
      <c r="ADL79" s="273"/>
      <c r="ADM79" s="273"/>
      <c r="ADN79" s="273"/>
      <c r="ADO79" s="273"/>
      <c r="ADP79" s="273"/>
      <c r="ADQ79" s="273"/>
      <c r="ADR79" s="273"/>
      <c r="ADS79" s="273"/>
      <c r="ADT79" s="273"/>
      <c r="ADU79" s="273"/>
      <c r="ADV79" s="273"/>
      <c r="ADW79" s="273"/>
      <c r="ADX79" s="273"/>
      <c r="ADY79" s="273"/>
      <c r="ADZ79" s="273"/>
      <c r="AEA79" s="273"/>
      <c r="AEB79" s="273"/>
      <c r="AEC79" s="273"/>
      <c r="AED79" s="273"/>
      <c r="AEE79" s="273"/>
      <c r="AEF79" s="273"/>
      <c r="AEG79" s="273"/>
      <c r="AEH79" s="273"/>
      <c r="AEI79" s="273"/>
      <c r="AEJ79" s="273"/>
      <c r="AEK79" s="273"/>
      <c r="AEL79" s="273"/>
      <c r="AEM79" s="273"/>
      <c r="AEN79" s="273"/>
      <c r="AEO79" s="273"/>
      <c r="AEP79" s="273"/>
      <c r="AEQ79" s="273"/>
      <c r="AER79" s="273"/>
      <c r="AES79" s="273"/>
      <c r="AET79" s="273"/>
      <c r="AEU79" s="273"/>
      <c r="AEV79" s="273"/>
      <c r="AEW79" s="273"/>
      <c r="AEX79" s="273"/>
      <c r="AEY79" s="273"/>
      <c r="AEZ79" s="273"/>
      <c r="AFA79" s="273"/>
      <c r="AFB79" s="273"/>
      <c r="AFC79" s="273"/>
      <c r="AFD79" s="273"/>
      <c r="AFE79" s="273"/>
      <c r="AFF79" s="273"/>
      <c r="AFG79" s="273"/>
      <c r="AFH79" s="273"/>
      <c r="AFI79" s="273"/>
      <c r="AFJ79" s="273"/>
      <c r="AFK79" s="273"/>
      <c r="AFL79" s="273"/>
      <c r="AFM79" s="273"/>
      <c r="AFN79" s="273"/>
      <c r="AFO79" s="273"/>
      <c r="AFP79" s="273"/>
      <c r="AFQ79" s="273"/>
      <c r="AFR79" s="273"/>
      <c r="AFS79" s="273"/>
      <c r="AFT79" s="273"/>
      <c r="AFU79" s="273"/>
      <c r="AFV79" s="273"/>
      <c r="AFW79" s="273"/>
      <c r="AFX79" s="273"/>
      <c r="AFY79" s="273"/>
      <c r="AFZ79" s="273"/>
      <c r="AGA79" s="273"/>
      <c r="AGB79" s="273"/>
      <c r="AGC79" s="273"/>
      <c r="AGD79" s="273"/>
      <c r="AGE79" s="273"/>
      <c r="AGF79" s="273"/>
      <c r="AGG79" s="273"/>
      <c r="AGH79" s="273"/>
      <c r="AGI79" s="273"/>
      <c r="AGJ79" s="273"/>
      <c r="AGK79" s="273"/>
      <c r="AGL79" s="273"/>
      <c r="AGM79" s="273"/>
      <c r="AGN79" s="273"/>
      <c r="AGO79" s="273"/>
      <c r="AGP79" s="273"/>
      <c r="AGQ79" s="273"/>
      <c r="AGR79" s="273"/>
      <c r="AGS79" s="273"/>
      <c r="AGT79" s="273"/>
      <c r="AGU79" s="273"/>
      <c r="AGV79" s="273"/>
      <c r="AGW79" s="273"/>
      <c r="AGX79" s="273"/>
      <c r="AGY79" s="273"/>
      <c r="AGZ79" s="273"/>
      <c r="AHA79" s="273"/>
      <c r="AHB79" s="273"/>
      <c r="AHC79" s="273"/>
      <c r="AHD79" s="273"/>
      <c r="AHE79" s="273"/>
      <c r="AHF79" s="273"/>
      <c r="AHG79" s="273"/>
      <c r="AHH79" s="273"/>
      <c r="AHI79" s="273"/>
      <c r="AHJ79" s="273"/>
      <c r="AHK79" s="273"/>
      <c r="AHL79" s="273"/>
      <c r="AHM79" s="273"/>
      <c r="AHN79" s="273"/>
      <c r="AHO79" s="273"/>
      <c r="AHP79" s="273"/>
      <c r="AHQ79" s="273"/>
      <c r="AHR79" s="273"/>
      <c r="AHS79" s="273"/>
      <c r="AHT79" s="273"/>
      <c r="AHU79" s="273"/>
      <c r="AHV79" s="273"/>
      <c r="AHW79" s="273"/>
      <c r="AHX79" s="273"/>
      <c r="AHY79" s="273"/>
      <c r="AHZ79" s="273"/>
      <c r="AIA79" s="273"/>
      <c r="AIB79" s="273"/>
      <c r="AIC79" s="273"/>
      <c r="AID79" s="273"/>
      <c r="AIE79" s="273"/>
      <c r="AIF79" s="273"/>
      <c r="AIG79" s="273"/>
      <c r="AIH79" s="273"/>
      <c r="AII79" s="273"/>
      <c r="AIJ79" s="273"/>
      <c r="AIK79" s="273"/>
      <c r="AIL79" s="273"/>
      <c r="AIM79" s="273"/>
      <c r="AIN79" s="273"/>
      <c r="AIO79" s="273"/>
      <c r="AIP79" s="273"/>
      <c r="AIQ79" s="273"/>
      <c r="AIR79" s="273"/>
      <c r="AIS79" s="273"/>
      <c r="AIT79" s="273"/>
      <c r="AIU79" s="273"/>
      <c r="AIV79" s="273"/>
      <c r="AIW79" s="273"/>
      <c r="AIX79" s="273"/>
      <c r="AIY79" s="273"/>
      <c r="AIZ79" s="273"/>
      <c r="AJA79" s="273"/>
      <c r="AJB79" s="273"/>
      <c r="AJC79" s="273"/>
      <c r="AJD79" s="273"/>
      <c r="AJE79" s="273"/>
      <c r="AJF79" s="273"/>
      <c r="AJG79" s="273"/>
      <c r="AJH79" s="273"/>
      <c r="AJI79" s="273"/>
      <c r="AJJ79" s="273"/>
      <c r="AJK79" s="273"/>
      <c r="AJL79" s="273"/>
      <c r="AJM79" s="273"/>
      <c r="AJN79" s="273"/>
      <c r="AJO79" s="273"/>
      <c r="AJP79" s="273"/>
      <c r="AJQ79" s="273"/>
      <c r="AJR79" s="273"/>
      <c r="AJS79" s="273"/>
      <c r="AJT79" s="273"/>
      <c r="AJU79" s="273"/>
      <c r="AJV79" s="273"/>
      <c r="AJW79" s="273"/>
      <c r="AJX79" s="273"/>
      <c r="AJY79" s="273"/>
      <c r="AJZ79" s="273"/>
      <c r="AKA79" s="273"/>
      <c r="AKB79" s="273"/>
      <c r="AKC79" s="273"/>
      <c r="AKD79" s="273"/>
      <c r="AKE79" s="273"/>
      <c r="AKF79" s="273"/>
      <c r="AKG79" s="273"/>
      <c r="AKH79" s="273"/>
      <c r="AKI79" s="273"/>
      <c r="AKJ79" s="273"/>
      <c r="AKK79" s="273"/>
      <c r="AKL79" s="273"/>
      <c r="AKM79" s="273"/>
      <c r="AKN79" s="273"/>
      <c r="AKO79" s="273"/>
      <c r="AKP79" s="273"/>
      <c r="AKQ79" s="273"/>
      <c r="AKR79" s="273"/>
      <c r="AKS79" s="273"/>
      <c r="AKT79" s="273"/>
      <c r="AKU79" s="273"/>
      <c r="AKV79" s="273"/>
      <c r="AKW79" s="273"/>
      <c r="AKX79" s="273"/>
      <c r="AKY79" s="273"/>
      <c r="AKZ79" s="273"/>
      <c r="ALA79" s="273"/>
      <c r="ALB79" s="273"/>
      <c r="ALC79" s="273"/>
      <c r="ALD79" s="273"/>
      <c r="ALE79" s="273"/>
      <c r="ALF79" s="273"/>
      <c r="ALG79" s="273"/>
      <c r="ALH79" s="273"/>
      <c r="ALI79" s="273"/>
      <c r="ALJ79" s="273"/>
      <c r="ALK79" s="273"/>
      <c r="ALL79" s="273"/>
      <c r="ALM79" s="273"/>
      <c r="ALN79" s="273"/>
      <c r="ALO79" s="273"/>
      <c r="ALP79" s="273"/>
      <c r="ALQ79" s="273"/>
      <c r="ALR79" s="273"/>
      <c r="ALS79" s="273"/>
      <c r="ALT79" s="273"/>
      <c r="ALU79" s="273"/>
      <c r="ALV79" s="273"/>
      <c r="ALW79" s="273"/>
      <c r="ALX79" s="273"/>
      <c r="ALY79" s="273"/>
      <c r="ALZ79" s="273"/>
      <c r="AMA79" s="273"/>
      <c r="AMB79" s="273"/>
      <c r="AMC79" s="273"/>
      <c r="AMD79" s="273"/>
      <c r="AME79" s="273"/>
      <c r="AMF79" s="273"/>
      <c r="AMG79" s="273"/>
      <c r="AMH79" s="273"/>
      <c r="AMI79" s="273"/>
      <c r="AMJ79" s="273"/>
    </row>
    <row r="80" spans="1:1024" ht="26.25" customHeight="1" x14ac:dyDescent="0.2">
      <c r="A80" s="341">
        <v>69</v>
      </c>
      <c r="B80" s="342">
        <v>2</v>
      </c>
      <c r="C80" s="368"/>
      <c r="D80" s="1627" t="s">
        <v>91</v>
      </c>
      <c r="E80" s="344" t="s">
        <v>49</v>
      </c>
      <c r="F80" s="383"/>
      <c r="G80" s="383"/>
      <c r="H80" s="359"/>
      <c r="I80" s="359"/>
      <c r="J80" s="384"/>
      <c r="K80" s="348"/>
      <c r="L80" s="348"/>
      <c r="M80" s="348"/>
      <c r="N80" s="348"/>
      <c r="O80" s="348"/>
      <c r="P80" s="349"/>
      <c r="Q80" s="349"/>
      <c r="R80" s="367"/>
      <c r="S80" s="351"/>
      <c r="T80" s="362">
        <v>69</v>
      </c>
      <c r="U80" s="1624" t="s">
        <v>91</v>
      </c>
      <c r="V80" s="363" t="s">
        <v>49</v>
      </c>
      <c r="W80" s="383"/>
      <c r="X80" s="383"/>
      <c r="Y80" s="359"/>
      <c r="Z80" s="359"/>
      <c r="AA80" s="384"/>
      <c r="AB80" s="364"/>
      <c r="AC80" s="355"/>
      <c r="AD80" s="355"/>
      <c r="AE80" s="356"/>
      <c r="AF80" s="365"/>
      <c r="AG80" s="365"/>
      <c r="AH80" s="365"/>
      <c r="AI80" s="365"/>
      <c r="AJ80" s="365"/>
      <c r="AK80" s="365"/>
      <c r="AL80" s="365"/>
      <c r="AM80" s="365"/>
      <c r="AN80" s="365"/>
      <c r="AO80" s="365"/>
      <c r="AP80" s="365"/>
      <c r="AQ80" s="365"/>
      <c r="AR80" s="358"/>
      <c r="AS80" s="358"/>
      <c r="AT80" s="359"/>
      <c r="AU80" s="359"/>
      <c r="AV80" s="359"/>
      <c r="AW80" s="359"/>
      <c r="AX80" s="359"/>
      <c r="AY80" s="359"/>
      <c r="AZ80" s="359"/>
      <c r="BA80" s="359"/>
      <c r="BB80" s="364"/>
      <c r="BC80" s="364"/>
      <c r="BD80" s="355"/>
      <c r="BE80" s="355"/>
      <c r="BF80" s="273"/>
      <c r="BG80" s="273"/>
      <c r="BH80" s="273"/>
      <c r="BI80" s="273"/>
      <c r="BJ80" s="273"/>
      <c r="BK80" s="273"/>
      <c r="BL80" s="273"/>
      <c r="BM80" s="273"/>
      <c r="BN80" s="273"/>
      <c r="BO80" s="273"/>
      <c r="BP80" s="273"/>
      <c r="BQ80" s="273"/>
      <c r="BR80" s="273"/>
      <c r="BS80" s="273"/>
      <c r="BT80" s="273"/>
      <c r="BU80" s="273"/>
      <c r="BV80" s="273"/>
      <c r="BW80" s="273"/>
      <c r="BX80" s="273"/>
      <c r="BY80" s="273"/>
      <c r="BZ80" s="273"/>
      <c r="CA80" s="273"/>
      <c r="CB80" s="273"/>
      <c r="CC80" s="273"/>
      <c r="CD80" s="273"/>
      <c r="CE80" s="273"/>
      <c r="CF80" s="273"/>
      <c r="CG80" s="273"/>
      <c r="CH80" s="273"/>
      <c r="CI80" s="273"/>
      <c r="CJ80" s="273"/>
      <c r="CK80" s="273"/>
      <c r="CL80" s="273"/>
      <c r="CM80" s="273"/>
      <c r="CN80" s="273"/>
      <c r="CO80" s="273"/>
      <c r="CP80" s="273"/>
      <c r="CQ80" s="273"/>
      <c r="CR80" s="273"/>
      <c r="CS80" s="273"/>
      <c r="CT80" s="273"/>
      <c r="CU80" s="273"/>
      <c r="CV80" s="273"/>
      <c r="CW80" s="273"/>
      <c r="CX80" s="273"/>
      <c r="CY80" s="273"/>
      <c r="CZ80" s="273"/>
      <c r="DA80" s="273"/>
      <c r="DB80" s="273"/>
      <c r="DC80" s="273"/>
      <c r="DD80" s="273"/>
      <c r="DE80" s="273"/>
      <c r="DF80" s="273"/>
      <c r="DG80" s="273"/>
      <c r="DH80" s="273"/>
      <c r="DI80" s="273"/>
      <c r="DJ80" s="273"/>
      <c r="DK80" s="273"/>
      <c r="DL80" s="273"/>
      <c r="DM80" s="273"/>
      <c r="DN80" s="273"/>
      <c r="DO80" s="273"/>
      <c r="DP80" s="273"/>
      <c r="DQ80" s="273"/>
      <c r="DR80" s="273"/>
      <c r="DS80" s="273"/>
      <c r="DT80" s="273"/>
      <c r="DU80" s="273"/>
      <c r="DV80" s="273"/>
      <c r="DW80" s="273"/>
      <c r="DX80" s="273"/>
      <c r="DY80" s="273"/>
      <c r="DZ80" s="273"/>
      <c r="EA80" s="273"/>
      <c r="EB80" s="273"/>
      <c r="EC80" s="273"/>
      <c r="ED80" s="273"/>
      <c r="EE80" s="273"/>
      <c r="EF80" s="273"/>
      <c r="EG80" s="273"/>
      <c r="EH80" s="273"/>
      <c r="EI80" s="273"/>
      <c r="EJ80" s="273"/>
      <c r="EK80" s="273"/>
      <c r="EL80" s="273"/>
      <c r="EM80" s="273"/>
      <c r="EN80" s="273"/>
      <c r="EO80" s="273"/>
      <c r="EP80" s="273"/>
      <c r="EQ80" s="273"/>
      <c r="ER80" s="273"/>
      <c r="ES80" s="273"/>
      <c r="ET80" s="273"/>
      <c r="EU80" s="273"/>
      <c r="EV80" s="273"/>
      <c r="EW80" s="273"/>
      <c r="EX80" s="273"/>
      <c r="EY80" s="273"/>
      <c r="EZ80" s="273"/>
      <c r="FA80" s="273"/>
      <c r="FB80" s="273"/>
      <c r="FC80" s="273"/>
      <c r="FD80" s="273"/>
      <c r="FE80" s="273"/>
      <c r="FF80" s="273"/>
      <c r="FG80" s="273"/>
      <c r="FH80" s="273"/>
      <c r="FI80" s="273"/>
      <c r="FJ80" s="273"/>
      <c r="FK80" s="273"/>
      <c r="FL80" s="273"/>
      <c r="FM80" s="273"/>
      <c r="FN80" s="273"/>
      <c r="FO80" s="273"/>
      <c r="FP80" s="273"/>
      <c r="FQ80" s="273"/>
      <c r="FR80" s="273"/>
      <c r="FS80" s="273"/>
      <c r="FT80" s="273"/>
      <c r="FU80" s="273"/>
      <c r="FV80" s="273"/>
      <c r="FW80" s="273"/>
      <c r="FX80" s="273"/>
      <c r="FY80" s="273"/>
      <c r="FZ80" s="273"/>
      <c r="GA80" s="273"/>
      <c r="GB80" s="273"/>
      <c r="GC80" s="273"/>
      <c r="GD80" s="273"/>
      <c r="GE80" s="273"/>
      <c r="GF80" s="273"/>
      <c r="GG80" s="273"/>
      <c r="GH80" s="273"/>
      <c r="GI80" s="273"/>
      <c r="GJ80" s="273"/>
      <c r="GK80" s="273"/>
      <c r="GL80" s="273"/>
      <c r="GM80" s="273"/>
      <c r="GN80" s="273"/>
      <c r="GO80" s="273"/>
      <c r="GP80" s="273"/>
      <c r="GQ80" s="273"/>
      <c r="GR80" s="273"/>
      <c r="GS80" s="273"/>
      <c r="GT80" s="273"/>
      <c r="GU80" s="273"/>
      <c r="GV80" s="273"/>
      <c r="GW80" s="273"/>
      <c r="GX80" s="273"/>
      <c r="GY80" s="273"/>
      <c r="GZ80" s="273"/>
      <c r="HA80" s="273"/>
      <c r="HB80" s="273"/>
      <c r="HC80" s="273"/>
      <c r="HD80" s="273"/>
      <c r="HE80" s="273"/>
      <c r="HF80" s="273"/>
      <c r="HG80" s="273"/>
      <c r="HH80" s="273"/>
      <c r="HI80" s="273"/>
      <c r="HJ80" s="273"/>
      <c r="HK80" s="273"/>
      <c r="HL80" s="273"/>
      <c r="HM80" s="273"/>
      <c r="HN80" s="273"/>
      <c r="HO80" s="273"/>
      <c r="HP80" s="273"/>
      <c r="HQ80" s="273"/>
      <c r="HR80" s="273"/>
      <c r="HS80" s="273"/>
      <c r="HT80" s="273"/>
      <c r="HU80" s="273"/>
      <c r="HV80" s="273"/>
      <c r="HW80" s="273"/>
      <c r="HX80" s="273"/>
      <c r="HY80" s="273"/>
      <c r="HZ80" s="273"/>
      <c r="IA80" s="273"/>
      <c r="IB80" s="273"/>
      <c r="IC80" s="273"/>
      <c r="ID80" s="273"/>
      <c r="IE80" s="273"/>
      <c r="IF80" s="273"/>
      <c r="IG80" s="273"/>
      <c r="IH80" s="273"/>
      <c r="II80" s="273"/>
      <c r="IJ80" s="273"/>
      <c r="IK80" s="273"/>
      <c r="IL80" s="273"/>
      <c r="IM80" s="273"/>
      <c r="IN80" s="273"/>
      <c r="IO80" s="273"/>
      <c r="IP80" s="273"/>
      <c r="IQ80" s="273"/>
      <c r="IR80" s="273"/>
      <c r="IS80" s="273"/>
      <c r="IT80" s="273"/>
      <c r="IU80" s="273"/>
      <c r="IV80" s="273"/>
      <c r="IW80" s="273"/>
      <c r="IX80" s="273"/>
      <c r="IY80" s="273"/>
      <c r="IZ80" s="273"/>
      <c r="JA80" s="273"/>
      <c r="JB80" s="273"/>
      <c r="JC80" s="273"/>
      <c r="JD80" s="273"/>
      <c r="JE80" s="273"/>
      <c r="JF80" s="273"/>
      <c r="JG80" s="273"/>
      <c r="JH80" s="273"/>
      <c r="JI80" s="273"/>
      <c r="JJ80" s="273"/>
      <c r="JK80" s="273"/>
      <c r="JL80" s="273"/>
      <c r="JM80" s="273"/>
      <c r="JN80" s="273"/>
      <c r="JO80" s="273"/>
      <c r="JP80" s="273"/>
      <c r="JQ80" s="273"/>
      <c r="JR80" s="273"/>
      <c r="JS80" s="273"/>
      <c r="JT80" s="273"/>
      <c r="JU80" s="273"/>
      <c r="JV80" s="273"/>
      <c r="JW80" s="273"/>
      <c r="JX80" s="273"/>
      <c r="JY80" s="273"/>
      <c r="JZ80" s="273"/>
      <c r="KA80" s="273"/>
      <c r="KB80" s="273"/>
      <c r="KC80" s="273"/>
      <c r="KD80" s="273"/>
      <c r="KE80" s="273"/>
      <c r="KF80" s="273"/>
      <c r="KG80" s="273"/>
      <c r="KH80" s="273"/>
      <c r="KI80" s="273"/>
      <c r="KJ80" s="273"/>
      <c r="KK80" s="273"/>
      <c r="KL80" s="273"/>
      <c r="KM80" s="273"/>
      <c r="KN80" s="273"/>
      <c r="KO80" s="273"/>
      <c r="KP80" s="273"/>
      <c r="KQ80" s="273"/>
      <c r="KR80" s="273"/>
      <c r="KS80" s="273"/>
      <c r="KT80" s="273"/>
      <c r="KU80" s="273"/>
      <c r="KV80" s="273"/>
      <c r="KW80" s="273"/>
      <c r="KX80" s="273"/>
      <c r="KY80" s="273"/>
      <c r="KZ80" s="273"/>
      <c r="LA80" s="273"/>
      <c r="LB80" s="273"/>
      <c r="LC80" s="273"/>
      <c r="LD80" s="273"/>
      <c r="LE80" s="273"/>
      <c r="LF80" s="273"/>
      <c r="LG80" s="273"/>
      <c r="LH80" s="273"/>
      <c r="LI80" s="273"/>
      <c r="LJ80" s="273"/>
      <c r="LK80" s="273"/>
      <c r="LL80" s="273"/>
      <c r="LM80" s="273"/>
      <c r="LN80" s="273"/>
      <c r="LO80" s="273"/>
      <c r="LP80" s="273"/>
      <c r="LQ80" s="273"/>
      <c r="LR80" s="273"/>
      <c r="LS80" s="273"/>
      <c r="LT80" s="273"/>
      <c r="LU80" s="273"/>
      <c r="LV80" s="273"/>
      <c r="LW80" s="273"/>
      <c r="LX80" s="273"/>
      <c r="LY80" s="273"/>
      <c r="LZ80" s="273"/>
      <c r="MA80" s="273"/>
      <c r="MB80" s="273"/>
      <c r="MC80" s="273"/>
      <c r="MD80" s="273"/>
      <c r="ME80" s="273"/>
      <c r="MF80" s="273"/>
      <c r="MG80" s="273"/>
      <c r="MH80" s="273"/>
      <c r="MI80" s="273"/>
      <c r="MJ80" s="273"/>
      <c r="MK80" s="273"/>
      <c r="ML80" s="273"/>
      <c r="MM80" s="273"/>
      <c r="MN80" s="273"/>
      <c r="MO80" s="273"/>
      <c r="MP80" s="273"/>
      <c r="MQ80" s="273"/>
      <c r="MR80" s="273"/>
      <c r="MS80" s="273"/>
      <c r="MT80" s="273"/>
      <c r="MU80" s="273"/>
      <c r="MV80" s="273"/>
      <c r="MW80" s="273"/>
      <c r="MX80" s="273"/>
      <c r="MY80" s="273"/>
      <c r="MZ80" s="273"/>
      <c r="NA80" s="273"/>
      <c r="NB80" s="273"/>
      <c r="NC80" s="273"/>
      <c r="ND80" s="273"/>
      <c r="NE80" s="273"/>
      <c r="NF80" s="273"/>
      <c r="NG80" s="273"/>
      <c r="NH80" s="273"/>
      <c r="NI80" s="273"/>
      <c r="NJ80" s="273"/>
      <c r="NK80" s="273"/>
      <c r="NL80" s="273"/>
      <c r="NM80" s="273"/>
      <c r="NN80" s="273"/>
      <c r="NO80" s="273"/>
      <c r="NP80" s="273"/>
      <c r="NQ80" s="273"/>
      <c r="NR80" s="273"/>
      <c r="NS80" s="273"/>
      <c r="NT80" s="273"/>
      <c r="NU80" s="273"/>
      <c r="NV80" s="273"/>
      <c r="NW80" s="273"/>
      <c r="NX80" s="273"/>
      <c r="NY80" s="273"/>
      <c r="NZ80" s="273"/>
      <c r="OA80" s="273"/>
      <c r="OB80" s="273"/>
      <c r="OC80" s="273"/>
      <c r="OD80" s="273"/>
      <c r="OE80" s="273"/>
      <c r="OF80" s="273"/>
      <c r="OG80" s="273"/>
      <c r="OH80" s="273"/>
      <c r="OI80" s="273"/>
      <c r="OJ80" s="273"/>
      <c r="OK80" s="273"/>
      <c r="OL80" s="273"/>
      <c r="OM80" s="273"/>
      <c r="ON80" s="273"/>
      <c r="OO80" s="273"/>
      <c r="OP80" s="273"/>
      <c r="OQ80" s="273"/>
      <c r="OR80" s="273"/>
      <c r="OS80" s="273"/>
      <c r="OT80" s="273"/>
      <c r="OU80" s="273"/>
      <c r="OV80" s="273"/>
      <c r="OW80" s="273"/>
      <c r="OX80" s="273"/>
      <c r="OY80" s="273"/>
      <c r="OZ80" s="273"/>
      <c r="PA80" s="273"/>
      <c r="PB80" s="273"/>
      <c r="PC80" s="273"/>
      <c r="PD80" s="273"/>
      <c r="PE80" s="273"/>
      <c r="PF80" s="273"/>
      <c r="PG80" s="273"/>
      <c r="PH80" s="273"/>
      <c r="PI80" s="273"/>
      <c r="PJ80" s="273"/>
      <c r="PK80" s="273"/>
      <c r="PL80" s="273"/>
      <c r="PM80" s="273"/>
      <c r="PN80" s="273"/>
      <c r="PO80" s="273"/>
      <c r="PP80" s="273"/>
      <c r="PQ80" s="273"/>
      <c r="PR80" s="273"/>
      <c r="PS80" s="273"/>
      <c r="PT80" s="273"/>
      <c r="PU80" s="273"/>
      <c r="PV80" s="273"/>
      <c r="PW80" s="273"/>
      <c r="PX80" s="273"/>
      <c r="PY80" s="273"/>
      <c r="PZ80" s="273"/>
      <c r="QA80" s="273"/>
      <c r="QB80" s="273"/>
      <c r="QC80" s="273"/>
      <c r="QD80" s="273"/>
      <c r="QE80" s="273"/>
      <c r="QF80" s="273"/>
      <c r="QG80" s="273"/>
      <c r="QH80" s="273"/>
      <c r="QI80" s="273"/>
      <c r="QJ80" s="273"/>
      <c r="QK80" s="273"/>
      <c r="QL80" s="273"/>
      <c r="QM80" s="273"/>
      <c r="QN80" s="273"/>
      <c r="QO80" s="273"/>
      <c r="QP80" s="273"/>
      <c r="QQ80" s="273"/>
      <c r="QR80" s="273"/>
      <c r="QS80" s="273"/>
      <c r="QT80" s="273"/>
      <c r="QU80" s="273"/>
      <c r="QV80" s="273"/>
      <c r="QW80" s="273"/>
      <c r="QX80" s="273"/>
      <c r="QY80" s="273"/>
      <c r="QZ80" s="273"/>
      <c r="RA80" s="273"/>
      <c r="RB80" s="273"/>
      <c r="RC80" s="273"/>
      <c r="RD80" s="273"/>
      <c r="RE80" s="273"/>
      <c r="RF80" s="273"/>
      <c r="RG80" s="273"/>
      <c r="RH80" s="273"/>
      <c r="RI80" s="273"/>
      <c r="RJ80" s="273"/>
      <c r="RK80" s="273"/>
      <c r="RL80" s="273"/>
      <c r="RM80" s="273"/>
      <c r="RN80" s="273"/>
      <c r="RO80" s="273"/>
      <c r="RP80" s="273"/>
      <c r="RQ80" s="273"/>
      <c r="RR80" s="273"/>
      <c r="RS80" s="273"/>
      <c r="RT80" s="273"/>
      <c r="RU80" s="273"/>
      <c r="RV80" s="273"/>
      <c r="RW80" s="273"/>
      <c r="RX80" s="273"/>
      <c r="RY80" s="273"/>
      <c r="RZ80" s="273"/>
      <c r="SA80" s="273"/>
      <c r="SB80" s="273"/>
      <c r="SC80" s="273"/>
      <c r="SD80" s="273"/>
      <c r="SE80" s="273"/>
      <c r="SF80" s="273"/>
      <c r="SG80" s="273"/>
      <c r="SH80" s="273"/>
      <c r="SI80" s="273"/>
      <c r="SJ80" s="273"/>
      <c r="SK80" s="273"/>
      <c r="SL80" s="273"/>
      <c r="SM80" s="273"/>
      <c r="SN80" s="273"/>
      <c r="SO80" s="273"/>
      <c r="SP80" s="273"/>
      <c r="SQ80" s="273"/>
      <c r="SR80" s="273"/>
      <c r="SS80" s="273"/>
      <c r="ST80" s="273"/>
      <c r="SU80" s="273"/>
      <c r="SV80" s="273"/>
      <c r="SW80" s="273"/>
      <c r="SX80" s="273"/>
      <c r="SY80" s="273"/>
      <c r="SZ80" s="273"/>
      <c r="TA80" s="273"/>
      <c r="TB80" s="273"/>
      <c r="TC80" s="273"/>
      <c r="TD80" s="273"/>
      <c r="TE80" s="273"/>
      <c r="TF80" s="273"/>
      <c r="TG80" s="273"/>
      <c r="TH80" s="273"/>
      <c r="TI80" s="273"/>
      <c r="TJ80" s="273"/>
      <c r="TK80" s="273"/>
      <c r="TL80" s="273"/>
      <c r="TM80" s="273"/>
      <c r="TN80" s="273"/>
      <c r="TO80" s="273"/>
      <c r="TP80" s="273"/>
      <c r="TQ80" s="273"/>
      <c r="TR80" s="273"/>
      <c r="TS80" s="273"/>
      <c r="TT80" s="273"/>
      <c r="TU80" s="273"/>
      <c r="TV80" s="273"/>
      <c r="TW80" s="273"/>
      <c r="TX80" s="273"/>
      <c r="TY80" s="273"/>
      <c r="TZ80" s="273"/>
      <c r="UA80" s="273"/>
      <c r="UB80" s="273"/>
      <c r="UC80" s="273"/>
      <c r="UD80" s="273"/>
      <c r="UE80" s="273"/>
      <c r="UF80" s="273"/>
      <c r="UG80" s="273"/>
      <c r="UH80" s="273"/>
      <c r="UI80" s="273"/>
      <c r="UJ80" s="273"/>
      <c r="UK80" s="273"/>
      <c r="UL80" s="273"/>
      <c r="UM80" s="273"/>
      <c r="UN80" s="273"/>
      <c r="UO80" s="273"/>
      <c r="UP80" s="273"/>
      <c r="UQ80" s="273"/>
      <c r="UR80" s="273"/>
      <c r="US80" s="273"/>
      <c r="UT80" s="273"/>
      <c r="UU80" s="273"/>
      <c r="UV80" s="273"/>
      <c r="UW80" s="273"/>
      <c r="UX80" s="273"/>
      <c r="UY80" s="273"/>
      <c r="UZ80" s="273"/>
      <c r="VA80" s="273"/>
      <c r="VB80" s="273"/>
      <c r="VC80" s="273"/>
      <c r="VD80" s="273"/>
      <c r="VE80" s="273"/>
      <c r="VF80" s="273"/>
      <c r="VG80" s="273"/>
      <c r="VH80" s="273"/>
      <c r="VI80" s="273"/>
      <c r="VJ80" s="273"/>
      <c r="VK80" s="273"/>
      <c r="VL80" s="273"/>
      <c r="VM80" s="273"/>
      <c r="VN80" s="273"/>
      <c r="VO80" s="273"/>
      <c r="VP80" s="273"/>
      <c r="VQ80" s="273"/>
      <c r="VR80" s="273"/>
      <c r="VS80" s="273"/>
      <c r="VT80" s="273"/>
      <c r="VU80" s="273"/>
      <c r="VV80" s="273"/>
      <c r="VW80" s="273"/>
      <c r="VX80" s="273"/>
      <c r="VY80" s="273"/>
      <c r="VZ80" s="273"/>
      <c r="WA80" s="273"/>
      <c r="WB80" s="273"/>
      <c r="WC80" s="273"/>
      <c r="WD80" s="273"/>
      <c r="WE80" s="273"/>
      <c r="WF80" s="273"/>
      <c r="WG80" s="273"/>
      <c r="WH80" s="273"/>
      <c r="WI80" s="273"/>
      <c r="WJ80" s="273"/>
      <c r="WK80" s="273"/>
      <c r="WL80" s="273"/>
      <c r="WM80" s="273"/>
      <c r="WN80" s="273"/>
      <c r="WO80" s="273"/>
      <c r="WP80" s="273"/>
      <c r="WQ80" s="273"/>
      <c r="WR80" s="273"/>
      <c r="WS80" s="273"/>
      <c r="WT80" s="273"/>
      <c r="WU80" s="273"/>
      <c r="WV80" s="273"/>
      <c r="WW80" s="273"/>
      <c r="WX80" s="273"/>
      <c r="WY80" s="273"/>
      <c r="WZ80" s="273"/>
      <c r="XA80" s="273"/>
      <c r="XB80" s="273"/>
      <c r="XC80" s="273"/>
      <c r="XD80" s="273"/>
      <c r="XE80" s="273"/>
      <c r="XF80" s="273"/>
      <c r="XG80" s="273"/>
      <c r="XH80" s="273"/>
      <c r="XI80" s="273"/>
      <c r="XJ80" s="273"/>
      <c r="XK80" s="273"/>
      <c r="XL80" s="273"/>
      <c r="XM80" s="273"/>
      <c r="XN80" s="273"/>
      <c r="XO80" s="273"/>
      <c r="XP80" s="273"/>
      <c r="XQ80" s="273"/>
      <c r="XR80" s="273"/>
      <c r="XS80" s="273"/>
      <c r="XT80" s="273"/>
      <c r="XU80" s="273"/>
      <c r="XV80" s="273"/>
      <c r="XW80" s="273"/>
      <c r="XX80" s="273"/>
      <c r="XY80" s="273"/>
      <c r="XZ80" s="273"/>
      <c r="YA80" s="273"/>
      <c r="YB80" s="273"/>
      <c r="YC80" s="273"/>
      <c r="YD80" s="273"/>
      <c r="YE80" s="273"/>
      <c r="YF80" s="273"/>
      <c r="YG80" s="273"/>
      <c r="YH80" s="273"/>
      <c r="YI80" s="273"/>
      <c r="YJ80" s="273"/>
      <c r="YK80" s="273"/>
      <c r="YL80" s="273"/>
      <c r="YM80" s="273"/>
      <c r="YN80" s="273"/>
      <c r="YO80" s="273"/>
      <c r="YP80" s="273"/>
      <c r="YQ80" s="273"/>
      <c r="YR80" s="273"/>
      <c r="YS80" s="273"/>
      <c r="YT80" s="273"/>
      <c r="YU80" s="273"/>
      <c r="YV80" s="273"/>
      <c r="YW80" s="273"/>
      <c r="YX80" s="273"/>
      <c r="YY80" s="273"/>
      <c r="YZ80" s="273"/>
      <c r="ZA80" s="273"/>
      <c r="ZB80" s="273"/>
      <c r="ZC80" s="273"/>
      <c r="ZD80" s="273"/>
      <c r="ZE80" s="273"/>
      <c r="ZF80" s="273"/>
      <c r="ZG80" s="273"/>
      <c r="ZH80" s="273"/>
      <c r="ZI80" s="273"/>
      <c r="ZJ80" s="273"/>
      <c r="ZK80" s="273"/>
      <c r="ZL80" s="273"/>
      <c r="ZM80" s="273"/>
      <c r="ZN80" s="273"/>
      <c r="ZO80" s="273"/>
      <c r="ZP80" s="273"/>
      <c r="ZQ80" s="273"/>
      <c r="ZR80" s="273"/>
      <c r="ZS80" s="273"/>
      <c r="ZT80" s="273"/>
      <c r="ZU80" s="273"/>
      <c r="ZV80" s="273"/>
      <c r="ZW80" s="273"/>
      <c r="ZX80" s="273"/>
      <c r="ZY80" s="273"/>
      <c r="ZZ80" s="273"/>
      <c r="AAA80" s="273"/>
      <c r="AAB80" s="273"/>
      <c r="AAC80" s="273"/>
      <c r="AAD80" s="273"/>
      <c r="AAE80" s="273"/>
      <c r="AAF80" s="273"/>
      <c r="AAG80" s="273"/>
      <c r="AAH80" s="273"/>
      <c r="AAI80" s="273"/>
      <c r="AAJ80" s="273"/>
      <c r="AAK80" s="273"/>
      <c r="AAL80" s="273"/>
      <c r="AAM80" s="273"/>
      <c r="AAN80" s="273"/>
      <c r="AAO80" s="273"/>
      <c r="AAP80" s="273"/>
      <c r="AAQ80" s="273"/>
      <c r="AAR80" s="273"/>
      <c r="AAS80" s="273"/>
      <c r="AAT80" s="273"/>
      <c r="AAU80" s="273"/>
      <c r="AAV80" s="273"/>
      <c r="AAW80" s="273"/>
      <c r="AAX80" s="273"/>
      <c r="AAY80" s="273"/>
      <c r="AAZ80" s="273"/>
      <c r="ABA80" s="273"/>
      <c r="ABB80" s="273"/>
      <c r="ABC80" s="273"/>
      <c r="ABD80" s="273"/>
      <c r="ABE80" s="273"/>
      <c r="ABF80" s="273"/>
      <c r="ABG80" s="273"/>
      <c r="ABH80" s="273"/>
      <c r="ABI80" s="273"/>
      <c r="ABJ80" s="273"/>
      <c r="ABK80" s="273"/>
      <c r="ABL80" s="273"/>
      <c r="ABM80" s="273"/>
      <c r="ABN80" s="273"/>
      <c r="ABO80" s="273"/>
      <c r="ABP80" s="273"/>
      <c r="ABQ80" s="273"/>
      <c r="ABR80" s="273"/>
      <c r="ABS80" s="273"/>
      <c r="ABT80" s="273"/>
      <c r="ABU80" s="273"/>
      <c r="ABV80" s="273"/>
      <c r="ABW80" s="273"/>
      <c r="ABX80" s="273"/>
      <c r="ABY80" s="273"/>
      <c r="ABZ80" s="273"/>
      <c r="ACA80" s="273"/>
      <c r="ACB80" s="273"/>
      <c r="ACC80" s="273"/>
      <c r="ACD80" s="273"/>
      <c r="ACE80" s="273"/>
      <c r="ACF80" s="273"/>
      <c r="ACG80" s="273"/>
      <c r="ACH80" s="273"/>
      <c r="ACI80" s="273"/>
      <c r="ACJ80" s="273"/>
      <c r="ACK80" s="273"/>
      <c r="ACL80" s="273"/>
      <c r="ACM80" s="273"/>
      <c r="ACN80" s="273"/>
      <c r="ACO80" s="273"/>
      <c r="ACP80" s="273"/>
      <c r="ACQ80" s="273"/>
      <c r="ACR80" s="273"/>
      <c r="ACS80" s="273"/>
      <c r="ACT80" s="273"/>
      <c r="ACU80" s="273"/>
      <c r="ACV80" s="273"/>
      <c r="ACW80" s="273"/>
      <c r="ACX80" s="273"/>
      <c r="ACY80" s="273"/>
      <c r="ACZ80" s="273"/>
      <c r="ADA80" s="273"/>
      <c r="ADB80" s="273"/>
      <c r="ADC80" s="273"/>
      <c r="ADD80" s="273"/>
      <c r="ADE80" s="273"/>
      <c r="ADF80" s="273"/>
      <c r="ADG80" s="273"/>
      <c r="ADH80" s="273"/>
      <c r="ADI80" s="273"/>
      <c r="ADJ80" s="273"/>
      <c r="ADK80" s="273"/>
      <c r="ADL80" s="273"/>
      <c r="ADM80" s="273"/>
      <c r="ADN80" s="273"/>
      <c r="ADO80" s="273"/>
      <c r="ADP80" s="273"/>
      <c r="ADQ80" s="273"/>
      <c r="ADR80" s="273"/>
      <c r="ADS80" s="273"/>
      <c r="ADT80" s="273"/>
      <c r="ADU80" s="273"/>
      <c r="ADV80" s="273"/>
      <c r="ADW80" s="273"/>
      <c r="ADX80" s="273"/>
      <c r="ADY80" s="273"/>
      <c r="ADZ80" s="273"/>
      <c r="AEA80" s="273"/>
      <c r="AEB80" s="273"/>
      <c r="AEC80" s="273"/>
      <c r="AED80" s="273"/>
      <c r="AEE80" s="273"/>
      <c r="AEF80" s="273"/>
      <c r="AEG80" s="273"/>
      <c r="AEH80" s="273"/>
      <c r="AEI80" s="273"/>
      <c r="AEJ80" s="273"/>
      <c r="AEK80" s="273"/>
      <c r="AEL80" s="273"/>
      <c r="AEM80" s="273"/>
      <c r="AEN80" s="273"/>
      <c r="AEO80" s="273"/>
      <c r="AEP80" s="273"/>
      <c r="AEQ80" s="273"/>
      <c r="AER80" s="273"/>
      <c r="AES80" s="273"/>
      <c r="AET80" s="273"/>
      <c r="AEU80" s="273"/>
      <c r="AEV80" s="273"/>
      <c r="AEW80" s="273"/>
      <c r="AEX80" s="273"/>
      <c r="AEY80" s="273"/>
      <c r="AEZ80" s="273"/>
      <c r="AFA80" s="273"/>
      <c r="AFB80" s="273"/>
      <c r="AFC80" s="273"/>
      <c r="AFD80" s="273"/>
      <c r="AFE80" s="273"/>
      <c r="AFF80" s="273"/>
      <c r="AFG80" s="273"/>
      <c r="AFH80" s="273"/>
      <c r="AFI80" s="273"/>
      <c r="AFJ80" s="273"/>
      <c r="AFK80" s="273"/>
      <c r="AFL80" s="273"/>
      <c r="AFM80" s="273"/>
      <c r="AFN80" s="273"/>
      <c r="AFO80" s="273"/>
      <c r="AFP80" s="273"/>
      <c r="AFQ80" s="273"/>
      <c r="AFR80" s="273"/>
      <c r="AFS80" s="273"/>
      <c r="AFT80" s="273"/>
      <c r="AFU80" s="273"/>
      <c r="AFV80" s="273"/>
      <c r="AFW80" s="273"/>
      <c r="AFX80" s="273"/>
      <c r="AFY80" s="273"/>
      <c r="AFZ80" s="273"/>
      <c r="AGA80" s="273"/>
      <c r="AGB80" s="273"/>
      <c r="AGC80" s="273"/>
      <c r="AGD80" s="273"/>
      <c r="AGE80" s="273"/>
      <c r="AGF80" s="273"/>
      <c r="AGG80" s="273"/>
      <c r="AGH80" s="273"/>
      <c r="AGI80" s="273"/>
      <c r="AGJ80" s="273"/>
      <c r="AGK80" s="273"/>
      <c r="AGL80" s="273"/>
      <c r="AGM80" s="273"/>
      <c r="AGN80" s="273"/>
      <c r="AGO80" s="273"/>
      <c r="AGP80" s="273"/>
      <c r="AGQ80" s="273"/>
      <c r="AGR80" s="273"/>
      <c r="AGS80" s="273"/>
      <c r="AGT80" s="273"/>
      <c r="AGU80" s="273"/>
      <c r="AGV80" s="273"/>
      <c r="AGW80" s="273"/>
      <c r="AGX80" s="273"/>
      <c r="AGY80" s="273"/>
      <c r="AGZ80" s="273"/>
      <c r="AHA80" s="273"/>
      <c r="AHB80" s="273"/>
      <c r="AHC80" s="273"/>
      <c r="AHD80" s="273"/>
      <c r="AHE80" s="273"/>
      <c r="AHF80" s="273"/>
      <c r="AHG80" s="273"/>
      <c r="AHH80" s="273"/>
      <c r="AHI80" s="273"/>
      <c r="AHJ80" s="273"/>
      <c r="AHK80" s="273"/>
      <c r="AHL80" s="273"/>
      <c r="AHM80" s="273"/>
      <c r="AHN80" s="273"/>
      <c r="AHO80" s="273"/>
      <c r="AHP80" s="273"/>
      <c r="AHQ80" s="273"/>
      <c r="AHR80" s="273"/>
      <c r="AHS80" s="273"/>
      <c r="AHT80" s="273"/>
      <c r="AHU80" s="273"/>
      <c r="AHV80" s="273"/>
      <c r="AHW80" s="273"/>
      <c r="AHX80" s="273"/>
      <c r="AHY80" s="273"/>
      <c r="AHZ80" s="273"/>
      <c r="AIA80" s="273"/>
      <c r="AIB80" s="273"/>
      <c r="AIC80" s="273"/>
      <c r="AID80" s="273"/>
      <c r="AIE80" s="273"/>
      <c r="AIF80" s="273"/>
      <c r="AIG80" s="273"/>
      <c r="AIH80" s="273"/>
      <c r="AII80" s="273"/>
      <c r="AIJ80" s="273"/>
      <c r="AIK80" s="273"/>
      <c r="AIL80" s="273"/>
      <c r="AIM80" s="273"/>
      <c r="AIN80" s="273"/>
      <c r="AIO80" s="273"/>
      <c r="AIP80" s="273"/>
      <c r="AIQ80" s="273"/>
      <c r="AIR80" s="273"/>
      <c r="AIS80" s="273"/>
      <c r="AIT80" s="273"/>
      <c r="AIU80" s="273"/>
      <c r="AIV80" s="273"/>
      <c r="AIW80" s="273"/>
      <c r="AIX80" s="273"/>
      <c r="AIY80" s="273"/>
      <c r="AIZ80" s="273"/>
      <c r="AJA80" s="273"/>
      <c r="AJB80" s="273"/>
      <c r="AJC80" s="273"/>
      <c r="AJD80" s="273"/>
      <c r="AJE80" s="273"/>
      <c r="AJF80" s="273"/>
      <c r="AJG80" s="273"/>
      <c r="AJH80" s="273"/>
      <c r="AJI80" s="273"/>
      <c r="AJJ80" s="273"/>
      <c r="AJK80" s="273"/>
      <c r="AJL80" s="273"/>
      <c r="AJM80" s="273"/>
      <c r="AJN80" s="273"/>
      <c r="AJO80" s="273"/>
      <c r="AJP80" s="273"/>
      <c r="AJQ80" s="273"/>
      <c r="AJR80" s="273"/>
      <c r="AJS80" s="273"/>
      <c r="AJT80" s="273"/>
      <c r="AJU80" s="273"/>
      <c r="AJV80" s="273"/>
      <c r="AJW80" s="273"/>
      <c r="AJX80" s="273"/>
      <c r="AJY80" s="273"/>
      <c r="AJZ80" s="273"/>
      <c r="AKA80" s="273"/>
      <c r="AKB80" s="273"/>
      <c r="AKC80" s="273"/>
      <c r="AKD80" s="273"/>
      <c r="AKE80" s="273"/>
      <c r="AKF80" s="273"/>
      <c r="AKG80" s="273"/>
      <c r="AKH80" s="273"/>
      <c r="AKI80" s="273"/>
      <c r="AKJ80" s="273"/>
      <c r="AKK80" s="273"/>
      <c r="AKL80" s="273"/>
      <c r="AKM80" s="273"/>
      <c r="AKN80" s="273"/>
      <c r="AKO80" s="273"/>
      <c r="AKP80" s="273"/>
      <c r="AKQ80" s="273"/>
      <c r="AKR80" s="273"/>
      <c r="AKS80" s="273"/>
      <c r="AKT80" s="273"/>
      <c r="AKU80" s="273"/>
      <c r="AKV80" s="273"/>
      <c r="AKW80" s="273"/>
      <c r="AKX80" s="273"/>
      <c r="AKY80" s="273"/>
      <c r="AKZ80" s="273"/>
      <c r="ALA80" s="273"/>
      <c r="ALB80" s="273"/>
      <c r="ALC80" s="273"/>
      <c r="ALD80" s="273"/>
      <c r="ALE80" s="273"/>
      <c r="ALF80" s="273"/>
      <c r="ALG80" s="273"/>
      <c r="ALH80" s="273"/>
      <c r="ALI80" s="273"/>
      <c r="ALJ80" s="273"/>
      <c r="ALK80" s="273"/>
      <c r="ALL80" s="273"/>
      <c r="ALM80" s="273"/>
      <c r="ALN80" s="273"/>
      <c r="ALO80" s="273"/>
      <c r="ALP80" s="273"/>
      <c r="ALQ80" s="273"/>
      <c r="ALR80" s="273"/>
      <c r="ALS80" s="273"/>
      <c r="ALT80" s="273"/>
      <c r="ALU80" s="273"/>
      <c r="ALV80" s="273"/>
      <c r="ALW80" s="273"/>
      <c r="ALX80" s="273"/>
      <c r="ALY80" s="273"/>
      <c r="ALZ80" s="273"/>
      <c r="AMA80" s="273"/>
      <c r="AMB80" s="273"/>
      <c r="AMC80" s="273"/>
      <c r="AMD80" s="273"/>
      <c r="AME80" s="273"/>
      <c r="AMF80" s="273"/>
      <c r="AMG80" s="273"/>
      <c r="AMH80" s="273"/>
      <c r="AMI80" s="273"/>
      <c r="AMJ80" s="273"/>
    </row>
    <row r="81" spans="1:1024" ht="26.25" customHeight="1" x14ac:dyDescent="0.2">
      <c r="A81" s="341">
        <v>70</v>
      </c>
      <c r="B81" s="342">
        <v>2</v>
      </c>
      <c r="C81" s="368"/>
      <c r="D81" s="1627"/>
      <c r="E81" s="344" t="s">
        <v>50</v>
      </c>
      <c r="F81" s="383"/>
      <c r="G81" s="383"/>
      <c r="H81" s="359"/>
      <c r="I81" s="359"/>
      <c r="J81" s="384"/>
      <c r="K81" s="348"/>
      <c r="L81" s="348"/>
      <c r="M81" s="348"/>
      <c r="N81" s="348"/>
      <c r="O81" s="348"/>
      <c r="P81" s="349"/>
      <c r="Q81" s="349"/>
      <c r="R81" s="367"/>
      <c r="S81" s="351"/>
      <c r="T81" s="362">
        <v>70</v>
      </c>
      <c r="U81" s="1624"/>
      <c r="V81" s="363" t="s">
        <v>50</v>
      </c>
      <c r="W81" s="383"/>
      <c r="X81" s="383"/>
      <c r="Y81" s="359"/>
      <c r="Z81" s="359"/>
      <c r="AA81" s="384"/>
      <c r="AB81" s="364"/>
      <c r="AC81" s="355"/>
      <c r="AD81" s="355"/>
      <c r="AE81" s="356"/>
      <c r="AF81" s="365"/>
      <c r="AG81" s="365"/>
      <c r="AH81" s="365"/>
      <c r="AI81" s="365"/>
      <c r="AJ81" s="365"/>
      <c r="AK81" s="365"/>
      <c r="AL81" s="365"/>
      <c r="AM81" s="365"/>
      <c r="AN81" s="365"/>
      <c r="AO81" s="365"/>
      <c r="AP81" s="365"/>
      <c r="AQ81" s="365"/>
      <c r="AR81" s="358"/>
      <c r="AS81" s="358"/>
      <c r="AT81" s="359"/>
      <c r="AU81" s="359"/>
      <c r="AV81" s="359"/>
      <c r="AW81" s="359"/>
      <c r="AX81" s="359"/>
      <c r="AY81" s="359"/>
      <c r="AZ81" s="359"/>
      <c r="BA81" s="359"/>
      <c r="BB81" s="364"/>
      <c r="BC81" s="364"/>
      <c r="BD81" s="355"/>
      <c r="BE81" s="355"/>
      <c r="BF81" s="273"/>
      <c r="BG81" s="273"/>
      <c r="BH81" s="273"/>
      <c r="BI81" s="273"/>
      <c r="BJ81" s="273"/>
      <c r="BK81" s="273"/>
      <c r="BL81" s="273"/>
      <c r="BM81" s="273"/>
      <c r="BN81" s="273"/>
      <c r="BO81" s="273"/>
      <c r="BP81" s="273"/>
      <c r="BQ81" s="273"/>
      <c r="BR81" s="273"/>
      <c r="BS81" s="273"/>
      <c r="BT81" s="273"/>
      <c r="BU81" s="273"/>
      <c r="BV81" s="273"/>
      <c r="BW81" s="273"/>
      <c r="BX81" s="273"/>
      <c r="BY81" s="273"/>
      <c r="BZ81" s="273"/>
      <c r="CA81" s="273"/>
      <c r="CB81" s="273"/>
      <c r="CC81" s="273"/>
      <c r="CD81" s="273"/>
      <c r="CE81" s="273"/>
      <c r="CF81" s="273"/>
      <c r="CG81" s="273"/>
      <c r="CH81" s="273"/>
      <c r="CI81" s="273"/>
      <c r="CJ81" s="273"/>
      <c r="CK81" s="273"/>
      <c r="CL81" s="273"/>
      <c r="CM81" s="273"/>
      <c r="CN81" s="273"/>
      <c r="CO81" s="273"/>
      <c r="CP81" s="273"/>
      <c r="CQ81" s="273"/>
      <c r="CR81" s="273"/>
      <c r="CS81" s="273"/>
      <c r="CT81" s="273"/>
      <c r="CU81" s="273"/>
      <c r="CV81" s="273"/>
      <c r="CW81" s="273"/>
      <c r="CX81" s="273"/>
      <c r="CY81" s="273"/>
      <c r="CZ81" s="273"/>
      <c r="DA81" s="273"/>
      <c r="DB81" s="273"/>
      <c r="DC81" s="273"/>
      <c r="DD81" s="273"/>
      <c r="DE81" s="273"/>
      <c r="DF81" s="273"/>
      <c r="DG81" s="273"/>
      <c r="DH81" s="273"/>
      <c r="DI81" s="273"/>
      <c r="DJ81" s="273"/>
      <c r="DK81" s="273"/>
      <c r="DL81" s="273"/>
      <c r="DM81" s="273"/>
      <c r="DN81" s="273"/>
      <c r="DO81" s="273"/>
      <c r="DP81" s="273"/>
      <c r="DQ81" s="273"/>
      <c r="DR81" s="273"/>
      <c r="DS81" s="273"/>
      <c r="DT81" s="273"/>
      <c r="DU81" s="273"/>
      <c r="DV81" s="273"/>
      <c r="DW81" s="273"/>
      <c r="DX81" s="273"/>
      <c r="DY81" s="273"/>
      <c r="DZ81" s="273"/>
      <c r="EA81" s="273"/>
      <c r="EB81" s="273"/>
      <c r="EC81" s="273"/>
      <c r="ED81" s="273"/>
      <c r="EE81" s="273"/>
      <c r="EF81" s="273"/>
      <c r="EG81" s="273"/>
      <c r="EH81" s="273"/>
      <c r="EI81" s="273"/>
      <c r="EJ81" s="273"/>
      <c r="EK81" s="273"/>
      <c r="EL81" s="273"/>
      <c r="EM81" s="273"/>
      <c r="EN81" s="273"/>
      <c r="EO81" s="273"/>
      <c r="EP81" s="273"/>
      <c r="EQ81" s="273"/>
      <c r="ER81" s="273"/>
      <c r="ES81" s="273"/>
      <c r="ET81" s="273"/>
      <c r="EU81" s="273"/>
      <c r="EV81" s="273"/>
      <c r="EW81" s="273"/>
      <c r="EX81" s="273"/>
      <c r="EY81" s="273"/>
      <c r="EZ81" s="273"/>
      <c r="FA81" s="273"/>
      <c r="FB81" s="273"/>
      <c r="FC81" s="273"/>
      <c r="FD81" s="273"/>
      <c r="FE81" s="273"/>
      <c r="FF81" s="273"/>
      <c r="FG81" s="273"/>
      <c r="FH81" s="273"/>
      <c r="FI81" s="273"/>
      <c r="FJ81" s="273"/>
      <c r="FK81" s="273"/>
      <c r="FL81" s="273"/>
      <c r="FM81" s="273"/>
      <c r="FN81" s="273"/>
      <c r="FO81" s="273"/>
      <c r="FP81" s="273"/>
      <c r="FQ81" s="273"/>
      <c r="FR81" s="273"/>
      <c r="FS81" s="273"/>
      <c r="FT81" s="273"/>
      <c r="FU81" s="273"/>
      <c r="FV81" s="273"/>
      <c r="FW81" s="273"/>
      <c r="FX81" s="273"/>
      <c r="FY81" s="273"/>
      <c r="FZ81" s="273"/>
      <c r="GA81" s="273"/>
      <c r="GB81" s="273"/>
      <c r="GC81" s="273"/>
      <c r="GD81" s="273"/>
      <c r="GE81" s="273"/>
      <c r="GF81" s="273"/>
      <c r="GG81" s="273"/>
      <c r="GH81" s="273"/>
      <c r="GI81" s="273"/>
      <c r="GJ81" s="273"/>
      <c r="GK81" s="273"/>
      <c r="GL81" s="273"/>
      <c r="GM81" s="273"/>
      <c r="GN81" s="273"/>
      <c r="GO81" s="273"/>
      <c r="GP81" s="273"/>
      <c r="GQ81" s="273"/>
      <c r="GR81" s="273"/>
      <c r="GS81" s="273"/>
      <c r="GT81" s="273"/>
      <c r="GU81" s="273"/>
      <c r="GV81" s="273"/>
      <c r="GW81" s="273"/>
      <c r="GX81" s="273"/>
      <c r="GY81" s="273"/>
      <c r="GZ81" s="273"/>
      <c r="HA81" s="273"/>
      <c r="HB81" s="273"/>
      <c r="HC81" s="273"/>
      <c r="HD81" s="273"/>
      <c r="HE81" s="273"/>
      <c r="HF81" s="273"/>
      <c r="HG81" s="273"/>
      <c r="HH81" s="273"/>
      <c r="HI81" s="273"/>
      <c r="HJ81" s="273"/>
      <c r="HK81" s="273"/>
      <c r="HL81" s="273"/>
      <c r="HM81" s="273"/>
      <c r="HN81" s="273"/>
      <c r="HO81" s="273"/>
      <c r="HP81" s="273"/>
      <c r="HQ81" s="273"/>
      <c r="HR81" s="273"/>
      <c r="HS81" s="273"/>
      <c r="HT81" s="273"/>
      <c r="HU81" s="273"/>
      <c r="HV81" s="273"/>
      <c r="HW81" s="273"/>
      <c r="HX81" s="273"/>
      <c r="HY81" s="273"/>
      <c r="HZ81" s="273"/>
      <c r="IA81" s="273"/>
      <c r="IB81" s="273"/>
      <c r="IC81" s="273"/>
      <c r="ID81" s="273"/>
      <c r="IE81" s="273"/>
      <c r="IF81" s="273"/>
      <c r="IG81" s="273"/>
      <c r="IH81" s="273"/>
      <c r="II81" s="273"/>
      <c r="IJ81" s="273"/>
      <c r="IK81" s="273"/>
      <c r="IL81" s="273"/>
      <c r="IM81" s="273"/>
      <c r="IN81" s="273"/>
      <c r="IO81" s="273"/>
      <c r="IP81" s="273"/>
      <c r="IQ81" s="273"/>
      <c r="IR81" s="273"/>
      <c r="IS81" s="273"/>
      <c r="IT81" s="273"/>
      <c r="IU81" s="273"/>
      <c r="IV81" s="273"/>
      <c r="IW81" s="273"/>
      <c r="IX81" s="273"/>
      <c r="IY81" s="273"/>
      <c r="IZ81" s="273"/>
      <c r="JA81" s="273"/>
      <c r="JB81" s="273"/>
      <c r="JC81" s="273"/>
      <c r="JD81" s="273"/>
      <c r="JE81" s="273"/>
      <c r="JF81" s="273"/>
      <c r="JG81" s="273"/>
      <c r="JH81" s="273"/>
      <c r="JI81" s="273"/>
      <c r="JJ81" s="273"/>
      <c r="JK81" s="273"/>
      <c r="JL81" s="273"/>
      <c r="JM81" s="273"/>
      <c r="JN81" s="273"/>
      <c r="JO81" s="273"/>
      <c r="JP81" s="273"/>
      <c r="JQ81" s="273"/>
      <c r="JR81" s="273"/>
      <c r="JS81" s="273"/>
      <c r="JT81" s="273"/>
      <c r="JU81" s="273"/>
      <c r="JV81" s="273"/>
      <c r="JW81" s="273"/>
      <c r="JX81" s="273"/>
      <c r="JY81" s="273"/>
      <c r="JZ81" s="273"/>
      <c r="KA81" s="273"/>
      <c r="KB81" s="273"/>
      <c r="KC81" s="273"/>
      <c r="KD81" s="273"/>
      <c r="KE81" s="273"/>
      <c r="KF81" s="273"/>
      <c r="KG81" s="273"/>
      <c r="KH81" s="273"/>
      <c r="KI81" s="273"/>
      <c r="KJ81" s="273"/>
      <c r="KK81" s="273"/>
      <c r="KL81" s="273"/>
      <c r="KM81" s="273"/>
      <c r="KN81" s="273"/>
      <c r="KO81" s="273"/>
      <c r="KP81" s="273"/>
      <c r="KQ81" s="273"/>
      <c r="KR81" s="273"/>
      <c r="KS81" s="273"/>
      <c r="KT81" s="273"/>
      <c r="KU81" s="273"/>
      <c r="KV81" s="273"/>
      <c r="KW81" s="273"/>
      <c r="KX81" s="273"/>
      <c r="KY81" s="273"/>
      <c r="KZ81" s="273"/>
      <c r="LA81" s="273"/>
      <c r="LB81" s="273"/>
      <c r="LC81" s="273"/>
      <c r="LD81" s="273"/>
      <c r="LE81" s="273"/>
      <c r="LF81" s="273"/>
      <c r="LG81" s="273"/>
      <c r="LH81" s="273"/>
      <c r="LI81" s="273"/>
      <c r="LJ81" s="273"/>
      <c r="LK81" s="273"/>
      <c r="LL81" s="273"/>
      <c r="LM81" s="273"/>
      <c r="LN81" s="273"/>
      <c r="LO81" s="273"/>
      <c r="LP81" s="273"/>
      <c r="LQ81" s="273"/>
      <c r="LR81" s="273"/>
      <c r="LS81" s="273"/>
      <c r="LT81" s="273"/>
      <c r="LU81" s="273"/>
      <c r="LV81" s="273"/>
      <c r="LW81" s="273"/>
      <c r="LX81" s="273"/>
      <c r="LY81" s="273"/>
      <c r="LZ81" s="273"/>
      <c r="MA81" s="273"/>
      <c r="MB81" s="273"/>
      <c r="MC81" s="273"/>
      <c r="MD81" s="273"/>
      <c r="ME81" s="273"/>
      <c r="MF81" s="273"/>
      <c r="MG81" s="273"/>
      <c r="MH81" s="273"/>
      <c r="MI81" s="273"/>
      <c r="MJ81" s="273"/>
      <c r="MK81" s="273"/>
      <c r="ML81" s="273"/>
      <c r="MM81" s="273"/>
      <c r="MN81" s="273"/>
      <c r="MO81" s="273"/>
      <c r="MP81" s="273"/>
      <c r="MQ81" s="273"/>
      <c r="MR81" s="273"/>
      <c r="MS81" s="273"/>
      <c r="MT81" s="273"/>
      <c r="MU81" s="273"/>
      <c r="MV81" s="273"/>
      <c r="MW81" s="273"/>
      <c r="MX81" s="273"/>
      <c r="MY81" s="273"/>
      <c r="MZ81" s="273"/>
      <c r="NA81" s="273"/>
      <c r="NB81" s="273"/>
      <c r="NC81" s="273"/>
      <c r="ND81" s="273"/>
      <c r="NE81" s="273"/>
      <c r="NF81" s="273"/>
      <c r="NG81" s="273"/>
      <c r="NH81" s="273"/>
      <c r="NI81" s="273"/>
      <c r="NJ81" s="273"/>
      <c r="NK81" s="273"/>
      <c r="NL81" s="273"/>
      <c r="NM81" s="273"/>
      <c r="NN81" s="273"/>
      <c r="NO81" s="273"/>
      <c r="NP81" s="273"/>
      <c r="NQ81" s="273"/>
      <c r="NR81" s="273"/>
      <c r="NS81" s="273"/>
      <c r="NT81" s="273"/>
      <c r="NU81" s="273"/>
      <c r="NV81" s="273"/>
      <c r="NW81" s="273"/>
      <c r="NX81" s="273"/>
      <c r="NY81" s="273"/>
      <c r="NZ81" s="273"/>
      <c r="OA81" s="273"/>
      <c r="OB81" s="273"/>
      <c r="OC81" s="273"/>
      <c r="OD81" s="273"/>
      <c r="OE81" s="273"/>
      <c r="OF81" s="273"/>
      <c r="OG81" s="273"/>
      <c r="OH81" s="273"/>
      <c r="OI81" s="273"/>
      <c r="OJ81" s="273"/>
      <c r="OK81" s="273"/>
      <c r="OL81" s="273"/>
      <c r="OM81" s="273"/>
      <c r="ON81" s="273"/>
      <c r="OO81" s="273"/>
      <c r="OP81" s="273"/>
      <c r="OQ81" s="273"/>
      <c r="OR81" s="273"/>
      <c r="OS81" s="273"/>
      <c r="OT81" s="273"/>
      <c r="OU81" s="273"/>
      <c r="OV81" s="273"/>
      <c r="OW81" s="273"/>
      <c r="OX81" s="273"/>
      <c r="OY81" s="273"/>
      <c r="OZ81" s="273"/>
      <c r="PA81" s="273"/>
      <c r="PB81" s="273"/>
      <c r="PC81" s="273"/>
      <c r="PD81" s="273"/>
      <c r="PE81" s="273"/>
      <c r="PF81" s="273"/>
      <c r="PG81" s="273"/>
      <c r="PH81" s="273"/>
      <c r="PI81" s="273"/>
      <c r="PJ81" s="273"/>
      <c r="PK81" s="273"/>
      <c r="PL81" s="273"/>
      <c r="PM81" s="273"/>
      <c r="PN81" s="273"/>
      <c r="PO81" s="273"/>
      <c r="PP81" s="273"/>
      <c r="PQ81" s="273"/>
      <c r="PR81" s="273"/>
      <c r="PS81" s="273"/>
      <c r="PT81" s="273"/>
      <c r="PU81" s="273"/>
      <c r="PV81" s="273"/>
      <c r="PW81" s="273"/>
      <c r="PX81" s="273"/>
      <c r="PY81" s="273"/>
      <c r="PZ81" s="273"/>
      <c r="QA81" s="273"/>
      <c r="QB81" s="273"/>
      <c r="QC81" s="273"/>
      <c r="QD81" s="273"/>
      <c r="QE81" s="273"/>
      <c r="QF81" s="273"/>
      <c r="QG81" s="273"/>
      <c r="QH81" s="273"/>
      <c r="QI81" s="273"/>
      <c r="QJ81" s="273"/>
      <c r="QK81" s="273"/>
      <c r="QL81" s="273"/>
      <c r="QM81" s="273"/>
      <c r="QN81" s="273"/>
      <c r="QO81" s="273"/>
      <c r="QP81" s="273"/>
      <c r="QQ81" s="273"/>
      <c r="QR81" s="273"/>
      <c r="QS81" s="273"/>
      <c r="QT81" s="273"/>
      <c r="QU81" s="273"/>
      <c r="QV81" s="273"/>
      <c r="QW81" s="273"/>
      <c r="QX81" s="273"/>
      <c r="QY81" s="273"/>
      <c r="QZ81" s="273"/>
      <c r="RA81" s="273"/>
      <c r="RB81" s="273"/>
      <c r="RC81" s="273"/>
      <c r="RD81" s="273"/>
      <c r="RE81" s="273"/>
      <c r="RF81" s="273"/>
      <c r="RG81" s="273"/>
      <c r="RH81" s="273"/>
      <c r="RI81" s="273"/>
      <c r="RJ81" s="273"/>
      <c r="RK81" s="273"/>
      <c r="RL81" s="273"/>
      <c r="RM81" s="273"/>
      <c r="RN81" s="273"/>
      <c r="RO81" s="273"/>
      <c r="RP81" s="273"/>
      <c r="RQ81" s="273"/>
      <c r="RR81" s="273"/>
      <c r="RS81" s="273"/>
      <c r="RT81" s="273"/>
      <c r="RU81" s="273"/>
      <c r="RV81" s="273"/>
      <c r="RW81" s="273"/>
      <c r="RX81" s="273"/>
      <c r="RY81" s="273"/>
      <c r="RZ81" s="273"/>
      <c r="SA81" s="273"/>
      <c r="SB81" s="273"/>
      <c r="SC81" s="273"/>
      <c r="SD81" s="273"/>
      <c r="SE81" s="273"/>
      <c r="SF81" s="273"/>
      <c r="SG81" s="273"/>
      <c r="SH81" s="273"/>
      <c r="SI81" s="273"/>
      <c r="SJ81" s="273"/>
      <c r="SK81" s="273"/>
      <c r="SL81" s="273"/>
      <c r="SM81" s="273"/>
      <c r="SN81" s="273"/>
      <c r="SO81" s="273"/>
      <c r="SP81" s="273"/>
      <c r="SQ81" s="273"/>
      <c r="SR81" s="273"/>
      <c r="SS81" s="273"/>
      <c r="ST81" s="273"/>
      <c r="SU81" s="273"/>
      <c r="SV81" s="273"/>
      <c r="SW81" s="273"/>
      <c r="SX81" s="273"/>
      <c r="SY81" s="273"/>
      <c r="SZ81" s="273"/>
      <c r="TA81" s="273"/>
      <c r="TB81" s="273"/>
      <c r="TC81" s="273"/>
      <c r="TD81" s="273"/>
      <c r="TE81" s="273"/>
      <c r="TF81" s="273"/>
      <c r="TG81" s="273"/>
      <c r="TH81" s="273"/>
      <c r="TI81" s="273"/>
      <c r="TJ81" s="273"/>
      <c r="TK81" s="273"/>
      <c r="TL81" s="273"/>
      <c r="TM81" s="273"/>
      <c r="TN81" s="273"/>
      <c r="TO81" s="273"/>
      <c r="TP81" s="273"/>
      <c r="TQ81" s="273"/>
      <c r="TR81" s="273"/>
      <c r="TS81" s="273"/>
      <c r="TT81" s="273"/>
      <c r="TU81" s="273"/>
      <c r="TV81" s="273"/>
      <c r="TW81" s="273"/>
      <c r="TX81" s="273"/>
      <c r="TY81" s="273"/>
      <c r="TZ81" s="273"/>
      <c r="UA81" s="273"/>
      <c r="UB81" s="273"/>
      <c r="UC81" s="273"/>
      <c r="UD81" s="273"/>
      <c r="UE81" s="273"/>
      <c r="UF81" s="273"/>
      <c r="UG81" s="273"/>
      <c r="UH81" s="273"/>
      <c r="UI81" s="273"/>
      <c r="UJ81" s="273"/>
      <c r="UK81" s="273"/>
      <c r="UL81" s="273"/>
      <c r="UM81" s="273"/>
      <c r="UN81" s="273"/>
      <c r="UO81" s="273"/>
      <c r="UP81" s="273"/>
      <c r="UQ81" s="273"/>
      <c r="UR81" s="273"/>
      <c r="US81" s="273"/>
      <c r="UT81" s="273"/>
      <c r="UU81" s="273"/>
      <c r="UV81" s="273"/>
      <c r="UW81" s="273"/>
      <c r="UX81" s="273"/>
      <c r="UY81" s="273"/>
      <c r="UZ81" s="273"/>
      <c r="VA81" s="273"/>
      <c r="VB81" s="273"/>
      <c r="VC81" s="273"/>
      <c r="VD81" s="273"/>
      <c r="VE81" s="273"/>
      <c r="VF81" s="273"/>
      <c r="VG81" s="273"/>
      <c r="VH81" s="273"/>
      <c r="VI81" s="273"/>
      <c r="VJ81" s="273"/>
      <c r="VK81" s="273"/>
      <c r="VL81" s="273"/>
      <c r="VM81" s="273"/>
      <c r="VN81" s="273"/>
      <c r="VO81" s="273"/>
      <c r="VP81" s="273"/>
      <c r="VQ81" s="273"/>
      <c r="VR81" s="273"/>
      <c r="VS81" s="273"/>
      <c r="VT81" s="273"/>
      <c r="VU81" s="273"/>
      <c r="VV81" s="273"/>
      <c r="VW81" s="273"/>
      <c r="VX81" s="273"/>
      <c r="VY81" s="273"/>
      <c r="VZ81" s="273"/>
      <c r="WA81" s="273"/>
      <c r="WB81" s="273"/>
      <c r="WC81" s="273"/>
      <c r="WD81" s="273"/>
      <c r="WE81" s="273"/>
      <c r="WF81" s="273"/>
      <c r="WG81" s="273"/>
      <c r="WH81" s="273"/>
      <c r="WI81" s="273"/>
      <c r="WJ81" s="273"/>
      <c r="WK81" s="273"/>
      <c r="WL81" s="273"/>
      <c r="WM81" s="273"/>
      <c r="WN81" s="273"/>
      <c r="WO81" s="273"/>
      <c r="WP81" s="273"/>
      <c r="WQ81" s="273"/>
      <c r="WR81" s="273"/>
      <c r="WS81" s="273"/>
      <c r="WT81" s="273"/>
      <c r="WU81" s="273"/>
      <c r="WV81" s="273"/>
      <c r="WW81" s="273"/>
      <c r="WX81" s="273"/>
      <c r="WY81" s="273"/>
      <c r="WZ81" s="273"/>
      <c r="XA81" s="273"/>
      <c r="XB81" s="273"/>
      <c r="XC81" s="273"/>
      <c r="XD81" s="273"/>
      <c r="XE81" s="273"/>
      <c r="XF81" s="273"/>
      <c r="XG81" s="273"/>
      <c r="XH81" s="273"/>
      <c r="XI81" s="273"/>
      <c r="XJ81" s="273"/>
      <c r="XK81" s="273"/>
      <c r="XL81" s="273"/>
      <c r="XM81" s="273"/>
      <c r="XN81" s="273"/>
      <c r="XO81" s="273"/>
      <c r="XP81" s="273"/>
      <c r="XQ81" s="273"/>
      <c r="XR81" s="273"/>
      <c r="XS81" s="273"/>
      <c r="XT81" s="273"/>
      <c r="XU81" s="273"/>
      <c r="XV81" s="273"/>
      <c r="XW81" s="273"/>
      <c r="XX81" s="273"/>
      <c r="XY81" s="273"/>
      <c r="XZ81" s="273"/>
      <c r="YA81" s="273"/>
      <c r="YB81" s="273"/>
      <c r="YC81" s="273"/>
      <c r="YD81" s="273"/>
      <c r="YE81" s="273"/>
      <c r="YF81" s="273"/>
      <c r="YG81" s="273"/>
      <c r="YH81" s="273"/>
      <c r="YI81" s="273"/>
      <c r="YJ81" s="273"/>
      <c r="YK81" s="273"/>
      <c r="YL81" s="273"/>
      <c r="YM81" s="273"/>
      <c r="YN81" s="273"/>
      <c r="YO81" s="273"/>
      <c r="YP81" s="273"/>
      <c r="YQ81" s="273"/>
      <c r="YR81" s="273"/>
      <c r="YS81" s="273"/>
      <c r="YT81" s="273"/>
      <c r="YU81" s="273"/>
      <c r="YV81" s="273"/>
      <c r="YW81" s="273"/>
      <c r="YX81" s="273"/>
      <c r="YY81" s="273"/>
      <c r="YZ81" s="273"/>
      <c r="ZA81" s="273"/>
      <c r="ZB81" s="273"/>
      <c r="ZC81" s="273"/>
      <c r="ZD81" s="273"/>
      <c r="ZE81" s="273"/>
      <c r="ZF81" s="273"/>
      <c r="ZG81" s="273"/>
      <c r="ZH81" s="273"/>
      <c r="ZI81" s="273"/>
      <c r="ZJ81" s="273"/>
      <c r="ZK81" s="273"/>
      <c r="ZL81" s="273"/>
      <c r="ZM81" s="273"/>
      <c r="ZN81" s="273"/>
      <c r="ZO81" s="273"/>
      <c r="ZP81" s="273"/>
      <c r="ZQ81" s="273"/>
      <c r="ZR81" s="273"/>
      <c r="ZS81" s="273"/>
      <c r="ZT81" s="273"/>
      <c r="ZU81" s="273"/>
      <c r="ZV81" s="273"/>
      <c r="ZW81" s="273"/>
      <c r="ZX81" s="273"/>
      <c r="ZY81" s="273"/>
      <c r="ZZ81" s="273"/>
      <c r="AAA81" s="273"/>
      <c r="AAB81" s="273"/>
      <c r="AAC81" s="273"/>
      <c r="AAD81" s="273"/>
      <c r="AAE81" s="273"/>
      <c r="AAF81" s="273"/>
      <c r="AAG81" s="273"/>
      <c r="AAH81" s="273"/>
      <c r="AAI81" s="273"/>
      <c r="AAJ81" s="273"/>
      <c r="AAK81" s="273"/>
      <c r="AAL81" s="273"/>
      <c r="AAM81" s="273"/>
      <c r="AAN81" s="273"/>
      <c r="AAO81" s="273"/>
      <c r="AAP81" s="273"/>
      <c r="AAQ81" s="273"/>
      <c r="AAR81" s="273"/>
      <c r="AAS81" s="273"/>
      <c r="AAT81" s="273"/>
      <c r="AAU81" s="273"/>
      <c r="AAV81" s="273"/>
      <c r="AAW81" s="273"/>
      <c r="AAX81" s="273"/>
      <c r="AAY81" s="273"/>
      <c r="AAZ81" s="273"/>
      <c r="ABA81" s="273"/>
      <c r="ABB81" s="273"/>
      <c r="ABC81" s="273"/>
      <c r="ABD81" s="273"/>
      <c r="ABE81" s="273"/>
      <c r="ABF81" s="273"/>
      <c r="ABG81" s="273"/>
      <c r="ABH81" s="273"/>
      <c r="ABI81" s="273"/>
      <c r="ABJ81" s="273"/>
      <c r="ABK81" s="273"/>
      <c r="ABL81" s="273"/>
      <c r="ABM81" s="273"/>
      <c r="ABN81" s="273"/>
      <c r="ABO81" s="273"/>
      <c r="ABP81" s="273"/>
      <c r="ABQ81" s="273"/>
      <c r="ABR81" s="273"/>
      <c r="ABS81" s="273"/>
      <c r="ABT81" s="273"/>
      <c r="ABU81" s="273"/>
      <c r="ABV81" s="273"/>
      <c r="ABW81" s="273"/>
      <c r="ABX81" s="273"/>
      <c r="ABY81" s="273"/>
      <c r="ABZ81" s="273"/>
      <c r="ACA81" s="273"/>
      <c r="ACB81" s="273"/>
      <c r="ACC81" s="273"/>
      <c r="ACD81" s="273"/>
      <c r="ACE81" s="273"/>
      <c r="ACF81" s="273"/>
      <c r="ACG81" s="273"/>
      <c r="ACH81" s="273"/>
      <c r="ACI81" s="273"/>
      <c r="ACJ81" s="273"/>
      <c r="ACK81" s="273"/>
      <c r="ACL81" s="273"/>
      <c r="ACM81" s="273"/>
      <c r="ACN81" s="273"/>
      <c r="ACO81" s="273"/>
      <c r="ACP81" s="273"/>
      <c r="ACQ81" s="273"/>
      <c r="ACR81" s="273"/>
      <c r="ACS81" s="273"/>
      <c r="ACT81" s="273"/>
      <c r="ACU81" s="273"/>
      <c r="ACV81" s="273"/>
      <c r="ACW81" s="273"/>
      <c r="ACX81" s="273"/>
      <c r="ACY81" s="273"/>
      <c r="ACZ81" s="273"/>
      <c r="ADA81" s="273"/>
      <c r="ADB81" s="273"/>
      <c r="ADC81" s="273"/>
      <c r="ADD81" s="273"/>
      <c r="ADE81" s="273"/>
      <c r="ADF81" s="273"/>
      <c r="ADG81" s="273"/>
      <c r="ADH81" s="273"/>
      <c r="ADI81" s="273"/>
      <c r="ADJ81" s="273"/>
      <c r="ADK81" s="273"/>
      <c r="ADL81" s="273"/>
      <c r="ADM81" s="273"/>
      <c r="ADN81" s="273"/>
      <c r="ADO81" s="273"/>
      <c r="ADP81" s="273"/>
      <c r="ADQ81" s="273"/>
      <c r="ADR81" s="273"/>
      <c r="ADS81" s="273"/>
      <c r="ADT81" s="273"/>
      <c r="ADU81" s="273"/>
      <c r="ADV81" s="273"/>
      <c r="ADW81" s="273"/>
      <c r="ADX81" s="273"/>
      <c r="ADY81" s="273"/>
      <c r="ADZ81" s="273"/>
      <c r="AEA81" s="273"/>
      <c r="AEB81" s="273"/>
      <c r="AEC81" s="273"/>
      <c r="AED81" s="273"/>
      <c r="AEE81" s="273"/>
      <c r="AEF81" s="273"/>
      <c r="AEG81" s="273"/>
      <c r="AEH81" s="273"/>
      <c r="AEI81" s="273"/>
      <c r="AEJ81" s="273"/>
      <c r="AEK81" s="273"/>
      <c r="AEL81" s="273"/>
      <c r="AEM81" s="273"/>
      <c r="AEN81" s="273"/>
      <c r="AEO81" s="273"/>
      <c r="AEP81" s="273"/>
      <c r="AEQ81" s="273"/>
      <c r="AER81" s="273"/>
      <c r="AES81" s="273"/>
      <c r="AET81" s="273"/>
      <c r="AEU81" s="273"/>
      <c r="AEV81" s="273"/>
      <c r="AEW81" s="273"/>
      <c r="AEX81" s="273"/>
      <c r="AEY81" s="273"/>
      <c r="AEZ81" s="273"/>
      <c r="AFA81" s="273"/>
      <c r="AFB81" s="273"/>
      <c r="AFC81" s="273"/>
      <c r="AFD81" s="273"/>
      <c r="AFE81" s="273"/>
      <c r="AFF81" s="273"/>
      <c r="AFG81" s="273"/>
      <c r="AFH81" s="273"/>
      <c r="AFI81" s="273"/>
      <c r="AFJ81" s="273"/>
      <c r="AFK81" s="273"/>
      <c r="AFL81" s="273"/>
      <c r="AFM81" s="273"/>
      <c r="AFN81" s="273"/>
      <c r="AFO81" s="273"/>
      <c r="AFP81" s="273"/>
      <c r="AFQ81" s="273"/>
      <c r="AFR81" s="273"/>
      <c r="AFS81" s="273"/>
      <c r="AFT81" s="273"/>
      <c r="AFU81" s="273"/>
      <c r="AFV81" s="273"/>
      <c r="AFW81" s="273"/>
      <c r="AFX81" s="273"/>
      <c r="AFY81" s="273"/>
      <c r="AFZ81" s="273"/>
      <c r="AGA81" s="273"/>
      <c r="AGB81" s="273"/>
      <c r="AGC81" s="273"/>
      <c r="AGD81" s="273"/>
      <c r="AGE81" s="273"/>
      <c r="AGF81" s="273"/>
      <c r="AGG81" s="273"/>
      <c r="AGH81" s="273"/>
      <c r="AGI81" s="273"/>
      <c r="AGJ81" s="273"/>
      <c r="AGK81" s="273"/>
      <c r="AGL81" s="273"/>
      <c r="AGM81" s="273"/>
      <c r="AGN81" s="273"/>
      <c r="AGO81" s="273"/>
      <c r="AGP81" s="273"/>
      <c r="AGQ81" s="273"/>
      <c r="AGR81" s="273"/>
      <c r="AGS81" s="273"/>
      <c r="AGT81" s="273"/>
      <c r="AGU81" s="273"/>
      <c r="AGV81" s="273"/>
      <c r="AGW81" s="273"/>
      <c r="AGX81" s="273"/>
      <c r="AGY81" s="273"/>
      <c r="AGZ81" s="273"/>
      <c r="AHA81" s="273"/>
      <c r="AHB81" s="273"/>
      <c r="AHC81" s="273"/>
      <c r="AHD81" s="273"/>
      <c r="AHE81" s="273"/>
      <c r="AHF81" s="273"/>
      <c r="AHG81" s="273"/>
      <c r="AHH81" s="273"/>
      <c r="AHI81" s="273"/>
      <c r="AHJ81" s="273"/>
      <c r="AHK81" s="273"/>
      <c r="AHL81" s="273"/>
      <c r="AHM81" s="273"/>
      <c r="AHN81" s="273"/>
      <c r="AHO81" s="273"/>
      <c r="AHP81" s="273"/>
      <c r="AHQ81" s="273"/>
      <c r="AHR81" s="273"/>
      <c r="AHS81" s="273"/>
      <c r="AHT81" s="273"/>
      <c r="AHU81" s="273"/>
      <c r="AHV81" s="273"/>
      <c r="AHW81" s="273"/>
      <c r="AHX81" s="273"/>
      <c r="AHY81" s="273"/>
      <c r="AHZ81" s="273"/>
      <c r="AIA81" s="273"/>
      <c r="AIB81" s="273"/>
      <c r="AIC81" s="273"/>
      <c r="AID81" s="273"/>
      <c r="AIE81" s="273"/>
      <c r="AIF81" s="273"/>
      <c r="AIG81" s="273"/>
      <c r="AIH81" s="273"/>
      <c r="AII81" s="273"/>
      <c r="AIJ81" s="273"/>
      <c r="AIK81" s="273"/>
      <c r="AIL81" s="273"/>
      <c r="AIM81" s="273"/>
      <c r="AIN81" s="273"/>
      <c r="AIO81" s="273"/>
      <c r="AIP81" s="273"/>
      <c r="AIQ81" s="273"/>
      <c r="AIR81" s="273"/>
      <c r="AIS81" s="273"/>
      <c r="AIT81" s="273"/>
      <c r="AIU81" s="273"/>
      <c r="AIV81" s="273"/>
      <c r="AIW81" s="273"/>
      <c r="AIX81" s="273"/>
      <c r="AIY81" s="273"/>
      <c r="AIZ81" s="273"/>
      <c r="AJA81" s="273"/>
      <c r="AJB81" s="273"/>
      <c r="AJC81" s="273"/>
      <c r="AJD81" s="273"/>
      <c r="AJE81" s="273"/>
      <c r="AJF81" s="273"/>
      <c r="AJG81" s="273"/>
      <c r="AJH81" s="273"/>
      <c r="AJI81" s="273"/>
      <c r="AJJ81" s="273"/>
      <c r="AJK81" s="273"/>
      <c r="AJL81" s="273"/>
      <c r="AJM81" s="273"/>
      <c r="AJN81" s="273"/>
      <c r="AJO81" s="273"/>
      <c r="AJP81" s="273"/>
      <c r="AJQ81" s="273"/>
      <c r="AJR81" s="273"/>
      <c r="AJS81" s="273"/>
      <c r="AJT81" s="273"/>
      <c r="AJU81" s="273"/>
      <c r="AJV81" s="273"/>
      <c r="AJW81" s="273"/>
      <c r="AJX81" s="273"/>
      <c r="AJY81" s="273"/>
      <c r="AJZ81" s="273"/>
      <c r="AKA81" s="273"/>
      <c r="AKB81" s="273"/>
      <c r="AKC81" s="273"/>
      <c r="AKD81" s="273"/>
      <c r="AKE81" s="273"/>
      <c r="AKF81" s="273"/>
      <c r="AKG81" s="273"/>
      <c r="AKH81" s="273"/>
      <c r="AKI81" s="273"/>
      <c r="AKJ81" s="273"/>
      <c r="AKK81" s="273"/>
      <c r="AKL81" s="273"/>
      <c r="AKM81" s="273"/>
      <c r="AKN81" s="273"/>
      <c r="AKO81" s="273"/>
      <c r="AKP81" s="273"/>
      <c r="AKQ81" s="273"/>
      <c r="AKR81" s="273"/>
      <c r="AKS81" s="273"/>
      <c r="AKT81" s="273"/>
      <c r="AKU81" s="273"/>
      <c r="AKV81" s="273"/>
      <c r="AKW81" s="273"/>
      <c r="AKX81" s="273"/>
      <c r="AKY81" s="273"/>
      <c r="AKZ81" s="273"/>
      <c r="ALA81" s="273"/>
      <c r="ALB81" s="273"/>
      <c r="ALC81" s="273"/>
      <c r="ALD81" s="273"/>
      <c r="ALE81" s="273"/>
      <c r="ALF81" s="273"/>
      <c r="ALG81" s="273"/>
      <c r="ALH81" s="273"/>
      <c r="ALI81" s="273"/>
      <c r="ALJ81" s="273"/>
      <c r="ALK81" s="273"/>
      <c r="ALL81" s="273"/>
      <c r="ALM81" s="273"/>
      <c r="ALN81" s="273"/>
      <c r="ALO81" s="273"/>
      <c r="ALP81" s="273"/>
      <c r="ALQ81" s="273"/>
      <c r="ALR81" s="273"/>
      <c r="ALS81" s="273"/>
      <c r="ALT81" s="273"/>
      <c r="ALU81" s="273"/>
      <c r="ALV81" s="273"/>
      <c r="ALW81" s="273"/>
      <c r="ALX81" s="273"/>
      <c r="ALY81" s="273"/>
      <c r="ALZ81" s="273"/>
      <c r="AMA81" s="273"/>
      <c r="AMB81" s="273"/>
      <c r="AMC81" s="273"/>
      <c r="AMD81" s="273"/>
      <c r="AME81" s="273"/>
      <c r="AMF81" s="273"/>
      <c r="AMG81" s="273"/>
      <c r="AMH81" s="273"/>
      <c r="AMI81" s="273"/>
      <c r="AMJ81" s="273"/>
    </row>
    <row r="82" spans="1:1024" ht="12" customHeight="1" x14ac:dyDescent="0.2">
      <c r="A82" s="341">
        <v>71</v>
      </c>
      <c r="B82" s="342">
        <v>1</v>
      </c>
      <c r="C82" s="368"/>
      <c r="D82" s="1623" t="s">
        <v>92</v>
      </c>
      <c r="E82" s="344" t="s">
        <v>49</v>
      </c>
      <c r="F82" s="394"/>
      <c r="G82" s="394"/>
      <c r="H82" s="395"/>
      <c r="I82" s="395"/>
      <c r="J82" s="396"/>
      <c r="K82" s="397"/>
      <c r="L82" s="397"/>
      <c r="M82" s="397"/>
      <c r="N82" s="397"/>
      <c r="O82" s="397"/>
      <c r="P82" s="398"/>
      <c r="Q82" s="398"/>
      <c r="R82" s="367"/>
      <c r="S82" s="351"/>
      <c r="T82" s="362">
        <v>71</v>
      </c>
      <c r="U82" s="1626" t="s">
        <v>92</v>
      </c>
      <c r="V82" s="363" t="s">
        <v>49</v>
      </c>
      <c r="W82" s="394"/>
      <c r="X82" s="394"/>
      <c r="Y82" s="395"/>
      <c r="Z82" s="395"/>
      <c r="AA82" s="396"/>
      <c r="AB82" s="364"/>
      <c r="AC82" s="355"/>
      <c r="AD82" s="355"/>
      <c r="AE82" s="356"/>
      <c r="AF82" s="365"/>
      <c r="AG82" s="365"/>
      <c r="AH82" s="365"/>
      <c r="AI82" s="365"/>
      <c r="AJ82" s="365"/>
      <c r="AK82" s="365"/>
      <c r="AL82" s="365"/>
      <c r="AM82" s="365"/>
      <c r="AN82" s="365"/>
      <c r="AO82" s="365"/>
      <c r="AP82" s="365"/>
      <c r="AQ82" s="365"/>
      <c r="AR82" s="358"/>
      <c r="AS82" s="358"/>
      <c r="AT82" s="359"/>
      <c r="AU82" s="359"/>
      <c r="AV82" s="359"/>
      <c r="AW82" s="359"/>
      <c r="AX82" s="359"/>
      <c r="AY82" s="359"/>
      <c r="AZ82" s="359"/>
      <c r="BA82" s="359"/>
      <c r="BB82" s="364"/>
      <c r="BC82" s="364"/>
      <c r="BD82" s="355"/>
      <c r="BE82" s="355"/>
      <c r="BF82" s="273"/>
      <c r="BG82" s="273"/>
      <c r="BH82" s="273"/>
      <c r="BI82" s="273"/>
      <c r="BJ82" s="273"/>
      <c r="BK82" s="273"/>
      <c r="BL82" s="273"/>
      <c r="BM82" s="273"/>
      <c r="BN82" s="273"/>
      <c r="BO82" s="273"/>
      <c r="BP82" s="273"/>
      <c r="BQ82" s="273"/>
      <c r="BR82" s="273"/>
      <c r="BS82" s="273"/>
      <c r="BT82" s="273"/>
      <c r="BU82" s="273"/>
      <c r="BV82" s="273"/>
      <c r="BW82" s="273"/>
      <c r="BX82" s="273"/>
      <c r="BY82" s="273"/>
      <c r="BZ82" s="273"/>
      <c r="CA82" s="273"/>
      <c r="CB82" s="273"/>
      <c r="CC82" s="273"/>
      <c r="CD82" s="273"/>
      <c r="CE82" s="273"/>
      <c r="CF82" s="273"/>
      <c r="CG82" s="273"/>
      <c r="CH82" s="273"/>
      <c r="CI82" s="273"/>
      <c r="CJ82" s="273"/>
      <c r="CK82" s="273"/>
      <c r="CL82" s="273"/>
      <c r="CM82" s="273"/>
      <c r="CN82" s="273"/>
      <c r="CO82" s="273"/>
      <c r="CP82" s="273"/>
      <c r="CQ82" s="273"/>
      <c r="CR82" s="273"/>
      <c r="CS82" s="273"/>
      <c r="CT82" s="273"/>
      <c r="CU82" s="273"/>
      <c r="CV82" s="273"/>
      <c r="CW82" s="273"/>
      <c r="CX82" s="273"/>
      <c r="CY82" s="273"/>
      <c r="CZ82" s="273"/>
      <c r="DA82" s="273"/>
      <c r="DB82" s="273"/>
      <c r="DC82" s="273"/>
      <c r="DD82" s="273"/>
      <c r="DE82" s="273"/>
      <c r="DF82" s="273"/>
      <c r="DG82" s="273"/>
      <c r="DH82" s="273"/>
      <c r="DI82" s="273"/>
      <c r="DJ82" s="273"/>
      <c r="DK82" s="273"/>
      <c r="DL82" s="273"/>
      <c r="DM82" s="273"/>
      <c r="DN82" s="273"/>
      <c r="DO82" s="273"/>
      <c r="DP82" s="273"/>
      <c r="DQ82" s="273"/>
      <c r="DR82" s="273"/>
      <c r="DS82" s="273"/>
      <c r="DT82" s="273"/>
      <c r="DU82" s="273"/>
      <c r="DV82" s="273"/>
      <c r="DW82" s="273"/>
      <c r="DX82" s="273"/>
      <c r="DY82" s="273"/>
      <c r="DZ82" s="273"/>
      <c r="EA82" s="273"/>
      <c r="EB82" s="273"/>
      <c r="EC82" s="273"/>
      <c r="ED82" s="273"/>
      <c r="EE82" s="273"/>
      <c r="EF82" s="273"/>
      <c r="EG82" s="273"/>
      <c r="EH82" s="273"/>
      <c r="EI82" s="273"/>
      <c r="EJ82" s="273"/>
      <c r="EK82" s="273"/>
      <c r="EL82" s="273"/>
      <c r="EM82" s="273"/>
      <c r="EN82" s="273"/>
      <c r="EO82" s="273"/>
      <c r="EP82" s="273"/>
      <c r="EQ82" s="273"/>
      <c r="ER82" s="273"/>
      <c r="ES82" s="273"/>
      <c r="ET82" s="273"/>
      <c r="EU82" s="273"/>
      <c r="EV82" s="273"/>
      <c r="EW82" s="273"/>
      <c r="EX82" s="273"/>
      <c r="EY82" s="273"/>
      <c r="EZ82" s="273"/>
      <c r="FA82" s="273"/>
      <c r="FB82" s="273"/>
      <c r="FC82" s="273"/>
      <c r="FD82" s="273"/>
      <c r="FE82" s="273"/>
      <c r="FF82" s="273"/>
      <c r="FG82" s="273"/>
      <c r="FH82" s="273"/>
      <c r="FI82" s="273"/>
      <c r="FJ82" s="273"/>
      <c r="FK82" s="273"/>
      <c r="FL82" s="273"/>
      <c r="FM82" s="273"/>
      <c r="FN82" s="273"/>
      <c r="FO82" s="273"/>
      <c r="FP82" s="273"/>
      <c r="FQ82" s="273"/>
      <c r="FR82" s="273"/>
      <c r="FS82" s="273"/>
      <c r="FT82" s="273"/>
      <c r="FU82" s="273"/>
      <c r="FV82" s="273"/>
      <c r="FW82" s="273"/>
      <c r="FX82" s="273"/>
      <c r="FY82" s="273"/>
      <c r="FZ82" s="273"/>
      <c r="GA82" s="273"/>
      <c r="GB82" s="273"/>
      <c r="GC82" s="273"/>
      <c r="GD82" s="273"/>
      <c r="GE82" s="273"/>
      <c r="GF82" s="273"/>
      <c r="GG82" s="273"/>
      <c r="GH82" s="273"/>
      <c r="GI82" s="273"/>
      <c r="GJ82" s="273"/>
      <c r="GK82" s="273"/>
      <c r="GL82" s="273"/>
      <c r="GM82" s="273"/>
      <c r="GN82" s="273"/>
      <c r="GO82" s="273"/>
      <c r="GP82" s="273"/>
      <c r="GQ82" s="273"/>
      <c r="GR82" s="273"/>
      <c r="GS82" s="273"/>
      <c r="GT82" s="273"/>
      <c r="GU82" s="273"/>
      <c r="GV82" s="273"/>
      <c r="GW82" s="273"/>
      <c r="GX82" s="273"/>
      <c r="GY82" s="273"/>
      <c r="GZ82" s="273"/>
      <c r="HA82" s="273"/>
      <c r="HB82" s="273"/>
      <c r="HC82" s="273"/>
      <c r="HD82" s="273"/>
      <c r="HE82" s="273"/>
      <c r="HF82" s="273"/>
      <c r="HG82" s="273"/>
      <c r="HH82" s="273"/>
      <c r="HI82" s="273"/>
      <c r="HJ82" s="273"/>
      <c r="HK82" s="273"/>
      <c r="HL82" s="273"/>
      <c r="HM82" s="273"/>
      <c r="HN82" s="273"/>
      <c r="HO82" s="273"/>
      <c r="HP82" s="273"/>
      <c r="HQ82" s="273"/>
      <c r="HR82" s="273"/>
      <c r="HS82" s="273"/>
      <c r="HT82" s="273"/>
      <c r="HU82" s="273"/>
      <c r="HV82" s="273"/>
      <c r="HW82" s="273"/>
      <c r="HX82" s="273"/>
      <c r="HY82" s="273"/>
      <c r="HZ82" s="273"/>
      <c r="IA82" s="273"/>
      <c r="IB82" s="273"/>
      <c r="IC82" s="273"/>
      <c r="ID82" s="273"/>
      <c r="IE82" s="273"/>
      <c r="IF82" s="273"/>
      <c r="IG82" s="273"/>
      <c r="IH82" s="273"/>
      <c r="II82" s="273"/>
      <c r="IJ82" s="273"/>
      <c r="IK82" s="273"/>
      <c r="IL82" s="273"/>
      <c r="IM82" s="273"/>
      <c r="IN82" s="273"/>
      <c r="IO82" s="273"/>
      <c r="IP82" s="273"/>
      <c r="IQ82" s="273"/>
      <c r="IR82" s="273"/>
      <c r="IS82" s="273"/>
      <c r="IT82" s="273"/>
      <c r="IU82" s="273"/>
      <c r="IV82" s="273"/>
      <c r="IW82" s="273"/>
      <c r="IX82" s="273"/>
      <c r="IY82" s="273"/>
      <c r="IZ82" s="273"/>
      <c r="JA82" s="273"/>
      <c r="JB82" s="273"/>
      <c r="JC82" s="273"/>
      <c r="JD82" s="273"/>
      <c r="JE82" s="273"/>
      <c r="JF82" s="273"/>
      <c r="JG82" s="273"/>
      <c r="JH82" s="273"/>
      <c r="JI82" s="273"/>
      <c r="JJ82" s="273"/>
      <c r="JK82" s="273"/>
      <c r="JL82" s="273"/>
      <c r="JM82" s="273"/>
      <c r="JN82" s="273"/>
      <c r="JO82" s="273"/>
      <c r="JP82" s="273"/>
      <c r="JQ82" s="273"/>
      <c r="JR82" s="273"/>
      <c r="JS82" s="273"/>
      <c r="JT82" s="273"/>
      <c r="JU82" s="273"/>
      <c r="JV82" s="273"/>
      <c r="JW82" s="273"/>
      <c r="JX82" s="273"/>
      <c r="JY82" s="273"/>
      <c r="JZ82" s="273"/>
      <c r="KA82" s="273"/>
      <c r="KB82" s="273"/>
      <c r="KC82" s="273"/>
      <c r="KD82" s="273"/>
      <c r="KE82" s="273"/>
      <c r="KF82" s="273"/>
      <c r="KG82" s="273"/>
      <c r="KH82" s="273"/>
      <c r="KI82" s="273"/>
      <c r="KJ82" s="273"/>
      <c r="KK82" s="273"/>
      <c r="KL82" s="273"/>
      <c r="KM82" s="273"/>
      <c r="KN82" s="273"/>
      <c r="KO82" s="273"/>
      <c r="KP82" s="273"/>
      <c r="KQ82" s="273"/>
      <c r="KR82" s="273"/>
      <c r="KS82" s="273"/>
      <c r="KT82" s="273"/>
      <c r="KU82" s="273"/>
      <c r="KV82" s="273"/>
      <c r="KW82" s="273"/>
      <c r="KX82" s="273"/>
      <c r="KY82" s="273"/>
      <c r="KZ82" s="273"/>
      <c r="LA82" s="273"/>
      <c r="LB82" s="273"/>
      <c r="LC82" s="273"/>
      <c r="LD82" s="273"/>
      <c r="LE82" s="273"/>
      <c r="LF82" s="273"/>
      <c r="LG82" s="273"/>
      <c r="LH82" s="273"/>
      <c r="LI82" s="273"/>
      <c r="LJ82" s="273"/>
      <c r="LK82" s="273"/>
      <c r="LL82" s="273"/>
      <c r="LM82" s="273"/>
      <c r="LN82" s="273"/>
      <c r="LO82" s="273"/>
      <c r="LP82" s="273"/>
      <c r="LQ82" s="273"/>
      <c r="LR82" s="273"/>
      <c r="LS82" s="273"/>
      <c r="LT82" s="273"/>
      <c r="LU82" s="273"/>
      <c r="LV82" s="273"/>
      <c r="LW82" s="273"/>
      <c r="LX82" s="273"/>
      <c r="LY82" s="273"/>
      <c r="LZ82" s="273"/>
      <c r="MA82" s="273"/>
      <c r="MB82" s="273"/>
      <c r="MC82" s="273"/>
      <c r="MD82" s="273"/>
      <c r="ME82" s="273"/>
      <c r="MF82" s="273"/>
      <c r="MG82" s="273"/>
      <c r="MH82" s="273"/>
      <c r="MI82" s="273"/>
      <c r="MJ82" s="273"/>
      <c r="MK82" s="273"/>
      <c r="ML82" s="273"/>
      <c r="MM82" s="273"/>
      <c r="MN82" s="273"/>
      <c r="MO82" s="273"/>
      <c r="MP82" s="273"/>
      <c r="MQ82" s="273"/>
      <c r="MR82" s="273"/>
      <c r="MS82" s="273"/>
      <c r="MT82" s="273"/>
      <c r="MU82" s="273"/>
      <c r="MV82" s="273"/>
      <c r="MW82" s="273"/>
      <c r="MX82" s="273"/>
      <c r="MY82" s="273"/>
      <c r="MZ82" s="273"/>
      <c r="NA82" s="273"/>
      <c r="NB82" s="273"/>
      <c r="NC82" s="273"/>
      <c r="ND82" s="273"/>
      <c r="NE82" s="273"/>
      <c r="NF82" s="273"/>
      <c r="NG82" s="273"/>
      <c r="NH82" s="273"/>
      <c r="NI82" s="273"/>
      <c r="NJ82" s="273"/>
      <c r="NK82" s="273"/>
      <c r="NL82" s="273"/>
      <c r="NM82" s="273"/>
      <c r="NN82" s="273"/>
      <c r="NO82" s="273"/>
      <c r="NP82" s="273"/>
      <c r="NQ82" s="273"/>
      <c r="NR82" s="273"/>
      <c r="NS82" s="273"/>
      <c r="NT82" s="273"/>
      <c r="NU82" s="273"/>
      <c r="NV82" s="273"/>
      <c r="NW82" s="273"/>
      <c r="NX82" s="273"/>
      <c r="NY82" s="273"/>
      <c r="NZ82" s="273"/>
      <c r="OA82" s="273"/>
      <c r="OB82" s="273"/>
      <c r="OC82" s="273"/>
      <c r="OD82" s="273"/>
      <c r="OE82" s="273"/>
      <c r="OF82" s="273"/>
      <c r="OG82" s="273"/>
      <c r="OH82" s="273"/>
      <c r="OI82" s="273"/>
      <c r="OJ82" s="273"/>
      <c r="OK82" s="273"/>
      <c r="OL82" s="273"/>
      <c r="OM82" s="273"/>
      <c r="ON82" s="273"/>
      <c r="OO82" s="273"/>
      <c r="OP82" s="273"/>
      <c r="OQ82" s="273"/>
      <c r="OR82" s="273"/>
      <c r="OS82" s="273"/>
      <c r="OT82" s="273"/>
      <c r="OU82" s="273"/>
      <c r="OV82" s="273"/>
      <c r="OW82" s="273"/>
      <c r="OX82" s="273"/>
      <c r="OY82" s="273"/>
      <c r="OZ82" s="273"/>
      <c r="PA82" s="273"/>
      <c r="PB82" s="273"/>
      <c r="PC82" s="273"/>
      <c r="PD82" s="273"/>
      <c r="PE82" s="273"/>
      <c r="PF82" s="273"/>
      <c r="PG82" s="273"/>
      <c r="PH82" s="273"/>
      <c r="PI82" s="273"/>
      <c r="PJ82" s="273"/>
      <c r="PK82" s="273"/>
      <c r="PL82" s="273"/>
      <c r="PM82" s="273"/>
      <c r="PN82" s="273"/>
      <c r="PO82" s="273"/>
      <c r="PP82" s="273"/>
      <c r="PQ82" s="273"/>
      <c r="PR82" s="273"/>
      <c r="PS82" s="273"/>
      <c r="PT82" s="273"/>
      <c r="PU82" s="273"/>
      <c r="PV82" s="273"/>
      <c r="PW82" s="273"/>
      <c r="PX82" s="273"/>
      <c r="PY82" s="273"/>
      <c r="PZ82" s="273"/>
      <c r="QA82" s="273"/>
      <c r="QB82" s="273"/>
      <c r="QC82" s="273"/>
      <c r="QD82" s="273"/>
      <c r="QE82" s="273"/>
      <c r="QF82" s="273"/>
      <c r="QG82" s="273"/>
      <c r="QH82" s="273"/>
      <c r="QI82" s="273"/>
      <c r="QJ82" s="273"/>
      <c r="QK82" s="273"/>
      <c r="QL82" s="273"/>
      <c r="QM82" s="273"/>
      <c r="QN82" s="273"/>
      <c r="QO82" s="273"/>
      <c r="QP82" s="273"/>
      <c r="QQ82" s="273"/>
      <c r="QR82" s="273"/>
      <c r="QS82" s="273"/>
      <c r="QT82" s="273"/>
      <c r="QU82" s="273"/>
      <c r="QV82" s="273"/>
      <c r="QW82" s="273"/>
      <c r="QX82" s="273"/>
      <c r="QY82" s="273"/>
      <c r="QZ82" s="273"/>
      <c r="RA82" s="273"/>
      <c r="RB82" s="273"/>
      <c r="RC82" s="273"/>
      <c r="RD82" s="273"/>
      <c r="RE82" s="273"/>
      <c r="RF82" s="273"/>
      <c r="RG82" s="273"/>
      <c r="RH82" s="273"/>
      <c r="RI82" s="273"/>
      <c r="RJ82" s="273"/>
      <c r="RK82" s="273"/>
      <c r="RL82" s="273"/>
      <c r="RM82" s="273"/>
      <c r="RN82" s="273"/>
      <c r="RO82" s="273"/>
      <c r="RP82" s="273"/>
      <c r="RQ82" s="273"/>
      <c r="RR82" s="273"/>
      <c r="RS82" s="273"/>
      <c r="RT82" s="273"/>
      <c r="RU82" s="273"/>
      <c r="RV82" s="273"/>
      <c r="RW82" s="273"/>
      <c r="RX82" s="273"/>
      <c r="RY82" s="273"/>
      <c r="RZ82" s="273"/>
      <c r="SA82" s="273"/>
      <c r="SB82" s="273"/>
      <c r="SC82" s="273"/>
      <c r="SD82" s="273"/>
      <c r="SE82" s="273"/>
      <c r="SF82" s="273"/>
      <c r="SG82" s="273"/>
      <c r="SH82" s="273"/>
      <c r="SI82" s="273"/>
      <c r="SJ82" s="273"/>
      <c r="SK82" s="273"/>
      <c r="SL82" s="273"/>
      <c r="SM82" s="273"/>
      <c r="SN82" s="273"/>
      <c r="SO82" s="273"/>
      <c r="SP82" s="273"/>
      <c r="SQ82" s="273"/>
      <c r="SR82" s="273"/>
      <c r="SS82" s="273"/>
      <c r="ST82" s="273"/>
      <c r="SU82" s="273"/>
      <c r="SV82" s="273"/>
      <c r="SW82" s="273"/>
      <c r="SX82" s="273"/>
      <c r="SY82" s="273"/>
      <c r="SZ82" s="273"/>
      <c r="TA82" s="273"/>
      <c r="TB82" s="273"/>
      <c r="TC82" s="273"/>
      <c r="TD82" s="273"/>
      <c r="TE82" s="273"/>
      <c r="TF82" s="273"/>
      <c r="TG82" s="273"/>
      <c r="TH82" s="273"/>
      <c r="TI82" s="273"/>
      <c r="TJ82" s="273"/>
      <c r="TK82" s="273"/>
      <c r="TL82" s="273"/>
      <c r="TM82" s="273"/>
      <c r="TN82" s="273"/>
      <c r="TO82" s="273"/>
      <c r="TP82" s="273"/>
      <c r="TQ82" s="273"/>
      <c r="TR82" s="273"/>
      <c r="TS82" s="273"/>
      <c r="TT82" s="273"/>
      <c r="TU82" s="273"/>
      <c r="TV82" s="273"/>
      <c r="TW82" s="273"/>
      <c r="TX82" s="273"/>
      <c r="TY82" s="273"/>
      <c r="TZ82" s="273"/>
      <c r="UA82" s="273"/>
      <c r="UB82" s="273"/>
      <c r="UC82" s="273"/>
      <c r="UD82" s="273"/>
      <c r="UE82" s="273"/>
      <c r="UF82" s="273"/>
      <c r="UG82" s="273"/>
      <c r="UH82" s="273"/>
      <c r="UI82" s="273"/>
      <c r="UJ82" s="273"/>
      <c r="UK82" s="273"/>
      <c r="UL82" s="273"/>
      <c r="UM82" s="273"/>
      <c r="UN82" s="273"/>
      <c r="UO82" s="273"/>
      <c r="UP82" s="273"/>
      <c r="UQ82" s="273"/>
      <c r="UR82" s="273"/>
      <c r="US82" s="273"/>
      <c r="UT82" s="273"/>
      <c r="UU82" s="273"/>
      <c r="UV82" s="273"/>
      <c r="UW82" s="273"/>
      <c r="UX82" s="273"/>
      <c r="UY82" s="273"/>
      <c r="UZ82" s="273"/>
      <c r="VA82" s="273"/>
      <c r="VB82" s="273"/>
      <c r="VC82" s="273"/>
      <c r="VD82" s="273"/>
      <c r="VE82" s="273"/>
      <c r="VF82" s="273"/>
      <c r="VG82" s="273"/>
      <c r="VH82" s="273"/>
      <c r="VI82" s="273"/>
      <c r="VJ82" s="273"/>
      <c r="VK82" s="273"/>
      <c r="VL82" s="273"/>
      <c r="VM82" s="273"/>
      <c r="VN82" s="273"/>
      <c r="VO82" s="273"/>
      <c r="VP82" s="273"/>
      <c r="VQ82" s="273"/>
      <c r="VR82" s="273"/>
      <c r="VS82" s="273"/>
      <c r="VT82" s="273"/>
      <c r="VU82" s="273"/>
      <c r="VV82" s="273"/>
      <c r="VW82" s="273"/>
      <c r="VX82" s="273"/>
      <c r="VY82" s="273"/>
      <c r="VZ82" s="273"/>
      <c r="WA82" s="273"/>
      <c r="WB82" s="273"/>
      <c r="WC82" s="273"/>
      <c r="WD82" s="273"/>
      <c r="WE82" s="273"/>
      <c r="WF82" s="273"/>
      <c r="WG82" s="273"/>
      <c r="WH82" s="273"/>
      <c r="WI82" s="273"/>
      <c r="WJ82" s="273"/>
      <c r="WK82" s="273"/>
      <c r="WL82" s="273"/>
      <c r="WM82" s="273"/>
      <c r="WN82" s="273"/>
      <c r="WO82" s="273"/>
      <c r="WP82" s="273"/>
      <c r="WQ82" s="273"/>
      <c r="WR82" s="273"/>
      <c r="WS82" s="273"/>
      <c r="WT82" s="273"/>
      <c r="WU82" s="273"/>
      <c r="WV82" s="273"/>
      <c r="WW82" s="273"/>
      <c r="WX82" s="273"/>
      <c r="WY82" s="273"/>
      <c r="WZ82" s="273"/>
      <c r="XA82" s="273"/>
      <c r="XB82" s="273"/>
      <c r="XC82" s="273"/>
      <c r="XD82" s="273"/>
      <c r="XE82" s="273"/>
      <c r="XF82" s="273"/>
      <c r="XG82" s="273"/>
      <c r="XH82" s="273"/>
      <c r="XI82" s="273"/>
      <c r="XJ82" s="273"/>
      <c r="XK82" s="273"/>
      <c r="XL82" s="273"/>
      <c r="XM82" s="273"/>
      <c r="XN82" s="273"/>
      <c r="XO82" s="273"/>
      <c r="XP82" s="273"/>
      <c r="XQ82" s="273"/>
      <c r="XR82" s="273"/>
      <c r="XS82" s="273"/>
      <c r="XT82" s="273"/>
      <c r="XU82" s="273"/>
      <c r="XV82" s="273"/>
      <c r="XW82" s="273"/>
      <c r="XX82" s="273"/>
      <c r="XY82" s="273"/>
      <c r="XZ82" s="273"/>
      <c r="YA82" s="273"/>
      <c r="YB82" s="273"/>
      <c r="YC82" s="273"/>
      <c r="YD82" s="273"/>
      <c r="YE82" s="273"/>
      <c r="YF82" s="273"/>
      <c r="YG82" s="273"/>
      <c r="YH82" s="273"/>
      <c r="YI82" s="273"/>
      <c r="YJ82" s="273"/>
      <c r="YK82" s="273"/>
      <c r="YL82" s="273"/>
      <c r="YM82" s="273"/>
      <c r="YN82" s="273"/>
      <c r="YO82" s="273"/>
      <c r="YP82" s="273"/>
      <c r="YQ82" s="273"/>
      <c r="YR82" s="273"/>
      <c r="YS82" s="273"/>
      <c r="YT82" s="273"/>
      <c r="YU82" s="273"/>
      <c r="YV82" s="273"/>
      <c r="YW82" s="273"/>
      <c r="YX82" s="273"/>
      <c r="YY82" s="273"/>
      <c r="YZ82" s="273"/>
      <c r="ZA82" s="273"/>
      <c r="ZB82" s="273"/>
      <c r="ZC82" s="273"/>
      <c r="ZD82" s="273"/>
      <c r="ZE82" s="273"/>
      <c r="ZF82" s="273"/>
      <c r="ZG82" s="273"/>
      <c r="ZH82" s="273"/>
      <c r="ZI82" s="273"/>
      <c r="ZJ82" s="273"/>
      <c r="ZK82" s="273"/>
      <c r="ZL82" s="273"/>
      <c r="ZM82" s="273"/>
      <c r="ZN82" s="273"/>
      <c r="ZO82" s="273"/>
      <c r="ZP82" s="273"/>
      <c r="ZQ82" s="273"/>
      <c r="ZR82" s="273"/>
      <c r="ZS82" s="273"/>
      <c r="ZT82" s="273"/>
      <c r="ZU82" s="273"/>
      <c r="ZV82" s="273"/>
      <c r="ZW82" s="273"/>
      <c r="ZX82" s="273"/>
      <c r="ZY82" s="273"/>
      <c r="ZZ82" s="273"/>
      <c r="AAA82" s="273"/>
      <c r="AAB82" s="273"/>
      <c r="AAC82" s="273"/>
      <c r="AAD82" s="273"/>
      <c r="AAE82" s="273"/>
      <c r="AAF82" s="273"/>
      <c r="AAG82" s="273"/>
      <c r="AAH82" s="273"/>
      <c r="AAI82" s="273"/>
      <c r="AAJ82" s="273"/>
      <c r="AAK82" s="273"/>
      <c r="AAL82" s="273"/>
      <c r="AAM82" s="273"/>
      <c r="AAN82" s="273"/>
      <c r="AAO82" s="273"/>
      <c r="AAP82" s="273"/>
      <c r="AAQ82" s="273"/>
      <c r="AAR82" s="273"/>
      <c r="AAS82" s="273"/>
      <c r="AAT82" s="273"/>
      <c r="AAU82" s="273"/>
      <c r="AAV82" s="273"/>
      <c r="AAW82" s="273"/>
      <c r="AAX82" s="273"/>
      <c r="AAY82" s="273"/>
      <c r="AAZ82" s="273"/>
      <c r="ABA82" s="273"/>
      <c r="ABB82" s="273"/>
      <c r="ABC82" s="273"/>
      <c r="ABD82" s="273"/>
      <c r="ABE82" s="273"/>
      <c r="ABF82" s="273"/>
      <c r="ABG82" s="273"/>
      <c r="ABH82" s="273"/>
      <c r="ABI82" s="273"/>
      <c r="ABJ82" s="273"/>
      <c r="ABK82" s="273"/>
      <c r="ABL82" s="273"/>
      <c r="ABM82" s="273"/>
      <c r="ABN82" s="273"/>
      <c r="ABO82" s="273"/>
      <c r="ABP82" s="273"/>
      <c r="ABQ82" s="273"/>
      <c r="ABR82" s="273"/>
      <c r="ABS82" s="273"/>
      <c r="ABT82" s="273"/>
      <c r="ABU82" s="273"/>
      <c r="ABV82" s="273"/>
      <c r="ABW82" s="273"/>
      <c r="ABX82" s="273"/>
      <c r="ABY82" s="273"/>
      <c r="ABZ82" s="273"/>
      <c r="ACA82" s="273"/>
      <c r="ACB82" s="273"/>
      <c r="ACC82" s="273"/>
      <c r="ACD82" s="273"/>
      <c r="ACE82" s="273"/>
      <c r="ACF82" s="273"/>
      <c r="ACG82" s="273"/>
      <c r="ACH82" s="273"/>
      <c r="ACI82" s="273"/>
      <c r="ACJ82" s="273"/>
      <c r="ACK82" s="273"/>
      <c r="ACL82" s="273"/>
      <c r="ACM82" s="273"/>
      <c r="ACN82" s="273"/>
      <c r="ACO82" s="273"/>
      <c r="ACP82" s="273"/>
      <c r="ACQ82" s="273"/>
      <c r="ACR82" s="273"/>
      <c r="ACS82" s="273"/>
      <c r="ACT82" s="273"/>
      <c r="ACU82" s="273"/>
      <c r="ACV82" s="273"/>
      <c r="ACW82" s="273"/>
      <c r="ACX82" s="273"/>
      <c r="ACY82" s="273"/>
      <c r="ACZ82" s="273"/>
      <c r="ADA82" s="273"/>
      <c r="ADB82" s="273"/>
      <c r="ADC82" s="273"/>
      <c r="ADD82" s="273"/>
      <c r="ADE82" s="273"/>
      <c r="ADF82" s="273"/>
      <c r="ADG82" s="273"/>
      <c r="ADH82" s="273"/>
      <c r="ADI82" s="273"/>
      <c r="ADJ82" s="273"/>
      <c r="ADK82" s="273"/>
      <c r="ADL82" s="273"/>
      <c r="ADM82" s="273"/>
      <c r="ADN82" s="273"/>
      <c r="ADO82" s="273"/>
      <c r="ADP82" s="273"/>
      <c r="ADQ82" s="273"/>
      <c r="ADR82" s="273"/>
      <c r="ADS82" s="273"/>
      <c r="ADT82" s="273"/>
      <c r="ADU82" s="273"/>
      <c r="ADV82" s="273"/>
      <c r="ADW82" s="273"/>
      <c r="ADX82" s="273"/>
      <c r="ADY82" s="273"/>
      <c r="ADZ82" s="273"/>
      <c r="AEA82" s="273"/>
      <c r="AEB82" s="273"/>
      <c r="AEC82" s="273"/>
      <c r="AED82" s="273"/>
      <c r="AEE82" s="273"/>
      <c r="AEF82" s="273"/>
      <c r="AEG82" s="273"/>
      <c r="AEH82" s="273"/>
      <c r="AEI82" s="273"/>
      <c r="AEJ82" s="273"/>
      <c r="AEK82" s="273"/>
      <c r="AEL82" s="273"/>
      <c r="AEM82" s="273"/>
      <c r="AEN82" s="273"/>
      <c r="AEO82" s="273"/>
      <c r="AEP82" s="273"/>
      <c r="AEQ82" s="273"/>
      <c r="AER82" s="273"/>
      <c r="AES82" s="273"/>
      <c r="AET82" s="273"/>
      <c r="AEU82" s="273"/>
      <c r="AEV82" s="273"/>
      <c r="AEW82" s="273"/>
      <c r="AEX82" s="273"/>
      <c r="AEY82" s="273"/>
      <c r="AEZ82" s="273"/>
      <c r="AFA82" s="273"/>
      <c r="AFB82" s="273"/>
      <c r="AFC82" s="273"/>
      <c r="AFD82" s="273"/>
      <c r="AFE82" s="273"/>
      <c r="AFF82" s="273"/>
      <c r="AFG82" s="273"/>
      <c r="AFH82" s="273"/>
      <c r="AFI82" s="273"/>
      <c r="AFJ82" s="273"/>
      <c r="AFK82" s="273"/>
      <c r="AFL82" s="273"/>
      <c r="AFM82" s="273"/>
      <c r="AFN82" s="273"/>
      <c r="AFO82" s="273"/>
      <c r="AFP82" s="273"/>
      <c r="AFQ82" s="273"/>
      <c r="AFR82" s="273"/>
      <c r="AFS82" s="273"/>
      <c r="AFT82" s="273"/>
      <c r="AFU82" s="273"/>
      <c r="AFV82" s="273"/>
      <c r="AFW82" s="273"/>
      <c r="AFX82" s="273"/>
      <c r="AFY82" s="273"/>
      <c r="AFZ82" s="273"/>
      <c r="AGA82" s="273"/>
      <c r="AGB82" s="273"/>
      <c r="AGC82" s="273"/>
      <c r="AGD82" s="273"/>
      <c r="AGE82" s="273"/>
      <c r="AGF82" s="273"/>
      <c r="AGG82" s="273"/>
      <c r="AGH82" s="273"/>
      <c r="AGI82" s="273"/>
      <c r="AGJ82" s="273"/>
      <c r="AGK82" s="273"/>
      <c r="AGL82" s="273"/>
      <c r="AGM82" s="273"/>
      <c r="AGN82" s="273"/>
      <c r="AGO82" s="273"/>
      <c r="AGP82" s="273"/>
      <c r="AGQ82" s="273"/>
      <c r="AGR82" s="273"/>
      <c r="AGS82" s="273"/>
      <c r="AGT82" s="273"/>
      <c r="AGU82" s="273"/>
      <c r="AGV82" s="273"/>
      <c r="AGW82" s="273"/>
      <c r="AGX82" s="273"/>
      <c r="AGY82" s="273"/>
      <c r="AGZ82" s="273"/>
      <c r="AHA82" s="273"/>
      <c r="AHB82" s="273"/>
      <c r="AHC82" s="273"/>
      <c r="AHD82" s="273"/>
      <c r="AHE82" s="273"/>
      <c r="AHF82" s="273"/>
      <c r="AHG82" s="273"/>
      <c r="AHH82" s="273"/>
      <c r="AHI82" s="273"/>
      <c r="AHJ82" s="273"/>
      <c r="AHK82" s="273"/>
      <c r="AHL82" s="273"/>
      <c r="AHM82" s="273"/>
      <c r="AHN82" s="273"/>
      <c r="AHO82" s="273"/>
      <c r="AHP82" s="273"/>
      <c r="AHQ82" s="273"/>
      <c r="AHR82" s="273"/>
      <c r="AHS82" s="273"/>
      <c r="AHT82" s="273"/>
      <c r="AHU82" s="273"/>
      <c r="AHV82" s="273"/>
      <c r="AHW82" s="273"/>
      <c r="AHX82" s="273"/>
      <c r="AHY82" s="273"/>
      <c r="AHZ82" s="273"/>
      <c r="AIA82" s="273"/>
      <c r="AIB82" s="273"/>
      <c r="AIC82" s="273"/>
      <c r="AID82" s="273"/>
      <c r="AIE82" s="273"/>
      <c r="AIF82" s="273"/>
      <c r="AIG82" s="273"/>
      <c r="AIH82" s="273"/>
      <c r="AII82" s="273"/>
      <c r="AIJ82" s="273"/>
      <c r="AIK82" s="273"/>
      <c r="AIL82" s="273"/>
      <c r="AIM82" s="273"/>
      <c r="AIN82" s="273"/>
      <c r="AIO82" s="273"/>
      <c r="AIP82" s="273"/>
      <c r="AIQ82" s="273"/>
      <c r="AIR82" s="273"/>
      <c r="AIS82" s="273"/>
      <c r="AIT82" s="273"/>
      <c r="AIU82" s="273"/>
      <c r="AIV82" s="273"/>
      <c r="AIW82" s="273"/>
      <c r="AIX82" s="273"/>
      <c r="AIY82" s="273"/>
      <c r="AIZ82" s="273"/>
      <c r="AJA82" s="273"/>
      <c r="AJB82" s="273"/>
      <c r="AJC82" s="273"/>
      <c r="AJD82" s="273"/>
      <c r="AJE82" s="273"/>
      <c r="AJF82" s="273"/>
      <c r="AJG82" s="273"/>
      <c r="AJH82" s="273"/>
      <c r="AJI82" s="273"/>
      <c r="AJJ82" s="273"/>
      <c r="AJK82" s="273"/>
      <c r="AJL82" s="273"/>
      <c r="AJM82" s="273"/>
      <c r="AJN82" s="273"/>
      <c r="AJO82" s="273"/>
      <c r="AJP82" s="273"/>
      <c r="AJQ82" s="273"/>
      <c r="AJR82" s="273"/>
      <c r="AJS82" s="273"/>
      <c r="AJT82" s="273"/>
      <c r="AJU82" s="273"/>
      <c r="AJV82" s="273"/>
      <c r="AJW82" s="273"/>
      <c r="AJX82" s="273"/>
      <c r="AJY82" s="273"/>
      <c r="AJZ82" s="273"/>
      <c r="AKA82" s="273"/>
      <c r="AKB82" s="273"/>
      <c r="AKC82" s="273"/>
      <c r="AKD82" s="273"/>
      <c r="AKE82" s="273"/>
      <c r="AKF82" s="273"/>
      <c r="AKG82" s="273"/>
      <c r="AKH82" s="273"/>
      <c r="AKI82" s="273"/>
      <c r="AKJ82" s="273"/>
      <c r="AKK82" s="273"/>
      <c r="AKL82" s="273"/>
      <c r="AKM82" s="273"/>
      <c r="AKN82" s="273"/>
      <c r="AKO82" s="273"/>
      <c r="AKP82" s="273"/>
      <c r="AKQ82" s="273"/>
      <c r="AKR82" s="273"/>
      <c r="AKS82" s="273"/>
      <c r="AKT82" s="273"/>
      <c r="AKU82" s="273"/>
      <c r="AKV82" s="273"/>
      <c r="AKW82" s="273"/>
      <c r="AKX82" s="273"/>
      <c r="AKY82" s="273"/>
      <c r="AKZ82" s="273"/>
      <c r="ALA82" s="273"/>
      <c r="ALB82" s="273"/>
      <c r="ALC82" s="273"/>
      <c r="ALD82" s="273"/>
      <c r="ALE82" s="273"/>
      <c r="ALF82" s="273"/>
      <c r="ALG82" s="273"/>
      <c r="ALH82" s="273"/>
      <c r="ALI82" s="273"/>
      <c r="ALJ82" s="273"/>
      <c r="ALK82" s="273"/>
      <c r="ALL82" s="273"/>
      <c r="ALM82" s="273"/>
      <c r="ALN82" s="273"/>
      <c r="ALO82" s="273"/>
      <c r="ALP82" s="273"/>
      <c r="ALQ82" s="273"/>
      <c r="ALR82" s="273"/>
      <c r="ALS82" s="273"/>
      <c r="ALT82" s="273"/>
      <c r="ALU82" s="273"/>
      <c r="ALV82" s="273"/>
      <c r="ALW82" s="273"/>
      <c r="ALX82" s="273"/>
      <c r="ALY82" s="273"/>
      <c r="ALZ82" s="273"/>
      <c r="AMA82" s="273"/>
      <c r="AMB82" s="273"/>
      <c r="AMC82" s="273"/>
      <c r="AMD82" s="273"/>
      <c r="AME82" s="273"/>
      <c r="AMF82" s="273"/>
      <c r="AMG82" s="273"/>
      <c r="AMH82" s="273"/>
      <c r="AMI82" s="273"/>
      <c r="AMJ82" s="273"/>
    </row>
    <row r="83" spans="1:1024" ht="12" customHeight="1" x14ac:dyDescent="0.2">
      <c r="A83" s="341">
        <v>72</v>
      </c>
      <c r="B83" s="342">
        <v>1</v>
      </c>
      <c r="C83" s="368"/>
      <c r="D83" s="1623"/>
      <c r="E83" s="344" t="s">
        <v>50</v>
      </c>
      <c r="F83" s="383"/>
      <c r="G83" s="383"/>
      <c r="H83" s="359"/>
      <c r="I83" s="359"/>
      <c r="J83" s="384"/>
      <c r="K83" s="348"/>
      <c r="L83" s="348"/>
      <c r="M83" s="348"/>
      <c r="N83" s="348"/>
      <c r="O83" s="348"/>
      <c r="P83" s="349"/>
      <c r="Q83" s="349"/>
      <c r="R83" s="367"/>
      <c r="S83" s="351"/>
      <c r="T83" s="362">
        <v>72</v>
      </c>
      <c r="U83" s="1626"/>
      <c r="V83" s="363" t="s">
        <v>50</v>
      </c>
      <c r="W83" s="383"/>
      <c r="X83" s="383"/>
      <c r="Y83" s="359"/>
      <c r="Z83" s="359"/>
      <c r="AA83" s="384"/>
      <c r="AB83" s="364"/>
      <c r="AC83" s="355"/>
      <c r="AD83" s="355"/>
      <c r="AE83" s="356"/>
      <c r="AF83" s="365"/>
      <c r="AG83" s="365"/>
      <c r="AH83" s="365"/>
      <c r="AI83" s="365"/>
      <c r="AJ83" s="365"/>
      <c r="AK83" s="365"/>
      <c r="AL83" s="365"/>
      <c r="AM83" s="365"/>
      <c r="AN83" s="365"/>
      <c r="AO83" s="365"/>
      <c r="AP83" s="365"/>
      <c r="AQ83" s="365"/>
      <c r="AR83" s="358"/>
      <c r="AS83" s="358"/>
      <c r="AT83" s="359"/>
      <c r="AU83" s="359"/>
      <c r="AV83" s="359"/>
      <c r="AW83" s="359"/>
      <c r="AX83" s="359"/>
      <c r="AY83" s="359"/>
      <c r="AZ83" s="359"/>
      <c r="BA83" s="359"/>
      <c r="BB83" s="364"/>
      <c r="BC83" s="364"/>
      <c r="BD83" s="355"/>
      <c r="BE83" s="355"/>
      <c r="BF83" s="273"/>
      <c r="BG83" s="273"/>
      <c r="BH83" s="273"/>
      <c r="BI83" s="273"/>
      <c r="BJ83" s="273"/>
      <c r="BK83" s="273"/>
      <c r="BL83" s="273"/>
      <c r="BM83" s="273"/>
      <c r="BN83" s="273"/>
      <c r="BO83" s="273"/>
      <c r="BP83" s="273"/>
      <c r="BQ83" s="273"/>
      <c r="BR83" s="273"/>
      <c r="BS83" s="273"/>
      <c r="BT83" s="273"/>
      <c r="BU83" s="273"/>
      <c r="BV83" s="273"/>
      <c r="BW83" s="273"/>
      <c r="BX83" s="273"/>
      <c r="BY83" s="273"/>
      <c r="BZ83" s="273"/>
      <c r="CA83" s="273"/>
      <c r="CB83" s="273"/>
      <c r="CC83" s="273"/>
      <c r="CD83" s="273"/>
      <c r="CE83" s="273"/>
      <c r="CF83" s="273"/>
      <c r="CG83" s="273"/>
      <c r="CH83" s="273"/>
      <c r="CI83" s="273"/>
      <c r="CJ83" s="273"/>
      <c r="CK83" s="273"/>
      <c r="CL83" s="273"/>
      <c r="CM83" s="273"/>
      <c r="CN83" s="273"/>
      <c r="CO83" s="273"/>
      <c r="CP83" s="273"/>
      <c r="CQ83" s="273"/>
      <c r="CR83" s="273"/>
      <c r="CS83" s="273"/>
      <c r="CT83" s="273"/>
      <c r="CU83" s="273"/>
      <c r="CV83" s="273"/>
      <c r="CW83" s="273"/>
      <c r="CX83" s="273"/>
      <c r="CY83" s="273"/>
      <c r="CZ83" s="273"/>
      <c r="DA83" s="273"/>
      <c r="DB83" s="273"/>
      <c r="DC83" s="273"/>
      <c r="DD83" s="273"/>
      <c r="DE83" s="273"/>
      <c r="DF83" s="273"/>
      <c r="DG83" s="273"/>
      <c r="DH83" s="273"/>
      <c r="DI83" s="273"/>
      <c r="DJ83" s="273"/>
      <c r="DK83" s="273"/>
      <c r="DL83" s="273"/>
      <c r="DM83" s="273"/>
      <c r="DN83" s="273"/>
      <c r="DO83" s="273"/>
      <c r="DP83" s="273"/>
      <c r="DQ83" s="273"/>
      <c r="DR83" s="273"/>
      <c r="DS83" s="273"/>
      <c r="DT83" s="273"/>
      <c r="DU83" s="273"/>
      <c r="DV83" s="273"/>
      <c r="DW83" s="273"/>
      <c r="DX83" s="273"/>
      <c r="DY83" s="273"/>
      <c r="DZ83" s="273"/>
      <c r="EA83" s="273"/>
      <c r="EB83" s="273"/>
      <c r="EC83" s="273"/>
      <c r="ED83" s="273"/>
      <c r="EE83" s="273"/>
      <c r="EF83" s="273"/>
      <c r="EG83" s="273"/>
      <c r="EH83" s="273"/>
      <c r="EI83" s="273"/>
      <c r="EJ83" s="273"/>
      <c r="EK83" s="273"/>
      <c r="EL83" s="273"/>
      <c r="EM83" s="273"/>
      <c r="EN83" s="273"/>
      <c r="EO83" s="273"/>
      <c r="EP83" s="273"/>
      <c r="EQ83" s="273"/>
      <c r="ER83" s="273"/>
      <c r="ES83" s="273"/>
      <c r="ET83" s="273"/>
      <c r="EU83" s="273"/>
      <c r="EV83" s="273"/>
      <c r="EW83" s="273"/>
      <c r="EX83" s="273"/>
      <c r="EY83" s="273"/>
      <c r="EZ83" s="273"/>
      <c r="FA83" s="273"/>
      <c r="FB83" s="273"/>
      <c r="FC83" s="273"/>
      <c r="FD83" s="273"/>
      <c r="FE83" s="273"/>
      <c r="FF83" s="273"/>
      <c r="FG83" s="273"/>
      <c r="FH83" s="273"/>
      <c r="FI83" s="273"/>
      <c r="FJ83" s="273"/>
      <c r="FK83" s="273"/>
      <c r="FL83" s="273"/>
      <c r="FM83" s="273"/>
      <c r="FN83" s="273"/>
      <c r="FO83" s="273"/>
      <c r="FP83" s="273"/>
      <c r="FQ83" s="273"/>
      <c r="FR83" s="273"/>
      <c r="FS83" s="273"/>
      <c r="FT83" s="273"/>
      <c r="FU83" s="273"/>
      <c r="FV83" s="273"/>
      <c r="FW83" s="273"/>
      <c r="FX83" s="273"/>
      <c r="FY83" s="273"/>
      <c r="FZ83" s="273"/>
      <c r="GA83" s="273"/>
      <c r="GB83" s="273"/>
      <c r="GC83" s="273"/>
      <c r="GD83" s="273"/>
      <c r="GE83" s="273"/>
      <c r="GF83" s="273"/>
      <c r="GG83" s="273"/>
      <c r="GH83" s="273"/>
      <c r="GI83" s="273"/>
      <c r="GJ83" s="273"/>
      <c r="GK83" s="273"/>
      <c r="GL83" s="273"/>
      <c r="GM83" s="273"/>
      <c r="GN83" s="273"/>
      <c r="GO83" s="273"/>
      <c r="GP83" s="273"/>
      <c r="GQ83" s="273"/>
      <c r="GR83" s="273"/>
      <c r="GS83" s="273"/>
      <c r="GT83" s="273"/>
      <c r="GU83" s="273"/>
      <c r="GV83" s="273"/>
      <c r="GW83" s="273"/>
      <c r="GX83" s="273"/>
      <c r="GY83" s="273"/>
      <c r="GZ83" s="273"/>
      <c r="HA83" s="273"/>
      <c r="HB83" s="273"/>
      <c r="HC83" s="273"/>
      <c r="HD83" s="273"/>
      <c r="HE83" s="273"/>
      <c r="HF83" s="273"/>
      <c r="HG83" s="273"/>
      <c r="HH83" s="273"/>
      <c r="HI83" s="273"/>
      <c r="HJ83" s="273"/>
      <c r="HK83" s="273"/>
      <c r="HL83" s="273"/>
      <c r="HM83" s="273"/>
      <c r="HN83" s="273"/>
      <c r="HO83" s="273"/>
      <c r="HP83" s="273"/>
      <c r="HQ83" s="273"/>
      <c r="HR83" s="273"/>
      <c r="HS83" s="273"/>
      <c r="HT83" s="273"/>
      <c r="HU83" s="273"/>
      <c r="HV83" s="273"/>
      <c r="HW83" s="273"/>
      <c r="HX83" s="273"/>
      <c r="HY83" s="273"/>
      <c r="HZ83" s="273"/>
      <c r="IA83" s="273"/>
      <c r="IB83" s="273"/>
      <c r="IC83" s="273"/>
      <c r="ID83" s="273"/>
      <c r="IE83" s="273"/>
      <c r="IF83" s="273"/>
      <c r="IG83" s="273"/>
      <c r="IH83" s="273"/>
      <c r="II83" s="273"/>
      <c r="IJ83" s="273"/>
      <c r="IK83" s="273"/>
      <c r="IL83" s="273"/>
      <c r="IM83" s="273"/>
      <c r="IN83" s="273"/>
      <c r="IO83" s="273"/>
      <c r="IP83" s="273"/>
      <c r="IQ83" s="273"/>
      <c r="IR83" s="273"/>
      <c r="IS83" s="273"/>
      <c r="IT83" s="273"/>
      <c r="IU83" s="273"/>
      <c r="IV83" s="273"/>
      <c r="IW83" s="273"/>
      <c r="IX83" s="273"/>
      <c r="IY83" s="273"/>
      <c r="IZ83" s="273"/>
      <c r="JA83" s="273"/>
      <c r="JB83" s="273"/>
      <c r="JC83" s="273"/>
      <c r="JD83" s="273"/>
      <c r="JE83" s="273"/>
      <c r="JF83" s="273"/>
      <c r="JG83" s="273"/>
      <c r="JH83" s="273"/>
      <c r="JI83" s="273"/>
      <c r="JJ83" s="273"/>
      <c r="JK83" s="273"/>
      <c r="JL83" s="273"/>
      <c r="JM83" s="273"/>
      <c r="JN83" s="273"/>
      <c r="JO83" s="273"/>
      <c r="JP83" s="273"/>
      <c r="JQ83" s="273"/>
      <c r="JR83" s="273"/>
      <c r="JS83" s="273"/>
      <c r="JT83" s="273"/>
      <c r="JU83" s="273"/>
      <c r="JV83" s="273"/>
      <c r="JW83" s="273"/>
      <c r="JX83" s="273"/>
      <c r="JY83" s="273"/>
      <c r="JZ83" s="273"/>
      <c r="KA83" s="273"/>
      <c r="KB83" s="273"/>
      <c r="KC83" s="273"/>
      <c r="KD83" s="273"/>
      <c r="KE83" s="273"/>
      <c r="KF83" s="273"/>
      <c r="KG83" s="273"/>
      <c r="KH83" s="273"/>
      <c r="KI83" s="273"/>
      <c r="KJ83" s="273"/>
      <c r="KK83" s="273"/>
      <c r="KL83" s="273"/>
      <c r="KM83" s="273"/>
      <c r="KN83" s="273"/>
      <c r="KO83" s="273"/>
      <c r="KP83" s="273"/>
      <c r="KQ83" s="273"/>
      <c r="KR83" s="273"/>
      <c r="KS83" s="273"/>
      <c r="KT83" s="273"/>
      <c r="KU83" s="273"/>
      <c r="KV83" s="273"/>
      <c r="KW83" s="273"/>
      <c r="KX83" s="273"/>
      <c r="KY83" s="273"/>
      <c r="KZ83" s="273"/>
      <c r="LA83" s="273"/>
      <c r="LB83" s="273"/>
      <c r="LC83" s="273"/>
      <c r="LD83" s="273"/>
      <c r="LE83" s="273"/>
      <c r="LF83" s="273"/>
      <c r="LG83" s="273"/>
      <c r="LH83" s="273"/>
      <c r="LI83" s="273"/>
      <c r="LJ83" s="273"/>
      <c r="LK83" s="273"/>
      <c r="LL83" s="273"/>
      <c r="LM83" s="273"/>
      <c r="LN83" s="273"/>
      <c r="LO83" s="273"/>
      <c r="LP83" s="273"/>
      <c r="LQ83" s="273"/>
      <c r="LR83" s="273"/>
      <c r="LS83" s="273"/>
      <c r="LT83" s="273"/>
      <c r="LU83" s="273"/>
      <c r="LV83" s="273"/>
      <c r="LW83" s="273"/>
      <c r="LX83" s="273"/>
      <c r="LY83" s="273"/>
      <c r="LZ83" s="273"/>
      <c r="MA83" s="273"/>
      <c r="MB83" s="273"/>
      <c r="MC83" s="273"/>
      <c r="MD83" s="273"/>
      <c r="ME83" s="273"/>
      <c r="MF83" s="273"/>
      <c r="MG83" s="273"/>
      <c r="MH83" s="273"/>
      <c r="MI83" s="273"/>
      <c r="MJ83" s="273"/>
      <c r="MK83" s="273"/>
      <c r="ML83" s="273"/>
      <c r="MM83" s="273"/>
      <c r="MN83" s="273"/>
      <c r="MO83" s="273"/>
      <c r="MP83" s="273"/>
      <c r="MQ83" s="273"/>
      <c r="MR83" s="273"/>
      <c r="MS83" s="273"/>
      <c r="MT83" s="273"/>
      <c r="MU83" s="273"/>
      <c r="MV83" s="273"/>
      <c r="MW83" s="273"/>
      <c r="MX83" s="273"/>
      <c r="MY83" s="273"/>
      <c r="MZ83" s="273"/>
      <c r="NA83" s="273"/>
      <c r="NB83" s="273"/>
      <c r="NC83" s="273"/>
      <c r="ND83" s="273"/>
      <c r="NE83" s="273"/>
      <c r="NF83" s="273"/>
      <c r="NG83" s="273"/>
      <c r="NH83" s="273"/>
      <c r="NI83" s="273"/>
      <c r="NJ83" s="273"/>
      <c r="NK83" s="273"/>
      <c r="NL83" s="273"/>
      <c r="NM83" s="273"/>
      <c r="NN83" s="273"/>
      <c r="NO83" s="273"/>
      <c r="NP83" s="273"/>
      <c r="NQ83" s="273"/>
      <c r="NR83" s="273"/>
      <c r="NS83" s="273"/>
      <c r="NT83" s="273"/>
      <c r="NU83" s="273"/>
      <c r="NV83" s="273"/>
      <c r="NW83" s="273"/>
      <c r="NX83" s="273"/>
      <c r="NY83" s="273"/>
      <c r="NZ83" s="273"/>
      <c r="OA83" s="273"/>
      <c r="OB83" s="273"/>
      <c r="OC83" s="273"/>
      <c r="OD83" s="273"/>
      <c r="OE83" s="273"/>
      <c r="OF83" s="273"/>
      <c r="OG83" s="273"/>
      <c r="OH83" s="273"/>
      <c r="OI83" s="273"/>
      <c r="OJ83" s="273"/>
      <c r="OK83" s="273"/>
      <c r="OL83" s="273"/>
      <c r="OM83" s="273"/>
      <c r="ON83" s="273"/>
      <c r="OO83" s="273"/>
      <c r="OP83" s="273"/>
      <c r="OQ83" s="273"/>
      <c r="OR83" s="273"/>
      <c r="OS83" s="273"/>
      <c r="OT83" s="273"/>
      <c r="OU83" s="273"/>
      <c r="OV83" s="273"/>
      <c r="OW83" s="273"/>
      <c r="OX83" s="273"/>
      <c r="OY83" s="273"/>
      <c r="OZ83" s="273"/>
      <c r="PA83" s="273"/>
      <c r="PB83" s="273"/>
      <c r="PC83" s="273"/>
      <c r="PD83" s="273"/>
      <c r="PE83" s="273"/>
      <c r="PF83" s="273"/>
      <c r="PG83" s="273"/>
      <c r="PH83" s="273"/>
      <c r="PI83" s="273"/>
      <c r="PJ83" s="273"/>
      <c r="PK83" s="273"/>
      <c r="PL83" s="273"/>
      <c r="PM83" s="273"/>
      <c r="PN83" s="273"/>
      <c r="PO83" s="273"/>
      <c r="PP83" s="273"/>
      <c r="PQ83" s="273"/>
      <c r="PR83" s="273"/>
      <c r="PS83" s="273"/>
      <c r="PT83" s="273"/>
      <c r="PU83" s="273"/>
      <c r="PV83" s="273"/>
      <c r="PW83" s="273"/>
      <c r="PX83" s="273"/>
      <c r="PY83" s="273"/>
      <c r="PZ83" s="273"/>
      <c r="QA83" s="273"/>
      <c r="QB83" s="273"/>
      <c r="QC83" s="273"/>
      <c r="QD83" s="273"/>
      <c r="QE83" s="273"/>
      <c r="QF83" s="273"/>
      <c r="QG83" s="273"/>
      <c r="QH83" s="273"/>
      <c r="QI83" s="273"/>
      <c r="QJ83" s="273"/>
      <c r="QK83" s="273"/>
      <c r="QL83" s="273"/>
      <c r="QM83" s="273"/>
      <c r="QN83" s="273"/>
      <c r="QO83" s="273"/>
      <c r="QP83" s="273"/>
      <c r="QQ83" s="273"/>
      <c r="QR83" s="273"/>
      <c r="QS83" s="273"/>
      <c r="QT83" s="273"/>
      <c r="QU83" s="273"/>
      <c r="QV83" s="273"/>
      <c r="QW83" s="273"/>
      <c r="QX83" s="273"/>
      <c r="QY83" s="273"/>
      <c r="QZ83" s="273"/>
      <c r="RA83" s="273"/>
      <c r="RB83" s="273"/>
      <c r="RC83" s="273"/>
      <c r="RD83" s="273"/>
      <c r="RE83" s="273"/>
      <c r="RF83" s="273"/>
      <c r="RG83" s="273"/>
      <c r="RH83" s="273"/>
      <c r="RI83" s="273"/>
      <c r="RJ83" s="273"/>
      <c r="RK83" s="273"/>
      <c r="RL83" s="273"/>
      <c r="RM83" s="273"/>
      <c r="RN83" s="273"/>
      <c r="RO83" s="273"/>
      <c r="RP83" s="273"/>
      <c r="RQ83" s="273"/>
      <c r="RR83" s="273"/>
      <c r="RS83" s="273"/>
      <c r="RT83" s="273"/>
      <c r="RU83" s="273"/>
      <c r="RV83" s="273"/>
      <c r="RW83" s="273"/>
      <c r="RX83" s="273"/>
      <c r="RY83" s="273"/>
      <c r="RZ83" s="273"/>
      <c r="SA83" s="273"/>
      <c r="SB83" s="273"/>
      <c r="SC83" s="273"/>
      <c r="SD83" s="273"/>
      <c r="SE83" s="273"/>
      <c r="SF83" s="273"/>
      <c r="SG83" s="273"/>
      <c r="SH83" s="273"/>
      <c r="SI83" s="273"/>
      <c r="SJ83" s="273"/>
      <c r="SK83" s="273"/>
      <c r="SL83" s="273"/>
      <c r="SM83" s="273"/>
      <c r="SN83" s="273"/>
      <c r="SO83" s="273"/>
      <c r="SP83" s="273"/>
      <c r="SQ83" s="273"/>
      <c r="SR83" s="273"/>
      <c r="SS83" s="273"/>
      <c r="ST83" s="273"/>
      <c r="SU83" s="273"/>
      <c r="SV83" s="273"/>
      <c r="SW83" s="273"/>
      <c r="SX83" s="273"/>
      <c r="SY83" s="273"/>
      <c r="SZ83" s="273"/>
      <c r="TA83" s="273"/>
      <c r="TB83" s="273"/>
      <c r="TC83" s="273"/>
      <c r="TD83" s="273"/>
      <c r="TE83" s="273"/>
      <c r="TF83" s="273"/>
      <c r="TG83" s="273"/>
      <c r="TH83" s="273"/>
      <c r="TI83" s="273"/>
      <c r="TJ83" s="273"/>
      <c r="TK83" s="273"/>
      <c r="TL83" s="273"/>
      <c r="TM83" s="273"/>
      <c r="TN83" s="273"/>
      <c r="TO83" s="273"/>
      <c r="TP83" s="273"/>
      <c r="TQ83" s="273"/>
      <c r="TR83" s="273"/>
      <c r="TS83" s="273"/>
      <c r="TT83" s="273"/>
      <c r="TU83" s="273"/>
      <c r="TV83" s="273"/>
      <c r="TW83" s="273"/>
      <c r="TX83" s="273"/>
      <c r="TY83" s="273"/>
      <c r="TZ83" s="273"/>
      <c r="UA83" s="273"/>
      <c r="UB83" s="273"/>
      <c r="UC83" s="273"/>
      <c r="UD83" s="273"/>
      <c r="UE83" s="273"/>
      <c r="UF83" s="273"/>
      <c r="UG83" s="273"/>
      <c r="UH83" s="273"/>
      <c r="UI83" s="273"/>
      <c r="UJ83" s="273"/>
      <c r="UK83" s="273"/>
      <c r="UL83" s="273"/>
      <c r="UM83" s="273"/>
      <c r="UN83" s="273"/>
      <c r="UO83" s="273"/>
      <c r="UP83" s="273"/>
      <c r="UQ83" s="273"/>
      <c r="UR83" s="273"/>
      <c r="US83" s="273"/>
      <c r="UT83" s="273"/>
      <c r="UU83" s="273"/>
      <c r="UV83" s="273"/>
      <c r="UW83" s="273"/>
      <c r="UX83" s="273"/>
      <c r="UY83" s="273"/>
      <c r="UZ83" s="273"/>
      <c r="VA83" s="273"/>
      <c r="VB83" s="273"/>
      <c r="VC83" s="273"/>
      <c r="VD83" s="273"/>
      <c r="VE83" s="273"/>
      <c r="VF83" s="273"/>
      <c r="VG83" s="273"/>
      <c r="VH83" s="273"/>
      <c r="VI83" s="273"/>
      <c r="VJ83" s="273"/>
      <c r="VK83" s="273"/>
      <c r="VL83" s="273"/>
      <c r="VM83" s="273"/>
      <c r="VN83" s="273"/>
      <c r="VO83" s="273"/>
      <c r="VP83" s="273"/>
      <c r="VQ83" s="273"/>
      <c r="VR83" s="273"/>
      <c r="VS83" s="273"/>
      <c r="VT83" s="273"/>
      <c r="VU83" s="273"/>
      <c r="VV83" s="273"/>
      <c r="VW83" s="273"/>
      <c r="VX83" s="273"/>
      <c r="VY83" s="273"/>
      <c r="VZ83" s="273"/>
      <c r="WA83" s="273"/>
      <c r="WB83" s="273"/>
      <c r="WC83" s="273"/>
      <c r="WD83" s="273"/>
      <c r="WE83" s="273"/>
      <c r="WF83" s="273"/>
      <c r="WG83" s="273"/>
      <c r="WH83" s="273"/>
      <c r="WI83" s="273"/>
      <c r="WJ83" s="273"/>
      <c r="WK83" s="273"/>
      <c r="WL83" s="273"/>
      <c r="WM83" s="273"/>
      <c r="WN83" s="273"/>
      <c r="WO83" s="273"/>
      <c r="WP83" s="273"/>
      <c r="WQ83" s="273"/>
      <c r="WR83" s="273"/>
      <c r="WS83" s="273"/>
      <c r="WT83" s="273"/>
      <c r="WU83" s="273"/>
      <c r="WV83" s="273"/>
      <c r="WW83" s="273"/>
      <c r="WX83" s="273"/>
      <c r="WY83" s="273"/>
      <c r="WZ83" s="273"/>
      <c r="XA83" s="273"/>
      <c r="XB83" s="273"/>
      <c r="XC83" s="273"/>
      <c r="XD83" s="273"/>
      <c r="XE83" s="273"/>
      <c r="XF83" s="273"/>
      <c r="XG83" s="273"/>
      <c r="XH83" s="273"/>
      <c r="XI83" s="273"/>
      <c r="XJ83" s="273"/>
      <c r="XK83" s="273"/>
      <c r="XL83" s="273"/>
      <c r="XM83" s="273"/>
      <c r="XN83" s="273"/>
      <c r="XO83" s="273"/>
      <c r="XP83" s="273"/>
      <c r="XQ83" s="273"/>
      <c r="XR83" s="273"/>
      <c r="XS83" s="273"/>
      <c r="XT83" s="273"/>
      <c r="XU83" s="273"/>
      <c r="XV83" s="273"/>
      <c r="XW83" s="273"/>
      <c r="XX83" s="273"/>
      <c r="XY83" s="273"/>
      <c r="XZ83" s="273"/>
      <c r="YA83" s="273"/>
      <c r="YB83" s="273"/>
      <c r="YC83" s="273"/>
      <c r="YD83" s="273"/>
      <c r="YE83" s="273"/>
      <c r="YF83" s="273"/>
      <c r="YG83" s="273"/>
      <c r="YH83" s="273"/>
      <c r="YI83" s="273"/>
      <c r="YJ83" s="273"/>
      <c r="YK83" s="273"/>
      <c r="YL83" s="273"/>
      <c r="YM83" s="273"/>
      <c r="YN83" s="273"/>
      <c r="YO83" s="273"/>
      <c r="YP83" s="273"/>
      <c r="YQ83" s="273"/>
      <c r="YR83" s="273"/>
      <c r="YS83" s="273"/>
      <c r="YT83" s="273"/>
      <c r="YU83" s="273"/>
      <c r="YV83" s="273"/>
      <c r="YW83" s="273"/>
      <c r="YX83" s="273"/>
      <c r="YY83" s="273"/>
      <c r="YZ83" s="273"/>
      <c r="ZA83" s="273"/>
      <c r="ZB83" s="273"/>
      <c r="ZC83" s="273"/>
      <c r="ZD83" s="273"/>
      <c r="ZE83" s="273"/>
      <c r="ZF83" s="273"/>
      <c r="ZG83" s="273"/>
      <c r="ZH83" s="273"/>
      <c r="ZI83" s="273"/>
      <c r="ZJ83" s="273"/>
      <c r="ZK83" s="273"/>
      <c r="ZL83" s="273"/>
      <c r="ZM83" s="273"/>
      <c r="ZN83" s="273"/>
      <c r="ZO83" s="273"/>
      <c r="ZP83" s="273"/>
      <c r="ZQ83" s="273"/>
      <c r="ZR83" s="273"/>
      <c r="ZS83" s="273"/>
      <c r="ZT83" s="273"/>
      <c r="ZU83" s="273"/>
      <c r="ZV83" s="273"/>
      <c r="ZW83" s="273"/>
      <c r="ZX83" s="273"/>
      <c r="ZY83" s="273"/>
      <c r="ZZ83" s="273"/>
      <c r="AAA83" s="273"/>
      <c r="AAB83" s="273"/>
      <c r="AAC83" s="273"/>
      <c r="AAD83" s="273"/>
      <c r="AAE83" s="273"/>
      <c r="AAF83" s="273"/>
      <c r="AAG83" s="273"/>
      <c r="AAH83" s="273"/>
      <c r="AAI83" s="273"/>
      <c r="AAJ83" s="273"/>
      <c r="AAK83" s="273"/>
      <c r="AAL83" s="273"/>
      <c r="AAM83" s="273"/>
      <c r="AAN83" s="273"/>
      <c r="AAO83" s="273"/>
      <c r="AAP83" s="273"/>
      <c r="AAQ83" s="273"/>
      <c r="AAR83" s="273"/>
      <c r="AAS83" s="273"/>
      <c r="AAT83" s="273"/>
      <c r="AAU83" s="273"/>
      <c r="AAV83" s="273"/>
      <c r="AAW83" s="273"/>
      <c r="AAX83" s="273"/>
      <c r="AAY83" s="273"/>
      <c r="AAZ83" s="273"/>
      <c r="ABA83" s="273"/>
      <c r="ABB83" s="273"/>
      <c r="ABC83" s="273"/>
      <c r="ABD83" s="273"/>
      <c r="ABE83" s="273"/>
      <c r="ABF83" s="273"/>
      <c r="ABG83" s="273"/>
      <c r="ABH83" s="273"/>
      <c r="ABI83" s="273"/>
      <c r="ABJ83" s="273"/>
      <c r="ABK83" s="273"/>
      <c r="ABL83" s="273"/>
      <c r="ABM83" s="273"/>
      <c r="ABN83" s="273"/>
      <c r="ABO83" s="273"/>
      <c r="ABP83" s="273"/>
      <c r="ABQ83" s="273"/>
      <c r="ABR83" s="273"/>
      <c r="ABS83" s="273"/>
      <c r="ABT83" s="273"/>
      <c r="ABU83" s="273"/>
      <c r="ABV83" s="273"/>
      <c r="ABW83" s="273"/>
      <c r="ABX83" s="273"/>
      <c r="ABY83" s="273"/>
      <c r="ABZ83" s="273"/>
      <c r="ACA83" s="273"/>
      <c r="ACB83" s="273"/>
      <c r="ACC83" s="273"/>
      <c r="ACD83" s="273"/>
      <c r="ACE83" s="273"/>
      <c r="ACF83" s="273"/>
      <c r="ACG83" s="273"/>
      <c r="ACH83" s="273"/>
      <c r="ACI83" s="273"/>
      <c r="ACJ83" s="273"/>
      <c r="ACK83" s="273"/>
      <c r="ACL83" s="273"/>
      <c r="ACM83" s="273"/>
      <c r="ACN83" s="273"/>
      <c r="ACO83" s="273"/>
      <c r="ACP83" s="273"/>
      <c r="ACQ83" s="273"/>
      <c r="ACR83" s="273"/>
      <c r="ACS83" s="273"/>
      <c r="ACT83" s="273"/>
      <c r="ACU83" s="273"/>
      <c r="ACV83" s="273"/>
      <c r="ACW83" s="273"/>
      <c r="ACX83" s="273"/>
      <c r="ACY83" s="273"/>
      <c r="ACZ83" s="273"/>
      <c r="ADA83" s="273"/>
      <c r="ADB83" s="273"/>
      <c r="ADC83" s="273"/>
      <c r="ADD83" s="273"/>
      <c r="ADE83" s="273"/>
      <c r="ADF83" s="273"/>
      <c r="ADG83" s="273"/>
      <c r="ADH83" s="273"/>
      <c r="ADI83" s="273"/>
      <c r="ADJ83" s="273"/>
      <c r="ADK83" s="273"/>
      <c r="ADL83" s="273"/>
      <c r="ADM83" s="273"/>
      <c r="ADN83" s="273"/>
      <c r="ADO83" s="273"/>
      <c r="ADP83" s="273"/>
      <c r="ADQ83" s="273"/>
      <c r="ADR83" s="273"/>
      <c r="ADS83" s="273"/>
      <c r="ADT83" s="273"/>
      <c r="ADU83" s="273"/>
      <c r="ADV83" s="273"/>
      <c r="ADW83" s="273"/>
      <c r="ADX83" s="273"/>
      <c r="ADY83" s="273"/>
      <c r="ADZ83" s="273"/>
      <c r="AEA83" s="273"/>
      <c r="AEB83" s="273"/>
      <c r="AEC83" s="273"/>
      <c r="AED83" s="273"/>
      <c r="AEE83" s="273"/>
      <c r="AEF83" s="273"/>
      <c r="AEG83" s="273"/>
      <c r="AEH83" s="273"/>
      <c r="AEI83" s="273"/>
      <c r="AEJ83" s="273"/>
      <c r="AEK83" s="273"/>
      <c r="AEL83" s="273"/>
      <c r="AEM83" s="273"/>
      <c r="AEN83" s="273"/>
      <c r="AEO83" s="273"/>
      <c r="AEP83" s="273"/>
      <c r="AEQ83" s="273"/>
      <c r="AER83" s="273"/>
      <c r="AES83" s="273"/>
      <c r="AET83" s="273"/>
      <c r="AEU83" s="273"/>
      <c r="AEV83" s="273"/>
      <c r="AEW83" s="273"/>
      <c r="AEX83" s="273"/>
      <c r="AEY83" s="273"/>
      <c r="AEZ83" s="273"/>
      <c r="AFA83" s="273"/>
      <c r="AFB83" s="273"/>
      <c r="AFC83" s="273"/>
      <c r="AFD83" s="273"/>
      <c r="AFE83" s="273"/>
      <c r="AFF83" s="273"/>
      <c r="AFG83" s="273"/>
      <c r="AFH83" s="273"/>
      <c r="AFI83" s="273"/>
      <c r="AFJ83" s="273"/>
      <c r="AFK83" s="273"/>
      <c r="AFL83" s="273"/>
      <c r="AFM83" s="273"/>
      <c r="AFN83" s="273"/>
      <c r="AFO83" s="273"/>
      <c r="AFP83" s="273"/>
      <c r="AFQ83" s="273"/>
      <c r="AFR83" s="273"/>
      <c r="AFS83" s="273"/>
      <c r="AFT83" s="273"/>
      <c r="AFU83" s="273"/>
      <c r="AFV83" s="273"/>
      <c r="AFW83" s="273"/>
      <c r="AFX83" s="273"/>
      <c r="AFY83" s="273"/>
      <c r="AFZ83" s="273"/>
      <c r="AGA83" s="273"/>
      <c r="AGB83" s="273"/>
      <c r="AGC83" s="273"/>
      <c r="AGD83" s="273"/>
      <c r="AGE83" s="273"/>
      <c r="AGF83" s="273"/>
      <c r="AGG83" s="273"/>
      <c r="AGH83" s="273"/>
      <c r="AGI83" s="273"/>
      <c r="AGJ83" s="273"/>
      <c r="AGK83" s="273"/>
      <c r="AGL83" s="273"/>
      <c r="AGM83" s="273"/>
      <c r="AGN83" s="273"/>
      <c r="AGO83" s="273"/>
      <c r="AGP83" s="273"/>
      <c r="AGQ83" s="273"/>
      <c r="AGR83" s="273"/>
      <c r="AGS83" s="273"/>
      <c r="AGT83" s="273"/>
      <c r="AGU83" s="273"/>
      <c r="AGV83" s="273"/>
      <c r="AGW83" s="273"/>
      <c r="AGX83" s="273"/>
      <c r="AGY83" s="273"/>
      <c r="AGZ83" s="273"/>
      <c r="AHA83" s="273"/>
      <c r="AHB83" s="273"/>
      <c r="AHC83" s="273"/>
      <c r="AHD83" s="273"/>
      <c r="AHE83" s="273"/>
      <c r="AHF83" s="273"/>
      <c r="AHG83" s="273"/>
      <c r="AHH83" s="273"/>
      <c r="AHI83" s="273"/>
      <c r="AHJ83" s="273"/>
      <c r="AHK83" s="273"/>
      <c r="AHL83" s="273"/>
      <c r="AHM83" s="273"/>
      <c r="AHN83" s="273"/>
      <c r="AHO83" s="273"/>
      <c r="AHP83" s="273"/>
      <c r="AHQ83" s="273"/>
      <c r="AHR83" s="273"/>
      <c r="AHS83" s="273"/>
      <c r="AHT83" s="273"/>
      <c r="AHU83" s="273"/>
      <c r="AHV83" s="273"/>
      <c r="AHW83" s="273"/>
      <c r="AHX83" s="273"/>
      <c r="AHY83" s="273"/>
      <c r="AHZ83" s="273"/>
      <c r="AIA83" s="273"/>
      <c r="AIB83" s="273"/>
      <c r="AIC83" s="273"/>
      <c r="AID83" s="273"/>
      <c r="AIE83" s="273"/>
      <c r="AIF83" s="273"/>
      <c r="AIG83" s="273"/>
      <c r="AIH83" s="273"/>
      <c r="AII83" s="273"/>
      <c r="AIJ83" s="273"/>
      <c r="AIK83" s="273"/>
      <c r="AIL83" s="273"/>
      <c r="AIM83" s="273"/>
      <c r="AIN83" s="273"/>
      <c r="AIO83" s="273"/>
      <c r="AIP83" s="273"/>
      <c r="AIQ83" s="273"/>
      <c r="AIR83" s="273"/>
      <c r="AIS83" s="273"/>
      <c r="AIT83" s="273"/>
      <c r="AIU83" s="273"/>
      <c r="AIV83" s="273"/>
      <c r="AIW83" s="273"/>
      <c r="AIX83" s="273"/>
      <c r="AIY83" s="273"/>
      <c r="AIZ83" s="273"/>
      <c r="AJA83" s="273"/>
      <c r="AJB83" s="273"/>
      <c r="AJC83" s="273"/>
      <c r="AJD83" s="273"/>
      <c r="AJE83" s="273"/>
      <c r="AJF83" s="273"/>
      <c r="AJG83" s="273"/>
      <c r="AJH83" s="273"/>
      <c r="AJI83" s="273"/>
      <c r="AJJ83" s="273"/>
      <c r="AJK83" s="273"/>
      <c r="AJL83" s="273"/>
      <c r="AJM83" s="273"/>
      <c r="AJN83" s="273"/>
      <c r="AJO83" s="273"/>
      <c r="AJP83" s="273"/>
      <c r="AJQ83" s="273"/>
      <c r="AJR83" s="273"/>
      <c r="AJS83" s="273"/>
      <c r="AJT83" s="273"/>
      <c r="AJU83" s="273"/>
      <c r="AJV83" s="273"/>
      <c r="AJW83" s="273"/>
      <c r="AJX83" s="273"/>
      <c r="AJY83" s="273"/>
      <c r="AJZ83" s="273"/>
      <c r="AKA83" s="273"/>
      <c r="AKB83" s="273"/>
      <c r="AKC83" s="273"/>
      <c r="AKD83" s="273"/>
      <c r="AKE83" s="273"/>
      <c r="AKF83" s="273"/>
      <c r="AKG83" s="273"/>
      <c r="AKH83" s="273"/>
      <c r="AKI83" s="273"/>
      <c r="AKJ83" s="273"/>
      <c r="AKK83" s="273"/>
      <c r="AKL83" s="273"/>
      <c r="AKM83" s="273"/>
      <c r="AKN83" s="273"/>
      <c r="AKO83" s="273"/>
      <c r="AKP83" s="273"/>
      <c r="AKQ83" s="273"/>
      <c r="AKR83" s="273"/>
      <c r="AKS83" s="273"/>
      <c r="AKT83" s="273"/>
      <c r="AKU83" s="273"/>
      <c r="AKV83" s="273"/>
      <c r="AKW83" s="273"/>
      <c r="AKX83" s="273"/>
      <c r="AKY83" s="273"/>
      <c r="AKZ83" s="273"/>
      <c r="ALA83" s="273"/>
      <c r="ALB83" s="273"/>
      <c r="ALC83" s="273"/>
      <c r="ALD83" s="273"/>
      <c r="ALE83" s="273"/>
      <c r="ALF83" s="273"/>
      <c r="ALG83" s="273"/>
      <c r="ALH83" s="273"/>
      <c r="ALI83" s="273"/>
      <c r="ALJ83" s="273"/>
      <c r="ALK83" s="273"/>
      <c r="ALL83" s="273"/>
      <c r="ALM83" s="273"/>
      <c r="ALN83" s="273"/>
      <c r="ALO83" s="273"/>
      <c r="ALP83" s="273"/>
      <c r="ALQ83" s="273"/>
      <c r="ALR83" s="273"/>
      <c r="ALS83" s="273"/>
      <c r="ALT83" s="273"/>
      <c r="ALU83" s="273"/>
      <c r="ALV83" s="273"/>
      <c r="ALW83" s="273"/>
      <c r="ALX83" s="273"/>
      <c r="ALY83" s="273"/>
      <c r="ALZ83" s="273"/>
      <c r="AMA83" s="273"/>
      <c r="AMB83" s="273"/>
      <c r="AMC83" s="273"/>
      <c r="AMD83" s="273"/>
      <c r="AME83" s="273"/>
      <c r="AMF83" s="273"/>
      <c r="AMG83" s="273"/>
      <c r="AMH83" s="273"/>
      <c r="AMI83" s="273"/>
      <c r="AMJ83" s="273"/>
    </row>
    <row r="84" spans="1:1024" ht="12" customHeight="1" x14ac:dyDescent="0.2">
      <c r="A84" s="341">
        <v>73</v>
      </c>
      <c r="B84" s="342">
        <v>1</v>
      </c>
      <c r="C84" s="368"/>
      <c r="D84" s="1627" t="s">
        <v>194</v>
      </c>
      <c r="E84" s="344" t="s">
        <v>49</v>
      </c>
      <c r="F84" s="383">
        <v>2</v>
      </c>
      <c r="G84" s="383">
        <v>2</v>
      </c>
      <c r="H84" s="359">
        <f>G84*100/F84</f>
        <v>100</v>
      </c>
      <c r="I84" s="359">
        <v>2</v>
      </c>
      <c r="J84" s="384">
        <f>I84*G84</f>
        <v>4</v>
      </c>
      <c r="K84" s="348">
        <f>J84*B84</f>
        <v>4</v>
      </c>
      <c r="L84" s="348">
        <f>B84*7960</f>
        <v>7960</v>
      </c>
      <c r="M84" s="348">
        <f>L84*J84</f>
        <v>31840</v>
      </c>
      <c r="N84" s="348"/>
      <c r="O84" s="348"/>
      <c r="P84" s="349">
        <f>K84+N84</f>
        <v>4</v>
      </c>
      <c r="Q84" s="349">
        <f>M84+P84</f>
        <v>31844</v>
      </c>
      <c r="R84" s="367"/>
      <c r="S84" s="351"/>
      <c r="T84" s="362">
        <v>73</v>
      </c>
      <c r="U84" s="1626" t="s">
        <v>194</v>
      </c>
      <c r="V84" s="363" t="s">
        <v>49</v>
      </c>
      <c r="W84" s="383">
        <v>2</v>
      </c>
      <c r="X84" s="383">
        <v>2</v>
      </c>
      <c r="Y84" s="359">
        <f>X84*100/W84</f>
        <v>100</v>
      </c>
      <c r="Z84" s="359">
        <v>2</v>
      </c>
      <c r="AA84" s="384">
        <f>Z84*X84</f>
        <v>4</v>
      </c>
      <c r="AB84" s="364"/>
      <c r="AC84" s="355">
        <f>AF84+AH84+AJ84+AL84+AN84+AP84+AR84+AT84+AV84+AX84+AZ84+BB84</f>
        <v>4</v>
      </c>
      <c r="AD84" s="355">
        <f>AG84+AI84+AK84+AM84+AO84+AQ84+AS84+AU84+AW84+AY84+BA84+BC84</f>
        <v>0</v>
      </c>
      <c r="AE84" s="356">
        <f>AD84*100/AC84</f>
        <v>0</v>
      </c>
      <c r="AF84" s="365"/>
      <c r="AG84" s="365"/>
      <c r="AH84" s="365"/>
      <c r="AI84" s="365"/>
      <c r="AJ84" s="365"/>
      <c r="AK84" s="365"/>
      <c r="AL84" s="365"/>
      <c r="AM84" s="365"/>
      <c r="AN84" s="365"/>
      <c r="AO84" s="365"/>
      <c r="AP84" s="365"/>
      <c r="AQ84" s="365"/>
      <c r="AR84" s="358"/>
      <c r="AS84" s="358"/>
      <c r="AT84" s="359"/>
      <c r="AU84" s="359"/>
      <c r="AV84" s="359">
        <v>2</v>
      </c>
      <c r="AW84" s="359"/>
      <c r="AX84" s="359">
        <v>2</v>
      </c>
      <c r="AY84" s="359"/>
      <c r="AZ84" s="359"/>
      <c r="BA84" s="359"/>
      <c r="BB84" s="364"/>
      <c r="BC84" s="364"/>
      <c r="BD84" s="355">
        <f>AF84+AH84+AJ84+AL84+AN84+AP84+AR84+AT84+AV84+AX84+AZ84</f>
        <v>4</v>
      </c>
      <c r="BE84" s="355">
        <f>AG84+AI84+AK84+AM84+AO84+AQ84+AS84+AU84+AW84+AY84+BA84+BC84</f>
        <v>0</v>
      </c>
      <c r="BF84" s="273"/>
      <c r="BG84" s="273"/>
      <c r="BH84" s="273"/>
      <c r="BI84" s="273"/>
      <c r="BJ84" s="273"/>
      <c r="BK84" s="273"/>
      <c r="BL84" s="273"/>
      <c r="BM84" s="273"/>
      <c r="BN84" s="273"/>
      <c r="BO84" s="273"/>
      <c r="BP84" s="273"/>
      <c r="BQ84" s="273"/>
      <c r="BR84" s="273"/>
      <c r="BS84" s="273"/>
      <c r="BT84" s="273"/>
      <c r="BU84" s="273"/>
      <c r="BV84" s="273"/>
      <c r="BW84" s="273"/>
      <c r="BX84" s="273"/>
      <c r="BY84" s="273"/>
      <c r="BZ84" s="273"/>
      <c r="CA84" s="273"/>
      <c r="CB84" s="273"/>
      <c r="CC84" s="273"/>
      <c r="CD84" s="273"/>
      <c r="CE84" s="273"/>
      <c r="CF84" s="273"/>
      <c r="CG84" s="273"/>
      <c r="CH84" s="273"/>
      <c r="CI84" s="273"/>
      <c r="CJ84" s="273"/>
      <c r="CK84" s="273"/>
      <c r="CL84" s="273"/>
      <c r="CM84" s="273"/>
      <c r="CN84" s="273"/>
      <c r="CO84" s="273"/>
      <c r="CP84" s="273"/>
      <c r="CQ84" s="273"/>
      <c r="CR84" s="273"/>
      <c r="CS84" s="273"/>
      <c r="CT84" s="273"/>
      <c r="CU84" s="273"/>
      <c r="CV84" s="273"/>
      <c r="CW84" s="273"/>
      <c r="CX84" s="273"/>
      <c r="CY84" s="273"/>
      <c r="CZ84" s="273"/>
      <c r="DA84" s="273"/>
      <c r="DB84" s="273"/>
      <c r="DC84" s="273"/>
      <c r="DD84" s="273"/>
      <c r="DE84" s="273"/>
      <c r="DF84" s="273"/>
      <c r="DG84" s="273"/>
      <c r="DH84" s="273"/>
      <c r="DI84" s="273"/>
      <c r="DJ84" s="273"/>
      <c r="DK84" s="273"/>
      <c r="DL84" s="273"/>
      <c r="DM84" s="273"/>
      <c r="DN84" s="273"/>
      <c r="DO84" s="273"/>
      <c r="DP84" s="273"/>
      <c r="DQ84" s="273"/>
      <c r="DR84" s="273"/>
      <c r="DS84" s="273"/>
      <c r="DT84" s="273"/>
      <c r="DU84" s="273"/>
      <c r="DV84" s="273"/>
      <c r="DW84" s="273"/>
      <c r="DX84" s="273"/>
      <c r="DY84" s="273"/>
      <c r="DZ84" s="273"/>
      <c r="EA84" s="273"/>
      <c r="EB84" s="273"/>
      <c r="EC84" s="273"/>
      <c r="ED84" s="273"/>
      <c r="EE84" s="273"/>
      <c r="EF84" s="273"/>
      <c r="EG84" s="273"/>
      <c r="EH84" s="273"/>
      <c r="EI84" s="273"/>
      <c r="EJ84" s="273"/>
      <c r="EK84" s="273"/>
      <c r="EL84" s="273"/>
      <c r="EM84" s="273"/>
      <c r="EN84" s="273"/>
      <c r="EO84" s="273"/>
      <c r="EP84" s="273"/>
      <c r="EQ84" s="273"/>
      <c r="ER84" s="273"/>
      <c r="ES84" s="273"/>
      <c r="ET84" s="273"/>
      <c r="EU84" s="273"/>
      <c r="EV84" s="273"/>
      <c r="EW84" s="273"/>
      <c r="EX84" s="273"/>
      <c r="EY84" s="273"/>
      <c r="EZ84" s="273"/>
      <c r="FA84" s="273"/>
      <c r="FB84" s="273"/>
      <c r="FC84" s="273"/>
      <c r="FD84" s="273"/>
      <c r="FE84" s="273"/>
      <c r="FF84" s="273"/>
      <c r="FG84" s="273"/>
      <c r="FH84" s="273"/>
      <c r="FI84" s="273"/>
      <c r="FJ84" s="273"/>
      <c r="FK84" s="273"/>
      <c r="FL84" s="273"/>
      <c r="FM84" s="273"/>
      <c r="FN84" s="273"/>
      <c r="FO84" s="273"/>
      <c r="FP84" s="273"/>
      <c r="FQ84" s="273"/>
      <c r="FR84" s="273"/>
      <c r="FS84" s="273"/>
      <c r="FT84" s="273"/>
      <c r="FU84" s="273"/>
      <c r="FV84" s="273"/>
      <c r="FW84" s="273"/>
      <c r="FX84" s="273"/>
      <c r="FY84" s="273"/>
      <c r="FZ84" s="273"/>
      <c r="GA84" s="273"/>
      <c r="GB84" s="273"/>
      <c r="GC84" s="273"/>
      <c r="GD84" s="273"/>
      <c r="GE84" s="273"/>
      <c r="GF84" s="273"/>
      <c r="GG84" s="273"/>
      <c r="GH84" s="273"/>
      <c r="GI84" s="273"/>
      <c r="GJ84" s="273"/>
      <c r="GK84" s="273"/>
      <c r="GL84" s="273"/>
      <c r="GM84" s="273"/>
      <c r="GN84" s="273"/>
      <c r="GO84" s="273"/>
      <c r="GP84" s="273"/>
      <c r="GQ84" s="273"/>
      <c r="GR84" s="273"/>
      <c r="GS84" s="273"/>
      <c r="GT84" s="273"/>
      <c r="GU84" s="273"/>
      <c r="GV84" s="273"/>
      <c r="GW84" s="273"/>
      <c r="GX84" s="273"/>
      <c r="GY84" s="273"/>
      <c r="GZ84" s="273"/>
      <c r="HA84" s="273"/>
      <c r="HB84" s="273"/>
      <c r="HC84" s="273"/>
      <c r="HD84" s="273"/>
      <c r="HE84" s="273"/>
      <c r="HF84" s="273"/>
      <c r="HG84" s="273"/>
      <c r="HH84" s="273"/>
      <c r="HI84" s="273"/>
      <c r="HJ84" s="273"/>
      <c r="HK84" s="273"/>
      <c r="HL84" s="273"/>
      <c r="HM84" s="273"/>
      <c r="HN84" s="273"/>
      <c r="HO84" s="273"/>
      <c r="HP84" s="273"/>
      <c r="HQ84" s="273"/>
      <c r="HR84" s="273"/>
      <c r="HS84" s="273"/>
      <c r="HT84" s="273"/>
      <c r="HU84" s="273"/>
      <c r="HV84" s="273"/>
      <c r="HW84" s="273"/>
      <c r="HX84" s="273"/>
      <c r="HY84" s="273"/>
      <c r="HZ84" s="273"/>
      <c r="IA84" s="273"/>
      <c r="IB84" s="273"/>
      <c r="IC84" s="273"/>
      <c r="ID84" s="273"/>
      <c r="IE84" s="273"/>
      <c r="IF84" s="273"/>
      <c r="IG84" s="273"/>
      <c r="IH84" s="273"/>
      <c r="II84" s="273"/>
      <c r="IJ84" s="273"/>
      <c r="IK84" s="273"/>
      <c r="IL84" s="273"/>
      <c r="IM84" s="273"/>
      <c r="IN84" s="273"/>
      <c r="IO84" s="273"/>
      <c r="IP84" s="273"/>
      <c r="IQ84" s="273"/>
      <c r="IR84" s="273"/>
      <c r="IS84" s="273"/>
      <c r="IT84" s="273"/>
      <c r="IU84" s="273"/>
      <c r="IV84" s="273"/>
      <c r="IW84" s="273"/>
      <c r="IX84" s="273"/>
      <c r="IY84" s="273"/>
      <c r="IZ84" s="273"/>
      <c r="JA84" s="273"/>
      <c r="JB84" s="273"/>
      <c r="JC84" s="273"/>
      <c r="JD84" s="273"/>
      <c r="JE84" s="273"/>
      <c r="JF84" s="273"/>
      <c r="JG84" s="273"/>
      <c r="JH84" s="273"/>
      <c r="JI84" s="273"/>
      <c r="JJ84" s="273"/>
      <c r="JK84" s="273"/>
      <c r="JL84" s="273"/>
      <c r="JM84" s="273"/>
      <c r="JN84" s="273"/>
      <c r="JO84" s="273"/>
      <c r="JP84" s="273"/>
      <c r="JQ84" s="273"/>
      <c r="JR84" s="273"/>
      <c r="JS84" s="273"/>
      <c r="JT84" s="273"/>
      <c r="JU84" s="273"/>
      <c r="JV84" s="273"/>
      <c r="JW84" s="273"/>
      <c r="JX84" s="273"/>
      <c r="JY84" s="273"/>
      <c r="JZ84" s="273"/>
      <c r="KA84" s="273"/>
      <c r="KB84" s="273"/>
      <c r="KC84" s="273"/>
      <c r="KD84" s="273"/>
      <c r="KE84" s="273"/>
      <c r="KF84" s="273"/>
      <c r="KG84" s="273"/>
      <c r="KH84" s="273"/>
      <c r="KI84" s="273"/>
      <c r="KJ84" s="273"/>
      <c r="KK84" s="273"/>
      <c r="KL84" s="273"/>
      <c r="KM84" s="273"/>
      <c r="KN84" s="273"/>
      <c r="KO84" s="273"/>
      <c r="KP84" s="273"/>
      <c r="KQ84" s="273"/>
      <c r="KR84" s="273"/>
      <c r="KS84" s="273"/>
      <c r="KT84" s="273"/>
      <c r="KU84" s="273"/>
      <c r="KV84" s="273"/>
      <c r="KW84" s="273"/>
      <c r="KX84" s="273"/>
      <c r="KY84" s="273"/>
      <c r="KZ84" s="273"/>
      <c r="LA84" s="273"/>
      <c r="LB84" s="273"/>
      <c r="LC84" s="273"/>
      <c r="LD84" s="273"/>
      <c r="LE84" s="273"/>
      <c r="LF84" s="273"/>
      <c r="LG84" s="273"/>
      <c r="LH84" s="273"/>
      <c r="LI84" s="273"/>
      <c r="LJ84" s="273"/>
      <c r="LK84" s="273"/>
      <c r="LL84" s="273"/>
      <c r="LM84" s="273"/>
      <c r="LN84" s="273"/>
      <c r="LO84" s="273"/>
      <c r="LP84" s="273"/>
      <c r="LQ84" s="273"/>
      <c r="LR84" s="273"/>
      <c r="LS84" s="273"/>
      <c r="LT84" s="273"/>
      <c r="LU84" s="273"/>
      <c r="LV84" s="273"/>
      <c r="LW84" s="273"/>
      <c r="LX84" s="273"/>
      <c r="LY84" s="273"/>
      <c r="LZ84" s="273"/>
      <c r="MA84" s="273"/>
      <c r="MB84" s="273"/>
      <c r="MC84" s="273"/>
      <c r="MD84" s="273"/>
      <c r="ME84" s="273"/>
      <c r="MF84" s="273"/>
      <c r="MG84" s="273"/>
      <c r="MH84" s="273"/>
      <c r="MI84" s="273"/>
      <c r="MJ84" s="273"/>
      <c r="MK84" s="273"/>
      <c r="ML84" s="273"/>
      <c r="MM84" s="273"/>
      <c r="MN84" s="273"/>
      <c r="MO84" s="273"/>
      <c r="MP84" s="273"/>
      <c r="MQ84" s="273"/>
      <c r="MR84" s="273"/>
      <c r="MS84" s="273"/>
      <c r="MT84" s="273"/>
      <c r="MU84" s="273"/>
      <c r="MV84" s="273"/>
      <c r="MW84" s="273"/>
      <c r="MX84" s="273"/>
      <c r="MY84" s="273"/>
      <c r="MZ84" s="273"/>
      <c r="NA84" s="273"/>
      <c r="NB84" s="273"/>
      <c r="NC84" s="273"/>
      <c r="ND84" s="273"/>
      <c r="NE84" s="273"/>
      <c r="NF84" s="273"/>
      <c r="NG84" s="273"/>
      <c r="NH84" s="273"/>
      <c r="NI84" s="273"/>
      <c r="NJ84" s="273"/>
      <c r="NK84" s="273"/>
      <c r="NL84" s="273"/>
      <c r="NM84" s="273"/>
      <c r="NN84" s="273"/>
      <c r="NO84" s="273"/>
      <c r="NP84" s="273"/>
      <c r="NQ84" s="273"/>
      <c r="NR84" s="273"/>
      <c r="NS84" s="273"/>
      <c r="NT84" s="273"/>
      <c r="NU84" s="273"/>
      <c r="NV84" s="273"/>
      <c r="NW84" s="273"/>
      <c r="NX84" s="273"/>
      <c r="NY84" s="273"/>
      <c r="NZ84" s="273"/>
      <c r="OA84" s="273"/>
      <c r="OB84" s="273"/>
      <c r="OC84" s="273"/>
      <c r="OD84" s="273"/>
      <c r="OE84" s="273"/>
      <c r="OF84" s="273"/>
      <c r="OG84" s="273"/>
      <c r="OH84" s="273"/>
      <c r="OI84" s="273"/>
      <c r="OJ84" s="273"/>
      <c r="OK84" s="273"/>
      <c r="OL84" s="273"/>
      <c r="OM84" s="273"/>
      <c r="ON84" s="273"/>
      <c r="OO84" s="273"/>
      <c r="OP84" s="273"/>
      <c r="OQ84" s="273"/>
      <c r="OR84" s="273"/>
      <c r="OS84" s="273"/>
      <c r="OT84" s="273"/>
      <c r="OU84" s="273"/>
      <c r="OV84" s="273"/>
      <c r="OW84" s="273"/>
      <c r="OX84" s="273"/>
      <c r="OY84" s="273"/>
      <c r="OZ84" s="273"/>
      <c r="PA84" s="273"/>
      <c r="PB84" s="273"/>
      <c r="PC84" s="273"/>
      <c r="PD84" s="273"/>
      <c r="PE84" s="273"/>
      <c r="PF84" s="273"/>
      <c r="PG84" s="273"/>
      <c r="PH84" s="273"/>
      <c r="PI84" s="273"/>
      <c r="PJ84" s="273"/>
      <c r="PK84" s="273"/>
      <c r="PL84" s="273"/>
      <c r="PM84" s="273"/>
      <c r="PN84" s="273"/>
      <c r="PO84" s="273"/>
      <c r="PP84" s="273"/>
      <c r="PQ84" s="273"/>
      <c r="PR84" s="273"/>
      <c r="PS84" s="273"/>
      <c r="PT84" s="273"/>
      <c r="PU84" s="273"/>
      <c r="PV84" s="273"/>
      <c r="PW84" s="273"/>
      <c r="PX84" s="273"/>
      <c r="PY84" s="273"/>
      <c r="PZ84" s="273"/>
      <c r="QA84" s="273"/>
      <c r="QB84" s="273"/>
      <c r="QC84" s="273"/>
      <c r="QD84" s="273"/>
      <c r="QE84" s="273"/>
      <c r="QF84" s="273"/>
      <c r="QG84" s="273"/>
      <c r="QH84" s="273"/>
      <c r="QI84" s="273"/>
      <c r="QJ84" s="273"/>
      <c r="QK84" s="273"/>
      <c r="QL84" s="273"/>
      <c r="QM84" s="273"/>
      <c r="QN84" s="273"/>
      <c r="QO84" s="273"/>
      <c r="QP84" s="273"/>
      <c r="QQ84" s="273"/>
      <c r="QR84" s="273"/>
      <c r="QS84" s="273"/>
      <c r="QT84" s="273"/>
      <c r="QU84" s="273"/>
      <c r="QV84" s="273"/>
      <c r="QW84" s="273"/>
      <c r="QX84" s="273"/>
      <c r="QY84" s="273"/>
      <c r="QZ84" s="273"/>
      <c r="RA84" s="273"/>
      <c r="RB84" s="273"/>
      <c r="RC84" s="273"/>
      <c r="RD84" s="273"/>
      <c r="RE84" s="273"/>
      <c r="RF84" s="273"/>
      <c r="RG84" s="273"/>
      <c r="RH84" s="273"/>
      <c r="RI84" s="273"/>
      <c r="RJ84" s="273"/>
      <c r="RK84" s="273"/>
      <c r="RL84" s="273"/>
      <c r="RM84" s="273"/>
      <c r="RN84" s="273"/>
      <c r="RO84" s="273"/>
      <c r="RP84" s="273"/>
      <c r="RQ84" s="273"/>
      <c r="RR84" s="273"/>
      <c r="RS84" s="273"/>
      <c r="RT84" s="273"/>
      <c r="RU84" s="273"/>
      <c r="RV84" s="273"/>
      <c r="RW84" s="273"/>
      <c r="RX84" s="273"/>
      <c r="RY84" s="273"/>
      <c r="RZ84" s="273"/>
      <c r="SA84" s="273"/>
      <c r="SB84" s="273"/>
      <c r="SC84" s="273"/>
      <c r="SD84" s="273"/>
      <c r="SE84" s="273"/>
      <c r="SF84" s="273"/>
      <c r="SG84" s="273"/>
      <c r="SH84" s="273"/>
      <c r="SI84" s="273"/>
      <c r="SJ84" s="273"/>
      <c r="SK84" s="273"/>
      <c r="SL84" s="273"/>
      <c r="SM84" s="273"/>
      <c r="SN84" s="273"/>
      <c r="SO84" s="273"/>
      <c r="SP84" s="273"/>
      <c r="SQ84" s="273"/>
      <c r="SR84" s="273"/>
      <c r="SS84" s="273"/>
      <c r="ST84" s="273"/>
      <c r="SU84" s="273"/>
      <c r="SV84" s="273"/>
      <c r="SW84" s="273"/>
      <c r="SX84" s="273"/>
      <c r="SY84" s="273"/>
      <c r="SZ84" s="273"/>
      <c r="TA84" s="273"/>
      <c r="TB84" s="273"/>
      <c r="TC84" s="273"/>
      <c r="TD84" s="273"/>
      <c r="TE84" s="273"/>
      <c r="TF84" s="273"/>
      <c r="TG84" s="273"/>
      <c r="TH84" s="273"/>
      <c r="TI84" s="273"/>
      <c r="TJ84" s="273"/>
      <c r="TK84" s="273"/>
      <c r="TL84" s="273"/>
      <c r="TM84" s="273"/>
      <c r="TN84" s="273"/>
      <c r="TO84" s="273"/>
      <c r="TP84" s="273"/>
      <c r="TQ84" s="273"/>
      <c r="TR84" s="273"/>
      <c r="TS84" s="273"/>
      <c r="TT84" s="273"/>
      <c r="TU84" s="273"/>
      <c r="TV84" s="273"/>
      <c r="TW84" s="273"/>
      <c r="TX84" s="273"/>
      <c r="TY84" s="273"/>
      <c r="TZ84" s="273"/>
      <c r="UA84" s="273"/>
      <c r="UB84" s="273"/>
      <c r="UC84" s="273"/>
      <c r="UD84" s="273"/>
      <c r="UE84" s="273"/>
      <c r="UF84" s="273"/>
      <c r="UG84" s="273"/>
      <c r="UH84" s="273"/>
      <c r="UI84" s="273"/>
      <c r="UJ84" s="273"/>
      <c r="UK84" s="273"/>
      <c r="UL84" s="273"/>
      <c r="UM84" s="273"/>
      <c r="UN84" s="273"/>
      <c r="UO84" s="273"/>
      <c r="UP84" s="273"/>
      <c r="UQ84" s="273"/>
      <c r="UR84" s="273"/>
      <c r="US84" s="273"/>
      <c r="UT84" s="273"/>
      <c r="UU84" s="273"/>
      <c r="UV84" s="273"/>
      <c r="UW84" s="273"/>
      <c r="UX84" s="273"/>
      <c r="UY84" s="273"/>
      <c r="UZ84" s="273"/>
      <c r="VA84" s="273"/>
      <c r="VB84" s="273"/>
      <c r="VC84" s="273"/>
      <c r="VD84" s="273"/>
      <c r="VE84" s="273"/>
      <c r="VF84" s="273"/>
      <c r="VG84" s="273"/>
      <c r="VH84" s="273"/>
      <c r="VI84" s="273"/>
      <c r="VJ84" s="273"/>
      <c r="VK84" s="273"/>
      <c r="VL84" s="273"/>
      <c r="VM84" s="273"/>
      <c r="VN84" s="273"/>
      <c r="VO84" s="273"/>
      <c r="VP84" s="273"/>
      <c r="VQ84" s="273"/>
      <c r="VR84" s="273"/>
      <c r="VS84" s="273"/>
      <c r="VT84" s="273"/>
      <c r="VU84" s="273"/>
      <c r="VV84" s="273"/>
      <c r="VW84" s="273"/>
      <c r="VX84" s="273"/>
      <c r="VY84" s="273"/>
      <c r="VZ84" s="273"/>
      <c r="WA84" s="273"/>
      <c r="WB84" s="273"/>
      <c r="WC84" s="273"/>
      <c r="WD84" s="273"/>
      <c r="WE84" s="273"/>
      <c r="WF84" s="273"/>
      <c r="WG84" s="273"/>
      <c r="WH84" s="273"/>
      <c r="WI84" s="273"/>
      <c r="WJ84" s="273"/>
      <c r="WK84" s="273"/>
      <c r="WL84" s="273"/>
      <c r="WM84" s="273"/>
      <c r="WN84" s="273"/>
      <c r="WO84" s="273"/>
      <c r="WP84" s="273"/>
      <c r="WQ84" s="273"/>
      <c r="WR84" s="273"/>
      <c r="WS84" s="273"/>
      <c r="WT84" s="273"/>
      <c r="WU84" s="273"/>
      <c r="WV84" s="273"/>
      <c r="WW84" s="273"/>
      <c r="WX84" s="273"/>
      <c r="WY84" s="273"/>
      <c r="WZ84" s="273"/>
      <c r="XA84" s="273"/>
      <c r="XB84" s="273"/>
      <c r="XC84" s="273"/>
      <c r="XD84" s="273"/>
      <c r="XE84" s="273"/>
      <c r="XF84" s="273"/>
      <c r="XG84" s="273"/>
      <c r="XH84" s="273"/>
      <c r="XI84" s="273"/>
      <c r="XJ84" s="273"/>
      <c r="XK84" s="273"/>
      <c r="XL84" s="273"/>
      <c r="XM84" s="273"/>
      <c r="XN84" s="273"/>
      <c r="XO84" s="273"/>
      <c r="XP84" s="273"/>
      <c r="XQ84" s="273"/>
      <c r="XR84" s="273"/>
      <c r="XS84" s="273"/>
      <c r="XT84" s="273"/>
      <c r="XU84" s="273"/>
      <c r="XV84" s="273"/>
      <c r="XW84" s="273"/>
      <c r="XX84" s="273"/>
      <c r="XY84" s="273"/>
      <c r="XZ84" s="273"/>
      <c r="YA84" s="273"/>
      <c r="YB84" s="273"/>
      <c r="YC84" s="273"/>
      <c r="YD84" s="273"/>
      <c r="YE84" s="273"/>
      <c r="YF84" s="273"/>
      <c r="YG84" s="273"/>
      <c r="YH84" s="273"/>
      <c r="YI84" s="273"/>
      <c r="YJ84" s="273"/>
      <c r="YK84" s="273"/>
      <c r="YL84" s="273"/>
      <c r="YM84" s="273"/>
      <c r="YN84" s="273"/>
      <c r="YO84" s="273"/>
      <c r="YP84" s="273"/>
      <c r="YQ84" s="273"/>
      <c r="YR84" s="273"/>
      <c r="YS84" s="273"/>
      <c r="YT84" s="273"/>
      <c r="YU84" s="273"/>
      <c r="YV84" s="273"/>
      <c r="YW84" s="273"/>
      <c r="YX84" s="273"/>
      <c r="YY84" s="273"/>
      <c r="YZ84" s="273"/>
      <c r="ZA84" s="273"/>
      <c r="ZB84" s="273"/>
      <c r="ZC84" s="273"/>
      <c r="ZD84" s="273"/>
      <c r="ZE84" s="273"/>
      <c r="ZF84" s="273"/>
      <c r="ZG84" s="273"/>
      <c r="ZH84" s="273"/>
      <c r="ZI84" s="273"/>
      <c r="ZJ84" s="273"/>
      <c r="ZK84" s="273"/>
      <c r="ZL84" s="273"/>
      <c r="ZM84" s="273"/>
      <c r="ZN84" s="273"/>
      <c r="ZO84" s="273"/>
      <c r="ZP84" s="273"/>
      <c r="ZQ84" s="273"/>
      <c r="ZR84" s="273"/>
      <c r="ZS84" s="273"/>
      <c r="ZT84" s="273"/>
      <c r="ZU84" s="273"/>
      <c r="ZV84" s="273"/>
      <c r="ZW84" s="273"/>
      <c r="ZX84" s="273"/>
      <c r="ZY84" s="273"/>
      <c r="ZZ84" s="273"/>
      <c r="AAA84" s="273"/>
      <c r="AAB84" s="273"/>
      <c r="AAC84" s="273"/>
      <c r="AAD84" s="273"/>
      <c r="AAE84" s="273"/>
      <c r="AAF84" s="273"/>
      <c r="AAG84" s="273"/>
      <c r="AAH84" s="273"/>
      <c r="AAI84" s="273"/>
      <c r="AAJ84" s="273"/>
      <c r="AAK84" s="273"/>
      <c r="AAL84" s="273"/>
      <c r="AAM84" s="273"/>
      <c r="AAN84" s="273"/>
      <c r="AAO84" s="273"/>
      <c r="AAP84" s="273"/>
      <c r="AAQ84" s="273"/>
      <c r="AAR84" s="273"/>
      <c r="AAS84" s="273"/>
      <c r="AAT84" s="273"/>
      <c r="AAU84" s="273"/>
      <c r="AAV84" s="273"/>
      <c r="AAW84" s="273"/>
      <c r="AAX84" s="273"/>
      <c r="AAY84" s="273"/>
      <c r="AAZ84" s="273"/>
      <c r="ABA84" s="273"/>
      <c r="ABB84" s="273"/>
      <c r="ABC84" s="273"/>
      <c r="ABD84" s="273"/>
      <c r="ABE84" s="273"/>
      <c r="ABF84" s="273"/>
      <c r="ABG84" s="273"/>
      <c r="ABH84" s="273"/>
      <c r="ABI84" s="273"/>
      <c r="ABJ84" s="273"/>
      <c r="ABK84" s="273"/>
      <c r="ABL84" s="273"/>
      <c r="ABM84" s="273"/>
      <c r="ABN84" s="273"/>
      <c r="ABO84" s="273"/>
      <c r="ABP84" s="273"/>
      <c r="ABQ84" s="273"/>
      <c r="ABR84" s="273"/>
      <c r="ABS84" s="273"/>
      <c r="ABT84" s="273"/>
      <c r="ABU84" s="273"/>
      <c r="ABV84" s="273"/>
      <c r="ABW84" s="273"/>
      <c r="ABX84" s="273"/>
      <c r="ABY84" s="273"/>
      <c r="ABZ84" s="273"/>
      <c r="ACA84" s="273"/>
      <c r="ACB84" s="273"/>
      <c r="ACC84" s="273"/>
      <c r="ACD84" s="273"/>
      <c r="ACE84" s="273"/>
      <c r="ACF84" s="273"/>
      <c r="ACG84" s="273"/>
      <c r="ACH84" s="273"/>
      <c r="ACI84" s="273"/>
      <c r="ACJ84" s="273"/>
      <c r="ACK84" s="273"/>
      <c r="ACL84" s="273"/>
      <c r="ACM84" s="273"/>
      <c r="ACN84" s="273"/>
      <c r="ACO84" s="273"/>
      <c r="ACP84" s="273"/>
      <c r="ACQ84" s="273"/>
      <c r="ACR84" s="273"/>
      <c r="ACS84" s="273"/>
      <c r="ACT84" s="273"/>
      <c r="ACU84" s="273"/>
      <c r="ACV84" s="273"/>
      <c r="ACW84" s="273"/>
      <c r="ACX84" s="273"/>
      <c r="ACY84" s="273"/>
      <c r="ACZ84" s="273"/>
      <c r="ADA84" s="273"/>
      <c r="ADB84" s="273"/>
      <c r="ADC84" s="273"/>
      <c r="ADD84" s="273"/>
      <c r="ADE84" s="273"/>
      <c r="ADF84" s="273"/>
      <c r="ADG84" s="273"/>
      <c r="ADH84" s="273"/>
      <c r="ADI84" s="273"/>
      <c r="ADJ84" s="273"/>
      <c r="ADK84" s="273"/>
      <c r="ADL84" s="273"/>
      <c r="ADM84" s="273"/>
      <c r="ADN84" s="273"/>
      <c r="ADO84" s="273"/>
      <c r="ADP84" s="273"/>
      <c r="ADQ84" s="273"/>
      <c r="ADR84" s="273"/>
      <c r="ADS84" s="273"/>
      <c r="ADT84" s="273"/>
      <c r="ADU84" s="273"/>
      <c r="ADV84" s="273"/>
      <c r="ADW84" s="273"/>
      <c r="ADX84" s="273"/>
      <c r="ADY84" s="273"/>
      <c r="ADZ84" s="273"/>
      <c r="AEA84" s="273"/>
      <c r="AEB84" s="273"/>
      <c r="AEC84" s="273"/>
      <c r="AED84" s="273"/>
      <c r="AEE84" s="273"/>
      <c r="AEF84" s="273"/>
      <c r="AEG84" s="273"/>
      <c r="AEH84" s="273"/>
      <c r="AEI84" s="273"/>
      <c r="AEJ84" s="273"/>
      <c r="AEK84" s="273"/>
      <c r="AEL84" s="273"/>
      <c r="AEM84" s="273"/>
      <c r="AEN84" s="273"/>
      <c r="AEO84" s="273"/>
      <c r="AEP84" s="273"/>
      <c r="AEQ84" s="273"/>
      <c r="AER84" s="273"/>
      <c r="AES84" s="273"/>
      <c r="AET84" s="273"/>
      <c r="AEU84" s="273"/>
      <c r="AEV84" s="273"/>
      <c r="AEW84" s="273"/>
      <c r="AEX84" s="273"/>
      <c r="AEY84" s="273"/>
      <c r="AEZ84" s="273"/>
      <c r="AFA84" s="273"/>
      <c r="AFB84" s="273"/>
      <c r="AFC84" s="273"/>
      <c r="AFD84" s="273"/>
      <c r="AFE84" s="273"/>
      <c r="AFF84" s="273"/>
      <c r="AFG84" s="273"/>
      <c r="AFH84" s="273"/>
      <c r="AFI84" s="273"/>
      <c r="AFJ84" s="273"/>
      <c r="AFK84" s="273"/>
      <c r="AFL84" s="273"/>
      <c r="AFM84" s="273"/>
      <c r="AFN84" s="273"/>
      <c r="AFO84" s="273"/>
      <c r="AFP84" s="273"/>
      <c r="AFQ84" s="273"/>
      <c r="AFR84" s="273"/>
      <c r="AFS84" s="273"/>
      <c r="AFT84" s="273"/>
      <c r="AFU84" s="273"/>
      <c r="AFV84" s="273"/>
      <c r="AFW84" s="273"/>
      <c r="AFX84" s="273"/>
      <c r="AFY84" s="273"/>
      <c r="AFZ84" s="273"/>
      <c r="AGA84" s="273"/>
      <c r="AGB84" s="273"/>
      <c r="AGC84" s="273"/>
      <c r="AGD84" s="273"/>
      <c r="AGE84" s="273"/>
      <c r="AGF84" s="273"/>
      <c r="AGG84" s="273"/>
      <c r="AGH84" s="273"/>
      <c r="AGI84" s="273"/>
      <c r="AGJ84" s="273"/>
      <c r="AGK84" s="273"/>
      <c r="AGL84" s="273"/>
      <c r="AGM84" s="273"/>
      <c r="AGN84" s="273"/>
      <c r="AGO84" s="273"/>
      <c r="AGP84" s="273"/>
      <c r="AGQ84" s="273"/>
      <c r="AGR84" s="273"/>
      <c r="AGS84" s="273"/>
      <c r="AGT84" s="273"/>
      <c r="AGU84" s="273"/>
      <c r="AGV84" s="273"/>
      <c r="AGW84" s="273"/>
      <c r="AGX84" s="273"/>
      <c r="AGY84" s="273"/>
      <c r="AGZ84" s="273"/>
      <c r="AHA84" s="273"/>
      <c r="AHB84" s="273"/>
      <c r="AHC84" s="273"/>
      <c r="AHD84" s="273"/>
      <c r="AHE84" s="273"/>
      <c r="AHF84" s="273"/>
      <c r="AHG84" s="273"/>
      <c r="AHH84" s="273"/>
      <c r="AHI84" s="273"/>
      <c r="AHJ84" s="273"/>
      <c r="AHK84" s="273"/>
      <c r="AHL84" s="273"/>
      <c r="AHM84" s="273"/>
      <c r="AHN84" s="273"/>
      <c r="AHO84" s="273"/>
      <c r="AHP84" s="273"/>
      <c r="AHQ84" s="273"/>
      <c r="AHR84" s="273"/>
      <c r="AHS84" s="273"/>
      <c r="AHT84" s="273"/>
      <c r="AHU84" s="273"/>
      <c r="AHV84" s="273"/>
      <c r="AHW84" s="273"/>
      <c r="AHX84" s="273"/>
      <c r="AHY84" s="273"/>
      <c r="AHZ84" s="273"/>
      <c r="AIA84" s="273"/>
      <c r="AIB84" s="273"/>
      <c r="AIC84" s="273"/>
      <c r="AID84" s="273"/>
      <c r="AIE84" s="273"/>
      <c r="AIF84" s="273"/>
      <c r="AIG84" s="273"/>
      <c r="AIH84" s="273"/>
      <c r="AII84" s="273"/>
      <c r="AIJ84" s="273"/>
      <c r="AIK84" s="273"/>
      <c r="AIL84" s="273"/>
      <c r="AIM84" s="273"/>
      <c r="AIN84" s="273"/>
      <c r="AIO84" s="273"/>
      <c r="AIP84" s="273"/>
      <c r="AIQ84" s="273"/>
      <c r="AIR84" s="273"/>
      <c r="AIS84" s="273"/>
      <c r="AIT84" s="273"/>
      <c r="AIU84" s="273"/>
      <c r="AIV84" s="273"/>
      <c r="AIW84" s="273"/>
      <c r="AIX84" s="273"/>
      <c r="AIY84" s="273"/>
      <c r="AIZ84" s="273"/>
      <c r="AJA84" s="273"/>
      <c r="AJB84" s="273"/>
      <c r="AJC84" s="273"/>
      <c r="AJD84" s="273"/>
      <c r="AJE84" s="273"/>
      <c r="AJF84" s="273"/>
      <c r="AJG84" s="273"/>
      <c r="AJH84" s="273"/>
      <c r="AJI84" s="273"/>
      <c r="AJJ84" s="273"/>
      <c r="AJK84" s="273"/>
      <c r="AJL84" s="273"/>
      <c r="AJM84" s="273"/>
      <c r="AJN84" s="273"/>
      <c r="AJO84" s="273"/>
      <c r="AJP84" s="273"/>
      <c r="AJQ84" s="273"/>
      <c r="AJR84" s="273"/>
      <c r="AJS84" s="273"/>
      <c r="AJT84" s="273"/>
      <c r="AJU84" s="273"/>
      <c r="AJV84" s="273"/>
      <c r="AJW84" s="273"/>
      <c r="AJX84" s="273"/>
      <c r="AJY84" s="273"/>
      <c r="AJZ84" s="273"/>
      <c r="AKA84" s="273"/>
      <c r="AKB84" s="273"/>
      <c r="AKC84" s="273"/>
      <c r="AKD84" s="273"/>
      <c r="AKE84" s="273"/>
      <c r="AKF84" s="273"/>
      <c r="AKG84" s="273"/>
      <c r="AKH84" s="273"/>
      <c r="AKI84" s="273"/>
      <c r="AKJ84" s="273"/>
      <c r="AKK84" s="273"/>
      <c r="AKL84" s="273"/>
      <c r="AKM84" s="273"/>
      <c r="AKN84" s="273"/>
      <c r="AKO84" s="273"/>
      <c r="AKP84" s="273"/>
      <c r="AKQ84" s="273"/>
      <c r="AKR84" s="273"/>
      <c r="AKS84" s="273"/>
      <c r="AKT84" s="273"/>
      <c r="AKU84" s="273"/>
      <c r="AKV84" s="273"/>
      <c r="AKW84" s="273"/>
      <c r="AKX84" s="273"/>
      <c r="AKY84" s="273"/>
      <c r="AKZ84" s="273"/>
      <c r="ALA84" s="273"/>
      <c r="ALB84" s="273"/>
      <c r="ALC84" s="273"/>
      <c r="ALD84" s="273"/>
      <c r="ALE84" s="273"/>
      <c r="ALF84" s="273"/>
      <c r="ALG84" s="273"/>
      <c r="ALH84" s="273"/>
      <c r="ALI84" s="273"/>
      <c r="ALJ84" s="273"/>
      <c r="ALK84" s="273"/>
      <c r="ALL84" s="273"/>
      <c r="ALM84" s="273"/>
      <c r="ALN84" s="273"/>
      <c r="ALO84" s="273"/>
      <c r="ALP84" s="273"/>
      <c r="ALQ84" s="273"/>
      <c r="ALR84" s="273"/>
      <c r="ALS84" s="273"/>
      <c r="ALT84" s="273"/>
      <c r="ALU84" s="273"/>
      <c r="ALV84" s="273"/>
      <c r="ALW84" s="273"/>
      <c r="ALX84" s="273"/>
      <c r="ALY84" s="273"/>
      <c r="ALZ84" s="273"/>
      <c r="AMA84" s="273"/>
      <c r="AMB84" s="273"/>
      <c r="AMC84" s="273"/>
      <c r="AMD84" s="273"/>
      <c r="AME84" s="273"/>
      <c r="AMF84" s="273"/>
      <c r="AMG84" s="273"/>
      <c r="AMH84" s="273"/>
      <c r="AMI84" s="273"/>
      <c r="AMJ84" s="273"/>
    </row>
    <row r="85" spans="1:1024" ht="12" customHeight="1" x14ac:dyDescent="0.2">
      <c r="A85" s="341">
        <v>74</v>
      </c>
      <c r="B85" s="342">
        <v>1</v>
      </c>
      <c r="C85" s="375"/>
      <c r="D85" s="1627"/>
      <c r="E85" s="344" t="s">
        <v>50</v>
      </c>
      <c r="F85" s="383"/>
      <c r="G85" s="383"/>
      <c r="H85" s="359"/>
      <c r="I85" s="359"/>
      <c r="J85" s="384"/>
      <c r="K85" s="348"/>
      <c r="L85" s="348"/>
      <c r="M85" s="348"/>
      <c r="N85" s="348"/>
      <c r="O85" s="348"/>
      <c r="P85" s="349"/>
      <c r="Q85" s="349"/>
      <c r="R85" s="367"/>
      <c r="S85" s="351"/>
      <c r="T85" s="362">
        <v>74</v>
      </c>
      <c r="U85" s="1626"/>
      <c r="V85" s="363" t="s">
        <v>50</v>
      </c>
      <c r="W85" s="383"/>
      <c r="X85" s="383"/>
      <c r="Y85" s="359"/>
      <c r="Z85" s="359"/>
      <c r="AA85" s="384"/>
      <c r="AB85" s="364"/>
      <c r="AC85" s="355"/>
      <c r="AD85" s="355"/>
      <c r="AE85" s="356"/>
      <c r="AF85" s="365"/>
      <c r="AG85" s="365"/>
      <c r="AH85" s="365"/>
      <c r="AI85" s="365"/>
      <c r="AJ85" s="365"/>
      <c r="AK85" s="365"/>
      <c r="AL85" s="365"/>
      <c r="AM85" s="365"/>
      <c r="AN85" s="365"/>
      <c r="AO85" s="365"/>
      <c r="AP85" s="365"/>
      <c r="AQ85" s="365"/>
      <c r="AR85" s="358"/>
      <c r="AS85" s="358"/>
      <c r="AT85" s="359"/>
      <c r="AU85" s="359"/>
      <c r="AV85" s="359"/>
      <c r="AW85" s="359"/>
      <c r="AX85" s="359"/>
      <c r="AY85" s="359"/>
      <c r="AZ85" s="359"/>
      <c r="BA85" s="359"/>
      <c r="BB85" s="364"/>
      <c r="BC85" s="364"/>
      <c r="BD85" s="355"/>
      <c r="BE85" s="355"/>
      <c r="BF85" s="273"/>
      <c r="BG85" s="273"/>
      <c r="BH85" s="273"/>
      <c r="BI85" s="273"/>
      <c r="BJ85" s="273"/>
      <c r="BK85" s="273"/>
      <c r="BL85" s="273"/>
      <c r="BM85" s="273"/>
      <c r="BN85" s="273"/>
      <c r="BO85" s="273"/>
      <c r="BP85" s="273"/>
      <c r="BQ85" s="273"/>
      <c r="BR85" s="273"/>
      <c r="BS85" s="273"/>
      <c r="BT85" s="273"/>
      <c r="BU85" s="273"/>
      <c r="BV85" s="273"/>
      <c r="BW85" s="273"/>
      <c r="BX85" s="273"/>
      <c r="BY85" s="273"/>
      <c r="BZ85" s="273"/>
      <c r="CA85" s="273"/>
      <c r="CB85" s="273"/>
      <c r="CC85" s="273"/>
      <c r="CD85" s="273"/>
      <c r="CE85" s="273"/>
      <c r="CF85" s="273"/>
      <c r="CG85" s="273"/>
      <c r="CH85" s="273"/>
      <c r="CI85" s="273"/>
      <c r="CJ85" s="273"/>
      <c r="CK85" s="273"/>
      <c r="CL85" s="273"/>
      <c r="CM85" s="273"/>
      <c r="CN85" s="273"/>
      <c r="CO85" s="273"/>
      <c r="CP85" s="273"/>
      <c r="CQ85" s="273"/>
      <c r="CR85" s="273"/>
      <c r="CS85" s="273"/>
      <c r="CT85" s="273"/>
      <c r="CU85" s="273"/>
      <c r="CV85" s="273"/>
      <c r="CW85" s="273"/>
      <c r="CX85" s="273"/>
      <c r="CY85" s="273"/>
      <c r="CZ85" s="273"/>
      <c r="DA85" s="273"/>
      <c r="DB85" s="273"/>
      <c r="DC85" s="273"/>
      <c r="DD85" s="273"/>
      <c r="DE85" s="273"/>
      <c r="DF85" s="273"/>
      <c r="DG85" s="273"/>
      <c r="DH85" s="273"/>
      <c r="DI85" s="273"/>
      <c r="DJ85" s="273"/>
      <c r="DK85" s="273"/>
      <c r="DL85" s="273"/>
      <c r="DM85" s="273"/>
      <c r="DN85" s="273"/>
      <c r="DO85" s="273"/>
      <c r="DP85" s="273"/>
      <c r="DQ85" s="273"/>
      <c r="DR85" s="273"/>
      <c r="DS85" s="273"/>
      <c r="DT85" s="273"/>
      <c r="DU85" s="273"/>
      <c r="DV85" s="273"/>
      <c r="DW85" s="273"/>
      <c r="DX85" s="273"/>
      <c r="DY85" s="273"/>
      <c r="DZ85" s="273"/>
      <c r="EA85" s="273"/>
      <c r="EB85" s="273"/>
      <c r="EC85" s="273"/>
      <c r="ED85" s="273"/>
      <c r="EE85" s="273"/>
      <c r="EF85" s="273"/>
      <c r="EG85" s="273"/>
      <c r="EH85" s="273"/>
      <c r="EI85" s="273"/>
      <c r="EJ85" s="273"/>
      <c r="EK85" s="273"/>
      <c r="EL85" s="273"/>
      <c r="EM85" s="273"/>
      <c r="EN85" s="273"/>
      <c r="EO85" s="273"/>
      <c r="EP85" s="273"/>
      <c r="EQ85" s="273"/>
      <c r="ER85" s="273"/>
      <c r="ES85" s="273"/>
      <c r="ET85" s="273"/>
      <c r="EU85" s="273"/>
      <c r="EV85" s="273"/>
      <c r="EW85" s="273"/>
      <c r="EX85" s="273"/>
      <c r="EY85" s="273"/>
      <c r="EZ85" s="273"/>
      <c r="FA85" s="273"/>
      <c r="FB85" s="273"/>
      <c r="FC85" s="273"/>
      <c r="FD85" s="273"/>
      <c r="FE85" s="273"/>
      <c r="FF85" s="273"/>
      <c r="FG85" s="273"/>
      <c r="FH85" s="273"/>
      <c r="FI85" s="273"/>
      <c r="FJ85" s="273"/>
      <c r="FK85" s="273"/>
      <c r="FL85" s="273"/>
      <c r="FM85" s="273"/>
      <c r="FN85" s="273"/>
      <c r="FO85" s="273"/>
      <c r="FP85" s="273"/>
      <c r="FQ85" s="273"/>
      <c r="FR85" s="273"/>
      <c r="FS85" s="273"/>
      <c r="FT85" s="273"/>
      <c r="FU85" s="273"/>
      <c r="FV85" s="273"/>
      <c r="FW85" s="273"/>
      <c r="FX85" s="273"/>
      <c r="FY85" s="273"/>
      <c r="FZ85" s="273"/>
      <c r="GA85" s="273"/>
      <c r="GB85" s="273"/>
      <c r="GC85" s="273"/>
      <c r="GD85" s="273"/>
      <c r="GE85" s="273"/>
      <c r="GF85" s="273"/>
      <c r="GG85" s="273"/>
      <c r="GH85" s="273"/>
      <c r="GI85" s="273"/>
      <c r="GJ85" s="273"/>
      <c r="GK85" s="273"/>
      <c r="GL85" s="273"/>
      <c r="GM85" s="273"/>
      <c r="GN85" s="273"/>
      <c r="GO85" s="273"/>
      <c r="GP85" s="273"/>
      <c r="GQ85" s="273"/>
      <c r="GR85" s="273"/>
      <c r="GS85" s="273"/>
      <c r="GT85" s="273"/>
      <c r="GU85" s="273"/>
      <c r="GV85" s="273"/>
      <c r="GW85" s="273"/>
      <c r="GX85" s="273"/>
      <c r="GY85" s="273"/>
      <c r="GZ85" s="273"/>
      <c r="HA85" s="273"/>
      <c r="HB85" s="273"/>
      <c r="HC85" s="273"/>
      <c r="HD85" s="273"/>
      <c r="HE85" s="273"/>
      <c r="HF85" s="273"/>
      <c r="HG85" s="273"/>
      <c r="HH85" s="273"/>
      <c r="HI85" s="273"/>
      <c r="HJ85" s="273"/>
      <c r="HK85" s="273"/>
      <c r="HL85" s="273"/>
      <c r="HM85" s="273"/>
      <c r="HN85" s="273"/>
      <c r="HO85" s="273"/>
      <c r="HP85" s="273"/>
      <c r="HQ85" s="273"/>
      <c r="HR85" s="273"/>
      <c r="HS85" s="273"/>
      <c r="HT85" s="273"/>
      <c r="HU85" s="273"/>
      <c r="HV85" s="273"/>
      <c r="HW85" s="273"/>
      <c r="HX85" s="273"/>
      <c r="HY85" s="273"/>
      <c r="HZ85" s="273"/>
      <c r="IA85" s="273"/>
      <c r="IB85" s="273"/>
      <c r="IC85" s="273"/>
      <c r="ID85" s="273"/>
      <c r="IE85" s="273"/>
      <c r="IF85" s="273"/>
      <c r="IG85" s="273"/>
      <c r="IH85" s="273"/>
      <c r="II85" s="273"/>
      <c r="IJ85" s="273"/>
      <c r="IK85" s="273"/>
      <c r="IL85" s="273"/>
      <c r="IM85" s="273"/>
      <c r="IN85" s="273"/>
      <c r="IO85" s="273"/>
      <c r="IP85" s="273"/>
      <c r="IQ85" s="273"/>
      <c r="IR85" s="273"/>
      <c r="IS85" s="273"/>
      <c r="IT85" s="273"/>
      <c r="IU85" s="273"/>
      <c r="IV85" s="273"/>
      <c r="IW85" s="273"/>
      <c r="IX85" s="273"/>
      <c r="IY85" s="273"/>
      <c r="IZ85" s="273"/>
      <c r="JA85" s="273"/>
      <c r="JB85" s="273"/>
      <c r="JC85" s="273"/>
      <c r="JD85" s="273"/>
      <c r="JE85" s="273"/>
      <c r="JF85" s="273"/>
      <c r="JG85" s="273"/>
      <c r="JH85" s="273"/>
      <c r="JI85" s="273"/>
      <c r="JJ85" s="273"/>
      <c r="JK85" s="273"/>
      <c r="JL85" s="273"/>
      <c r="JM85" s="273"/>
      <c r="JN85" s="273"/>
      <c r="JO85" s="273"/>
      <c r="JP85" s="273"/>
      <c r="JQ85" s="273"/>
      <c r="JR85" s="273"/>
      <c r="JS85" s="273"/>
      <c r="JT85" s="273"/>
      <c r="JU85" s="273"/>
      <c r="JV85" s="273"/>
      <c r="JW85" s="273"/>
      <c r="JX85" s="273"/>
      <c r="JY85" s="273"/>
      <c r="JZ85" s="273"/>
      <c r="KA85" s="273"/>
      <c r="KB85" s="273"/>
      <c r="KC85" s="273"/>
      <c r="KD85" s="273"/>
      <c r="KE85" s="273"/>
      <c r="KF85" s="273"/>
      <c r="KG85" s="273"/>
      <c r="KH85" s="273"/>
      <c r="KI85" s="273"/>
      <c r="KJ85" s="273"/>
      <c r="KK85" s="273"/>
      <c r="KL85" s="273"/>
      <c r="KM85" s="273"/>
      <c r="KN85" s="273"/>
      <c r="KO85" s="273"/>
      <c r="KP85" s="273"/>
      <c r="KQ85" s="273"/>
      <c r="KR85" s="273"/>
      <c r="KS85" s="273"/>
      <c r="KT85" s="273"/>
      <c r="KU85" s="273"/>
      <c r="KV85" s="273"/>
      <c r="KW85" s="273"/>
      <c r="KX85" s="273"/>
      <c r="KY85" s="273"/>
      <c r="KZ85" s="273"/>
      <c r="LA85" s="273"/>
      <c r="LB85" s="273"/>
      <c r="LC85" s="273"/>
      <c r="LD85" s="273"/>
      <c r="LE85" s="273"/>
      <c r="LF85" s="273"/>
      <c r="LG85" s="273"/>
      <c r="LH85" s="273"/>
      <c r="LI85" s="273"/>
      <c r="LJ85" s="273"/>
      <c r="LK85" s="273"/>
      <c r="LL85" s="273"/>
      <c r="LM85" s="273"/>
      <c r="LN85" s="273"/>
      <c r="LO85" s="273"/>
      <c r="LP85" s="273"/>
      <c r="LQ85" s="273"/>
      <c r="LR85" s="273"/>
      <c r="LS85" s="273"/>
      <c r="LT85" s="273"/>
      <c r="LU85" s="273"/>
      <c r="LV85" s="273"/>
      <c r="LW85" s="273"/>
      <c r="LX85" s="273"/>
      <c r="LY85" s="273"/>
      <c r="LZ85" s="273"/>
      <c r="MA85" s="273"/>
      <c r="MB85" s="273"/>
      <c r="MC85" s="273"/>
      <c r="MD85" s="273"/>
      <c r="ME85" s="273"/>
      <c r="MF85" s="273"/>
      <c r="MG85" s="273"/>
      <c r="MH85" s="273"/>
      <c r="MI85" s="273"/>
      <c r="MJ85" s="273"/>
      <c r="MK85" s="273"/>
      <c r="ML85" s="273"/>
      <c r="MM85" s="273"/>
      <c r="MN85" s="273"/>
      <c r="MO85" s="273"/>
      <c r="MP85" s="273"/>
      <c r="MQ85" s="273"/>
      <c r="MR85" s="273"/>
      <c r="MS85" s="273"/>
      <c r="MT85" s="273"/>
      <c r="MU85" s="273"/>
      <c r="MV85" s="273"/>
      <c r="MW85" s="273"/>
      <c r="MX85" s="273"/>
      <c r="MY85" s="273"/>
      <c r="MZ85" s="273"/>
      <c r="NA85" s="273"/>
      <c r="NB85" s="273"/>
      <c r="NC85" s="273"/>
      <c r="ND85" s="273"/>
      <c r="NE85" s="273"/>
      <c r="NF85" s="273"/>
      <c r="NG85" s="273"/>
      <c r="NH85" s="273"/>
      <c r="NI85" s="273"/>
      <c r="NJ85" s="273"/>
      <c r="NK85" s="273"/>
      <c r="NL85" s="273"/>
      <c r="NM85" s="273"/>
      <c r="NN85" s="273"/>
      <c r="NO85" s="273"/>
      <c r="NP85" s="273"/>
      <c r="NQ85" s="273"/>
      <c r="NR85" s="273"/>
      <c r="NS85" s="273"/>
      <c r="NT85" s="273"/>
      <c r="NU85" s="273"/>
      <c r="NV85" s="273"/>
      <c r="NW85" s="273"/>
      <c r="NX85" s="273"/>
      <c r="NY85" s="273"/>
      <c r="NZ85" s="273"/>
      <c r="OA85" s="273"/>
      <c r="OB85" s="273"/>
      <c r="OC85" s="273"/>
      <c r="OD85" s="273"/>
      <c r="OE85" s="273"/>
      <c r="OF85" s="273"/>
      <c r="OG85" s="273"/>
      <c r="OH85" s="273"/>
      <c r="OI85" s="273"/>
      <c r="OJ85" s="273"/>
      <c r="OK85" s="273"/>
      <c r="OL85" s="273"/>
      <c r="OM85" s="273"/>
      <c r="ON85" s="273"/>
      <c r="OO85" s="273"/>
      <c r="OP85" s="273"/>
      <c r="OQ85" s="273"/>
      <c r="OR85" s="273"/>
      <c r="OS85" s="273"/>
      <c r="OT85" s="273"/>
      <c r="OU85" s="273"/>
      <c r="OV85" s="273"/>
      <c r="OW85" s="273"/>
      <c r="OX85" s="273"/>
      <c r="OY85" s="273"/>
      <c r="OZ85" s="273"/>
      <c r="PA85" s="273"/>
      <c r="PB85" s="273"/>
      <c r="PC85" s="273"/>
      <c r="PD85" s="273"/>
      <c r="PE85" s="273"/>
      <c r="PF85" s="273"/>
      <c r="PG85" s="273"/>
      <c r="PH85" s="273"/>
      <c r="PI85" s="273"/>
      <c r="PJ85" s="273"/>
      <c r="PK85" s="273"/>
      <c r="PL85" s="273"/>
      <c r="PM85" s="273"/>
      <c r="PN85" s="273"/>
      <c r="PO85" s="273"/>
      <c r="PP85" s="273"/>
      <c r="PQ85" s="273"/>
      <c r="PR85" s="273"/>
      <c r="PS85" s="273"/>
      <c r="PT85" s="273"/>
      <c r="PU85" s="273"/>
      <c r="PV85" s="273"/>
      <c r="PW85" s="273"/>
      <c r="PX85" s="273"/>
      <c r="PY85" s="273"/>
      <c r="PZ85" s="273"/>
      <c r="QA85" s="273"/>
      <c r="QB85" s="273"/>
      <c r="QC85" s="273"/>
      <c r="QD85" s="273"/>
      <c r="QE85" s="273"/>
      <c r="QF85" s="273"/>
      <c r="QG85" s="273"/>
      <c r="QH85" s="273"/>
      <c r="QI85" s="273"/>
      <c r="QJ85" s="273"/>
      <c r="QK85" s="273"/>
      <c r="QL85" s="273"/>
      <c r="QM85" s="273"/>
      <c r="QN85" s="273"/>
      <c r="QO85" s="273"/>
      <c r="QP85" s="273"/>
      <c r="QQ85" s="273"/>
      <c r="QR85" s="273"/>
      <c r="QS85" s="273"/>
      <c r="QT85" s="273"/>
      <c r="QU85" s="273"/>
      <c r="QV85" s="273"/>
      <c r="QW85" s="273"/>
      <c r="QX85" s="273"/>
      <c r="QY85" s="273"/>
      <c r="QZ85" s="273"/>
      <c r="RA85" s="273"/>
      <c r="RB85" s="273"/>
      <c r="RC85" s="273"/>
      <c r="RD85" s="273"/>
      <c r="RE85" s="273"/>
      <c r="RF85" s="273"/>
      <c r="RG85" s="273"/>
      <c r="RH85" s="273"/>
      <c r="RI85" s="273"/>
      <c r="RJ85" s="273"/>
      <c r="RK85" s="273"/>
      <c r="RL85" s="273"/>
      <c r="RM85" s="273"/>
      <c r="RN85" s="273"/>
      <c r="RO85" s="273"/>
      <c r="RP85" s="273"/>
      <c r="RQ85" s="273"/>
      <c r="RR85" s="273"/>
      <c r="RS85" s="273"/>
      <c r="RT85" s="273"/>
      <c r="RU85" s="273"/>
      <c r="RV85" s="273"/>
      <c r="RW85" s="273"/>
      <c r="RX85" s="273"/>
      <c r="RY85" s="273"/>
      <c r="RZ85" s="273"/>
      <c r="SA85" s="273"/>
      <c r="SB85" s="273"/>
      <c r="SC85" s="273"/>
      <c r="SD85" s="273"/>
      <c r="SE85" s="273"/>
      <c r="SF85" s="273"/>
      <c r="SG85" s="273"/>
      <c r="SH85" s="273"/>
      <c r="SI85" s="273"/>
      <c r="SJ85" s="273"/>
      <c r="SK85" s="273"/>
      <c r="SL85" s="273"/>
      <c r="SM85" s="273"/>
      <c r="SN85" s="273"/>
      <c r="SO85" s="273"/>
      <c r="SP85" s="273"/>
      <c r="SQ85" s="273"/>
      <c r="SR85" s="273"/>
      <c r="SS85" s="273"/>
      <c r="ST85" s="273"/>
      <c r="SU85" s="273"/>
      <c r="SV85" s="273"/>
      <c r="SW85" s="273"/>
      <c r="SX85" s="273"/>
      <c r="SY85" s="273"/>
      <c r="SZ85" s="273"/>
      <c r="TA85" s="273"/>
      <c r="TB85" s="273"/>
      <c r="TC85" s="273"/>
      <c r="TD85" s="273"/>
      <c r="TE85" s="273"/>
      <c r="TF85" s="273"/>
      <c r="TG85" s="273"/>
      <c r="TH85" s="273"/>
      <c r="TI85" s="273"/>
      <c r="TJ85" s="273"/>
      <c r="TK85" s="273"/>
      <c r="TL85" s="273"/>
      <c r="TM85" s="273"/>
      <c r="TN85" s="273"/>
      <c r="TO85" s="273"/>
      <c r="TP85" s="273"/>
      <c r="TQ85" s="273"/>
      <c r="TR85" s="273"/>
      <c r="TS85" s="273"/>
      <c r="TT85" s="273"/>
      <c r="TU85" s="273"/>
      <c r="TV85" s="273"/>
      <c r="TW85" s="273"/>
      <c r="TX85" s="273"/>
      <c r="TY85" s="273"/>
      <c r="TZ85" s="273"/>
      <c r="UA85" s="273"/>
      <c r="UB85" s="273"/>
      <c r="UC85" s="273"/>
      <c r="UD85" s="273"/>
      <c r="UE85" s="273"/>
      <c r="UF85" s="273"/>
      <c r="UG85" s="273"/>
      <c r="UH85" s="273"/>
      <c r="UI85" s="273"/>
      <c r="UJ85" s="273"/>
      <c r="UK85" s="273"/>
      <c r="UL85" s="273"/>
      <c r="UM85" s="273"/>
      <c r="UN85" s="273"/>
      <c r="UO85" s="273"/>
      <c r="UP85" s="273"/>
      <c r="UQ85" s="273"/>
      <c r="UR85" s="273"/>
      <c r="US85" s="273"/>
      <c r="UT85" s="273"/>
      <c r="UU85" s="273"/>
      <c r="UV85" s="273"/>
      <c r="UW85" s="273"/>
      <c r="UX85" s="273"/>
      <c r="UY85" s="273"/>
      <c r="UZ85" s="273"/>
      <c r="VA85" s="273"/>
      <c r="VB85" s="273"/>
      <c r="VC85" s="273"/>
      <c r="VD85" s="273"/>
      <c r="VE85" s="273"/>
      <c r="VF85" s="273"/>
      <c r="VG85" s="273"/>
      <c r="VH85" s="273"/>
      <c r="VI85" s="273"/>
      <c r="VJ85" s="273"/>
      <c r="VK85" s="273"/>
      <c r="VL85" s="273"/>
      <c r="VM85" s="273"/>
      <c r="VN85" s="273"/>
      <c r="VO85" s="273"/>
      <c r="VP85" s="273"/>
      <c r="VQ85" s="273"/>
      <c r="VR85" s="273"/>
      <c r="VS85" s="273"/>
      <c r="VT85" s="273"/>
      <c r="VU85" s="273"/>
      <c r="VV85" s="273"/>
      <c r="VW85" s="273"/>
      <c r="VX85" s="273"/>
      <c r="VY85" s="273"/>
      <c r="VZ85" s="273"/>
      <c r="WA85" s="273"/>
      <c r="WB85" s="273"/>
      <c r="WC85" s="273"/>
      <c r="WD85" s="273"/>
      <c r="WE85" s="273"/>
      <c r="WF85" s="273"/>
      <c r="WG85" s="273"/>
      <c r="WH85" s="273"/>
      <c r="WI85" s="273"/>
      <c r="WJ85" s="273"/>
      <c r="WK85" s="273"/>
      <c r="WL85" s="273"/>
      <c r="WM85" s="273"/>
      <c r="WN85" s="273"/>
      <c r="WO85" s="273"/>
      <c r="WP85" s="273"/>
      <c r="WQ85" s="273"/>
      <c r="WR85" s="273"/>
      <c r="WS85" s="273"/>
      <c r="WT85" s="273"/>
      <c r="WU85" s="273"/>
      <c r="WV85" s="273"/>
      <c r="WW85" s="273"/>
      <c r="WX85" s="273"/>
      <c r="WY85" s="273"/>
      <c r="WZ85" s="273"/>
      <c r="XA85" s="273"/>
      <c r="XB85" s="273"/>
      <c r="XC85" s="273"/>
      <c r="XD85" s="273"/>
      <c r="XE85" s="273"/>
      <c r="XF85" s="273"/>
      <c r="XG85" s="273"/>
      <c r="XH85" s="273"/>
      <c r="XI85" s="273"/>
      <c r="XJ85" s="273"/>
      <c r="XK85" s="273"/>
      <c r="XL85" s="273"/>
      <c r="XM85" s="273"/>
      <c r="XN85" s="273"/>
      <c r="XO85" s="273"/>
      <c r="XP85" s="273"/>
      <c r="XQ85" s="273"/>
      <c r="XR85" s="273"/>
      <c r="XS85" s="273"/>
      <c r="XT85" s="273"/>
      <c r="XU85" s="273"/>
      <c r="XV85" s="273"/>
      <c r="XW85" s="273"/>
      <c r="XX85" s="273"/>
      <c r="XY85" s="273"/>
      <c r="XZ85" s="273"/>
      <c r="YA85" s="273"/>
      <c r="YB85" s="273"/>
      <c r="YC85" s="273"/>
      <c r="YD85" s="273"/>
      <c r="YE85" s="273"/>
      <c r="YF85" s="273"/>
      <c r="YG85" s="273"/>
      <c r="YH85" s="273"/>
      <c r="YI85" s="273"/>
      <c r="YJ85" s="273"/>
      <c r="YK85" s="273"/>
      <c r="YL85" s="273"/>
      <c r="YM85" s="273"/>
      <c r="YN85" s="273"/>
      <c r="YO85" s="273"/>
      <c r="YP85" s="273"/>
      <c r="YQ85" s="273"/>
      <c r="YR85" s="273"/>
      <c r="YS85" s="273"/>
      <c r="YT85" s="273"/>
      <c r="YU85" s="273"/>
      <c r="YV85" s="273"/>
      <c r="YW85" s="273"/>
      <c r="YX85" s="273"/>
      <c r="YY85" s="273"/>
      <c r="YZ85" s="273"/>
      <c r="ZA85" s="273"/>
      <c r="ZB85" s="273"/>
      <c r="ZC85" s="273"/>
      <c r="ZD85" s="273"/>
      <c r="ZE85" s="273"/>
      <c r="ZF85" s="273"/>
      <c r="ZG85" s="273"/>
      <c r="ZH85" s="273"/>
      <c r="ZI85" s="273"/>
      <c r="ZJ85" s="273"/>
      <c r="ZK85" s="273"/>
      <c r="ZL85" s="273"/>
      <c r="ZM85" s="273"/>
      <c r="ZN85" s="273"/>
      <c r="ZO85" s="273"/>
      <c r="ZP85" s="273"/>
      <c r="ZQ85" s="273"/>
      <c r="ZR85" s="273"/>
      <c r="ZS85" s="273"/>
      <c r="ZT85" s="273"/>
      <c r="ZU85" s="273"/>
      <c r="ZV85" s="273"/>
      <c r="ZW85" s="273"/>
      <c r="ZX85" s="273"/>
      <c r="ZY85" s="273"/>
      <c r="ZZ85" s="273"/>
      <c r="AAA85" s="273"/>
      <c r="AAB85" s="273"/>
      <c r="AAC85" s="273"/>
      <c r="AAD85" s="273"/>
      <c r="AAE85" s="273"/>
      <c r="AAF85" s="273"/>
      <c r="AAG85" s="273"/>
      <c r="AAH85" s="273"/>
      <c r="AAI85" s="273"/>
      <c r="AAJ85" s="273"/>
      <c r="AAK85" s="273"/>
      <c r="AAL85" s="273"/>
      <c r="AAM85" s="273"/>
      <c r="AAN85" s="273"/>
      <c r="AAO85" s="273"/>
      <c r="AAP85" s="273"/>
      <c r="AAQ85" s="273"/>
      <c r="AAR85" s="273"/>
      <c r="AAS85" s="273"/>
      <c r="AAT85" s="273"/>
      <c r="AAU85" s="273"/>
      <c r="AAV85" s="273"/>
      <c r="AAW85" s="273"/>
      <c r="AAX85" s="273"/>
      <c r="AAY85" s="273"/>
      <c r="AAZ85" s="273"/>
      <c r="ABA85" s="273"/>
      <c r="ABB85" s="273"/>
      <c r="ABC85" s="273"/>
      <c r="ABD85" s="273"/>
      <c r="ABE85" s="273"/>
      <c r="ABF85" s="273"/>
      <c r="ABG85" s="273"/>
      <c r="ABH85" s="273"/>
      <c r="ABI85" s="273"/>
      <c r="ABJ85" s="273"/>
      <c r="ABK85" s="273"/>
      <c r="ABL85" s="273"/>
      <c r="ABM85" s="273"/>
      <c r="ABN85" s="273"/>
      <c r="ABO85" s="273"/>
      <c r="ABP85" s="273"/>
      <c r="ABQ85" s="273"/>
      <c r="ABR85" s="273"/>
      <c r="ABS85" s="273"/>
      <c r="ABT85" s="273"/>
      <c r="ABU85" s="273"/>
      <c r="ABV85" s="273"/>
      <c r="ABW85" s="273"/>
      <c r="ABX85" s="273"/>
      <c r="ABY85" s="273"/>
      <c r="ABZ85" s="273"/>
      <c r="ACA85" s="273"/>
      <c r="ACB85" s="273"/>
      <c r="ACC85" s="273"/>
      <c r="ACD85" s="273"/>
      <c r="ACE85" s="273"/>
      <c r="ACF85" s="273"/>
      <c r="ACG85" s="273"/>
      <c r="ACH85" s="273"/>
      <c r="ACI85" s="273"/>
      <c r="ACJ85" s="273"/>
      <c r="ACK85" s="273"/>
      <c r="ACL85" s="273"/>
      <c r="ACM85" s="273"/>
      <c r="ACN85" s="273"/>
      <c r="ACO85" s="273"/>
      <c r="ACP85" s="273"/>
      <c r="ACQ85" s="273"/>
      <c r="ACR85" s="273"/>
      <c r="ACS85" s="273"/>
      <c r="ACT85" s="273"/>
      <c r="ACU85" s="273"/>
      <c r="ACV85" s="273"/>
      <c r="ACW85" s="273"/>
      <c r="ACX85" s="273"/>
      <c r="ACY85" s="273"/>
      <c r="ACZ85" s="273"/>
      <c r="ADA85" s="273"/>
      <c r="ADB85" s="273"/>
      <c r="ADC85" s="273"/>
      <c r="ADD85" s="273"/>
      <c r="ADE85" s="273"/>
      <c r="ADF85" s="273"/>
      <c r="ADG85" s="273"/>
      <c r="ADH85" s="273"/>
      <c r="ADI85" s="273"/>
      <c r="ADJ85" s="273"/>
      <c r="ADK85" s="273"/>
      <c r="ADL85" s="273"/>
      <c r="ADM85" s="273"/>
      <c r="ADN85" s="273"/>
      <c r="ADO85" s="273"/>
      <c r="ADP85" s="273"/>
      <c r="ADQ85" s="273"/>
      <c r="ADR85" s="273"/>
      <c r="ADS85" s="273"/>
      <c r="ADT85" s="273"/>
      <c r="ADU85" s="273"/>
      <c r="ADV85" s="273"/>
      <c r="ADW85" s="273"/>
      <c r="ADX85" s="273"/>
      <c r="ADY85" s="273"/>
      <c r="ADZ85" s="273"/>
      <c r="AEA85" s="273"/>
      <c r="AEB85" s="273"/>
      <c r="AEC85" s="273"/>
      <c r="AED85" s="273"/>
      <c r="AEE85" s="273"/>
      <c r="AEF85" s="273"/>
      <c r="AEG85" s="273"/>
      <c r="AEH85" s="273"/>
      <c r="AEI85" s="273"/>
      <c r="AEJ85" s="273"/>
      <c r="AEK85" s="273"/>
      <c r="AEL85" s="273"/>
      <c r="AEM85" s="273"/>
      <c r="AEN85" s="273"/>
      <c r="AEO85" s="273"/>
      <c r="AEP85" s="273"/>
      <c r="AEQ85" s="273"/>
      <c r="AER85" s="273"/>
      <c r="AES85" s="273"/>
      <c r="AET85" s="273"/>
      <c r="AEU85" s="273"/>
      <c r="AEV85" s="273"/>
      <c r="AEW85" s="273"/>
      <c r="AEX85" s="273"/>
      <c r="AEY85" s="273"/>
      <c r="AEZ85" s="273"/>
      <c r="AFA85" s="273"/>
      <c r="AFB85" s="273"/>
      <c r="AFC85" s="273"/>
      <c r="AFD85" s="273"/>
      <c r="AFE85" s="273"/>
      <c r="AFF85" s="273"/>
      <c r="AFG85" s="273"/>
      <c r="AFH85" s="273"/>
      <c r="AFI85" s="273"/>
      <c r="AFJ85" s="273"/>
      <c r="AFK85" s="273"/>
      <c r="AFL85" s="273"/>
      <c r="AFM85" s="273"/>
      <c r="AFN85" s="273"/>
      <c r="AFO85" s="273"/>
      <c r="AFP85" s="273"/>
      <c r="AFQ85" s="273"/>
      <c r="AFR85" s="273"/>
      <c r="AFS85" s="273"/>
      <c r="AFT85" s="273"/>
      <c r="AFU85" s="273"/>
      <c r="AFV85" s="273"/>
      <c r="AFW85" s="273"/>
      <c r="AFX85" s="273"/>
      <c r="AFY85" s="273"/>
      <c r="AFZ85" s="273"/>
      <c r="AGA85" s="273"/>
      <c r="AGB85" s="273"/>
      <c r="AGC85" s="273"/>
      <c r="AGD85" s="273"/>
      <c r="AGE85" s="273"/>
      <c r="AGF85" s="273"/>
      <c r="AGG85" s="273"/>
      <c r="AGH85" s="273"/>
      <c r="AGI85" s="273"/>
      <c r="AGJ85" s="273"/>
      <c r="AGK85" s="273"/>
      <c r="AGL85" s="273"/>
      <c r="AGM85" s="273"/>
      <c r="AGN85" s="273"/>
      <c r="AGO85" s="273"/>
      <c r="AGP85" s="273"/>
      <c r="AGQ85" s="273"/>
      <c r="AGR85" s="273"/>
      <c r="AGS85" s="273"/>
      <c r="AGT85" s="273"/>
      <c r="AGU85" s="273"/>
      <c r="AGV85" s="273"/>
      <c r="AGW85" s="273"/>
      <c r="AGX85" s="273"/>
      <c r="AGY85" s="273"/>
      <c r="AGZ85" s="273"/>
      <c r="AHA85" s="273"/>
      <c r="AHB85" s="273"/>
      <c r="AHC85" s="273"/>
      <c r="AHD85" s="273"/>
      <c r="AHE85" s="273"/>
      <c r="AHF85" s="273"/>
      <c r="AHG85" s="273"/>
      <c r="AHH85" s="273"/>
      <c r="AHI85" s="273"/>
      <c r="AHJ85" s="273"/>
      <c r="AHK85" s="273"/>
      <c r="AHL85" s="273"/>
      <c r="AHM85" s="273"/>
      <c r="AHN85" s="273"/>
      <c r="AHO85" s="273"/>
      <c r="AHP85" s="273"/>
      <c r="AHQ85" s="273"/>
      <c r="AHR85" s="273"/>
      <c r="AHS85" s="273"/>
      <c r="AHT85" s="273"/>
      <c r="AHU85" s="273"/>
      <c r="AHV85" s="273"/>
      <c r="AHW85" s="273"/>
      <c r="AHX85" s="273"/>
      <c r="AHY85" s="273"/>
      <c r="AHZ85" s="273"/>
      <c r="AIA85" s="273"/>
      <c r="AIB85" s="273"/>
      <c r="AIC85" s="273"/>
      <c r="AID85" s="273"/>
      <c r="AIE85" s="273"/>
      <c r="AIF85" s="273"/>
      <c r="AIG85" s="273"/>
      <c r="AIH85" s="273"/>
      <c r="AII85" s="273"/>
      <c r="AIJ85" s="273"/>
      <c r="AIK85" s="273"/>
      <c r="AIL85" s="273"/>
      <c r="AIM85" s="273"/>
      <c r="AIN85" s="273"/>
      <c r="AIO85" s="273"/>
      <c r="AIP85" s="273"/>
      <c r="AIQ85" s="273"/>
      <c r="AIR85" s="273"/>
      <c r="AIS85" s="273"/>
      <c r="AIT85" s="273"/>
      <c r="AIU85" s="273"/>
      <c r="AIV85" s="273"/>
      <c r="AIW85" s="273"/>
      <c r="AIX85" s="273"/>
      <c r="AIY85" s="273"/>
      <c r="AIZ85" s="273"/>
      <c r="AJA85" s="273"/>
      <c r="AJB85" s="273"/>
      <c r="AJC85" s="273"/>
      <c r="AJD85" s="273"/>
      <c r="AJE85" s="273"/>
      <c r="AJF85" s="273"/>
      <c r="AJG85" s="273"/>
      <c r="AJH85" s="273"/>
      <c r="AJI85" s="273"/>
      <c r="AJJ85" s="273"/>
      <c r="AJK85" s="273"/>
      <c r="AJL85" s="273"/>
      <c r="AJM85" s="273"/>
      <c r="AJN85" s="273"/>
      <c r="AJO85" s="273"/>
      <c r="AJP85" s="273"/>
      <c r="AJQ85" s="273"/>
      <c r="AJR85" s="273"/>
      <c r="AJS85" s="273"/>
      <c r="AJT85" s="273"/>
      <c r="AJU85" s="273"/>
      <c r="AJV85" s="273"/>
      <c r="AJW85" s="273"/>
      <c r="AJX85" s="273"/>
      <c r="AJY85" s="273"/>
      <c r="AJZ85" s="273"/>
      <c r="AKA85" s="273"/>
      <c r="AKB85" s="273"/>
      <c r="AKC85" s="273"/>
      <c r="AKD85" s="273"/>
      <c r="AKE85" s="273"/>
      <c r="AKF85" s="273"/>
      <c r="AKG85" s="273"/>
      <c r="AKH85" s="273"/>
      <c r="AKI85" s="273"/>
      <c r="AKJ85" s="273"/>
      <c r="AKK85" s="273"/>
      <c r="AKL85" s="273"/>
      <c r="AKM85" s="273"/>
      <c r="AKN85" s="273"/>
      <c r="AKO85" s="273"/>
      <c r="AKP85" s="273"/>
      <c r="AKQ85" s="273"/>
      <c r="AKR85" s="273"/>
      <c r="AKS85" s="273"/>
      <c r="AKT85" s="273"/>
      <c r="AKU85" s="273"/>
      <c r="AKV85" s="273"/>
      <c r="AKW85" s="273"/>
      <c r="AKX85" s="273"/>
      <c r="AKY85" s="273"/>
      <c r="AKZ85" s="273"/>
      <c r="ALA85" s="273"/>
      <c r="ALB85" s="273"/>
      <c r="ALC85" s="273"/>
      <c r="ALD85" s="273"/>
      <c r="ALE85" s="273"/>
      <c r="ALF85" s="273"/>
      <c r="ALG85" s="273"/>
      <c r="ALH85" s="273"/>
      <c r="ALI85" s="273"/>
      <c r="ALJ85" s="273"/>
      <c r="ALK85" s="273"/>
      <c r="ALL85" s="273"/>
      <c r="ALM85" s="273"/>
      <c r="ALN85" s="273"/>
      <c r="ALO85" s="273"/>
      <c r="ALP85" s="273"/>
      <c r="ALQ85" s="273"/>
      <c r="ALR85" s="273"/>
      <c r="ALS85" s="273"/>
      <c r="ALT85" s="273"/>
      <c r="ALU85" s="273"/>
      <c r="ALV85" s="273"/>
      <c r="ALW85" s="273"/>
      <c r="ALX85" s="273"/>
      <c r="ALY85" s="273"/>
      <c r="ALZ85" s="273"/>
      <c r="AMA85" s="273"/>
      <c r="AMB85" s="273"/>
      <c r="AMC85" s="273"/>
      <c r="AMD85" s="273"/>
      <c r="AME85" s="273"/>
      <c r="AMF85" s="273"/>
      <c r="AMG85" s="273"/>
      <c r="AMH85" s="273"/>
      <c r="AMI85" s="273"/>
      <c r="AMJ85" s="273"/>
    </row>
    <row r="86" spans="1:1024" ht="13.5" customHeight="1" x14ac:dyDescent="0.2">
      <c r="A86" s="341">
        <v>75</v>
      </c>
      <c r="B86" s="342">
        <v>2</v>
      </c>
      <c r="C86" s="379"/>
      <c r="D86" s="1627" t="s">
        <v>195</v>
      </c>
      <c r="E86" s="344" t="s">
        <v>49</v>
      </c>
      <c r="F86" s="383"/>
      <c r="G86" s="383"/>
      <c r="H86" s="359"/>
      <c r="I86" s="359"/>
      <c r="J86" s="384"/>
      <c r="K86" s="348"/>
      <c r="L86" s="348"/>
      <c r="M86" s="348"/>
      <c r="N86" s="348"/>
      <c r="O86" s="348"/>
      <c r="P86" s="349"/>
      <c r="Q86" s="349"/>
      <c r="R86" s="367"/>
      <c r="S86" s="351"/>
      <c r="T86" s="362">
        <v>75</v>
      </c>
      <c r="U86" s="1626" t="s">
        <v>195</v>
      </c>
      <c r="V86" s="363" t="s">
        <v>49</v>
      </c>
      <c r="W86" s="383"/>
      <c r="X86" s="383"/>
      <c r="Y86" s="359"/>
      <c r="Z86" s="359"/>
      <c r="AA86" s="384"/>
      <c r="AB86" s="364"/>
      <c r="AC86" s="355"/>
      <c r="AD86" s="355"/>
      <c r="AE86" s="356"/>
      <c r="AF86" s="365"/>
      <c r="AG86" s="365"/>
      <c r="AH86" s="365"/>
      <c r="AI86" s="365"/>
      <c r="AJ86" s="365"/>
      <c r="AK86" s="365"/>
      <c r="AL86" s="365"/>
      <c r="AM86" s="365"/>
      <c r="AN86" s="365"/>
      <c r="AO86" s="365"/>
      <c r="AP86" s="365"/>
      <c r="AQ86" s="365"/>
      <c r="AR86" s="358"/>
      <c r="AS86" s="358"/>
      <c r="AT86" s="359"/>
      <c r="AU86" s="359"/>
      <c r="AV86" s="359"/>
      <c r="AW86" s="359"/>
      <c r="AX86" s="359"/>
      <c r="AY86" s="359"/>
      <c r="AZ86" s="359"/>
      <c r="BA86" s="359"/>
      <c r="BB86" s="364"/>
      <c r="BC86" s="364"/>
      <c r="BD86" s="355"/>
      <c r="BE86" s="355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T86" s="273"/>
      <c r="BU86" s="273"/>
      <c r="BV86" s="273"/>
      <c r="BW86" s="273"/>
      <c r="BX86" s="273"/>
      <c r="BY86" s="273"/>
      <c r="BZ86" s="273"/>
      <c r="CA86" s="273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CZ86" s="273"/>
      <c r="DA86" s="273"/>
      <c r="DB86" s="273"/>
      <c r="DC86" s="273"/>
      <c r="DD86" s="273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  <c r="EC86" s="273"/>
      <c r="ED86" s="273"/>
      <c r="EE86" s="273"/>
      <c r="EF86" s="273"/>
      <c r="EG86" s="273"/>
      <c r="EH86" s="273"/>
      <c r="EI86" s="273"/>
      <c r="EJ86" s="273"/>
      <c r="EK86" s="273"/>
      <c r="EL86" s="273"/>
      <c r="EM86" s="273"/>
      <c r="EN86" s="273"/>
      <c r="EO86" s="273"/>
      <c r="EP86" s="273"/>
      <c r="EQ86" s="273"/>
      <c r="ER86" s="273"/>
      <c r="ES86" s="273"/>
      <c r="ET86" s="273"/>
      <c r="EU86" s="273"/>
      <c r="EV86" s="273"/>
      <c r="EW86" s="273"/>
      <c r="EX86" s="273"/>
      <c r="EY86" s="273"/>
      <c r="EZ86" s="273"/>
      <c r="FA86" s="273"/>
      <c r="FB86" s="273"/>
      <c r="FC86" s="273"/>
      <c r="FD86" s="273"/>
      <c r="FE86" s="273"/>
      <c r="FF86" s="273"/>
      <c r="FG86" s="273"/>
      <c r="FH86" s="273"/>
      <c r="FI86" s="273"/>
      <c r="FJ86" s="273"/>
      <c r="FK86" s="273"/>
      <c r="FL86" s="273"/>
      <c r="FM86" s="273"/>
      <c r="FN86" s="273"/>
      <c r="FO86" s="273"/>
      <c r="FP86" s="273"/>
      <c r="FQ86" s="273"/>
      <c r="FR86" s="273"/>
      <c r="FS86" s="273"/>
      <c r="FT86" s="273"/>
      <c r="FU86" s="273"/>
      <c r="FV86" s="273"/>
      <c r="FW86" s="273"/>
      <c r="FX86" s="273"/>
      <c r="FY86" s="273"/>
      <c r="FZ86" s="273"/>
      <c r="GA86" s="273"/>
      <c r="GB86" s="273"/>
      <c r="GC86" s="273"/>
      <c r="GD86" s="273"/>
      <c r="GE86" s="273"/>
      <c r="GF86" s="273"/>
      <c r="GG86" s="273"/>
      <c r="GH86" s="273"/>
      <c r="GI86" s="273"/>
      <c r="GJ86" s="273"/>
      <c r="GK86" s="273"/>
      <c r="GL86" s="273"/>
      <c r="GM86" s="273"/>
      <c r="GN86" s="273"/>
      <c r="GO86" s="273"/>
      <c r="GP86" s="273"/>
      <c r="GQ86" s="273"/>
      <c r="GR86" s="273"/>
      <c r="GS86" s="273"/>
      <c r="GT86" s="273"/>
      <c r="GU86" s="273"/>
      <c r="GV86" s="273"/>
      <c r="GW86" s="273"/>
      <c r="GX86" s="273"/>
      <c r="GY86" s="273"/>
      <c r="GZ86" s="273"/>
      <c r="HA86" s="273"/>
      <c r="HB86" s="273"/>
      <c r="HC86" s="273"/>
      <c r="HD86" s="273"/>
      <c r="HE86" s="273"/>
      <c r="HF86" s="273"/>
      <c r="HG86" s="273"/>
      <c r="HH86" s="273"/>
      <c r="HI86" s="273"/>
      <c r="HJ86" s="273"/>
      <c r="HK86" s="273"/>
      <c r="HL86" s="273"/>
      <c r="HM86" s="273"/>
      <c r="HN86" s="273"/>
      <c r="HO86" s="273"/>
      <c r="HP86" s="273"/>
      <c r="HQ86" s="273"/>
      <c r="HR86" s="273"/>
      <c r="HS86" s="273"/>
      <c r="HT86" s="273"/>
      <c r="HU86" s="273"/>
      <c r="HV86" s="273"/>
      <c r="HW86" s="273"/>
      <c r="HX86" s="273"/>
      <c r="HY86" s="273"/>
      <c r="HZ86" s="273"/>
      <c r="IA86" s="273"/>
      <c r="IB86" s="273"/>
      <c r="IC86" s="273"/>
      <c r="ID86" s="273"/>
      <c r="IE86" s="273"/>
      <c r="IF86" s="273"/>
      <c r="IG86" s="273"/>
      <c r="IH86" s="273"/>
      <c r="II86" s="273"/>
      <c r="IJ86" s="273"/>
      <c r="IK86" s="273"/>
      <c r="IL86" s="273"/>
      <c r="IM86" s="273"/>
      <c r="IN86" s="273"/>
      <c r="IO86" s="273"/>
      <c r="IP86" s="273"/>
      <c r="IQ86" s="273"/>
      <c r="IR86" s="273"/>
      <c r="IS86" s="273"/>
      <c r="IT86" s="273"/>
      <c r="IU86" s="273"/>
      <c r="IV86" s="273"/>
      <c r="IW86" s="273"/>
      <c r="IX86" s="273"/>
      <c r="IY86" s="273"/>
      <c r="IZ86" s="273"/>
      <c r="JA86" s="273"/>
      <c r="JB86" s="273"/>
      <c r="JC86" s="273"/>
      <c r="JD86" s="273"/>
      <c r="JE86" s="273"/>
      <c r="JF86" s="273"/>
      <c r="JG86" s="273"/>
      <c r="JH86" s="273"/>
      <c r="JI86" s="273"/>
      <c r="JJ86" s="273"/>
      <c r="JK86" s="273"/>
      <c r="JL86" s="273"/>
      <c r="JM86" s="273"/>
      <c r="JN86" s="273"/>
      <c r="JO86" s="273"/>
      <c r="JP86" s="273"/>
      <c r="JQ86" s="273"/>
      <c r="JR86" s="273"/>
      <c r="JS86" s="273"/>
      <c r="JT86" s="273"/>
      <c r="JU86" s="273"/>
      <c r="JV86" s="273"/>
      <c r="JW86" s="273"/>
      <c r="JX86" s="273"/>
      <c r="JY86" s="273"/>
      <c r="JZ86" s="273"/>
      <c r="KA86" s="273"/>
      <c r="KB86" s="273"/>
      <c r="KC86" s="273"/>
      <c r="KD86" s="273"/>
      <c r="KE86" s="273"/>
      <c r="KF86" s="273"/>
      <c r="KG86" s="273"/>
      <c r="KH86" s="273"/>
      <c r="KI86" s="273"/>
      <c r="KJ86" s="273"/>
      <c r="KK86" s="273"/>
      <c r="KL86" s="273"/>
      <c r="KM86" s="273"/>
      <c r="KN86" s="273"/>
      <c r="KO86" s="273"/>
      <c r="KP86" s="273"/>
      <c r="KQ86" s="273"/>
      <c r="KR86" s="273"/>
      <c r="KS86" s="273"/>
      <c r="KT86" s="273"/>
      <c r="KU86" s="273"/>
      <c r="KV86" s="273"/>
      <c r="KW86" s="273"/>
      <c r="KX86" s="273"/>
      <c r="KY86" s="273"/>
      <c r="KZ86" s="273"/>
      <c r="LA86" s="273"/>
      <c r="LB86" s="273"/>
      <c r="LC86" s="273"/>
      <c r="LD86" s="273"/>
      <c r="LE86" s="273"/>
      <c r="LF86" s="273"/>
      <c r="LG86" s="273"/>
      <c r="LH86" s="273"/>
      <c r="LI86" s="273"/>
      <c r="LJ86" s="273"/>
      <c r="LK86" s="273"/>
      <c r="LL86" s="273"/>
      <c r="LM86" s="273"/>
      <c r="LN86" s="273"/>
      <c r="LO86" s="273"/>
      <c r="LP86" s="273"/>
      <c r="LQ86" s="273"/>
      <c r="LR86" s="273"/>
      <c r="LS86" s="273"/>
      <c r="LT86" s="273"/>
      <c r="LU86" s="273"/>
      <c r="LV86" s="273"/>
      <c r="LW86" s="273"/>
      <c r="LX86" s="273"/>
      <c r="LY86" s="273"/>
      <c r="LZ86" s="273"/>
      <c r="MA86" s="273"/>
      <c r="MB86" s="273"/>
      <c r="MC86" s="273"/>
      <c r="MD86" s="273"/>
      <c r="ME86" s="273"/>
      <c r="MF86" s="273"/>
      <c r="MG86" s="273"/>
      <c r="MH86" s="273"/>
      <c r="MI86" s="273"/>
      <c r="MJ86" s="273"/>
      <c r="MK86" s="273"/>
      <c r="ML86" s="273"/>
      <c r="MM86" s="273"/>
      <c r="MN86" s="273"/>
      <c r="MO86" s="273"/>
      <c r="MP86" s="273"/>
      <c r="MQ86" s="273"/>
      <c r="MR86" s="273"/>
      <c r="MS86" s="273"/>
      <c r="MT86" s="273"/>
      <c r="MU86" s="273"/>
      <c r="MV86" s="273"/>
      <c r="MW86" s="273"/>
      <c r="MX86" s="273"/>
      <c r="MY86" s="273"/>
      <c r="MZ86" s="273"/>
      <c r="NA86" s="273"/>
      <c r="NB86" s="273"/>
      <c r="NC86" s="273"/>
      <c r="ND86" s="273"/>
      <c r="NE86" s="273"/>
      <c r="NF86" s="273"/>
      <c r="NG86" s="273"/>
      <c r="NH86" s="273"/>
      <c r="NI86" s="273"/>
      <c r="NJ86" s="273"/>
      <c r="NK86" s="273"/>
      <c r="NL86" s="273"/>
      <c r="NM86" s="273"/>
      <c r="NN86" s="273"/>
      <c r="NO86" s="273"/>
      <c r="NP86" s="273"/>
      <c r="NQ86" s="273"/>
      <c r="NR86" s="273"/>
      <c r="NS86" s="273"/>
      <c r="NT86" s="273"/>
      <c r="NU86" s="273"/>
      <c r="NV86" s="273"/>
      <c r="NW86" s="273"/>
      <c r="NX86" s="273"/>
      <c r="NY86" s="273"/>
      <c r="NZ86" s="273"/>
      <c r="OA86" s="273"/>
      <c r="OB86" s="273"/>
      <c r="OC86" s="273"/>
      <c r="OD86" s="273"/>
      <c r="OE86" s="273"/>
      <c r="OF86" s="273"/>
      <c r="OG86" s="273"/>
      <c r="OH86" s="273"/>
      <c r="OI86" s="273"/>
      <c r="OJ86" s="273"/>
      <c r="OK86" s="273"/>
      <c r="OL86" s="273"/>
      <c r="OM86" s="273"/>
      <c r="ON86" s="273"/>
      <c r="OO86" s="273"/>
      <c r="OP86" s="273"/>
      <c r="OQ86" s="273"/>
      <c r="OR86" s="273"/>
      <c r="OS86" s="273"/>
      <c r="OT86" s="273"/>
      <c r="OU86" s="273"/>
      <c r="OV86" s="273"/>
      <c r="OW86" s="273"/>
      <c r="OX86" s="273"/>
      <c r="OY86" s="273"/>
      <c r="OZ86" s="273"/>
      <c r="PA86" s="273"/>
      <c r="PB86" s="273"/>
      <c r="PC86" s="273"/>
      <c r="PD86" s="273"/>
      <c r="PE86" s="273"/>
      <c r="PF86" s="273"/>
      <c r="PG86" s="273"/>
      <c r="PH86" s="273"/>
      <c r="PI86" s="273"/>
      <c r="PJ86" s="273"/>
      <c r="PK86" s="273"/>
      <c r="PL86" s="273"/>
      <c r="PM86" s="273"/>
      <c r="PN86" s="273"/>
      <c r="PO86" s="273"/>
      <c r="PP86" s="273"/>
      <c r="PQ86" s="273"/>
      <c r="PR86" s="273"/>
      <c r="PS86" s="273"/>
      <c r="PT86" s="273"/>
      <c r="PU86" s="273"/>
      <c r="PV86" s="273"/>
      <c r="PW86" s="273"/>
      <c r="PX86" s="273"/>
      <c r="PY86" s="273"/>
      <c r="PZ86" s="273"/>
      <c r="QA86" s="273"/>
      <c r="QB86" s="273"/>
      <c r="QC86" s="273"/>
      <c r="QD86" s="273"/>
      <c r="QE86" s="273"/>
      <c r="QF86" s="273"/>
      <c r="QG86" s="273"/>
      <c r="QH86" s="273"/>
      <c r="QI86" s="273"/>
      <c r="QJ86" s="273"/>
      <c r="QK86" s="273"/>
      <c r="QL86" s="273"/>
      <c r="QM86" s="273"/>
      <c r="QN86" s="273"/>
      <c r="QO86" s="273"/>
      <c r="QP86" s="273"/>
      <c r="QQ86" s="273"/>
      <c r="QR86" s="273"/>
      <c r="QS86" s="273"/>
      <c r="QT86" s="273"/>
      <c r="QU86" s="273"/>
      <c r="QV86" s="273"/>
      <c r="QW86" s="273"/>
      <c r="QX86" s="273"/>
      <c r="QY86" s="273"/>
      <c r="QZ86" s="273"/>
      <c r="RA86" s="273"/>
      <c r="RB86" s="273"/>
      <c r="RC86" s="273"/>
      <c r="RD86" s="273"/>
      <c r="RE86" s="273"/>
      <c r="RF86" s="273"/>
      <c r="RG86" s="273"/>
      <c r="RH86" s="273"/>
      <c r="RI86" s="273"/>
      <c r="RJ86" s="273"/>
      <c r="RK86" s="273"/>
      <c r="RL86" s="273"/>
      <c r="RM86" s="273"/>
      <c r="RN86" s="273"/>
      <c r="RO86" s="273"/>
      <c r="RP86" s="273"/>
      <c r="RQ86" s="273"/>
      <c r="RR86" s="273"/>
      <c r="RS86" s="273"/>
      <c r="RT86" s="273"/>
      <c r="RU86" s="273"/>
      <c r="RV86" s="273"/>
      <c r="RW86" s="273"/>
      <c r="RX86" s="273"/>
      <c r="RY86" s="273"/>
      <c r="RZ86" s="273"/>
      <c r="SA86" s="273"/>
      <c r="SB86" s="273"/>
      <c r="SC86" s="273"/>
      <c r="SD86" s="273"/>
      <c r="SE86" s="273"/>
      <c r="SF86" s="273"/>
      <c r="SG86" s="273"/>
      <c r="SH86" s="273"/>
      <c r="SI86" s="273"/>
      <c r="SJ86" s="273"/>
      <c r="SK86" s="273"/>
      <c r="SL86" s="273"/>
      <c r="SM86" s="273"/>
      <c r="SN86" s="273"/>
      <c r="SO86" s="273"/>
      <c r="SP86" s="273"/>
      <c r="SQ86" s="273"/>
      <c r="SR86" s="273"/>
      <c r="SS86" s="273"/>
      <c r="ST86" s="273"/>
      <c r="SU86" s="273"/>
      <c r="SV86" s="273"/>
      <c r="SW86" s="273"/>
      <c r="SX86" s="273"/>
      <c r="SY86" s="273"/>
      <c r="SZ86" s="273"/>
      <c r="TA86" s="273"/>
      <c r="TB86" s="273"/>
      <c r="TC86" s="273"/>
      <c r="TD86" s="273"/>
      <c r="TE86" s="273"/>
      <c r="TF86" s="273"/>
      <c r="TG86" s="273"/>
      <c r="TH86" s="273"/>
      <c r="TI86" s="273"/>
      <c r="TJ86" s="273"/>
      <c r="TK86" s="273"/>
      <c r="TL86" s="273"/>
      <c r="TM86" s="273"/>
      <c r="TN86" s="273"/>
      <c r="TO86" s="273"/>
      <c r="TP86" s="273"/>
      <c r="TQ86" s="273"/>
      <c r="TR86" s="273"/>
      <c r="TS86" s="273"/>
      <c r="TT86" s="273"/>
      <c r="TU86" s="273"/>
      <c r="TV86" s="273"/>
      <c r="TW86" s="273"/>
      <c r="TX86" s="273"/>
      <c r="TY86" s="273"/>
      <c r="TZ86" s="273"/>
      <c r="UA86" s="273"/>
      <c r="UB86" s="273"/>
      <c r="UC86" s="273"/>
      <c r="UD86" s="273"/>
      <c r="UE86" s="273"/>
      <c r="UF86" s="273"/>
      <c r="UG86" s="273"/>
      <c r="UH86" s="273"/>
      <c r="UI86" s="273"/>
      <c r="UJ86" s="273"/>
      <c r="UK86" s="273"/>
      <c r="UL86" s="273"/>
      <c r="UM86" s="273"/>
      <c r="UN86" s="273"/>
      <c r="UO86" s="273"/>
      <c r="UP86" s="273"/>
      <c r="UQ86" s="273"/>
      <c r="UR86" s="273"/>
      <c r="US86" s="273"/>
      <c r="UT86" s="273"/>
      <c r="UU86" s="273"/>
      <c r="UV86" s="273"/>
      <c r="UW86" s="273"/>
      <c r="UX86" s="273"/>
      <c r="UY86" s="273"/>
      <c r="UZ86" s="273"/>
      <c r="VA86" s="273"/>
      <c r="VB86" s="273"/>
      <c r="VC86" s="273"/>
      <c r="VD86" s="273"/>
      <c r="VE86" s="273"/>
      <c r="VF86" s="273"/>
      <c r="VG86" s="273"/>
      <c r="VH86" s="273"/>
      <c r="VI86" s="273"/>
      <c r="VJ86" s="273"/>
      <c r="VK86" s="273"/>
      <c r="VL86" s="273"/>
      <c r="VM86" s="273"/>
      <c r="VN86" s="273"/>
      <c r="VO86" s="273"/>
      <c r="VP86" s="273"/>
      <c r="VQ86" s="273"/>
      <c r="VR86" s="273"/>
      <c r="VS86" s="273"/>
      <c r="VT86" s="273"/>
      <c r="VU86" s="273"/>
      <c r="VV86" s="273"/>
      <c r="VW86" s="273"/>
      <c r="VX86" s="273"/>
      <c r="VY86" s="273"/>
      <c r="VZ86" s="273"/>
      <c r="WA86" s="273"/>
      <c r="WB86" s="273"/>
      <c r="WC86" s="273"/>
      <c r="WD86" s="273"/>
      <c r="WE86" s="273"/>
      <c r="WF86" s="273"/>
      <c r="WG86" s="273"/>
      <c r="WH86" s="273"/>
      <c r="WI86" s="273"/>
      <c r="WJ86" s="273"/>
      <c r="WK86" s="273"/>
      <c r="WL86" s="273"/>
      <c r="WM86" s="273"/>
      <c r="WN86" s="273"/>
      <c r="WO86" s="273"/>
      <c r="WP86" s="273"/>
      <c r="WQ86" s="273"/>
      <c r="WR86" s="273"/>
      <c r="WS86" s="273"/>
      <c r="WT86" s="273"/>
      <c r="WU86" s="273"/>
      <c r="WV86" s="273"/>
      <c r="WW86" s="273"/>
      <c r="WX86" s="273"/>
      <c r="WY86" s="273"/>
      <c r="WZ86" s="273"/>
      <c r="XA86" s="273"/>
      <c r="XB86" s="273"/>
      <c r="XC86" s="273"/>
      <c r="XD86" s="273"/>
      <c r="XE86" s="273"/>
      <c r="XF86" s="273"/>
      <c r="XG86" s="273"/>
      <c r="XH86" s="273"/>
      <c r="XI86" s="273"/>
      <c r="XJ86" s="273"/>
      <c r="XK86" s="273"/>
      <c r="XL86" s="273"/>
      <c r="XM86" s="273"/>
      <c r="XN86" s="273"/>
      <c r="XO86" s="273"/>
      <c r="XP86" s="273"/>
      <c r="XQ86" s="273"/>
      <c r="XR86" s="273"/>
      <c r="XS86" s="273"/>
      <c r="XT86" s="273"/>
      <c r="XU86" s="273"/>
      <c r="XV86" s="273"/>
      <c r="XW86" s="273"/>
      <c r="XX86" s="273"/>
      <c r="XY86" s="273"/>
      <c r="XZ86" s="273"/>
      <c r="YA86" s="273"/>
      <c r="YB86" s="273"/>
      <c r="YC86" s="273"/>
      <c r="YD86" s="273"/>
      <c r="YE86" s="273"/>
      <c r="YF86" s="273"/>
      <c r="YG86" s="273"/>
      <c r="YH86" s="273"/>
      <c r="YI86" s="273"/>
      <c r="YJ86" s="273"/>
      <c r="YK86" s="273"/>
      <c r="YL86" s="273"/>
      <c r="YM86" s="273"/>
      <c r="YN86" s="273"/>
      <c r="YO86" s="273"/>
      <c r="YP86" s="273"/>
      <c r="YQ86" s="273"/>
      <c r="YR86" s="273"/>
      <c r="YS86" s="273"/>
      <c r="YT86" s="273"/>
      <c r="YU86" s="273"/>
      <c r="YV86" s="273"/>
      <c r="YW86" s="273"/>
      <c r="YX86" s="273"/>
      <c r="YY86" s="273"/>
      <c r="YZ86" s="273"/>
      <c r="ZA86" s="273"/>
      <c r="ZB86" s="273"/>
      <c r="ZC86" s="273"/>
      <c r="ZD86" s="273"/>
      <c r="ZE86" s="273"/>
      <c r="ZF86" s="273"/>
      <c r="ZG86" s="273"/>
      <c r="ZH86" s="273"/>
      <c r="ZI86" s="273"/>
      <c r="ZJ86" s="273"/>
      <c r="ZK86" s="273"/>
      <c r="ZL86" s="273"/>
      <c r="ZM86" s="273"/>
      <c r="ZN86" s="273"/>
      <c r="ZO86" s="273"/>
      <c r="ZP86" s="273"/>
      <c r="ZQ86" s="273"/>
      <c r="ZR86" s="273"/>
      <c r="ZS86" s="273"/>
      <c r="ZT86" s="273"/>
      <c r="ZU86" s="273"/>
      <c r="ZV86" s="273"/>
      <c r="ZW86" s="273"/>
      <c r="ZX86" s="273"/>
      <c r="ZY86" s="273"/>
      <c r="ZZ86" s="273"/>
      <c r="AAA86" s="273"/>
      <c r="AAB86" s="273"/>
      <c r="AAC86" s="273"/>
      <c r="AAD86" s="273"/>
      <c r="AAE86" s="273"/>
      <c r="AAF86" s="273"/>
      <c r="AAG86" s="273"/>
      <c r="AAH86" s="273"/>
      <c r="AAI86" s="273"/>
      <c r="AAJ86" s="273"/>
      <c r="AAK86" s="273"/>
      <c r="AAL86" s="273"/>
      <c r="AAM86" s="273"/>
      <c r="AAN86" s="273"/>
      <c r="AAO86" s="273"/>
      <c r="AAP86" s="273"/>
      <c r="AAQ86" s="273"/>
      <c r="AAR86" s="273"/>
      <c r="AAS86" s="273"/>
      <c r="AAT86" s="273"/>
      <c r="AAU86" s="273"/>
      <c r="AAV86" s="273"/>
      <c r="AAW86" s="273"/>
      <c r="AAX86" s="273"/>
      <c r="AAY86" s="273"/>
      <c r="AAZ86" s="273"/>
      <c r="ABA86" s="273"/>
      <c r="ABB86" s="273"/>
      <c r="ABC86" s="273"/>
      <c r="ABD86" s="273"/>
      <c r="ABE86" s="273"/>
      <c r="ABF86" s="273"/>
      <c r="ABG86" s="273"/>
      <c r="ABH86" s="273"/>
      <c r="ABI86" s="273"/>
      <c r="ABJ86" s="273"/>
      <c r="ABK86" s="273"/>
      <c r="ABL86" s="273"/>
      <c r="ABM86" s="273"/>
      <c r="ABN86" s="273"/>
      <c r="ABO86" s="273"/>
      <c r="ABP86" s="273"/>
      <c r="ABQ86" s="273"/>
      <c r="ABR86" s="273"/>
      <c r="ABS86" s="273"/>
      <c r="ABT86" s="273"/>
      <c r="ABU86" s="273"/>
      <c r="ABV86" s="273"/>
      <c r="ABW86" s="273"/>
      <c r="ABX86" s="273"/>
      <c r="ABY86" s="273"/>
      <c r="ABZ86" s="273"/>
      <c r="ACA86" s="273"/>
      <c r="ACB86" s="273"/>
      <c r="ACC86" s="273"/>
      <c r="ACD86" s="273"/>
      <c r="ACE86" s="273"/>
      <c r="ACF86" s="273"/>
      <c r="ACG86" s="273"/>
      <c r="ACH86" s="273"/>
      <c r="ACI86" s="273"/>
      <c r="ACJ86" s="273"/>
      <c r="ACK86" s="273"/>
      <c r="ACL86" s="273"/>
      <c r="ACM86" s="273"/>
      <c r="ACN86" s="273"/>
      <c r="ACO86" s="273"/>
      <c r="ACP86" s="273"/>
      <c r="ACQ86" s="273"/>
      <c r="ACR86" s="273"/>
      <c r="ACS86" s="273"/>
      <c r="ACT86" s="273"/>
      <c r="ACU86" s="273"/>
      <c r="ACV86" s="273"/>
      <c r="ACW86" s="273"/>
      <c r="ACX86" s="273"/>
      <c r="ACY86" s="273"/>
      <c r="ACZ86" s="273"/>
      <c r="ADA86" s="273"/>
      <c r="ADB86" s="273"/>
      <c r="ADC86" s="273"/>
      <c r="ADD86" s="273"/>
      <c r="ADE86" s="273"/>
      <c r="ADF86" s="273"/>
      <c r="ADG86" s="273"/>
      <c r="ADH86" s="273"/>
      <c r="ADI86" s="273"/>
      <c r="ADJ86" s="273"/>
      <c r="ADK86" s="273"/>
      <c r="ADL86" s="273"/>
      <c r="ADM86" s="273"/>
      <c r="ADN86" s="273"/>
      <c r="ADO86" s="273"/>
      <c r="ADP86" s="273"/>
      <c r="ADQ86" s="273"/>
      <c r="ADR86" s="273"/>
      <c r="ADS86" s="273"/>
      <c r="ADT86" s="273"/>
      <c r="ADU86" s="273"/>
      <c r="ADV86" s="273"/>
      <c r="ADW86" s="273"/>
      <c r="ADX86" s="273"/>
      <c r="ADY86" s="273"/>
      <c r="ADZ86" s="273"/>
      <c r="AEA86" s="273"/>
      <c r="AEB86" s="273"/>
      <c r="AEC86" s="273"/>
      <c r="AED86" s="273"/>
      <c r="AEE86" s="273"/>
      <c r="AEF86" s="273"/>
      <c r="AEG86" s="273"/>
      <c r="AEH86" s="273"/>
      <c r="AEI86" s="273"/>
      <c r="AEJ86" s="273"/>
      <c r="AEK86" s="273"/>
      <c r="AEL86" s="273"/>
      <c r="AEM86" s="273"/>
      <c r="AEN86" s="273"/>
      <c r="AEO86" s="273"/>
      <c r="AEP86" s="273"/>
      <c r="AEQ86" s="273"/>
      <c r="AER86" s="273"/>
      <c r="AES86" s="273"/>
      <c r="AET86" s="273"/>
      <c r="AEU86" s="273"/>
      <c r="AEV86" s="273"/>
      <c r="AEW86" s="273"/>
      <c r="AEX86" s="273"/>
      <c r="AEY86" s="273"/>
      <c r="AEZ86" s="273"/>
      <c r="AFA86" s="273"/>
      <c r="AFB86" s="273"/>
      <c r="AFC86" s="273"/>
      <c r="AFD86" s="273"/>
      <c r="AFE86" s="273"/>
      <c r="AFF86" s="273"/>
      <c r="AFG86" s="273"/>
      <c r="AFH86" s="273"/>
      <c r="AFI86" s="273"/>
      <c r="AFJ86" s="273"/>
      <c r="AFK86" s="273"/>
      <c r="AFL86" s="273"/>
      <c r="AFM86" s="273"/>
      <c r="AFN86" s="273"/>
      <c r="AFO86" s="273"/>
      <c r="AFP86" s="273"/>
      <c r="AFQ86" s="273"/>
      <c r="AFR86" s="273"/>
      <c r="AFS86" s="273"/>
      <c r="AFT86" s="273"/>
      <c r="AFU86" s="273"/>
      <c r="AFV86" s="273"/>
      <c r="AFW86" s="273"/>
      <c r="AFX86" s="273"/>
      <c r="AFY86" s="273"/>
      <c r="AFZ86" s="273"/>
      <c r="AGA86" s="273"/>
      <c r="AGB86" s="273"/>
      <c r="AGC86" s="273"/>
      <c r="AGD86" s="273"/>
      <c r="AGE86" s="273"/>
      <c r="AGF86" s="273"/>
      <c r="AGG86" s="273"/>
      <c r="AGH86" s="273"/>
      <c r="AGI86" s="273"/>
      <c r="AGJ86" s="273"/>
      <c r="AGK86" s="273"/>
      <c r="AGL86" s="273"/>
      <c r="AGM86" s="273"/>
      <c r="AGN86" s="273"/>
      <c r="AGO86" s="273"/>
      <c r="AGP86" s="273"/>
      <c r="AGQ86" s="273"/>
      <c r="AGR86" s="273"/>
      <c r="AGS86" s="273"/>
      <c r="AGT86" s="273"/>
      <c r="AGU86" s="273"/>
      <c r="AGV86" s="273"/>
      <c r="AGW86" s="273"/>
      <c r="AGX86" s="273"/>
      <c r="AGY86" s="273"/>
      <c r="AGZ86" s="273"/>
      <c r="AHA86" s="273"/>
      <c r="AHB86" s="273"/>
      <c r="AHC86" s="273"/>
      <c r="AHD86" s="273"/>
      <c r="AHE86" s="273"/>
      <c r="AHF86" s="273"/>
      <c r="AHG86" s="273"/>
      <c r="AHH86" s="273"/>
      <c r="AHI86" s="273"/>
      <c r="AHJ86" s="273"/>
      <c r="AHK86" s="273"/>
      <c r="AHL86" s="273"/>
      <c r="AHM86" s="273"/>
      <c r="AHN86" s="273"/>
      <c r="AHO86" s="273"/>
      <c r="AHP86" s="273"/>
      <c r="AHQ86" s="273"/>
      <c r="AHR86" s="273"/>
      <c r="AHS86" s="273"/>
      <c r="AHT86" s="273"/>
      <c r="AHU86" s="273"/>
      <c r="AHV86" s="273"/>
      <c r="AHW86" s="273"/>
      <c r="AHX86" s="273"/>
      <c r="AHY86" s="273"/>
      <c r="AHZ86" s="273"/>
      <c r="AIA86" s="273"/>
      <c r="AIB86" s="273"/>
      <c r="AIC86" s="273"/>
      <c r="AID86" s="273"/>
      <c r="AIE86" s="273"/>
      <c r="AIF86" s="273"/>
      <c r="AIG86" s="273"/>
      <c r="AIH86" s="273"/>
      <c r="AII86" s="273"/>
      <c r="AIJ86" s="273"/>
      <c r="AIK86" s="273"/>
      <c r="AIL86" s="273"/>
      <c r="AIM86" s="273"/>
      <c r="AIN86" s="273"/>
      <c r="AIO86" s="273"/>
      <c r="AIP86" s="273"/>
      <c r="AIQ86" s="273"/>
      <c r="AIR86" s="273"/>
      <c r="AIS86" s="273"/>
      <c r="AIT86" s="273"/>
      <c r="AIU86" s="273"/>
      <c r="AIV86" s="273"/>
      <c r="AIW86" s="273"/>
      <c r="AIX86" s="273"/>
      <c r="AIY86" s="273"/>
      <c r="AIZ86" s="273"/>
      <c r="AJA86" s="273"/>
      <c r="AJB86" s="273"/>
      <c r="AJC86" s="273"/>
      <c r="AJD86" s="273"/>
      <c r="AJE86" s="273"/>
      <c r="AJF86" s="273"/>
      <c r="AJG86" s="273"/>
      <c r="AJH86" s="273"/>
      <c r="AJI86" s="273"/>
      <c r="AJJ86" s="273"/>
      <c r="AJK86" s="273"/>
      <c r="AJL86" s="273"/>
      <c r="AJM86" s="273"/>
      <c r="AJN86" s="273"/>
      <c r="AJO86" s="273"/>
      <c r="AJP86" s="273"/>
      <c r="AJQ86" s="273"/>
      <c r="AJR86" s="273"/>
      <c r="AJS86" s="273"/>
      <c r="AJT86" s="273"/>
      <c r="AJU86" s="273"/>
      <c r="AJV86" s="273"/>
      <c r="AJW86" s="273"/>
      <c r="AJX86" s="273"/>
      <c r="AJY86" s="273"/>
      <c r="AJZ86" s="273"/>
      <c r="AKA86" s="273"/>
      <c r="AKB86" s="273"/>
      <c r="AKC86" s="273"/>
      <c r="AKD86" s="273"/>
      <c r="AKE86" s="273"/>
      <c r="AKF86" s="273"/>
      <c r="AKG86" s="273"/>
      <c r="AKH86" s="273"/>
      <c r="AKI86" s="273"/>
      <c r="AKJ86" s="273"/>
      <c r="AKK86" s="273"/>
      <c r="AKL86" s="273"/>
      <c r="AKM86" s="273"/>
      <c r="AKN86" s="273"/>
      <c r="AKO86" s="273"/>
      <c r="AKP86" s="273"/>
      <c r="AKQ86" s="273"/>
      <c r="AKR86" s="273"/>
      <c r="AKS86" s="273"/>
      <c r="AKT86" s="273"/>
      <c r="AKU86" s="273"/>
      <c r="AKV86" s="273"/>
      <c r="AKW86" s="273"/>
      <c r="AKX86" s="273"/>
      <c r="AKY86" s="273"/>
      <c r="AKZ86" s="273"/>
      <c r="ALA86" s="273"/>
      <c r="ALB86" s="273"/>
      <c r="ALC86" s="273"/>
      <c r="ALD86" s="273"/>
      <c r="ALE86" s="273"/>
      <c r="ALF86" s="273"/>
      <c r="ALG86" s="273"/>
      <c r="ALH86" s="273"/>
      <c r="ALI86" s="273"/>
      <c r="ALJ86" s="273"/>
      <c r="ALK86" s="273"/>
      <c r="ALL86" s="273"/>
      <c r="ALM86" s="273"/>
      <c r="ALN86" s="273"/>
      <c r="ALO86" s="273"/>
      <c r="ALP86" s="273"/>
      <c r="ALQ86" s="273"/>
      <c r="ALR86" s="273"/>
      <c r="ALS86" s="273"/>
      <c r="ALT86" s="273"/>
      <c r="ALU86" s="273"/>
      <c r="ALV86" s="273"/>
      <c r="ALW86" s="273"/>
      <c r="ALX86" s="273"/>
      <c r="ALY86" s="273"/>
      <c r="ALZ86" s="273"/>
      <c r="AMA86" s="273"/>
      <c r="AMB86" s="273"/>
      <c r="AMC86" s="273"/>
      <c r="AMD86" s="273"/>
      <c r="AME86" s="273"/>
      <c r="AMF86" s="273"/>
      <c r="AMG86" s="273"/>
      <c r="AMH86" s="273"/>
      <c r="AMI86" s="273"/>
      <c r="AMJ86" s="273"/>
    </row>
    <row r="87" spans="1:1024" ht="13.5" customHeight="1" x14ac:dyDescent="0.2">
      <c r="A87" s="341">
        <v>76</v>
      </c>
      <c r="B87" s="342">
        <v>2</v>
      </c>
      <c r="C87" s="379"/>
      <c r="D87" s="1627"/>
      <c r="E87" s="344" t="s">
        <v>50</v>
      </c>
      <c r="F87" s="383"/>
      <c r="G87" s="383"/>
      <c r="H87" s="359"/>
      <c r="I87" s="359"/>
      <c r="J87" s="384"/>
      <c r="K87" s="348"/>
      <c r="L87" s="348"/>
      <c r="M87" s="348"/>
      <c r="N87" s="348"/>
      <c r="O87" s="348"/>
      <c r="P87" s="349"/>
      <c r="Q87" s="349"/>
      <c r="R87" s="367"/>
      <c r="S87" s="351"/>
      <c r="T87" s="362">
        <v>76</v>
      </c>
      <c r="U87" s="1626"/>
      <c r="V87" s="363" t="s">
        <v>50</v>
      </c>
      <c r="W87" s="383"/>
      <c r="X87" s="383"/>
      <c r="Y87" s="359"/>
      <c r="Z87" s="359"/>
      <c r="AA87" s="384"/>
      <c r="AB87" s="364"/>
      <c r="AC87" s="355"/>
      <c r="AD87" s="355"/>
      <c r="AE87" s="356"/>
      <c r="AF87" s="365"/>
      <c r="AG87" s="365"/>
      <c r="AH87" s="365"/>
      <c r="AI87" s="365"/>
      <c r="AJ87" s="365"/>
      <c r="AK87" s="365"/>
      <c r="AL87" s="365"/>
      <c r="AM87" s="365"/>
      <c r="AN87" s="365"/>
      <c r="AO87" s="365"/>
      <c r="AP87" s="365"/>
      <c r="AQ87" s="365"/>
      <c r="AR87" s="358"/>
      <c r="AS87" s="358"/>
      <c r="AT87" s="359"/>
      <c r="AU87" s="359"/>
      <c r="AV87" s="359"/>
      <c r="AW87" s="359"/>
      <c r="AX87" s="359"/>
      <c r="AY87" s="359"/>
      <c r="AZ87" s="359"/>
      <c r="BA87" s="359"/>
      <c r="BB87" s="364"/>
      <c r="BC87" s="364"/>
      <c r="BD87" s="355"/>
      <c r="BE87" s="355"/>
      <c r="BF87" s="273"/>
      <c r="BG87" s="273"/>
      <c r="BH87" s="273"/>
      <c r="BI87" s="273"/>
      <c r="BJ87" s="273"/>
      <c r="BK87" s="273"/>
      <c r="BL87" s="273"/>
      <c r="BM87" s="273"/>
      <c r="BN87" s="273"/>
      <c r="BO87" s="273"/>
      <c r="BP87" s="273"/>
      <c r="BQ87" s="273"/>
      <c r="BR87" s="273"/>
      <c r="BS87" s="273"/>
      <c r="BT87" s="273"/>
      <c r="BU87" s="273"/>
      <c r="BV87" s="273"/>
      <c r="BW87" s="273"/>
      <c r="BX87" s="273"/>
      <c r="BY87" s="273"/>
      <c r="BZ87" s="273"/>
      <c r="CA87" s="273"/>
      <c r="CB87" s="273"/>
      <c r="CC87" s="273"/>
      <c r="CD87" s="273"/>
      <c r="CE87" s="273"/>
      <c r="CF87" s="273"/>
      <c r="CG87" s="273"/>
      <c r="CH87" s="273"/>
      <c r="CI87" s="273"/>
      <c r="CJ87" s="273"/>
      <c r="CK87" s="273"/>
      <c r="CL87" s="273"/>
      <c r="CM87" s="273"/>
      <c r="CN87" s="273"/>
      <c r="CO87" s="273"/>
      <c r="CP87" s="273"/>
      <c r="CQ87" s="273"/>
      <c r="CR87" s="273"/>
      <c r="CS87" s="273"/>
      <c r="CT87" s="273"/>
      <c r="CU87" s="273"/>
      <c r="CV87" s="273"/>
      <c r="CW87" s="273"/>
      <c r="CX87" s="273"/>
      <c r="CY87" s="273"/>
      <c r="CZ87" s="273"/>
      <c r="DA87" s="273"/>
      <c r="DB87" s="273"/>
      <c r="DC87" s="273"/>
      <c r="DD87" s="273"/>
      <c r="DE87" s="273"/>
      <c r="DF87" s="273"/>
      <c r="DG87" s="273"/>
      <c r="DH87" s="273"/>
      <c r="DI87" s="273"/>
      <c r="DJ87" s="273"/>
      <c r="DK87" s="273"/>
      <c r="DL87" s="273"/>
      <c r="DM87" s="273"/>
      <c r="DN87" s="273"/>
      <c r="DO87" s="273"/>
      <c r="DP87" s="273"/>
      <c r="DQ87" s="273"/>
      <c r="DR87" s="273"/>
      <c r="DS87" s="273"/>
      <c r="DT87" s="273"/>
      <c r="DU87" s="273"/>
      <c r="DV87" s="273"/>
      <c r="DW87" s="273"/>
      <c r="DX87" s="273"/>
      <c r="DY87" s="273"/>
      <c r="DZ87" s="273"/>
      <c r="EA87" s="273"/>
      <c r="EB87" s="273"/>
      <c r="EC87" s="273"/>
      <c r="ED87" s="273"/>
      <c r="EE87" s="273"/>
      <c r="EF87" s="273"/>
      <c r="EG87" s="273"/>
      <c r="EH87" s="273"/>
      <c r="EI87" s="273"/>
      <c r="EJ87" s="273"/>
      <c r="EK87" s="273"/>
      <c r="EL87" s="273"/>
      <c r="EM87" s="273"/>
      <c r="EN87" s="273"/>
      <c r="EO87" s="273"/>
      <c r="EP87" s="273"/>
      <c r="EQ87" s="273"/>
      <c r="ER87" s="273"/>
      <c r="ES87" s="273"/>
      <c r="ET87" s="273"/>
      <c r="EU87" s="273"/>
      <c r="EV87" s="273"/>
      <c r="EW87" s="273"/>
      <c r="EX87" s="273"/>
      <c r="EY87" s="273"/>
      <c r="EZ87" s="273"/>
      <c r="FA87" s="273"/>
      <c r="FB87" s="273"/>
      <c r="FC87" s="273"/>
      <c r="FD87" s="273"/>
      <c r="FE87" s="273"/>
      <c r="FF87" s="273"/>
      <c r="FG87" s="273"/>
      <c r="FH87" s="273"/>
      <c r="FI87" s="273"/>
      <c r="FJ87" s="273"/>
      <c r="FK87" s="273"/>
      <c r="FL87" s="273"/>
      <c r="FM87" s="273"/>
      <c r="FN87" s="273"/>
      <c r="FO87" s="273"/>
      <c r="FP87" s="273"/>
      <c r="FQ87" s="273"/>
      <c r="FR87" s="273"/>
      <c r="FS87" s="273"/>
      <c r="FT87" s="273"/>
      <c r="FU87" s="273"/>
      <c r="FV87" s="273"/>
      <c r="FW87" s="273"/>
      <c r="FX87" s="273"/>
      <c r="FY87" s="273"/>
      <c r="FZ87" s="273"/>
      <c r="GA87" s="273"/>
      <c r="GB87" s="273"/>
      <c r="GC87" s="273"/>
      <c r="GD87" s="273"/>
      <c r="GE87" s="273"/>
      <c r="GF87" s="273"/>
      <c r="GG87" s="273"/>
      <c r="GH87" s="273"/>
      <c r="GI87" s="273"/>
      <c r="GJ87" s="273"/>
      <c r="GK87" s="273"/>
      <c r="GL87" s="273"/>
      <c r="GM87" s="273"/>
      <c r="GN87" s="273"/>
      <c r="GO87" s="273"/>
      <c r="GP87" s="273"/>
      <c r="GQ87" s="273"/>
      <c r="GR87" s="273"/>
      <c r="GS87" s="273"/>
      <c r="GT87" s="273"/>
      <c r="GU87" s="273"/>
      <c r="GV87" s="273"/>
      <c r="GW87" s="273"/>
      <c r="GX87" s="273"/>
      <c r="GY87" s="273"/>
      <c r="GZ87" s="273"/>
      <c r="HA87" s="273"/>
      <c r="HB87" s="273"/>
      <c r="HC87" s="273"/>
      <c r="HD87" s="273"/>
      <c r="HE87" s="273"/>
      <c r="HF87" s="273"/>
      <c r="HG87" s="273"/>
      <c r="HH87" s="273"/>
      <c r="HI87" s="273"/>
      <c r="HJ87" s="273"/>
      <c r="HK87" s="273"/>
      <c r="HL87" s="273"/>
      <c r="HM87" s="273"/>
      <c r="HN87" s="273"/>
      <c r="HO87" s="273"/>
      <c r="HP87" s="273"/>
      <c r="HQ87" s="273"/>
      <c r="HR87" s="273"/>
      <c r="HS87" s="273"/>
      <c r="HT87" s="273"/>
      <c r="HU87" s="273"/>
      <c r="HV87" s="273"/>
      <c r="HW87" s="273"/>
      <c r="HX87" s="273"/>
      <c r="HY87" s="273"/>
      <c r="HZ87" s="273"/>
      <c r="IA87" s="273"/>
      <c r="IB87" s="273"/>
      <c r="IC87" s="273"/>
      <c r="ID87" s="273"/>
      <c r="IE87" s="273"/>
      <c r="IF87" s="273"/>
      <c r="IG87" s="273"/>
      <c r="IH87" s="273"/>
      <c r="II87" s="273"/>
      <c r="IJ87" s="273"/>
      <c r="IK87" s="273"/>
      <c r="IL87" s="273"/>
      <c r="IM87" s="273"/>
      <c r="IN87" s="273"/>
      <c r="IO87" s="273"/>
      <c r="IP87" s="273"/>
      <c r="IQ87" s="273"/>
      <c r="IR87" s="273"/>
      <c r="IS87" s="273"/>
      <c r="IT87" s="273"/>
      <c r="IU87" s="273"/>
      <c r="IV87" s="273"/>
      <c r="IW87" s="273"/>
      <c r="IX87" s="273"/>
      <c r="IY87" s="273"/>
      <c r="IZ87" s="273"/>
      <c r="JA87" s="273"/>
      <c r="JB87" s="273"/>
      <c r="JC87" s="273"/>
      <c r="JD87" s="273"/>
      <c r="JE87" s="273"/>
      <c r="JF87" s="273"/>
      <c r="JG87" s="273"/>
      <c r="JH87" s="273"/>
      <c r="JI87" s="273"/>
      <c r="JJ87" s="273"/>
      <c r="JK87" s="273"/>
      <c r="JL87" s="273"/>
      <c r="JM87" s="273"/>
      <c r="JN87" s="273"/>
      <c r="JO87" s="273"/>
      <c r="JP87" s="273"/>
      <c r="JQ87" s="273"/>
      <c r="JR87" s="273"/>
      <c r="JS87" s="273"/>
      <c r="JT87" s="273"/>
      <c r="JU87" s="273"/>
      <c r="JV87" s="273"/>
      <c r="JW87" s="273"/>
      <c r="JX87" s="273"/>
      <c r="JY87" s="273"/>
      <c r="JZ87" s="273"/>
      <c r="KA87" s="273"/>
      <c r="KB87" s="273"/>
      <c r="KC87" s="273"/>
      <c r="KD87" s="273"/>
      <c r="KE87" s="273"/>
      <c r="KF87" s="273"/>
      <c r="KG87" s="273"/>
      <c r="KH87" s="273"/>
      <c r="KI87" s="273"/>
      <c r="KJ87" s="273"/>
      <c r="KK87" s="273"/>
      <c r="KL87" s="273"/>
      <c r="KM87" s="273"/>
      <c r="KN87" s="273"/>
      <c r="KO87" s="273"/>
      <c r="KP87" s="273"/>
      <c r="KQ87" s="273"/>
      <c r="KR87" s="273"/>
      <c r="KS87" s="273"/>
      <c r="KT87" s="273"/>
      <c r="KU87" s="273"/>
      <c r="KV87" s="273"/>
      <c r="KW87" s="273"/>
      <c r="KX87" s="273"/>
      <c r="KY87" s="273"/>
      <c r="KZ87" s="273"/>
      <c r="LA87" s="273"/>
      <c r="LB87" s="273"/>
      <c r="LC87" s="273"/>
      <c r="LD87" s="273"/>
      <c r="LE87" s="273"/>
      <c r="LF87" s="273"/>
      <c r="LG87" s="273"/>
      <c r="LH87" s="273"/>
      <c r="LI87" s="273"/>
      <c r="LJ87" s="273"/>
      <c r="LK87" s="273"/>
      <c r="LL87" s="273"/>
      <c r="LM87" s="273"/>
      <c r="LN87" s="273"/>
      <c r="LO87" s="273"/>
      <c r="LP87" s="273"/>
      <c r="LQ87" s="273"/>
      <c r="LR87" s="273"/>
      <c r="LS87" s="273"/>
      <c r="LT87" s="273"/>
      <c r="LU87" s="273"/>
      <c r="LV87" s="273"/>
      <c r="LW87" s="273"/>
      <c r="LX87" s="273"/>
      <c r="LY87" s="273"/>
      <c r="LZ87" s="273"/>
      <c r="MA87" s="273"/>
      <c r="MB87" s="273"/>
      <c r="MC87" s="273"/>
      <c r="MD87" s="273"/>
      <c r="ME87" s="273"/>
      <c r="MF87" s="273"/>
      <c r="MG87" s="273"/>
      <c r="MH87" s="273"/>
      <c r="MI87" s="273"/>
      <c r="MJ87" s="273"/>
      <c r="MK87" s="273"/>
      <c r="ML87" s="273"/>
      <c r="MM87" s="273"/>
      <c r="MN87" s="273"/>
      <c r="MO87" s="273"/>
      <c r="MP87" s="273"/>
      <c r="MQ87" s="273"/>
      <c r="MR87" s="273"/>
      <c r="MS87" s="273"/>
      <c r="MT87" s="273"/>
      <c r="MU87" s="273"/>
      <c r="MV87" s="273"/>
      <c r="MW87" s="273"/>
      <c r="MX87" s="273"/>
      <c r="MY87" s="273"/>
      <c r="MZ87" s="273"/>
      <c r="NA87" s="273"/>
      <c r="NB87" s="273"/>
      <c r="NC87" s="273"/>
      <c r="ND87" s="273"/>
      <c r="NE87" s="273"/>
      <c r="NF87" s="273"/>
      <c r="NG87" s="273"/>
      <c r="NH87" s="273"/>
      <c r="NI87" s="273"/>
      <c r="NJ87" s="273"/>
      <c r="NK87" s="273"/>
      <c r="NL87" s="273"/>
      <c r="NM87" s="273"/>
      <c r="NN87" s="273"/>
      <c r="NO87" s="273"/>
      <c r="NP87" s="273"/>
      <c r="NQ87" s="273"/>
      <c r="NR87" s="273"/>
      <c r="NS87" s="273"/>
      <c r="NT87" s="273"/>
      <c r="NU87" s="273"/>
      <c r="NV87" s="273"/>
      <c r="NW87" s="273"/>
      <c r="NX87" s="273"/>
      <c r="NY87" s="273"/>
      <c r="NZ87" s="273"/>
      <c r="OA87" s="273"/>
      <c r="OB87" s="273"/>
      <c r="OC87" s="273"/>
      <c r="OD87" s="273"/>
      <c r="OE87" s="273"/>
      <c r="OF87" s="273"/>
      <c r="OG87" s="273"/>
      <c r="OH87" s="273"/>
      <c r="OI87" s="273"/>
      <c r="OJ87" s="273"/>
      <c r="OK87" s="273"/>
      <c r="OL87" s="273"/>
      <c r="OM87" s="273"/>
      <c r="ON87" s="273"/>
      <c r="OO87" s="273"/>
      <c r="OP87" s="273"/>
      <c r="OQ87" s="273"/>
      <c r="OR87" s="273"/>
      <c r="OS87" s="273"/>
      <c r="OT87" s="273"/>
      <c r="OU87" s="273"/>
      <c r="OV87" s="273"/>
      <c r="OW87" s="273"/>
      <c r="OX87" s="273"/>
      <c r="OY87" s="273"/>
      <c r="OZ87" s="273"/>
      <c r="PA87" s="273"/>
      <c r="PB87" s="273"/>
      <c r="PC87" s="273"/>
      <c r="PD87" s="273"/>
      <c r="PE87" s="273"/>
      <c r="PF87" s="273"/>
      <c r="PG87" s="273"/>
      <c r="PH87" s="273"/>
      <c r="PI87" s="273"/>
      <c r="PJ87" s="273"/>
      <c r="PK87" s="273"/>
      <c r="PL87" s="273"/>
      <c r="PM87" s="273"/>
      <c r="PN87" s="273"/>
      <c r="PO87" s="273"/>
      <c r="PP87" s="273"/>
      <c r="PQ87" s="273"/>
      <c r="PR87" s="273"/>
      <c r="PS87" s="273"/>
      <c r="PT87" s="273"/>
      <c r="PU87" s="273"/>
      <c r="PV87" s="273"/>
      <c r="PW87" s="273"/>
      <c r="PX87" s="273"/>
      <c r="PY87" s="273"/>
      <c r="PZ87" s="273"/>
      <c r="QA87" s="273"/>
      <c r="QB87" s="273"/>
      <c r="QC87" s="273"/>
      <c r="QD87" s="273"/>
      <c r="QE87" s="273"/>
      <c r="QF87" s="273"/>
      <c r="QG87" s="273"/>
      <c r="QH87" s="273"/>
      <c r="QI87" s="273"/>
      <c r="QJ87" s="273"/>
      <c r="QK87" s="273"/>
      <c r="QL87" s="273"/>
      <c r="QM87" s="273"/>
      <c r="QN87" s="273"/>
      <c r="QO87" s="273"/>
      <c r="QP87" s="273"/>
      <c r="QQ87" s="273"/>
      <c r="QR87" s="273"/>
      <c r="QS87" s="273"/>
      <c r="QT87" s="273"/>
      <c r="QU87" s="273"/>
      <c r="QV87" s="273"/>
      <c r="QW87" s="273"/>
      <c r="QX87" s="273"/>
      <c r="QY87" s="273"/>
      <c r="QZ87" s="273"/>
      <c r="RA87" s="273"/>
      <c r="RB87" s="273"/>
      <c r="RC87" s="273"/>
      <c r="RD87" s="273"/>
      <c r="RE87" s="273"/>
      <c r="RF87" s="273"/>
      <c r="RG87" s="273"/>
      <c r="RH87" s="273"/>
      <c r="RI87" s="273"/>
      <c r="RJ87" s="273"/>
      <c r="RK87" s="273"/>
      <c r="RL87" s="273"/>
      <c r="RM87" s="273"/>
      <c r="RN87" s="273"/>
      <c r="RO87" s="273"/>
      <c r="RP87" s="273"/>
      <c r="RQ87" s="273"/>
      <c r="RR87" s="273"/>
      <c r="RS87" s="273"/>
      <c r="RT87" s="273"/>
      <c r="RU87" s="273"/>
      <c r="RV87" s="273"/>
      <c r="RW87" s="273"/>
      <c r="RX87" s="273"/>
      <c r="RY87" s="273"/>
      <c r="RZ87" s="273"/>
      <c r="SA87" s="273"/>
      <c r="SB87" s="273"/>
      <c r="SC87" s="273"/>
      <c r="SD87" s="273"/>
      <c r="SE87" s="273"/>
      <c r="SF87" s="273"/>
      <c r="SG87" s="273"/>
      <c r="SH87" s="273"/>
      <c r="SI87" s="273"/>
      <c r="SJ87" s="273"/>
      <c r="SK87" s="273"/>
      <c r="SL87" s="273"/>
      <c r="SM87" s="273"/>
      <c r="SN87" s="273"/>
      <c r="SO87" s="273"/>
      <c r="SP87" s="273"/>
      <c r="SQ87" s="273"/>
      <c r="SR87" s="273"/>
      <c r="SS87" s="273"/>
      <c r="ST87" s="273"/>
      <c r="SU87" s="273"/>
      <c r="SV87" s="273"/>
      <c r="SW87" s="273"/>
      <c r="SX87" s="273"/>
      <c r="SY87" s="273"/>
      <c r="SZ87" s="273"/>
      <c r="TA87" s="273"/>
      <c r="TB87" s="273"/>
      <c r="TC87" s="273"/>
      <c r="TD87" s="273"/>
      <c r="TE87" s="273"/>
      <c r="TF87" s="273"/>
      <c r="TG87" s="273"/>
      <c r="TH87" s="273"/>
      <c r="TI87" s="273"/>
      <c r="TJ87" s="273"/>
      <c r="TK87" s="273"/>
      <c r="TL87" s="273"/>
      <c r="TM87" s="273"/>
      <c r="TN87" s="273"/>
      <c r="TO87" s="273"/>
      <c r="TP87" s="273"/>
      <c r="TQ87" s="273"/>
      <c r="TR87" s="273"/>
      <c r="TS87" s="273"/>
      <c r="TT87" s="273"/>
      <c r="TU87" s="273"/>
      <c r="TV87" s="273"/>
      <c r="TW87" s="273"/>
      <c r="TX87" s="273"/>
      <c r="TY87" s="273"/>
      <c r="TZ87" s="273"/>
      <c r="UA87" s="273"/>
      <c r="UB87" s="273"/>
      <c r="UC87" s="273"/>
      <c r="UD87" s="273"/>
      <c r="UE87" s="273"/>
      <c r="UF87" s="273"/>
      <c r="UG87" s="273"/>
      <c r="UH87" s="273"/>
      <c r="UI87" s="273"/>
      <c r="UJ87" s="273"/>
      <c r="UK87" s="273"/>
      <c r="UL87" s="273"/>
      <c r="UM87" s="273"/>
      <c r="UN87" s="273"/>
      <c r="UO87" s="273"/>
      <c r="UP87" s="273"/>
      <c r="UQ87" s="273"/>
      <c r="UR87" s="273"/>
      <c r="US87" s="273"/>
      <c r="UT87" s="273"/>
      <c r="UU87" s="273"/>
      <c r="UV87" s="273"/>
      <c r="UW87" s="273"/>
      <c r="UX87" s="273"/>
      <c r="UY87" s="273"/>
      <c r="UZ87" s="273"/>
      <c r="VA87" s="273"/>
      <c r="VB87" s="273"/>
      <c r="VC87" s="273"/>
      <c r="VD87" s="273"/>
      <c r="VE87" s="273"/>
      <c r="VF87" s="273"/>
      <c r="VG87" s="273"/>
      <c r="VH87" s="273"/>
      <c r="VI87" s="273"/>
      <c r="VJ87" s="273"/>
      <c r="VK87" s="273"/>
      <c r="VL87" s="273"/>
      <c r="VM87" s="273"/>
      <c r="VN87" s="273"/>
      <c r="VO87" s="273"/>
      <c r="VP87" s="273"/>
      <c r="VQ87" s="273"/>
      <c r="VR87" s="273"/>
      <c r="VS87" s="273"/>
      <c r="VT87" s="273"/>
      <c r="VU87" s="273"/>
      <c r="VV87" s="273"/>
      <c r="VW87" s="273"/>
      <c r="VX87" s="273"/>
      <c r="VY87" s="273"/>
      <c r="VZ87" s="273"/>
      <c r="WA87" s="273"/>
      <c r="WB87" s="273"/>
      <c r="WC87" s="273"/>
      <c r="WD87" s="273"/>
      <c r="WE87" s="273"/>
      <c r="WF87" s="273"/>
      <c r="WG87" s="273"/>
      <c r="WH87" s="273"/>
      <c r="WI87" s="273"/>
      <c r="WJ87" s="273"/>
      <c r="WK87" s="273"/>
      <c r="WL87" s="273"/>
      <c r="WM87" s="273"/>
      <c r="WN87" s="273"/>
      <c r="WO87" s="273"/>
      <c r="WP87" s="273"/>
      <c r="WQ87" s="273"/>
      <c r="WR87" s="273"/>
      <c r="WS87" s="273"/>
      <c r="WT87" s="273"/>
      <c r="WU87" s="273"/>
      <c r="WV87" s="273"/>
      <c r="WW87" s="273"/>
      <c r="WX87" s="273"/>
      <c r="WY87" s="273"/>
      <c r="WZ87" s="273"/>
      <c r="XA87" s="273"/>
      <c r="XB87" s="273"/>
      <c r="XC87" s="273"/>
      <c r="XD87" s="273"/>
      <c r="XE87" s="273"/>
      <c r="XF87" s="273"/>
      <c r="XG87" s="273"/>
      <c r="XH87" s="273"/>
      <c r="XI87" s="273"/>
      <c r="XJ87" s="273"/>
      <c r="XK87" s="273"/>
      <c r="XL87" s="273"/>
      <c r="XM87" s="273"/>
      <c r="XN87" s="273"/>
      <c r="XO87" s="273"/>
      <c r="XP87" s="273"/>
      <c r="XQ87" s="273"/>
      <c r="XR87" s="273"/>
      <c r="XS87" s="273"/>
      <c r="XT87" s="273"/>
      <c r="XU87" s="273"/>
      <c r="XV87" s="273"/>
      <c r="XW87" s="273"/>
      <c r="XX87" s="273"/>
      <c r="XY87" s="273"/>
      <c r="XZ87" s="273"/>
      <c r="YA87" s="273"/>
      <c r="YB87" s="273"/>
      <c r="YC87" s="273"/>
      <c r="YD87" s="273"/>
      <c r="YE87" s="273"/>
      <c r="YF87" s="273"/>
      <c r="YG87" s="273"/>
      <c r="YH87" s="273"/>
      <c r="YI87" s="273"/>
      <c r="YJ87" s="273"/>
      <c r="YK87" s="273"/>
      <c r="YL87" s="273"/>
      <c r="YM87" s="273"/>
      <c r="YN87" s="273"/>
      <c r="YO87" s="273"/>
      <c r="YP87" s="273"/>
      <c r="YQ87" s="273"/>
      <c r="YR87" s="273"/>
      <c r="YS87" s="273"/>
      <c r="YT87" s="273"/>
      <c r="YU87" s="273"/>
      <c r="YV87" s="273"/>
      <c r="YW87" s="273"/>
      <c r="YX87" s="273"/>
      <c r="YY87" s="273"/>
      <c r="YZ87" s="273"/>
      <c r="ZA87" s="273"/>
      <c r="ZB87" s="273"/>
      <c r="ZC87" s="273"/>
      <c r="ZD87" s="273"/>
      <c r="ZE87" s="273"/>
      <c r="ZF87" s="273"/>
      <c r="ZG87" s="273"/>
      <c r="ZH87" s="273"/>
      <c r="ZI87" s="273"/>
      <c r="ZJ87" s="273"/>
      <c r="ZK87" s="273"/>
      <c r="ZL87" s="273"/>
      <c r="ZM87" s="273"/>
      <c r="ZN87" s="273"/>
      <c r="ZO87" s="273"/>
      <c r="ZP87" s="273"/>
      <c r="ZQ87" s="273"/>
      <c r="ZR87" s="273"/>
      <c r="ZS87" s="273"/>
      <c r="ZT87" s="273"/>
      <c r="ZU87" s="273"/>
      <c r="ZV87" s="273"/>
      <c r="ZW87" s="273"/>
      <c r="ZX87" s="273"/>
      <c r="ZY87" s="273"/>
      <c r="ZZ87" s="273"/>
      <c r="AAA87" s="273"/>
      <c r="AAB87" s="273"/>
      <c r="AAC87" s="273"/>
      <c r="AAD87" s="273"/>
      <c r="AAE87" s="273"/>
      <c r="AAF87" s="273"/>
      <c r="AAG87" s="273"/>
      <c r="AAH87" s="273"/>
      <c r="AAI87" s="273"/>
      <c r="AAJ87" s="273"/>
      <c r="AAK87" s="273"/>
      <c r="AAL87" s="273"/>
      <c r="AAM87" s="273"/>
      <c r="AAN87" s="273"/>
      <c r="AAO87" s="273"/>
      <c r="AAP87" s="273"/>
      <c r="AAQ87" s="273"/>
      <c r="AAR87" s="273"/>
      <c r="AAS87" s="273"/>
      <c r="AAT87" s="273"/>
      <c r="AAU87" s="273"/>
      <c r="AAV87" s="273"/>
      <c r="AAW87" s="273"/>
      <c r="AAX87" s="273"/>
      <c r="AAY87" s="273"/>
      <c r="AAZ87" s="273"/>
      <c r="ABA87" s="273"/>
      <c r="ABB87" s="273"/>
      <c r="ABC87" s="273"/>
      <c r="ABD87" s="273"/>
      <c r="ABE87" s="273"/>
      <c r="ABF87" s="273"/>
      <c r="ABG87" s="273"/>
      <c r="ABH87" s="273"/>
      <c r="ABI87" s="273"/>
      <c r="ABJ87" s="273"/>
      <c r="ABK87" s="273"/>
      <c r="ABL87" s="273"/>
      <c r="ABM87" s="273"/>
      <c r="ABN87" s="273"/>
      <c r="ABO87" s="273"/>
      <c r="ABP87" s="273"/>
      <c r="ABQ87" s="273"/>
      <c r="ABR87" s="273"/>
      <c r="ABS87" s="273"/>
      <c r="ABT87" s="273"/>
      <c r="ABU87" s="273"/>
      <c r="ABV87" s="273"/>
      <c r="ABW87" s="273"/>
      <c r="ABX87" s="273"/>
      <c r="ABY87" s="273"/>
      <c r="ABZ87" s="273"/>
      <c r="ACA87" s="273"/>
      <c r="ACB87" s="273"/>
      <c r="ACC87" s="273"/>
      <c r="ACD87" s="273"/>
      <c r="ACE87" s="273"/>
      <c r="ACF87" s="273"/>
      <c r="ACG87" s="273"/>
      <c r="ACH87" s="273"/>
      <c r="ACI87" s="273"/>
      <c r="ACJ87" s="273"/>
      <c r="ACK87" s="273"/>
      <c r="ACL87" s="273"/>
      <c r="ACM87" s="273"/>
      <c r="ACN87" s="273"/>
      <c r="ACO87" s="273"/>
      <c r="ACP87" s="273"/>
      <c r="ACQ87" s="273"/>
      <c r="ACR87" s="273"/>
      <c r="ACS87" s="273"/>
      <c r="ACT87" s="273"/>
      <c r="ACU87" s="273"/>
      <c r="ACV87" s="273"/>
      <c r="ACW87" s="273"/>
      <c r="ACX87" s="273"/>
      <c r="ACY87" s="273"/>
      <c r="ACZ87" s="273"/>
      <c r="ADA87" s="273"/>
      <c r="ADB87" s="273"/>
      <c r="ADC87" s="273"/>
      <c r="ADD87" s="273"/>
      <c r="ADE87" s="273"/>
      <c r="ADF87" s="273"/>
      <c r="ADG87" s="273"/>
      <c r="ADH87" s="273"/>
      <c r="ADI87" s="273"/>
      <c r="ADJ87" s="273"/>
      <c r="ADK87" s="273"/>
      <c r="ADL87" s="273"/>
      <c r="ADM87" s="273"/>
      <c r="ADN87" s="273"/>
      <c r="ADO87" s="273"/>
      <c r="ADP87" s="273"/>
      <c r="ADQ87" s="273"/>
      <c r="ADR87" s="273"/>
      <c r="ADS87" s="273"/>
      <c r="ADT87" s="273"/>
      <c r="ADU87" s="273"/>
      <c r="ADV87" s="273"/>
      <c r="ADW87" s="273"/>
      <c r="ADX87" s="273"/>
      <c r="ADY87" s="273"/>
      <c r="ADZ87" s="273"/>
      <c r="AEA87" s="273"/>
      <c r="AEB87" s="273"/>
      <c r="AEC87" s="273"/>
      <c r="AED87" s="273"/>
      <c r="AEE87" s="273"/>
      <c r="AEF87" s="273"/>
      <c r="AEG87" s="273"/>
      <c r="AEH87" s="273"/>
      <c r="AEI87" s="273"/>
      <c r="AEJ87" s="273"/>
      <c r="AEK87" s="273"/>
      <c r="AEL87" s="273"/>
      <c r="AEM87" s="273"/>
      <c r="AEN87" s="273"/>
      <c r="AEO87" s="273"/>
      <c r="AEP87" s="273"/>
      <c r="AEQ87" s="273"/>
      <c r="AER87" s="273"/>
      <c r="AES87" s="273"/>
      <c r="AET87" s="273"/>
      <c r="AEU87" s="273"/>
      <c r="AEV87" s="273"/>
      <c r="AEW87" s="273"/>
      <c r="AEX87" s="273"/>
      <c r="AEY87" s="273"/>
      <c r="AEZ87" s="273"/>
      <c r="AFA87" s="273"/>
      <c r="AFB87" s="273"/>
      <c r="AFC87" s="273"/>
      <c r="AFD87" s="273"/>
      <c r="AFE87" s="273"/>
      <c r="AFF87" s="273"/>
      <c r="AFG87" s="273"/>
      <c r="AFH87" s="273"/>
      <c r="AFI87" s="273"/>
      <c r="AFJ87" s="273"/>
      <c r="AFK87" s="273"/>
      <c r="AFL87" s="273"/>
      <c r="AFM87" s="273"/>
      <c r="AFN87" s="273"/>
      <c r="AFO87" s="273"/>
      <c r="AFP87" s="273"/>
      <c r="AFQ87" s="273"/>
      <c r="AFR87" s="273"/>
      <c r="AFS87" s="273"/>
      <c r="AFT87" s="273"/>
      <c r="AFU87" s="273"/>
      <c r="AFV87" s="273"/>
      <c r="AFW87" s="273"/>
      <c r="AFX87" s="273"/>
      <c r="AFY87" s="273"/>
      <c r="AFZ87" s="273"/>
      <c r="AGA87" s="273"/>
      <c r="AGB87" s="273"/>
      <c r="AGC87" s="273"/>
      <c r="AGD87" s="273"/>
      <c r="AGE87" s="273"/>
      <c r="AGF87" s="273"/>
      <c r="AGG87" s="273"/>
      <c r="AGH87" s="273"/>
      <c r="AGI87" s="273"/>
      <c r="AGJ87" s="273"/>
      <c r="AGK87" s="273"/>
      <c r="AGL87" s="273"/>
      <c r="AGM87" s="273"/>
      <c r="AGN87" s="273"/>
      <c r="AGO87" s="273"/>
      <c r="AGP87" s="273"/>
      <c r="AGQ87" s="273"/>
      <c r="AGR87" s="273"/>
      <c r="AGS87" s="273"/>
      <c r="AGT87" s="273"/>
      <c r="AGU87" s="273"/>
      <c r="AGV87" s="273"/>
      <c r="AGW87" s="273"/>
      <c r="AGX87" s="273"/>
      <c r="AGY87" s="273"/>
      <c r="AGZ87" s="273"/>
      <c r="AHA87" s="273"/>
      <c r="AHB87" s="273"/>
      <c r="AHC87" s="273"/>
      <c r="AHD87" s="273"/>
      <c r="AHE87" s="273"/>
      <c r="AHF87" s="273"/>
      <c r="AHG87" s="273"/>
      <c r="AHH87" s="273"/>
      <c r="AHI87" s="273"/>
      <c r="AHJ87" s="273"/>
      <c r="AHK87" s="273"/>
      <c r="AHL87" s="273"/>
      <c r="AHM87" s="273"/>
      <c r="AHN87" s="273"/>
      <c r="AHO87" s="273"/>
      <c r="AHP87" s="273"/>
      <c r="AHQ87" s="273"/>
      <c r="AHR87" s="273"/>
      <c r="AHS87" s="273"/>
      <c r="AHT87" s="273"/>
      <c r="AHU87" s="273"/>
      <c r="AHV87" s="273"/>
      <c r="AHW87" s="273"/>
      <c r="AHX87" s="273"/>
      <c r="AHY87" s="273"/>
      <c r="AHZ87" s="273"/>
      <c r="AIA87" s="273"/>
      <c r="AIB87" s="273"/>
      <c r="AIC87" s="273"/>
      <c r="AID87" s="273"/>
      <c r="AIE87" s="273"/>
      <c r="AIF87" s="273"/>
      <c r="AIG87" s="273"/>
      <c r="AIH87" s="273"/>
      <c r="AII87" s="273"/>
      <c r="AIJ87" s="273"/>
      <c r="AIK87" s="273"/>
      <c r="AIL87" s="273"/>
      <c r="AIM87" s="273"/>
      <c r="AIN87" s="273"/>
      <c r="AIO87" s="273"/>
      <c r="AIP87" s="273"/>
      <c r="AIQ87" s="273"/>
      <c r="AIR87" s="273"/>
      <c r="AIS87" s="273"/>
      <c r="AIT87" s="273"/>
      <c r="AIU87" s="273"/>
      <c r="AIV87" s="273"/>
      <c r="AIW87" s="273"/>
      <c r="AIX87" s="273"/>
      <c r="AIY87" s="273"/>
      <c r="AIZ87" s="273"/>
      <c r="AJA87" s="273"/>
      <c r="AJB87" s="273"/>
      <c r="AJC87" s="273"/>
      <c r="AJD87" s="273"/>
      <c r="AJE87" s="273"/>
      <c r="AJF87" s="273"/>
      <c r="AJG87" s="273"/>
      <c r="AJH87" s="273"/>
      <c r="AJI87" s="273"/>
      <c r="AJJ87" s="273"/>
      <c r="AJK87" s="273"/>
      <c r="AJL87" s="273"/>
      <c r="AJM87" s="273"/>
      <c r="AJN87" s="273"/>
      <c r="AJO87" s="273"/>
      <c r="AJP87" s="273"/>
      <c r="AJQ87" s="273"/>
      <c r="AJR87" s="273"/>
      <c r="AJS87" s="273"/>
      <c r="AJT87" s="273"/>
      <c r="AJU87" s="273"/>
      <c r="AJV87" s="273"/>
      <c r="AJW87" s="273"/>
      <c r="AJX87" s="273"/>
      <c r="AJY87" s="273"/>
      <c r="AJZ87" s="273"/>
      <c r="AKA87" s="273"/>
      <c r="AKB87" s="273"/>
      <c r="AKC87" s="273"/>
      <c r="AKD87" s="273"/>
      <c r="AKE87" s="273"/>
      <c r="AKF87" s="273"/>
      <c r="AKG87" s="273"/>
      <c r="AKH87" s="273"/>
      <c r="AKI87" s="273"/>
      <c r="AKJ87" s="273"/>
      <c r="AKK87" s="273"/>
      <c r="AKL87" s="273"/>
      <c r="AKM87" s="273"/>
      <c r="AKN87" s="273"/>
      <c r="AKO87" s="273"/>
      <c r="AKP87" s="273"/>
      <c r="AKQ87" s="273"/>
      <c r="AKR87" s="273"/>
      <c r="AKS87" s="273"/>
      <c r="AKT87" s="273"/>
      <c r="AKU87" s="273"/>
      <c r="AKV87" s="273"/>
      <c r="AKW87" s="273"/>
      <c r="AKX87" s="273"/>
      <c r="AKY87" s="273"/>
      <c r="AKZ87" s="273"/>
      <c r="ALA87" s="273"/>
      <c r="ALB87" s="273"/>
      <c r="ALC87" s="273"/>
      <c r="ALD87" s="273"/>
      <c r="ALE87" s="273"/>
      <c r="ALF87" s="273"/>
      <c r="ALG87" s="273"/>
      <c r="ALH87" s="273"/>
      <c r="ALI87" s="273"/>
      <c r="ALJ87" s="273"/>
      <c r="ALK87" s="273"/>
      <c r="ALL87" s="273"/>
      <c r="ALM87" s="273"/>
      <c r="ALN87" s="273"/>
      <c r="ALO87" s="273"/>
      <c r="ALP87" s="273"/>
      <c r="ALQ87" s="273"/>
      <c r="ALR87" s="273"/>
      <c r="ALS87" s="273"/>
      <c r="ALT87" s="273"/>
      <c r="ALU87" s="273"/>
      <c r="ALV87" s="273"/>
      <c r="ALW87" s="273"/>
      <c r="ALX87" s="273"/>
      <c r="ALY87" s="273"/>
      <c r="ALZ87" s="273"/>
      <c r="AMA87" s="273"/>
      <c r="AMB87" s="273"/>
      <c r="AMC87" s="273"/>
      <c r="AMD87" s="273"/>
      <c r="AME87" s="273"/>
      <c r="AMF87" s="273"/>
      <c r="AMG87" s="273"/>
      <c r="AMH87" s="273"/>
      <c r="AMI87" s="273"/>
      <c r="AMJ87" s="273"/>
    </row>
    <row r="88" spans="1:1024" ht="11.25" customHeight="1" x14ac:dyDescent="0.2">
      <c r="A88" s="341">
        <v>77</v>
      </c>
      <c r="B88" s="342">
        <v>8</v>
      </c>
      <c r="C88" s="368"/>
      <c r="D88" s="1627" t="s">
        <v>196</v>
      </c>
      <c r="E88" s="344" t="s">
        <v>49</v>
      </c>
      <c r="F88" s="383">
        <v>3</v>
      </c>
      <c r="G88" s="383">
        <v>3</v>
      </c>
      <c r="H88" s="359">
        <f>G88*100/F88</f>
        <v>100</v>
      </c>
      <c r="I88" s="359">
        <v>1</v>
      </c>
      <c r="J88" s="384">
        <f>I88*G88</f>
        <v>3</v>
      </c>
      <c r="K88" s="348">
        <f>J88*B88</f>
        <v>24</v>
      </c>
      <c r="L88" s="348">
        <f>B88*7960</f>
        <v>63680</v>
      </c>
      <c r="M88" s="348">
        <f>L88*J88</f>
        <v>191040</v>
      </c>
      <c r="N88" s="348"/>
      <c r="O88" s="348"/>
      <c r="P88" s="349">
        <f>K88+N88</f>
        <v>24</v>
      </c>
      <c r="Q88" s="349">
        <f>M88+P88</f>
        <v>191064</v>
      </c>
      <c r="R88" s="367"/>
      <c r="S88" s="351"/>
      <c r="T88" s="362">
        <v>77</v>
      </c>
      <c r="U88" s="1624" t="s">
        <v>196</v>
      </c>
      <c r="V88" s="363" t="s">
        <v>49</v>
      </c>
      <c r="W88" s="383">
        <v>3</v>
      </c>
      <c r="X88" s="383">
        <v>3</v>
      </c>
      <c r="Y88" s="359">
        <f>X88*100/W88</f>
        <v>100</v>
      </c>
      <c r="Z88" s="359">
        <v>1</v>
      </c>
      <c r="AA88" s="384">
        <f>Z88*X88</f>
        <v>3</v>
      </c>
      <c r="AB88" s="364"/>
      <c r="AC88" s="355">
        <f>AF88+AH88+AJ88+AL88+AN88+AP88+AR88+AT88+AV88+AX88+AZ88+BB88</f>
        <v>3</v>
      </c>
      <c r="AD88" s="355">
        <f>AG88+AI88+AK88+AM88+AO88+AQ88+AS88+AU88+AW88+AY88+BA88+BC88</f>
        <v>0</v>
      </c>
      <c r="AE88" s="356">
        <f>AD88*100/AC88</f>
        <v>0</v>
      </c>
      <c r="AF88" s="365"/>
      <c r="AG88" s="365"/>
      <c r="AH88" s="365"/>
      <c r="AI88" s="365"/>
      <c r="AJ88" s="365"/>
      <c r="AK88" s="365"/>
      <c r="AL88" s="365"/>
      <c r="AM88" s="365"/>
      <c r="AN88" s="365"/>
      <c r="AO88" s="365"/>
      <c r="AP88" s="365"/>
      <c r="AQ88" s="365"/>
      <c r="AR88" s="358"/>
      <c r="AS88" s="358"/>
      <c r="AT88" s="359"/>
      <c r="AU88" s="359"/>
      <c r="AV88" s="359">
        <v>1</v>
      </c>
      <c r="AW88" s="359"/>
      <c r="AX88" s="359">
        <v>1</v>
      </c>
      <c r="AY88" s="359"/>
      <c r="AZ88" s="359">
        <v>1</v>
      </c>
      <c r="BA88" s="359"/>
      <c r="BB88" s="364"/>
      <c r="BC88" s="364"/>
      <c r="BD88" s="355">
        <f>AF88+AH88+AJ88+AL88+AN88+AP88+AR88+AT88+AV88+AX88+AZ88</f>
        <v>3</v>
      </c>
      <c r="BE88" s="355">
        <f>AG88+AI88+AK88+AM88+AO88+AQ88+AS88+AU88+AW88+AY88+BA88+BC88</f>
        <v>0</v>
      </c>
      <c r="BF88" s="273"/>
      <c r="BG88" s="273"/>
      <c r="BH88" s="273"/>
      <c r="BI88" s="273"/>
      <c r="BJ88" s="273"/>
      <c r="BK88" s="273"/>
      <c r="BL88" s="273"/>
      <c r="BM88" s="273"/>
      <c r="BN88" s="273"/>
      <c r="BO88" s="273"/>
      <c r="BP88" s="273"/>
      <c r="BQ88" s="273"/>
      <c r="BR88" s="273"/>
      <c r="BS88" s="273"/>
      <c r="BT88" s="273"/>
      <c r="BU88" s="273"/>
      <c r="BV88" s="273"/>
      <c r="BW88" s="273"/>
      <c r="BX88" s="273"/>
      <c r="BY88" s="273"/>
      <c r="BZ88" s="273"/>
      <c r="CA88" s="273"/>
      <c r="CB88" s="273"/>
      <c r="CC88" s="273"/>
      <c r="CD88" s="273"/>
      <c r="CE88" s="273"/>
      <c r="CF88" s="273"/>
      <c r="CG88" s="273"/>
      <c r="CH88" s="273"/>
      <c r="CI88" s="273"/>
      <c r="CJ88" s="273"/>
      <c r="CK88" s="273"/>
      <c r="CL88" s="273"/>
      <c r="CM88" s="273"/>
      <c r="CN88" s="273"/>
      <c r="CO88" s="273"/>
      <c r="CP88" s="273"/>
      <c r="CQ88" s="273"/>
      <c r="CR88" s="273"/>
      <c r="CS88" s="273"/>
      <c r="CT88" s="273"/>
      <c r="CU88" s="273"/>
      <c r="CV88" s="273"/>
      <c r="CW88" s="273"/>
      <c r="CX88" s="273"/>
      <c r="CY88" s="273"/>
      <c r="CZ88" s="273"/>
      <c r="DA88" s="273"/>
      <c r="DB88" s="273"/>
      <c r="DC88" s="273"/>
      <c r="DD88" s="273"/>
      <c r="DE88" s="273"/>
      <c r="DF88" s="273"/>
      <c r="DG88" s="273"/>
      <c r="DH88" s="273"/>
      <c r="DI88" s="273"/>
      <c r="DJ88" s="273"/>
      <c r="DK88" s="273"/>
      <c r="DL88" s="273"/>
      <c r="DM88" s="273"/>
      <c r="DN88" s="273"/>
      <c r="DO88" s="273"/>
      <c r="DP88" s="273"/>
      <c r="DQ88" s="273"/>
      <c r="DR88" s="273"/>
      <c r="DS88" s="273"/>
      <c r="DT88" s="273"/>
      <c r="DU88" s="273"/>
      <c r="DV88" s="273"/>
      <c r="DW88" s="273"/>
      <c r="DX88" s="273"/>
      <c r="DY88" s="273"/>
      <c r="DZ88" s="273"/>
      <c r="EA88" s="273"/>
      <c r="EB88" s="273"/>
      <c r="EC88" s="273"/>
      <c r="ED88" s="273"/>
      <c r="EE88" s="273"/>
      <c r="EF88" s="273"/>
      <c r="EG88" s="273"/>
      <c r="EH88" s="273"/>
      <c r="EI88" s="273"/>
      <c r="EJ88" s="273"/>
      <c r="EK88" s="273"/>
      <c r="EL88" s="273"/>
      <c r="EM88" s="273"/>
      <c r="EN88" s="273"/>
      <c r="EO88" s="273"/>
      <c r="EP88" s="273"/>
      <c r="EQ88" s="273"/>
      <c r="ER88" s="273"/>
      <c r="ES88" s="273"/>
      <c r="ET88" s="273"/>
      <c r="EU88" s="273"/>
      <c r="EV88" s="273"/>
      <c r="EW88" s="273"/>
      <c r="EX88" s="273"/>
      <c r="EY88" s="273"/>
      <c r="EZ88" s="273"/>
      <c r="FA88" s="273"/>
      <c r="FB88" s="273"/>
      <c r="FC88" s="273"/>
      <c r="FD88" s="273"/>
      <c r="FE88" s="273"/>
      <c r="FF88" s="273"/>
      <c r="FG88" s="273"/>
      <c r="FH88" s="273"/>
      <c r="FI88" s="273"/>
      <c r="FJ88" s="273"/>
      <c r="FK88" s="273"/>
      <c r="FL88" s="273"/>
      <c r="FM88" s="273"/>
      <c r="FN88" s="273"/>
      <c r="FO88" s="273"/>
      <c r="FP88" s="273"/>
      <c r="FQ88" s="273"/>
      <c r="FR88" s="273"/>
      <c r="FS88" s="273"/>
      <c r="FT88" s="273"/>
      <c r="FU88" s="273"/>
      <c r="FV88" s="273"/>
      <c r="FW88" s="273"/>
      <c r="FX88" s="273"/>
      <c r="FY88" s="273"/>
      <c r="FZ88" s="273"/>
      <c r="GA88" s="273"/>
      <c r="GB88" s="273"/>
      <c r="GC88" s="273"/>
      <c r="GD88" s="273"/>
      <c r="GE88" s="273"/>
      <c r="GF88" s="273"/>
      <c r="GG88" s="273"/>
      <c r="GH88" s="273"/>
      <c r="GI88" s="273"/>
      <c r="GJ88" s="273"/>
      <c r="GK88" s="273"/>
      <c r="GL88" s="273"/>
      <c r="GM88" s="273"/>
      <c r="GN88" s="273"/>
      <c r="GO88" s="273"/>
      <c r="GP88" s="273"/>
      <c r="GQ88" s="273"/>
      <c r="GR88" s="273"/>
      <c r="GS88" s="273"/>
      <c r="GT88" s="273"/>
      <c r="GU88" s="273"/>
      <c r="GV88" s="273"/>
      <c r="GW88" s="273"/>
      <c r="GX88" s="273"/>
      <c r="GY88" s="273"/>
      <c r="GZ88" s="273"/>
      <c r="HA88" s="273"/>
      <c r="HB88" s="273"/>
      <c r="HC88" s="273"/>
      <c r="HD88" s="273"/>
      <c r="HE88" s="273"/>
      <c r="HF88" s="273"/>
      <c r="HG88" s="273"/>
      <c r="HH88" s="273"/>
      <c r="HI88" s="273"/>
      <c r="HJ88" s="273"/>
      <c r="HK88" s="273"/>
      <c r="HL88" s="273"/>
      <c r="HM88" s="273"/>
      <c r="HN88" s="273"/>
      <c r="HO88" s="273"/>
      <c r="HP88" s="273"/>
      <c r="HQ88" s="273"/>
      <c r="HR88" s="273"/>
      <c r="HS88" s="273"/>
      <c r="HT88" s="273"/>
      <c r="HU88" s="273"/>
      <c r="HV88" s="273"/>
      <c r="HW88" s="273"/>
      <c r="HX88" s="273"/>
      <c r="HY88" s="273"/>
      <c r="HZ88" s="273"/>
      <c r="IA88" s="273"/>
      <c r="IB88" s="273"/>
      <c r="IC88" s="273"/>
      <c r="ID88" s="273"/>
      <c r="IE88" s="273"/>
      <c r="IF88" s="273"/>
      <c r="IG88" s="273"/>
      <c r="IH88" s="273"/>
      <c r="II88" s="273"/>
      <c r="IJ88" s="273"/>
      <c r="IK88" s="273"/>
      <c r="IL88" s="273"/>
      <c r="IM88" s="273"/>
      <c r="IN88" s="273"/>
      <c r="IO88" s="273"/>
      <c r="IP88" s="273"/>
      <c r="IQ88" s="273"/>
      <c r="IR88" s="273"/>
      <c r="IS88" s="273"/>
      <c r="IT88" s="273"/>
      <c r="IU88" s="273"/>
      <c r="IV88" s="273"/>
      <c r="IW88" s="273"/>
      <c r="IX88" s="273"/>
      <c r="IY88" s="273"/>
      <c r="IZ88" s="273"/>
      <c r="JA88" s="273"/>
      <c r="JB88" s="273"/>
      <c r="JC88" s="273"/>
      <c r="JD88" s="273"/>
      <c r="JE88" s="273"/>
      <c r="JF88" s="273"/>
      <c r="JG88" s="273"/>
      <c r="JH88" s="273"/>
      <c r="JI88" s="273"/>
      <c r="JJ88" s="273"/>
      <c r="JK88" s="273"/>
      <c r="JL88" s="273"/>
      <c r="JM88" s="273"/>
      <c r="JN88" s="273"/>
      <c r="JO88" s="273"/>
      <c r="JP88" s="273"/>
      <c r="JQ88" s="273"/>
      <c r="JR88" s="273"/>
      <c r="JS88" s="273"/>
      <c r="JT88" s="273"/>
      <c r="JU88" s="273"/>
      <c r="JV88" s="273"/>
      <c r="JW88" s="273"/>
      <c r="JX88" s="273"/>
      <c r="JY88" s="273"/>
      <c r="JZ88" s="273"/>
      <c r="KA88" s="273"/>
      <c r="KB88" s="273"/>
      <c r="KC88" s="273"/>
      <c r="KD88" s="273"/>
      <c r="KE88" s="273"/>
      <c r="KF88" s="273"/>
      <c r="KG88" s="273"/>
      <c r="KH88" s="273"/>
      <c r="KI88" s="273"/>
      <c r="KJ88" s="273"/>
      <c r="KK88" s="273"/>
      <c r="KL88" s="273"/>
      <c r="KM88" s="273"/>
      <c r="KN88" s="273"/>
      <c r="KO88" s="273"/>
      <c r="KP88" s="273"/>
      <c r="KQ88" s="273"/>
      <c r="KR88" s="273"/>
      <c r="KS88" s="273"/>
      <c r="KT88" s="273"/>
      <c r="KU88" s="273"/>
      <c r="KV88" s="273"/>
      <c r="KW88" s="273"/>
      <c r="KX88" s="273"/>
      <c r="KY88" s="273"/>
      <c r="KZ88" s="273"/>
      <c r="LA88" s="273"/>
      <c r="LB88" s="273"/>
      <c r="LC88" s="273"/>
      <c r="LD88" s="273"/>
      <c r="LE88" s="273"/>
      <c r="LF88" s="273"/>
      <c r="LG88" s="273"/>
      <c r="LH88" s="273"/>
      <c r="LI88" s="273"/>
      <c r="LJ88" s="273"/>
      <c r="LK88" s="273"/>
      <c r="LL88" s="273"/>
      <c r="LM88" s="273"/>
      <c r="LN88" s="273"/>
      <c r="LO88" s="273"/>
      <c r="LP88" s="273"/>
      <c r="LQ88" s="273"/>
      <c r="LR88" s="273"/>
      <c r="LS88" s="273"/>
      <c r="LT88" s="273"/>
      <c r="LU88" s="273"/>
      <c r="LV88" s="273"/>
      <c r="LW88" s="273"/>
      <c r="LX88" s="273"/>
      <c r="LY88" s="273"/>
      <c r="LZ88" s="273"/>
      <c r="MA88" s="273"/>
      <c r="MB88" s="273"/>
      <c r="MC88" s="273"/>
      <c r="MD88" s="273"/>
      <c r="ME88" s="273"/>
      <c r="MF88" s="273"/>
      <c r="MG88" s="273"/>
      <c r="MH88" s="273"/>
      <c r="MI88" s="273"/>
      <c r="MJ88" s="273"/>
      <c r="MK88" s="273"/>
      <c r="ML88" s="273"/>
      <c r="MM88" s="273"/>
      <c r="MN88" s="273"/>
      <c r="MO88" s="273"/>
      <c r="MP88" s="273"/>
      <c r="MQ88" s="273"/>
      <c r="MR88" s="273"/>
      <c r="MS88" s="273"/>
      <c r="MT88" s="273"/>
      <c r="MU88" s="273"/>
      <c r="MV88" s="273"/>
      <c r="MW88" s="273"/>
      <c r="MX88" s="273"/>
      <c r="MY88" s="273"/>
      <c r="MZ88" s="273"/>
      <c r="NA88" s="273"/>
      <c r="NB88" s="273"/>
      <c r="NC88" s="273"/>
      <c r="ND88" s="273"/>
      <c r="NE88" s="273"/>
      <c r="NF88" s="273"/>
      <c r="NG88" s="273"/>
      <c r="NH88" s="273"/>
      <c r="NI88" s="273"/>
      <c r="NJ88" s="273"/>
      <c r="NK88" s="273"/>
      <c r="NL88" s="273"/>
      <c r="NM88" s="273"/>
      <c r="NN88" s="273"/>
      <c r="NO88" s="273"/>
      <c r="NP88" s="273"/>
      <c r="NQ88" s="273"/>
      <c r="NR88" s="273"/>
      <c r="NS88" s="273"/>
      <c r="NT88" s="273"/>
      <c r="NU88" s="273"/>
      <c r="NV88" s="273"/>
      <c r="NW88" s="273"/>
      <c r="NX88" s="273"/>
      <c r="NY88" s="273"/>
      <c r="NZ88" s="273"/>
      <c r="OA88" s="273"/>
      <c r="OB88" s="273"/>
      <c r="OC88" s="273"/>
      <c r="OD88" s="273"/>
      <c r="OE88" s="273"/>
      <c r="OF88" s="273"/>
      <c r="OG88" s="273"/>
      <c r="OH88" s="273"/>
      <c r="OI88" s="273"/>
      <c r="OJ88" s="273"/>
      <c r="OK88" s="273"/>
      <c r="OL88" s="273"/>
      <c r="OM88" s="273"/>
      <c r="ON88" s="273"/>
      <c r="OO88" s="273"/>
      <c r="OP88" s="273"/>
      <c r="OQ88" s="273"/>
      <c r="OR88" s="273"/>
      <c r="OS88" s="273"/>
      <c r="OT88" s="273"/>
      <c r="OU88" s="273"/>
      <c r="OV88" s="273"/>
      <c r="OW88" s="273"/>
      <c r="OX88" s="273"/>
      <c r="OY88" s="273"/>
      <c r="OZ88" s="273"/>
      <c r="PA88" s="273"/>
      <c r="PB88" s="273"/>
      <c r="PC88" s="273"/>
      <c r="PD88" s="273"/>
      <c r="PE88" s="273"/>
      <c r="PF88" s="273"/>
      <c r="PG88" s="273"/>
      <c r="PH88" s="273"/>
      <c r="PI88" s="273"/>
      <c r="PJ88" s="273"/>
      <c r="PK88" s="273"/>
      <c r="PL88" s="273"/>
      <c r="PM88" s="273"/>
      <c r="PN88" s="273"/>
      <c r="PO88" s="273"/>
      <c r="PP88" s="273"/>
      <c r="PQ88" s="273"/>
      <c r="PR88" s="273"/>
      <c r="PS88" s="273"/>
      <c r="PT88" s="273"/>
      <c r="PU88" s="273"/>
      <c r="PV88" s="273"/>
      <c r="PW88" s="273"/>
      <c r="PX88" s="273"/>
      <c r="PY88" s="273"/>
      <c r="PZ88" s="273"/>
      <c r="QA88" s="273"/>
      <c r="QB88" s="273"/>
      <c r="QC88" s="273"/>
      <c r="QD88" s="273"/>
      <c r="QE88" s="273"/>
      <c r="QF88" s="273"/>
      <c r="QG88" s="273"/>
      <c r="QH88" s="273"/>
      <c r="QI88" s="273"/>
      <c r="QJ88" s="273"/>
      <c r="QK88" s="273"/>
      <c r="QL88" s="273"/>
      <c r="QM88" s="273"/>
      <c r="QN88" s="273"/>
      <c r="QO88" s="273"/>
      <c r="QP88" s="273"/>
      <c r="QQ88" s="273"/>
      <c r="QR88" s="273"/>
      <c r="QS88" s="273"/>
      <c r="QT88" s="273"/>
      <c r="QU88" s="273"/>
      <c r="QV88" s="273"/>
      <c r="QW88" s="273"/>
      <c r="QX88" s="273"/>
      <c r="QY88" s="273"/>
      <c r="QZ88" s="273"/>
      <c r="RA88" s="273"/>
      <c r="RB88" s="273"/>
      <c r="RC88" s="273"/>
      <c r="RD88" s="273"/>
      <c r="RE88" s="273"/>
      <c r="RF88" s="273"/>
      <c r="RG88" s="273"/>
      <c r="RH88" s="273"/>
      <c r="RI88" s="273"/>
      <c r="RJ88" s="273"/>
      <c r="RK88" s="273"/>
      <c r="RL88" s="273"/>
      <c r="RM88" s="273"/>
      <c r="RN88" s="273"/>
      <c r="RO88" s="273"/>
      <c r="RP88" s="273"/>
      <c r="RQ88" s="273"/>
      <c r="RR88" s="273"/>
      <c r="RS88" s="273"/>
      <c r="RT88" s="273"/>
      <c r="RU88" s="273"/>
      <c r="RV88" s="273"/>
      <c r="RW88" s="273"/>
      <c r="RX88" s="273"/>
      <c r="RY88" s="273"/>
      <c r="RZ88" s="273"/>
      <c r="SA88" s="273"/>
      <c r="SB88" s="273"/>
      <c r="SC88" s="273"/>
      <c r="SD88" s="273"/>
      <c r="SE88" s="273"/>
      <c r="SF88" s="273"/>
      <c r="SG88" s="273"/>
      <c r="SH88" s="273"/>
      <c r="SI88" s="273"/>
      <c r="SJ88" s="273"/>
      <c r="SK88" s="273"/>
      <c r="SL88" s="273"/>
      <c r="SM88" s="273"/>
      <c r="SN88" s="273"/>
      <c r="SO88" s="273"/>
      <c r="SP88" s="273"/>
      <c r="SQ88" s="273"/>
      <c r="SR88" s="273"/>
      <c r="SS88" s="273"/>
      <c r="ST88" s="273"/>
      <c r="SU88" s="273"/>
      <c r="SV88" s="273"/>
      <c r="SW88" s="273"/>
      <c r="SX88" s="273"/>
      <c r="SY88" s="273"/>
      <c r="SZ88" s="273"/>
      <c r="TA88" s="273"/>
      <c r="TB88" s="273"/>
      <c r="TC88" s="273"/>
      <c r="TD88" s="273"/>
      <c r="TE88" s="273"/>
      <c r="TF88" s="273"/>
      <c r="TG88" s="273"/>
      <c r="TH88" s="273"/>
      <c r="TI88" s="273"/>
      <c r="TJ88" s="273"/>
      <c r="TK88" s="273"/>
      <c r="TL88" s="273"/>
      <c r="TM88" s="273"/>
      <c r="TN88" s="273"/>
      <c r="TO88" s="273"/>
      <c r="TP88" s="273"/>
      <c r="TQ88" s="273"/>
      <c r="TR88" s="273"/>
      <c r="TS88" s="273"/>
      <c r="TT88" s="273"/>
      <c r="TU88" s="273"/>
      <c r="TV88" s="273"/>
      <c r="TW88" s="273"/>
      <c r="TX88" s="273"/>
      <c r="TY88" s="273"/>
      <c r="TZ88" s="273"/>
      <c r="UA88" s="273"/>
      <c r="UB88" s="273"/>
      <c r="UC88" s="273"/>
      <c r="UD88" s="273"/>
      <c r="UE88" s="273"/>
      <c r="UF88" s="273"/>
      <c r="UG88" s="273"/>
      <c r="UH88" s="273"/>
      <c r="UI88" s="273"/>
      <c r="UJ88" s="273"/>
      <c r="UK88" s="273"/>
      <c r="UL88" s="273"/>
      <c r="UM88" s="273"/>
      <c r="UN88" s="273"/>
      <c r="UO88" s="273"/>
      <c r="UP88" s="273"/>
      <c r="UQ88" s="273"/>
      <c r="UR88" s="273"/>
      <c r="US88" s="273"/>
      <c r="UT88" s="273"/>
      <c r="UU88" s="273"/>
      <c r="UV88" s="273"/>
      <c r="UW88" s="273"/>
      <c r="UX88" s="273"/>
      <c r="UY88" s="273"/>
      <c r="UZ88" s="273"/>
      <c r="VA88" s="273"/>
      <c r="VB88" s="273"/>
      <c r="VC88" s="273"/>
      <c r="VD88" s="273"/>
      <c r="VE88" s="273"/>
      <c r="VF88" s="273"/>
      <c r="VG88" s="273"/>
      <c r="VH88" s="273"/>
      <c r="VI88" s="273"/>
      <c r="VJ88" s="273"/>
      <c r="VK88" s="273"/>
      <c r="VL88" s="273"/>
      <c r="VM88" s="273"/>
      <c r="VN88" s="273"/>
      <c r="VO88" s="273"/>
      <c r="VP88" s="273"/>
      <c r="VQ88" s="273"/>
      <c r="VR88" s="273"/>
      <c r="VS88" s="273"/>
      <c r="VT88" s="273"/>
      <c r="VU88" s="273"/>
      <c r="VV88" s="273"/>
      <c r="VW88" s="273"/>
      <c r="VX88" s="273"/>
      <c r="VY88" s="273"/>
      <c r="VZ88" s="273"/>
      <c r="WA88" s="273"/>
      <c r="WB88" s="273"/>
      <c r="WC88" s="273"/>
      <c r="WD88" s="273"/>
      <c r="WE88" s="273"/>
      <c r="WF88" s="273"/>
      <c r="WG88" s="273"/>
      <c r="WH88" s="273"/>
      <c r="WI88" s="273"/>
      <c r="WJ88" s="273"/>
      <c r="WK88" s="273"/>
      <c r="WL88" s="273"/>
      <c r="WM88" s="273"/>
      <c r="WN88" s="273"/>
      <c r="WO88" s="273"/>
      <c r="WP88" s="273"/>
      <c r="WQ88" s="273"/>
      <c r="WR88" s="273"/>
      <c r="WS88" s="273"/>
      <c r="WT88" s="273"/>
      <c r="WU88" s="273"/>
      <c r="WV88" s="273"/>
      <c r="WW88" s="273"/>
      <c r="WX88" s="273"/>
      <c r="WY88" s="273"/>
      <c r="WZ88" s="273"/>
      <c r="XA88" s="273"/>
      <c r="XB88" s="273"/>
      <c r="XC88" s="273"/>
      <c r="XD88" s="273"/>
      <c r="XE88" s="273"/>
      <c r="XF88" s="273"/>
      <c r="XG88" s="273"/>
      <c r="XH88" s="273"/>
      <c r="XI88" s="273"/>
      <c r="XJ88" s="273"/>
      <c r="XK88" s="273"/>
      <c r="XL88" s="273"/>
      <c r="XM88" s="273"/>
      <c r="XN88" s="273"/>
      <c r="XO88" s="273"/>
      <c r="XP88" s="273"/>
      <c r="XQ88" s="273"/>
      <c r="XR88" s="273"/>
      <c r="XS88" s="273"/>
      <c r="XT88" s="273"/>
      <c r="XU88" s="273"/>
      <c r="XV88" s="273"/>
      <c r="XW88" s="273"/>
      <c r="XX88" s="273"/>
      <c r="XY88" s="273"/>
      <c r="XZ88" s="273"/>
      <c r="YA88" s="273"/>
      <c r="YB88" s="273"/>
      <c r="YC88" s="273"/>
      <c r="YD88" s="273"/>
      <c r="YE88" s="273"/>
      <c r="YF88" s="273"/>
      <c r="YG88" s="273"/>
      <c r="YH88" s="273"/>
      <c r="YI88" s="273"/>
      <c r="YJ88" s="273"/>
      <c r="YK88" s="273"/>
      <c r="YL88" s="273"/>
      <c r="YM88" s="273"/>
      <c r="YN88" s="273"/>
      <c r="YO88" s="273"/>
      <c r="YP88" s="273"/>
      <c r="YQ88" s="273"/>
      <c r="YR88" s="273"/>
      <c r="YS88" s="273"/>
      <c r="YT88" s="273"/>
      <c r="YU88" s="273"/>
      <c r="YV88" s="273"/>
      <c r="YW88" s="273"/>
      <c r="YX88" s="273"/>
      <c r="YY88" s="273"/>
      <c r="YZ88" s="273"/>
      <c r="ZA88" s="273"/>
      <c r="ZB88" s="273"/>
      <c r="ZC88" s="273"/>
      <c r="ZD88" s="273"/>
      <c r="ZE88" s="273"/>
      <c r="ZF88" s="273"/>
      <c r="ZG88" s="273"/>
      <c r="ZH88" s="273"/>
      <c r="ZI88" s="273"/>
      <c r="ZJ88" s="273"/>
      <c r="ZK88" s="273"/>
      <c r="ZL88" s="273"/>
      <c r="ZM88" s="273"/>
      <c r="ZN88" s="273"/>
      <c r="ZO88" s="273"/>
      <c r="ZP88" s="273"/>
      <c r="ZQ88" s="273"/>
      <c r="ZR88" s="273"/>
      <c r="ZS88" s="273"/>
      <c r="ZT88" s="273"/>
      <c r="ZU88" s="273"/>
      <c r="ZV88" s="273"/>
      <c r="ZW88" s="273"/>
      <c r="ZX88" s="273"/>
      <c r="ZY88" s="273"/>
      <c r="ZZ88" s="273"/>
      <c r="AAA88" s="273"/>
      <c r="AAB88" s="273"/>
      <c r="AAC88" s="273"/>
      <c r="AAD88" s="273"/>
      <c r="AAE88" s="273"/>
      <c r="AAF88" s="273"/>
      <c r="AAG88" s="273"/>
      <c r="AAH88" s="273"/>
      <c r="AAI88" s="273"/>
      <c r="AAJ88" s="273"/>
      <c r="AAK88" s="273"/>
      <c r="AAL88" s="273"/>
      <c r="AAM88" s="273"/>
      <c r="AAN88" s="273"/>
      <c r="AAO88" s="273"/>
      <c r="AAP88" s="273"/>
      <c r="AAQ88" s="273"/>
      <c r="AAR88" s="273"/>
      <c r="AAS88" s="273"/>
      <c r="AAT88" s="273"/>
      <c r="AAU88" s="273"/>
      <c r="AAV88" s="273"/>
      <c r="AAW88" s="273"/>
      <c r="AAX88" s="273"/>
      <c r="AAY88" s="273"/>
      <c r="AAZ88" s="273"/>
      <c r="ABA88" s="273"/>
      <c r="ABB88" s="273"/>
      <c r="ABC88" s="273"/>
      <c r="ABD88" s="273"/>
      <c r="ABE88" s="273"/>
      <c r="ABF88" s="273"/>
      <c r="ABG88" s="273"/>
      <c r="ABH88" s="273"/>
      <c r="ABI88" s="273"/>
      <c r="ABJ88" s="273"/>
      <c r="ABK88" s="273"/>
      <c r="ABL88" s="273"/>
      <c r="ABM88" s="273"/>
      <c r="ABN88" s="273"/>
      <c r="ABO88" s="273"/>
      <c r="ABP88" s="273"/>
      <c r="ABQ88" s="273"/>
      <c r="ABR88" s="273"/>
      <c r="ABS88" s="273"/>
      <c r="ABT88" s="273"/>
      <c r="ABU88" s="273"/>
      <c r="ABV88" s="273"/>
      <c r="ABW88" s="273"/>
      <c r="ABX88" s="273"/>
      <c r="ABY88" s="273"/>
      <c r="ABZ88" s="273"/>
      <c r="ACA88" s="273"/>
      <c r="ACB88" s="273"/>
      <c r="ACC88" s="273"/>
      <c r="ACD88" s="273"/>
      <c r="ACE88" s="273"/>
      <c r="ACF88" s="273"/>
      <c r="ACG88" s="273"/>
      <c r="ACH88" s="273"/>
      <c r="ACI88" s="273"/>
      <c r="ACJ88" s="273"/>
      <c r="ACK88" s="273"/>
      <c r="ACL88" s="273"/>
      <c r="ACM88" s="273"/>
      <c r="ACN88" s="273"/>
      <c r="ACO88" s="273"/>
      <c r="ACP88" s="273"/>
      <c r="ACQ88" s="273"/>
      <c r="ACR88" s="273"/>
      <c r="ACS88" s="273"/>
      <c r="ACT88" s="273"/>
      <c r="ACU88" s="273"/>
      <c r="ACV88" s="273"/>
      <c r="ACW88" s="273"/>
      <c r="ACX88" s="273"/>
      <c r="ACY88" s="273"/>
      <c r="ACZ88" s="273"/>
      <c r="ADA88" s="273"/>
      <c r="ADB88" s="273"/>
      <c r="ADC88" s="273"/>
      <c r="ADD88" s="273"/>
      <c r="ADE88" s="273"/>
      <c r="ADF88" s="273"/>
      <c r="ADG88" s="273"/>
      <c r="ADH88" s="273"/>
      <c r="ADI88" s="273"/>
      <c r="ADJ88" s="273"/>
      <c r="ADK88" s="273"/>
      <c r="ADL88" s="273"/>
      <c r="ADM88" s="273"/>
      <c r="ADN88" s="273"/>
      <c r="ADO88" s="273"/>
      <c r="ADP88" s="273"/>
      <c r="ADQ88" s="273"/>
      <c r="ADR88" s="273"/>
      <c r="ADS88" s="273"/>
      <c r="ADT88" s="273"/>
      <c r="ADU88" s="273"/>
      <c r="ADV88" s="273"/>
      <c r="ADW88" s="273"/>
      <c r="ADX88" s="273"/>
      <c r="ADY88" s="273"/>
      <c r="ADZ88" s="273"/>
      <c r="AEA88" s="273"/>
      <c r="AEB88" s="273"/>
      <c r="AEC88" s="273"/>
      <c r="AED88" s="273"/>
      <c r="AEE88" s="273"/>
      <c r="AEF88" s="273"/>
      <c r="AEG88" s="273"/>
      <c r="AEH88" s="273"/>
      <c r="AEI88" s="273"/>
      <c r="AEJ88" s="273"/>
      <c r="AEK88" s="273"/>
      <c r="AEL88" s="273"/>
      <c r="AEM88" s="273"/>
      <c r="AEN88" s="273"/>
      <c r="AEO88" s="273"/>
      <c r="AEP88" s="273"/>
      <c r="AEQ88" s="273"/>
      <c r="AER88" s="273"/>
      <c r="AES88" s="273"/>
      <c r="AET88" s="273"/>
      <c r="AEU88" s="273"/>
      <c r="AEV88" s="273"/>
      <c r="AEW88" s="273"/>
      <c r="AEX88" s="273"/>
      <c r="AEY88" s="273"/>
      <c r="AEZ88" s="273"/>
      <c r="AFA88" s="273"/>
      <c r="AFB88" s="273"/>
      <c r="AFC88" s="273"/>
      <c r="AFD88" s="273"/>
      <c r="AFE88" s="273"/>
      <c r="AFF88" s="273"/>
      <c r="AFG88" s="273"/>
      <c r="AFH88" s="273"/>
      <c r="AFI88" s="273"/>
      <c r="AFJ88" s="273"/>
      <c r="AFK88" s="273"/>
      <c r="AFL88" s="273"/>
      <c r="AFM88" s="273"/>
      <c r="AFN88" s="273"/>
      <c r="AFO88" s="273"/>
      <c r="AFP88" s="273"/>
      <c r="AFQ88" s="273"/>
      <c r="AFR88" s="273"/>
      <c r="AFS88" s="273"/>
      <c r="AFT88" s="273"/>
      <c r="AFU88" s="273"/>
      <c r="AFV88" s="273"/>
      <c r="AFW88" s="273"/>
      <c r="AFX88" s="273"/>
      <c r="AFY88" s="273"/>
      <c r="AFZ88" s="273"/>
      <c r="AGA88" s="273"/>
      <c r="AGB88" s="273"/>
      <c r="AGC88" s="273"/>
      <c r="AGD88" s="273"/>
      <c r="AGE88" s="273"/>
      <c r="AGF88" s="273"/>
      <c r="AGG88" s="273"/>
      <c r="AGH88" s="273"/>
      <c r="AGI88" s="273"/>
      <c r="AGJ88" s="273"/>
      <c r="AGK88" s="273"/>
      <c r="AGL88" s="273"/>
      <c r="AGM88" s="273"/>
      <c r="AGN88" s="273"/>
      <c r="AGO88" s="273"/>
      <c r="AGP88" s="273"/>
      <c r="AGQ88" s="273"/>
      <c r="AGR88" s="273"/>
      <c r="AGS88" s="273"/>
      <c r="AGT88" s="273"/>
      <c r="AGU88" s="273"/>
      <c r="AGV88" s="273"/>
      <c r="AGW88" s="273"/>
      <c r="AGX88" s="273"/>
      <c r="AGY88" s="273"/>
      <c r="AGZ88" s="273"/>
      <c r="AHA88" s="273"/>
      <c r="AHB88" s="273"/>
      <c r="AHC88" s="273"/>
      <c r="AHD88" s="273"/>
      <c r="AHE88" s="273"/>
      <c r="AHF88" s="273"/>
      <c r="AHG88" s="273"/>
      <c r="AHH88" s="273"/>
      <c r="AHI88" s="273"/>
      <c r="AHJ88" s="273"/>
      <c r="AHK88" s="273"/>
      <c r="AHL88" s="273"/>
      <c r="AHM88" s="273"/>
      <c r="AHN88" s="273"/>
      <c r="AHO88" s="273"/>
      <c r="AHP88" s="273"/>
      <c r="AHQ88" s="273"/>
      <c r="AHR88" s="273"/>
      <c r="AHS88" s="273"/>
      <c r="AHT88" s="273"/>
      <c r="AHU88" s="273"/>
      <c r="AHV88" s="273"/>
      <c r="AHW88" s="273"/>
      <c r="AHX88" s="273"/>
      <c r="AHY88" s="273"/>
      <c r="AHZ88" s="273"/>
      <c r="AIA88" s="273"/>
      <c r="AIB88" s="273"/>
      <c r="AIC88" s="273"/>
      <c r="AID88" s="273"/>
      <c r="AIE88" s="273"/>
      <c r="AIF88" s="273"/>
      <c r="AIG88" s="273"/>
      <c r="AIH88" s="273"/>
      <c r="AII88" s="273"/>
      <c r="AIJ88" s="273"/>
      <c r="AIK88" s="273"/>
      <c r="AIL88" s="273"/>
      <c r="AIM88" s="273"/>
      <c r="AIN88" s="273"/>
      <c r="AIO88" s="273"/>
      <c r="AIP88" s="273"/>
      <c r="AIQ88" s="273"/>
      <c r="AIR88" s="273"/>
      <c r="AIS88" s="273"/>
      <c r="AIT88" s="273"/>
      <c r="AIU88" s="273"/>
      <c r="AIV88" s="273"/>
      <c r="AIW88" s="273"/>
      <c r="AIX88" s="273"/>
      <c r="AIY88" s="273"/>
      <c r="AIZ88" s="273"/>
      <c r="AJA88" s="273"/>
      <c r="AJB88" s="273"/>
      <c r="AJC88" s="273"/>
      <c r="AJD88" s="273"/>
      <c r="AJE88" s="273"/>
      <c r="AJF88" s="273"/>
      <c r="AJG88" s="273"/>
      <c r="AJH88" s="273"/>
      <c r="AJI88" s="273"/>
      <c r="AJJ88" s="273"/>
      <c r="AJK88" s="273"/>
      <c r="AJL88" s="273"/>
      <c r="AJM88" s="273"/>
      <c r="AJN88" s="273"/>
      <c r="AJO88" s="273"/>
      <c r="AJP88" s="273"/>
      <c r="AJQ88" s="273"/>
      <c r="AJR88" s="273"/>
      <c r="AJS88" s="273"/>
      <c r="AJT88" s="273"/>
      <c r="AJU88" s="273"/>
      <c r="AJV88" s="273"/>
      <c r="AJW88" s="273"/>
      <c r="AJX88" s="273"/>
      <c r="AJY88" s="273"/>
      <c r="AJZ88" s="273"/>
      <c r="AKA88" s="273"/>
      <c r="AKB88" s="273"/>
      <c r="AKC88" s="273"/>
      <c r="AKD88" s="273"/>
      <c r="AKE88" s="273"/>
      <c r="AKF88" s="273"/>
      <c r="AKG88" s="273"/>
      <c r="AKH88" s="273"/>
      <c r="AKI88" s="273"/>
      <c r="AKJ88" s="273"/>
      <c r="AKK88" s="273"/>
      <c r="AKL88" s="273"/>
      <c r="AKM88" s="273"/>
      <c r="AKN88" s="273"/>
      <c r="AKO88" s="273"/>
      <c r="AKP88" s="273"/>
      <c r="AKQ88" s="273"/>
      <c r="AKR88" s="273"/>
      <c r="AKS88" s="273"/>
      <c r="AKT88" s="273"/>
      <c r="AKU88" s="273"/>
      <c r="AKV88" s="273"/>
      <c r="AKW88" s="273"/>
      <c r="AKX88" s="273"/>
      <c r="AKY88" s="273"/>
      <c r="AKZ88" s="273"/>
      <c r="ALA88" s="273"/>
      <c r="ALB88" s="273"/>
      <c r="ALC88" s="273"/>
      <c r="ALD88" s="273"/>
      <c r="ALE88" s="273"/>
      <c r="ALF88" s="273"/>
      <c r="ALG88" s="273"/>
      <c r="ALH88" s="273"/>
      <c r="ALI88" s="273"/>
      <c r="ALJ88" s="273"/>
      <c r="ALK88" s="273"/>
      <c r="ALL88" s="273"/>
      <c r="ALM88" s="273"/>
      <c r="ALN88" s="273"/>
      <c r="ALO88" s="273"/>
      <c r="ALP88" s="273"/>
      <c r="ALQ88" s="273"/>
      <c r="ALR88" s="273"/>
      <c r="ALS88" s="273"/>
      <c r="ALT88" s="273"/>
      <c r="ALU88" s="273"/>
      <c r="ALV88" s="273"/>
      <c r="ALW88" s="273"/>
      <c r="ALX88" s="273"/>
      <c r="ALY88" s="273"/>
      <c r="ALZ88" s="273"/>
      <c r="AMA88" s="273"/>
      <c r="AMB88" s="273"/>
      <c r="AMC88" s="273"/>
      <c r="AMD88" s="273"/>
      <c r="AME88" s="273"/>
      <c r="AMF88" s="273"/>
      <c r="AMG88" s="273"/>
      <c r="AMH88" s="273"/>
      <c r="AMI88" s="273"/>
      <c r="AMJ88" s="273"/>
    </row>
    <row r="89" spans="1:1024" ht="11.25" customHeight="1" x14ac:dyDescent="0.2">
      <c r="A89" s="341">
        <v>78</v>
      </c>
      <c r="B89" s="342">
        <v>0.5</v>
      </c>
      <c r="C89" s="368"/>
      <c r="D89" s="1627"/>
      <c r="E89" s="344" t="s">
        <v>50</v>
      </c>
      <c r="F89" s="383"/>
      <c r="G89" s="383"/>
      <c r="H89" s="359"/>
      <c r="I89" s="359"/>
      <c r="J89" s="384"/>
      <c r="K89" s="348"/>
      <c r="L89" s="348"/>
      <c r="M89" s="348"/>
      <c r="N89" s="348"/>
      <c r="O89" s="348"/>
      <c r="P89" s="349"/>
      <c r="Q89" s="349"/>
      <c r="R89" s="367"/>
      <c r="S89" s="351"/>
      <c r="T89" s="362">
        <v>78</v>
      </c>
      <c r="U89" s="1624"/>
      <c r="V89" s="363" t="s">
        <v>50</v>
      </c>
      <c r="W89" s="383"/>
      <c r="X89" s="383"/>
      <c r="Y89" s="359"/>
      <c r="Z89" s="359"/>
      <c r="AA89" s="384"/>
      <c r="AB89" s="364"/>
      <c r="AC89" s="355"/>
      <c r="AD89" s="355"/>
      <c r="AE89" s="356"/>
      <c r="AF89" s="365"/>
      <c r="AG89" s="365"/>
      <c r="AH89" s="365"/>
      <c r="AI89" s="365"/>
      <c r="AJ89" s="365"/>
      <c r="AK89" s="365"/>
      <c r="AL89" s="365"/>
      <c r="AM89" s="365"/>
      <c r="AN89" s="365"/>
      <c r="AO89" s="365"/>
      <c r="AP89" s="365"/>
      <c r="AQ89" s="365"/>
      <c r="AR89" s="358"/>
      <c r="AS89" s="358"/>
      <c r="AT89" s="359"/>
      <c r="AU89" s="359"/>
      <c r="AV89" s="359"/>
      <c r="AW89" s="359"/>
      <c r="AX89" s="359"/>
      <c r="AY89" s="359"/>
      <c r="AZ89" s="359"/>
      <c r="BA89" s="359"/>
      <c r="BB89" s="364"/>
      <c r="BC89" s="364"/>
      <c r="BD89" s="355"/>
      <c r="BE89" s="355"/>
      <c r="BF89" s="273"/>
      <c r="BG89" s="273"/>
      <c r="BH89" s="273"/>
      <c r="BI89" s="273"/>
      <c r="BJ89" s="273"/>
      <c r="BK89" s="273"/>
      <c r="BL89" s="273"/>
      <c r="BM89" s="273"/>
      <c r="BN89" s="273"/>
      <c r="BO89" s="273"/>
      <c r="BP89" s="273"/>
      <c r="BQ89" s="273"/>
      <c r="BR89" s="273"/>
      <c r="BS89" s="273"/>
      <c r="BT89" s="273"/>
      <c r="BU89" s="273"/>
      <c r="BV89" s="273"/>
      <c r="BW89" s="273"/>
      <c r="BX89" s="273"/>
      <c r="BY89" s="273"/>
      <c r="BZ89" s="273"/>
      <c r="CA89" s="273"/>
      <c r="CB89" s="273"/>
      <c r="CC89" s="273"/>
      <c r="CD89" s="273"/>
      <c r="CE89" s="273"/>
      <c r="CF89" s="273"/>
      <c r="CG89" s="273"/>
      <c r="CH89" s="273"/>
      <c r="CI89" s="273"/>
      <c r="CJ89" s="273"/>
      <c r="CK89" s="273"/>
      <c r="CL89" s="273"/>
      <c r="CM89" s="273"/>
      <c r="CN89" s="273"/>
      <c r="CO89" s="273"/>
      <c r="CP89" s="273"/>
      <c r="CQ89" s="273"/>
      <c r="CR89" s="273"/>
      <c r="CS89" s="273"/>
      <c r="CT89" s="273"/>
      <c r="CU89" s="273"/>
      <c r="CV89" s="273"/>
      <c r="CW89" s="273"/>
      <c r="CX89" s="273"/>
      <c r="CY89" s="273"/>
      <c r="CZ89" s="273"/>
      <c r="DA89" s="273"/>
      <c r="DB89" s="273"/>
      <c r="DC89" s="273"/>
      <c r="DD89" s="273"/>
      <c r="DE89" s="273"/>
      <c r="DF89" s="273"/>
      <c r="DG89" s="273"/>
      <c r="DH89" s="273"/>
      <c r="DI89" s="273"/>
      <c r="DJ89" s="273"/>
      <c r="DK89" s="273"/>
      <c r="DL89" s="273"/>
      <c r="DM89" s="273"/>
      <c r="DN89" s="273"/>
      <c r="DO89" s="273"/>
      <c r="DP89" s="273"/>
      <c r="DQ89" s="273"/>
      <c r="DR89" s="273"/>
      <c r="DS89" s="273"/>
      <c r="DT89" s="273"/>
      <c r="DU89" s="273"/>
      <c r="DV89" s="273"/>
      <c r="DW89" s="273"/>
      <c r="DX89" s="273"/>
      <c r="DY89" s="273"/>
      <c r="DZ89" s="273"/>
      <c r="EA89" s="273"/>
      <c r="EB89" s="273"/>
      <c r="EC89" s="273"/>
      <c r="ED89" s="273"/>
      <c r="EE89" s="273"/>
      <c r="EF89" s="273"/>
      <c r="EG89" s="273"/>
      <c r="EH89" s="273"/>
      <c r="EI89" s="273"/>
      <c r="EJ89" s="273"/>
      <c r="EK89" s="273"/>
      <c r="EL89" s="273"/>
      <c r="EM89" s="273"/>
      <c r="EN89" s="273"/>
      <c r="EO89" s="273"/>
      <c r="EP89" s="273"/>
      <c r="EQ89" s="273"/>
      <c r="ER89" s="273"/>
      <c r="ES89" s="273"/>
      <c r="ET89" s="273"/>
      <c r="EU89" s="273"/>
      <c r="EV89" s="273"/>
      <c r="EW89" s="273"/>
      <c r="EX89" s="273"/>
      <c r="EY89" s="273"/>
      <c r="EZ89" s="273"/>
      <c r="FA89" s="273"/>
      <c r="FB89" s="273"/>
      <c r="FC89" s="273"/>
      <c r="FD89" s="273"/>
      <c r="FE89" s="273"/>
      <c r="FF89" s="273"/>
      <c r="FG89" s="273"/>
      <c r="FH89" s="273"/>
      <c r="FI89" s="273"/>
      <c r="FJ89" s="273"/>
      <c r="FK89" s="273"/>
      <c r="FL89" s="273"/>
      <c r="FM89" s="273"/>
      <c r="FN89" s="273"/>
      <c r="FO89" s="273"/>
      <c r="FP89" s="273"/>
      <c r="FQ89" s="273"/>
      <c r="FR89" s="273"/>
      <c r="FS89" s="273"/>
      <c r="FT89" s="273"/>
      <c r="FU89" s="273"/>
      <c r="FV89" s="273"/>
      <c r="FW89" s="273"/>
      <c r="FX89" s="273"/>
      <c r="FY89" s="273"/>
      <c r="FZ89" s="273"/>
      <c r="GA89" s="273"/>
      <c r="GB89" s="273"/>
      <c r="GC89" s="273"/>
      <c r="GD89" s="273"/>
      <c r="GE89" s="273"/>
      <c r="GF89" s="273"/>
      <c r="GG89" s="273"/>
      <c r="GH89" s="273"/>
      <c r="GI89" s="273"/>
      <c r="GJ89" s="273"/>
      <c r="GK89" s="273"/>
      <c r="GL89" s="273"/>
      <c r="GM89" s="273"/>
      <c r="GN89" s="273"/>
      <c r="GO89" s="273"/>
      <c r="GP89" s="273"/>
      <c r="GQ89" s="273"/>
      <c r="GR89" s="273"/>
      <c r="GS89" s="273"/>
      <c r="GT89" s="273"/>
      <c r="GU89" s="273"/>
      <c r="GV89" s="273"/>
      <c r="GW89" s="273"/>
      <c r="GX89" s="273"/>
      <c r="GY89" s="273"/>
      <c r="GZ89" s="273"/>
      <c r="HA89" s="273"/>
      <c r="HB89" s="273"/>
      <c r="HC89" s="273"/>
      <c r="HD89" s="273"/>
      <c r="HE89" s="273"/>
      <c r="HF89" s="273"/>
      <c r="HG89" s="273"/>
      <c r="HH89" s="273"/>
      <c r="HI89" s="273"/>
      <c r="HJ89" s="273"/>
      <c r="HK89" s="273"/>
      <c r="HL89" s="273"/>
      <c r="HM89" s="273"/>
      <c r="HN89" s="273"/>
      <c r="HO89" s="273"/>
      <c r="HP89" s="273"/>
      <c r="HQ89" s="273"/>
      <c r="HR89" s="273"/>
      <c r="HS89" s="273"/>
      <c r="HT89" s="273"/>
      <c r="HU89" s="273"/>
      <c r="HV89" s="273"/>
      <c r="HW89" s="273"/>
      <c r="HX89" s="273"/>
      <c r="HY89" s="273"/>
      <c r="HZ89" s="273"/>
      <c r="IA89" s="273"/>
      <c r="IB89" s="273"/>
      <c r="IC89" s="273"/>
      <c r="ID89" s="273"/>
      <c r="IE89" s="273"/>
      <c r="IF89" s="273"/>
      <c r="IG89" s="273"/>
      <c r="IH89" s="273"/>
      <c r="II89" s="273"/>
      <c r="IJ89" s="273"/>
      <c r="IK89" s="273"/>
      <c r="IL89" s="273"/>
      <c r="IM89" s="273"/>
      <c r="IN89" s="273"/>
      <c r="IO89" s="273"/>
      <c r="IP89" s="273"/>
      <c r="IQ89" s="273"/>
      <c r="IR89" s="273"/>
      <c r="IS89" s="273"/>
      <c r="IT89" s="273"/>
      <c r="IU89" s="273"/>
      <c r="IV89" s="273"/>
      <c r="IW89" s="273"/>
      <c r="IX89" s="273"/>
      <c r="IY89" s="273"/>
      <c r="IZ89" s="273"/>
      <c r="JA89" s="273"/>
      <c r="JB89" s="273"/>
      <c r="JC89" s="273"/>
      <c r="JD89" s="273"/>
      <c r="JE89" s="273"/>
      <c r="JF89" s="273"/>
      <c r="JG89" s="273"/>
      <c r="JH89" s="273"/>
      <c r="JI89" s="273"/>
      <c r="JJ89" s="273"/>
      <c r="JK89" s="273"/>
      <c r="JL89" s="273"/>
      <c r="JM89" s="273"/>
      <c r="JN89" s="273"/>
      <c r="JO89" s="273"/>
      <c r="JP89" s="273"/>
      <c r="JQ89" s="273"/>
      <c r="JR89" s="273"/>
      <c r="JS89" s="273"/>
      <c r="JT89" s="273"/>
      <c r="JU89" s="273"/>
      <c r="JV89" s="273"/>
      <c r="JW89" s="273"/>
      <c r="JX89" s="273"/>
      <c r="JY89" s="273"/>
      <c r="JZ89" s="273"/>
      <c r="KA89" s="273"/>
      <c r="KB89" s="273"/>
      <c r="KC89" s="273"/>
      <c r="KD89" s="273"/>
      <c r="KE89" s="273"/>
      <c r="KF89" s="273"/>
      <c r="KG89" s="273"/>
      <c r="KH89" s="273"/>
      <c r="KI89" s="273"/>
      <c r="KJ89" s="273"/>
      <c r="KK89" s="273"/>
      <c r="KL89" s="273"/>
      <c r="KM89" s="273"/>
      <c r="KN89" s="273"/>
      <c r="KO89" s="273"/>
      <c r="KP89" s="273"/>
      <c r="KQ89" s="273"/>
      <c r="KR89" s="273"/>
      <c r="KS89" s="273"/>
      <c r="KT89" s="273"/>
      <c r="KU89" s="273"/>
      <c r="KV89" s="273"/>
      <c r="KW89" s="273"/>
      <c r="KX89" s="273"/>
      <c r="KY89" s="273"/>
      <c r="KZ89" s="273"/>
      <c r="LA89" s="273"/>
      <c r="LB89" s="273"/>
      <c r="LC89" s="273"/>
      <c r="LD89" s="273"/>
      <c r="LE89" s="273"/>
      <c r="LF89" s="273"/>
      <c r="LG89" s="273"/>
      <c r="LH89" s="273"/>
      <c r="LI89" s="273"/>
      <c r="LJ89" s="273"/>
      <c r="LK89" s="273"/>
      <c r="LL89" s="273"/>
      <c r="LM89" s="273"/>
      <c r="LN89" s="273"/>
      <c r="LO89" s="273"/>
      <c r="LP89" s="273"/>
      <c r="LQ89" s="273"/>
      <c r="LR89" s="273"/>
      <c r="LS89" s="273"/>
      <c r="LT89" s="273"/>
      <c r="LU89" s="273"/>
      <c r="LV89" s="273"/>
      <c r="LW89" s="273"/>
      <c r="LX89" s="273"/>
      <c r="LY89" s="273"/>
      <c r="LZ89" s="273"/>
      <c r="MA89" s="273"/>
      <c r="MB89" s="273"/>
      <c r="MC89" s="273"/>
      <c r="MD89" s="273"/>
      <c r="ME89" s="273"/>
      <c r="MF89" s="273"/>
      <c r="MG89" s="273"/>
      <c r="MH89" s="273"/>
      <c r="MI89" s="273"/>
      <c r="MJ89" s="273"/>
      <c r="MK89" s="273"/>
      <c r="ML89" s="273"/>
      <c r="MM89" s="273"/>
      <c r="MN89" s="273"/>
      <c r="MO89" s="273"/>
      <c r="MP89" s="273"/>
      <c r="MQ89" s="273"/>
      <c r="MR89" s="273"/>
      <c r="MS89" s="273"/>
      <c r="MT89" s="273"/>
      <c r="MU89" s="273"/>
      <c r="MV89" s="273"/>
      <c r="MW89" s="273"/>
      <c r="MX89" s="273"/>
      <c r="MY89" s="273"/>
      <c r="MZ89" s="273"/>
      <c r="NA89" s="273"/>
      <c r="NB89" s="273"/>
      <c r="NC89" s="273"/>
      <c r="ND89" s="273"/>
      <c r="NE89" s="273"/>
      <c r="NF89" s="273"/>
      <c r="NG89" s="273"/>
      <c r="NH89" s="273"/>
      <c r="NI89" s="273"/>
      <c r="NJ89" s="273"/>
      <c r="NK89" s="273"/>
      <c r="NL89" s="273"/>
      <c r="NM89" s="273"/>
      <c r="NN89" s="273"/>
      <c r="NO89" s="273"/>
      <c r="NP89" s="273"/>
      <c r="NQ89" s="273"/>
      <c r="NR89" s="273"/>
      <c r="NS89" s="273"/>
      <c r="NT89" s="273"/>
      <c r="NU89" s="273"/>
      <c r="NV89" s="273"/>
      <c r="NW89" s="273"/>
      <c r="NX89" s="273"/>
      <c r="NY89" s="273"/>
      <c r="NZ89" s="273"/>
      <c r="OA89" s="273"/>
      <c r="OB89" s="273"/>
      <c r="OC89" s="273"/>
      <c r="OD89" s="273"/>
      <c r="OE89" s="273"/>
      <c r="OF89" s="273"/>
      <c r="OG89" s="273"/>
      <c r="OH89" s="273"/>
      <c r="OI89" s="273"/>
      <c r="OJ89" s="273"/>
      <c r="OK89" s="273"/>
      <c r="OL89" s="273"/>
      <c r="OM89" s="273"/>
      <c r="ON89" s="273"/>
      <c r="OO89" s="273"/>
      <c r="OP89" s="273"/>
      <c r="OQ89" s="273"/>
      <c r="OR89" s="273"/>
      <c r="OS89" s="273"/>
      <c r="OT89" s="273"/>
      <c r="OU89" s="273"/>
      <c r="OV89" s="273"/>
      <c r="OW89" s="273"/>
      <c r="OX89" s="273"/>
      <c r="OY89" s="273"/>
      <c r="OZ89" s="273"/>
      <c r="PA89" s="273"/>
      <c r="PB89" s="273"/>
      <c r="PC89" s="273"/>
      <c r="PD89" s="273"/>
      <c r="PE89" s="273"/>
      <c r="PF89" s="273"/>
      <c r="PG89" s="273"/>
      <c r="PH89" s="273"/>
      <c r="PI89" s="273"/>
      <c r="PJ89" s="273"/>
      <c r="PK89" s="273"/>
      <c r="PL89" s="273"/>
      <c r="PM89" s="273"/>
      <c r="PN89" s="273"/>
      <c r="PO89" s="273"/>
      <c r="PP89" s="273"/>
      <c r="PQ89" s="273"/>
      <c r="PR89" s="273"/>
      <c r="PS89" s="273"/>
      <c r="PT89" s="273"/>
      <c r="PU89" s="273"/>
      <c r="PV89" s="273"/>
      <c r="PW89" s="273"/>
      <c r="PX89" s="273"/>
      <c r="PY89" s="273"/>
      <c r="PZ89" s="273"/>
      <c r="QA89" s="273"/>
      <c r="QB89" s="273"/>
      <c r="QC89" s="273"/>
      <c r="QD89" s="273"/>
      <c r="QE89" s="273"/>
      <c r="QF89" s="273"/>
      <c r="QG89" s="273"/>
      <c r="QH89" s="273"/>
      <c r="QI89" s="273"/>
      <c r="QJ89" s="273"/>
      <c r="QK89" s="273"/>
      <c r="QL89" s="273"/>
      <c r="QM89" s="273"/>
      <c r="QN89" s="273"/>
      <c r="QO89" s="273"/>
      <c r="QP89" s="273"/>
      <c r="QQ89" s="273"/>
      <c r="QR89" s="273"/>
      <c r="QS89" s="273"/>
      <c r="QT89" s="273"/>
      <c r="QU89" s="273"/>
      <c r="QV89" s="273"/>
      <c r="QW89" s="273"/>
      <c r="QX89" s="273"/>
      <c r="QY89" s="273"/>
      <c r="QZ89" s="273"/>
      <c r="RA89" s="273"/>
      <c r="RB89" s="273"/>
      <c r="RC89" s="273"/>
      <c r="RD89" s="273"/>
      <c r="RE89" s="273"/>
      <c r="RF89" s="273"/>
      <c r="RG89" s="273"/>
      <c r="RH89" s="273"/>
      <c r="RI89" s="273"/>
      <c r="RJ89" s="273"/>
      <c r="RK89" s="273"/>
      <c r="RL89" s="273"/>
      <c r="RM89" s="273"/>
      <c r="RN89" s="273"/>
      <c r="RO89" s="273"/>
      <c r="RP89" s="273"/>
      <c r="RQ89" s="273"/>
      <c r="RR89" s="273"/>
      <c r="RS89" s="273"/>
      <c r="RT89" s="273"/>
      <c r="RU89" s="273"/>
      <c r="RV89" s="273"/>
      <c r="RW89" s="273"/>
      <c r="RX89" s="273"/>
      <c r="RY89" s="273"/>
      <c r="RZ89" s="273"/>
      <c r="SA89" s="273"/>
      <c r="SB89" s="273"/>
      <c r="SC89" s="273"/>
      <c r="SD89" s="273"/>
      <c r="SE89" s="273"/>
      <c r="SF89" s="273"/>
      <c r="SG89" s="273"/>
      <c r="SH89" s="273"/>
      <c r="SI89" s="273"/>
      <c r="SJ89" s="273"/>
      <c r="SK89" s="273"/>
      <c r="SL89" s="273"/>
      <c r="SM89" s="273"/>
      <c r="SN89" s="273"/>
      <c r="SO89" s="273"/>
      <c r="SP89" s="273"/>
      <c r="SQ89" s="273"/>
      <c r="SR89" s="273"/>
      <c r="SS89" s="273"/>
      <c r="ST89" s="273"/>
      <c r="SU89" s="273"/>
      <c r="SV89" s="273"/>
      <c r="SW89" s="273"/>
      <c r="SX89" s="273"/>
      <c r="SY89" s="273"/>
      <c r="SZ89" s="273"/>
      <c r="TA89" s="273"/>
      <c r="TB89" s="273"/>
      <c r="TC89" s="273"/>
      <c r="TD89" s="273"/>
      <c r="TE89" s="273"/>
      <c r="TF89" s="273"/>
      <c r="TG89" s="273"/>
      <c r="TH89" s="273"/>
      <c r="TI89" s="273"/>
      <c r="TJ89" s="273"/>
      <c r="TK89" s="273"/>
      <c r="TL89" s="273"/>
      <c r="TM89" s="273"/>
      <c r="TN89" s="273"/>
      <c r="TO89" s="273"/>
      <c r="TP89" s="273"/>
      <c r="TQ89" s="273"/>
      <c r="TR89" s="273"/>
      <c r="TS89" s="273"/>
      <c r="TT89" s="273"/>
      <c r="TU89" s="273"/>
      <c r="TV89" s="273"/>
      <c r="TW89" s="273"/>
      <c r="TX89" s="273"/>
      <c r="TY89" s="273"/>
      <c r="TZ89" s="273"/>
      <c r="UA89" s="273"/>
      <c r="UB89" s="273"/>
      <c r="UC89" s="273"/>
      <c r="UD89" s="273"/>
      <c r="UE89" s="273"/>
      <c r="UF89" s="273"/>
      <c r="UG89" s="273"/>
      <c r="UH89" s="273"/>
      <c r="UI89" s="273"/>
      <c r="UJ89" s="273"/>
      <c r="UK89" s="273"/>
      <c r="UL89" s="273"/>
      <c r="UM89" s="273"/>
      <c r="UN89" s="273"/>
      <c r="UO89" s="273"/>
      <c r="UP89" s="273"/>
      <c r="UQ89" s="273"/>
      <c r="UR89" s="273"/>
      <c r="US89" s="273"/>
      <c r="UT89" s="273"/>
      <c r="UU89" s="273"/>
      <c r="UV89" s="273"/>
      <c r="UW89" s="273"/>
      <c r="UX89" s="273"/>
      <c r="UY89" s="273"/>
      <c r="UZ89" s="273"/>
      <c r="VA89" s="273"/>
      <c r="VB89" s="273"/>
      <c r="VC89" s="273"/>
      <c r="VD89" s="273"/>
      <c r="VE89" s="273"/>
      <c r="VF89" s="273"/>
      <c r="VG89" s="273"/>
      <c r="VH89" s="273"/>
      <c r="VI89" s="273"/>
      <c r="VJ89" s="273"/>
      <c r="VK89" s="273"/>
      <c r="VL89" s="273"/>
      <c r="VM89" s="273"/>
      <c r="VN89" s="273"/>
      <c r="VO89" s="273"/>
      <c r="VP89" s="273"/>
      <c r="VQ89" s="273"/>
      <c r="VR89" s="273"/>
      <c r="VS89" s="273"/>
      <c r="VT89" s="273"/>
      <c r="VU89" s="273"/>
      <c r="VV89" s="273"/>
      <c r="VW89" s="273"/>
      <c r="VX89" s="273"/>
      <c r="VY89" s="273"/>
      <c r="VZ89" s="273"/>
      <c r="WA89" s="273"/>
      <c r="WB89" s="273"/>
      <c r="WC89" s="273"/>
      <c r="WD89" s="273"/>
      <c r="WE89" s="273"/>
      <c r="WF89" s="273"/>
      <c r="WG89" s="273"/>
      <c r="WH89" s="273"/>
      <c r="WI89" s="273"/>
      <c r="WJ89" s="273"/>
      <c r="WK89" s="273"/>
      <c r="WL89" s="273"/>
      <c r="WM89" s="273"/>
      <c r="WN89" s="273"/>
      <c r="WO89" s="273"/>
      <c r="WP89" s="273"/>
      <c r="WQ89" s="273"/>
      <c r="WR89" s="273"/>
      <c r="WS89" s="273"/>
      <c r="WT89" s="273"/>
      <c r="WU89" s="273"/>
      <c r="WV89" s="273"/>
      <c r="WW89" s="273"/>
      <c r="WX89" s="273"/>
      <c r="WY89" s="273"/>
      <c r="WZ89" s="273"/>
      <c r="XA89" s="273"/>
      <c r="XB89" s="273"/>
      <c r="XC89" s="273"/>
      <c r="XD89" s="273"/>
      <c r="XE89" s="273"/>
      <c r="XF89" s="273"/>
      <c r="XG89" s="273"/>
      <c r="XH89" s="273"/>
      <c r="XI89" s="273"/>
      <c r="XJ89" s="273"/>
      <c r="XK89" s="273"/>
      <c r="XL89" s="273"/>
      <c r="XM89" s="273"/>
      <c r="XN89" s="273"/>
      <c r="XO89" s="273"/>
      <c r="XP89" s="273"/>
      <c r="XQ89" s="273"/>
      <c r="XR89" s="273"/>
      <c r="XS89" s="273"/>
      <c r="XT89" s="273"/>
      <c r="XU89" s="273"/>
      <c r="XV89" s="273"/>
      <c r="XW89" s="273"/>
      <c r="XX89" s="273"/>
      <c r="XY89" s="273"/>
      <c r="XZ89" s="273"/>
      <c r="YA89" s="273"/>
      <c r="YB89" s="273"/>
      <c r="YC89" s="273"/>
      <c r="YD89" s="273"/>
      <c r="YE89" s="273"/>
      <c r="YF89" s="273"/>
      <c r="YG89" s="273"/>
      <c r="YH89" s="273"/>
      <c r="YI89" s="273"/>
      <c r="YJ89" s="273"/>
      <c r="YK89" s="273"/>
      <c r="YL89" s="273"/>
      <c r="YM89" s="273"/>
      <c r="YN89" s="273"/>
      <c r="YO89" s="273"/>
      <c r="YP89" s="273"/>
      <c r="YQ89" s="273"/>
      <c r="YR89" s="273"/>
      <c r="YS89" s="273"/>
      <c r="YT89" s="273"/>
      <c r="YU89" s="273"/>
      <c r="YV89" s="273"/>
      <c r="YW89" s="273"/>
      <c r="YX89" s="273"/>
      <c r="YY89" s="273"/>
      <c r="YZ89" s="273"/>
      <c r="ZA89" s="273"/>
      <c r="ZB89" s="273"/>
      <c r="ZC89" s="273"/>
      <c r="ZD89" s="273"/>
      <c r="ZE89" s="273"/>
      <c r="ZF89" s="273"/>
      <c r="ZG89" s="273"/>
      <c r="ZH89" s="273"/>
      <c r="ZI89" s="273"/>
      <c r="ZJ89" s="273"/>
      <c r="ZK89" s="273"/>
      <c r="ZL89" s="273"/>
      <c r="ZM89" s="273"/>
      <c r="ZN89" s="273"/>
      <c r="ZO89" s="273"/>
      <c r="ZP89" s="273"/>
      <c r="ZQ89" s="273"/>
      <c r="ZR89" s="273"/>
      <c r="ZS89" s="273"/>
      <c r="ZT89" s="273"/>
      <c r="ZU89" s="273"/>
      <c r="ZV89" s="273"/>
      <c r="ZW89" s="273"/>
      <c r="ZX89" s="273"/>
      <c r="ZY89" s="273"/>
      <c r="ZZ89" s="273"/>
      <c r="AAA89" s="273"/>
      <c r="AAB89" s="273"/>
      <c r="AAC89" s="273"/>
      <c r="AAD89" s="273"/>
      <c r="AAE89" s="273"/>
      <c r="AAF89" s="273"/>
      <c r="AAG89" s="273"/>
      <c r="AAH89" s="273"/>
      <c r="AAI89" s="273"/>
      <c r="AAJ89" s="273"/>
      <c r="AAK89" s="273"/>
      <c r="AAL89" s="273"/>
      <c r="AAM89" s="273"/>
      <c r="AAN89" s="273"/>
      <c r="AAO89" s="273"/>
      <c r="AAP89" s="273"/>
      <c r="AAQ89" s="273"/>
      <c r="AAR89" s="273"/>
      <c r="AAS89" s="273"/>
      <c r="AAT89" s="273"/>
      <c r="AAU89" s="273"/>
      <c r="AAV89" s="273"/>
      <c r="AAW89" s="273"/>
      <c r="AAX89" s="273"/>
      <c r="AAY89" s="273"/>
      <c r="AAZ89" s="273"/>
      <c r="ABA89" s="273"/>
      <c r="ABB89" s="273"/>
      <c r="ABC89" s="273"/>
      <c r="ABD89" s="273"/>
      <c r="ABE89" s="273"/>
      <c r="ABF89" s="273"/>
      <c r="ABG89" s="273"/>
      <c r="ABH89" s="273"/>
      <c r="ABI89" s="273"/>
      <c r="ABJ89" s="273"/>
      <c r="ABK89" s="273"/>
      <c r="ABL89" s="273"/>
      <c r="ABM89" s="273"/>
      <c r="ABN89" s="273"/>
      <c r="ABO89" s="273"/>
      <c r="ABP89" s="273"/>
      <c r="ABQ89" s="273"/>
      <c r="ABR89" s="273"/>
      <c r="ABS89" s="273"/>
      <c r="ABT89" s="273"/>
      <c r="ABU89" s="273"/>
      <c r="ABV89" s="273"/>
      <c r="ABW89" s="273"/>
      <c r="ABX89" s="273"/>
      <c r="ABY89" s="273"/>
      <c r="ABZ89" s="273"/>
      <c r="ACA89" s="273"/>
      <c r="ACB89" s="273"/>
      <c r="ACC89" s="273"/>
      <c r="ACD89" s="273"/>
      <c r="ACE89" s="273"/>
      <c r="ACF89" s="273"/>
      <c r="ACG89" s="273"/>
      <c r="ACH89" s="273"/>
      <c r="ACI89" s="273"/>
      <c r="ACJ89" s="273"/>
      <c r="ACK89" s="273"/>
      <c r="ACL89" s="273"/>
      <c r="ACM89" s="273"/>
      <c r="ACN89" s="273"/>
      <c r="ACO89" s="273"/>
      <c r="ACP89" s="273"/>
      <c r="ACQ89" s="273"/>
      <c r="ACR89" s="273"/>
      <c r="ACS89" s="273"/>
      <c r="ACT89" s="273"/>
      <c r="ACU89" s="273"/>
      <c r="ACV89" s="273"/>
      <c r="ACW89" s="273"/>
      <c r="ACX89" s="273"/>
      <c r="ACY89" s="273"/>
      <c r="ACZ89" s="273"/>
      <c r="ADA89" s="273"/>
      <c r="ADB89" s="273"/>
      <c r="ADC89" s="273"/>
      <c r="ADD89" s="273"/>
      <c r="ADE89" s="273"/>
      <c r="ADF89" s="273"/>
      <c r="ADG89" s="273"/>
      <c r="ADH89" s="273"/>
      <c r="ADI89" s="273"/>
      <c r="ADJ89" s="273"/>
      <c r="ADK89" s="273"/>
      <c r="ADL89" s="273"/>
      <c r="ADM89" s="273"/>
      <c r="ADN89" s="273"/>
      <c r="ADO89" s="273"/>
      <c r="ADP89" s="273"/>
      <c r="ADQ89" s="273"/>
      <c r="ADR89" s="273"/>
      <c r="ADS89" s="273"/>
      <c r="ADT89" s="273"/>
      <c r="ADU89" s="273"/>
      <c r="ADV89" s="273"/>
      <c r="ADW89" s="273"/>
      <c r="ADX89" s="273"/>
      <c r="ADY89" s="273"/>
      <c r="ADZ89" s="273"/>
      <c r="AEA89" s="273"/>
      <c r="AEB89" s="273"/>
      <c r="AEC89" s="273"/>
      <c r="AED89" s="273"/>
      <c r="AEE89" s="273"/>
      <c r="AEF89" s="273"/>
      <c r="AEG89" s="273"/>
      <c r="AEH89" s="273"/>
      <c r="AEI89" s="273"/>
      <c r="AEJ89" s="273"/>
      <c r="AEK89" s="273"/>
      <c r="AEL89" s="273"/>
      <c r="AEM89" s="273"/>
      <c r="AEN89" s="273"/>
      <c r="AEO89" s="273"/>
      <c r="AEP89" s="273"/>
      <c r="AEQ89" s="273"/>
      <c r="AER89" s="273"/>
      <c r="AES89" s="273"/>
      <c r="AET89" s="273"/>
      <c r="AEU89" s="273"/>
      <c r="AEV89" s="273"/>
      <c r="AEW89" s="273"/>
      <c r="AEX89" s="273"/>
      <c r="AEY89" s="273"/>
      <c r="AEZ89" s="273"/>
      <c r="AFA89" s="273"/>
      <c r="AFB89" s="273"/>
      <c r="AFC89" s="273"/>
      <c r="AFD89" s="273"/>
      <c r="AFE89" s="273"/>
      <c r="AFF89" s="273"/>
      <c r="AFG89" s="273"/>
      <c r="AFH89" s="273"/>
      <c r="AFI89" s="273"/>
      <c r="AFJ89" s="273"/>
      <c r="AFK89" s="273"/>
      <c r="AFL89" s="273"/>
      <c r="AFM89" s="273"/>
      <c r="AFN89" s="273"/>
      <c r="AFO89" s="273"/>
      <c r="AFP89" s="273"/>
      <c r="AFQ89" s="273"/>
      <c r="AFR89" s="273"/>
      <c r="AFS89" s="273"/>
      <c r="AFT89" s="273"/>
      <c r="AFU89" s="273"/>
      <c r="AFV89" s="273"/>
      <c r="AFW89" s="273"/>
      <c r="AFX89" s="273"/>
      <c r="AFY89" s="273"/>
      <c r="AFZ89" s="273"/>
      <c r="AGA89" s="273"/>
      <c r="AGB89" s="273"/>
      <c r="AGC89" s="273"/>
      <c r="AGD89" s="273"/>
      <c r="AGE89" s="273"/>
      <c r="AGF89" s="273"/>
      <c r="AGG89" s="273"/>
      <c r="AGH89" s="273"/>
      <c r="AGI89" s="273"/>
      <c r="AGJ89" s="273"/>
      <c r="AGK89" s="273"/>
      <c r="AGL89" s="273"/>
      <c r="AGM89" s="273"/>
      <c r="AGN89" s="273"/>
      <c r="AGO89" s="273"/>
      <c r="AGP89" s="273"/>
      <c r="AGQ89" s="273"/>
      <c r="AGR89" s="273"/>
      <c r="AGS89" s="273"/>
      <c r="AGT89" s="273"/>
      <c r="AGU89" s="273"/>
      <c r="AGV89" s="273"/>
      <c r="AGW89" s="273"/>
      <c r="AGX89" s="273"/>
      <c r="AGY89" s="273"/>
      <c r="AGZ89" s="273"/>
      <c r="AHA89" s="273"/>
      <c r="AHB89" s="273"/>
      <c r="AHC89" s="273"/>
      <c r="AHD89" s="273"/>
      <c r="AHE89" s="273"/>
      <c r="AHF89" s="273"/>
      <c r="AHG89" s="273"/>
      <c r="AHH89" s="273"/>
      <c r="AHI89" s="273"/>
      <c r="AHJ89" s="273"/>
      <c r="AHK89" s="273"/>
      <c r="AHL89" s="273"/>
      <c r="AHM89" s="273"/>
      <c r="AHN89" s="273"/>
      <c r="AHO89" s="273"/>
      <c r="AHP89" s="273"/>
      <c r="AHQ89" s="273"/>
      <c r="AHR89" s="273"/>
      <c r="AHS89" s="273"/>
      <c r="AHT89" s="273"/>
      <c r="AHU89" s="273"/>
      <c r="AHV89" s="273"/>
      <c r="AHW89" s="273"/>
      <c r="AHX89" s="273"/>
      <c r="AHY89" s="273"/>
      <c r="AHZ89" s="273"/>
      <c r="AIA89" s="273"/>
      <c r="AIB89" s="273"/>
      <c r="AIC89" s="273"/>
      <c r="AID89" s="273"/>
      <c r="AIE89" s="273"/>
      <c r="AIF89" s="273"/>
      <c r="AIG89" s="273"/>
      <c r="AIH89" s="273"/>
      <c r="AII89" s="273"/>
      <c r="AIJ89" s="273"/>
      <c r="AIK89" s="273"/>
      <c r="AIL89" s="273"/>
      <c r="AIM89" s="273"/>
      <c r="AIN89" s="273"/>
      <c r="AIO89" s="273"/>
      <c r="AIP89" s="273"/>
      <c r="AIQ89" s="273"/>
      <c r="AIR89" s="273"/>
      <c r="AIS89" s="273"/>
      <c r="AIT89" s="273"/>
      <c r="AIU89" s="273"/>
      <c r="AIV89" s="273"/>
      <c r="AIW89" s="273"/>
      <c r="AIX89" s="273"/>
      <c r="AIY89" s="273"/>
      <c r="AIZ89" s="273"/>
      <c r="AJA89" s="273"/>
      <c r="AJB89" s="273"/>
      <c r="AJC89" s="273"/>
      <c r="AJD89" s="273"/>
      <c r="AJE89" s="273"/>
      <c r="AJF89" s="273"/>
      <c r="AJG89" s="273"/>
      <c r="AJH89" s="273"/>
      <c r="AJI89" s="273"/>
      <c r="AJJ89" s="273"/>
      <c r="AJK89" s="273"/>
      <c r="AJL89" s="273"/>
      <c r="AJM89" s="273"/>
      <c r="AJN89" s="273"/>
      <c r="AJO89" s="273"/>
      <c r="AJP89" s="273"/>
      <c r="AJQ89" s="273"/>
      <c r="AJR89" s="273"/>
      <c r="AJS89" s="273"/>
      <c r="AJT89" s="273"/>
      <c r="AJU89" s="273"/>
      <c r="AJV89" s="273"/>
      <c r="AJW89" s="273"/>
      <c r="AJX89" s="273"/>
      <c r="AJY89" s="273"/>
      <c r="AJZ89" s="273"/>
      <c r="AKA89" s="273"/>
      <c r="AKB89" s="273"/>
      <c r="AKC89" s="273"/>
      <c r="AKD89" s="273"/>
      <c r="AKE89" s="273"/>
      <c r="AKF89" s="273"/>
      <c r="AKG89" s="273"/>
      <c r="AKH89" s="273"/>
      <c r="AKI89" s="273"/>
      <c r="AKJ89" s="273"/>
      <c r="AKK89" s="273"/>
      <c r="AKL89" s="273"/>
      <c r="AKM89" s="273"/>
      <c r="AKN89" s="273"/>
      <c r="AKO89" s="273"/>
      <c r="AKP89" s="273"/>
      <c r="AKQ89" s="273"/>
      <c r="AKR89" s="273"/>
      <c r="AKS89" s="273"/>
      <c r="AKT89" s="273"/>
      <c r="AKU89" s="273"/>
      <c r="AKV89" s="273"/>
      <c r="AKW89" s="273"/>
      <c r="AKX89" s="273"/>
      <c r="AKY89" s="273"/>
      <c r="AKZ89" s="273"/>
      <c r="ALA89" s="273"/>
      <c r="ALB89" s="273"/>
      <c r="ALC89" s="273"/>
      <c r="ALD89" s="273"/>
      <c r="ALE89" s="273"/>
      <c r="ALF89" s="273"/>
      <c r="ALG89" s="273"/>
      <c r="ALH89" s="273"/>
      <c r="ALI89" s="273"/>
      <c r="ALJ89" s="273"/>
      <c r="ALK89" s="273"/>
      <c r="ALL89" s="273"/>
      <c r="ALM89" s="273"/>
      <c r="ALN89" s="273"/>
      <c r="ALO89" s="273"/>
      <c r="ALP89" s="273"/>
      <c r="ALQ89" s="273"/>
      <c r="ALR89" s="273"/>
      <c r="ALS89" s="273"/>
      <c r="ALT89" s="273"/>
      <c r="ALU89" s="273"/>
      <c r="ALV89" s="273"/>
      <c r="ALW89" s="273"/>
      <c r="ALX89" s="273"/>
      <c r="ALY89" s="273"/>
      <c r="ALZ89" s="273"/>
      <c r="AMA89" s="273"/>
      <c r="AMB89" s="273"/>
      <c r="AMC89" s="273"/>
      <c r="AMD89" s="273"/>
      <c r="AME89" s="273"/>
      <c r="AMF89" s="273"/>
      <c r="AMG89" s="273"/>
      <c r="AMH89" s="273"/>
      <c r="AMI89" s="273"/>
      <c r="AMJ89" s="273"/>
    </row>
    <row r="90" spans="1:1024" ht="11.25" customHeight="1" x14ac:dyDescent="0.2">
      <c r="A90" s="341">
        <v>79</v>
      </c>
      <c r="B90" s="342">
        <v>1</v>
      </c>
      <c r="C90" s="368"/>
      <c r="D90" s="1627" t="s">
        <v>197</v>
      </c>
      <c r="E90" s="344" t="s">
        <v>49</v>
      </c>
      <c r="F90" s="383"/>
      <c r="G90" s="383"/>
      <c r="H90" s="359"/>
      <c r="I90" s="359"/>
      <c r="J90" s="384"/>
      <c r="K90" s="348"/>
      <c r="L90" s="348"/>
      <c r="M90" s="348"/>
      <c r="N90" s="348"/>
      <c r="O90" s="348"/>
      <c r="P90" s="349"/>
      <c r="Q90" s="349"/>
      <c r="R90" s="367"/>
      <c r="S90" s="351"/>
      <c r="T90" s="362">
        <v>79</v>
      </c>
      <c r="U90" s="1626" t="s">
        <v>197</v>
      </c>
      <c r="V90" s="363" t="s">
        <v>49</v>
      </c>
      <c r="W90" s="383"/>
      <c r="X90" s="383"/>
      <c r="Y90" s="359"/>
      <c r="Z90" s="359"/>
      <c r="AA90" s="384"/>
      <c r="AB90" s="364"/>
      <c r="AC90" s="355"/>
      <c r="AD90" s="355"/>
      <c r="AE90" s="356"/>
      <c r="AF90" s="365"/>
      <c r="AG90" s="365"/>
      <c r="AH90" s="365"/>
      <c r="AI90" s="365"/>
      <c r="AJ90" s="365"/>
      <c r="AK90" s="365"/>
      <c r="AL90" s="365"/>
      <c r="AM90" s="365"/>
      <c r="AN90" s="365"/>
      <c r="AO90" s="365"/>
      <c r="AP90" s="365"/>
      <c r="AQ90" s="365"/>
      <c r="AR90" s="358"/>
      <c r="AS90" s="358"/>
      <c r="AT90" s="359"/>
      <c r="AU90" s="359"/>
      <c r="AV90" s="359"/>
      <c r="AW90" s="359"/>
      <c r="AX90" s="359"/>
      <c r="AY90" s="359"/>
      <c r="AZ90" s="359"/>
      <c r="BA90" s="359"/>
      <c r="BB90" s="364"/>
      <c r="BC90" s="364"/>
      <c r="BD90" s="355"/>
      <c r="BE90" s="355"/>
      <c r="BF90" s="273"/>
      <c r="BG90" s="273"/>
      <c r="BH90" s="273"/>
      <c r="BI90" s="273"/>
      <c r="BJ90" s="273"/>
      <c r="BK90" s="273"/>
      <c r="BL90" s="273"/>
      <c r="BM90" s="273"/>
      <c r="BN90" s="273"/>
      <c r="BO90" s="273"/>
      <c r="BP90" s="273"/>
      <c r="BQ90" s="273"/>
      <c r="BR90" s="273"/>
      <c r="BS90" s="273"/>
      <c r="BT90" s="273"/>
      <c r="BU90" s="273"/>
      <c r="BV90" s="273"/>
      <c r="BW90" s="273"/>
      <c r="BX90" s="273"/>
      <c r="BY90" s="273"/>
      <c r="BZ90" s="273"/>
      <c r="CA90" s="273"/>
      <c r="CB90" s="273"/>
      <c r="CC90" s="273"/>
      <c r="CD90" s="273"/>
      <c r="CE90" s="273"/>
      <c r="CF90" s="273"/>
      <c r="CG90" s="273"/>
      <c r="CH90" s="273"/>
      <c r="CI90" s="273"/>
      <c r="CJ90" s="273"/>
      <c r="CK90" s="273"/>
      <c r="CL90" s="273"/>
      <c r="CM90" s="273"/>
      <c r="CN90" s="273"/>
      <c r="CO90" s="273"/>
      <c r="CP90" s="273"/>
      <c r="CQ90" s="273"/>
      <c r="CR90" s="273"/>
      <c r="CS90" s="273"/>
      <c r="CT90" s="273"/>
      <c r="CU90" s="273"/>
      <c r="CV90" s="273"/>
      <c r="CW90" s="273"/>
      <c r="CX90" s="273"/>
      <c r="CY90" s="273"/>
      <c r="CZ90" s="273"/>
      <c r="DA90" s="273"/>
      <c r="DB90" s="273"/>
      <c r="DC90" s="273"/>
      <c r="DD90" s="273"/>
      <c r="DE90" s="273"/>
      <c r="DF90" s="273"/>
      <c r="DG90" s="273"/>
      <c r="DH90" s="273"/>
      <c r="DI90" s="273"/>
      <c r="DJ90" s="273"/>
      <c r="DK90" s="273"/>
      <c r="DL90" s="273"/>
      <c r="DM90" s="273"/>
      <c r="DN90" s="273"/>
      <c r="DO90" s="273"/>
      <c r="DP90" s="273"/>
      <c r="DQ90" s="273"/>
      <c r="DR90" s="273"/>
      <c r="DS90" s="273"/>
      <c r="DT90" s="273"/>
      <c r="DU90" s="273"/>
      <c r="DV90" s="273"/>
      <c r="DW90" s="273"/>
      <c r="DX90" s="273"/>
      <c r="DY90" s="273"/>
      <c r="DZ90" s="273"/>
      <c r="EA90" s="273"/>
      <c r="EB90" s="273"/>
      <c r="EC90" s="273"/>
      <c r="ED90" s="273"/>
      <c r="EE90" s="273"/>
      <c r="EF90" s="273"/>
      <c r="EG90" s="273"/>
      <c r="EH90" s="273"/>
      <c r="EI90" s="273"/>
      <c r="EJ90" s="273"/>
      <c r="EK90" s="273"/>
      <c r="EL90" s="273"/>
      <c r="EM90" s="273"/>
      <c r="EN90" s="273"/>
      <c r="EO90" s="273"/>
      <c r="EP90" s="273"/>
      <c r="EQ90" s="273"/>
      <c r="ER90" s="273"/>
      <c r="ES90" s="273"/>
      <c r="ET90" s="273"/>
      <c r="EU90" s="273"/>
      <c r="EV90" s="273"/>
      <c r="EW90" s="273"/>
      <c r="EX90" s="273"/>
      <c r="EY90" s="273"/>
      <c r="EZ90" s="273"/>
      <c r="FA90" s="273"/>
      <c r="FB90" s="273"/>
      <c r="FC90" s="273"/>
      <c r="FD90" s="273"/>
      <c r="FE90" s="273"/>
      <c r="FF90" s="273"/>
      <c r="FG90" s="273"/>
      <c r="FH90" s="273"/>
      <c r="FI90" s="273"/>
      <c r="FJ90" s="273"/>
      <c r="FK90" s="273"/>
      <c r="FL90" s="273"/>
      <c r="FM90" s="273"/>
      <c r="FN90" s="273"/>
      <c r="FO90" s="273"/>
      <c r="FP90" s="273"/>
      <c r="FQ90" s="273"/>
      <c r="FR90" s="273"/>
      <c r="FS90" s="273"/>
      <c r="FT90" s="273"/>
      <c r="FU90" s="273"/>
      <c r="FV90" s="273"/>
      <c r="FW90" s="273"/>
      <c r="FX90" s="273"/>
      <c r="FY90" s="273"/>
      <c r="FZ90" s="273"/>
      <c r="GA90" s="273"/>
      <c r="GB90" s="273"/>
      <c r="GC90" s="273"/>
      <c r="GD90" s="273"/>
      <c r="GE90" s="273"/>
      <c r="GF90" s="273"/>
      <c r="GG90" s="273"/>
      <c r="GH90" s="273"/>
      <c r="GI90" s="273"/>
      <c r="GJ90" s="273"/>
      <c r="GK90" s="273"/>
      <c r="GL90" s="273"/>
      <c r="GM90" s="273"/>
      <c r="GN90" s="273"/>
      <c r="GO90" s="273"/>
      <c r="GP90" s="273"/>
      <c r="GQ90" s="273"/>
      <c r="GR90" s="273"/>
      <c r="GS90" s="273"/>
      <c r="GT90" s="273"/>
      <c r="GU90" s="273"/>
      <c r="GV90" s="273"/>
      <c r="GW90" s="273"/>
      <c r="GX90" s="273"/>
      <c r="GY90" s="273"/>
      <c r="GZ90" s="273"/>
      <c r="HA90" s="273"/>
      <c r="HB90" s="273"/>
      <c r="HC90" s="273"/>
      <c r="HD90" s="273"/>
      <c r="HE90" s="273"/>
      <c r="HF90" s="273"/>
      <c r="HG90" s="273"/>
      <c r="HH90" s="273"/>
      <c r="HI90" s="273"/>
      <c r="HJ90" s="273"/>
      <c r="HK90" s="273"/>
      <c r="HL90" s="273"/>
      <c r="HM90" s="273"/>
      <c r="HN90" s="273"/>
      <c r="HO90" s="273"/>
      <c r="HP90" s="273"/>
      <c r="HQ90" s="273"/>
      <c r="HR90" s="273"/>
      <c r="HS90" s="273"/>
      <c r="HT90" s="273"/>
      <c r="HU90" s="273"/>
      <c r="HV90" s="273"/>
      <c r="HW90" s="273"/>
      <c r="HX90" s="273"/>
      <c r="HY90" s="273"/>
      <c r="HZ90" s="273"/>
      <c r="IA90" s="273"/>
      <c r="IB90" s="273"/>
      <c r="IC90" s="273"/>
      <c r="ID90" s="273"/>
      <c r="IE90" s="273"/>
      <c r="IF90" s="273"/>
      <c r="IG90" s="273"/>
      <c r="IH90" s="273"/>
      <c r="II90" s="273"/>
      <c r="IJ90" s="273"/>
      <c r="IK90" s="273"/>
      <c r="IL90" s="273"/>
      <c r="IM90" s="273"/>
      <c r="IN90" s="273"/>
      <c r="IO90" s="273"/>
      <c r="IP90" s="273"/>
      <c r="IQ90" s="273"/>
      <c r="IR90" s="273"/>
      <c r="IS90" s="273"/>
      <c r="IT90" s="273"/>
      <c r="IU90" s="273"/>
      <c r="IV90" s="273"/>
      <c r="IW90" s="273"/>
      <c r="IX90" s="273"/>
      <c r="IY90" s="273"/>
      <c r="IZ90" s="273"/>
      <c r="JA90" s="273"/>
      <c r="JB90" s="273"/>
      <c r="JC90" s="273"/>
      <c r="JD90" s="273"/>
      <c r="JE90" s="273"/>
      <c r="JF90" s="273"/>
      <c r="JG90" s="273"/>
      <c r="JH90" s="273"/>
      <c r="JI90" s="273"/>
      <c r="JJ90" s="273"/>
      <c r="JK90" s="273"/>
      <c r="JL90" s="273"/>
      <c r="JM90" s="273"/>
      <c r="JN90" s="273"/>
      <c r="JO90" s="273"/>
      <c r="JP90" s="273"/>
      <c r="JQ90" s="273"/>
      <c r="JR90" s="273"/>
      <c r="JS90" s="273"/>
      <c r="JT90" s="273"/>
      <c r="JU90" s="273"/>
      <c r="JV90" s="273"/>
      <c r="JW90" s="273"/>
      <c r="JX90" s="273"/>
      <c r="JY90" s="273"/>
      <c r="JZ90" s="273"/>
      <c r="KA90" s="273"/>
      <c r="KB90" s="273"/>
      <c r="KC90" s="273"/>
      <c r="KD90" s="273"/>
      <c r="KE90" s="273"/>
      <c r="KF90" s="273"/>
      <c r="KG90" s="273"/>
      <c r="KH90" s="273"/>
      <c r="KI90" s="273"/>
      <c r="KJ90" s="273"/>
      <c r="KK90" s="273"/>
      <c r="KL90" s="273"/>
      <c r="KM90" s="273"/>
      <c r="KN90" s="273"/>
      <c r="KO90" s="273"/>
      <c r="KP90" s="273"/>
      <c r="KQ90" s="273"/>
      <c r="KR90" s="273"/>
      <c r="KS90" s="273"/>
      <c r="KT90" s="273"/>
      <c r="KU90" s="273"/>
      <c r="KV90" s="273"/>
      <c r="KW90" s="273"/>
      <c r="KX90" s="273"/>
      <c r="KY90" s="273"/>
      <c r="KZ90" s="273"/>
      <c r="LA90" s="273"/>
      <c r="LB90" s="273"/>
      <c r="LC90" s="273"/>
      <c r="LD90" s="273"/>
      <c r="LE90" s="273"/>
      <c r="LF90" s="273"/>
      <c r="LG90" s="273"/>
      <c r="LH90" s="273"/>
      <c r="LI90" s="273"/>
      <c r="LJ90" s="273"/>
      <c r="LK90" s="273"/>
      <c r="LL90" s="273"/>
      <c r="LM90" s="273"/>
      <c r="LN90" s="273"/>
      <c r="LO90" s="273"/>
      <c r="LP90" s="273"/>
      <c r="LQ90" s="273"/>
      <c r="LR90" s="273"/>
      <c r="LS90" s="273"/>
      <c r="LT90" s="273"/>
      <c r="LU90" s="273"/>
      <c r="LV90" s="273"/>
      <c r="LW90" s="273"/>
      <c r="LX90" s="273"/>
      <c r="LY90" s="273"/>
      <c r="LZ90" s="273"/>
      <c r="MA90" s="273"/>
      <c r="MB90" s="273"/>
      <c r="MC90" s="273"/>
      <c r="MD90" s="273"/>
      <c r="ME90" s="273"/>
      <c r="MF90" s="273"/>
      <c r="MG90" s="273"/>
      <c r="MH90" s="273"/>
      <c r="MI90" s="273"/>
      <c r="MJ90" s="273"/>
      <c r="MK90" s="273"/>
      <c r="ML90" s="273"/>
      <c r="MM90" s="273"/>
      <c r="MN90" s="273"/>
      <c r="MO90" s="273"/>
      <c r="MP90" s="273"/>
      <c r="MQ90" s="273"/>
      <c r="MR90" s="273"/>
      <c r="MS90" s="273"/>
      <c r="MT90" s="273"/>
      <c r="MU90" s="273"/>
      <c r="MV90" s="273"/>
      <c r="MW90" s="273"/>
      <c r="MX90" s="273"/>
      <c r="MY90" s="273"/>
      <c r="MZ90" s="273"/>
      <c r="NA90" s="273"/>
      <c r="NB90" s="273"/>
      <c r="NC90" s="273"/>
      <c r="ND90" s="273"/>
      <c r="NE90" s="273"/>
      <c r="NF90" s="273"/>
      <c r="NG90" s="273"/>
      <c r="NH90" s="273"/>
      <c r="NI90" s="273"/>
      <c r="NJ90" s="273"/>
      <c r="NK90" s="273"/>
      <c r="NL90" s="273"/>
      <c r="NM90" s="273"/>
      <c r="NN90" s="273"/>
      <c r="NO90" s="273"/>
      <c r="NP90" s="273"/>
      <c r="NQ90" s="273"/>
      <c r="NR90" s="273"/>
      <c r="NS90" s="273"/>
      <c r="NT90" s="273"/>
      <c r="NU90" s="273"/>
      <c r="NV90" s="273"/>
      <c r="NW90" s="273"/>
      <c r="NX90" s="273"/>
      <c r="NY90" s="273"/>
      <c r="NZ90" s="273"/>
      <c r="OA90" s="273"/>
      <c r="OB90" s="273"/>
      <c r="OC90" s="273"/>
      <c r="OD90" s="273"/>
      <c r="OE90" s="273"/>
      <c r="OF90" s="273"/>
      <c r="OG90" s="273"/>
      <c r="OH90" s="273"/>
      <c r="OI90" s="273"/>
      <c r="OJ90" s="273"/>
      <c r="OK90" s="273"/>
      <c r="OL90" s="273"/>
      <c r="OM90" s="273"/>
      <c r="ON90" s="273"/>
      <c r="OO90" s="273"/>
      <c r="OP90" s="273"/>
      <c r="OQ90" s="273"/>
      <c r="OR90" s="273"/>
      <c r="OS90" s="273"/>
      <c r="OT90" s="273"/>
      <c r="OU90" s="273"/>
      <c r="OV90" s="273"/>
      <c r="OW90" s="273"/>
      <c r="OX90" s="273"/>
      <c r="OY90" s="273"/>
      <c r="OZ90" s="273"/>
      <c r="PA90" s="273"/>
      <c r="PB90" s="273"/>
      <c r="PC90" s="273"/>
      <c r="PD90" s="273"/>
      <c r="PE90" s="273"/>
      <c r="PF90" s="273"/>
      <c r="PG90" s="273"/>
      <c r="PH90" s="273"/>
      <c r="PI90" s="273"/>
      <c r="PJ90" s="273"/>
      <c r="PK90" s="273"/>
      <c r="PL90" s="273"/>
      <c r="PM90" s="273"/>
      <c r="PN90" s="273"/>
      <c r="PO90" s="273"/>
      <c r="PP90" s="273"/>
      <c r="PQ90" s="273"/>
      <c r="PR90" s="273"/>
      <c r="PS90" s="273"/>
      <c r="PT90" s="273"/>
      <c r="PU90" s="273"/>
      <c r="PV90" s="273"/>
      <c r="PW90" s="273"/>
      <c r="PX90" s="273"/>
      <c r="PY90" s="273"/>
      <c r="PZ90" s="273"/>
      <c r="QA90" s="273"/>
      <c r="QB90" s="273"/>
      <c r="QC90" s="273"/>
      <c r="QD90" s="273"/>
      <c r="QE90" s="273"/>
      <c r="QF90" s="273"/>
      <c r="QG90" s="273"/>
      <c r="QH90" s="273"/>
      <c r="QI90" s="273"/>
      <c r="QJ90" s="273"/>
      <c r="QK90" s="273"/>
      <c r="QL90" s="273"/>
      <c r="QM90" s="273"/>
      <c r="QN90" s="273"/>
      <c r="QO90" s="273"/>
      <c r="QP90" s="273"/>
      <c r="QQ90" s="273"/>
      <c r="QR90" s="273"/>
      <c r="QS90" s="273"/>
      <c r="QT90" s="273"/>
      <c r="QU90" s="273"/>
      <c r="QV90" s="273"/>
      <c r="QW90" s="273"/>
      <c r="QX90" s="273"/>
      <c r="QY90" s="273"/>
      <c r="QZ90" s="273"/>
      <c r="RA90" s="273"/>
      <c r="RB90" s="273"/>
      <c r="RC90" s="273"/>
      <c r="RD90" s="273"/>
      <c r="RE90" s="273"/>
      <c r="RF90" s="273"/>
      <c r="RG90" s="273"/>
      <c r="RH90" s="273"/>
      <c r="RI90" s="273"/>
      <c r="RJ90" s="273"/>
      <c r="RK90" s="273"/>
      <c r="RL90" s="273"/>
      <c r="RM90" s="273"/>
      <c r="RN90" s="273"/>
      <c r="RO90" s="273"/>
      <c r="RP90" s="273"/>
      <c r="RQ90" s="273"/>
      <c r="RR90" s="273"/>
      <c r="RS90" s="273"/>
      <c r="RT90" s="273"/>
      <c r="RU90" s="273"/>
      <c r="RV90" s="273"/>
      <c r="RW90" s="273"/>
      <c r="RX90" s="273"/>
      <c r="RY90" s="273"/>
      <c r="RZ90" s="273"/>
      <c r="SA90" s="273"/>
      <c r="SB90" s="273"/>
      <c r="SC90" s="273"/>
      <c r="SD90" s="273"/>
      <c r="SE90" s="273"/>
      <c r="SF90" s="273"/>
      <c r="SG90" s="273"/>
      <c r="SH90" s="273"/>
      <c r="SI90" s="273"/>
      <c r="SJ90" s="273"/>
      <c r="SK90" s="273"/>
      <c r="SL90" s="273"/>
      <c r="SM90" s="273"/>
      <c r="SN90" s="273"/>
      <c r="SO90" s="273"/>
      <c r="SP90" s="273"/>
      <c r="SQ90" s="273"/>
      <c r="SR90" s="273"/>
      <c r="SS90" s="273"/>
      <c r="ST90" s="273"/>
      <c r="SU90" s="273"/>
      <c r="SV90" s="273"/>
      <c r="SW90" s="273"/>
      <c r="SX90" s="273"/>
      <c r="SY90" s="273"/>
      <c r="SZ90" s="273"/>
      <c r="TA90" s="273"/>
      <c r="TB90" s="273"/>
      <c r="TC90" s="273"/>
      <c r="TD90" s="273"/>
      <c r="TE90" s="273"/>
      <c r="TF90" s="273"/>
      <c r="TG90" s="273"/>
      <c r="TH90" s="273"/>
      <c r="TI90" s="273"/>
      <c r="TJ90" s="273"/>
      <c r="TK90" s="273"/>
      <c r="TL90" s="273"/>
      <c r="TM90" s="273"/>
      <c r="TN90" s="273"/>
      <c r="TO90" s="273"/>
      <c r="TP90" s="273"/>
      <c r="TQ90" s="273"/>
      <c r="TR90" s="273"/>
      <c r="TS90" s="273"/>
      <c r="TT90" s="273"/>
      <c r="TU90" s="273"/>
      <c r="TV90" s="273"/>
      <c r="TW90" s="273"/>
      <c r="TX90" s="273"/>
      <c r="TY90" s="273"/>
      <c r="TZ90" s="273"/>
      <c r="UA90" s="273"/>
      <c r="UB90" s="273"/>
      <c r="UC90" s="273"/>
      <c r="UD90" s="273"/>
      <c r="UE90" s="273"/>
      <c r="UF90" s="273"/>
      <c r="UG90" s="273"/>
      <c r="UH90" s="273"/>
      <c r="UI90" s="273"/>
      <c r="UJ90" s="273"/>
      <c r="UK90" s="273"/>
      <c r="UL90" s="273"/>
      <c r="UM90" s="273"/>
      <c r="UN90" s="273"/>
      <c r="UO90" s="273"/>
      <c r="UP90" s="273"/>
      <c r="UQ90" s="273"/>
      <c r="UR90" s="273"/>
      <c r="US90" s="273"/>
      <c r="UT90" s="273"/>
      <c r="UU90" s="273"/>
      <c r="UV90" s="273"/>
      <c r="UW90" s="273"/>
      <c r="UX90" s="273"/>
      <c r="UY90" s="273"/>
      <c r="UZ90" s="273"/>
      <c r="VA90" s="273"/>
      <c r="VB90" s="273"/>
      <c r="VC90" s="273"/>
      <c r="VD90" s="273"/>
      <c r="VE90" s="273"/>
      <c r="VF90" s="273"/>
      <c r="VG90" s="273"/>
      <c r="VH90" s="273"/>
      <c r="VI90" s="273"/>
      <c r="VJ90" s="273"/>
      <c r="VK90" s="273"/>
      <c r="VL90" s="273"/>
      <c r="VM90" s="273"/>
      <c r="VN90" s="273"/>
      <c r="VO90" s="273"/>
      <c r="VP90" s="273"/>
      <c r="VQ90" s="273"/>
      <c r="VR90" s="273"/>
      <c r="VS90" s="273"/>
      <c r="VT90" s="273"/>
      <c r="VU90" s="273"/>
      <c r="VV90" s="273"/>
      <c r="VW90" s="273"/>
      <c r="VX90" s="273"/>
      <c r="VY90" s="273"/>
      <c r="VZ90" s="273"/>
      <c r="WA90" s="273"/>
      <c r="WB90" s="273"/>
      <c r="WC90" s="273"/>
      <c r="WD90" s="273"/>
      <c r="WE90" s="273"/>
      <c r="WF90" s="273"/>
      <c r="WG90" s="273"/>
      <c r="WH90" s="273"/>
      <c r="WI90" s="273"/>
      <c r="WJ90" s="273"/>
      <c r="WK90" s="273"/>
      <c r="WL90" s="273"/>
      <c r="WM90" s="273"/>
      <c r="WN90" s="273"/>
      <c r="WO90" s="273"/>
      <c r="WP90" s="273"/>
      <c r="WQ90" s="273"/>
      <c r="WR90" s="273"/>
      <c r="WS90" s="273"/>
      <c r="WT90" s="273"/>
      <c r="WU90" s="273"/>
      <c r="WV90" s="273"/>
      <c r="WW90" s="273"/>
      <c r="WX90" s="273"/>
      <c r="WY90" s="273"/>
      <c r="WZ90" s="273"/>
      <c r="XA90" s="273"/>
      <c r="XB90" s="273"/>
      <c r="XC90" s="273"/>
      <c r="XD90" s="273"/>
      <c r="XE90" s="273"/>
      <c r="XF90" s="273"/>
      <c r="XG90" s="273"/>
      <c r="XH90" s="273"/>
      <c r="XI90" s="273"/>
      <c r="XJ90" s="273"/>
      <c r="XK90" s="273"/>
      <c r="XL90" s="273"/>
      <c r="XM90" s="273"/>
      <c r="XN90" s="273"/>
      <c r="XO90" s="273"/>
      <c r="XP90" s="273"/>
      <c r="XQ90" s="273"/>
      <c r="XR90" s="273"/>
      <c r="XS90" s="273"/>
      <c r="XT90" s="273"/>
      <c r="XU90" s="273"/>
      <c r="XV90" s="273"/>
      <c r="XW90" s="273"/>
      <c r="XX90" s="273"/>
      <c r="XY90" s="273"/>
      <c r="XZ90" s="273"/>
      <c r="YA90" s="273"/>
      <c r="YB90" s="273"/>
      <c r="YC90" s="273"/>
      <c r="YD90" s="273"/>
      <c r="YE90" s="273"/>
      <c r="YF90" s="273"/>
      <c r="YG90" s="273"/>
      <c r="YH90" s="273"/>
      <c r="YI90" s="273"/>
      <c r="YJ90" s="273"/>
      <c r="YK90" s="273"/>
      <c r="YL90" s="273"/>
      <c r="YM90" s="273"/>
      <c r="YN90" s="273"/>
      <c r="YO90" s="273"/>
      <c r="YP90" s="273"/>
      <c r="YQ90" s="273"/>
      <c r="YR90" s="273"/>
      <c r="YS90" s="273"/>
      <c r="YT90" s="273"/>
      <c r="YU90" s="273"/>
      <c r="YV90" s="273"/>
      <c r="YW90" s="273"/>
      <c r="YX90" s="273"/>
      <c r="YY90" s="273"/>
      <c r="YZ90" s="273"/>
      <c r="ZA90" s="273"/>
      <c r="ZB90" s="273"/>
      <c r="ZC90" s="273"/>
      <c r="ZD90" s="273"/>
      <c r="ZE90" s="273"/>
      <c r="ZF90" s="273"/>
      <c r="ZG90" s="273"/>
      <c r="ZH90" s="273"/>
      <c r="ZI90" s="273"/>
      <c r="ZJ90" s="273"/>
      <c r="ZK90" s="273"/>
      <c r="ZL90" s="273"/>
      <c r="ZM90" s="273"/>
      <c r="ZN90" s="273"/>
      <c r="ZO90" s="273"/>
      <c r="ZP90" s="273"/>
      <c r="ZQ90" s="273"/>
      <c r="ZR90" s="273"/>
      <c r="ZS90" s="273"/>
      <c r="ZT90" s="273"/>
      <c r="ZU90" s="273"/>
      <c r="ZV90" s="273"/>
      <c r="ZW90" s="273"/>
      <c r="ZX90" s="273"/>
      <c r="ZY90" s="273"/>
      <c r="ZZ90" s="273"/>
      <c r="AAA90" s="273"/>
      <c r="AAB90" s="273"/>
      <c r="AAC90" s="273"/>
      <c r="AAD90" s="273"/>
      <c r="AAE90" s="273"/>
      <c r="AAF90" s="273"/>
      <c r="AAG90" s="273"/>
      <c r="AAH90" s="273"/>
      <c r="AAI90" s="273"/>
      <c r="AAJ90" s="273"/>
      <c r="AAK90" s="273"/>
      <c r="AAL90" s="273"/>
      <c r="AAM90" s="273"/>
      <c r="AAN90" s="273"/>
      <c r="AAO90" s="273"/>
      <c r="AAP90" s="273"/>
      <c r="AAQ90" s="273"/>
      <c r="AAR90" s="273"/>
      <c r="AAS90" s="273"/>
      <c r="AAT90" s="273"/>
      <c r="AAU90" s="273"/>
      <c r="AAV90" s="273"/>
      <c r="AAW90" s="273"/>
      <c r="AAX90" s="273"/>
      <c r="AAY90" s="273"/>
      <c r="AAZ90" s="273"/>
      <c r="ABA90" s="273"/>
      <c r="ABB90" s="273"/>
      <c r="ABC90" s="273"/>
      <c r="ABD90" s="273"/>
      <c r="ABE90" s="273"/>
      <c r="ABF90" s="273"/>
      <c r="ABG90" s="273"/>
      <c r="ABH90" s="273"/>
      <c r="ABI90" s="273"/>
      <c r="ABJ90" s="273"/>
      <c r="ABK90" s="273"/>
      <c r="ABL90" s="273"/>
      <c r="ABM90" s="273"/>
      <c r="ABN90" s="273"/>
      <c r="ABO90" s="273"/>
      <c r="ABP90" s="273"/>
      <c r="ABQ90" s="273"/>
      <c r="ABR90" s="273"/>
      <c r="ABS90" s="273"/>
      <c r="ABT90" s="273"/>
      <c r="ABU90" s="273"/>
      <c r="ABV90" s="273"/>
      <c r="ABW90" s="273"/>
      <c r="ABX90" s="273"/>
      <c r="ABY90" s="273"/>
      <c r="ABZ90" s="273"/>
      <c r="ACA90" s="273"/>
      <c r="ACB90" s="273"/>
      <c r="ACC90" s="273"/>
      <c r="ACD90" s="273"/>
      <c r="ACE90" s="273"/>
      <c r="ACF90" s="273"/>
      <c r="ACG90" s="273"/>
      <c r="ACH90" s="273"/>
      <c r="ACI90" s="273"/>
      <c r="ACJ90" s="273"/>
      <c r="ACK90" s="273"/>
      <c r="ACL90" s="273"/>
      <c r="ACM90" s="273"/>
      <c r="ACN90" s="273"/>
      <c r="ACO90" s="273"/>
      <c r="ACP90" s="273"/>
      <c r="ACQ90" s="273"/>
      <c r="ACR90" s="273"/>
      <c r="ACS90" s="273"/>
      <c r="ACT90" s="273"/>
      <c r="ACU90" s="273"/>
      <c r="ACV90" s="273"/>
      <c r="ACW90" s="273"/>
      <c r="ACX90" s="273"/>
      <c r="ACY90" s="273"/>
      <c r="ACZ90" s="273"/>
      <c r="ADA90" s="273"/>
      <c r="ADB90" s="273"/>
      <c r="ADC90" s="273"/>
      <c r="ADD90" s="273"/>
      <c r="ADE90" s="273"/>
      <c r="ADF90" s="273"/>
      <c r="ADG90" s="273"/>
      <c r="ADH90" s="273"/>
      <c r="ADI90" s="273"/>
      <c r="ADJ90" s="273"/>
      <c r="ADK90" s="273"/>
      <c r="ADL90" s="273"/>
      <c r="ADM90" s="273"/>
      <c r="ADN90" s="273"/>
      <c r="ADO90" s="273"/>
      <c r="ADP90" s="273"/>
      <c r="ADQ90" s="273"/>
      <c r="ADR90" s="273"/>
      <c r="ADS90" s="273"/>
      <c r="ADT90" s="273"/>
      <c r="ADU90" s="273"/>
      <c r="ADV90" s="273"/>
      <c r="ADW90" s="273"/>
      <c r="ADX90" s="273"/>
      <c r="ADY90" s="273"/>
      <c r="ADZ90" s="273"/>
      <c r="AEA90" s="273"/>
      <c r="AEB90" s="273"/>
      <c r="AEC90" s="273"/>
      <c r="AED90" s="273"/>
      <c r="AEE90" s="273"/>
      <c r="AEF90" s="273"/>
      <c r="AEG90" s="273"/>
      <c r="AEH90" s="273"/>
      <c r="AEI90" s="273"/>
      <c r="AEJ90" s="273"/>
      <c r="AEK90" s="273"/>
      <c r="AEL90" s="273"/>
      <c r="AEM90" s="273"/>
      <c r="AEN90" s="273"/>
      <c r="AEO90" s="273"/>
      <c r="AEP90" s="273"/>
      <c r="AEQ90" s="273"/>
      <c r="AER90" s="273"/>
      <c r="AES90" s="273"/>
      <c r="AET90" s="273"/>
      <c r="AEU90" s="273"/>
      <c r="AEV90" s="273"/>
      <c r="AEW90" s="273"/>
      <c r="AEX90" s="273"/>
      <c r="AEY90" s="273"/>
      <c r="AEZ90" s="273"/>
      <c r="AFA90" s="273"/>
      <c r="AFB90" s="273"/>
      <c r="AFC90" s="273"/>
      <c r="AFD90" s="273"/>
      <c r="AFE90" s="273"/>
      <c r="AFF90" s="273"/>
      <c r="AFG90" s="273"/>
      <c r="AFH90" s="273"/>
      <c r="AFI90" s="273"/>
      <c r="AFJ90" s="273"/>
      <c r="AFK90" s="273"/>
      <c r="AFL90" s="273"/>
      <c r="AFM90" s="273"/>
      <c r="AFN90" s="273"/>
      <c r="AFO90" s="273"/>
      <c r="AFP90" s="273"/>
      <c r="AFQ90" s="273"/>
      <c r="AFR90" s="273"/>
      <c r="AFS90" s="273"/>
      <c r="AFT90" s="273"/>
      <c r="AFU90" s="273"/>
      <c r="AFV90" s="273"/>
      <c r="AFW90" s="273"/>
      <c r="AFX90" s="273"/>
      <c r="AFY90" s="273"/>
      <c r="AFZ90" s="273"/>
      <c r="AGA90" s="273"/>
      <c r="AGB90" s="273"/>
      <c r="AGC90" s="273"/>
      <c r="AGD90" s="273"/>
      <c r="AGE90" s="273"/>
      <c r="AGF90" s="273"/>
      <c r="AGG90" s="273"/>
      <c r="AGH90" s="273"/>
      <c r="AGI90" s="273"/>
      <c r="AGJ90" s="273"/>
      <c r="AGK90" s="273"/>
      <c r="AGL90" s="273"/>
      <c r="AGM90" s="273"/>
      <c r="AGN90" s="273"/>
      <c r="AGO90" s="273"/>
      <c r="AGP90" s="273"/>
      <c r="AGQ90" s="273"/>
      <c r="AGR90" s="273"/>
      <c r="AGS90" s="273"/>
      <c r="AGT90" s="273"/>
      <c r="AGU90" s="273"/>
      <c r="AGV90" s="273"/>
      <c r="AGW90" s="273"/>
      <c r="AGX90" s="273"/>
      <c r="AGY90" s="273"/>
      <c r="AGZ90" s="273"/>
      <c r="AHA90" s="273"/>
      <c r="AHB90" s="273"/>
      <c r="AHC90" s="273"/>
      <c r="AHD90" s="273"/>
      <c r="AHE90" s="273"/>
      <c r="AHF90" s="273"/>
      <c r="AHG90" s="273"/>
      <c r="AHH90" s="273"/>
      <c r="AHI90" s="273"/>
      <c r="AHJ90" s="273"/>
      <c r="AHK90" s="273"/>
      <c r="AHL90" s="273"/>
      <c r="AHM90" s="273"/>
      <c r="AHN90" s="273"/>
      <c r="AHO90" s="273"/>
      <c r="AHP90" s="273"/>
      <c r="AHQ90" s="273"/>
      <c r="AHR90" s="273"/>
      <c r="AHS90" s="273"/>
      <c r="AHT90" s="273"/>
      <c r="AHU90" s="273"/>
      <c r="AHV90" s="273"/>
      <c r="AHW90" s="273"/>
      <c r="AHX90" s="273"/>
      <c r="AHY90" s="273"/>
      <c r="AHZ90" s="273"/>
      <c r="AIA90" s="273"/>
      <c r="AIB90" s="273"/>
      <c r="AIC90" s="273"/>
      <c r="AID90" s="273"/>
      <c r="AIE90" s="273"/>
      <c r="AIF90" s="273"/>
      <c r="AIG90" s="273"/>
      <c r="AIH90" s="273"/>
      <c r="AII90" s="273"/>
      <c r="AIJ90" s="273"/>
      <c r="AIK90" s="273"/>
      <c r="AIL90" s="273"/>
      <c r="AIM90" s="273"/>
      <c r="AIN90" s="273"/>
      <c r="AIO90" s="273"/>
      <c r="AIP90" s="273"/>
      <c r="AIQ90" s="273"/>
      <c r="AIR90" s="273"/>
      <c r="AIS90" s="273"/>
      <c r="AIT90" s="273"/>
      <c r="AIU90" s="273"/>
      <c r="AIV90" s="273"/>
      <c r="AIW90" s="273"/>
      <c r="AIX90" s="273"/>
      <c r="AIY90" s="273"/>
      <c r="AIZ90" s="273"/>
      <c r="AJA90" s="273"/>
      <c r="AJB90" s="273"/>
      <c r="AJC90" s="273"/>
      <c r="AJD90" s="273"/>
      <c r="AJE90" s="273"/>
      <c r="AJF90" s="273"/>
      <c r="AJG90" s="273"/>
      <c r="AJH90" s="273"/>
      <c r="AJI90" s="273"/>
      <c r="AJJ90" s="273"/>
      <c r="AJK90" s="273"/>
      <c r="AJL90" s="273"/>
      <c r="AJM90" s="273"/>
      <c r="AJN90" s="273"/>
      <c r="AJO90" s="273"/>
      <c r="AJP90" s="273"/>
      <c r="AJQ90" s="273"/>
      <c r="AJR90" s="273"/>
      <c r="AJS90" s="273"/>
      <c r="AJT90" s="273"/>
      <c r="AJU90" s="273"/>
      <c r="AJV90" s="273"/>
      <c r="AJW90" s="273"/>
      <c r="AJX90" s="273"/>
      <c r="AJY90" s="273"/>
      <c r="AJZ90" s="273"/>
      <c r="AKA90" s="273"/>
      <c r="AKB90" s="273"/>
      <c r="AKC90" s="273"/>
      <c r="AKD90" s="273"/>
      <c r="AKE90" s="273"/>
      <c r="AKF90" s="273"/>
      <c r="AKG90" s="273"/>
      <c r="AKH90" s="273"/>
      <c r="AKI90" s="273"/>
      <c r="AKJ90" s="273"/>
      <c r="AKK90" s="273"/>
      <c r="AKL90" s="273"/>
      <c r="AKM90" s="273"/>
      <c r="AKN90" s="273"/>
      <c r="AKO90" s="273"/>
      <c r="AKP90" s="273"/>
      <c r="AKQ90" s="273"/>
      <c r="AKR90" s="273"/>
      <c r="AKS90" s="273"/>
      <c r="AKT90" s="273"/>
      <c r="AKU90" s="273"/>
      <c r="AKV90" s="273"/>
      <c r="AKW90" s="273"/>
      <c r="AKX90" s="273"/>
      <c r="AKY90" s="273"/>
      <c r="AKZ90" s="273"/>
      <c r="ALA90" s="273"/>
      <c r="ALB90" s="273"/>
      <c r="ALC90" s="273"/>
      <c r="ALD90" s="273"/>
      <c r="ALE90" s="273"/>
      <c r="ALF90" s="273"/>
      <c r="ALG90" s="273"/>
      <c r="ALH90" s="273"/>
      <c r="ALI90" s="273"/>
      <c r="ALJ90" s="273"/>
      <c r="ALK90" s="273"/>
      <c r="ALL90" s="273"/>
      <c r="ALM90" s="273"/>
      <c r="ALN90" s="273"/>
      <c r="ALO90" s="273"/>
      <c r="ALP90" s="273"/>
      <c r="ALQ90" s="273"/>
      <c r="ALR90" s="273"/>
      <c r="ALS90" s="273"/>
      <c r="ALT90" s="273"/>
      <c r="ALU90" s="273"/>
      <c r="ALV90" s="273"/>
      <c r="ALW90" s="273"/>
      <c r="ALX90" s="273"/>
      <c r="ALY90" s="273"/>
      <c r="ALZ90" s="273"/>
      <c r="AMA90" s="273"/>
      <c r="AMB90" s="273"/>
      <c r="AMC90" s="273"/>
      <c r="AMD90" s="273"/>
      <c r="AME90" s="273"/>
      <c r="AMF90" s="273"/>
      <c r="AMG90" s="273"/>
      <c r="AMH90" s="273"/>
      <c r="AMI90" s="273"/>
      <c r="AMJ90" s="273"/>
    </row>
    <row r="91" spans="1:1024" ht="11.25" customHeight="1" x14ac:dyDescent="0.2">
      <c r="A91" s="341">
        <v>80</v>
      </c>
      <c r="B91" s="342">
        <v>1</v>
      </c>
      <c r="C91" s="368"/>
      <c r="D91" s="1627"/>
      <c r="E91" s="344" t="s">
        <v>50</v>
      </c>
      <c r="F91" s="383"/>
      <c r="G91" s="383"/>
      <c r="H91" s="359"/>
      <c r="I91" s="359"/>
      <c r="J91" s="384"/>
      <c r="K91" s="348"/>
      <c r="L91" s="348"/>
      <c r="M91" s="348"/>
      <c r="N91" s="348"/>
      <c r="O91" s="348"/>
      <c r="P91" s="349"/>
      <c r="Q91" s="349"/>
      <c r="R91" s="367"/>
      <c r="S91" s="351"/>
      <c r="T91" s="362">
        <v>80</v>
      </c>
      <c r="U91" s="1626"/>
      <c r="V91" s="363" t="s">
        <v>50</v>
      </c>
      <c r="W91" s="383"/>
      <c r="X91" s="383"/>
      <c r="Y91" s="359"/>
      <c r="Z91" s="359"/>
      <c r="AA91" s="384"/>
      <c r="AB91" s="364"/>
      <c r="AC91" s="355"/>
      <c r="AD91" s="355"/>
      <c r="AE91" s="356"/>
      <c r="AF91" s="365"/>
      <c r="AG91" s="365"/>
      <c r="AH91" s="365"/>
      <c r="AI91" s="365"/>
      <c r="AJ91" s="365"/>
      <c r="AK91" s="365"/>
      <c r="AL91" s="365"/>
      <c r="AM91" s="365"/>
      <c r="AN91" s="365"/>
      <c r="AO91" s="365"/>
      <c r="AP91" s="365"/>
      <c r="AQ91" s="365"/>
      <c r="AR91" s="358"/>
      <c r="AS91" s="358"/>
      <c r="AT91" s="359"/>
      <c r="AU91" s="359"/>
      <c r="AV91" s="359"/>
      <c r="AW91" s="359"/>
      <c r="AX91" s="359"/>
      <c r="AY91" s="359"/>
      <c r="AZ91" s="359"/>
      <c r="BA91" s="359"/>
      <c r="BB91" s="364"/>
      <c r="BC91" s="382"/>
      <c r="BD91" s="355"/>
      <c r="BE91" s="355"/>
      <c r="BF91" s="273"/>
      <c r="BG91" s="273"/>
      <c r="BH91" s="273"/>
      <c r="BI91" s="273"/>
      <c r="BJ91" s="273"/>
      <c r="BK91" s="273"/>
      <c r="BL91" s="273"/>
      <c r="BM91" s="273"/>
      <c r="BN91" s="273"/>
      <c r="BO91" s="273"/>
      <c r="BP91" s="273"/>
      <c r="BQ91" s="273"/>
      <c r="BR91" s="273"/>
      <c r="BS91" s="273"/>
      <c r="BT91" s="273"/>
      <c r="BU91" s="273"/>
      <c r="BV91" s="273"/>
      <c r="BW91" s="273"/>
      <c r="BX91" s="273"/>
      <c r="BY91" s="273"/>
      <c r="BZ91" s="273"/>
      <c r="CA91" s="273"/>
      <c r="CB91" s="273"/>
      <c r="CC91" s="273"/>
      <c r="CD91" s="273"/>
      <c r="CE91" s="273"/>
      <c r="CF91" s="273"/>
      <c r="CG91" s="273"/>
      <c r="CH91" s="273"/>
      <c r="CI91" s="273"/>
      <c r="CJ91" s="273"/>
      <c r="CK91" s="273"/>
      <c r="CL91" s="273"/>
      <c r="CM91" s="273"/>
      <c r="CN91" s="273"/>
      <c r="CO91" s="273"/>
      <c r="CP91" s="273"/>
      <c r="CQ91" s="273"/>
      <c r="CR91" s="273"/>
      <c r="CS91" s="273"/>
      <c r="CT91" s="273"/>
      <c r="CU91" s="273"/>
      <c r="CV91" s="273"/>
      <c r="CW91" s="273"/>
      <c r="CX91" s="273"/>
      <c r="CY91" s="273"/>
      <c r="CZ91" s="273"/>
      <c r="DA91" s="273"/>
      <c r="DB91" s="273"/>
      <c r="DC91" s="273"/>
      <c r="DD91" s="273"/>
      <c r="DE91" s="273"/>
      <c r="DF91" s="273"/>
      <c r="DG91" s="273"/>
      <c r="DH91" s="273"/>
      <c r="DI91" s="273"/>
      <c r="DJ91" s="273"/>
      <c r="DK91" s="273"/>
      <c r="DL91" s="273"/>
      <c r="DM91" s="273"/>
      <c r="DN91" s="273"/>
      <c r="DO91" s="273"/>
      <c r="DP91" s="273"/>
      <c r="DQ91" s="273"/>
      <c r="DR91" s="273"/>
      <c r="DS91" s="273"/>
      <c r="DT91" s="273"/>
      <c r="DU91" s="273"/>
      <c r="DV91" s="273"/>
      <c r="DW91" s="273"/>
      <c r="DX91" s="273"/>
      <c r="DY91" s="273"/>
      <c r="DZ91" s="273"/>
      <c r="EA91" s="273"/>
      <c r="EB91" s="273"/>
      <c r="EC91" s="273"/>
      <c r="ED91" s="273"/>
      <c r="EE91" s="273"/>
      <c r="EF91" s="273"/>
      <c r="EG91" s="273"/>
      <c r="EH91" s="273"/>
      <c r="EI91" s="273"/>
      <c r="EJ91" s="273"/>
      <c r="EK91" s="273"/>
      <c r="EL91" s="273"/>
      <c r="EM91" s="273"/>
      <c r="EN91" s="273"/>
      <c r="EO91" s="273"/>
      <c r="EP91" s="273"/>
      <c r="EQ91" s="273"/>
      <c r="ER91" s="273"/>
      <c r="ES91" s="273"/>
      <c r="ET91" s="273"/>
      <c r="EU91" s="273"/>
      <c r="EV91" s="273"/>
      <c r="EW91" s="273"/>
      <c r="EX91" s="273"/>
      <c r="EY91" s="273"/>
      <c r="EZ91" s="273"/>
      <c r="FA91" s="273"/>
      <c r="FB91" s="273"/>
      <c r="FC91" s="273"/>
      <c r="FD91" s="273"/>
      <c r="FE91" s="273"/>
      <c r="FF91" s="273"/>
      <c r="FG91" s="273"/>
      <c r="FH91" s="273"/>
      <c r="FI91" s="273"/>
      <c r="FJ91" s="273"/>
      <c r="FK91" s="273"/>
      <c r="FL91" s="273"/>
      <c r="FM91" s="273"/>
      <c r="FN91" s="273"/>
      <c r="FO91" s="273"/>
      <c r="FP91" s="273"/>
      <c r="FQ91" s="273"/>
      <c r="FR91" s="273"/>
      <c r="FS91" s="273"/>
      <c r="FT91" s="273"/>
      <c r="FU91" s="273"/>
      <c r="FV91" s="273"/>
      <c r="FW91" s="273"/>
      <c r="FX91" s="273"/>
      <c r="FY91" s="273"/>
      <c r="FZ91" s="273"/>
      <c r="GA91" s="273"/>
      <c r="GB91" s="273"/>
      <c r="GC91" s="273"/>
      <c r="GD91" s="273"/>
      <c r="GE91" s="273"/>
      <c r="GF91" s="273"/>
      <c r="GG91" s="273"/>
      <c r="GH91" s="273"/>
      <c r="GI91" s="273"/>
      <c r="GJ91" s="273"/>
      <c r="GK91" s="273"/>
      <c r="GL91" s="273"/>
      <c r="GM91" s="273"/>
      <c r="GN91" s="273"/>
      <c r="GO91" s="273"/>
      <c r="GP91" s="273"/>
      <c r="GQ91" s="273"/>
      <c r="GR91" s="273"/>
      <c r="GS91" s="273"/>
      <c r="GT91" s="273"/>
      <c r="GU91" s="273"/>
      <c r="GV91" s="273"/>
      <c r="GW91" s="273"/>
      <c r="GX91" s="273"/>
      <c r="GY91" s="273"/>
      <c r="GZ91" s="273"/>
      <c r="HA91" s="273"/>
      <c r="HB91" s="273"/>
      <c r="HC91" s="273"/>
      <c r="HD91" s="273"/>
      <c r="HE91" s="273"/>
      <c r="HF91" s="273"/>
      <c r="HG91" s="273"/>
      <c r="HH91" s="273"/>
      <c r="HI91" s="273"/>
      <c r="HJ91" s="273"/>
      <c r="HK91" s="273"/>
      <c r="HL91" s="273"/>
      <c r="HM91" s="273"/>
      <c r="HN91" s="273"/>
      <c r="HO91" s="273"/>
      <c r="HP91" s="273"/>
      <c r="HQ91" s="273"/>
      <c r="HR91" s="273"/>
      <c r="HS91" s="273"/>
      <c r="HT91" s="273"/>
      <c r="HU91" s="273"/>
      <c r="HV91" s="273"/>
      <c r="HW91" s="273"/>
      <c r="HX91" s="273"/>
      <c r="HY91" s="273"/>
      <c r="HZ91" s="273"/>
      <c r="IA91" s="273"/>
      <c r="IB91" s="273"/>
      <c r="IC91" s="273"/>
      <c r="ID91" s="273"/>
      <c r="IE91" s="273"/>
      <c r="IF91" s="273"/>
      <c r="IG91" s="273"/>
      <c r="IH91" s="273"/>
      <c r="II91" s="273"/>
      <c r="IJ91" s="273"/>
      <c r="IK91" s="273"/>
      <c r="IL91" s="273"/>
      <c r="IM91" s="273"/>
      <c r="IN91" s="273"/>
      <c r="IO91" s="273"/>
      <c r="IP91" s="273"/>
      <c r="IQ91" s="273"/>
      <c r="IR91" s="273"/>
      <c r="IS91" s="273"/>
      <c r="IT91" s="273"/>
      <c r="IU91" s="273"/>
      <c r="IV91" s="273"/>
      <c r="IW91" s="273"/>
      <c r="IX91" s="273"/>
      <c r="IY91" s="273"/>
      <c r="IZ91" s="273"/>
      <c r="JA91" s="273"/>
      <c r="JB91" s="273"/>
      <c r="JC91" s="273"/>
      <c r="JD91" s="273"/>
      <c r="JE91" s="273"/>
      <c r="JF91" s="273"/>
      <c r="JG91" s="273"/>
      <c r="JH91" s="273"/>
      <c r="JI91" s="273"/>
      <c r="JJ91" s="273"/>
      <c r="JK91" s="273"/>
      <c r="JL91" s="273"/>
      <c r="JM91" s="273"/>
      <c r="JN91" s="273"/>
      <c r="JO91" s="273"/>
      <c r="JP91" s="273"/>
      <c r="JQ91" s="273"/>
      <c r="JR91" s="273"/>
      <c r="JS91" s="273"/>
      <c r="JT91" s="273"/>
      <c r="JU91" s="273"/>
      <c r="JV91" s="273"/>
      <c r="JW91" s="273"/>
      <c r="JX91" s="273"/>
      <c r="JY91" s="273"/>
      <c r="JZ91" s="273"/>
      <c r="KA91" s="273"/>
      <c r="KB91" s="273"/>
      <c r="KC91" s="273"/>
      <c r="KD91" s="273"/>
      <c r="KE91" s="273"/>
      <c r="KF91" s="273"/>
      <c r="KG91" s="273"/>
      <c r="KH91" s="273"/>
      <c r="KI91" s="273"/>
      <c r="KJ91" s="273"/>
      <c r="KK91" s="273"/>
      <c r="KL91" s="273"/>
      <c r="KM91" s="273"/>
      <c r="KN91" s="273"/>
      <c r="KO91" s="273"/>
      <c r="KP91" s="273"/>
      <c r="KQ91" s="273"/>
      <c r="KR91" s="273"/>
      <c r="KS91" s="273"/>
      <c r="KT91" s="273"/>
      <c r="KU91" s="273"/>
      <c r="KV91" s="273"/>
      <c r="KW91" s="273"/>
      <c r="KX91" s="273"/>
      <c r="KY91" s="273"/>
      <c r="KZ91" s="273"/>
      <c r="LA91" s="273"/>
      <c r="LB91" s="273"/>
      <c r="LC91" s="273"/>
      <c r="LD91" s="273"/>
      <c r="LE91" s="273"/>
      <c r="LF91" s="273"/>
      <c r="LG91" s="273"/>
      <c r="LH91" s="273"/>
      <c r="LI91" s="273"/>
      <c r="LJ91" s="273"/>
      <c r="LK91" s="273"/>
      <c r="LL91" s="273"/>
      <c r="LM91" s="273"/>
      <c r="LN91" s="273"/>
      <c r="LO91" s="273"/>
      <c r="LP91" s="273"/>
      <c r="LQ91" s="273"/>
      <c r="LR91" s="273"/>
      <c r="LS91" s="273"/>
      <c r="LT91" s="273"/>
      <c r="LU91" s="273"/>
      <c r="LV91" s="273"/>
      <c r="LW91" s="273"/>
      <c r="LX91" s="273"/>
      <c r="LY91" s="273"/>
      <c r="LZ91" s="273"/>
      <c r="MA91" s="273"/>
      <c r="MB91" s="273"/>
      <c r="MC91" s="273"/>
      <c r="MD91" s="273"/>
      <c r="ME91" s="273"/>
      <c r="MF91" s="273"/>
      <c r="MG91" s="273"/>
      <c r="MH91" s="273"/>
      <c r="MI91" s="273"/>
      <c r="MJ91" s="273"/>
      <c r="MK91" s="273"/>
      <c r="ML91" s="273"/>
      <c r="MM91" s="273"/>
      <c r="MN91" s="273"/>
      <c r="MO91" s="273"/>
      <c r="MP91" s="273"/>
      <c r="MQ91" s="273"/>
      <c r="MR91" s="273"/>
      <c r="MS91" s="273"/>
      <c r="MT91" s="273"/>
      <c r="MU91" s="273"/>
      <c r="MV91" s="273"/>
      <c r="MW91" s="273"/>
      <c r="MX91" s="273"/>
      <c r="MY91" s="273"/>
      <c r="MZ91" s="273"/>
      <c r="NA91" s="273"/>
      <c r="NB91" s="273"/>
      <c r="NC91" s="273"/>
      <c r="ND91" s="273"/>
      <c r="NE91" s="273"/>
      <c r="NF91" s="273"/>
      <c r="NG91" s="273"/>
      <c r="NH91" s="273"/>
      <c r="NI91" s="273"/>
      <c r="NJ91" s="273"/>
      <c r="NK91" s="273"/>
      <c r="NL91" s="273"/>
      <c r="NM91" s="273"/>
      <c r="NN91" s="273"/>
      <c r="NO91" s="273"/>
      <c r="NP91" s="273"/>
      <c r="NQ91" s="273"/>
      <c r="NR91" s="273"/>
      <c r="NS91" s="273"/>
      <c r="NT91" s="273"/>
      <c r="NU91" s="273"/>
      <c r="NV91" s="273"/>
      <c r="NW91" s="273"/>
      <c r="NX91" s="273"/>
      <c r="NY91" s="273"/>
      <c r="NZ91" s="273"/>
      <c r="OA91" s="273"/>
      <c r="OB91" s="273"/>
      <c r="OC91" s="273"/>
      <c r="OD91" s="273"/>
      <c r="OE91" s="273"/>
      <c r="OF91" s="273"/>
      <c r="OG91" s="273"/>
      <c r="OH91" s="273"/>
      <c r="OI91" s="273"/>
      <c r="OJ91" s="273"/>
      <c r="OK91" s="273"/>
      <c r="OL91" s="273"/>
      <c r="OM91" s="273"/>
      <c r="ON91" s="273"/>
      <c r="OO91" s="273"/>
      <c r="OP91" s="273"/>
      <c r="OQ91" s="273"/>
      <c r="OR91" s="273"/>
      <c r="OS91" s="273"/>
      <c r="OT91" s="273"/>
      <c r="OU91" s="273"/>
      <c r="OV91" s="273"/>
      <c r="OW91" s="273"/>
      <c r="OX91" s="273"/>
      <c r="OY91" s="273"/>
      <c r="OZ91" s="273"/>
      <c r="PA91" s="273"/>
      <c r="PB91" s="273"/>
      <c r="PC91" s="273"/>
      <c r="PD91" s="273"/>
      <c r="PE91" s="273"/>
      <c r="PF91" s="273"/>
      <c r="PG91" s="273"/>
      <c r="PH91" s="273"/>
      <c r="PI91" s="273"/>
      <c r="PJ91" s="273"/>
      <c r="PK91" s="273"/>
      <c r="PL91" s="273"/>
      <c r="PM91" s="273"/>
      <c r="PN91" s="273"/>
      <c r="PO91" s="273"/>
      <c r="PP91" s="273"/>
      <c r="PQ91" s="273"/>
      <c r="PR91" s="273"/>
      <c r="PS91" s="273"/>
      <c r="PT91" s="273"/>
      <c r="PU91" s="273"/>
      <c r="PV91" s="273"/>
      <c r="PW91" s="273"/>
      <c r="PX91" s="273"/>
      <c r="PY91" s="273"/>
      <c r="PZ91" s="273"/>
      <c r="QA91" s="273"/>
      <c r="QB91" s="273"/>
      <c r="QC91" s="273"/>
      <c r="QD91" s="273"/>
      <c r="QE91" s="273"/>
      <c r="QF91" s="273"/>
      <c r="QG91" s="273"/>
      <c r="QH91" s="273"/>
      <c r="QI91" s="273"/>
      <c r="QJ91" s="273"/>
      <c r="QK91" s="273"/>
      <c r="QL91" s="273"/>
      <c r="QM91" s="273"/>
      <c r="QN91" s="273"/>
      <c r="QO91" s="273"/>
      <c r="QP91" s="273"/>
      <c r="QQ91" s="273"/>
      <c r="QR91" s="273"/>
      <c r="QS91" s="273"/>
      <c r="QT91" s="273"/>
      <c r="QU91" s="273"/>
      <c r="QV91" s="273"/>
      <c r="QW91" s="273"/>
      <c r="QX91" s="273"/>
      <c r="QY91" s="273"/>
      <c r="QZ91" s="273"/>
      <c r="RA91" s="273"/>
      <c r="RB91" s="273"/>
      <c r="RC91" s="273"/>
      <c r="RD91" s="273"/>
      <c r="RE91" s="273"/>
      <c r="RF91" s="273"/>
      <c r="RG91" s="273"/>
      <c r="RH91" s="273"/>
      <c r="RI91" s="273"/>
      <c r="RJ91" s="273"/>
      <c r="RK91" s="273"/>
      <c r="RL91" s="273"/>
      <c r="RM91" s="273"/>
      <c r="RN91" s="273"/>
      <c r="RO91" s="273"/>
      <c r="RP91" s="273"/>
      <c r="RQ91" s="273"/>
      <c r="RR91" s="273"/>
      <c r="RS91" s="273"/>
      <c r="RT91" s="273"/>
      <c r="RU91" s="273"/>
      <c r="RV91" s="273"/>
      <c r="RW91" s="273"/>
      <c r="RX91" s="273"/>
      <c r="RY91" s="273"/>
      <c r="RZ91" s="273"/>
      <c r="SA91" s="273"/>
      <c r="SB91" s="273"/>
      <c r="SC91" s="273"/>
      <c r="SD91" s="273"/>
      <c r="SE91" s="273"/>
      <c r="SF91" s="273"/>
      <c r="SG91" s="273"/>
      <c r="SH91" s="273"/>
      <c r="SI91" s="273"/>
      <c r="SJ91" s="273"/>
      <c r="SK91" s="273"/>
      <c r="SL91" s="273"/>
      <c r="SM91" s="273"/>
      <c r="SN91" s="273"/>
      <c r="SO91" s="273"/>
      <c r="SP91" s="273"/>
      <c r="SQ91" s="273"/>
      <c r="SR91" s="273"/>
      <c r="SS91" s="273"/>
      <c r="ST91" s="273"/>
      <c r="SU91" s="273"/>
      <c r="SV91" s="273"/>
      <c r="SW91" s="273"/>
      <c r="SX91" s="273"/>
      <c r="SY91" s="273"/>
      <c r="SZ91" s="273"/>
      <c r="TA91" s="273"/>
      <c r="TB91" s="273"/>
      <c r="TC91" s="273"/>
      <c r="TD91" s="273"/>
      <c r="TE91" s="273"/>
      <c r="TF91" s="273"/>
      <c r="TG91" s="273"/>
      <c r="TH91" s="273"/>
      <c r="TI91" s="273"/>
      <c r="TJ91" s="273"/>
      <c r="TK91" s="273"/>
      <c r="TL91" s="273"/>
      <c r="TM91" s="273"/>
      <c r="TN91" s="273"/>
      <c r="TO91" s="273"/>
      <c r="TP91" s="273"/>
      <c r="TQ91" s="273"/>
      <c r="TR91" s="273"/>
      <c r="TS91" s="273"/>
      <c r="TT91" s="273"/>
      <c r="TU91" s="273"/>
      <c r="TV91" s="273"/>
      <c r="TW91" s="273"/>
      <c r="TX91" s="273"/>
      <c r="TY91" s="273"/>
      <c r="TZ91" s="273"/>
      <c r="UA91" s="273"/>
      <c r="UB91" s="273"/>
      <c r="UC91" s="273"/>
      <c r="UD91" s="273"/>
      <c r="UE91" s="273"/>
      <c r="UF91" s="273"/>
      <c r="UG91" s="273"/>
      <c r="UH91" s="273"/>
      <c r="UI91" s="273"/>
      <c r="UJ91" s="273"/>
      <c r="UK91" s="273"/>
      <c r="UL91" s="273"/>
      <c r="UM91" s="273"/>
      <c r="UN91" s="273"/>
      <c r="UO91" s="273"/>
      <c r="UP91" s="273"/>
      <c r="UQ91" s="273"/>
      <c r="UR91" s="273"/>
      <c r="US91" s="273"/>
      <c r="UT91" s="273"/>
      <c r="UU91" s="273"/>
      <c r="UV91" s="273"/>
      <c r="UW91" s="273"/>
      <c r="UX91" s="273"/>
      <c r="UY91" s="273"/>
      <c r="UZ91" s="273"/>
      <c r="VA91" s="273"/>
      <c r="VB91" s="273"/>
      <c r="VC91" s="273"/>
      <c r="VD91" s="273"/>
      <c r="VE91" s="273"/>
      <c r="VF91" s="273"/>
      <c r="VG91" s="273"/>
      <c r="VH91" s="273"/>
      <c r="VI91" s="273"/>
      <c r="VJ91" s="273"/>
      <c r="VK91" s="273"/>
      <c r="VL91" s="273"/>
      <c r="VM91" s="273"/>
      <c r="VN91" s="273"/>
      <c r="VO91" s="273"/>
      <c r="VP91" s="273"/>
      <c r="VQ91" s="273"/>
      <c r="VR91" s="273"/>
      <c r="VS91" s="273"/>
      <c r="VT91" s="273"/>
      <c r="VU91" s="273"/>
      <c r="VV91" s="273"/>
      <c r="VW91" s="273"/>
      <c r="VX91" s="273"/>
      <c r="VY91" s="273"/>
      <c r="VZ91" s="273"/>
      <c r="WA91" s="273"/>
      <c r="WB91" s="273"/>
      <c r="WC91" s="273"/>
      <c r="WD91" s="273"/>
      <c r="WE91" s="273"/>
      <c r="WF91" s="273"/>
      <c r="WG91" s="273"/>
      <c r="WH91" s="273"/>
      <c r="WI91" s="273"/>
      <c r="WJ91" s="273"/>
      <c r="WK91" s="273"/>
      <c r="WL91" s="273"/>
      <c r="WM91" s="273"/>
      <c r="WN91" s="273"/>
      <c r="WO91" s="273"/>
      <c r="WP91" s="273"/>
      <c r="WQ91" s="273"/>
      <c r="WR91" s="273"/>
      <c r="WS91" s="273"/>
      <c r="WT91" s="273"/>
      <c r="WU91" s="273"/>
      <c r="WV91" s="273"/>
      <c r="WW91" s="273"/>
      <c r="WX91" s="273"/>
      <c r="WY91" s="273"/>
      <c r="WZ91" s="273"/>
      <c r="XA91" s="273"/>
      <c r="XB91" s="273"/>
      <c r="XC91" s="273"/>
      <c r="XD91" s="273"/>
      <c r="XE91" s="273"/>
      <c r="XF91" s="273"/>
      <c r="XG91" s="273"/>
      <c r="XH91" s="273"/>
      <c r="XI91" s="273"/>
      <c r="XJ91" s="273"/>
      <c r="XK91" s="273"/>
      <c r="XL91" s="273"/>
      <c r="XM91" s="273"/>
      <c r="XN91" s="273"/>
      <c r="XO91" s="273"/>
      <c r="XP91" s="273"/>
      <c r="XQ91" s="273"/>
      <c r="XR91" s="273"/>
      <c r="XS91" s="273"/>
      <c r="XT91" s="273"/>
      <c r="XU91" s="273"/>
      <c r="XV91" s="273"/>
      <c r="XW91" s="273"/>
      <c r="XX91" s="273"/>
      <c r="XY91" s="273"/>
      <c r="XZ91" s="273"/>
      <c r="YA91" s="273"/>
      <c r="YB91" s="273"/>
      <c r="YC91" s="273"/>
      <c r="YD91" s="273"/>
      <c r="YE91" s="273"/>
      <c r="YF91" s="273"/>
      <c r="YG91" s="273"/>
      <c r="YH91" s="273"/>
      <c r="YI91" s="273"/>
      <c r="YJ91" s="273"/>
      <c r="YK91" s="273"/>
      <c r="YL91" s="273"/>
      <c r="YM91" s="273"/>
      <c r="YN91" s="273"/>
      <c r="YO91" s="273"/>
      <c r="YP91" s="273"/>
      <c r="YQ91" s="273"/>
      <c r="YR91" s="273"/>
      <c r="YS91" s="273"/>
      <c r="YT91" s="273"/>
      <c r="YU91" s="273"/>
      <c r="YV91" s="273"/>
      <c r="YW91" s="273"/>
      <c r="YX91" s="273"/>
      <c r="YY91" s="273"/>
      <c r="YZ91" s="273"/>
      <c r="ZA91" s="273"/>
      <c r="ZB91" s="273"/>
      <c r="ZC91" s="273"/>
      <c r="ZD91" s="273"/>
      <c r="ZE91" s="273"/>
      <c r="ZF91" s="273"/>
      <c r="ZG91" s="273"/>
      <c r="ZH91" s="273"/>
      <c r="ZI91" s="273"/>
      <c r="ZJ91" s="273"/>
      <c r="ZK91" s="273"/>
      <c r="ZL91" s="273"/>
      <c r="ZM91" s="273"/>
      <c r="ZN91" s="273"/>
      <c r="ZO91" s="273"/>
      <c r="ZP91" s="273"/>
      <c r="ZQ91" s="273"/>
      <c r="ZR91" s="273"/>
      <c r="ZS91" s="273"/>
      <c r="ZT91" s="273"/>
      <c r="ZU91" s="273"/>
      <c r="ZV91" s="273"/>
      <c r="ZW91" s="273"/>
      <c r="ZX91" s="273"/>
      <c r="ZY91" s="273"/>
      <c r="ZZ91" s="273"/>
      <c r="AAA91" s="273"/>
      <c r="AAB91" s="273"/>
      <c r="AAC91" s="273"/>
      <c r="AAD91" s="273"/>
      <c r="AAE91" s="273"/>
      <c r="AAF91" s="273"/>
      <c r="AAG91" s="273"/>
      <c r="AAH91" s="273"/>
      <c r="AAI91" s="273"/>
      <c r="AAJ91" s="273"/>
      <c r="AAK91" s="273"/>
      <c r="AAL91" s="273"/>
      <c r="AAM91" s="273"/>
      <c r="AAN91" s="273"/>
      <c r="AAO91" s="273"/>
      <c r="AAP91" s="273"/>
      <c r="AAQ91" s="273"/>
      <c r="AAR91" s="273"/>
      <c r="AAS91" s="273"/>
      <c r="AAT91" s="273"/>
      <c r="AAU91" s="273"/>
      <c r="AAV91" s="273"/>
      <c r="AAW91" s="273"/>
      <c r="AAX91" s="273"/>
      <c r="AAY91" s="273"/>
      <c r="AAZ91" s="273"/>
      <c r="ABA91" s="273"/>
      <c r="ABB91" s="273"/>
      <c r="ABC91" s="273"/>
      <c r="ABD91" s="273"/>
      <c r="ABE91" s="273"/>
      <c r="ABF91" s="273"/>
      <c r="ABG91" s="273"/>
      <c r="ABH91" s="273"/>
      <c r="ABI91" s="273"/>
      <c r="ABJ91" s="273"/>
      <c r="ABK91" s="273"/>
      <c r="ABL91" s="273"/>
      <c r="ABM91" s="273"/>
      <c r="ABN91" s="273"/>
      <c r="ABO91" s="273"/>
      <c r="ABP91" s="273"/>
      <c r="ABQ91" s="273"/>
      <c r="ABR91" s="273"/>
      <c r="ABS91" s="273"/>
      <c r="ABT91" s="273"/>
      <c r="ABU91" s="273"/>
      <c r="ABV91" s="273"/>
      <c r="ABW91" s="273"/>
      <c r="ABX91" s="273"/>
      <c r="ABY91" s="273"/>
      <c r="ABZ91" s="273"/>
      <c r="ACA91" s="273"/>
      <c r="ACB91" s="273"/>
      <c r="ACC91" s="273"/>
      <c r="ACD91" s="273"/>
      <c r="ACE91" s="273"/>
      <c r="ACF91" s="273"/>
      <c r="ACG91" s="273"/>
      <c r="ACH91" s="273"/>
      <c r="ACI91" s="273"/>
      <c r="ACJ91" s="273"/>
      <c r="ACK91" s="273"/>
      <c r="ACL91" s="273"/>
      <c r="ACM91" s="273"/>
      <c r="ACN91" s="273"/>
      <c r="ACO91" s="273"/>
      <c r="ACP91" s="273"/>
      <c r="ACQ91" s="273"/>
      <c r="ACR91" s="273"/>
      <c r="ACS91" s="273"/>
      <c r="ACT91" s="273"/>
      <c r="ACU91" s="273"/>
      <c r="ACV91" s="273"/>
      <c r="ACW91" s="273"/>
      <c r="ACX91" s="273"/>
      <c r="ACY91" s="273"/>
      <c r="ACZ91" s="273"/>
      <c r="ADA91" s="273"/>
      <c r="ADB91" s="273"/>
      <c r="ADC91" s="273"/>
      <c r="ADD91" s="273"/>
      <c r="ADE91" s="273"/>
      <c r="ADF91" s="273"/>
      <c r="ADG91" s="273"/>
      <c r="ADH91" s="273"/>
      <c r="ADI91" s="273"/>
      <c r="ADJ91" s="273"/>
      <c r="ADK91" s="273"/>
      <c r="ADL91" s="273"/>
      <c r="ADM91" s="273"/>
      <c r="ADN91" s="273"/>
      <c r="ADO91" s="273"/>
      <c r="ADP91" s="273"/>
      <c r="ADQ91" s="273"/>
      <c r="ADR91" s="273"/>
      <c r="ADS91" s="273"/>
      <c r="ADT91" s="273"/>
      <c r="ADU91" s="273"/>
      <c r="ADV91" s="273"/>
      <c r="ADW91" s="273"/>
      <c r="ADX91" s="273"/>
      <c r="ADY91" s="273"/>
      <c r="ADZ91" s="273"/>
      <c r="AEA91" s="273"/>
      <c r="AEB91" s="273"/>
      <c r="AEC91" s="273"/>
      <c r="AED91" s="273"/>
      <c r="AEE91" s="273"/>
      <c r="AEF91" s="273"/>
      <c r="AEG91" s="273"/>
      <c r="AEH91" s="273"/>
      <c r="AEI91" s="273"/>
      <c r="AEJ91" s="273"/>
      <c r="AEK91" s="273"/>
      <c r="AEL91" s="273"/>
      <c r="AEM91" s="273"/>
      <c r="AEN91" s="273"/>
      <c r="AEO91" s="273"/>
      <c r="AEP91" s="273"/>
      <c r="AEQ91" s="273"/>
      <c r="AER91" s="273"/>
      <c r="AES91" s="273"/>
      <c r="AET91" s="273"/>
      <c r="AEU91" s="273"/>
      <c r="AEV91" s="273"/>
      <c r="AEW91" s="273"/>
      <c r="AEX91" s="273"/>
      <c r="AEY91" s="273"/>
      <c r="AEZ91" s="273"/>
      <c r="AFA91" s="273"/>
      <c r="AFB91" s="273"/>
      <c r="AFC91" s="273"/>
      <c r="AFD91" s="273"/>
      <c r="AFE91" s="273"/>
      <c r="AFF91" s="273"/>
      <c r="AFG91" s="273"/>
      <c r="AFH91" s="273"/>
      <c r="AFI91" s="273"/>
      <c r="AFJ91" s="273"/>
      <c r="AFK91" s="273"/>
      <c r="AFL91" s="273"/>
      <c r="AFM91" s="273"/>
      <c r="AFN91" s="273"/>
      <c r="AFO91" s="273"/>
      <c r="AFP91" s="273"/>
      <c r="AFQ91" s="273"/>
      <c r="AFR91" s="273"/>
      <c r="AFS91" s="273"/>
      <c r="AFT91" s="273"/>
      <c r="AFU91" s="273"/>
      <c r="AFV91" s="273"/>
      <c r="AFW91" s="273"/>
      <c r="AFX91" s="273"/>
      <c r="AFY91" s="273"/>
      <c r="AFZ91" s="273"/>
      <c r="AGA91" s="273"/>
      <c r="AGB91" s="273"/>
      <c r="AGC91" s="273"/>
      <c r="AGD91" s="273"/>
      <c r="AGE91" s="273"/>
      <c r="AGF91" s="273"/>
      <c r="AGG91" s="273"/>
      <c r="AGH91" s="273"/>
      <c r="AGI91" s="273"/>
      <c r="AGJ91" s="273"/>
      <c r="AGK91" s="273"/>
      <c r="AGL91" s="273"/>
      <c r="AGM91" s="273"/>
      <c r="AGN91" s="273"/>
      <c r="AGO91" s="273"/>
      <c r="AGP91" s="273"/>
      <c r="AGQ91" s="273"/>
      <c r="AGR91" s="273"/>
      <c r="AGS91" s="273"/>
      <c r="AGT91" s="273"/>
      <c r="AGU91" s="273"/>
      <c r="AGV91" s="273"/>
      <c r="AGW91" s="273"/>
      <c r="AGX91" s="273"/>
      <c r="AGY91" s="273"/>
      <c r="AGZ91" s="273"/>
      <c r="AHA91" s="273"/>
      <c r="AHB91" s="273"/>
      <c r="AHC91" s="273"/>
      <c r="AHD91" s="273"/>
      <c r="AHE91" s="273"/>
      <c r="AHF91" s="273"/>
      <c r="AHG91" s="273"/>
      <c r="AHH91" s="273"/>
      <c r="AHI91" s="273"/>
      <c r="AHJ91" s="273"/>
      <c r="AHK91" s="273"/>
      <c r="AHL91" s="273"/>
      <c r="AHM91" s="273"/>
      <c r="AHN91" s="273"/>
      <c r="AHO91" s="273"/>
      <c r="AHP91" s="273"/>
      <c r="AHQ91" s="273"/>
      <c r="AHR91" s="273"/>
      <c r="AHS91" s="273"/>
      <c r="AHT91" s="273"/>
      <c r="AHU91" s="273"/>
      <c r="AHV91" s="273"/>
      <c r="AHW91" s="273"/>
      <c r="AHX91" s="273"/>
      <c r="AHY91" s="273"/>
      <c r="AHZ91" s="273"/>
      <c r="AIA91" s="273"/>
      <c r="AIB91" s="273"/>
      <c r="AIC91" s="273"/>
      <c r="AID91" s="273"/>
      <c r="AIE91" s="273"/>
      <c r="AIF91" s="273"/>
      <c r="AIG91" s="273"/>
      <c r="AIH91" s="273"/>
      <c r="AII91" s="273"/>
      <c r="AIJ91" s="273"/>
      <c r="AIK91" s="273"/>
      <c r="AIL91" s="273"/>
      <c r="AIM91" s="273"/>
      <c r="AIN91" s="273"/>
      <c r="AIO91" s="273"/>
      <c r="AIP91" s="273"/>
      <c r="AIQ91" s="273"/>
      <c r="AIR91" s="273"/>
      <c r="AIS91" s="273"/>
      <c r="AIT91" s="273"/>
      <c r="AIU91" s="273"/>
      <c r="AIV91" s="273"/>
      <c r="AIW91" s="273"/>
      <c r="AIX91" s="273"/>
      <c r="AIY91" s="273"/>
      <c r="AIZ91" s="273"/>
      <c r="AJA91" s="273"/>
      <c r="AJB91" s="273"/>
      <c r="AJC91" s="273"/>
      <c r="AJD91" s="273"/>
      <c r="AJE91" s="273"/>
      <c r="AJF91" s="273"/>
      <c r="AJG91" s="273"/>
      <c r="AJH91" s="273"/>
      <c r="AJI91" s="273"/>
      <c r="AJJ91" s="273"/>
      <c r="AJK91" s="273"/>
      <c r="AJL91" s="273"/>
      <c r="AJM91" s="273"/>
      <c r="AJN91" s="273"/>
      <c r="AJO91" s="273"/>
      <c r="AJP91" s="273"/>
      <c r="AJQ91" s="273"/>
      <c r="AJR91" s="273"/>
      <c r="AJS91" s="273"/>
      <c r="AJT91" s="273"/>
      <c r="AJU91" s="273"/>
      <c r="AJV91" s="273"/>
      <c r="AJW91" s="273"/>
      <c r="AJX91" s="273"/>
      <c r="AJY91" s="273"/>
      <c r="AJZ91" s="273"/>
      <c r="AKA91" s="273"/>
      <c r="AKB91" s="273"/>
      <c r="AKC91" s="273"/>
      <c r="AKD91" s="273"/>
      <c r="AKE91" s="273"/>
      <c r="AKF91" s="273"/>
      <c r="AKG91" s="273"/>
      <c r="AKH91" s="273"/>
      <c r="AKI91" s="273"/>
      <c r="AKJ91" s="273"/>
      <c r="AKK91" s="273"/>
      <c r="AKL91" s="273"/>
      <c r="AKM91" s="273"/>
      <c r="AKN91" s="273"/>
      <c r="AKO91" s="273"/>
      <c r="AKP91" s="273"/>
      <c r="AKQ91" s="273"/>
      <c r="AKR91" s="273"/>
      <c r="AKS91" s="273"/>
      <c r="AKT91" s="273"/>
      <c r="AKU91" s="273"/>
      <c r="AKV91" s="273"/>
      <c r="AKW91" s="273"/>
      <c r="AKX91" s="273"/>
      <c r="AKY91" s="273"/>
      <c r="AKZ91" s="273"/>
      <c r="ALA91" s="273"/>
      <c r="ALB91" s="273"/>
      <c r="ALC91" s="273"/>
      <c r="ALD91" s="273"/>
      <c r="ALE91" s="273"/>
      <c r="ALF91" s="273"/>
      <c r="ALG91" s="273"/>
      <c r="ALH91" s="273"/>
      <c r="ALI91" s="273"/>
      <c r="ALJ91" s="273"/>
      <c r="ALK91" s="273"/>
      <c r="ALL91" s="273"/>
      <c r="ALM91" s="273"/>
      <c r="ALN91" s="273"/>
      <c r="ALO91" s="273"/>
      <c r="ALP91" s="273"/>
      <c r="ALQ91" s="273"/>
      <c r="ALR91" s="273"/>
      <c r="ALS91" s="273"/>
      <c r="ALT91" s="273"/>
      <c r="ALU91" s="273"/>
      <c r="ALV91" s="273"/>
      <c r="ALW91" s="273"/>
      <c r="ALX91" s="273"/>
      <c r="ALY91" s="273"/>
      <c r="ALZ91" s="273"/>
      <c r="AMA91" s="273"/>
      <c r="AMB91" s="273"/>
      <c r="AMC91" s="273"/>
      <c r="AMD91" s="273"/>
      <c r="AME91" s="273"/>
      <c r="AMF91" s="273"/>
      <c r="AMG91" s="273"/>
      <c r="AMH91" s="273"/>
      <c r="AMI91" s="273"/>
      <c r="AMJ91" s="273"/>
    </row>
    <row r="92" spans="1:1024" ht="33.75" customHeight="1" x14ac:dyDescent="0.2">
      <c r="A92" s="341">
        <v>81</v>
      </c>
      <c r="B92" s="342">
        <v>2</v>
      </c>
      <c r="C92" s="368"/>
      <c r="D92" s="370" t="s">
        <v>97</v>
      </c>
      <c r="E92" s="344" t="s">
        <v>50</v>
      </c>
      <c r="F92" s="394"/>
      <c r="G92" s="394"/>
      <c r="H92" s="395"/>
      <c r="I92" s="395"/>
      <c r="J92" s="396"/>
      <c r="K92" s="397"/>
      <c r="L92" s="397"/>
      <c r="M92" s="397"/>
      <c r="N92" s="397"/>
      <c r="O92" s="397"/>
      <c r="P92" s="398"/>
      <c r="Q92" s="398"/>
      <c r="R92" s="367"/>
      <c r="S92" s="351"/>
      <c r="T92" s="362">
        <v>81</v>
      </c>
      <c r="U92" s="374" t="s">
        <v>97</v>
      </c>
      <c r="V92" s="363" t="s">
        <v>50</v>
      </c>
      <c r="W92" s="394"/>
      <c r="X92" s="394"/>
      <c r="Y92" s="395"/>
      <c r="Z92" s="395"/>
      <c r="AA92" s="396"/>
      <c r="AB92" s="364"/>
      <c r="AC92" s="355"/>
      <c r="AD92" s="355"/>
      <c r="AE92" s="356"/>
      <c r="AF92" s="365"/>
      <c r="AG92" s="365"/>
      <c r="AH92" s="365"/>
      <c r="AI92" s="365"/>
      <c r="AJ92" s="365"/>
      <c r="AK92" s="365"/>
      <c r="AL92" s="365"/>
      <c r="AM92" s="365"/>
      <c r="AN92" s="365"/>
      <c r="AO92" s="365"/>
      <c r="AP92" s="365"/>
      <c r="AQ92" s="365"/>
      <c r="AR92" s="358"/>
      <c r="AS92" s="358"/>
      <c r="AT92" s="359"/>
      <c r="AU92" s="359"/>
      <c r="AV92" s="359"/>
      <c r="AW92" s="359"/>
      <c r="AX92" s="359"/>
      <c r="AY92" s="359"/>
      <c r="AZ92" s="359"/>
      <c r="BA92" s="359"/>
      <c r="BB92" s="364"/>
      <c r="BC92" s="382"/>
      <c r="BD92" s="355"/>
      <c r="BE92" s="355"/>
      <c r="BF92" s="273"/>
      <c r="BG92" s="273"/>
      <c r="BH92" s="273"/>
      <c r="BI92" s="273"/>
      <c r="BJ92" s="273"/>
      <c r="BK92" s="273"/>
      <c r="BL92" s="273"/>
      <c r="BM92" s="273"/>
      <c r="BN92" s="273"/>
      <c r="BO92" s="273"/>
      <c r="BP92" s="273"/>
      <c r="BQ92" s="273"/>
      <c r="BR92" s="273"/>
      <c r="BS92" s="273"/>
      <c r="BT92" s="273"/>
      <c r="BU92" s="273"/>
      <c r="BV92" s="273"/>
      <c r="BW92" s="273"/>
      <c r="BX92" s="273"/>
      <c r="BY92" s="273"/>
      <c r="BZ92" s="273"/>
      <c r="CA92" s="273"/>
      <c r="CB92" s="273"/>
      <c r="CC92" s="273"/>
      <c r="CD92" s="273"/>
      <c r="CE92" s="273"/>
      <c r="CF92" s="273"/>
      <c r="CG92" s="273"/>
      <c r="CH92" s="273"/>
      <c r="CI92" s="273"/>
      <c r="CJ92" s="273"/>
      <c r="CK92" s="273"/>
      <c r="CL92" s="273"/>
      <c r="CM92" s="273"/>
      <c r="CN92" s="273"/>
      <c r="CO92" s="273"/>
      <c r="CP92" s="273"/>
      <c r="CQ92" s="273"/>
      <c r="CR92" s="273"/>
      <c r="CS92" s="273"/>
      <c r="CT92" s="273"/>
      <c r="CU92" s="273"/>
      <c r="CV92" s="273"/>
      <c r="CW92" s="273"/>
      <c r="CX92" s="273"/>
      <c r="CY92" s="273"/>
      <c r="CZ92" s="273"/>
      <c r="DA92" s="273"/>
      <c r="DB92" s="273"/>
      <c r="DC92" s="273"/>
      <c r="DD92" s="273"/>
      <c r="DE92" s="273"/>
      <c r="DF92" s="273"/>
      <c r="DG92" s="273"/>
      <c r="DH92" s="273"/>
      <c r="DI92" s="273"/>
      <c r="DJ92" s="273"/>
      <c r="DK92" s="273"/>
      <c r="DL92" s="273"/>
      <c r="DM92" s="273"/>
      <c r="DN92" s="273"/>
      <c r="DO92" s="273"/>
      <c r="DP92" s="273"/>
      <c r="DQ92" s="273"/>
      <c r="DR92" s="273"/>
      <c r="DS92" s="273"/>
      <c r="DT92" s="273"/>
      <c r="DU92" s="273"/>
      <c r="DV92" s="273"/>
      <c r="DW92" s="273"/>
      <c r="DX92" s="273"/>
      <c r="DY92" s="273"/>
      <c r="DZ92" s="273"/>
      <c r="EA92" s="273"/>
      <c r="EB92" s="273"/>
      <c r="EC92" s="273"/>
      <c r="ED92" s="273"/>
      <c r="EE92" s="273"/>
      <c r="EF92" s="273"/>
      <c r="EG92" s="273"/>
      <c r="EH92" s="273"/>
      <c r="EI92" s="273"/>
      <c r="EJ92" s="273"/>
      <c r="EK92" s="273"/>
      <c r="EL92" s="273"/>
      <c r="EM92" s="273"/>
      <c r="EN92" s="273"/>
      <c r="EO92" s="273"/>
      <c r="EP92" s="273"/>
      <c r="EQ92" s="273"/>
      <c r="ER92" s="273"/>
      <c r="ES92" s="273"/>
      <c r="ET92" s="273"/>
      <c r="EU92" s="273"/>
      <c r="EV92" s="273"/>
      <c r="EW92" s="273"/>
      <c r="EX92" s="273"/>
      <c r="EY92" s="273"/>
      <c r="EZ92" s="273"/>
      <c r="FA92" s="273"/>
      <c r="FB92" s="273"/>
      <c r="FC92" s="273"/>
      <c r="FD92" s="273"/>
      <c r="FE92" s="273"/>
      <c r="FF92" s="273"/>
      <c r="FG92" s="273"/>
      <c r="FH92" s="273"/>
      <c r="FI92" s="273"/>
      <c r="FJ92" s="273"/>
      <c r="FK92" s="273"/>
      <c r="FL92" s="273"/>
      <c r="FM92" s="273"/>
      <c r="FN92" s="273"/>
      <c r="FO92" s="273"/>
      <c r="FP92" s="273"/>
      <c r="FQ92" s="273"/>
      <c r="FR92" s="273"/>
      <c r="FS92" s="273"/>
      <c r="FT92" s="273"/>
      <c r="FU92" s="273"/>
      <c r="FV92" s="273"/>
      <c r="FW92" s="273"/>
      <c r="FX92" s="273"/>
      <c r="FY92" s="273"/>
      <c r="FZ92" s="273"/>
      <c r="GA92" s="273"/>
      <c r="GB92" s="273"/>
      <c r="GC92" s="273"/>
      <c r="GD92" s="273"/>
      <c r="GE92" s="273"/>
      <c r="GF92" s="273"/>
      <c r="GG92" s="273"/>
      <c r="GH92" s="273"/>
      <c r="GI92" s="273"/>
      <c r="GJ92" s="273"/>
      <c r="GK92" s="273"/>
      <c r="GL92" s="273"/>
      <c r="GM92" s="273"/>
      <c r="GN92" s="273"/>
      <c r="GO92" s="273"/>
      <c r="GP92" s="273"/>
      <c r="GQ92" s="273"/>
      <c r="GR92" s="273"/>
      <c r="GS92" s="273"/>
      <c r="GT92" s="273"/>
      <c r="GU92" s="273"/>
      <c r="GV92" s="273"/>
      <c r="GW92" s="273"/>
      <c r="GX92" s="273"/>
      <c r="GY92" s="273"/>
      <c r="GZ92" s="273"/>
      <c r="HA92" s="273"/>
      <c r="HB92" s="273"/>
      <c r="HC92" s="273"/>
      <c r="HD92" s="273"/>
      <c r="HE92" s="273"/>
      <c r="HF92" s="273"/>
      <c r="HG92" s="273"/>
      <c r="HH92" s="273"/>
      <c r="HI92" s="273"/>
      <c r="HJ92" s="273"/>
      <c r="HK92" s="273"/>
      <c r="HL92" s="273"/>
      <c r="HM92" s="273"/>
      <c r="HN92" s="273"/>
      <c r="HO92" s="273"/>
      <c r="HP92" s="273"/>
      <c r="HQ92" s="273"/>
      <c r="HR92" s="273"/>
      <c r="HS92" s="273"/>
      <c r="HT92" s="273"/>
      <c r="HU92" s="273"/>
      <c r="HV92" s="273"/>
      <c r="HW92" s="273"/>
      <c r="HX92" s="273"/>
      <c r="HY92" s="273"/>
      <c r="HZ92" s="273"/>
      <c r="IA92" s="273"/>
      <c r="IB92" s="273"/>
      <c r="IC92" s="273"/>
      <c r="ID92" s="273"/>
      <c r="IE92" s="273"/>
      <c r="IF92" s="273"/>
      <c r="IG92" s="273"/>
      <c r="IH92" s="273"/>
      <c r="II92" s="273"/>
      <c r="IJ92" s="273"/>
      <c r="IK92" s="273"/>
      <c r="IL92" s="273"/>
      <c r="IM92" s="273"/>
      <c r="IN92" s="273"/>
      <c r="IO92" s="273"/>
      <c r="IP92" s="273"/>
      <c r="IQ92" s="273"/>
      <c r="IR92" s="273"/>
      <c r="IS92" s="273"/>
      <c r="IT92" s="273"/>
      <c r="IU92" s="273"/>
      <c r="IV92" s="273"/>
      <c r="IW92" s="273"/>
      <c r="IX92" s="273"/>
      <c r="IY92" s="273"/>
      <c r="IZ92" s="273"/>
      <c r="JA92" s="273"/>
      <c r="JB92" s="273"/>
      <c r="JC92" s="273"/>
      <c r="JD92" s="273"/>
      <c r="JE92" s="273"/>
      <c r="JF92" s="273"/>
      <c r="JG92" s="273"/>
      <c r="JH92" s="273"/>
      <c r="JI92" s="273"/>
      <c r="JJ92" s="273"/>
      <c r="JK92" s="273"/>
      <c r="JL92" s="273"/>
      <c r="JM92" s="273"/>
      <c r="JN92" s="273"/>
      <c r="JO92" s="273"/>
      <c r="JP92" s="273"/>
      <c r="JQ92" s="273"/>
      <c r="JR92" s="273"/>
      <c r="JS92" s="273"/>
      <c r="JT92" s="273"/>
      <c r="JU92" s="273"/>
      <c r="JV92" s="273"/>
      <c r="JW92" s="273"/>
      <c r="JX92" s="273"/>
      <c r="JY92" s="273"/>
      <c r="JZ92" s="273"/>
      <c r="KA92" s="273"/>
      <c r="KB92" s="273"/>
      <c r="KC92" s="273"/>
      <c r="KD92" s="273"/>
      <c r="KE92" s="273"/>
      <c r="KF92" s="273"/>
      <c r="KG92" s="273"/>
      <c r="KH92" s="273"/>
      <c r="KI92" s="273"/>
      <c r="KJ92" s="273"/>
      <c r="KK92" s="273"/>
      <c r="KL92" s="273"/>
      <c r="KM92" s="273"/>
      <c r="KN92" s="273"/>
      <c r="KO92" s="273"/>
      <c r="KP92" s="273"/>
      <c r="KQ92" s="273"/>
      <c r="KR92" s="273"/>
      <c r="KS92" s="273"/>
      <c r="KT92" s="273"/>
      <c r="KU92" s="273"/>
      <c r="KV92" s="273"/>
      <c r="KW92" s="273"/>
      <c r="KX92" s="273"/>
      <c r="KY92" s="273"/>
      <c r="KZ92" s="273"/>
      <c r="LA92" s="273"/>
      <c r="LB92" s="273"/>
      <c r="LC92" s="273"/>
      <c r="LD92" s="273"/>
      <c r="LE92" s="273"/>
      <c r="LF92" s="273"/>
      <c r="LG92" s="273"/>
      <c r="LH92" s="273"/>
      <c r="LI92" s="273"/>
      <c r="LJ92" s="273"/>
      <c r="LK92" s="273"/>
      <c r="LL92" s="273"/>
      <c r="LM92" s="273"/>
      <c r="LN92" s="273"/>
      <c r="LO92" s="273"/>
      <c r="LP92" s="273"/>
      <c r="LQ92" s="273"/>
      <c r="LR92" s="273"/>
      <c r="LS92" s="273"/>
      <c r="LT92" s="273"/>
      <c r="LU92" s="273"/>
      <c r="LV92" s="273"/>
      <c r="LW92" s="273"/>
      <c r="LX92" s="273"/>
      <c r="LY92" s="273"/>
      <c r="LZ92" s="273"/>
      <c r="MA92" s="273"/>
      <c r="MB92" s="273"/>
      <c r="MC92" s="273"/>
      <c r="MD92" s="273"/>
      <c r="ME92" s="273"/>
      <c r="MF92" s="273"/>
      <c r="MG92" s="273"/>
      <c r="MH92" s="273"/>
      <c r="MI92" s="273"/>
      <c r="MJ92" s="273"/>
      <c r="MK92" s="273"/>
      <c r="ML92" s="273"/>
      <c r="MM92" s="273"/>
      <c r="MN92" s="273"/>
      <c r="MO92" s="273"/>
      <c r="MP92" s="273"/>
      <c r="MQ92" s="273"/>
      <c r="MR92" s="273"/>
      <c r="MS92" s="273"/>
      <c r="MT92" s="273"/>
      <c r="MU92" s="273"/>
      <c r="MV92" s="273"/>
      <c r="MW92" s="273"/>
      <c r="MX92" s="273"/>
      <c r="MY92" s="273"/>
      <c r="MZ92" s="273"/>
      <c r="NA92" s="273"/>
      <c r="NB92" s="273"/>
      <c r="NC92" s="273"/>
      <c r="ND92" s="273"/>
      <c r="NE92" s="273"/>
      <c r="NF92" s="273"/>
      <c r="NG92" s="273"/>
      <c r="NH92" s="273"/>
      <c r="NI92" s="273"/>
      <c r="NJ92" s="273"/>
      <c r="NK92" s="273"/>
      <c r="NL92" s="273"/>
      <c r="NM92" s="273"/>
      <c r="NN92" s="273"/>
      <c r="NO92" s="273"/>
      <c r="NP92" s="273"/>
      <c r="NQ92" s="273"/>
      <c r="NR92" s="273"/>
      <c r="NS92" s="273"/>
      <c r="NT92" s="273"/>
      <c r="NU92" s="273"/>
      <c r="NV92" s="273"/>
      <c r="NW92" s="273"/>
      <c r="NX92" s="273"/>
      <c r="NY92" s="273"/>
      <c r="NZ92" s="273"/>
      <c r="OA92" s="273"/>
      <c r="OB92" s="273"/>
      <c r="OC92" s="273"/>
      <c r="OD92" s="273"/>
      <c r="OE92" s="273"/>
      <c r="OF92" s="273"/>
      <c r="OG92" s="273"/>
      <c r="OH92" s="273"/>
      <c r="OI92" s="273"/>
      <c r="OJ92" s="273"/>
      <c r="OK92" s="273"/>
      <c r="OL92" s="273"/>
      <c r="OM92" s="273"/>
      <c r="ON92" s="273"/>
      <c r="OO92" s="273"/>
      <c r="OP92" s="273"/>
      <c r="OQ92" s="273"/>
      <c r="OR92" s="273"/>
      <c r="OS92" s="273"/>
      <c r="OT92" s="273"/>
      <c r="OU92" s="273"/>
      <c r="OV92" s="273"/>
      <c r="OW92" s="273"/>
      <c r="OX92" s="273"/>
      <c r="OY92" s="273"/>
      <c r="OZ92" s="273"/>
      <c r="PA92" s="273"/>
      <c r="PB92" s="273"/>
      <c r="PC92" s="273"/>
      <c r="PD92" s="273"/>
      <c r="PE92" s="273"/>
      <c r="PF92" s="273"/>
      <c r="PG92" s="273"/>
      <c r="PH92" s="273"/>
      <c r="PI92" s="273"/>
      <c r="PJ92" s="273"/>
      <c r="PK92" s="273"/>
      <c r="PL92" s="273"/>
      <c r="PM92" s="273"/>
      <c r="PN92" s="273"/>
      <c r="PO92" s="273"/>
      <c r="PP92" s="273"/>
      <c r="PQ92" s="273"/>
      <c r="PR92" s="273"/>
      <c r="PS92" s="273"/>
      <c r="PT92" s="273"/>
      <c r="PU92" s="273"/>
      <c r="PV92" s="273"/>
      <c r="PW92" s="273"/>
      <c r="PX92" s="273"/>
      <c r="PY92" s="273"/>
      <c r="PZ92" s="273"/>
      <c r="QA92" s="273"/>
      <c r="QB92" s="273"/>
      <c r="QC92" s="273"/>
      <c r="QD92" s="273"/>
      <c r="QE92" s="273"/>
      <c r="QF92" s="273"/>
      <c r="QG92" s="273"/>
      <c r="QH92" s="273"/>
      <c r="QI92" s="273"/>
      <c r="QJ92" s="273"/>
      <c r="QK92" s="273"/>
      <c r="QL92" s="273"/>
      <c r="QM92" s="273"/>
      <c r="QN92" s="273"/>
      <c r="QO92" s="273"/>
      <c r="QP92" s="273"/>
      <c r="QQ92" s="273"/>
      <c r="QR92" s="273"/>
      <c r="QS92" s="273"/>
      <c r="QT92" s="273"/>
      <c r="QU92" s="273"/>
      <c r="QV92" s="273"/>
      <c r="QW92" s="273"/>
      <c r="QX92" s="273"/>
      <c r="QY92" s="273"/>
      <c r="QZ92" s="273"/>
      <c r="RA92" s="273"/>
      <c r="RB92" s="273"/>
      <c r="RC92" s="273"/>
      <c r="RD92" s="273"/>
      <c r="RE92" s="273"/>
      <c r="RF92" s="273"/>
      <c r="RG92" s="273"/>
      <c r="RH92" s="273"/>
      <c r="RI92" s="273"/>
      <c r="RJ92" s="273"/>
      <c r="RK92" s="273"/>
      <c r="RL92" s="273"/>
      <c r="RM92" s="273"/>
      <c r="RN92" s="273"/>
      <c r="RO92" s="273"/>
      <c r="RP92" s="273"/>
      <c r="RQ92" s="273"/>
      <c r="RR92" s="273"/>
      <c r="RS92" s="273"/>
      <c r="RT92" s="273"/>
      <c r="RU92" s="273"/>
      <c r="RV92" s="273"/>
      <c r="RW92" s="273"/>
      <c r="RX92" s="273"/>
      <c r="RY92" s="273"/>
      <c r="RZ92" s="273"/>
      <c r="SA92" s="273"/>
      <c r="SB92" s="273"/>
      <c r="SC92" s="273"/>
      <c r="SD92" s="273"/>
      <c r="SE92" s="273"/>
      <c r="SF92" s="273"/>
      <c r="SG92" s="273"/>
      <c r="SH92" s="273"/>
      <c r="SI92" s="273"/>
      <c r="SJ92" s="273"/>
      <c r="SK92" s="273"/>
      <c r="SL92" s="273"/>
      <c r="SM92" s="273"/>
      <c r="SN92" s="273"/>
      <c r="SO92" s="273"/>
      <c r="SP92" s="273"/>
      <c r="SQ92" s="273"/>
      <c r="SR92" s="273"/>
      <c r="SS92" s="273"/>
      <c r="ST92" s="273"/>
      <c r="SU92" s="273"/>
      <c r="SV92" s="273"/>
      <c r="SW92" s="273"/>
      <c r="SX92" s="273"/>
      <c r="SY92" s="273"/>
      <c r="SZ92" s="273"/>
      <c r="TA92" s="273"/>
      <c r="TB92" s="273"/>
      <c r="TC92" s="273"/>
      <c r="TD92" s="273"/>
      <c r="TE92" s="273"/>
      <c r="TF92" s="273"/>
      <c r="TG92" s="273"/>
      <c r="TH92" s="273"/>
      <c r="TI92" s="273"/>
      <c r="TJ92" s="273"/>
      <c r="TK92" s="273"/>
      <c r="TL92" s="273"/>
      <c r="TM92" s="273"/>
      <c r="TN92" s="273"/>
      <c r="TO92" s="273"/>
      <c r="TP92" s="273"/>
      <c r="TQ92" s="273"/>
      <c r="TR92" s="273"/>
      <c r="TS92" s="273"/>
      <c r="TT92" s="273"/>
      <c r="TU92" s="273"/>
      <c r="TV92" s="273"/>
      <c r="TW92" s="273"/>
      <c r="TX92" s="273"/>
      <c r="TY92" s="273"/>
      <c r="TZ92" s="273"/>
      <c r="UA92" s="273"/>
      <c r="UB92" s="273"/>
      <c r="UC92" s="273"/>
      <c r="UD92" s="273"/>
      <c r="UE92" s="273"/>
      <c r="UF92" s="273"/>
      <c r="UG92" s="273"/>
      <c r="UH92" s="273"/>
      <c r="UI92" s="273"/>
      <c r="UJ92" s="273"/>
      <c r="UK92" s="273"/>
      <c r="UL92" s="273"/>
      <c r="UM92" s="273"/>
      <c r="UN92" s="273"/>
      <c r="UO92" s="273"/>
      <c r="UP92" s="273"/>
      <c r="UQ92" s="273"/>
      <c r="UR92" s="273"/>
      <c r="US92" s="273"/>
      <c r="UT92" s="273"/>
      <c r="UU92" s="273"/>
      <c r="UV92" s="273"/>
      <c r="UW92" s="273"/>
      <c r="UX92" s="273"/>
      <c r="UY92" s="273"/>
      <c r="UZ92" s="273"/>
      <c r="VA92" s="273"/>
      <c r="VB92" s="273"/>
      <c r="VC92" s="273"/>
      <c r="VD92" s="273"/>
      <c r="VE92" s="273"/>
      <c r="VF92" s="273"/>
      <c r="VG92" s="273"/>
      <c r="VH92" s="273"/>
      <c r="VI92" s="273"/>
      <c r="VJ92" s="273"/>
      <c r="VK92" s="273"/>
      <c r="VL92" s="273"/>
      <c r="VM92" s="273"/>
      <c r="VN92" s="273"/>
      <c r="VO92" s="273"/>
      <c r="VP92" s="273"/>
      <c r="VQ92" s="273"/>
      <c r="VR92" s="273"/>
      <c r="VS92" s="273"/>
      <c r="VT92" s="273"/>
      <c r="VU92" s="273"/>
      <c r="VV92" s="273"/>
      <c r="VW92" s="273"/>
      <c r="VX92" s="273"/>
      <c r="VY92" s="273"/>
      <c r="VZ92" s="273"/>
      <c r="WA92" s="273"/>
      <c r="WB92" s="273"/>
      <c r="WC92" s="273"/>
      <c r="WD92" s="273"/>
      <c r="WE92" s="273"/>
      <c r="WF92" s="273"/>
      <c r="WG92" s="273"/>
      <c r="WH92" s="273"/>
      <c r="WI92" s="273"/>
      <c r="WJ92" s="273"/>
      <c r="WK92" s="273"/>
      <c r="WL92" s="273"/>
      <c r="WM92" s="273"/>
      <c r="WN92" s="273"/>
      <c r="WO92" s="273"/>
      <c r="WP92" s="273"/>
      <c r="WQ92" s="273"/>
      <c r="WR92" s="273"/>
      <c r="WS92" s="273"/>
      <c r="WT92" s="273"/>
      <c r="WU92" s="273"/>
      <c r="WV92" s="273"/>
      <c r="WW92" s="273"/>
      <c r="WX92" s="273"/>
      <c r="WY92" s="273"/>
      <c r="WZ92" s="273"/>
      <c r="XA92" s="273"/>
      <c r="XB92" s="273"/>
      <c r="XC92" s="273"/>
      <c r="XD92" s="273"/>
      <c r="XE92" s="273"/>
      <c r="XF92" s="273"/>
      <c r="XG92" s="273"/>
      <c r="XH92" s="273"/>
      <c r="XI92" s="273"/>
      <c r="XJ92" s="273"/>
      <c r="XK92" s="273"/>
      <c r="XL92" s="273"/>
      <c r="XM92" s="273"/>
      <c r="XN92" s="273"/>
      <c r="XO92" s="273"/>
      <c r="XP92" s="273"/>
      <c r="XQ92" s="273"/>
      <c r="XR92" s="273"/>
      <c r="XS92" s="273"/>
      <c r="XT92" s="273"/>
      <c r="XU92" s="273"/>
      <c r="XV92" s="273"/>
      <c r="XW92" s="273"/>
      <c r="XX92" s="273"/>
      <c r="XY92" s="273"/>
      <c r="XZ92" s="273"/>
      <c r="YA92" s="273"/>
      <c r="YB92" s="273"/>
      <c r="YC92" s="273"/>
      <c r="YD92" s="273"/>
      <c r="YE92" s="273"/>
      <c r="YF92" s="273"/>
      <c r="YG92" s="273"/>
      <c r="YH92" s="273"/>
      <c r="YI92" s="273"/>
      <c r="YJ92" s="273"/>
      <c r="YK92" s="273"/>
      <c r="YL92" s="273"/>
      <c r="YM92" s="273"/>
      <c r="YN92" s="273"/>
      <c r="YO92" s="273"/>
      <c r="YP92" s="273"/>
      <c r="YQ92" s="273"/>
      <c r="YR92" s="273"/>
      <c r="YS92" s="273"/>
      <c r="YT92" s="273"/>
      <c r="YU92" s="273"/>
      <c r="YV92" s="273"/>
      <c r="YW92" s="273"/>
      <c r="YX92" s="273"/>
      <c r="YY92" s="273"/>
      <c r="YZ92" s="273"/>
      <c r="ZA92" s="273"/>
      <c r="ZB92" s="273"/>
      <c r="ZC92" s="273"/>
      <c r="ZD92" s="273"/>
      <c r="ZE92" s="273"/>
      <c r="ZF92" s="273"/>
      <c r="ZG92" s="273"/>
      <c r="ZH92" s="273"/>
      <c r="ZI92" s="273"/>
      <c r="ZJ92" s="273"/>
      <c r="ZK92" s="273"/>
      <c r="ZL92" s="273"/>
      <c r="ZM92" s="273"/>
      <c r="ZN92" s="273"/>
      <c r="ZO92" s="273"/>
      <c r="ZP92" s="273"/>
      <c r="ZQ92" s="273"/>
      <c r="ZR92" s="273"/>
      <c r="ZS92" s="273"/>
      <c r="ZT92" s="273"/>
      <c r="ZU92" s="273"/>
      <c r="ZV92" s="273"/>
      <c r="ZW92" s="273"/>
      <c r="ZX92" s="273"/>
      <c r="ZY92" s="273"/>
      <c r="ZZ92" s="273"/>
      <c r="AAA92" s="273"/>
      <c r="AAB92" s="273"/>
      <c r="AAC92" s="273"/>
      <c r="AAD92" s="273"/>
      <c r="AAE92" s="273"/>
      <c r="AAF92" s="273"/>
      <c r="AAG92" s="273"/>
      <c r="AAH92" s="273"/>
      <c r="AAI92" s="273"/>
      <c r="AAJ92" s="273"/>
      <c r="AAK92" s="273"/>
      <c r="AAL92" s="273"/>
      <c r="AAM92" s="273"/>
      <c r="AAN92" s="273"/>
      <c r="AAO92" s="273"/>
      <c r="AAP92" s="273"/>
      <c r="AAQ92" s="273"/>
      <c r="AAR92" s="273"/>
      <c r="AAS92" s="273"/>
      <c r="AAT92" s="273"/>
      <c r="AAU92" s="273"/>
      <c r="AAV92" s="273"/>
      <c r="AAW92" s="273"/>
      <c r="AAX92" s="273"/>
      <c r="AAY92" s="273"/>
      <c r="AAZ92" s="273"/>
      <c r="ABA92" s="273"/>
      <c r="ABB92" s="273"/>
      <c r="ABC92" s="273"/>
      <c r="ABD92" s="273"/>
      <c r="ABE92" s="273"/>
      <c r="ABF92" s="273"/>
      <c r="ABG92" s="273"/>
      <c r="ABH92" s="273"/>
      <c r="ABI92" s="273"/>
      <c r="ABJ92" s="273"/>
      <c r="ABK92" s="273"/>
      <c r="ABL92" s="273"/>
      <c r="ABM92" s="273"/>
      <c r="ABN92" s="273"/>
      <c r="ABO92" s="273"/>
      <c r="ABP92" s="273"/>
      <c r="ABQ92" s="273"/>
      <c r="ABR92" s="273"/>
      <c r="ABS92" s="273"/>
      <c r="ABT92" s="273"/>
      <c r="ABU92" s="273"/>
      <c r="ABV92" s="273"/>
      <c r="ABW92" s="273"/>
      <c r="ABX92" s="273"/>
      <c r="ABY92" s="273"/>
      <c r="ABZ92" s="273"/>
      <c r="ACA92" s="273"/>
      <c r="ACB92" s="273"/>
      <c r="ACC92" s="273"/>
      <c r="ACD92" s="273"/>
      <c r="ACE92" s="273"/>
      <c r="ACF92" s="273"/>
      <c r="ACG92" s="273"/>
      <c r="ACH92" s="273"/>
      <c r="ACI92" s="273"/>
      <c r="ACJ92" s="273"/>
      <c r="ACK92" s="273"/>
      <c r="ACL92" s="273"/>
      <c r="ACM92" s="273"/>
      <c r="ACN92" s="273"/>
      <c r="ACO92" s="273"/>
      <c r="ACP92" s="273"/>
      <c r="ACQ92" s="273"/>
      <c r="ACR92" s="273"/>
      <c r="ACS92" s="273"/>
      <c r="ACT92" s="273"/>
      <c r="ACU92" s="273"/>
      <c r="ACV92" s="273"/>
      <c r="ACW92" s="273"/>
      <c r="ACX92" s="273"/>
      <c r="ACY92" s="273"/>
      <c r="ACZ92" s="273"/>
      <c r="ADA92" s="273"/>
      <c r="ADB92" s="273"/>
      <c r="ADC92" s="273"/>
      <c r="ADD92" s="273"/>
      <c r="ADE92" s="273"/>
      <c r="ADF92" s="273"/>
      <c r="ADG92" s="273"/>
      <c r="ADH92" s="273"/>
      <c r="ADI92" s="273"/>
      <c r="ADJ92" s="273"/>
      <c r="ADK92" s="273"/>
      <c r="ADL92" s="273"/>
      <c r="ADM92" s="273"/>
      <c r="ADN92" s="273"/>
      <c r="ADO92" s="273"/>
      <c r="ADP92" s="273"/>
      <c r="ADQ92" s="273"/>
      <c r="ADR92" s="273"/>
      <c r="ADS92" s="273"/>
      <c r="ADT92" s="273"/>
      <c r="ADU92" s="273"/>
      <c r="ADV92" s="273"/>
      <c r="ADW92" s="273"/>
      <c r="ADX92" s="273"/>
      <c r="ADY92" s="273"/>
      <c r="ADZ92" s="273"/>
      <c r="AEA92" s="273"/>
      <c r="AEB92" s="273"/>
      <c r="AEC92" s="273"/>
      <c r="AED92" s="273"/>
      <c r="AEE92" s="273"/>
      <c r="AEF92" s="273"/>
      <c r="AEG92" s="273"/>
      <c r="AEH92" s="273"/>
      <c r="AEI92" s="273"/>
      <c r="AEJ92" s="273"/>
      <c r="AEK92" s="273"/>
      <c r="AEL92" s="273"/>
      <c r="AEM92" s="273"/>
      <c r="AEN92" s="273"/>
      <c r="AEO92" s="273"/>
      <c r="AEP92" s="273"/>
      <c r="AEQ92" s="273"/>
      <c r="AER92" s="273"/>
      <c r="AES92" s="273"/>
      <c r="AET92" s="273"/>
      <c r="AEU92" s="273"/>
      <c r="AEV92" s="273"/>
      <c r="AEW92" s="273"/>
      <c r="AEX92" s="273"/>
      <c r="AEY92" s="273"/>
      <c r="AEZ92" s="273"/>
      <c r="AFA92" s="273"/>
      <c r="AFB92" s="273"/>
      <c r="AFC92" s="273"/>
      <c r="AFD92" s="273"/>
      <c r="AFE92" s="273"/>
      <c r="AFF92" s="273"/>
      <c r="AFG92" s="273"/>
      <c r="AFH92" s="273"/>
      <c r="AFI92" s="273"/>
      <c r="AFJ92" s="273"/>
      <c r="AFK92" s="273"/>
      <c r="AFL92" s="273"/>
      <c r="AFM92" s="273"/>
      <c r="AFN92" s="273"/>
      <c r="AFO92" s="273"/>
      <c r="AFP92" s="273"/>
      <c r="AFQ92" s="273"/>
      <c r="AFR92" s="273"/>
      <c r="AFS92" s="273"/>
      <c r="AFT92" s="273"/>
      <c r="AFU92" s="273"/>
      <c r="AFV92" s="273"/>
      <c r="AFW92" s="273"/>
      <c r="AFX92" s="273"/>
      <c r="AFY92" s="273"/>
      <c r="AFZ92" s="273"/>
      <c r="AGA92" s="273"/>
      <c r="AGB92" s="273"/>
      <c r="AGC92" s="273"/>
      <c r="AGD92" s="273"/>
      <c r="AGE92" s="273"/>
      <c r="AGF92" s="273"/>
      <c r="AGG92" s="273"/>
      <c r="AGH92" s="273"/>
      <c r="AGI92" s="273"/>
      <c r="AGJ92" s="273"/>
      <c r="AGK92" s="273"/>
      <c r="AGL92" s="273"/>
      <c r="AGM92" s="273"/>
      <c r="AGN92" s="273"/>
      <c r="AGO92" s="273"/>
      <c r="AGP92" s="273"/>
      <c r="AGQ92" s="273"/>
      <c r="AGR92" s="273"/>
      <c r="AGS92" s="273"/>
      <c r="AGT92" s="273"/>
      <c r="AGU92" s="273"/>
      <c r="AGV92" s="273"/>
      <c r="AGW92" s="273"/>
      <c r="AGX92" s="273"/>
      <c r="AGY92" s="273"/>
      <c r="AGZ92" s="273"/>
      <c r="AHA92" s="273"/>
      <c r="AHB92" s="273"/>
      <c r="AHC92" s="273"/>
      <c r="AHD92" s="273"/>
      <c r="AHE92" s="273"/>
      <c r="AHF92" s="273"/>
      <c r="AHG92" s="273"/>
      <c r="AHH92" s="273"/>
      <c r="AHI92" s="273"/>
      <c r="AHJ92" s="273"/>
      <c r="AHK92" s="273"/>
      <c r="AHL92" s="273"/>
      <c r="AHM92" s="273"/>
      <c r="AHN92" s="273"/>
      <c r="AHO92" s="273"/>
      <c r="AHP92" s="273"/>
      <c r="AHQ92" s="273"/>
      <c r="AHR92" s="273"/>
      <c r="AHS92" s="273"/>
      <c r="AHT92" s="273"/>
      <c r="AHU92" s="273"/>
      <c r="AHV92" s="273"/>
      <c r="AHW92" s="273"/>
      <c r="AHX92" s="273"/>
      <c r="AHY92" s="273"/>
      <c r="AHZ92" s="273"/>
      <c r="AIA92" s="273"/>
      <c r="AIB92" s="273"/>
      <c r="AIC92" s="273"/>
      <c r="AID92" s="273"/>
      <c r="AIE92" s="273"/>
      <c r="AIF92" s="273"/>
      <c r="AIG92" s="273"/>
      <c r="AIH92" s="273"/>
      <c r="AII92" s="273"/>
      <c r="AIJ92" s="273"/>
      <c r="AIK92" s="273"/>
      <c r="AIL92" s="273"/>
      <c r="AIM92" s="273"/>
      <c r="AIN92" s="273"/>
      <c r="AIO92" s="273"/>
      <c r="AIP92" s="273"/>
      <c r="AIQ92" s="273"/>
      <c r="AIR92" s="273"/>
      <c r="AIS92" s="273"/>
      <c r="AIT92" s="273"/>
      <c r="AIU92" s="273"/>
      <c r="AIV92" s="273"/>
      <c r="AIW92" s="273"/>
      <c r="AIX92" s="273"/>
      <c r="AIY92" s="273"/>
      <c r="AIZ92" s="273"/>
      <c r="AJA92" s="273"/>
      <c r="AJB92" s="273"/>
      <c r="AJC92" s="273"/>
      <c r="AJD92" s="273"/>
      <c r="AJE92" s="273"/>
      <c r="AJF92" s="273"/>
      <c r="AJG92" s="273"/>
      <c r="AJH92" s="273"/>
      <c r="AJI92" s="273"/>
      <c r="AJJ92" s="273"/>
      <c r="AJK92" s="273"/>
      <c r="AJL92" s="273"/>
      <c r="AJM92" s="273"/>
      <c r="AJN92" s="273"/>
      <c r="AJO92" s="273"/>
      <c r="AJP92" s="273"/>
      <c r="AJQ92" s="273"/>
      <c r="AJR92" s="273"/>
      <c r="AJS92" s="273"/>
      <c r="AJT92" s="273"/>
      <c r="AJU92" s="273"/>
      <c r="AJV92" s="273"/>
      <c r="AJW92" s="273"/>
      <c r="AJX92" s="273"/>
      <c r="AJY92" s="273"/>
      <c r="AJZ92" s="273"/>
      <c r="AKA92" s="273"/>
      <c r="AKB92" s="273"/>
      <c r="AKC92" s="273"/>
      <c r="AKD92" s="273"/>
      <c r="AKE92" s="273"/>
      <c r="AKF92" s="273"/>
      <c r="AKG92" s="273"/>
      <c r="AKH92" s="273"/>
      <c r="AKI92" s="273"/>
      <c r="AKJ92" s="273"/>
      <c r="AKK92" s="273"/>
      <c r="AKL92" s="273"/>
      <c r="AKM92" s="273"/>
      <c r="AKN92" s="273"/>
      <c r="AKO92" s="273"/>
      <c r="AKP92" s="273"/>
      <c r="AKQ92" s="273"/>
      <c r="AKR92" s="273"/>
      <c r="AKS92" s="273"/>
      <c r="AKT92" s="273"/>
      <c r="AKU92" s="273"/>
      <c r="AKV92" s="273"/>
      <c r="AKW92" s="273"/>
      <c r="AKX92" s="273"/>
      <c r="AKY92" s="273"/>
      <c r="AKZ92" s="273"/>
      <c r="ALA92" s="273"/>
      <c r="ALB92" s="273"/>
      <c r="ALC92" s="273"/>
      <c r="ALD92" s="273"/>
      <c r="ALE92" s="273"/>
      <c r="ALF92" s="273"/>
      <c r="ALG92" s="273"/>
      <c r="ALH92" s="273"/>
      <c r="ALI92" s="273"/>
      <c r="ALJ92" s="273"/>
      <c r="ALK92" s="273"/>
      <c r="ALL92" s="273"/>
      <c r="ALM92" s="273"/>
      <c r="ALN92" s="273"/>
      <c r="ALO92" s="273"/>
      <c r="ALP92" s="273"/>
      <c r="ALQ92" s="273"/>
      <c r="ALR92" s="273"/>
      <c r="ALS92" s="273"/>
      <c r="ALT92" s="273"/>
      <c r="ALU92" s="273"/>
      <c r="ALV92" s="273"/>
      <c r="ALW92" s="273"/>
      <c r="ALX92" s="273"/>
      <c r="ALY92" s="273"/>
      <c r="ALZ92" s="273"/>
      <c r="AMA92" s="273"/>
      <c r="AMB92" s="273"/>
      <c r="AMC92" s="273"/>
      <c r="AMD92" s="273"/>
      <c r="AME92" s="273"/>
      <c r="AMF92" s="273"/>
      <c r="AMG92" s="273"/>
      <c r="AMH92" s="273"/>
      <c r="AMI92" s="273"/>
      <c r="AMJ92" s="273"/>
    </row>
    <row r="93" spans="1:1024" ht="12.75" customHeight="1" x14ac:dyDescent="0.2">
      <c r="A93" s="341">
        <v>82</v>
      </c>
      <c r="B93" s="342">
        <v>2</v>
      </c>
      <c r="C93" s="368"/>
      <c r="D93" s="370" t="s">
        <v>98</v>
      </c>
      <c r="E93" s="344" t="s">
        <v>49</v>
      </c>
      <c r="F93" s="394"/>
      <c r="G93" s="394"/>
      <c r="H93" s="395"/>
      <c r="I93" s="395"/>
      <c r="J93" s="396"/>
      <c r="K93" s="397"/>
      <c r="L93" s="397"/>
      <c r="M93" s="397"/>
      <c r="N93" s="397"/>
      <c r="O93" s="397"/>
      <c r="P93" s="398"/>
      <c r="Q93" s="398"/>
      <c r="R93" s="367"/>
      <c r="S93" s="351"/>
      <c r="T93" s="362">
        <v>82</v>
      </c>
      <c r="U93" s="399" t="s">
        <v>98</v>
      </c>
      <c r="V93" s="363" t="s">
        <v>49</v>
      </c>
      <c r="W93" s="394"/>
      <c r="X93" s="394"/>
      <c r="Y93" s="395"/>
      <c r="Z93" s="395"/>
      <c r="AA93" s="396"/>
      <c r="AB93" s="364"/>
      <c r="AC93" s="355"/>
      <c r="AD93" s="355"/>
      <c r="AE93" s="356"/>
      <c r="AF93" s="365"/>
      <c r="AG93" s="365"/>
      <c r="AH93" s="365"/>
      <c r="AI93" s="365"/>
      <c r="AJ93" s="365"/>
      <c r="AK93" s="365"/>
      <c r="AL93" s="365"/>
      <c r="AM93" s="365"/>
      <c r="AN93" s="365"/>
      <c r="AO93" s="365"/>
      <c r="AP93" s="365"/>
      <c r="AQ93" s="365"/>
      <c r="AR93" s="358"/>
      <c r="AS93" s="358"/>
      <c r="AT93" s="359"/>
      <c r="AU93" s="359"/>
      <c r="AV93" s="359"/>
      <c r="AW93" s="359"/>
      <c r="AX93" s="359"/>
      <c r="AY93" s="359"/>
      <c r="AZ93" s="359"/>
      <c r="BA93" s="359"/>
      <c r="BB93" s="364"/>
      <c r="BC93" s="382"/>
      <c r="BD93" s="355"/>
      <c r="BE93" s="355"/>
      <c r="BF93" s="273"/>
      <c r="BG93" s="273"/>
      <c r="BH93" s="273"/>
      <c r="BI93" s="273"/>
      <c r="BJ93" s="273"/>
      <c r="BK93" s="273"/>
      <c r="BL93" s="273"/>
      <c r="BM93" s="273"/>
      <c r="BN93" s="273"/>
      <c r="BO93" s="273"/>
      <c r="BP93" s="273"/>
      <c r="BQ93" s="273"/>
      <c r="BR93" s="273"/>
      <c r="BS93" s="273"/>
      <c r="BT93" s="273"/>
      <c r="BU93" s="273"/>
      <c r="BV93" s="273"/>
      <c r="BW93" s="273"/>
      <c r="BX93" s="273"/>
      <c r="BY93" s="273"/>
      <c r="BZ93" s="273"/>
      <c r="CA93" s="273"/>
      <c r="CB93" s="273"/>
      <c r="CC93" s="273"/>
      <c r="CD93" s="273"/>
      <c r="CE93" s="273"/>
      <c r="CF93" s="273"/>
      <c r="CG93" s="273"/>
      <c r="CH93" s="273"/>
      <c r="CI93" s="273"/>
      <c r="CJ93" s="273"/>
      <c r="CK93" s="273"/>
      <c r="CL93" s="273"/>
      <c r="CM93" s="273"/>
      <c r="CN93" s="273"/>
      <c r="CO93" s="273"/>
      <c r="CP93" s="273"/>
      <c r="CQ93" s="273"/>
      <c r="CR93" s="273"/>
      <c r="CS93" s="273"/>
      <c r="CT93" s="273"/>
      <c r="CU93" s="273"/>
      <c r="CV93" s="273"/>
      <c r="CW93" s="273"/>
      <c r="CX93" s="273"/>
      <c r="CY93" s="273"/>
      <c r="CZ93" s="273"/>
      <c r="DA93" s="273"/>
      <c r="DB93" s="273"/>
      <c r="DC93" s="273"/>
      <c r="DD93" s="273"/>
      <c r="DE93" s="273"/>
      <c r="DF93" s="273"/>
      <c r="DG93" s="273"/>
      <c r="DH93" s="273"/>
      <c r="DI93" s="273"/>
      <c r="DJ93" s="273"/>
      <c r="DK93" s="273"/>
      <c r="DL93" s="273"/>
      <c r="DM93" s="273"/>
      <c r="DN93" s="273"/>
      <c r="DO93" s="273"/>
      <c r="DP93" s="273"/>
      <c r="DQ93" s="273"/>
      <c r="DR93" s="273"/>
      <c r="DS93" s="273"/>
      <c r="DT93" s="273"/>
      <c r="DU93" s="273"/>
      <c r="DV93" s="273"/>
      <c r="DW93" s="273"/>
      <c r="DX93" s="273"/>
      <c r="DY93" s="273"/>
      <c r="DZ93" s="273"/>
      <c r="EA93" s="273"/>
      <c r="EB93" s="273"/>
      <c r="EC93" s="273"/>
      <c r="ED93" s="273"/>
      <c r="EE93" s="273"/>
      <c r="EF93" s="273"/>
      <c r="EG93" s="273"/>
      <c r="EH93" s="273"/>
      <c r="EI93" s="273"/>
      <c r="EJ93" s="273"/>
      <c r="EK93" s="273"/>
      <c r="EL93" s="273"/>
      <c r="EM93" s="273"/>
      <c r="EN93" s="273"/>
      <c r="EO93" s="273"/>
      <c r="EP93" s="273"/>
      <c r="EQ93" s="273"/>
      <c r="ER93" s="273"/>
      <c r="ES93" s="273"/>
      <c r="ET93" s="273"/>
      <c r="EU93" s="273"/>
      <c r="EV93" s="273"/>
      <c r="EW93" s="273"/>
      <c r="EX93" s="273"/>
      <c r="EY93" s="273"/>
      <c r="EZ93" s="273"/>
      <c r="FA93" s="273"/>
      <c r="FB93" s="273"/>
      <c r="FC93" s="273"/>
      <c r="FD93" s="273"/>
      <c r="FE93" s="273"/>
      <c r="FF93" s="273"/>
      <c r="FG93" s="273"/>
      <c r="FH93" s="273"/>
      <c r="FI93" s="273"/>
      <c r="FJ93" s="273"/>
      <c r="FK93" s="273"/>
      <c r="FL93" s="273"/>
      <c r="FM93" s="273"/>
      <c r="FN93" s="273"/>
      <c r="FO93" s="273"/>
      <c r="FP93" s="273"/>
      <c r="FQ93" s="273"/>
      <c r="FR93" s="273"/>
      <c r="FS93" s="273"/>
      <c r="FT93" s="273"/>
      <c r="FU93" s="273"/>
      <c r="FV93" s="273"/>
      <c r="FW93" s="273"/>
      <c r="FX93" s="273"/>
      <c r="FY93" s="273"/>
      <c r="FZ93" s="273"/>
      <c r="GA93" s="273"/>
      <c r="GB93" s="273"/>
      <c r="GC93" s="273"/>
      <c r="GD93" s="273"/>
      <c r="GE93" s="273"/>
      <c r="GF93" s="273"/>
      <c r="GG93" s="273"/>
      <c r="GH93" s="273"/>
      <c r="GI93" s="273"/>
      <c r="GJ93" s="273"/>
      <c r="GK93" s="273"/>
      <c r="GL93" s="273"/>
      <c r="GM93" s="273"/>
      <c r="GN93" s="273"/>
      <c r="GO93" s="273"/>
      <c r="GP93" s="273"/>
      <c r="GQ93" s="273"/>
      <c r="GR93" s="273"/>
      <c r="GS93" s="273"/>
      <c r="GT93" s="273"/>
      <c r="GU93" s="273"/>
      <c r="GV93" s="273"/>
      <c r="GW93" s="273"/>
      <c r="GX93" s="273"/>
      <c r="GY93" s="273"/>
      <c r="GZ93" s="273"/>
      <c r="HA93" s="273"/>
      <c r="HB93" s="273"/>
      <c r="HC93" s="273"/>
      <c r="HD93" s="273"/>
      <c r="HE93" s="273"/>
      <c r="HF93" s="273"/>
      <c r="HG93" s="273"/>
      <c r="HH93" s="273"/>
      <c r="HI93" s="273"/>
      <c r="HJ93" s="273"/>
      <c r="HK93" s="273"/>
      <c r="HL93" s="273"/>
      <c r="HM93" s="273"/>
      <c r="HN93" s="273"/>
      <c r="HO93" s="273"/>
      <c r="HP93" s="273"/>
      <c r="HQ93" s="273"/>
      <c r="HR93" s="273"/>
      <c r="HS93" s="273"/>
      <c r="HT93" s="273"/>
      <c r="HU93" s="273"/>
      <c r="HV93" s="273"/>
      <c r="HW93" s="273"/>
      <c r="HX93" s="273"/>
      <c r="HY93" s="273"/>
      <c r="HZ93" s="273"/>
      <c r="IA93" s="273"/>
      <c r="IB93" s="273"/>
      <c r="IC93" s="273"/>
      <c r="ID93" s="273"/>
      <c r="IE93" s="273"/>
      <c r="IF93" s="273"/>
      <c r="IG93" s="273"/>
      <c r="IH93" s="273"/>
      <c r="II93" s="273"/>
      <c r="IJ93" s="273"/>
      <c r="IK93" s="273"/>
      <c r="IL93" s="273"/>
      <c r="IM93" s="273"/>
      <c r="IN93" s="273"/>
      <c r="IO93" s="273"/>
      <c r="IP93" s="273"/>
      <c r="IQ93" s="273"/>
      <c r="IR93" s="273"/>
      <c r="IS93" s="273"/>
      <c r="IT93" s="273"/>
      <c r="IU93" s="273"/>
      <c r="IV93" s="273"/>
      <c r="IW93" s="273"/>
      <c r="IX93" s="273"/>
      <c r="IY93" s="273"/>
      <c r="IZ93" s="273"/>
      <c r="JA93" s="273"/>
      <c r="JB93" s="273"/>
      <c r="JC93" s="273"/>
      <c r="JD93" s="273"/>
      <c r="JE93" s="273"/>
      <c r="JF93" s="273"/>
      <c r="JG93" s="273"/>
      <c r="JH93" s="273"/>
      <c r="JI93" s="273"/>
      <c r="JJ93" s="273"/>
      <c r="JK93" s="273"/>
      <c r="JL93" s="273"/>
      <c r="JM93" s="273"/>
      <c r="JN93" s="273"/>
      <c r="JO93" s="273"/>
      <c r="JP93" s="273"/>
      <c r="JQ93" s="273"/>
      <c r="JR93" s="273"/>
      <c r="JS93" s="273"/>
      <c r="JT93" s="273"/>
      <c r="JU93" s="273"/>
      <c r="JV93" s="273"/>
      <c r="JW93" s="273"/>
      <c r="JX93" s="273"/>
      <c r="JY93" s="273"/>
      <c r="JZ93" s="273"/>
      <c r="KA93" s="273"/>
      <c r="KB93" s="273"/>
      <c r="KC93" s="273"/>
      <c r="KD93" s="273"/>
      <c r="KE93" s="273"/>
      <c r="KF93" s="273"/>
      <c r="KG93" s="273"/>
      <c r="KH93" s="273"/>
      <c r="KI93" s="273"/>
      <c r="KJ93" s="273"/>
      <c r="KK93" s="273"/>
      <c r="KL93" s="273"/>
      <c r="KM93" s="273"/>
      <c r="KN93" s="273"/>
      <c r="KO93" s="273"/>
      <c r="KP93" s="273"/>
      <c r="KQ93" s="273"/>
      <c r="KR93" s="273"/>
      <c r="KS93" s="273"/>
      <c r="KT93" s="273"/>
      <c r="KU93" s="273"/>
      <c r="KV93" s="273"/>
      <c r="KW93" s="273"/>
      <c r="KX93" s="273"/>
      <c r="KY93" s="273"/>
      <c r="KZ93" s="273"/>
      <c r="LA93" s="273"/>
      <c r="LB93" s="273"/>
      <c r="LC93" s="273"/>
      <c r="LD93" s="273"/>
      <c r="LE93" s="273"/>
      <c r="LF93" s="273"/>
      <c r="LG93" s="273"/>
      <c r="LH93" s="273"/>
      <c r="LI93" s="273"/>
      <c r="LJ93" s="273"/>
      <c r="LK93" s="273"/>
      <c r="LL93" s="273"/>
      <c r="LM93" s="273"/>
      <c r="LN93" s="273"/>
      <c r="LO93" s="273"/>
      <c r="LP93" s="273"/>
      <c r="LQ93" s="273"/>
      <c r="LR93" s="273"/>
      <c r="LS93" s="273"/>
      <c r="LT93" s="273"/>
      <c r="LU93" s="273"/>
      <c r="LV93" s="273"/>
      <c r="LW93" s="273"/>
      <c r="LX93" s="273"/>
      <c r="LY93" s="273"/>
      <c r="LZ93" s="273"/>
      <c r="MA93" s="273"/>
      <c r="MB93" s="273"/>
      <c r="MC93" s="273"/>
      <c r="MD93" s="273"/>
      <c r="ME93" s="273"/>
      <c r="MF93" s="273"/>
      <c r="MG93" s="273"/>
      <c r="MH93" s="273"/>
      <c r="MI93" s="273"/>
      <c r="MJ93" s="273"/>
      <c r="MK93" s="273"/>
      <c r="ML93" s="273"/>
      <c r="MM93" s="273"/>
      <c r="MN93" s="273"/>
      <c r="MO93" s="273"/>
      <c r="MP93" s="273"/>
      <c r="MQ93" s="273"/>
      <c r="MR93" s="273"/>
      <c r="MS93" s="273"/>
      <c r="MT93" s="273"/>
      <c r="MU93" s="273"/>
      <c r="MV93" s="273"/>
      <c r="MW93" s="273"/>
      <c r="MX93" s="273"/>
      <c r="MY93" s="273"/>
      <c r="MZ93" s="273"/>
      <c r="NA93" s="273"/>
      <c r="NB93" s="273"/>
      <c r="NC93" s="273"/>
      <c r="ND93" s="273"/>
      <c r="NE93" s="273"/>
      <c r="NF93" s="273"/>
      <c r="NG93" s="273"/>
      <c r="NH93" s="273"/>
      <c r="NI93" s="273"/>
      <c r="NJ93" s="273"/>
      <c r="NK93" s="273"/>
      <c r="NL93" s="273"/>
      <c r="NM93" s="273"/>
      <c r="NN93" s="273"/>
      <c r="NO93" s="273"/>
      <c r="NP93" s="273"/>
      <c r="NQ93" s="273"/>
      <c r="NR93" s="273"/>
      <c r="NS93" s="273"/>
      <c r="NT93" s="273"/>
      <c r="NU93" s="273"/>
      <c r="NV93" s="273"/>
      <c r="NW93" s="273"/>
      <c r="NX93" s="273"/>
      <c r="NY93" s="273"/>
      <c r="NZ93" s="273"/>
      <c r="OA93" s="273"/>
      <c r="OB93" s="273"/>
      <c r="OC93" s="273"/>
      <c r="OD93" s="273"/>
      <c r="OE93" s="273"/>
      <c r="OF93" s="273"/>
      <c r="OG93" s="273"/>
      <c r="OH93" s="273"/>
      <c r="OI93" s="273"/>
      <c r="OJ93" s="273"/>
      <c r="OK93" s="273"/>
      <c r="OL93" s="273"/>
      <c r="OM93" s="273"/>
      <c r="ON93" s="273"/>
      <c r="OO93" s="273"/>
      <c r="OP93" s="273"/>
      <c r="OQ93" s="273"/>
      <c r="OR93" s="273"/>
      <c r="OS93" s="273"/>
      <c r="OT93" s="273"/>
      <c r="OU93" s="273"/>
      <c r="OV93" s="273"/>
      <c r="OW93" s="273"/>
      <c r="OX93" s="273"/>
      <c r="OY93" s="273"/>
      <c r="OZ93" s="273"/>
      <c r="PA93" s="273"/>
      <c r="PB93" s="273"/>
      <c r="PC93" s="273"/>
      <c r="PD93" s="273"/>
      <c r="PE93" s="273"/>
      <c r="PF93" s="273"/>
      <c r="PG93" s="273"/>
      <c r="PH93" s="273"/>
      <c r="PI93" s="273"/>
      <c r="PJ93" s="273"/>
      <c r="PK93" s="273"/>
      <c r="PL93" s="273"/>
      <c r="PM93" s="273"/>
      <c r="PN93" s="273"/>
      <c r="PO93" s="273"/>
      <c r="PP93" s="273"/>
      <c r="PQ93" s="273"/>
      <c r="PR93" s="273"/>
      <c r="PS93" s="273"/>
      <c r="PT93" s="273"/>
      <c r="PU93" s="273"/>
      <c r="PV93" s="273"/>
      <c r="PW93" s="273"/>
      <c r="PX93" s="273"/>
      <c r="PY93" s="273"/>
      <c r="PZ93" s="273"/>
      <c r="QA93" s="273"/>
      <c r="QB93" s="273"/>
      <c r="QC93" s="273"/>
      <c r="QD93" s="273"/>
      <c r="QE93" s="273"/>
      <c r="QF93" s="273"/>
      <c r="QG93" s="273"/>
      <c r="QH93" s="273"/>
      <c r="QI93" s="273"/>
      <c r="QJ93" s="273"/>
      <c r="QK93" s="273"/>
      <c r="QL93" s="273"/>
      <c r="QM93" s="273"/>
      <c r="QN93" s="273"/>
      <c r="QO93" s="273"/>
      <c r="QP93" s="273"/>
      <c r="QQ93" s="273"/>
      <c r="QR93" s="273"/>
      <c r="QS93" s="273"/>
      <c r="QT93" s="273"/>
      <c r="QU93" s="273"/>
      <c r="QV93" s="273"/>
      <c r="QW93" s="273"/>
      <c r="QX93" s="273"/>
      <c r="QY93" s="273"/>
      <c r="QZ93" s="273"/>
      <c r="RA93" s="273"/>
      <c r="RB93" s="273"/>
      <c r="RC93" s="273"/>
      <c r="RD93" s="273"/>
      <c r="RE93" s="273"/>
      <c r="RF93" s="273"/>
      <c r="RG93" s="273"/>
      <c r="RH93" s="273"/>
      <c r="RI93" s="273"/>
      <c r="RJ93" s="273"/>
      <c r="RK93" s="273"/>
      <c r="RL93" s="273"/>
      <c r="RM93" s="273"/>
      <c r="RN93" s="273"/>
      <c r="RO93" s="273"/>
      <c r="RP93" s="273"/>
      <c r="RQ93" s="273"/>
      <c r="RR93" s="273"/>
      <c r="RS93" s="273"/>
      <c r="RT93" s="273"/>
      <c r="RU93" s="273"/>
      <c r="RV93" s="273"/>
      <c r="RW93" s="273"/>
      <c r="RX93" s="273"/>
      <c r="RY93" s="273"/>
      <c r="RZ93" s="273"/>
      <c r="SA93" s="273"/>
      <c r="SB93" s="273"/>
      <c r="SC93" s="273"/>
      <c r="SD93" s="273"/>
      <c r="SE93" s="273"/>
      <c r="SF93" s="273"/>
      <c r="SG93" s="273"/>
      <c r="SH93" s="273"/>
      <c r="SI93" s="273"/>
      <c r="SJ93" s="273"/>
      <c r="SK93" s="273"/>
      <c r="SL93" s="273"/>
      <c r="SM93" s="273"/>
      <c r="SN93" s="273"/>
      <c r="SO93" s="273"/>
      <c r="SP93" s="273"/>
      <c r="SQ93" s="273"/>
      <c r="SR93" s="273"/>
      <c r="SS93" s="273"/>
      <c r="ST93" s="273"/>
      <c r="SU93" s="273"/>
      <c r="SV93" s="273"/>
      <c r="SW93" s="273"/>
      <c r="SX93" s="273"/>
      <c r="SY93" s="273"/>
      <c r="SZ93" s="273"/>
      <c r="TA93" s="273"/>
      <c r="TB93" s="273"/>
      <c r="TC93" s="273"/>
      <c r="TD93" s="273"/>
      <c r="TE93" s="273"/>
      <c r="TF93" s="273"/>
      <c r="TG93" s="273"/>
      <c r="TH93" s="273"/>
      <c r="TI93" s="273"/>
      <c r="TJ93" s="273"/>
      <c r="TK93" s="273"/>
      <c r="TL93" s="273"/>
      <c r="TM93" s="273"/>
      <c r="TN93" s="273"/>
      <c r="TO93" s="273"/>
      <c r="TP93" s="273"/>
      <c r="TQ93" s="273"/>
      <c r="TR93" s="273"/>
      <c r="TS93" s="273"/>
      <c r="TT93" s="273"/>
      <c r="TU93" s="273"/>
      <c r="TV93" s="273"/>
      <c r="TW93" s="273"/>
      <c r="TX93" s="273"/>
      <c r="TY93" s="273"/>
      <c r="TZ93" s="273"/>
      <c r="UA93" s="273"/>
      <c r="UB93" s="273"/>
      <c r="UC93" s="273"/>
      <c r="UD93" s="273"/>
      <c r="UE93" s="273"/>
      <c r="UF93" s="273"/>
      <c r="UG93" s="273"/>
      <c r="UH93" s="273"/>
      <c r="UI93" s="273"/>
      <c r="UJ93" s="273"/>
      <c r="UK93" s="273"/>
      <c r="UL93" s="273"/>
      <c r="UM93" s="273"/>
      <c r="UN93" s="273"/>
      <c r="UO93" s="273"/>
      <c r="UP93" s="273"/>
      <c r="UQ93" s="273"/>
      <c r="UR93" s="273"/>
      <c r="US93" s="273"/>
      <c r="UT93" s="273"/>
      <c r="UU93" s="273"/>
      <c r="UV93" s="273"/>
      <c r="UW93" s="273"/>
      <c r="UX93" s="273"/>
      <c r="UY93" s="273"/>
      <c r="UZ93" s="273"/>
      <c r="VA93" s="273"/>
      <c r="VB93" s="273"/>
      <c r="VC93" s="273"/>
      <c r="VD93" s="273"/>
      <c r="VE93" s="273"/>
      <c r="VF93" s="273"/>
      <c r="VG93" s="273"/>
      <c r="VH93" s="273"/>
      <c r="VI93" s="273"/>
      <c r="VJ93" s="273"/>
      <c r="VK93" s="273"/>
      <c r="VL93" s="273"/>
      <c r="VM93" s="273"/>
      <c r="VN93" s="273"/>
      <c r="VO93" s="273"/>
      <c r="VP93" s="273"/>
      <c r="VQ93" s="273"/>
      <c r="VR93" s="273"/>
      <c r="VS93" s="273"/>
      <c r="VT93" s="273"/>
      <c r="VU93" s="273"/>
      <c r="VV93" s="273"/>
      <c r="VW93" s="273"/>
      <c r="VX93" s="273"/>
      <c r="VY93" s="273"/>
      <c r="VZ93" s="273"/>
      <c r="WA93" s="273"/>
      <c r="WB93" s="273"/>
      <c r="WC93" s="273"/>
      <c r="WD93" s="273"/>
      <c r="WE93" s="273"/>
      <c r="WF93" s="273"/>
      <c r="WG93" s="273"/>
      <c r="WH93" s="273"/>
      <c r="WI93" s="273"/>
      <c r="WJ93" s="273"/>
      <c r="WK93" s="273"/>
      <c r="WL93" s="273"/>
      <c r="WM93" s="273"/>
      <c r="WN93" s="273"/>
      <c r="WO93" s="273"/>
      <c r="WP93" s="273"/>
      <c r="WQ93" s="273"/>
      <c r="WR93" s="273"/>
      <c r="WS93" s="273"/>
      <c r="WT93" s="273"/>
      <c r="WU93" s="273"/>
      <c r="WV93" s="273"/>
      <c r="WW93" s="273"/>
      <c r="WX93" s="273"/>
      <c r="WY93" s="273"/>
      <c r="WZ93" s="273"/>
      <c r="XA93" s="273"/>
      <c r="XB93" s="273"/>
      <c r="XC93" s="273"/>
      <c r="XD93" s="273"/>
      <c r="XE93" s="273"/>
      <c r="XF93" s="273"/>
      <c r="XG93" s="273"/>
      <c r="XH93" s="273"/>
      <c r="XI93" s="273"/>
      <c r="XJ93" s="273"/>
      <c r="XK93" s="273"/>
      <c r="XL93" s="273"/>
      <c r="XM93" s="273"/>
      <c r="XN93" s="273"/>
      <c r="XO93" s="273"/>
      <c r="XP93" s="273"/>
      <c r="XQ93" s="273"/>
      <c r="XR93" s="273"/>
      <c r="XS93" s="273"/>
      <c r="XT93" s="273"/>
      <c r="XU93" s="273"/>
      <c r="XV93" s="273"/>
      <c r="XW93" s="273"/>
      <c r="XX93" s="273"/>
      <c r="XY93" s="273"/>
      <c r="XZ93" s="273"/>
      <c r="YA93" s="273"/>
      <c r="YB93" s="273"/>
      <c r="YC93" s="273"/>
      <c r="YD93" s="273"/>
      <c r="YE93" s="273"/>
      <c r="YF93" s="273"/>
      <c r="YG93" s="273"/>
      <c r="YH93" s="273"/>
      <c r="YI93" s="273"/>
      <c r="YJ93" s="273"/>
      <c r="YK93" s="273"/>
      <c r="YL93" s="273"/>
      <c r="YM93" s="273"/>
      <c r="YN93" s="273"/>
      <c r="YO93" s="273"/>
      <c r="YP93" s="273"/>
      <c r="YQ93" s="273"/>
      <c r="YR93" s="273"/>
      <c r="YS93" s="273"/>
      <c r="YT93" s="273"/>
      <c r="YU93" s="273"/>
      <c r="YV93" s="273"/>
      <c r="YW93" s="273"/>
      <c r="YX93" s="273"/>
      <c r="YY93" s="273"/>
      <c r="YZ93" s="273"/>
      <c r="ZA93" s="273"/>
      <c r="ZB93" s="273"/>
      <c r="ZC93" s="273"/>
      <c r="ZD93" s="273"/>
      <c r="ZE93" s="273"/>
      <c r="ZF93" s="273"/>
      <c r="ZG93" s="273"/>
      <c r="ZH93" s="273"/>
      <c r="ZI93" s="273"/>
      <c r="ZJ93" s="273"/>
      <c r="ZK93" s="273"/>
      <c r="ZL93" s="273"/>
      <c r="ZM93" s="273"/>
      <c r="ZN93" s="273"/>
      <c r="ZO93" s="273"/>
      <c r="ZP93" s="273"/>
      <c r="ZQ93" s="273"/>
      <c r="ZR93" s="273"/>
      <c r="ZS93" s="273"/>
      <c r="ZT93" s="273"/>
      <c r="ZU93" s="273"/>
      <c r="ZV93" s="273"/>
      <c r="ZW93" s="273"/>
      <c r="ZX93" s="273"/>
      <c r="ZY93" s="273"/>
      <c r="ZZ93" s="273"/>
      <c r="AAA93" s="273"/>
      <c r="AAB93" s="273"/>
      <c r="AAC93" s="273"/>
      <c r="AAD93" s="273"/>
      <c r="AAE93" s="273"/>
      <c r="AAF93" s="273"/>
      <c r="AAG93" s="273"/>
      <c r="AAH93" s="273"/>
      <c r="AAI93" s="273"/>
      <c r="AAJ93" s="273"/>
      <c r="AAK93" s="273"/>
      <c r="AAL93" s="273"/>
      <c r="AAM93" s="273"/>
      <c r="AAN93" s="273"/>
      <c r="AAO93" s="273"/>
      <c r="AAP93" s="273"/>
      <c r="AAQ93" s="273"/>
      <c r="AAR93" s="273"/>
      <c r="AAS93" s="273"/>
      <c r="AAT93" s="273"/>
      <c r="AAU93" s="273"/>
      <c r="AAV93" s="273"/>
      <c r="AAW93" s="273"/>
      <c r="AAX93" s="273"/>
      <c r="AAY93" s="273"/>
      <c r="AAZ93" s="273"/>
      <c r="ABA93" s="273"/>
      <c r="ABB93" s="273"/>
      <c r="ABC93" s="273"/>
      <c r="ABD93" s="273"/>
      <c r="ABE93" s="273"/>
      <c r="ABF93" s="273"/>
      <c r="ABG93" s="273"/>
      <c r="ABH93" s="273"/>
      <c r="ABI93" s="273"/>
      <c r="ABJ93" s="273"/>
      <c r="ABK93" s="273"/>
      <c r="ABL93" s="273"/>
      <c r="ABM93" s="273"/>
      <c r="ABN93" s="273"/>
      <c r="ABO93" s="273"/>
      <c r="ABP93" s="273"/>
      <c r="ABQ93" s="273"/>
      <c r="ABR93" s="273"/>
      <c r="ABS93" s="273"/>
      <c r="ABT93" s="273"/>
      <c r="ABU93" s="273"/>
      <c r="ABV93" s="273"/>
      <c r="ABW93" s="273"/>
      <c r="ABX93" s="273"/>
      <c r="ABY93" s="273"/>
      <c r="ABZ93" s="273"/>
      <c r="ACA93" s="273"/>
      <c r="ACB93" s="273"/>
      <c r="ACC93" s="273"/>
      <c r="ACD93" s="273"/>
      <c r="ACE93" s="273"/>
      <c r="ACF93" s="273"/>
      <c r="ACG93" s="273"/>
      <c r="ACH93" s="273"/>
      <c r="ACI93" s="273"/>
      <c r="ACJ93" s="273"/>
      <c r="ACK93" s="273"/>
      <c r="ACL93" s="273"/>
      <c r="ACM93" s="273"/>
      <c r="ACN93" s="273"/>
      <c r="ACO93" s="273"/>
      <c r="ACP93" s="273"/>
      <c r="ACQ93" s="273"/>
      <c r="ACR93" s="273"/>
      <c r="ACS93" s="273"/>
      <c r="ACT93" s="273"/>
      <c r="ACU93" s="273"/>
      <c r="ACV93" s="273"/>
      <c r="ACW93" s="273"/>
      <c r="ACX93" s="273"/>
      <c r="ACY93" s="273"/>
      <c r="ACZ93" s="273"/>
      <c r="ADA93" s="273"/>
      <c r="ADB93" s="273"/>
      <c r="ADC93" s="273"/>
      <c r="ADD93" s="273"/>
      <c r="ADE93" s="273"/>
      <c r="ADF93" s="273"/>
      <c r="ADG93" s="273"/>
      <c r="ADH93" s="273"/>
      <c r="ADI93" s="273"/>
      <c r="ADJ93" s="273"/>
      <c r="ADK93" s="273"/>
      <c r="ADL93" s="273"/>
      <c r="ADM93" s="273"/>
      <c r="ADN93" s="273"/>
      <c r="ADO93" s="273"/>
      <c r="ADP93" s="273"/>
      <c r="ADQ93" s="273"/>
      <c r="ADR93" s="273"/>
      <c r="ADS93" s="273"/>
      <c r="ADT93" s="273"/>
      <c r="ADU93" s="273"/>
      <c r="ADV93" s="273"/>
      <c r="ADW93" s="273"/>
      <c r="ADX93" s="273"/>
      <c r="ADY93" s="273"/>
      <c r="ADZ93" s="273"/>
      <c r="AEA93" s="273"/>
      <c r="AEB93" s="273"/>
      <c r="AEC93" s="273"/>
      <c r="AED93" s="273"/>
      <c r="AEE93" s="273"/>
      <c r="AEF93" s="273"/>
      <c r="AEG93" s="273"/>
      <c r="AEH93" s="273"/>
      <c r="AEI93" s="273"/>
      <c r="AEJ93" s="273"/>
      <c r="AEK93" s="273"/>
      <c r="AEL93" s="273"/>
      <c r="AEM93" s="273"/>
      <c r="AEN93" s="273"/>
      <c r="AEO93" s="273"/>
      <c r="AEP93" s="273"/>
      <c r="AEQ93" s="273"/>
      <c r="AER93" s="273"/>
      <c r="AES93" s="273"/>
      <c r="AET93" s="273"/>
      <c r="AEU93" s="273"/>
      <c r="AEV93" s="273"/>
      <c r="AEW93" s="273"/>
      <c r="AEX93" s="273"/>
      <c r="AEY93" s="273"/>
      <c r="AEZ93" s="273"/>
      <c r="AFA93" s="273"/>
      <c r="AFB93" s="273"/>
      <c r="AFC93" s="273"/>
      <c r="AFD93" s="273"/>
      <c r="AFE93" s="273"/>
      <c r="AFF93" s="273"/>
      <c r="AFG93" s="273"/>
      <c r="AFH93" s="273"/>
      <c r="AFI93" s="273"/>
      <c r="AFJ93" s="273"/>
      <c r="AFK93" s="273"/>
      <c r="AFL93" s="273"/>
      <c r="AFM93" s="273"/>
      <c r="AFN93" s="273"/>
      <c r="AFO93" s="273"/>
      <c r="AFP93" s="273"/>
      <c r="AFQ93" s="273"/>
      <c r="AFR93" s="273"/>
      <c r="AFS93" s="273"/>
      <c r="AFT93" s="273"/>
      <c r="AFU93" s="273"/>
      <c r="AFV93" s="273"/>
      <c r="AFW93" s="273"/>
      <c r="AFX93" s="273"/>
      <c r="AFY93" s="273"/>
      <c r="AFZ93" s="273"/>
      <c r="AGA93" s="273"/>
      <c r="AGB93" s="273"/>
      <c r="AGC93" s="273"/>
      <c r="AGD93" s="273"/>
      <c r="AGE93" s="273"/>
      <c r="AGF93" s="273"/>
      <c r="AGG93" s="273"/>
      <c r="AGH93" s="273"/>
      <c r="AGI93" s="273"/>
      <c r="AGJ93" s="273"/>
      <c r="AGK93" s="273"/>
      <c r="AGL93" s="273"/>
      <c r="AGM93" s="273"/>
      <c r="AGN93" s="273"/>
      <c r="AGO93" s="273"/>
      <c r="AGP93" s="273"/>
      <c r="AGQ93" s="273"/>
      <c r="AGR93" s="273"/>
      <c r="AGS93" s="273"/>
      <c r="AGT93" s="273"/>
      <c r="AGU93" s="273"/>
      <c r="AGV93" s="273"/>
      <c r="AGW93" s="273"/>
      <c r="AGX93" s="273"/>
      <c r="AGY93" s="273"/>
      <c r="AGZ93" s="273"/>
      <c r="AHA93" s="273"/>
      <c r="AHB93" s="273"/>
      <c r="AHC93" s="273"/>
      <c r="AHD93" s="273"/>
      <c r="AHE93" s="273"/>
      <c r="AHF93" s="273"/>
      <c r="AHG93" s="273"/>
      <c r="AHH93" s="273"/>
      <c r="AHI93" s="273"/>
      <c r="AHJ93" s="273"/>
      <c r="AHK93" s="273"/>
      <c r="AHL93" s="273"/>
      <c r="AHM93" s="273"/>
      <c r="AHN93" s="273"/>
      <c r="AHO93" s="273"/>
      <c r="AHP93" s="273"/>
      <c r="AHQ93" s="273"/>
      <c r="AHR93" s="273"/>
      <c r="AHS93" s="273"/>
      <c r="AHT93" s="273"/>
      <c r="AHU93" s="273"/>
      <c r="AHV93" s="273"/>
      <c r="AHW93" s="273"/>
      <c r="AHX93" s="273"/>
      <c r="AHY93" s="273"/>
      <c r="AHZ93" s="273"/>
      <c r="AIA93" s="273"/>
      <c r="AIB93" s="273"/>
      <c r="AIC93" s="273"/>
      <c r="AID93" s="273"/>
      <c r="AIE93" s="273"/>
      <c r="AIF93" s="273"/>
      <c r="AIG93" s="273"/>
      <c r="AIH93" s="273"/>
      <c r="AII93" s="273"/>
      <c r="AIJ93" s="273"/>
      <c r="AIK93" s="273"/>
      <c r="AIL93" s="273"/>
      <c r="AIM93" s="273"/>
      <c r="AIN93" s="273"/>
      <c r="AIO93" s="273"/>
      <c r="AIP93" s="273"/>
      <c r="AIQ93" s="273"/>
      <c r="AIR93" s="273"/>
      <c r="AIS93" s="273"/>
      <c r="AIT93" s="273"/>
      <c r="AIU93" s="273"/>
      <c r="AIV93" s="273"/>
      <c r="AIW93" s="273"/>
      <c r="AIX93" s="273"/>
      <c r="AIY93" s="273"/>
      <c r="AIZ93" s="273"/>
      <c r="AJA93" s="273"/>
      <c r="AJB93" s="273"/>
      <c r="AJC93" s="273"/>
      <c r="AJD93" s="273"/>
      <c r="AJE93" s="273"/>
      <c r="AJF93" s="273"/>
      <c r="AJG93" s="273"/>
      <c r="AJH93" s="273"/>
      <c r="AJI93" s="273"/>
      <c r="AJJ93" s="273"/>
      <c r="AJK93" s="273"/>
      <c r="AJL93" s="273"/>
      <c r="AJM93" s="273"/>
      <c r="AJN93" s="273"/>
      <c r="AJO93" s="273"/>
      <c r="AJP93" s="273"/>
      <c r="AJQ93" s="273"/>
      <c r="AJR93" s="273"/>
      <c r="AJS93" s="273"/>
      <c r="AJT93" s="273"/>
      <c r="AJU93" s="273"/>
      <c r="AJV93" s="273"/>
      <c r="AJW93" s="273"/>
      <c r="AJX93" s="273"/>
      <c r="AJY93" s="273"/>
      <c r="AJZ93" s="273"/>
      <c r="AKA93" s="273"/>
      <c r="AKB93" s="273"/>
      <c r="AKC93" s="273"/>
      <c r="AKD93" s="273"/>
      <c r="AKE93" s="273"/>
      <c r="AKF93" s="273"/>
      <c r="AKG93" s="273"/>
      <c r="AKH93" s="273"/>
      <c r="AKI93" s="273"/>
      <c r="AKJ93" s="273"/>
      <c r="AKK93" s="273"/>
      <c r="AKL93" s="273"/>
      <c r="AKM93" s="273"/>
      <c r="AKN93" s="273"/>
      <c r="AKO93" s="273"/>
      <c r="AKP93" s="273"/>
      <c r="AKQ93" s="273"/>
      <c r="AKR93" s="273"/>
      <c r="AKS93" s="273"/>
      <c r="AKT93" s="273"/>
      <c r="AKU93" s="273"/>
      <c r="AKV93" s="273"/>
      <c r="AKW93" s="273"/>
      <c r="AKX93" s="273"/>
      <c r="AKY93" s="273"/>
      <c r="AKZ93" s="273"/>
      <c r="ALA93" s="273"/>
      <c r="ALB93" s="273"/>
      <c r="ALC93" s="273"/>
      <c r="ALD93" s="273"/>
      <c r="ALE93" s="273"/>
      <c r="ALF93" s="273"/>
      <c r="ALG93" s="273"/>
      <c r="ALH93" s="273"/>
      <c r="ALI93" s="273"/>
      <c r="ALJ93" s="273"/>
      <c r="ALK93" s="273"/>
      <c r="ALL93" s="273"/>
      <c r="ALM93" s="273"/>
      <c r="ALN93" s="273"/>
      <c r="ALO93" s="273"/>
      <c r="ALP93" s="273"/>
      <c r="ALQ93" s="273"/>
      <c r="ALR93" s="273"/>
      <c r="ALS93" s="273"/>
      <c r="ALT93" s="273"/>
      <c r="ALU93" s="273"/>
      <c r="ALV93" s="273"/>
      <c r="ALW93" s="273"/>
      <c r="ALX93" s="273"/>
      <c r="ALY93" s="273"/>
      <c r="ALZ93" s="273"/>
      <c r="AMA93" s="273"/>
      <c r="AMB93" s="273"/>
      <c r="AMC93" s="273"/>
      <c r="AMD93" s="273"/>
      <c r="AME93" s="273"/>
      <c r="AMF93" s="273"/>
      <c r="AMG93" s="273"/>
      <c r="AMH93" s="273"/>
      <c r="AMI93" s="273"/>
      <c r="AMJ93" s="273"/>
    </row>
    <row r="94" spans="1:1024" ht="12.75" customHeight="1" x14ac:dyDescent="0.2">
      <c r="A94" s="341">
        <v>83</v>
      </c>
      <c r="B94" s="342">
        <v>2</v>
      </c>
      <c r="C94" s="368"/>
      <c r="D94" s="1623" t="s">
        <v>99</v>
      </c>
      <c r="E94" s="344" t="s">
        <v>49</v>
      </c>
      <c r="F94" s="383"/>
      <c r="G94" s="383"/>
      <c r="H94" s="359"/>
      <c r="I94" s="359"/>
      <c r="J94" s="384"/>
      <c r="K94" s="348"/>
      <c r="L94" s="348"/>
      <c r="M94" s="348"/>
      <c r="N94" s="348"/>
      <c r="O94" s="348"/>
      <c r="P94" s="349"/>
      <c r="Q94" s="349"/>
      <c r="R94" s="367"/>
      <c r="S94" s="351"/>
      <c r="T94" s="362">
        <v>83</v>
      </c>
      <c r="U94" s="1624" t="s">
        <v>99</v>
      </c>
      <c r="V94" s="363" t="s">
        <v>49</v>
      </c>
      <c r="W94" s="383"/>
      <c r="X94" s="383"/>
      <c r="Y94" s="359"/>
      <c r="Z94" s="359"/>
      <c r="AA94" s="384"/>
      <c r="AB94" s="364"/>
      <c r="AC94" s="355"/>
      <c r="AD94" s="355"/>
      <c r="AE94" s="356"/>
      <c r="AF94" s="365"/>
      <c r="AG94" s="365"/>
      <c r="AH94" s="365"/>
      <c r="AI94" s="365"/>
      <c r="AJ94" s="365"/>
      <c r="AK94" s="365"/>
      <c r="AL94" s="365"/>
      <c r="AM94" s="365"/>
      <c r="AN94" s="365"/>
      <c r="AO94" s="365"/>
      <c r="AP94" s="365"/>
      <c r="AQ94" s="365"/>
      <c r="AR94" s="358"/>
      <c r="AS94" s="358"/>
      <c r="AT94" s="359"/>
      <c r="AU94" s="359"/>
      <c r="AV94" s="359"/>
      <c r="AW94" s="359"/>
      <c r="AX94" s="359"/>
      <c r="AY94" s="359"/>
      <c r="AZ94" s="359"/>
      <c r="BA94" s="359"/>
      <c r="BB94" s="364"/>
      <c r="BC94" s="382"/>
      <c r="BD94" s="355"/>
      <c r="BE94" s="355"/>
      <c r="BF94" s="273"/>
      <c r="BG94" s="273"/>
      <c r="BH94" s="273"/>
      <c r="BI94" s="273"/>
      <c r="BJ94" s="273"/>
      <c r="BK94" s="273"/>
      <c r="BL94" s="273"/>
      <c r="BM94" s="273"/>
      <c r="BN94" s="273"/>
      <c r="BO94" s="273"/>
      <c r="BP94" s="273"/>
      <c r="BQ94" s="273"/>
      <c r="BR94" s="273"/>
      <c r="BS94" s="273"/>
      <c r="BT94" s="273"/>
      <c r="BU94" s="273"/>
      <c r="BV94" s="273"/>
      <c r="BW94" s="273"/>
      <c r="BX94" s="273"/>
      <c r="BY94" s="273"/>
      <c r="BZ94" s="273"/>
      <c r="CA94" s="273"/>
      <c r="CB94" s="273"/>
      <c r="CC94" s="273"/>
      <c r="CD94" s="273"/>
      <c r="CE94" s="273"/>
      <c r="CF94" s="273"/>
      <c r="CG94" s="273"/>
      <c r="CH94" s="273"/>
      <c r="CI94" s="273"/>
      <c r="CJ94" s="273"/>
      <c r="CK94" s="273"/>
      <c r="CL94" s="273"/>
      <c r="CM94" s="273"/>
      <c r="CN94" s="273"/>
      <c r="CO94" s="273"/>
      <c r="CP94" s="273"/>
      <c r="CQ94" s="273"/>
      <c r="CR94" s="273"/>
      <c r="CS94" s="273"/>
      <c r="CT94" s="273"/>
      <c r="CU94" s="273"/>
      <c r="CV94" s="273"/>
      <c r="CW94" s="273"/>
      <c r="CX94" s="273"/>
      <c r="CY94" s="273"/>
      <c r="CZ94" s="273"/>
      <c r="DA94" s="273"/>
      <c r="DB94" s="273"/>
      <c r="DC94" s="273"/>
      <c r="DD94" s="273"/>
      <c r="DE94" s="273"/>
      <c r="DF94" s="273"/>
      <c r="DG94" s="273"/>
      <c r="DH94" s="273"/>
      <c r="DI94" s="273"/>
      <c r="DJ94" s="273"/>
      <c r="DK94" s="273"/>
      <c r="DL94" s="273"/>
      <c r="DM94" s="273"/>
      <c r="DN94" s="273"/>
      <c r="DO94" s="273"/>
      <c r="DP94" s="273"/>
      <c r="DQ94" s="273"/>
      <c r="DR94" s="273"/>
      <c r="DS94" s="273"/>
      <c r="DT94" s="273"/>
      <c r="DU94" s="273"/>
      <c r="DV94" s="273"/>
      <c r="DW94" s="273"/>
      <c r="DX94" s="273"/>
      <c r="DY94" s="273"/>
      <c r="DZ94" s="273"/>
      <c r="EA94" s="273"/>
      <c r="EB94" s="273"/>
      <c r="EC94" s="273"/>
      <c r="ED94" s="273"/>
      <c r="EE94" s="273"/>
      <c r="EF94" s="273"/>
      <c r="EG94" s="273"/>
      <c r="EH94" s="273"/>
      <c r="EI94" s="273"/>
      <c r="EJ94" s="273"/>
      <c r="EK94" s="273"/>
      <c r="EL94" s="273"/>
      <c r="EM94" s="273"/>
      <c r="EN94" s="273"/>
      <c r="EO94" s="273"/>
      <c r="EP94" s="273"/>
      <c r="EQ94" s="273"/>
      <c r="ER94" s="273"/>
      <c r="ES94" s="273"/>
      <c r="ET94" s="273"/>
      <c r="EU94" s="273"/>
      <c r="EV94" s="273"/>
      <c r="EW94" s="273"/>
      <c r="EX94" s="273"/>
      <c r="EY94" s="273"/>
      <c r="EZ94" s="273"/>
      <c r="FA94" s="273"/>
      <c r="FB94" s="273"/>
      <c r="FC94" s="273"/>
      <c r="FD94" s="273"/>
      <c r="FE94" s="273"/>
      <c r="FF94" s="273"/>
      <c r="FG94" s="273"/>
      <c r="FH94" s="273"/>
      <c r="FI94" s="273"/>
      <c r="FJ94" s="273"/>
      <c r="FK94" s="273"/>
      <c r="FL94" s="273"/>
      <c r="FM94" s="273"/>
      <c r="FN94" s="273"/>
      <c r="FO94" s="273"/>
      <c r="FP94" s="273"/>
      <c r="FQ94" s="273"/>
      <c r="FR94" s="273"/>
      <c r="FS94" s="273"/>
      <c r="FT94" s="273"/>
      <c r="FU94" s="273"/>
      <c r="FV94" s="273"/>
      <c r="FW94" s="273"/>
      <c r="FX94" s="273"/>
      <c r="FY94" s="273"/>
      <c r="FZ94" s="273"/>
      <c r="GA94" s="273"/>
      <c r="GB94" s="273"/>
      <c r="GC94" s="273"/>
      <c r="GD94" s="273"/>
      <c r="GE94" s="273"/>
      <c r="GF94" s="273"/>
      <c r="GG94" s="273"/>
      <c r="GH94" s="273"/>
      <c r="GI94" s="273"/>
      <c r="GJ94" s="273"/>
      <c r="GK94" s="273"/>
      <c r="GL94" s="273"/>
      <c r="GM94" s="273"/>
      <c r="GN94" s="273"/>
      <c r="GO94" s="273"/>
      <c r="GP94" s="273"/>
      <c r="GQ94" s="273"/>
      <c r="GR94" s="273"/>
      <c r="GS94" s="273"/>
      <c r="GT94" s="273"/>
      <c r="GU94" s="273"/>
      <c r="GV94" s="273"/>
      <c r="GW94" s="273"/>
      <c r="GX94" s="273"/>
      <c r="GY94" s="273"/>
      <c r="GZ94" s="273"/>
      <c r="HA94" s="273"/>
      <c r="HB94" s="273"/>
      <c r="HC94" s="273"/>
      <c r="HD94" s="273"/>
      <c r="HE94" s="273"/>
      <c r="HF94" s="273"/>
      <c r="HG94" s="273"/>
      <c r="HH94" s="273"/>
      <c r="HI94" s="273"/>
      <c r="HJ94" s="273"/>
      <c r="HK94" s="273"/>
      <c r="HL94" s="273"/>
      <c r="HM94" s="273"/>
      <c r="HN94" s="273"/>
      <c r="HO94" s="273"/>
      <c r="HP94" s="273"/>
      <c r="HQ94" s="273"/>
      <c r="HR94" s="273"/>
      <c r="HS94" s="273"/>
      <c r="HT94" s="273"/>
      <c r="HU94" s="273"/>
      <c r="HV94" s="273"/>
      <c r="HW94" s="273"/>
      <c r="HX94" s="273"/>
      <c r="HY94" s="273"/>
      <c r="HZ94" s="273"/>
      <c r="IA94" s="273"/>
      <c r="IB94" s="273"/>
      <c r="IC94" s="273"/>
      <c r="ID94" s="273"/>
      <c r="IE94" s="273"/>
      <c r="IF94" s="273"/>
      <c r="IG94" s="273"/>
      <c r="IH94" s="273"/>
      <c r="II94" s="273"/>
      <c r="IJ94" s="273"/>
      <c r="IK94" s="273"/>
      <c r="IL94" s="273"/>
      <c r="IM94" s="273"/>
      <c r="IN94" s="273"/>
      <c r="IO94" s="273"/>
      <c r="IP94" s="273"/>
      <c r="IQ94" s="273"/>
      <c r="IR94" s="273"/>
      <c r="IS94" s="273"/>
      <c r="IT94" s="273"/>
      <c r="IU94" s="273"/>
      <c r="IV94" s="273"/>
      <c r="IW94" s="273"/>
      <c r="IX94" s="273"/>
      <c r="IY94" s="273"/>
      <c r="IZ94" s="273"/>
      <c r="JA94" s="273"/>
      <c r="JB94" s="273"/>
      <c r="JC94" s="273"/>
      <c r="JD94" s="273"/>
      <c r="JE94" s="273"/>
      <c r="JF94" s="273"/>
      <c r="JG94" s="273"/>
      <c r="JH94" s="273"/>
      <c r="JI94" s="273"/>
      <c r="JJ94" s="273"/>
      <c r="JK94" s="273"/>
      <c r="JL94" s="273"/>
      <c r="JM94" s="273"/>
      <c r="JN94" s="273"/>
      <c r="JO94" s="273"/>
      <c r="JP94" s="273"/>
      <c r="JQ94" s="273"/>
      <c r="JR94" s="273"/>
      <c r="JS94" s="273"/>
      <c r="JT94" s="273"/>
      <c r="JU94" s="273"/>
      <c r="JV94" s="273"/>
      <c r="JW94" s="273"/>
      <c r="JX94" s="273"/>
      <c r="JY94" s="273"/>
      <c r="JZ94" s="273"/>
      <c r="KA94" s="273"/>
      <c r="KB94" s="273"/>
      <c r="KC94" s="273"/>
      <c r="KD94" s="273"/>
      <c r="KE94" s="273"/>
      <c r="KF94" s="273"/>
      <c r="KG94" s="273"/>
      <c r="KH94" s="273"/>
      <c r="KI94" s="273"/>
      <c r="KJ94" s="273"/>
      <c r="KK94" s="273"/>
      <c r="KL94" s="273"/>
      <c r="KM94" s="273"/>
      <c r="KN94" s="273"/>
      <c r="KO94" s="273"/>
      <c r="KP94" s="273"/>
      <c r="KQ94" s="273"/>
      <c r="KR94" s="273"/>
      <c r="KS94" s="273"/>
      <c r="KT94" s="273"/>
      <c r="KU94" s="273"/>
      <c r="KV94" s="273"/>
      <c r="KW94" s="273"/>
      <c r="KX94" s="273"/>
      <c r="KY94" s="273"/>
      <c r="KZ94" s="273"/>
      <c r="LA94" s="273"/>
      <c r="LB94" s="273"/>
      <c r="LC94" s="273"/>
      <c r="LD94" s="273"/>
      <c r="LE94" s="273"/>
      <c r="LF94" s="273"/>
      <c r="LG94" s="273"/>
      <c r="LH94" s="273"/>
      <c r="LI94" s="273"/>
      <c r="LJ94" s="273"/>
      <c r="LK94" s="273"/>
      <c r="LL94" s="273"/>
      <c r="LM94" s="273"/>
      <c r="LN94" s="273"/>
      <c r="LO94" s="273"/>
      <c r="LP94" s="273"/>
      <c r="LQ94" s="273"/>
      <c r="LR94" s="273"/>
      <c r="LS94" s="273"/>
      <c r="LT94" s="273"/>
      <c r="LU94" s="273"/>
      <c r="LV94" s="273"/>
      <c r="LW94" s="273"/>
      <c r="LX94" s="273"/>
      <c r="LY94" s="273"/>
      <c r="LZ94" s="273"/>
      <c r="MA94" s="273"/>
      <c r="MB94" s="273"/>
      <c r="MC94" s="273"/>
      <c r="MD94" s="273"/>
      <c r="ME94" s="273"/>
      <c r="MF94" s="273"/>
      <c r="MG94" s="273"/>
      <c r="MH94" s="273"/>
      <c r="MI94" s="273"/>
      <c r="MJ94" s="273"/>
      <c r="MK94" s="273"/>
      <c r="ML94" s="273"/>
      <c r="MM94" s="273"/>
      <c r="MN94" s="273"/>
      <c r="MO94" s="273"/>
      <c r="MP94" s="273"/>
      <c r="MQ94" s="273"/>
      <c r="MR94" s="273"/>
      <c r="MS94" s="273"/>
      <c r="MT94" s="273"/>
      <c r="MU94" s="273"/>
      <c r="MV94" s="273"/>
      <c r="MW94" s="273"/>
      <c r="MX94" s="273"/>
      <c r="MY94" s="273"/>
      <c r="MZ94" s="273"/>
      <c r="NA94" s="273"/>
      <c r="NB94" s="273"/>
      <c r="NC94" s="273"/>
      <c r="ND94" s="273"/>
      <c r="NE94" s="273"/>
      <c r="NF94" s="273"/>
      <c r="NG94" s="273"/>
      <c r="NH94" s="273"/>
      <c r="NI94" s="273"/>
      <c r="NJ94" s="273"/>
      <c r="NK94" s="273"/>
      <c r="NL94" s="273"/>
      <c r="NM94" s="273"/>
      <c r="NN94" s="273"/>
      <c r="NO94" s="273"/>
      <c r="NP94" s="273"/>
      <c r="NQ94" s="273"/>
      <c r="NR94" s="273"/>
      <c r="NS94" s="273"/>
      <c r="NT94" s="273"/>
      <c r="NU94" s="273"/>
      <c r="NV94" s="273"/>
      <c r="NW94" s="273"/>
      <c r="NX94" s="273"/>
      <c r="NY94" s="273"/>
      <c r="NZ94" s="273"/>
      <c r="OA94" s="273"/>
      <c r="OB94" s="273"/>
      <c r="OC94" s="273"/>
      <c r="OD94" s="273"/>
      <c r="OE94" s="273"/>
      <c r="OF94" s="273"/>
      <c r="OG94" s="273"/>
      <c r="OH94" s="273"/>
      <c r="OI94" s="273"/>
      <c r="OJ94" s="273"/>
      <c r="OK94" s="273"/>
      <c r="OL94" s="273"/>
      <c r="OM94" s="273"/>
      <c r="ON94" s="273"/>
      <c r="OO94" s="273"/>
      <c r="OP94" s="273"/>
      <c r="OQ94" s="273"/>
      <c r="OR94" s="273"/>
      <c r="OS94" s="273"/>
      <c r="OT94" s="273"/>
      <c r="OU94" s="273"/>
      <c r="OV94" s="273"/>
      <c r="OW94" s="273"/>
      <c r="OX94" s="273"/>
      <c r="OY94" s="273"/>
      <c r="OZ94" s="273"/>
      <c r="PA94" s="273"/>
      <c r="PB94" s="273"/>
      <c r="PC94" s="273"/>
      <c r="PD94" s="273"/>
      <c r="PE94" s="273"/>
      <c r="PF94" s="273"/>
      <c r="PG94" s="273"/>
      <c r="PH94" s="273"/>
      <c r="PI94" s="273"/>
      <c r="PJ94" s="273"/>
      <c r="PK94" s="273"/>
      <c r="PL94" s="273"/>
      <c r="PM94" s="273"/>
      <c r="PN94" s="273"/>
      <c r="PO94" s="273"/>
      <c r="PP94" s="273"/>
      <c r="PQ94" s="273"/>
      <c r="PR94" s="273"/>
      <c r="PS94" s="273"/>
      <c r="PT94" s="273"/>
      <c r="PU94" s="273"/>
      <c r="PV94" s="273"/>
      <c r="PW94" s="273"/>
      <c r="PX94" s="273"/>
      <c r="PY94" s="273"/>
      <c r="PZ94" s="273"/>
      <c r="QA94" s="273"/>
      <c r="QB94" s="273"/>
      <c r="QC94" s="273"/>
      <c r="QD94" s="273"/>
      <c r="QE94" s="273"/>
      <c r="QF94" s="273"/>
      <c r="QG94" s="273"/>
      <c r="QH94" s="273"/>
      <c r="QI94" s="273"/>
      <c r="QJ94" s="273"/>
      <c r="QK94" s="273"/>
      <c r="QL94" s="273"/>
      <c r="QM94" s="273"/>
      <c r="QN94" s="273"/>
      <c r="QO94" s="273"/>
      <c r="QP94" s="273"/>
      <c r="QQ94" s="273"/>
      <c r="QR94" s="273"/>
      <c r="QS94" s="273"/>
      <c r="QT94" s="273"/>
      <c r="QU94" s="273"/>
      <c r="QV94" s="273"/>
      <c r="QW94" s="273"/>
      <c r="QX94" s="273"/>
      <c r="QY94" s="273"/>
      <c r="QZ94" s="273"/>
      <c r="RA94" s="273"/>
      <c r="RB94" s="273"/>
      <c r="RC94" s="273"/>
      <c r="RD94" s="273"/>
      <c r="RE94" s="273"/>
      <c r="RF94" s="273"/>
      <c r="RG94" s="273"/>
      <c r="RH94" s="273"/>
      <c r="RI94" s="273"/>
      <c r="RJ94" s="273"/>
      <c r="RK94" s="273"/>
      <c r="RL94" s="273"/>
      <c r="RM94" s="273"/>
      <c r="RN94" s="273"/>
      <c r="RO94" s="273"/>
      <c r="RP94" s="273"/>
      <c r="RQ94" s="273"/>
      <c r="RR94" s="273"/>
      <c r="RS94" s="273"/>
      <c r="RT94" s="273"/>
      <c r="RU94" s="273"/>
      <c r="RV94" s="273"/>
      <c r="RW94" s="273"/>
      <c r="RX94" s="273"/>
      <c r="RY94" s="273"/>
      <c r="RZ94" s="273"/>
      <c r="SA94" s="273"/>
      <c r="SB94" s="273"/>
      <c r="SC94" s="273"/>
      <c r="SD94" s="273"/>
      <c r="SE94" s="273"/>
      <c r="SF94" s="273"/>
      <c r="SG94" s="273"/>
      <c r="SH94" s="273"/>
      <c r="SI94" s="273"/>
      <c r="SJ94" s="273"/>
      <c r="SK94" s="273"/>
      <c r="SL94" s="273"/>
      <c r="SM94" s="273"/>
      <c r="SN94" s="273"/>
      <c r="SO94" s="273"/>
      <c r="SP94" s="273"/>
      <c r="SQ94" s="273"/>
      <c r="SR94" s="273"/>
      <c r="SS94" s="273"/>
      <c r="ST94" s="273"/>
      <c r="SU94" s="273"/>
      <c r="SV94" s="273"/>
      <c r="SW94" s="273"/>
      <c r="SX94" s="273"/>
      <c r="SY94" s="273"/>
      <c r="SZ94" s="273"/>
      <c r="TA94" s="273"/>
      <c r="TB94" s="273"/>
      <c r="TC94" s="273"/>
      <c r="TD94" s="273"/>
      <c r="TE94" s="273"/>
      <c r="TF94" s="273"/>
      <c r="TG94" s="273"/>
      <c r="TH94" s="273"/>
      <c r="TI94" s="273"/>
      <c r="TJ94" s="273"/>
      <c r="TK94" s="273"/>
      <c r="TL94" s="273"/>
      <c r="TM94" s="273"/>
      <c r="TN94" s="273"/>
      <c r="TO94" s="273"/>
      <c r="TP94" s="273"/>
      <c r="TQ94" s="273"/>
      <c r="TR94" s="273"/>
      <c r="TS94" s="273"/>
      <c r="TT94" s="273"/>
      <c r="TU94" s="273"/>
      <c r="TV94" s="273"/>
      <c r="TW94" s="273"/>
      <c r="TX94" s="273"/>
      <c r="TY94" s="273"/>
      <c r="TZ94" s="273"/>
      <c r="UA94" s="273"/>
      <c r="UB94" s="273"/>
      <c r="UC94" s="273"/>
      <c r="UD94" s="273"/>
      <c r="UE94" s="273"/>
      <c r="UF94" s="273"/>
      <c r="UG94" s="273"/>
      <c r="UH94" s="273"/>
      <c r="UI94" s="273"/>
      <c r="UJ94" s="273"/>
      <c r="UK94" s="273"/>
      <c r="UL94" s="273"/>
      <c r="UM94" s="273"/>
      <c r="UN94" s="273"/>
      <c r="UO94" s="273"/>
      <c r="UP94" s="273"/>
      <c r="UQ94" s="273"/>
      <c r="UR94" s="273"/>
      <c r="US94" s="273"/>
      <c r="UT94" s="273"/>
      <c r="UU94" s="273"/>
      <c r="UV94" s="273"/>
      <c r="UW94" s="273"/>
      <c r="UX94" s="273"/>
      <c r="UY94" s="273"/>
      <c r="UZ94" s="273"/>
      <c r="VA94" s="273"/>
      <c r="VB94" s="273"/>
      <c r="VC94" s="273"/>
      <c r="VD94" s="273"/>
      <c r="VE94" s="273"/>
      <c r="VF94" s="273"/>
      <c r="VG94" s="273"/>
      <c r="VH94" s="273"/>
      <c r="VI94" s="273"/>
      <c r="VJ94" s="273"/>
      <c r="VK94" s="273"/>
      <c r="VL94" s="273"/>
      <c r="VM94" s="273"/>
      <c r="VN94" s="273"/>
      <c r="VO94" s="273"/>
      <c r="VP94" s="273"/>
      <c r="VQ94" s="273"/>
      <c r="VR94" s="273"/>
      <c r="VS94" s="273"/>
      <c r="VT94" s="273"/>
      <c r="VU94" s="273"/>
      <c r="VV94" s="273"/>
      <c r="VW94" s="273"/>
      <c r="VX94" s="273"/>
      <c r="VY94" s="273"/>
      <c r="VZ94" s="273"/>
      <c r="WA94" s="273"/>
      <c r="WB94" s="273"/>
      <c r="WC94" s="273"/>
      <c r="WD94" s="273"/>
      <c r="WE94" s="273"/>
      <c r="WF94" s="273"/>
      <c r="WG94" s="273"/>
      <c r="WH94" s="273"/>
      <c r="WI94" s="273"/>
      <c r="WJ94" s="273"/>
      <c r="WK94" s="273"/>
      <c r="WL94" s="273"/>
      <c r="WM94" s="273"/>
      <c r="WN94" s="273"/>
      <c r="WO94" s="273"/>
      <c r="WP94" s="273"/>
      <c r="WQ94" s="273"/>
      <c r="WR94" s="273"/>
      <c r="WS94" s="273"/>
      <c r="WT94" s="273"/>
      <c r="WU94" s="273"/>
      <c r="WV94" s="273"/>
      <c r="WW94" s="273"/>
      <c r="WX94" s="273"/>
      <c r="WY94" s="273"/>
      <c r="WZ94" s="273"/>
      <c r="XA94" s="273"/>
      <c r="XB94" s="273"/>
      <c r="XC94" s="273"/>
      <c r="XD94" s="273"/>
      <c r="XE94" s="273"/>
      <c r="XF94" s="273"/>
      <c r="XG94" s="273"/>
      <c r="XH94" s="273"/>
      <c r="XI94" s="273"/>
      <c r="XJ94" s="273"/>
      <c r="XK94" s="273"/>
      <c r="XL94" s="273"/>
      <c r="XM94" s="273"/>
      <c r="XN94" s="273"/>
      <c r="XO94" s="273"/>
      <c r="XP94" s="273"/>
      <c r="XQ94" s="273"/>
      <c r="XR94" s="273"/>
      <c r="XS94" s="273"/>
      <c r="XT94" s="273"/>
      <c r="XU94" s="273"/>
      <c r="XV94" s="273"/>
      <c r="XW94" s="273"/>
      <c r="XX94" s="273"/>
      <c r="XY94" s="273"/>
      <c r="XZ94" s="273"/>
      <c r="YA94" s="273"/>
      <c r="YB94" s="273"/>
      <c r="YC94" s="273"/>
      <c r="YD94" s="273"/>
      <c r="YE94" s="273"/>
      <c r="YF94" s="273"/>
      <c r="YG94" s="273"/>
      <c r="YH94" s="273"/>
      <c r="YI94" s="273"/>
      <c r="YJ94" s="273"/>
      <c r="YK94" s="273"/>
      <c r="YL94" s="273"/>
      <c r="YM94" s="273"/>
      <c r="YN94" s="273"/>
      <c r="YO94" s="273"/>
      <c r="YP94" s="273"/>
      <c r="YQ94" s="273"/>
      <c r="YR94" s="273"/>
      <c r="YS94" s="273"/>
      <c r="YT94" s="273"/>
      <c r="YU94" s="273"/>
      <c r="YV94" s="273"/>
      <c r="YW94" s="273"/>
      <c r="YX94" s="273"/>
      <c r="YY94" s="273"/>
      <c r="YZ94" s="273"/>
      <c r="ZA94" s="273"/>
      <c r="ZB94" s="273"/>
      <c r="ZC94" s="273"/>
      <c r="ZD94" s="273"/>
      <c r="ZE94" s="273"/>
      <c r="ZF94" s="273"/>
      <c r="ZG94" s="273"/>
      <c r="ZH94" s="273"/>
      <c r="ZI94" s="273"/>
      <c r="ZJ94" s="273"/>
      <c r="ZK94" s="273"/>
      <c r="ZL94" s="273"/>
      <c r="ZM94" s="273"/>
      <c r="ZN94" s="273"/>
      <c r="ZO94" s="273"/>
      <c r="ZP94" s="273"/>
      <c r="ZQ94" s="273"/>
      <c r="ZR94" s="273"/>
      <c r="ZS94" s="273"/>
      <c r="ZT94" s="273"/>
      <c r="ZU94" s="273"/>
      <c r="ZV94" s="273"/>
      <c r="ZW94" s="273"/>
      <c r="ZX94" s="273"/>
      <c r="ZY94" s="273"/>
      <c r="ZZ94" s="273"/>
      <c r="AAA94" s="273"/>
      <c r="AAB94" s="273"/>
      <c r="AAC94" s="273"/>
      <c r="AAD94" s="273"/>
      <c r="AAE94" s="273"/>
      <c r="AAF94" s="273"/>
      <c r="AAG94" s="273"/>
      <c r="AAH94" s="273"/>
      <c r="AAI94" s="273"/>
      <c r="AAJ94" s="273"/>
      <c r="AAK94" s="273"/>
      <c r="AAL94" s="273"/>
      <c r="AAM94" s="273"/>
      <c r="AAN94" s="273"/>
      <c r="AAO94" s="273"/>
      <c r="AAP94" s="273"/>
      <c r="AAQ94" s="273"/>
      <c r="AAR94" s="273"/>
      <c r="AAS94" s="273"/>
      <c r="AAT94" s="273"/>
      <c r="AAU94" s="273"/>
      <c r="AAV94" s="273"/>
      <c r="AAW94" s="273"/>
      <c r="AAX94" s="273"/>
      <c r="AAY94" s="273"/>
      <c r="AAZ94" s="273"/>
      <c r="ABA94" s="273"/>
      <c r="ABB94" s="273"/>
      <c r="ABC94" s="273"/>
      <c r="ABD94" s="273"/>
      <c r="ABE94" s="273"/>
      <c r="ABF94" s="273"/>
      <c r="ABG94" s="273"/>
      <c r="ABH94" s="273"/>
      <c r="ABI94" s="273"/>
      <c r="ABJ94" s="273"/>
      <c r="ABK94" s="273"/>
      <c r="ABL94" s="273"/>
      <c r="ABM94" s="273"/>
      <c r="ABN94" s="273"/>
      <c r="ABO94" s="273"/>
      <c r="ABP94" s="273"/>
      <c r="ABQ94" s="273"/>
      <c r="ABR94" s="273"/>
      <c r="ABS94" s="273"/>
      <c r="ABT94" s="273"/>
      <c r="ABU94" s="273"/>
      <c r="ABV94" s="273"/>
      <c r="ABW94" s="273"/>
      <c r="ABX94" s="273"/>
      <c r="ABY94" s="273"/>
      <c r="ABZ94" s="273"/>
      <c r="ACA94" s="273"/>
      <c r="ACB94" s="273"/>
      <c r="ACC94" s="273"/>
      <c r="ACD94" s="273"/>
      <c r="ACE94" s="273"/>
      <c r="ACF94" s="273"/>
      <c r="ACG94" s="273"/>
      <c r="ACH94" s="273"/>
      <c r="ACI94" s="273"/>
      <c r="ACJ94" s="273"/>
      <c r="ACK94" s="273"/>
      <c r="ACL94" s="273"/>
      <c r="ACM94" s="273"/>
      <c r="ACN94" s="273"/>
      <c r="ACO94" s="273"/>
      <c r="ACP94" s="273"/>
      <c r="ACQ94" s="273"/>
      <c r="ACR94" s="273"/>
      <c r="ACS94" s="273"/>
      <c r="ACT94" s="273"/>
      <c r="ACU94" s="273"/>
      <c r="ACV94" s="273"/>
      <c r="ACW94" s="273"/>
      <c r="ACX94" s="273"/>
      <c r="ACY94" s="273"/>
      <c r="ACZ94" s="273"/>
      <c r="ADA94" s="273"/>
      <c r="ADB94" s="273"/>
      <c r="ADC94" s="273"/>
      <c r="ADD94" s="273"/>
      <c r="ADE94" s="273"/>
      <c r="ADF94" s="273"/>
      <c r="ADG94" s="273"/>
      <c r="ADH94" s="273"/>
      <c r="ADI94" s="273"/>
      <c r="ADJ94" s="273"/>
      <c r="ADK94" s="273"/>
      <c r="ADL94" s="273"/>
      <c r="ADM94" s="273"/>
      <c r="ADN94" s="273"/>
      <c r="ADO94" s="273"/>
      <c r="ADP94" s="273"/>
      <c r="ADQ94" s="273"/>
      <c r="ADR94" s="273"/>
      <c r="ADS94" s="273"/>
      <c r="ADT94" s="273"/>
      <c r="ADU94" s="273"/>
      <c r="ADV94" s="273"/>
      <c r="ADW94" s="273"/>
      <c r="ADX94" s="273"/>
      <c r="ADY94" s="273"/>
      <c r="ADZ94" s="273"/>
      <c r="AEA94" s="273"/>
      <c r="AEB94" s="273"/>
      <c r="AEC94" s="273"/>
      <c r="AED94" s="273"/>
      <c r="AEE94" s="273"/>
      <c r="AEF94" s="273"/>
      <c r="AEG94" s="273"/>
      <c r="AEH94" s="273"/>
      <c r="AEI94" s="273"/>
      <c r="AEJ94" s="273"/>
      <c r="AEK94" s="273"/>
      <c r="AEL94" s="273"/>
      <c r="AEM94" s="273"/>
      <c r="AEN94" s="273"/>
      <c r="AEO94" s="273"/>
      <c r="AEP94" s="273"/>
      <c r="AEQ94" s="273"/>
      <c r="AER94" s="273"/>
      <c r="AES94" s="273"/>
      <c r="AET94" s="273"/>
      <c r="AEU94" s="273"/>
      <c r="AEV94" s="273"/>
      <c r="AEW94" s="273"/>
      <c r="AEX94" s="273"/>
      <c r="AEY94" s="273"/>
      <c r="AEZ94" s="273"/>
      <c r="AFA94" s="273"/>
      <c r="AFB94" s="273"/>
      <c r="AFC94" s="273"/>
      <c r="AFD94" s="273"/>
      <c r="AFE94" s="273"/>
      <c r="AFF94" s="273"/>
      <c r="AFG94" s="273"/>
      <c r="AFH94" s="273"/>
      <c r="AFI94" s="273"/>
      <c r="AFJ94" s="273"/>
      <c r="AFK94" s="273"/>
      <c r="AFL94" s="273"/>
      <c r="AFM94" s="273"/>
      <c r="AFN94" s="273"/>
      <c r="AFO94" s="273"/>
      <c r="AFP94" s="273"/>
      <c r="AFQ94" s="273"/>
      <c r="AFR94" s="273"/>
      <c r="AFS94" s="273"/>
      <c r="AFT94" s="273"/>
      <c r="AFU94" s="273"/>
      <c r="AFV94" s="273"/>
      <c r="AFW94" s="273"/>
      <c r="AFX94" s="273"/>
      <c r="AFY94" s="273"/>
      <c r="AFZ94" s="273"/>
      <c r="AGA94" s="273"/>
      <c r="AGB94" s="273"/>
      <c r="AGC94" s="273"/>
      <c r="AGD94" s="273"/>
      <c r="AGE94" s="273"/>
      <c r="AGF94" s="273"/>
      <c r="AGG94" s="273"/>
      <c r="AGH94" s="273"/>
      <c r="AGI94" s="273"/>
      <c r="AGJ94" s="273"/>
      <c r="AGK94" s="273"/>
      <c r="AGL94" s="273"/>
      <c r="AGM94" s="273"/>
      <c r="AGN94" s="273"/>
      <c r="AGO94" s="273"/>
      <c r="AGP94" s="273"/>
      <c r="AGQ94" s="273"/>
      <c r="AGR94" s="273"/>
      <c r="AGS94" s="273"/>
      <c r="AGT94" s="273"/>
      <c r="AGU94" s="273"/>
      <c r="AGV94" s="273"/>
      <c r="AGW94" s="273"/>
      <c r="AGX94" s="273"/>
      <c r="AGY94" s="273"/>
      <c r="AGZ94" s="273"/>
      <c r="AHA94" s="273"/>
      <c r="AHB94" s="273"/>
      <c r="AHC94" s="273"/>
      <c r="AHD94" s="273"/>
      <c r="AHE94" s="273"/>
      <c r="AHF94" s="273"/>
      <c r="AHG94" s="273"/>
      <c r="AHH94" s="273"/>
      <c r="AHI94" s="273"/>
      <c r="AHJ94" s="273"/>
      <c r="AHK94" s="273"/>
      <c r="AHL94" s="273"/>
      <c r="AHM94" s="273"/>
      <c r="AHN94" s="273"/>
      <c r="AHO94" s="273"/>
      <c r="AHP94" s="273"/>
      <c r="AHQ94" s="273"/>
      <c r="AHR94" s="273"/>
      <c r="AHS94" s="273"/>
      <c r="AHT94" s="273"/>
      <c r="AHU94" s="273"/>
      <c r="AHV94" s="273"/>
      <c r="AHW94" s="273"/>
      <c r="AHX94" s="273"/>
      <c r="AHY94" s="273"/>
      <c r="AHZ94" s="273"/>
      <c r="AIA94" s="273"/>
      <c r="AIB94" s="273"/>
      <c r="AIC94" s="273"/>
      <c r="AID94" s="273"/>
      <c r="AIE94" s="273"/>
      <c r="AIF94" s="273"/>
      <c r="AIG94" s="273"/>
      <c r="AIH94" s="273"/>
      <c r="AII94" s="273"/>
      <c r="AIJ94" s="273"/>
      <c r="AIK94" s="273"/>
      <c r="AIL94" s="273"/>
      <c r="AIM94" s="273"/>
      <c r="AIN94" s="273"/>
      <c r="AIO94" s="273"/>
      <c r="AIP94" s="273"/>
      <c r="AIQ94" s="273"/>
      <c r="AIR94" s="273"/>
      <c r="AIS94" s="273"/>
      <c r="AIT94" s="273"/>
      <c r="AIU94" s="273"/>
      <c r="AIV94" s="273"/>
      <c r="AIW94" s="273"/>
      <c r="AIX94" s="273"/>
      <c r="AIY94" s="273"/>
      <c r="AIZ94" s="273"/>
      <c r="AJA94" s="273"/>
      <c r="AJB94" s="273"/>
      <c r="AJC94" s="273"/>
      <c r="AJD94" s="273"/>
      <c r="AJE94" s="273"/>
      <c r="AJF94" s="273"/>
      <c r="AJG94" s="273"/>
      <c r="AJH94" s="273"/>
      <c r="AJI94" s="273"/>
      <c r="AJJ94" s="273"/>
      <c r="AJK94" s="273"/>
      <c r="AJL94" s="273"/>
      <c r="AJM94" s="273"/>
      <c r="AJN94" s="273"/>
      <c r="AJO94" s="273"/>
      <c r="AJP94" s="273"/>
      <c r="AJQ94" s="273"/>
      <c r="AJR94" s="273"/>
      <c r="AJS94" s="273"/>
      <c r="AJT94" s="273"/>
      <c r="AJU94" s="273"/>
      <c r="AJV94" s="273"/>
      <c r="AJW94" s="273"/>
      <c r="AJX94" s="273"/>
      <c r="AJY94" s="273"/>
      <c r="AJZ94" s="273"/>
      <c r="AKA94" s="273"/>
      <c r="AKB94" s="273"/>
      <c r="AKC94" s="273"/>
      <c r="AKD94" s="273"/>
      <c r="AKE94" s="273"/>
      <c r="AKF94" s="273"/>
      <c r="AKG94" s="273"/>
      <c r="AKH94" s="273"/>
      <c r="AKI94" s="273"/>
      <c r="AKJ94" s="273"/>
      <c r="AKK94" s="273"/>
      <c r="AKL94" s="273"/>
      <c r="AKM94" s="273"/>
      <c r="AKN94" s="273"/>
      <c r="AKO94" s="273"/>
      <c r="AKP94" s="273"/>
      <c r="AKQ94" s="273"/>
      <c r="AKR94" s="273"/>
      <c r="AKS94" s="273"/>
      <c r="AKT94" s="273"/>
      <c r="AKU94" s="273"/>
      <c r="AKV94" s="273"/>
      <c r="AKW94" s="273"/>
      <c r="AKX94" s="273"/>
      <c r="AKY94" s="273"/>
      <c r="AKZ94" s="273"/>
      <c r="ALA94" s="273"/>
      <c r="ALB94" s="273"/>
      <c r="ALC94" s="273"/>
      <c r="ALD94" s="273"/>
      <c r="ALE94" s="273"/>
      <c r="ALF94" s="273"/>
      <c r="ALG94" s="273"/>
      <c r="ALH94" s="273"/>
      <c r="ALI94" s="273"/>
      <c r="ALJ94" s="273"/>
      <c r="ALK94" s="273"/>
      <c r="ALL94" s="273"/>
      <c r="ALM94" s="273"/>
      <c r="ALN94" s="273"/>
      <c r="ALO94" s="273"/>
      <c r="ALP94" s="273"/>
      <c r="ALQ94" s="273"/>
      <c r="ALR94" s="273"/>
      <c r="ALS94" s="273"/>
      <c r="ALT94" s="273"/>
      <c r="ALU94" s="273"/>
      <c r="ALV94" s="273"/>
      <c r="ALW94" s="273"/>
      <c r="ALX94" s="273"/>
      <c r="ALY94" s="273"/>
      <c r="ALZ94" s="273"/>
      <c r="AMA94" s="273"/>
      <c r="AMB94" s="273"/>
      <c r="AMC94" s="273"/>
      <c r="AMD94" s="273"/>
      <c r="AME94" s="273"/>
      <c r="AMF94" s="273"/>
      <c r="AMG94" s="273"/>
      <c r="AMH94" s="273"/>
      <c r="AMI94" s="273"/>
      <c r="AMJ94" s="273"/>
    </row>
    <row r="95" spans="1:1024" ht="12.75" customHeight="1" x14ac:dyDescent="0.2">
      <c r="A95" s="341">
        <v>84</v>
      </c>
      <c r="B95" s="342">
        <v>2</v>
      </c>
      <c r="C95" s="368"/>
      <c r="D95" s="1623"/>
      <c r="E95" s="344" t="s">
        <v>50</v>
      </c>
      <c r="F95" s="383"/>
      <c r="G95" s="383"/>
      <c r="H95" s="359"/>
      <c r="I95" s="359"/>
      <c r="J95" s="384"/>
      <c r="K95" s="348"/>
      <c r="L95" s="348"/>
      <c r="M95" s="348"/>
      <c r="N95" s="348"/>
      <c r="O95" s="348"/>
      <c r="P95" s="349"/>
      <c r="Q95" s="349"/>
      <c r="R95" s="367"/>
      <c r="S95" s="351"/>
      <c r="T95" s="362">
        <v>84</v>
      </c>
      <c r="U95" s="1624"/>
      <c r="V95" s="363" t="s">
        <v>50</v>
      </c>
      <c r="W95" s="383"/>
      <c r="X95" s="383"/>
      <c r="Y95" s="359"/>
      <c r="Z95" s="359"/>
      <c r="AA95" s="384"/>
      <c r="AB95" s="364"/>
      <c r="AC95" s="355"/>
      <c r="AD95" s="355"/>
      <c r="AE95" s="356"/>
      <c r="AF95" s="365"/>
      <c r="AG95" s="365"/>
      <c r="AH95" s="365"/>
      <c r="AI95" s="365"/>
      <c r="AJ95" s="365"/>
      <c r="AK95" s="365"/>
      <c r="AL95" s="365"/>
      <c r="AM95" s="365"/>
      <c r="AN95" s="365"/>
      <c r="AO95" s="365"/>
      <c r="AP95" s="365"/>
      <c r="AQ95" s="365"/>
      <c r="AR95" s="358"/>
      <c r="AS95" s="358"/>
      <c r="AT95" s="359"/>
      <c r="AU95" s="359"/>
      <c r="AV95" s="359"/>
      <c r="AW95" s="359"/>
      <c r="AX95" s="359"/>
      <c r="AY95" s="359"/>
      <c r="AZ95" s="359"/>
      <c r="BA95" s="359"/>
      <c r="BB95" s="364"/>
      <c r="BC95" s="382"/>
      <c r="BD95" s="355"/>
      <c r="BE95" s="355"/>
      <c r="BF95" s="273"/>
      <c r="BG95" s="273"/>
      <c r="BH95" s="273"/>
      <c r="BI95" s="273"/>
      <c r="BJ95" s="273"/>
      <c r="BK95" s="273"/>
      <c r="BL95" s="273"/>
      <c r="BM95" s="273"/>
      <c r="BN95" s="273"/>
      <c r="BO95" s="273"/>
      <c r="BP95" s="273"/>
      <c r="BQ95" s="273"/>
      <c r="BR95" s="273"/>
      <c r="BS95" s="273"/>
      <c r="BT95" s="273"/>
      <c r="BU95" s="273"/>
      <c r="BV95" s="273"/>
      <c r="BW95" s="273"/>
      <c r="BX95" s="273"/>
      <c r="BY95" s="273"/>
      <c r="BZ95" s="273"/>
      <c r="CA95" s="273"/>
      <c r="CB95" s="273"/>
      <c r="CC95" s="273"/>
      <c r="CD95" s="273"/>
      <c r="CE95" s="273"/>
      <c r="CF95" s="273"/>
      <c r="CG95" s="273"/>
      <c r="CH95" s="273"/>
      <c r="CI95" s="273"/>
      <c r="CJ95" s="273"/>
      <c r="CK95" s="273"/>
      <c r="CL95" s="273"/>
      <c r="CM95" s="273"/>
      <c r="CN95" s="273"/>
      <c r="CO95" s="273"/>
      <c r="CP95" s="273"/>
      <c r="CQ95" s="273"/>
      <c r="CR95" s="273"/>
      <c r="CS95" s="273"/>
      <c r="CT95" s="273"/>
      <c r="CU95" s="273"/>
      <c r="CV95" s="273"/>
      <c r="CW95" s="273"/>
      <c r="CX95" s="273"/>
      <c r="CY95" s="273"/>
      <c r="CZ95" s="273"/>
      <c r="DA95" s="273"/>
      <c r="DB95" s="273"/>
      <c r="DC95" s="273"/>
      <c r="DD95" s="273"/>
      <c r="DE95" s="273"/>
      <c r="DF95" s="273"/>
      <c r="DG95" s="273"/>
      <c r="DH95" s="273"/>
      <c r="DI95" s="273"/>
      <c r="DJ95" s="273"/>
      <c r="DK95" s="273"/>
      <c r="DL95" s="273"/>
      <c r="DM95" s="273"/>
      <c r="DN95" s="273"/>
      <c r="DO95" s="273"/>
      <c r="DP95" s="273"/>
      <c r="DQ95" s="273"/>
      <c r="DR95" s="273"/>
      <c r="DS95" s="273"/>
      <c r="DT95" s="273"/>
      <c r="DU95" s="273"/>
      <c r="DV95" s="273"/>
      <c r="DW95" s="273"/>
      <c r="DX95" s="273"/>
      <c r="DY95" s="273"/>
      <c r="DZ95" s="273"/>
      <c r="EA95" s="273"/>
      <c r="EB95" s="273"/>
      <c r="EC95" s="273"/>
      <c r="ED95" s="273"/>
      <c r="EE95" s="273"/>
      <c r="EF95" s="273"/>
      <c r="EG95" s="273"/>
      <c r="EH95" s="273"/>
      <c r="EI95" s="273"/>
      <c r="EJ95" s="273"/>
      <c r="EK95" s="273"/>
      <c r="EL95" s="273"/>
      <c r="EM95" s="273"/>
      <c r="EN95" s="273"/>
      <c r="EO95" s="273"/>
      <c r="EP95" s="273"/>
      <c r="EQ95" s="273"/>
      <c r="ER95" s="273"/>
      <c r="ES95" s="273"/>
      <c r="ET95" s="273"/>
      <c r="EU95" s="273"/>
      <c r="EV95" s="273"/>
      <c r="EW95" s="273"/>
      <c r="EX95" s="273"/>
      <c r="EY95" s="273"/>
      <c r="EZ95" s="273"/>
      <c r="FA95" s="273"/>
      <c r="FB95" s="273"/>
      <c r="FC95" s="273"/>
      <c r="FD95" s="273"/>
      <c r="FE95" s="273"/>
      <c r="FF95" s="273"/>
      <c r="FG95" s="273"/>
      <c r="FH95" s="273"/>
      <c r="FI95" s="273"/>
      <c r="FJ95" s="273"/>
      <c r="FK95" s="273"/>
      <c r="FL95" s="273"/>
      <c r="FM95" s="273"/>
      <c r="FN95" s="273"/>
      <c r="FO95" s="273"/>
      <c r="FP95" s="273"/>
      <c r="FQ95" s="273"/>
      <c r="FR95" s="273"/>
      <c r="FS95" s="273"/>
      <c r="FT95" s="273"/>
      <c r="FU95" s="273"/>
      <c r="FV95" s="273"/>
      <c r="FW95" s="273"/>
      <c r="FX95" s="273"/>
      <c r="FY95" s="273"/>
      <c r="FZ95" s="273"/>
      <c r="GA95" s="273"/>
      <c r="GB95" s="273"/>
      <c r="GC95" s="273"/>
      <c r="GD95" s="273"/>
      <c r="GE95" s="273"/>
      <c r="GF95" s="273"/>
      <c r="GG95" s="273"/>
      <c r="GH95" s="273"/>
      <c r="GI95" s="273"/>
      <c r="GJ95" s="273"/>
      <c r="GK95" s="273"/>
      <c r="GL95" s="273"/>
      <c r="GM95" s="273"/>
      <c r="GN95" s="273"/>
      <c r="GO95" s="273"/>
      <c r="GP95" s="273"/>
      <c r="GQ95" s="273"/>
      <c r="GR95" s="273"/>
      <c r="GS95" s="273"/>
      <c r="GT95" s="273"/>
      <c r="GU95" s="273"/>
      <c r="GV95" s="273"/>
      <c r="GW95" s="273"/>
      <c r="GX95" s="273"/>
      <c r="GY95" s="273"/>
      <c r="GZ95" s="273"/>
      <c r="HA95" s="273"/>
      <c r="HB95" s="273"/>
      <c r="HC95" s="273"/>
      <c r="HD95" s="273"/>
      <c r="HE95" s="273"/>
      <c r="HF95" s="273"/>
      <c r="HG95" s="273"/>
      <c r="HH95" s="273"/>
      <c r="HI95" s="273"/>
      <c r="HJ95" s="273"/>
      <c r="HK95" s="273"/>
      <c r="HL95" s="273"/>
      <c r="HM95" s="273"/>
      <c r="HN95" s="273"/>
      <c r="HO95" s="273"/>
      <c r="HP95" s="273"/>
      <c r="HQ95" s="273"/>
      <c r="HR95" s="273"/>
      <c r="HS95" s="273"/>
      <c r="HT95" s="273"/>
      <c r="HU95" s="273"/>
      <c r="HV95" s="273"/>
      <c r="HW95" s="273"/>
      <c r="HX95" s="273"/>
      <c r="HY95" s="273"/>
      <c r="HZ95" s="273"/>
      <c r="IA95" s="273"/>
      <c r="IB95" s="273"/>
      <c r="IC95" s="273"/>
      <c r="ID95" s="273"/>
      <c r="IE95" s="273"/>
      <c r="IF95" s="273"/>
      <c r="IG95" s="273"/>
      <c r="IH95" s="273"/>
      <c r="II95" s="273"/>
      <c r="IJ95" s="273"/>
      <c r="IK95" s="273"/>
      <c r="IL95" s="273"/>
      <c r="IM95" s="273"/>
      <c r="IN95" s="273"/>
      <c r="IO95" s="273"/>
      <c r="IP95" s="273"/>
      <c r="IQ95" s="273"/>
      <c r="IR95" s="273"/>
      <c r="IS95" s="273"/>
      <c r="IT95" s="273"/>
      <c r="IU95" s="273"/>
      <c r="IV95" s="273"/>
      <c r="IW95" s="273"/>
      <c r="IX95" s="273"/>
      <c r="IY95" s="273"/>
      <c r="IZ95" s="273"/>
      <c r="JA95" s="273"/>
      <c r="JB95" s="273"/>
      <c r="JC95" s="273"/>
      <c r="JD95" s="273"/>
      <c r="JE95" s="273"/>
      <c r="JF95" s="273"/>
      <c r="JG95" s="273"/>
      <c r="JH95" s="273"/>
      <c r="JI95" s="273"/>
      <c r="JJ95" s="273"/>
      <c r="JK95" s="273"/>
      <c r="JL95" s="273"/>
      <c r="JM95" s="273"/>
      <c r="JN95" s="273"/>
      <c r="JO95" s="273"/>
      <c r="JP95" s="273"/>
      <c r="JQ95" s="273"/>
      <c r="JR95" s="273"/>
      <c r="JS95" s="273"/>
      <c r="JT95" s="273"/>
      <c r="JU95" s="273"/>
      <c r="JV95" s="273"/>
      <c r="JW95" s="273"/>
      <c r="JX95" s="273"/>
      <c r="JY95" s="273"/>
      <c r="JZ95" s="273"/>
      <c r="KA95" s="273"/>
      <c r="KB95" s="273"/>
      <c r="KC95" s="273"/>
      <c r="KD95" s="273"/>
      <c r="KE95" s="273"/>
      <c r="KF95" s="273"/>
      <c r="KG95" s="273"/>
      <c r="KH95" s="273"/>
      <c r="KI95" s="273"/>
      <c r="KJ95" s="273"/>
      <c r="KK95" s="273"/>
      <c r="KL95" s="273"/>
      <c r="KM95" s="273"/>
      <c r="KN95" s="273"/>
      <c r="KO95" s="273"/>
      <c r="KP95" s="273"/>
      <c r="KQ95" s="273"/>
      <c r="KR95" s="273"/>
      <c r="KS95" s="273"/>
      <c r="KT95" s="273"/>
      <c r="KU95" s="273"/>
      <c r="KV95" s="273"/>
      <c r="KW95" s="273"/>
      <c r="KX95" s="273"/>
      <c r="KY95" s="273"/>
      <c r="KZ95" s="273"/>
      <c r="LA95" s="273"/>
      <c r="LB95" s="273"/>
      <c r="LC95" s="273"/>
      <c r="LD95" s="273"/>
      <c r="LE95" s="273"/>
      <c r="LF95" s="273"/>
      <c r="LG95" s="273"/>
      <c r="LH95" s="273"/>
      <c r="LI95" s="273"/>
      <c r="LJ95" s="273"/>
      <c r="LK95" s="273"/>
      <c r="LL95" s="273"/>
      <c r="LM95" s="273"/>
      <c r="LN95" s="273"/>
      <c r="LO95" s="273"/>
      <c r="LP95" s="273"/>
      <c r="LQ95" s="273"/>
      <c r="LR95" s="273"/>
      <c r="LS95" s="273"/>
      <c r="LT95" s="273"/>
      <c r="LU95" s="273"/>
      <c r="LV95" s="273"/>
      <c r="LW95" s="273"/>
      <c r="LX95" s="273"/>
      <c r="LY95" s="273"/>
      <c r="LZ95" s="273"/>
      <c r="MA95" s="273"/>
      <c r="MB95" s="273"/>
      <c r="MC95" s="273"/>
      <c r="MD95" s="273"/>
      <c r="ME95" s="273"/>
      <c r="MF95" s="273"/>
      <c r="MG95" s="273"/>
      <c r="MH95" s="273"/>
      <c r="MI95" s="273"/>
      <c r="MJ95" s="273"/>
      <c r="MK95" s="273"/>
      <c r="ML95" s="273"/>
      <c r="MM95" s="273"/>
      <c r="MN95" s="273"/>
      <c r="MO95" s="273"/>
      <c r="MP95" s="273"/>
      <c r="MQ95" s="273"/>
      <c r="MR95" s="273"/>
      <c r="MS95" s="273"/>
      <c r="MT95" s="273"/>
      <c r="MU95" s="273"/>
      <c r="MV95" s="273"/>
      <c r="MW95" s="273"/>
      <c r="MX95" s="273"/>
      <c r="MY95" s="273"/>
      <c r="MZ95" s="273"/>
      <c r="NA95" s="273"/>
      <c r="NB95" s="273"/>
      <c r="NC95" s="273"/>
      <c r="ND95" s="273"/>
      <c r="NE95" s="273"/>
      <c r="NF95" s="273"/>
      <c r="NG95" s="273"/>
      <c r="NH95" s="273"/>
      <c r="NI95" s="273"/>
      <c r="NJ95" s="273"/>
      <c r="NK95" s="273"/>
      <c r="NL95" s="273"/>
      <c r="NM95" s="273"/>
      <c r="NN95" s="273"/>
      <c r="NO95" s="273"/>
      <c r="NP95" s="273"/>
      <c r="NQ95" s="273"/>
      <c r="NR95" s="273"/>
      <c r="NS95" s="273"/>
      <c r="NT95" s="273"/>
      <c r="NU95" s="273"/>
      <c r="NV95" s="273"/>
      <c r="NW95" s="273"/>
      <c r="NX95" s="273"/>
      <c r="NY95" s="273"/>
      <c r="NZ95" s="273"/>
      <c r="OA95" s="273"/>
      <c r="OB95" s="273"/>
      <c r="OC95" s="273"/>
      <c r="OD95" s="273"/>
      <c r="OE95" s="273"/>
      <c r="OF95" s="273"/>
      <c r="OG95" s="273"/>
      <c r="OH95" s="273"/>
      <c r="OI95" s="273"/>
      <c r="OJ95" s="273"/>
      <c r="OK95" s="273"/>
      <c r="OL95" s="273"/>
      <c r="OM95" s="273"/>
      <c r="ON95" s="273"/>
      <c r="OO95" s="273"/>
      <c r="OP95" s="273"/>
      <c r="OQ95" s="273"/>
      <c r="OR95" s="273"/>
      <c r="OS95" s="273"/>
      <c r="OT95" s="273"/>
      <c r="OU95" s="273"/>
      <c r="OV95" s="273"/>
      <c r="OW95" s="273"/>
      <c r="OX95" s="273"/>
      <c r="OY95" s="273"/>
      <c r="OZ95" s="273"/>
      <c r="PA95" s="273"/>
      <c r="PB95" s="273"/>
      <c r="PC95" s="273"/>
      <c r="PD95" s="273"/>
      <c r="PE95" s="273"/>
      <c r="PF95" s="273"/>
      <c r="PG95" s="273"/>
      <c r="PH95" s="273"/>
      <c r="PI95" s="273"/>
      <c r="PJ95" s="273"/>
      <c r="PK95" s="273"/>
      <c r="PL95" s="273"/>
      <c r="PM95" s="273"/>
      <c r="PN95" s="273"/>
      <c r="PO95" s="273"/>
      <c r="PP95" s="273"/>
      <c r="PQ95" s="273"/>
      <c r="PR95" s="273"/>
      <c r="PS95" s="273"/>
      <c r="PT95" s="273"/>
      <c r="PU95" s="273"/>
      <c r="PV95" s="273"/>
      <c r="PW95" s="273"/>
      <c r="PX95" s="273"/>
      <c r="PY95" s="273"/>
      <c r="PZ95" s="273"/>
      <c r="QA95" s="273"/>
      <c r="QB95" s="273"/>
      <c r="QC95" s="273"/>
      <c r="QD95" s="273"/>
      <c r="QE95" s="273"/>
      <c r="QF95" s="273"/>
      <c r="QG95" s="273"/>
      <c r="QH95" s="273"/>
      <c r="QI95" s="273"/>
      <c r="QJ95" s="273"/>
      <c r="QK95" s="273"/>
      <c r="QL95" s="273"/>
      <c r="QM95" s="273"/>
      <c r="QN95" s="273"/>
      <c r="QO95" s="273"/>
      <c r="QP95" s="273"/>
      <c r="QQ95" s="273"/>
      <c r="QR95" s="273"/>
      <c r="QS95" s="273"/>
      <c r="QT95" s="273"/>
      <c r="QU95" s="273"/>
      <c r="QV95" s="273"/>
      <c r="QW95" s="273"/>
      <c r="QX95" s="273"/>
      <c r="QY95" s="273"/>
      <c r="QZ95" s="273"/>
      <c r="RA95" s="273"/>
      <c r="RB95" s="273"/>
      <c r="RC95" s="273"/>
      <c r="RD95" s="273"/>
      <c r="RE95" s="273"/>
      <c r="RF95" s="273"/>
      <c r="RG95" s="273"/>
      <c r="RH95" s="273"/>
      <c r="RI95" s="273"/>
      <c r="RJ95" s="273"/>
      <c r="RK95" s="273"/>
      <c r="RL95" s="273"/>
      <c r="RM95" s="273"/>
      <c r="RN95" s="273"/>
      <c r="RO95" s="273"/>
      <c r="RP95" s="273"/>
      <c r="RQ95" s="273"/>
      <c r="RR95" s="273"/>
      <c r="RS95" s="273"/>
      <c r="RT95" s="273"/>
      <c r="RU95" s="273"/>
      <c r="RV95" s="273"/>
      <c r="RW95" s="273"/>
      <c r="RX95" s="273"/>
      <c r="RY95" s="273"/>
      <c r="RZ95" s="273"/>
      <c r="SA95" s="273"/>
      <c r="SB95" s="273"/>
      <c r="SC95" s="273"/>
      <c r="SD95" s="273"/>
      <c r="SE95" s="273"/>
      <c r="SF95" s="273"/>
      <c r="SG95" s="273"/>
      <c r="SH95" s="273"/>
      <c r="SI95" s="273"/>
      <c r="SJ95" s="273"/>
      <c r="SK95" s="273"/>
      <c r="SL95" s="273"/>
      <c r="SM95" s="273"/>
      <c r="SN95" s="273"/>
      <c r="SO95" s="273"/>
      <c r="SP95" s="273"/>
      <c r="SQ95" s="273"/>
      <c r="SR95" s="273"/>
      <c r="SS95" s="273"/>
      <c r="ST95" s="273"/>
      <c r="SU95" s="273"/>
      <c r="SV95" s="273"/>
      <c r="SW95" s="273"/>
      <c r="SX95" s="273"/>
      <c r="SY95" s="273"/>
      <c r="SZ95" s="273"/>
      <c r="TA95" s="273"/>
      <c r="TB95" s="273"/>
      <c r="TC95" s="273"/>
      <c r="TD95" s="273"/>
      <c r="TE95" s="273"/>
      <c r="TF95" s="273"/>
      <c r="TG95" s="273"/>
      <c r="TH95" s="273"/>
      <c r="TI95" s="273"/>
      <c r="TJ95" s="273"/>
      <c r="TK95" s="273"/>
      <c r="TL95" s="273"/>
      <c r="TM95" s="273"/>
      <c r="TN95" s="273"/>
      <c r="TO95" s="273"/>
      <c r="TP95" s="273"/>
      <c r="TQ95" s="273"/>
      <c r="TR95" s="273"/>
      <c r="TS95" s="273"/>
      <c r="TT95" s="273"/>
      <c r="TU95" s="273"/>
      <c r="TV95" s="273"/>
      <c r="TW95" s="273"/>
      <c r="TX95" s="273"/>
      <c r="TY95" s="273"/>
      <c r="TZ95" s="273"/>
      <c r="UA95" s="273"/>
      <c r="UB95" s="273"/>
      <c r="UC95" s="273"/>
      <c r="UD95" s="273"/>
      <c r="UE95" s="273"/>
      <c r="UF95" s="273"/>
      <c r="UG95" s="273"/>
      <c r="UH95" s="273"/>
      <c r="UI95" s="273"/>
      <c r="UJ95" s="273"/>
      <c r="UK95" s="273"/>
      <c r="UL95" s="273"/>
      <c r="UM95" s="273"/>
      <c r="UN95" s="273"/>
      <c r="UO95" s="273"/>
      <c r="UP95" s="273"/>
      <c r="UQ95" s="273"/>
      <c r="UR95" s="273"/>
      <c r="US95" s="273"/>
      <c r="UT95" s="273"/>
      <c r="UU95" s="273"/>
      <c r="UV95" s="273"/>
      <c r="UW95" s="273"/>
      <c r="UX95" s="273"/>
      <c r="UY95" s="273"/>
      <c r="UZ95" s="273"/>
      <c r="VA95" s="273"/>
      <c r="VB95" s="273"/>
      <c r="VC95" s="273"/>
      <c r="VD95" s="273"/>
      <c r="VE95" s="273"/>
      <c r="VF95" s="273"/>
      <c r="VG95" s="273"/>
      <c r="VH95" s="273"/>
      <c r="VI95" s="273"/>
      <c r="VJ95" s="273"/>
      <c r="VK95" s="273"/>
      <c r="VL95" s="273"/>
      <c r="VM95" s="273"/>
      <c r="VN95" s="273"/>
      <c r="VO95" s="273"/>
      <c r="VP95" s="273"/>
      <c r="VQ95" s="273"/>
      <c r="VR95" s="273"/>
      <c r="VS95" s="273"/>
      <c r="VT95" s="273"/>
      <c r="VU95" s="273"/>
      <c r="VV95" s="273"/>
      <c r="VW95" s="273"/>
      <c r="VX95" s="273"/>
      <c r="VY95" s="273"/>
      <c r="VZ95" s="273"/>
      <c r="WA95" s="273"/>
      <c r="WB95" s="273"/>
      <c r="WC95" s="273"/>
      <c r="WD95" s="273"/>
      <c r="WE95" s="273"/>
      <c r="WF95" s="273"/>
      <c r="WG95" s="273"/>
      <c r="WH95" s="273"/>
      <c r="WI95" s="273"/>
      <c r="WJ95" s="273"/>
      <c r="WK95" s="273"/>
      <c r="WL95" s="273"/>
      <c r="WM95" s="273"/>
      <c r="WN95" s="273"/>
      <c r="WO95" s="273"/>
      <c r="WP95" s="273"/>
      <c r="WQ95" s="273"/>
      <c r="WR95" s="273"/>
      <c r="WS95" s="273"/>
      <c r="WT95" s="273"/>
      <c r="WU95" s="273"/>
      <c r="WV95" s="273"/>
      <c r="WW95" s="273"/>
      <c r="WX95" s="273"/>
      <c r="WY95" s="273"/>
      <c r="WZ95" s="273"/>
      <c r="XA95" s="273"/>
      <c r="XB95" s="273"/>
      <c r="XC95" s="273"/>
      <c r="XD95" s="273"/>
      <c r="XE95" s="273"/>
      <c r="XF95" s="273"/>
      <c r="XG95" s="273"/>
      <c r="XH95" s="273"/>
      <c r="XI95" s="273"/>
      <c r="XJ95" s="273"/>
      <c r="XK95" s="273"/>
      <c r="XL95" s="273"/>
      <c r="XM95" s="273"/>
      <c r="XN95" s="273"/>
      <c r="XO95" s="273"/>
      <c r="XP95" s="273"/>
      <c r="XQ95" s="273"/>
      <c r="XR95" s="273"/>
      <c r="XS95" s="273"/>
      <c r="XT95" s="273"/>
      <c r="XU95" s="273"/>
      <c r="XV95" s="273"/>
      <c r="XW95" s="273"/>
      <c r="XX95" s="273"/>
      <c r="XY95" s="273"/>
      <c r="XZ95" s="273"/>
      <c r="YA95" s="273"/>
      <c r="YB95" s="273"/>
      <c r="YC95" s="273"/>
      <c r="YD95" s="273"/>
      <c r="YE95" s="273"/>
      <c r="YF95" s="273"/>
      <c r="YG95" s="273"/>
      <c r="YH95" s="273"/>
      <c r="YI95" s="273"/>
      <c r="YJ95" s="273"/>
      <c r="YK95" s="273"/>
      <c r="YL95" s="273"/>
      <c r="YM95" s="273"/>
      <c r="YN95" s="273"/>
      <c r="YO95" s="273"/>
      <c r="YP95" s="273"/>
      <c r="YQ95" s="273"/>
      <c r="YR95" s="273"/>
      <c r="YS95" s="273"/>
      <c r="YT95" s="273"/>
      <c r="YU95" s="273"/>
      <c r="YV95" s="273"/>
      <c r="YW95" s="273"/>
      <c r="YX95" s="273"/>
      <c r="YY95" s="273"/>
      <c r="YZ95" s="273"/>
      <c r="ZA95" s="273"/>
      <c r="ZB95" s="273"/>
      <c r="ZC95" s="273"/>
      <c r="ZD95" s="273"/>
      <c r="ZE95" s="273"/>
      <c r="ZF95" s="273"/>
      <c r="ZG95" s="273"/>
      <c r="ZH95" s="273"/>
      <c r="ZI95" s="273"/>
      <c r="ZJ95" s="273"/>
      <c r="ZK95" s="273"/>
      <c r="ZL95" s="273"/>
      <c r="ZM95" s="273"/>
      <c r="ZN95" s="273"/>
      <c r="ZO95" s="273"/>
      <c r="ZP95" s="273"/>
      <c r="ZQ95" s="273"/>
      <c r="ZR95" s="273"/>
      <c r="ZS95" s="273"/>
      <c r="ZT95" s="273"/>
      <c r="ZU95" s="273"/>
      <c r="ZV95" s="273"/>
      <c r="ZW95" s="273"/>
      <c r="ZX95" s="273"/>
      <c r="ZY95" s="273"/>
      <c r="ZZ95" s="273"/>
      <c r="AAA95" s="273"/>
      <c r="AAB95" s="273"/>
      <c r="AAC95" s="273"/>
      <c r="AAD95" s="273"/>
      <c r="AAE95" s="273"/>
      <c r="AAF95" s="273"/>
      <c r="AAG95" s="273"/>
      <c r="AAH95" s="273"/>
      <c r="AAI95" s="273"/>
      <c r="AAJ95" s="273"/>
      <c r="AAK95" s="273"/>
      <c r="AAL95" s="273"/>
      <c r="AAM95" s="273"/>
      <c r="AAN95" s="273"/>
      <c r="AAO95" s="273"/>
      <c r="AAP95" s="273"/>
      <c r="AAQ95" s="273"/>
      <c r="AAR95" s="273"/>
      <c r="AAS95" s="273"/>
      <c r="AAT95" s="273"/>
      <c r="AAU95" s="273"/>
      <c r="AAV95" s="273"/>
      <c r="AAW95" s="273"/>
      <c r="AAX95" s="273"/>
      <c r="AAY95" s="273"/>
      <c r="AAZ95" s="273"/>
      <c r="ABA95" s="273"/>
      <c r="ABB95" s="273"/>
      <c r="ABC95" s="273"/>
      <c r="ABD95" s="273"/>
      <c r="ABE95" s="273"/>
      <c r="ABF95" s="273"/>
      <c r="ABG95" s="273"/>
      <c r="ABH95" s="273"/>
      <c r="ABI95" s="273"/>
      <c r="ABJ95" s="273"/>
      <c r="ABK95" s="273"/>
      <c r="ABL95" s="273"/>
      <c r="ABM95" s="273"/>
      <c r="ABN95" s="273"/>
      <c r="ABO95" s="273"/>
      <c r="ABP95" s="273"/>
      <c r="ABQ95" s="273"/>
      <c r="ABR95" s="273"/>
      <c r="ABS95" s="273"/>
      <c r="ABT95" s="273"/>
      <c r="ABU95" s="273"/>
      <c r="ABV95" s="273"/>
      <c r="ABW95" s="273"/>
      <c r="ABX95" s="273"/>
      <c r="ABY95" s="273"/>
      <c r="ABZ95" s="273"/>
      <c r="ACA95" s="273"/>
      <c r="ACB95" s="273"/>
      <c r="ACC95" s="273"/>
      <c r="ACD95" s="273"/>
      <c r="ACE95" s="273"/>
      <c r="ACF95" s="273"/>
      <c r="ACG95" s="273"/>
      <c r="ACH95" s="273"/>
      <c r="ACI95" s="273"/>
      <c r="ACJ95" s="273"/>
      <c r="ACK95" s="273"/>
      <c r="ACL95" s="273"/>
      <c r="ACM95" s="273"/>
      <c r="ACN95" s="273"/>
      <c r="ACO95" s="273"/>
      <c r="ACP95" s="273"/>
      <c r="ACQ95" s="273"/>
      <c r="ACR95" s="273"/>
      <c r="ACS95" s="273"/>
      <c r="ACT95" s="273"/>
      <c r="ACU95" s="273"/>
      <c r="ACV95" s="273"/>
      <c r="ACW95" s="273"/>
      <c r="ACX95" s="273"/>
      <c r="ACY95" s="273"/>
      <c r="ACZ95" s="273"/>
      <c r="ADA95" s="273"/>
      <c r="ADB95" s="273"/>
      <c r="ADC95" s="273"/>
      <c r="ADD95" s="273"/>
      <c r="ADE95" s="273"/>
      <c r="ADF95" s="273"/>
      <c r="ADG95" s="273"/>
      <c r="ADH95" s="273"/>
      <c r="ADI95" s="273"/>
      <c r="ADJ95" s="273"/>
      <c r="ADK95" s="273"/>
      <c r="ADL95" s="273"/>
      <c r="ADM95" s="273"/>
      <c r="ADN95" s="273"/>
      <c r="ADO95" s="273"/>
      <c r="ADP95" s="273"/>
      <c r="ADQ95" s="273"/>
      <c r="ADR95" s="273"/>
      <c r="ADS95" s="273"/>
      <c r="ADT95" s="273"/>
      <c r="ADU95" s="273"/>
      <c r="ADV95" s="273"/>
      <c r="ADW95" s="273"/>
      <c r="ADX95" s="273"/>
      <c r="ADY95" s="273"/>
      <c r="ADZ95" s="273"/>
      <c r="AEA95" s="273"/>
      <c r="AEB95" s="273"/>
      <c r="AEC95" s="273"/>
      <c r="AED95" s="273"/>
      <c r="AEE95" s="273"/>
      <c r="AEF95" s="273"/>
      <c r="AEG95" s="273"/>
      <c r="AEH95" s="273"/>
      <c r="AEI95" s="273"/>
      <c r="AEJ95" s="273"/>
      <c r="AEK95" s="273"/>
      <c r="AEL95" s="273"/>
      <c r="AEM95" s="273"/>
      <c r="AEN95" s="273"/>
      <c r="AEO95" s="273"/>
      <c r="AEP95" s="273"/>
      <c r="AEQ95" s="273"/>
      <c r="AER95" s="273"/>
      <c r="AES95" s="273"/>
      <c r="AET95" s="273"/>
      <c r="AEU95" s="273"/>
      <c r="AEV95" s="273"/>
      <c r="AEW95" s="273"/>
      <c r="AEX95" s="273"/>
      <c r="AEY95" s="273"/>
      <c r="AEZ95" s="273"/>
      <c r="AFA95" s="273"/>
      <c r="AFB95" s="273"/>
      <c r="AFC95" s="273"/>
      <c r="AFD95" s="273"/>
      <c r="AFE95" s="273"/>
      <c r="AFF95" s="273"/>
      <c r="AFG95" s="273"/>
      <c r="AFH95" s="273"/>
      <c r="AFI95" s="273"/>
      <c r="AFJ95" s="273"/>
      <c r="AFK95" s="273"/>
      <c r="AFL95" s="273"/>
      <c r="AFM95" s="273"/>
      <c r="AFN95" s="273"/>
      <c r="AFO95" s="273"/>
      <c r="AFP95" s="273"/>
      <c r="AFQ95" s="273"/>
      <c r="AFR95" s="273"/>
      <c r="AFS95" s="273"/>
      <c r="AFT95" s="273"/>
      <c r="AFU95" s="273"/>
      <c r="AFV95" s="273"/>
      <c r="AFW95" s="273"/>
      <c r="AFX95" s="273"/>
      <c r="AFY95" s="273"/>
      <c r="AFZ95" s="273"/>
      <c r="AGA95" s="273"/>
      <c r="AGB95" s="273"/>
      <c r="AGC95" s="273"/>
      <c r="AGD95" s="273"/>
      <c r="AGE95" s="273"/>
      <c r="AGF95" s="273"/>
      <c r="AGG95" s="273"/>
      <c r="AGH95" s="273"/>
      <c r="AGI95" s="273"/>
      <c r="AGJ95" s="273"/>
      <c r="AGK95" s="273"/>
      <c r="AGL95" s="273"/>
      <c r="AGM95" s="273"/>
      <c r="AGN95" s="273"/>
      <c r="AGO95" s="273"/>
      <c r="AGP95" s="273"/>
      <c r="AGQ95" s="273"/>
      <c r="AGR95" s="273"/>
      <c r="AGS95" s="273"/>
      <c r="AGT95" s="273"/>
      <c r="AGU95" s="273"/>
      <c r="AGV95" s="273"/>
      <c r="AGW95" s="273"/>
      <c r="AGX95" s="273"/>
      <c r="AGY95" s="273"/>
      <c r="AGZ95" s="273"/>
      <c r="AHA95" s="273"/>
      <c r="AHB95" s="273"/>
      <c r="AHC95" s="273"/>
      <c r="AHD95" s="273"/>
      <c r="AHE95" s="273"/>
      <c r="AHF95" s="273"/>
      <c r="AHG95" s="273"/>
      <c r="AHH95" s="273"/>
      <c r="AHI95" s="273"/>
      <c r="AHJ95" s="273"/>
      <c r="AHK95" s="273"/>
      <c r="AHL95" s="273"/>
      <c r="AHM95" s="273"/>
      <c r="AHN95" s="273"/>
      <c r="AHO95" s="273"/>
      <c r="AHP95" s="273"/>
      <c r="AHQ95" s="273"/>
      <c r="AHR95" s="273"/>
      <c r="AHS95" s="273"/>
      <c r="AHT95" s="273"/>
      <c r="AHU95" s="273"/>
      <c r="AHV95" s="273"/>
      <c r="AHW95" s="273"/>
      <c r="AHX95" s="273"/>
      <c r="AHY95" s="273"/>
      <c r="AHZ95" s="273"/>
      <c r="AIA95" s="273"/>
      <c r="AIB95" s="273"/>
      <c r="AIC95" s="273"/>
      <c r="AID95" s="273"/>
      <c r="AIE95" s="273"/>
      <c r="AIF95" s="273"/>
      <c r="AIG95" s="273"/>
      <c r="AIH95" s="273"/>
      <c r="AII95" s="273"/>
      <c r="AIJ95" s="273"/>
      <c r="AIK95" s="273"/>
      <c r="AIL95" s="273"/>
      <c r="AIM95" s="273"/>
      <c r="AIN95" s="273"/>
      <c r="AIO95" s="273"/>
      <c r="AIP95" s="273"/>
      <c r="AIQ95" s="273"/>
      <c r="AIR95" s="273"/>
      <c r="AIS95" s="273"/>
      <c r="AIT95" s="273"/>
      <c r="AIU95" s="273"/>
      <c r="AIV95" s="273"/>
      <c r="AIW95" s="273"/>
      <c r="AIX95" s="273"/>
      <c r="AIY95" s="273"/>
      <c r="AIZ95" s="273"/>
      <c r="AJA95" s="273"/>
      <c r="AJB95" s="273"/>
      <c r="AJC95" s="273"/>
      <c r="AJD95" s="273"/>
      <c r="AJE95" s="273"/>
      <c r="AJF95" s="273"/>
      <c r="AJG95" s="273"/>
      <c r="AJH95" s="273"/>
      <c r="AJI95" s="273"/>
      <c r="AJJ95" s="273"/>
      <c r="AJK95" s="273"/>
      <c r="AJL95" s="273"/>
      <c r="AJM95" s="273"/>
      <c r="AJN95" s="273"/>
      <c r="AJO95" s="273"/>
      <c r="AJP95" s="273"/>
      <c r="AJQ95" s="273"/>
      <c r="AJR95" s="273"/>
      <c r="AJS95" s="273"/>
      <c r="AJT95" s="273"/>
      <c r="AJU95" s="273"/>
      <c r="AJV95" s="273"/>
      <c r="AJW95" s="273"/>
      <c r="AJX95" s="273"/>
      <c r="AJY95" s="273"/>
      <c r="AJZ95" s="273"/>
      <c r="AKA95" s="273"/>
      <c r="AKB95" s="273"/>
      <c r="AKC95" s="273"/>
      <c r="AKD95" s="273"/>
      <c r="AKE95" s="273"/>
      <c r="AKF95" s="273"/>
      <c r="AKG95" s="273"/>
      <c r="AKH95" s="273"/>
      <c r="AKI95" s="273"/>
      <c r="AKJ95" s="273"/>
      <c r="AKK95" s="273"/>
      <c r="AKL95" s="273"/>
      <c r="AKM95" s="273"/>
      <c r="AKN95" s="273"/>
      <c r="AKO95" s="273"/>
      <c r="AKP95" s="273"/>
      <c r="AKQ95" s="273"/>
      <c r="AKR95" s="273"/>
      <c r="AKS95" s="273"/>
      <c r="AKT95" s="273"/>
      <c r="AKU95" s="273"/>
      <c r="AKV95" s="273"/>
      <c r="AKW95" s="273"/>
      <c r="AKX95" s="273"/>
      <c r="AKY95" s="273"/>
      <c r="AKZ95" s="273"/>
      <c r="ALA95" s="273"/>
      <c r="ALB95" s="273"/>
      <c r="ALC95" s="273"/>
      <c r="ALD95" s="273"/>
      <c r="ALE95" s="273"/>
      <c r="ALF95" s="273"/>
      <c r="ALG95" s="273"/>
      <c r="ALH95" s="273"/>
      <c r="ALI95" s="273"/>
      <c r="ALJ95" s="273"/>
      <c r="ALK95" s="273"/>
      <c r="ALL95" s="273"/>
      <c r="ALM95" s="273"/>
      <c r="ALN95" s="273"/>
      <c r="ALO95" s="273"/>
      <c r="ALP95" s="273"/>
      <c r="ALQ95" s="273"/>
      <c r="ALR95" s="273"/>
      <c r="ALS95" s="273"/>
      <c r="ALT95" s="273"/>
      <c r="ALU95" s="273"/>
      <c r="ALV95" s="273"/>
      <c r="ALW95" s="273"/>
      <c r="ALX95" s="273"/>
      <c r="ALY95" s="273"/>
      <c r="ALZ95" s="273"/>
      <c r="AMA95" s="273"/>
      <c r="AMB95" s="273"/>
      <c r="AMC95" s="273"/>
      <c r="AMD95" s="273"/>
      <c r="AME95" s="273"/>
      <c r="AMF95" s="273"/>
      <c r="AMG95" s="273"/>
      <c r="AMH95" s="273"/>
      <c r="AMI95" s="273"/>
      <c r="AMJ95" s="273"/>
    </row>
    <row r="96" spans="1:1024" ht="12.75" customHeight="1" x14ac:dyDescent="0.2">
      <c r="A96" s="341">
        <v>85</v>
      </c>
      <c r="B96" s="342">
        <v>0.25</v>
      </c>
      <c r="C96" s="379"/>
      <c r="D96" s="1623" t="s">
        <v>100</v>
      </c>
      <c r="E96" s="344" t="s">
        <v>49</v>
      </c>
      <c r="F96" s="383"/>
      <c r="G96" s="383"/>
      <c r="H96" s="359"/>
      <c r="I96" s="359"/>
      <c r="J96" s="384"/>
      <c r="K96" s="348"/>
      <c r="L96" s="348"/>
      <c r="M96" s="348"/>
      <c r="N96" s="348"/>
      <c r="O96" s="348"/>
      <c r="P96" s="349"/>
      <c r="Q96" s="349"/>
      <c r="R96" s="367"/>
      <c r="S96" s="351"/>
      <c r="T96" s="362">
        <v>85</v>
      </c>
      <c r="U96" s="1626" t="s">
        <v>100</v>
      </c>
      <c r="V96" s="363" t="s">
        <v>49</v>
      </c>
      <c r="W96" s="383"/>
      <c r="X96" s="383"/>
      <c r="Y96" s="359"/>
      <c r="Z96" s="359"/>
      <c r="AA96" s="384"/>
      <c r="AB96" s="364"/>
      <c r="AC96" s="355"/>
      <c r="AD96" s="355"/>
      <c r="AE96" s="356"/>
      <c r="AF96" s="365"/>
      <c r="AG96" s="365"/>
      <c r="AH96" s="365"/>
      <c r="AI96" s="365"/>
      <c r="AJ96" s="365"/>
      <c r="AK96" s="365"/>
      <c r="AL96" s="365"/>
      <c r="AM96" s="365"/>
      <c r="AN96" s="365"/>
      <c r="AO96" s="365"/>
      <c r="AP96" s="365"/>
      <c r="AQ96" s="365"/>
      <c r="AR96" s="358"/>
      <c r="AS96" s="358"/>
      <c r="AT96" s="359"/>
      <c r="AU96" s="359"/>
      <c r="AV96" s="359"/>
      <c r="AW96" s="359"/>
      <c r="AX96" s="359"/>
      <c r="AY96" s="359"/>
      <c r="AZ96" s="359"/>
      <c r="BA96" s="359"/>
      <c r="BB96" s="364"/>
      <c r="BC96" s="382"/>
      <c r="BD96" s="355"/>
      <c r="BE96" s="355"/>
      <c r="BF96" s="273"/>
      <c r="BG96" s="273"/>
      <c r="BH96" s="273"/>
      <c r="BI96" s="273"/>
      <c r="BJ96" s="273"/>
      <c r="BK96" s="273"/>
      <c r="BL96" s="273"/>
      <c r="BM96" s="273"/>
      <c r="BN96" s="273"/>
      <c r="BO96" s="273"/>
      <c r="BP96" s="273"/>
      <c r="BQ96" s="273"/>
      <c r="BR96" s="273"/>
      <c r="BS96" s="273"/>
      <c r="BT96" s="273"/>
      <c r="BU96" s="273"/>
      <c r="BV96" s="273"/>
      <c r="BW96" s="273"/>
      <c r="BX96" s="273"/>
      <c r="BY96" s="273"/>
      <c r="BZ96" s="273"/>
      <c r="CA96" s="273"/>
      <c r="CB96" s="273"/>
      <c r="CC96" s="273"/>
      <c r="CD96" s="273"/>
      <c r="CE96" s="273"/>
      <c r="CF96" s="273"/>
      <c r="CG96" s="273"/>
      <c r="CH96" s="273"/>
      <c r="CI96" s="273"/>
      <c r="CJ96" s="273"/>
      <c r="CK96" s="273"/>
      <c r="CL96" s="273"/>
      <c r="CM96" s="273"/>
      <c r="CN96" s="273"/>
      <c r="CO96" s="273"/>
      <c r="CP96" s="273"/>
      <c r="CQ96" s="273"/>
      <c r="CR96" s="273"/>
      <c r="CS96" s="273"/>
      <c r="CT96" s="273"/>
      <c r="CU96" s="273"/>
      <c r="CV96" s="273"/>
      <c r="CW96" s="273"/>
      <c r="CX96" s="273"/>
      <c r="CY96" s="273"/>
      <c r="CZ96" s="273"/>
      <c r="DA96" s="273"/>
      <c r="DB96" s="273"/>
      <c r="DC96" s="273"/>
      <c r="DD96" s="273"/>
      <c r="DE96" s="273"/>
      <c r="DF96" s="273"/>
      <c r="DG96" s="273"/>
      <c r="DH96" s="273"/>
      <c r="DI96" s="273"/>
      <c r="DJ96" s="273"/>
      <c r="DK96" s="273"/>
      <c r="DL96" s="273"/>
      <c r="DM96" s="273"/>
      <c r="DN96" s="273"/>
      <c r="DO96" s="273"/>
      <c r="DP96" s="273"/>
      <c r="DQ96" s="273"/>
      <c r="DR96" s="273"/>
      <c r="DS96" s="273"/>
      <c r="DT96" s="273"/>
      <c r="DU96" s="273"/>
      <c r="DV96" s="273"/>
      <c r="DW96" s="273"/>
      <c r="DX96" s="273"/>
      <c r="DY96" s="273"/>
      <c r="DZ96" s="273"/>
      <c r="EA96" s="273"/>
      <c r="EB96" s="273"/>
      <c r="EC96" s="273"/>
      <c r="ED96" s="273"/>
      <c r="EE96" s="273"/>
      <c r="EF96" s="273"/>
      <c r="EG96" s="273"/>
      <c r="EH96" s="273"/>
      <c r="EI96" s="273"/>
      <c r="EJ96" s="273"/>
      <c r="EK96" s="273"/>
      <c r="EL96" s="273"/>
      <c r="EM96" s="273"/>
      <c r="EN96" s="273"/>
      <c r="EO96" s="273"/>
      <c r="EP96" s="273"/>
      <c r="EQ96" s="273"/>
      <c r="ER96" s="273"/>
      <c r="ES96" s="273"/>
      <c r="ET96" s="273"/>
      <c r="EU96" s="273"/>
      <c r="EV96" s="273"/>
      <c r="EW96" s="273"/>
      <c r="EX96" s="273"/>
      <c r="EY96" s="273"/>
      <c r="EZ96" s="273"/>
      <c r="FA96" s="273"/>
      <c r="FB96" s="273"/>
      <c r="FC96" s="273"/>
      <c r="FD96" s="273"/>
      <c r="FE96" s="273"/>
      <c r="FF96" s="273"/>
      <c r="FG96" s="273"/>
      <c r="FH96" s="273"/>
      <c r="FI96" s="273"/>
      <c r="FJ96" s="273"/>
      <c r="FK96" s="273"/>
      <c r="FL96" s="273"/>
      <c r="FM96" s="273"/>
      <c r="FN96" s="273"/>
      <c r="FO96" s="273"/>
      <c r="FP96" s="273"/>
      <c r="FQ96" s="273"/>
      <c r="FR96" s="273"/>
      <c r="FS96" s="273"/>
      <c r="FT96" s="273"/>
      <c r="FU96" s="273"/>
      <c r="FV96" s="273"/>
      <c r="FW96" s="273"/>
      <c r="FX96" s="273"/>
      <c r="FY96" s="273"/>
      <c r="FZ96" s="273"/>
      <c r="GA96" s="273"/>
      <c r="GB96" s="273"/>
      <c r="GC96" s="273"/>
      <c r="GD96" s="273"/>
      <c r="GE96" s="273"/>
      <c r="GF96" s="273"/>
      <c r="GG96" s="273"/>
      <c r="GH96" s="273"/>
      <c r="GI96" s="273"/>
      <c r="GJ96" s="273"/>
      <c r="GK96" s="273"/>
      <c r="GL96" s="273"/>
      <c r="GM96" s="273"/>
      <c r="GN96" s="273"/>
      <c r="GO96" s="273"/>
      <c r="GP96" s="273"/>
      <c r="GQ96" s="273"/>
      <c r="GR96" s="273"/>
      <c r="GS96" s="273"/>
      <c r="GT96" s="273"/>
      <c r="GU96" s="273"/>
      <c r="GV96" s="273"/>
      <c r="GW96" s="273"/>
      <c r="GX96" s="273"/>
      <c r="GY96" s="273"/>
      <c r="GZ96" s="273"/>
      <c r="HA96" s="273"/>
      <c r="HB96" s="273"/>
      <c r="HC96" s="273"/>
      <c r="HD96" s="273"/>
      <c r="HE96" s="273"/>
      <c r="HF96" s="273"/>
      <c r="HG96" s="273"/>
      <c r="HH96" s="273"/>
      <c r="HI96" s="273"/>
      <c r="HJ96" s="273"/>
      <c r="HK96" s="273"/>
      <c r="HL96" s="273"/>
      <c r="HM96" s="273"/>
      <c r="HN96" s="273"/>
      <c r="HO96" s="273"/>
      <c r="HP96" s="273"/>
      <c r="HQ96" s="273"/>
      <c r="HR96" s="273"/>
      <c r="HS96" s="273"/>
      <c r="HT96" s="273"/>
      <c r="HU96" s="273"/>
      <c r="HV96" s="273"/>
      <c r="HW96" s="273"/>
      <c r="HX96" s="273"/>
      <c r="HY96" s="273"/>
      <c r="HZ96" s="273"/>
      <c r="IA96" s="273"/>
      <c r="IB96" s="273"/>
      <c r="IC96" s="273"/>
      <c r="ID96" s="273"/>
      <c r="IE96" s="273"/>
      <c r="IF96" s="273"/>
      <c r="IG96" s="273"/>
      <c r="IH96" s="273"/>
      <c r="II96" s="273"/>
      <c r="IJ96" s="273"/>
      <c r="IK96" s="273"/>
      <c r="IL96" s="273"/>
      <c r="IM96" s="273"/>
      <c r="IN96" s="273"/>
      <c r="IO96" s="273"/>
      <c r="IP96" s="273"/>
      <c r="IQ96" s="273"/>
      <c r="IR96" s="273"/>
      <c r="IS96" s="273"/>
      <c r="IT96" s="273"/>
      <c r="IU96" s="273"/>
      <c r="IV96" s="273"/>
      <c r="IW96" s="273"/>
      <c r="IX96" s="273"/>
      <c r="IY96" s="273"/>
      <c r="IZ96" s="273"/>
      <c r="JA96" s="273"/>
      <c r="JB96" s="273"/>
      <c r="JC96" s="273"/>
      <c r="JD96" s="273"/>
      <c r="JE96" s="273"/>
      <c r="JF96" s="273"/>
      <c r="JG96" s="273"/>
      <c r="JH96" s="273"/>
      <c r="JI96" s="273"/>
      <c r="JJ96" s="273"/>
      <c r="JK96" s="273"/>
      <c r="JL96" s="273"/>
      <c r="JM96" s="273"/>
      <c r="JN96" s="273"/>
      <c r="JO96" s="273"/>
      <c r="JP96" s="273"/>
      <c r="JQ96" s="273"/>
      <c r="JR96" s="273"/>
      <c r="JS96" s="273"/>
      <c r="JT96" s="273"/>
      <c r="JU96" s="273"/>
      <c r="JV96" s="273"/>
      <c r="JW96" s="273"/>
      <c r="JX96" s="273"/>
      <c r="JY96" s="273"/>
      <c r="JZ96" s="273"/>
      <c r="KA96" s="273"/>
      <c r="KB96" s="273"/>
      <c r="KC96" s="273"/>
      <c r="KD96" s="273"/>
      <c r="KE96" s="273"/>
      <c r="KF96" s="273"/>
      <c r="KG96" s="273"/>
      <c r="KH96" s="273"/>
      <c r="KI96" s="273"/>
      <c r="KJ96" s="273"/>
      <c r="KK96" s="273"/>
      <c r="KL96" s="273"/>
      <c r="KM96" s="273"/>
      <c r="KN96" s="273"/>
      <c r="KO96" s="273"/>
      <c r="KP96" s="273"/>
      <c r="KQ96" s="273"/>
      <c r="KR96" s="273"/>
      <c r="KS96" s="273"/>
      <c r="KT96" s="273"/>
      <c r="KU96" s="273"/>
      <c r="KV96" s="273"/>
      <c r="KW96" s="273"/>
      <c r="KX96" s="273"/>
      <c r="KY96" s="273"/>
      <c r="KZ96" s="273"/>
      <c r="LA96" s="273"/>
      <c r="LB96" s="273"/>
      <c r="LC96" s="273"/>
      <c r="LD96" s="273"/>
      <c r="LE96" s="273"/>
      <c r="LF96" s="273"/>
      <c r="LG96" s="273"/>
      <c r="LH96" s="273"/>
      <c r="LI96" s="273"/>
      <c r="LJ96" s="273"/>
      <c r="LK96" s="273"/>
      <c r="LL96" s="273"/>
      <c r="LM96" s="273"/>
      <c r="LN96" s="273"/>
      <c r="LO96" s="273"/>
      <c r="LP96" s="273"/>
      <c r="LQ96" s="273"/>
      <c r="LR96" s="273"/>
      <c r="LS96" s="273"/>
      <c r="LT96" s="273"/>
      <c r="LU96" s="273"/>
      <c r="LV96" s="273"/>
      <c r="LW96" s="273"/>
      <c r="LX96" s="273"/>
      <c r="LY96" s="273"/>
      <c r="LZ96" s="273"/>
      <c r="MA96" s="273"/>
      <c r="MB96" s="273"/>
      <c r="MC96" s="273"/>
      <c r="MD96" s="273"/>
      <c r="ME96" s="273"/>
      <c r="MF96" s="273"/>
      <c r="MG96" s="273"/>
      <c r="MH96" s="273"/>
      <c r="MI96" s="273"/>
      <c r="MJ96" s="273"/>
      <c r="MK96" s="273"/>
      <c r="ML96" s="273"/>
      <c r="MM96" s="273"/>
      <c r="MN96" s="273"/>
      <c r="MO96" s="273"/>
      <c r="MP96" s="273"/>
      <c r="MQ96" s="273"/>
      <c r="MR96" s="273"/>
      <c r="MS96" s="273"/>
      <c r="MT96" s="273"/>
      <c r="MU96" s="273"/>
      <c r="MV96" s="273"/>
      <c r="MW96" s="273"/>
      <c r="MX96" s="273"/>
      <c r="MY96" s="273"/>
      <c r="MZ96" s="273"/>
      <c r="NA96" s="273"/>
      <c r="NB96" s="273"/>
      <c r="NC96" s="273"/>
      <c r="ND96" s="273"/>
      <c r="NE96" s="273"/>
      <c r="NF96" s="273"/>
      <c r="NG96" s="273"/>
      <c r="NH96" s="273"/>
      <c r="NI96" s="273"/>
      <c r="NJ96" s="273"/>
      <c r="NK96" s="273"/>
      <c r="NL96" s="273"/>
      <c r="NM96" s="273"/>
      <c r="NN96" s="273"/>
      <c r="NO96" s="273"/>
      <c r="NP96" s="273"/>
      <c r="NQ96" s="273"/>
      <c r="NR96" s="273"/>
      <c r="NS96" s="273"/>
      <c r="NT96" s="273"/>
      <c r="NU96" s="273"/>
      <c r="NV96" s="273"/>
      <c r="NW96" s="273"/>
      <c r="NX96" s="273"/>
      <c r="NY96" s="273"/>
      <c r="NZ96" s="273"/>
      <c r="OA96" s="273"/>
      <c r="OB96" s="273"/>
      <c r="OC96" s="273"/>
      <c r="OD96" s="273"/>
      <c r="OE96" s="273"/>
      <c r="OF96" s="273"/>
      <c r="OG96" s="273"/>
      <c r="OH96" s="273"/>
      <c r="OI96" s="273"/>
      <c r="OJ96" s="273"/>
      <c r="OK96" s="273"/>
      <c r="OL96" s="273"/>
      <c r="OM96" s="273"/>
      <c r="ON96" s="273"/>
      <c r="OO96" s="273"/>
      <c r="OP96" s="273"/>
      <c r="OQ96" s="273"/>
      <c r="OR96" s="273"/>
      <c r="OS96" s="273"/>
      <c r="OT96" s="273"/>
      <c r="OU96" s="273"/>
      <c r="OV96" s="273"/>
      <c r="OW96" s="273"/>
      <c r="OX96" s="273"/>
      <c r="OY96" s="273"/>
      <c r="OZ96" s="273"/>
      <c r="PA96" s="273"/>
      <c r="PB96" s="273"/>
      <c r="PC96" s="273"/>
      <c r="PD96" s="273"/>
      <c r="PE96" s="273"/>
      <c r="PF96" s="273"/>
      <c r="PG96" s="273"/>
      <c r="PH96" s="273"/>
      <c r="PI96" s="273"/>
      <c r="PJ96" s="273"/>
      <c r="PK96" s="273"/>
      <c r="PL96" s="273"/>
      <c r="PM96" s="273"/>
      <c r="PN96" s="273"/>
      <c r="PO96" s="273"/>
      <c r="PP96" s="273"/>
      <c r="PQ96" s="273"/>
      <c r="PR96" s="273"/>
      <c r="PS96" s="273"/>
      <c r="PT96" s="273"/>
      <c r="PU96" s="273"/>
      <c r="PV96" s="273"/>
      <c r="PW96" s="273"/>
      <c r="PX96" s="273"/>
      <c r="PY96" s="273"/>
      <c r="PZ96" s="273"/>
      <c r="QA96" s="273"/>
      <c r="QB96" s="273"/>
      <c r="QC96" s="273"/>
      <c r="QD96" s="273"/>
      <c r="QE96" s="273"/>
      <c r="QF96" s="273"/>
      <c r="QG96" s="273"/>
      <c r="QH96" s="273"/>
      <c r="QI96" s="273"/>
      <c r="QJ96" s="273"/>
      <c r="QK96" s="273"/>
      <c r="QL96" s="273"/>
      <c r="QM96" s="273"/>
      <c r="QN96" s="273"/>
      <c r="QO96" s="273"/>
      <c r="QP96" s="273"/>
      <c r="QQ96" s="273"/>
      <c r="QR96" s="273"/>
      <c r="QS96" s="273"/>
      <c r="QT96" s="273"/>
      <c r="QU96" s="273"/>
      <c r="QV96" s="273"/>
      <c r="QW96" s="273"/>
      <c r="QX96" s="273"/>
      <c r="QY96" s="273"/>
      <c r="QZ96" s="273"/>
      <c r="RA96" s="273"/>
      <c r="RB96" s="273"/>
      <c r="RC96" s="273"/>
      <c r="RD96" s="273"/>
      <c r="RE96" s="273"/>
      <c r="RF96" s="273"/>
      <c r="RG96" s="273"/>
      <c r="RH96" s="273"/>
      <c r="RI96" s="273"/>
      <c r="RJ96" s="273"/>
      <c r="RK96" s="273"/>
      <c r="RL96" s="273"/>
      <c r="RM96" s="273"/>
      <c r="RN96" s="273"/>
      <c r="RO96" s="273"/>
      <c r="RP96" s="273"/>
      <c r="RQ96" s="273"/>
      <c r="RR96" s="273"/>
      <c r="RS96" s="273"/>
      <c r="RT96" s="273"/>
      <c r="RU96" s="273"/>
      <c r="RV96" s="273"/>
      <c r="RW96" s="273"/>
      <c r="RX96" s="273"/>
      <c r="RY96" s="273"/>
      <c r="RZ96" s="273"/>
      <c r="SA96" s="273"/>
      <c r="SB96" s="273"/>
      <c r="SC96" s="273"/>
      <c r="SD96" s="273"/>
      <c r="SE96" s="273"/>
      <c r="SF96" s="273"/>
      <c r="SG96" s="273"/>
      <c r="SH96" s="273"/>
      <c r="SI96" s="273"/>
      <c r="SJ96" s="273"/>
      <c r="SK96" s="273"/>
      <c r="SL96" s="273"/>
      <c r="SM96" s="273"/>
      <c r="SN96" s="273"/>
      <c r="SO96" s="273"/>
      <c r="SP96" s="273"/>
      <c r="SQ96" s="273"/>
      <c r="SR96" s="273"/>
      <c r="SS96" s="273"/>
      <c r="ST96" s="273"/>
      <c r="SU96" s="273"/>
      <c r="SV96" s="273"/>
      <c r="SW96" s="273"/>
      <c r="SX96" s="273"/>
      <c r="SY96" s="273"/>
      <c r="SZ96" s="273"/>
      <c r="TA96" s="273"/>
      <c r="TB96" s="273"/>
      <c r="TC96" s="273"/>
      <c r="TD96" s="273"/>
      <c r="TE96" s="273"/>
      <c r="TF96" s="273"/>
      <c r="TG96" s="273"/>
      <c r="TH96" s="273"/>
      <c r="TI96" s="273"/>
      <c r="TJ96" s="273"/>
      <c r="TK96" s="273"/>
      <c r="TL96" s="273"/>
      <c r="TM96" s="273"/>
      <c r="TN96" s="273"/>
      <c r="TO96" s="273"/>
      <c r="TP96" s="273"/>
      <c r="TQ96" s="273"/>
      <c r="TR96" s="273"/>
      <c r="TS96" s="273"/>
      <c r="TT96" s="273"/>
      <c r="TU96" s="273"/>
      <c r="TV96" s="273"/>
      <c r="TW96" s="273"/>
      <c r="TX96" s="273"/>
      <c r="TY96" s="273"/>
      <c r="TZ96" s="273"/>
      <c r="UA96" s="273"/>
      <c r="UB96" s="273"/>
      <c r="UC96" s="273"/>
      <c r="UD96" s="273"/>
      <c r="UE96" s="273"/>
      <c r="UF96" s="273"/>
      <c r="UG96" s="273"/>
      <c r="UH96" s="273"/>
      <c r="UI96" s="273"/>
      <c r="UJ96" s="273"/>
      <c r="UK96" s="273"/>
      <c r="UL96" s="273"/>
      <c r="UM96" s="273"/>
      <c r="UN96" s="273"/>
      <c r="UO96" s="273"/>
      <c r="UP96" s="273"/>
      <c r="UQ96" s="273"/>
      <c r="UR96" s="273"/>
      <c r="US96" s="273"/>
      <c r="UT96" s="273"/>
      <c r="UU96" s="273"/>
      <c r="UV96" s="273"/>
      <c r="UW96" s="273"/>
      <c r="UX96" s="273"/>
      <c r="UY96" s="273"/>
      <c r="UZ96" s="273"/>
      <c r="VA96" s="273"/>
      <c r="VB96" s="273"/>
      <c r="VC96" s="273"/>
      <c r="VD96" s="273"/>
      <c r="VE96" s="273"/>
      <c r="VF96" s="273"/>
      <c r="VG96" s="273"/>
      <c r="VH96" s="273"/>
      <c r="VI96" s="273"/>
      <c r="VJ96" s="273"/>
      <c r="VK96" s="273"/>
      <c r="VL96" s="273"/>
      <c r="VM96" s="273"/>
      <c r="VN96" s="273"/>
      <c r="VO96" s="273"/>
      <c r="VP96" s="273"/>
      <c r="VQ96" s="273"/>
      <c r="VR96" s="273"/>
      <c r="VS96" s="273"/>
      <c r="VT96" s="273"/>
      <c r="VU96" s="273"/>
      <c r="VV96" s="273"/>
      <c r="VW96" s="273"/>
      <c r="VX96" s="273"/>
      <c r="VY96" s="273"/>
      <c r="VZ96" s="273"/>
      <c r="WA96" s="273"/>
      <c r="WB96" s="273"/>
      <c r="WC96" s="273"/>
      <c r="WD96" s="273"/>
      <c r="WE96" s="273"/>
      <c r="WF96" s="273"/>
      <c r="WG96" s="273"/>
      <c r="WH96" s="273"/>
      <c r="WI96" s="273"/>
      <c r="WJ96" s="273"/>
      <c r="WK96" s="273"/>
      <c r="WL96" s="273"/>
      <c r="WM96" s="273"/>
      <c r="WN96" s="273"/>
      <c r="WO96" s="273"/>
      <c r="WP96" s="273"/>
      <c r="WQ96" s="273"/>
      <c r="WR96" s="273"/>
      <c r="WS96" s="273"/>
      <c r="WT96" s="273"/>
      <c r="WU96" s="273"/>
      <c r="WV96" s="273"/>
      <c r="WW96" s="273"/>
      <c r="WX96" s="273"/>
      <c r="WY96" s="273"/>
      <c r="WZ96" s="273"/>
      <c r="XA96" s="273"/>
      <c r="XB96" s="273"/>
      <c r="XC96" s="273"/>
      <c r="XD96" s="273"/>
      <c r="XE96" s="273"/>
      <c r="XF96" s="273"/>
      <c r="XG96" s="273"/>
      <c r="XH96" s="273"/>
      <c r="XI96" s="273"/>
      <c r="XJ96" s="273"/>
      <c r="XK96" s="273"/>
      <c r="XL96" s="273"/>
      <c r="XM96" s="273"/>
      <c r="XN96" s="273"/>
      <c r="XO96" s="273"/>
      <c r="XP96" s="273"/>
      <c r="XQ96" s="273"/>
      <c r="XR96" s="273"/>
      <c r="XS96" s="273"/>
      <c r="XT96" s="273"/>
      <c r="XU96" s="273"/>
      <c r="XV96" s="273"/>
      <c r="XW96" s="273"/>
      <c r="XX96" s="273"/>
      <c r="XY96" s="273"/>
      <c r="XZ96" s="273"/>
      <c r="YA96" s="273"/>
      <c r="YB96" s="273"/>
      <c r="YC96" s="273"/>
      <c r="YD96" s="273"/>
      <c r="YE96" s="273"/>
      <c r="YF96" s="273"/>
      <c r="YG96" s="273"/>
      <c r="YH96" s="273"/>
      <c r="YI96" s="273"/>
      <c r="YJ96" s="273"/>
      <c r="YK96" s="273"/>
      <c r="YL96" s="273"/>
      <c r="YM96" s="273"/>
      <c r="YN96" s="273"/>
      <c r="YO96" s="273"/>
      <c r="YP96" s="273"/>
      <c r="YQ96" s="273"/>
      <c r="YR96" s="273"/>
      <c r="YS96" s="273"/>
      <c r="YT96" s="273"/>
      <c r="YU96" s="273"/>
      <c r="YV96" s="273"/>
      <c r="YW96" s="273"/>
      <c r="YX96" s="273"/>
      <c r="YY96" s="273"/>
      <c r="YZ96" s="273"/>
      <c r="ZA96" s="273"/>
      <c r="ZB96" s="273"/>
      <c r="ZC96" s="273"/>
      <c r="ZD96" s="273"/>
      <c r="ZE96" s="273"/>
      <c r="ZF96" s="273"/>
      <c r="ZG96" s="273"/>
      <c r="ZH96" s="273"/>
      <c r="ZI96" s="273"/>
      <c r="ZJ96" s="273"/>
      <c r="ZK96" s="273"/>
      <c r="ZL96" s="273"/>
      <c r="ZM96" s="273"/>
      <c r="ZN96" s="273"/>
      <c r="ZO96" s="273"/>
      <c r="ZP96" s="273"/>
      <c r="ZQ96" s="273"/>
      <c r="ZR96" s="273"/>
      <c r="ZS96" s="273"/>
      <c r="ZT96" s="273"/>
      <c r="ZU96" s="273"/>
      <c r="ZV96" s="273"/>
      <c r="ZW96" s="273"/>
      <c r="ZX96" s="273"/>
      <c r="ZY96" s="273"/>
      <c r="ZZ96" s="273"/>
      <c r="AAA96" s="273"/>
      <c r="AAB96" s="273"/>
      <c r="AAC96" s="273"/>
      <c r="AAD96" s="273"/>
      <c r="AAE96" s="273"/>
      <c r="AAF96" s="273"/>
      <c r="AAG96" s="273"/>
      <c r="AAH96" s="273"/>
      <c r="AAI96" s="273"/>
      <c r="AAJ96" s="273"/>
      <c r="AAK96" s="273"/>
      <c r="AAL96" s="273"/>
      <c r="AAM96" s="273"/>
      <c r="AAN96" s="273"/>
      <c r="AAO96" s="273"/>
      <c r="AAP96" s="273"/>
      <c r="AAQ96" s="273"/>
      <c r="AAR96" s="273"/>
      <c r="AAS96" s="273"/>
      <c r="AAT96" s="273"/>
      <c r="AAU96" s="273"/>
      <c r="AAV96" s="273"/>
      <c r="AAW96" s="273"/>
      <c r="AAX96" s="273"/>
      <c r="AAY96" s="273"/>
      <c r="AAZ96" s="273"/>
      <c r="ABA96" s="273"/>
      <c r="ABB96" s="273"/>
      <c r="ABC96" s="273"/>
      <c r="ABD96" s="273"/>
      <c r="ABE96" s="273"/>
      <c r="ABF96" s="273"/>
      <c r="ABG96" s="273"/>
      <c r="ABH96" s="273"/>
      <c r="ABI96" s="273"/>
      <c r="ABJ96" s="273"/>
      <c r="ABK96" s="273"/>
      <c r="ABL96" s="273"/>
      <c r="ABM96" s="273"/>
      <c r="ABN96" s="273"/>
      <c r="ABO96" s="273"/>
      <c r="ABP96" s="273"/>
      <c r="ABQ96" s="273"/>
      <c r="ABR96" s="273"/>
      <c r="ABS96" s="273"/>
      <c r="ABT96" s="273"/>
      <c r="ABU96" s="273"/>
      <c r="ABV96" s="273"/>
      <c r="ABW96" s="273"/>
      <c r="ABX96" s="273"/>
      <c r="ABY96" s="273"/>
      <c r="ABZ96" s="273"/>
      <c r="ACA96" s="273"/>
      <c r="ACB96" s="273"/>
      <c r="ACC96" s="273"/>
      <c r="ACD96" s="273"/>
      <c r="ACE96" s="273"/>
      <c r="ACF96" s="273"/>
      <c r="ACG96" s="273"/>
      <c r="ACH96" s="273"/>
      <c r="ACI96" s="273"/>
      <c r="ACJ96" s="273"/>
      <c r="ACK96" s="273"/>
      <c r="ACL96" s="273"/>
      <c r="ACM96" s="273"/>
      <c r="ACN96" s="273"/>
      <c r="ACO96" s="273"/>
      <c r="ACP96" s="273"/>
      <c r="ACQ96" s="273"/>
      <c r="ACR96" s="273"/>
      <c r="ACS96" s="273"/>
      <c r="ACT96" s="273"/>
      <c r="ACU96" s="273"/>
      <c r="ACV96" s="273"/>
      <c r="ACW96" s="273"/>
      <c r="ACX96" s="273"/>
      <c r="ACY96" s="273"/>
      <c r="ACZ96" s="273"/>
      <c r="ADA96" s="273"/>
      <c r="ADB96" s="273"/>
      <c r="ADC96" s="273"/>
      <c r="ADD96" s="273"/>
      <c r="ADE96" s="273"/>
      <c r="ADF96" s="273"/>
      <c r="ADG96" s="273"/>
      <c r="ADH96" s="273"/>
      <c r="ADI96" s="273"/>
      <c r="ADJ96" s="273"/>
      <c r="ADK96" s="273"/>
      <c r="ADL96" s="273"/>
      <c r="ADM96" s="273"/>
      <c r="ADN96" s="273"/>
      <c r="ADO96" s="273"/>
      <c r="ADP96" s="273"/>
      <c r="ADQ96" s="273"/>
      <c r="ADR96" s="273"/>
      <c r="ADS96" s="273"/>
      <c r="ADT96" s="273"/>
      <c r="ADU96" s="273"/>
      <c r="ADV96" s="273"/>
      <c r="ADW96" s="273"/>
      <c r="ADX96" s="273"/>
      <c r="ADY96" s="273"/>
      <c r="ADZ96" s="273"/>
      <c r="AEA96" s="273"/>
      <c r="AEB96" s="273"/>
      <c r="AEC96" s="273"/>
      <c r="AED96" s="273"/>
      <c r="AEE96" s="273"/>
      <c r="AEF96" s="273"/>
      <c r="AEG96" s="273"/>
      <c r="AEH96" s="273"/>
      <c r="AEI96" s="273"/>
      <c r="AEJ96" s="273"/>
      <c r="AEK96" s="273"/>
      <c r="AEL96" s="273"/>
      <c r="AEM96" s="273"/>
      <c r="AEN96" s="273"/>
      <c r="AEO96" s="273"/>
      <c r="AEP96" s="273"/>
      <c r="AEQ96" s="273"/>
      <c r="AER96" s="273"/>
      <c r="AES96" s="273"/>
      <c r="AET96" s="273"/>
      <c r="AEU96" s="273"/>
      <c r="AEV96" s="273"/>
      <c r="AEW96" s="273"/>
      <c r="AEX96" s="273"/>
      <c r="AEY96" s="273"/>
      <c r="AEZ96" s="273"/>
      <c r="AFA96" s="273"/>
      <c r="AFB96" s="273"/>
      <c r="AFC96" s="273"/>
      <c r="AFD96" s="273"/>
      <c r="AFE96" s="273"/>
      <c r="AFF96" s="273"/>
      <c r="AFG96" s="273"/>
      <c r="AFH96" s="273"/>
      <c r="AFI96" s="273"/>
      <c r="AFJ96" s="273"/>
      <c r="AFK96" s="273"/>
      <c r="AFL96" s="273"/>
      <c r="AFM96" s="273"/>
      <c r="AFN96" s="273"/>
      <c r="AFO96" s="273"/>
      <c r="AFP96" s="273"/>
      <c r="AFQ96" s="273"/>
      <c r="AFR96" s="273"/>
      <c r="AFS96" s="273"/>
      <c r="AFT96" s="273"/>
      <c r="AFU96" s="273"/>
      <c r="AFV96" s="273"/>
      <c r="AFW96" s="273"/>
      <c r="AFX96" s="273"/>
      <c r="AFY96" s="273"/>
      <c r="AFZ96" s="273"/>
      <c r="AGA96" s="273"/>
      <c r="AGB96" s="273"/>
      <c r="AGC96" s="273"/>
      <c r="AGD96" s="273"/>
      <c r="AGE96" s="273"/>
      <c r="AGF96" s="273"/>
      <c r="AGG96" s="273"/>
      <c r="AGH96" s="273"/>
      <c r="AGI96" s="273"/>
      <c r="AGJ96" s="273"/>
      <c r="AGK96" s="273"/>
      <c r="AGL96" s="273"/>
      <c r="AGM96" s="273"/>
      <c r="AGN96" s="273"/>
      <c r="AGO96" s="273"/>
      <c r="AGP96" s="273"/>
      <c r="AGQ96" s="273"/>
      <c r="AGR96" s="273"/>
      <c r="AGS96" s="273"/>
      <c r="AGT96" s="273"/>
      <c r="AGU96" s="273"/>
      <c r="AGV96" s="273"/>
      <c r="AGW96" s="273"/>
      <c r="AGX96" s="273"/>
      <c r="AGY96" s="273"/>
      <c r="AGZ96" s="273"/>
      <c r="AHA96" s="273"/>
      <c r="AHB96" s="273"/>
      <c r="AHC96" s="273"/>
      <c r="AHD96" s="273"/>
      <c r="AHE96" s="273"/>
      <c r="AHF96" s="273"/>
      <c r="AHG96" s="273"/>
      <c r="AHH96" s="273"/>
      <c r="AHI96" s="273"/>
      <c r="AHJ96" s="273"/>
      <c r="AHK96" s="273"/>
      <c r="AHL96" s="273"/>
      <c r="AHM96" s="273"/>
      <c r="AHN96" s="273"/>
      <c r="AHO96" s="273"/>
      <c r="AHP96" s="273"/>
      <c r="AHQ96" s="273"/>
      <c r="AHR96" s="273"/>
      <c r="AHS96" s="273"/>
      <c r="AHT96" s="273"/>
      <c r="AHU96" s="273"/>
      <c r="AHV96" s="273"/>
      <c r="AHW96" s="273"/>
      <c r="AHX96" s="273"/>
      <c r="AHY96" s="273"/>
      <c r="AHZ96" s="273"/>
      <c r="AIA96" s="273"/>
      <c r="AIB96" s="273"/>
      <c r="AIC96" s="273"/>
      <c r="AID96" s="273"/>
      <c r="AIE96" s="273"/>
      <c r="AIF96" s="273"/>
      <c r="AIG96" s="273"/>
      <c r="AIH96" s="273"/>
      <c r="AII96" s="273"/>
      <c r="AIJ96" s="273"/>
      <c r="AIK96" s="273"/>
      <c r="AIL96" s="273"/>
      <c r="AIM96" s="273"/>
      <c r="AIN96" s="273"/>
      <c r="AIO96" s="273"/>
      <c r="AIP96" s="273"/>
      <c r="AIQ96" s="273"/>
      <c r="AIR96" s="273"/>
      <c r="AIS96" s="273"/>
      <c r="AIT96" s="273"/>
      <c r="AIU96" s="273"/>
      <c r="AIV96" s="273"/>
      <c r="AIW96" s="273"/>
      <c r="AIX96" s="273"/>
      <c r="AIY96" s="273"/>
      <c r="AIZ96" s="273"/>
      <c r="AJA96" s="273"/>
      <c r="AJB96" s="273"/>
      <c r="AJC96" s="273"/>
      <c r="AJD96" s="273"/>
      <c r="AJE96" s="273"/>
      <c r="AJF96" s="273"/>
      <c r="AJG96" s="273"/>
      <c r="AJH96" s="273"/>
      <c r="AJI96" s="273"/>
      <c r="AJJ96" s="273"/>
      <c r="AJK96" s="273"/>
      <c r="AJL96" s="273"/>
      <c r="AJM96" s="273"/>
      <c r="AJN96" s="273"/>
      <c r="AJO96" s="273"/>
      <c r="AJP96" s="273"/>
      <c r="AJQ96" s="273"/>
      <c r="AJR96" s="273"/>
      <c r="AJS96" s="273"/>
      <c r="AJT96" s="273"/>
      <c r="AJU96" s="273"/>
      <c r="AJV96" s="273"/>
      <c r="AJW96" s="273"/>
      <c r="AJX96" s="273"/>
      <c r="AJY96" s="273"/>
      <c r="AJZ96" s="273"/>
      <c r="AKA96" s="273"/>
      <c r="AKB96" s="273"/>
      <c r="AKC96" s="273"/>
      <c r="AKD96" s="273"/>
      <c r="AKE96" s="273"/>
      <c r="AKF96" s="273"/>
      <c r="AKG96" s="273"/>
      <c r="AKH96" s="273"/>
      <c r="AKI96" s="273"/>
      <c r="AKJ96" s="273"/>
      <c r="AKK96" s="273"/>
      <c r="AKL96" s="273"/>
      <c r="AKM96" s="273"/>
      <c r="AKN96" s="273"/>
      <c r="AKO96" s="273"/>
      <c r="AKP96" s="273"/>
      <c r="AKQ96" s="273"/>
      <c r="AKR96" s="273"/>
      <c r="AKS96" s="273"/>
      <c r="AKT96" s="273"/>
      <c r="AKU96" s="273"/>
      <c r="AKV96" s="273"/>
      <c r="AKW96" s="273"/>
      <c r="AKX96" s="273"/>
      <c r="AKY96" s="273"/>
      <c r="AKZ96" s="273"/>
      <c r="ALA96" s="273"/>
      <c r="ALB96" s="273"/>
      <c r="ALC96" s="273"/>
      <c r="ALD96" s="273"/>
      <c r="ALE96" s="273"/>
      <c r="ALF96" s="273"/>
      <c r="ALG96" s="273"/>
      <c r="ALH96" s="273"/>
      <c r="ALI96" s="273"/>
      <c r="ALJ96" s="273"/>
      <c r="ALK96" s="273"/>
      <c r="ALL96" s="273"/>
      <c r="ALM96" s="273"/>
      <c r="ALN96" s="273"/>
      <c r="ALO96" s="273"/>
      <c r="ALP96" s="273"/>
      <c r="ALQ96" s="273"/>
      <c r="ALR96" s="273"/>
      <c r="ALS96" s="273"/>
      <c r="ALT96" s="273"/>
      <c r="ALU96" s="273"/>
      <c r="ALV96" s="273"/>
      <c r="ALW96" s="273"/>
      <c r="ALX96" s="273"/>
      <c r="ALY96" s="273"/>
      <c r="ALZ96" s="273"/>
      <c r="AMA96" s="273"/>
      <c r="AMB96" s="273"/>
      <c r="AMC96" s="273"/>
      <c r="AMD96" s="273"/>
      <c r="AME96" s="273"/>
      <c r="AMF96" s="273"/>
      <c r="AMG96" s="273"/>
      <c r="AMH96" s="273"/>
      <c r="AMI96" s="273"/>
      <c r="AMJ96" s="273"/>
    </row>
    <row r="97" spans="1:1024" ht="12.75" customHeight="1" x14ac:dyDescent="0.2">
      <c r="A97" s="341">
        <v>86</v>
      </c>
      <c r="B97" s="342">
        <v>0.25</v>
      </c>
      <c r="C97" s="379"/>
      <c r="D97" s="1623"/>
      <c r="E97" s="344" t="s">
        <v>50</v>
      </c>
      <c r="F97" s="383"/>
      <c r="G97" s="383"/>
      <c r="H97" s="359"/>
      <c r="I97" s="359"/>
      <c r="J97" s="384"/>
      <c r="K97" s="348"/>
      <c r="L97" s="348"/>
      <c r="M97" s="348"/>
      <c r="N97" s="348"/>
      <c r="O97" s="348"/>
      <c r="P97" s="349"/>
      <c r="Q97" s="349"/>
      <c r="R97" s="367"/>
      <c r="S97" s="351"/>
      <c r="T97" s="362">
        <v>86</v>
      </c>
      <c r="U97" s="1626"/>
      <c r="V97" s="363" t="s">
        <v>50</v>
      </c>
      <c r="W97" s="383"/>
      <c r="X97" s="383"/>
      <c r="Y97" s="359"/>
      <c r="Z97" s="359"/>
      <c r="AA97" s="384"/>
      <c r="AB97" s="364"/>
      <c r="AC97" s="355"/>
      <c r="AD97" s="355"/>
      <c r="AE97" s="356"/>
      <c r="AF97" s="365"/>
      <c r="AG97" s="365"/>
      <c r="AH97" s="365"/>
      <c r="AI97" s="365"/>
      <c r="AJ97" s="365"/>
      <c r="AK97" s="365"/>
      <c r="AL97" s="365"/>
      <c r="AM97" s="365"/>
      <c r="AN97" s="365"/>
      <c r="AO97" s="365"/>
      <c r="AP97" s="365"/>
      <c r="AQ97" s="365"/>
      <c r="AR97" s="358"/>
      <c r="AS97" s="358"/>
      <c r="AT97" s="359"/>
      <c r="AU97" s="359"/>
      <c r="AV97" s="359"/>
      <c r="AW97" s="359"/>
      <c r="AX97" s="359"/>
      <c r="AY97" s="359"/>
      <c r="AZ97" s="359"/>
      <c r="BA97" s="359"/>
      <c r="BB97" s="364"/>
      <c r="BC97" s="382"/>
      <c r="BD97" s="355"/>
      <c r="BE97" s="355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T97" s="273"/>
      <c r="BU97" s="273"/>
      <c r="BV97" s="273"/>
      <c r="BW97" s="273"/>
      <c r="BX97" s="273"/>
      <c r="BY97" s="273"/>
      <c r="BZ97" s="273"/>
      <c r="CA97" s="273"/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CZ97" s="273"/>
      <c r="DA97" s="273"/>
      <c r="DB97" s="273"/>
      <c r="DC97" s="273"/>
      <c r="DD97" s="273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  <c r="EC97" s="273"/>
      <c r="ED97" s="273"/>
      <c r="EE97" s="273"/>
      <c r="EF97" s="273"/>
      <c r="EG97" s="273"/>
      <c r="EH97" s="273"/>
      <c r="EI97" s="273"/>
      <c r="EJ97" s="273"/>
      <c r="EK97" s="273"/>
      <c r="EL97" s="273"/>
      <c r="EM97" s="273"/>
      <c r="EN97" s="273"/>
      <c r="EO97" s="273"/>
      <c r="EP97" s="273"/>
      <c r="EQ97" s="273"/>
      <c r="ER97" s="273"/>
      <c r="ES97" s="273"/>
      <c r="ET97" s="273"/>
      <c r="EU97" s="273"/>
      <c r="EV97" s="273"/>
      <c r="EW97" s="273"/>
      <c r="EX97" s="273"/>
      <c r="EY97" s="273"/>
      <c r="EZ97" s="273"/>
      <c r="FA97" s="273"/>
      <c r="FB97" s="273"/>
      <c r="FC97" s="273"/>
      <c r="FD97" s="273"/>
      <c r="FE97" s="273"/>
      <c r="FF97" s="273"/>
      <c r="FG97" s="273"/>
      <c r="FH97" s="273"/>
      <c r="FI97" s="273"/>
      <c r="FJ97" s="273"/>
      <c r="FK97" s="273"/>
      <c r="FL97" s="273"/>
      <c r="FM97" s="273"/>
      <c r="FN97" s="273"/>
      <c r="FO97" s="273"/>
      <c r="FP97" s="273"/>
      <c r="FQ97" s="273"/>
      <c r="FR97" s="273"/>
      <c r="FS97" s="273"/>
      <c r="FT97" s="273"/>
      <c r="FU97" s="273"/>
      <c r="FV97" s="273"/>
      <c r="FW97" s="273"/>
      <c r="FX97" s="273"/>
      <c r="FY97" s="273"/>
      <c r="FZ97" s="273"/>
      <c r="GA97" s="273"/>
      <c r="GB97" s="273"/>
      <c r="GC97" s="273"/>
      <c r="GD97" s="273"/>
      <c r="GE97" s="273"/>
      <c r="GF97" s="273"/>
      <c r="GG97" s="273"/>
      <c r="GH97" s="273"/>
      <c r="GI97" s="273"/>
      <c r="GJ97" s="273"/>
      <c r="GK97" s="273"/>
      <c r="GL97" s="273"/>
      <c r="GM97" s="273"/>
      <c r="GN97" s="273"/>
      <c r="GO97" s="273"/>
      <c r="GP97" s="273"/>
      <c r="GQ97" s="273"/>
      <c r="GR97" s="273"/>
      <c r="GS97" s="273"/>
      <c r="GT97" s="273"/>
      <c r="GU97" s="273"/>
      <c r="GV97" s="273"/>
      <c r="GW97" s="273"/>
      <c r="GX97" s="273"/>
      <c r="GY97" s="273"/>
      <c r="GZ97" s="273"/>
      <c r="HA97" s="273"/>
      <c r="HB97" s="273"/>
      <c r="HC97" s="273"/>
      <c r="HD97" s="273"/>
      <c r="HE97" s="273"/>
      <c r="HF97" s="273"/>
      <c r="HG97" s="273"/>
      <c r="HH97" s="273"/>
      <c r="HI97" s="273"/>
      <c r="HJ97" s="273"/>
      <c r="HK97" s="273"/>
      <c r="HL97" s="273"/>
      <c r="HM97" s="273"/>
      <c r="HN97" s="273"/>
      <c r="HO97" s="273"/>
      <c r="HP97" s="273"/>
      <c r="HQ97" s="273"/>
      <c r="HR97" s="273"/>
      <c r="HS97" s="273"/>
      <c r="HT97" s="273"/>
      <c r="HU97" s="273"/>
      <c r="HV97" s="273"/>
      <c r="HW97" s="273"/>
      <c r="HX97" s="273"/>
      <c r="HY97" s="273"/>
      <c r="HZ97" s="273"/>
      <c r="IA97" s="273"/>
      <c r="IB97" s="273"/>
      <c r="IC97" s="273"/>
      <c r="ID97" s="273"/>
      <c r="IE97" s="273"/>
      <c r="IF97" s="273"/>
      <c r="IG97" s="273"/>
      <c r="IH97" s="273"/>
      <c r="II97" s="273"/>
      <c r="IJ97" s="273"/>
      <c r="IK97" s="273"/>
      <c r="IL97" s="273"/>
      <c r="IM97" s="273"/>
      <c r="IN97" s="273"/>
      <c r="IO97" s="273"/>
      <c r="IP97" s="273"/>
      <c r="IQ97" s="273"/>
      <c r="IR97" s="273"/>
      <c r="IS97" s="273"/>
      <c r="IT97" s="273"/>
      <c r="IU97" s="273"/>
      <c r="IV97" s="273"/>
      <c r="IW97" s="273"/>
      <c r="IX97" s="273"/>
      <c r="IY97" s="273"/>
      <c r="IZ97" s="273"/>
      <c r="JA97" s="273"/>
      <c r="JB97" s="273"/>
      <c r="JC97" s="273"/>
      <c r="JD97" s="273"/>
      <c r="JE97" s="273"/>
      <c r="JF97" s="273"/>
      <c r="JG97" s="273"/>
      <c r="JH97" s="273"/>
      <c r="JI97" s="273"/>
      <c r="JJ97" s="273"/>
      <c r="JK97" s="273"/>
      <c r="JL97" s="273"/>
      <c r="JM97" s="273"/>
      <c r="JN97" s="273"/>
      <c r="JO97" s="273"/>
      <c r="JP97" s="273"/>
      <c r="JQ97" s="273"/>
      <c r="JR97" s="273"/>
      <c r="JS97" s="273"/>
      <c r="JT97" s="273"/>
      <c r="JU97" s="273"/>
      <c r="JV97" s="273"/>
      <c r="JW97" s="273"/>
      <c r="JX97" s="273"/>
      <c r="JY97" s="273"/>
      <c r="JZ97" s="273"/>
      <c r="KA97" s="273"/>
      <c r="KB97" s="273"/>
      <c r="KC97" s="273"/>
      <c r="KD97" s="273"/>
      <c r="KE97" s="273"/>
      <c r="KF97" s="273"/>
      <c r="KG97" s="273"/>
      <c r="KH97" s="273"/>
      <c r="KI97" s="273"/>
      <c r="KJ97" s="273"/>
      <c r="KK97" s="273"/>
      <c r="KL97" s="273"/>
      <c r="KM97" s="273"/>
      <c r="KN97" s="273"/>
      <c r="KO97" s="273"/>
      <c r="KP97" s="273"/>
      <c r="KQ97" s="273"/>
      <c r="KR97" s="273"/>
      <c r="KS97" s="273"/>
      <c r="KT97" s="273"/>
      <c r="KU97" s="273"/>
      <c r="KV97" s="273"/>
      <c r="KW97" s="273"/>
      <c r="KX97" s="273"/>
      <c r="KY97" s="273"/>
      <c r="KZ97" s="273"/>
      <c r="LA97" s="273"/>
      <c r="LB97" s="273"/>
      <c r="LC97" s="273"/>
      <c r="LD97" s="273"/>
      <c r="LE97" s="273"/>
      <c r="LF97" s="273"/>
      <c r="LG97" s="273"/>
      <c r="LH97" s="273"/>
      <c r="LI97" s="273"/>
      <c r="LJ97" s="273"/>
      <c r="LK97" s="273"/>
      <c r="LL97" s="273"/>
      <c r="LM97" s="273"/>
      <c r="LN97" s="273"/>
      <c r="LO97" s="273"/>
      <c r="LP97" s="273"/>
      <c r="LQ97" s="273"/>
      <c r="LR97" s="273"/>
      <c r="LS97" s="273"/>
      <c r="LT97" s="273"/>
      <c r="LU97" s="273"/>
      <c r="LV97" s="273"/>
      <c r="LW97" s="273"/>
      <c r="LX97" s="273"/>
      <c r="LY97" s="273"/>
      <c r="LZ97" s="273"/>
      <c r="MA97" s="273"/>
      <c r="MB97" s="273"/>
      <c r="MC97" s="273"/>
      <c r="MD97" s="273"/>
      <c r="ME97" s="273"/>
      <c r="MF97" s="273"/>
      <c r="MG97" s="273"/>
      <c r="MH97" s="273"/>
      <c r="MI97" s="273"/>
      <c r="MJ97" s="273"/>
      <c r="MK97" s="273"/>
      <c r="ML97" s="273"/>
      <c r="MM97" s="273"/>
      <c r="MN97" s="273"/>
      <c r="MO97" s="273"/>
      <c r="MP97" s="273"/>
      <c r="MQ97" s="273"/>
      <c r="MR97" s="273"/>
      <c r="MS97" s="273"/>
      <c r="MT97" s="273"/>
      <c r="MU97" s="273"/>
      <c r="MV97" s="273"/>
      <c r="MW97" s="273"/>
      <c r="MX97" s="273"/>
      <c r="MY97" s="273"/>
      <c r="MZ97" s="273"/>
      <c r="NA97" s="273"/>
      <c r="NB97" s="273"/>
      <c r="NC97" s="273"/>
      <c r="ND97" s="273"/>
      <c r="NE97" s="273"/>
      <c r="NF97" s="273"/>
      <c r="NG97" s="273"/>
      <c r="NH97" s="273"/>
      <c r="NI97" s="273"/>
      <c r="NJ97" s="273"/>
      <c r="NK97" s="273"/>
      <c r="NL97" s="273"/>
      <c r="NM97" s="273"/>
      <c r="NN97" s="273"/>
      <c r="NO97" s="273"/>
      <c r="NP97" s="273"/>
      <c r="NQ97" s="273"/>
      <c r="NR97" s="273"/>
      <c r="NS97" s="273"/>
      <c r="NT97" s="273"/>
      <c r="NU97" s="273"/>
      <c r="NV97" s="273"/>
      <c r="NW97" s="273"/>
      <c r="NX97" s="273"/>
      <c r="NY97" s="273"/>
      <c r="NZ97" s="273"/>
      <c r="OA97" s="273"/>
      <c r="OB97" s="273"/>
      <c r="OC97" s="273"/>
      <c r="OD97" s="273"/>
      <c r="OE97" s="273"/>
      <c r="OF97" s="273"/>
      <c r="OG97" s="273"/>
      <c r="OH97" s="273"/>
      <c r="OI97" s="273"/>
      <c r="OJ97" s="273"/>
      <c r="OK97" s="273"/>
      <c r="OL97" s="273"/>
      <c r="OM97" s="273"/>
      <c r="ON97" s="273"/>
      <c r="OO97" s="273"/>
      <c r="OP97" s="273"/>
      <c r="OQ97" s="273"/>
      <c r="OR97" s="273"/>
      <c r="OS97" s="273"/>
      <c r="OT97" s="273"/>
      <c r="OU97" s="273"/>
      <c r="OV97" s="273"/>
      <c r="OW97" s="273"/>
      <c r="OX97" s="273"/>
      <c r="OY97" s="273"/>
      <c r="OZ97" s="273"/>
      <c r="PA97" s="273"/>
      <c r="PB97" s="273"/>
      <c r="PC97" s="273"/>
      <c r="PD97" s="273"/>
      <c r="PE97" s="273"/>
      <c r="PF97" s="273"/>
      <c r="PG97" s="273"/>
      <c r="PH97" s="273"/>
      <c r="PI97" s="273"/>
      <c r="PJ97" s="273"/>
      <c r="PK97" s="273"/>
      <c r="PL97" s="273"/>
      <c r="PM97" s="273"/>
      <c r="PN97" s="273"/>
      <c r="PO97" s="273"/>
      <c r="PP97" s="273"/>
      <c r="PQ97" s="273"/>
      <c r="PR97" s="273"/>
      <c r="PS97" s="273"/>
      <c r="PT97" s="273"/>
      <c r="PU97" s="273"/>
      <c r="PV97" s="273"/>
      <c r="PW97" s="273"/>
      <c r="PX97" s="273"/>
      <c r="PY97" s="273"/>
      <c r="PZ97" s="273"/>
      <c r="QA97" s="273"/>
      <c r="QB97" s="273"/>
      <c r="QC97" s="273"/>
      <c r="QD97" s="273"/>
      <c r="QE97" s="273"/>
      <c r="QF97" s="273"/>
      <c r="QG97" s="273"/>
      <c r="QH97" s="273"/>
      <c r="QI97" s="273"/>
      <c r="QJ97" s="273"/>
      <c r="QK97" s="273"/>
      <c r="QL97" s="273"/>
      <c r="QM97" s="273"/>
      <c r="QN97" s="273"/>
      <c r="QO97" s="273"/>
      <c r="QP97" s="273"/>
      <c r="QQ97" s="273"/>
      <c r="QR97" s="273"/>
      <c r="QS97" s="273"/>
      <c r="QT97" s="273"/>
      <c r="QU97" s="273"/>
      <c r="QV97" s="273"/>
      <c r="QW97" s="273"/>
      <c r="QX97" s="273"/>
      <c r="QY97" s="273"/>
      <c r="QZ97" s="273"/>
      <c r="RA97" s="273"/>
      <c r="RB97" s="273"/>
      <c r="RC97" s="273"/>
      <c r="RD97" s="273"/>
      <c r="RE97" s="273"/>
      <c r="RF97" s="273"/>
      <c r="RG97" s="273"/>
      <c r="RH97" s="273"/>
      <c r="RI97" s="273"/>
      <c r="RJ97" s="273"/>
      <c r="RK97" s="273"/>
      <c r="RL97" s="273"/>
      <c r="RM97" s="273"/>
      <c r="RN97" s="273"/>
      <c r="RO97" s="273"/>
      <c r="RP97" s="273"/>
      <c r="RQ97" s="273"/>
      <c r="RR97" s="273"/>
      <c r="RS97" s="273"/>
      <c r="RT97" s="273"/>
      <c r="RU97" s="273"/>
      <c r="RV97" s="273"/>
      <c r="RW97" s="273"/>
      <c r="RX97" s="273"/>
      <c r="RY97" s="273"/>
      <c r="RZ97" s="273"/>
      <c r="SA97" s="273"/>
      <c r="SB97" s="273"/>
      <c r="SC97" s="273"/>
      <c r="SD97" s="273"/>
      <c r="SE97" s="273"/>
      <c r="SF97" s="273"/>
      <c r="SG97" s="273"/>
      <c r="SH97" s="273"/>
      <c r="SI97" s="273"/>
      <c r="SJ97" s="273"/>
      <c r="SK97" s="273"/>
      <c r="SL97" s="273"/>
      <c r="SM97" s="273"/>
      <c r="SN97" s="273"/>
      <c r="SO97" s="273"/>
      <c r="SP97" s="273"/>
      <c r="SQ97" s="273"/>
      <c r="SR97" s="273"/>
      <c r="SS97" s="273"/>
      <c r="ST97" s="273"/>
      <c r="SU97" s="273"/>
      <c r="SV97" s="273"/>
      <c r="SW97" s="273"/>
      <c r="SX97" s="273"/>
      <c r="SY97" s="273"/>
      <c r="SZ97" s="273"/>
      <c r="TA97" s="273"/>
      <c r="TB97" s="273"/>
      <c r="TC97" s="273"/>
      <c r="TD97" s="273"/>
      <c r="TE97" s="273"/>
      <c r="TF97" s="273"/>
      <c r="TG97" s="273"/>
      <c r="TH97" s="273"/>
      <c r="TI97" s="273"/>
      <c r="TJ97" s="273"/>
      <c r="TK97" s="273"/>
      <c r="TL97" s="273"/>
      <c r="TM97" s="273"/>
      <c r="TN97" s="273"/>
      <c r="TO97" s="273"/>
      <c r="TP97" s="273"/>
      <c r="TQ97" s="273"/>
      <c r="TR97" s="273"/>
      <c r="TS97" s="273"/>
      <c r="TT97" s="273"/>
      <c r="TU97" s="273"/>
      <c r="TV97" s="273"/>
      <c r="TW97" s="273"/>
      <c r="TX97" s="273"/>
      <c r="TY97" s="273"/>
      <c r="TZ97" s="273"/>
      <c r="UA97" s="273"/>
      <c r="UB97" s="273"/>
      <c r="UC97" s="273"/>
      <c r="UD97" s="273"/>
      <c r="UE97" s="273"/>
      <c r="UF97" s="273"/>
      <c r="UG97" s="273"/>
      <c r="UH97" s="273"/>
      <c r="UI97" s="273"/>
      <c r="UJ97" s="273"/>
      <c r="UK97" s="273"/>
      <c r="UL97" s="273"/>
      <c r="UM97" s="273"/>
      <c r="UN97" s="273"/>
      <c r="UO97" s="273"/>
      <c r="UP97" s="273"/>
      <c r="UQ97" s="273"/>
      <c r="UR97" s="273"/>
      <c r="US97" s="273"/>
      <c r="UT97" s="273"/>
      <c r="UU97" s="273"/>
      <c r="UV97" s="273"/>
      <c r="UW97" s="273"/>
      <c r="UX97" s="273"/>
      <c r="UY97" s="273"/>
      <c r="UZ97" s="273"/>
      <c r="VA97" s="273"/>
      <c r="VB97" s="273"/>
      <c r="VC97" s="273"/>
      <c r="VD97" s="273"/>
      <c r="VE97" s="273"/>
      <c r="VF97" s="273"/>
      <c r="VG97" s="273"/>
      <c r="VH97" s="273"/>
      <c r="VI97" s="273"/>
      <c r="VJ97" s="273"/>
      <c r="VK97" s="273"/>
      <c r="VL97" s="273"/>
      <c r="VM97" s="273"/>
      <c r="VN97" s="273"/>
      <c r="VO97" s="273"/>
      <c r="VP97" s="273"/>
      <c r="VQ97" s="273"/>
      <c r="VR97" s="273"/>
      <c r="VS97" s="273"/>
      <c r="VT97" s="273"/>
      <c r="VU97" s="273"/>
      <c r="VV97" s="273"/>
      <c r="VW97" s="273"/>
      <c r="VX97" s="273"/>
      <c r="VY97" s="273"/>
      <c r="VZ97" s="273"/>
      <c r="WA97" s="273"/>
      <c r="WB97" s="273"/>
      <c r="WC97" s="273"/>
      <c r="WD97" s="273"/>
      <c r="WE97" s="273"/>
      <c r="WF97" s="273"/>
      <c r="WG97" s="273"/>
      <c r="WH97" s="273"/>
      <c r="WI97" s="273"/>
      <c r="WJ97" s="273"/>
      <c r="WK97" s="273"/>
      <c r="WL97" s="273"/>
      <c r="WM97" s="273"/>
      <c r="WN97" s="273"/>
      <c r="WO97" s="273"/>
      <c r="WP97" s="273"/>
      <c r="WQ97" s="273"/>
      <c r="WR97" s="273"/>
      <c r="WS97" s="273"/>
      <c r="WT97" s="273"/>
      <c r="WU97" s="273"/>
      <c r="WV97" s="273"/>
      <c r="WW97" s="273"/>
      <c r="WX97" s="273"/>
      <c r="WY97" s="273"/>
      <c r="WZ97" s="273"/>
      <c r="XA97" s="273"/>
      <c r="XB97" s="273"/>
      <c r="XC97" s="273"/>
      <c r="XD97" s="273"/>
      <c r="XE97" s="273"/>
      <c r="XF97" s="273"/>
      <c r="XG97" s="273"/>
      <c r="XH97" s="273"/>
      <c r="XI97" s="273"/>
      <c r="XJ97" s="273"/>
      <c r="XK97" s="273"/>
      <c r="XL97" s="273"/>
      <c r="XM97" s="273"/>
      <c r="XN97" s="273"/>
      <c r="XO97" s="273"/>
      <c r="XP97" s="273"/>
      <c r="XQ97" s="273"/>
      <c r="XR97" s="273"/>
      <c r="XS97" s="273"/>
      <c r="XT97" s="273"/>
      <c r="XU97" s="273"/>
      <c r="XV97" s="273"/>
      <c r="XW97" s="273"/>
      <c r="XX97" s="273"/>
      <c r="XY97" s="273"/>
      <c r="XZ97" s="273"/>
      <c r="YA97" s="273"/>
      <c r="YB97" s="273"/>
      <c r="YC97" s="273"/>
      <c r="YD97" s="273"/>
      <c r="YE97" s="273"/>
      <c r="YF97" s="273"/>
      <c r="YG97" s="273"/>
      <c r="YH97" s="273"/>
      <c r="YI97" s="273"/>
      <c r="YJ97" s="273"/>
      <c r="YK97" s="273"/>
      <c r="YL97" s="273"/>
      <c r="YM97" s="273"/>
      <c r="YN97" s="273"/>
      <c r="YO97" s="273"/>
      <c r="YP97" s="273"/>
      <c r="YQ97" s="273"/>
      <c r="YR97" s="273"/>
      <c r="YS97" s="273"/>
      <c r="YT97" s="273"/>
      <c r="YU97" s="273"/>
      <c r="YV97" s="273"/>
      <c r="YW97" s="273"/>
      <c r="YX97" s="273"/>
      <c r="YY97" s="273"/>
      <c r="YZ97" s="273"/>
      <c r="ZA97" s="273"/>
      <c r="ZB97" s="273"/>
      <c r="ZC97" s="273"/>
      <c r="ZD97" s="273"/>
      <c r="ZE97" s="273"/>
      <c r="ZF97" s="273"/>
      <c r="ZG97" s="273"/>
      <c r="ZH97" s="273"/>
      <c r="ZI97" s="273"/>
      <c r="ZJ97" s="273"/>
      <c r="ZK97" s="273"/>
      <c r="ZL97" s="273"/>
      <c r="ZM97" s="273"/>
      <c r="ZN97" s="273"/>
      <c r="ZO97" s="273"/>
      <c r="ZP97" s="273"/>
      <c r="ZQ97" s="273"/>
      <c r="ZR97" s="273"/>
      <c r="ZS97" s="273"/>
      <c r="ZT97" s="273"/>
      <c r="ZU97" s="273"/>
      <c r="ZV97" s="273"/>
      <c r="ZW97" s="273"/>
      <c r="ZX97" s="273"/>
      <c r="ZY97" s="273"/>
      <c r="ZZ97" s="273"/>
      <c r="AAA97" s="273"/>
      <c r="AAB97" s="273"/>
      <c r="AAC97" s="273"/>
      <c r="AAD97" s="273"/>
      <c r="AAE97" s="273"/>
      <c r="AAF97" s="273"/>
      <c r="AAG97" s="273"/>
      <c r="AAH97" s="273"/>
      <c r="AAI97" s="273"/>
      <c r="AAJ97" s="273"/>
      <c r="AAK97" s="273"/>
      <c r="AAL97" s="273"/>
      <c r="AAM97" s="273"/>
      <c r="AAN97" s="273"/>
      <c r="AAO97" s="273"/>
      <c r="AAP97" s="273"/>
      <c r="AAQ97" s="273"/>
      <c r="AAR97" s="273"/>
      <c r="AAS97" s="273"/>
      <c r="AAT97" s="273"/>
      <c r="AAU97" s="273"/>
      <c r="AAV97" s="273"/>
      <c r="AAW97" s="273"/>
      <c r="AAX97" s="273"/>
      <c r="AAY97" s="273"/>
      <c r="AAZ97" s="273"/>
      <c r="ABA97" s="273"/>
      <c r="ABB97" s="273"/>
      <c r="ABC97" s="273"/>
      <c r="ABD97" s="273"/>
      <c r="ABE97" s="273"/>
      <c r="ABF97" s="273"/>
      <c r="ABG97" s="273"/>
      <c r="ABH97" s="273"/>
      <c r="ABI97" s="273"/>
      <c r="ABJ97" s="273"/>
      <c r="ABK97" s="273"/>
      <c r="ABL97" s="273"/>
      <c r="ABM97" s="273"/>
      <c r="ABN97" s="273"/>
      <c r="ABO97" s="273"/>
      <c r="ABP97" s="273"/>
      <c r="ABQ97" s="273"/>
      <c r="ABR97" s="273"/>
      <c r="ABS97" s="273"/>
      <c r="ABT97" s="273"/>
      <c r="ABU97" s="273"/>
      <c r="ABV97" s="273"/>
      <c r="ABW97" s="273"/>
      <c r="ABX97" s="273"/>
      <c r="ABY97" s="273"/>
      <c r="ABZ97" s="273"/>
      <c r="ACA97" s="273"/>
      <c r="ACB97" s="273"/>
      <c r="ACC97" s="273"/>
      <c r="ACD97" s="273"/>
      <c r="ACE97" s="273"/>
      <c r="ACF97" s="273"/>
      <c r="ACG97" s="273"/>
      <c r="ACH97" s="273"/>
      <c r="ACI97" s="273"/>
      <c r="ACJ97" s="273"/>
      <c r="ACK97" s="273"/>
      <c r="ACL97" s="273"/>
      <c r="ACM97" s="273"/>
      <c r="ACN97" s="273"/>
      <c r="ACO97" s="273"/>
      <c r="ACP97" s="273"/>
      <c r="ACQ97" s="273"/>
      <c r="ACR97" s="273"/>
      <c r="ACS97" s="273"/>
      <c r="ACT97" s="273"/>
      <c r="ACU97" s="273"/>
      <c r="ACV97" s="273"/>
      <c r="ACW97" s="273"/>
      <c r="ACX97" s="273"/>
      <c r="ACY97" s="273"/>
      <c r="ACZ97" s="273"/>
      <c r="ADA97" s="273"/>
      <c r="ADB97" s="273"/>
      <c r="ADC97" s="273"/>
      <c r="ADD97" s="273"/>
      <c r="ADE97" s="273"/>
      <c r="ADF97" s="273"/>
      <c r="ADG97" s="273"/>
      <c r="ADH97" s="273"/>
      <c r="ADI97" s="273"/>
      <c r="ADJ97" s="273"/>
      <c r="ADK97" s="273"/>
      <c r="ADL97" s="273"/>
      <c r="ADM97" s="273"/>
      <c r="ADN97" s="273"/>
      <c r="ADO97" s="273"/>
      <c r="ADP97" s="273"/>
      <c r="ADQ97" s="273"/>
      <c r="ADR97" s="273"/>
      <c r="ADS97" s="273"/>
      <c r="ADT97" s="273"/>
      <c r="ADU97" s="273"/>
      <c r="ADV97" s="273"/>
      <c r="ADW97" s="273"/>
      <c r="ADX97" s="273"/>
      <c r="ADY97" s="273"/>
      <c r="ADZ97" s="273"/>
      <c r="AEA97" s="273"/>
      <c r="AEB97" s="273"/>
      <c r="AEC97" s="273"/>
      <c r="AED97" s="273"/>
      <c r="AEE97" s="273"/>
      <c r="AEF97" s="273"/>
      <c r="AEG97" s="273"/>
      <c r="AEH97" s="273"/>
      <c r="AEI97" s="273"/>
      <c r="AEJ97" s="273"/>
      <c r="AEK97" s="273"/>
      <c r="AEL97" s="273"/>
      <c r="AEM97" s="273"/>
      <c r="AEN97" s="273"/>
      <c r="AEO97" s="273"/>
      <c r="AEP97" s="273"/>
      <c r="AEQ97" s="273"/>
      <c r="AER97" s="273"/>
      <c r="AES97" s="273"/>
      <c r="AET97" s="273"/>
      <c r="AEU97" s="273"/>
      <c r="AEV97" s="273"/>
      <c r="AEW97" s="273"/>
      <c r="AEX97" s="273"/>
      <c r="AEY97" s="273"/>
      <c r="AEZ97" s="273"/>
      <c r="AFA97" s="273"/>
      <c r="AFB97" s="273"/>
      <c r="AFC97" s="273"/>
      <c r="AFD97" s="273"/>
      <c r="AFE97" s="273"/>
      <c r="AFF97" s="273"/>
      <c r="AFG97" s="273"/>
      <c r="AFH97" s="273"/>
      <c r="AFI97" s="273"/>
      <c r="AFJ97" s="273"/>
      <c r="AFK97" s="273"/>
      <c r="AFL97" s="273"/>
      <c r="AFM97" s="273"/>
      <c r="AFN97" s="273"/>
      <c r="AFO97" s="273"/>
      <c r="AFP97" s="273"/>
      <c r="AFQ97" s="273"/>
      <c r="AFR97" s="273"/>
      <c r="AFS97" s="273"/>
      <c r="AFT97" s="273"/>
      <c r="AFU97" s="273"/>
      <c r="AFV97" s="273"/>
      <c r="AFW97" s="273"/>
      <c r="AFX97" s="273"/>
      <c r="AFY97" s="273"/>
      <c r="AFZ97" s="273"/>
      <c r="AGA97" s="273"/>
      <c r="AGB97" s="273"/>
      <c r="AGC97" s="273"/>
      <c r="AGD97" s="273"/>
      <c r="AGE97" s="273"/>
      <c r="AGF97" s="273"/>
      <c r="AGG97" s="273"/>
      <c r="AGH97" s="273"/>
      <c r="AGI97" s="273"/>
      <c r="AGJ97" s="273"/>
      <c r="AGK97" s="273"/>
      <c r="AGL97" s="273"/>
      <c r="AGM97" s="273"/>
      <c r="AGN97" s="273"/>
      <c r="AGO97" s="273"/>
      <c r="AGP97" s="273"/>
      <c r="AGQ97" s="273"/>
      <c r="AGR97" s="273"/>
      <c r="AGS97" s="273"/>
      <c r="AGT97" s="273"/>
      <c r="AGU97" s="273"/>
      <c r="AGV97" s="273"/>
      <c r="AGW97" s="273"/>
      <c r="AGX97" s="273"/>
      <c r="AGY97" s="273"/>
      <c r="AGZ97" s="273"/>
      <c r="AHA97" s="273"/>
      <c r="AHB97" s="273"/>
      <c r="AHC97" s="273"/>
      <c r="AHD97" s="273"/>
      <c r="AHE97" s="273"/>
      <c r="AHF97" s="273"/>
      <c r="AHG97" s="273"/>
      <c r="AHH97" s="273"/>
      <c r="AHI97" s="273"/>
      <c r="AHJ97" s="273"/>
      <c r="AHK97" s="273"/>
      <c r="AHL97" s="273"/>
      <c r="AHM97" s="273"/>
      <c r="AHN97" s="273"/>
      <c r="AHO97" s="273"/>
      <c r="AHP97" s="273"/>
      <c r="AHQ97" s="273"/>
      <c r="AHR97" s="273"/>
      <c r="AHS97" s="273"/>
      <c r="AHT97" s="273"/>
      <c r="AHU97" s="273"/>
      <c r="AHV97" s="273"/>
      <c r="AHW97" s="273"/>
      <c r="AHX97" s="273"/>
      <c r="AHY97" s="273"/>
      <c r="AHZ97" s="273"/>
      <c r="AIA97" s="273"/>
      <c r="AIB97" s="273"/>
      <c r="AIC97" s="273"/>
      <c r="AID97" s="273"/>
      <c r="AIE97" s="273"/>
      <c r="AIF97" s="273"/>
      <c r="AIG97" s="273"/>
      <c r="AIH97" s="273"/>
      <c r="AII97" s="273"/>
      <c r="AIJ97" s="273"/>
      <c r="AIK97" s="273"/>
      <c r="AIL97" s="273"/>
      <c r="AIM97" s="273"/>
      <c r="AIN97" s="273"/>
      <c r="AIO97" s="273"/>
      <c r="AIP97" s="273"/>
      <c r="AIQ97" s="273"/>
      <c r="AIR97" s="273"/>
      <c r="AIS97" s="273"/>
      <c r="AIT97" s="273"/>
      <c r="AIU97" s="273"/>
      <c r="AIV97" s="273"/>
      <c r="AIW97" s="273"/>
      <c r="AIX97" s="273"/>
      <c r="AIY97" s="273"/>
      <c r="AIZ97" s="273"/>
      <c r="AJA97" s="273"/>
      <c r="AJB97" s="273"/>
      <c r="AJC97" s="273"/>
      <c r="AJD97" s="273"/>
      <c r="AJE97" s="273"/>
      <c r="AJF97" s="273"/>
      <c r="AJG97" s="273"/>
      <c r="AJH97" s="273"/>
      <c r="AJI97" s="273"/>
      <c r="AJJ97" s="273"/>
      <c r="AJK97" s="273"/>
      <c r="AJL97" s="273"/>
      <c r="AJM97" s="273"/>
      <c r="AJN97" s="273"/>
      <c r="AJO97" s="273"/>
      <c r="AJP97" s="273"/>
      <c r="AJQ97" s="273"/>
      <c r="AJR97" s="273"/>
      <c r="AJS97" s="273"/>
      <c r="AJT97" s="273"/>
      <c r="AJU97" s="273"/>
      <c r="AJV97" s="273"/>
      <c r="AJW97" s="273"/>
      <c r="AJX97" s="273"/>
      <c r="AJY97" s="273"/>
      <c r="AJZ97" s="273"/>
      <c r="AKA97" s="273"/>
      <c r="AKB97" s="273"/>
      <c r="AKC97" s="273"/>
      <c r="AKD97" s="273"/>
      <c r="AKE97" s="273"/>
      <c r="AKF97" s="273"/>
      <c r="AKG97" s="273"/>
      <c r="AKH97" s="273"/>
      <c r="AKI97" s="273"/>
      <c r="AKJ97" s="273"/>
      <c r="AKK97" s="273"/>
      <c r="AKL97" s="273"/>
      <c r="AKM97" s="273"/>
      <c r="AKN97" s="273"/>
      <c r="AKO97" s="273"/>
      <c r="AKP97" s="273"/>
      <c r="AKQ97" s="273"/>
      <c r="AKR97" s="273"/>
      <c r="AKS97" s="273"/>
      <c r="AKT97" s="273"/>
      <c r="AKU97" s="273"/>
      <c r="AKV97" s="273"/>
      <c r="AKW97" s="273"/>
      <c r="AKX97" s="273"/>
      <c r="AKY97" s="273"/>
      <c r="AKZ97" s="273"/>
      <c r="ALA97" s="273"/>
      <c r="ALB97" s="273"/>
      <c r="ALC97" s="273"/>
      <c r="ALD97" s="273"/>
      <c r="ALE97" s="273"/>
      <c r="ALF97" s="273"/>
      <c r="ALG97" s="273"/>
      <c r="ALH97" s="273"/>
      <c r="ALI97" s="273"/>
      <c r="ALJ97" s="273"/>
      <c r="ALK97" s="273"/>
      <c r="ALL97" s="273"/>
      <c r="ALM97" s="273"/>
      <c r="ALN97" s="273"/>
      <c r="ALO97" s="273"/>
      <c r="ALP97" s="273"/>
      <c r="ALQ97" s="273"/>
      <c r="ALR97" s="273"/>
      <c r="ALS97" s="273"/>
      <c r="ALT97" s="273"/>
      <c r="ALU97" s="273"/>
      <c r="ALV97" s="273"/>
      <c r="ALW97" s="273"/>
      <c r="ALX97" s="273"/>
      <c r="ALY97" s="273"/>
      <c r="ALZ97" s="273"/>
      <c r="AMA97" s="273"/>
      <c r="AMB97" s="273"/>
      <c r="AMC97" s="273"/>
      <c r="AMD97" s="273"/>
      <c r="AME97" s="273"/>
      <c r="AMF97" s="273"/>
      <c r="AMG97" s="273"/>
      <c r="AMH97" s="273"/>
      <c r="AMI97" s="273"/>
      <c r="AMJ97" s="273"/>
    </row>
    <row r="98" spans="1:1024" s="332" customFormat="1" ht="12.75" customHeight="1" x14ac:dyDescent="0.2">
      <c r="A98" s="341">
        <v>87</v>
      </c>
      <c r="B98" s="342"/>
      <c r="C98" s="379"/>
      <c r="D98" s="404" t="s">
        <v>101</v>
      </c>
      <c r="E98" s="344"/>
      <c r="F98" s="387"/>
      <c r="G98" s="387"/>
      <c r="H98" s="388"/>
      <c r="I98" s="388"/>
      <c r="J98" s="389"/>
      <c r="K98" s="388"/>
      <c r="L98" s="388"/>
      <c r="M98" s="388"/>
      <c r="N98" s="388"/>
      <c r="O98" s="389"/>
      <c r="P98" s="389"/>
      <c r="Q98" s="389"/>
      <c r="R98" s="367"/>
      <c r="S98" s="351"/>
      <c r="T98" s="362">
        <v>87</v>
      </c>
      <c r="U98" s="405" t="s">
        <v>101</v>
      </c>
      <c r="V98" s="388"/>
      <c r="W98" s="387"/>
      <c r="X98" s="387"/>
      <c r="Y98" s="388"/>
      <c r="Z98" s="388"/>
      <c r="AA98" s="389"/>
      <c r="AB98" s="388"/>
      <c r="AC98" s="388"/>
      <c r="AD98" s="388"/>
      <c r="AE98" s="388"/>
      <c r="AF98" s="388"/>
      <c r="AG98" s="388"/>
      <c r="AH98" s="388"/>
      <c r="AI98" s="388"/>
      <c r="AJ98" s="388"/>
      <c r="AK98" s="388"/>
      <c r="AL98" s="388"/>
      <c r="AM98" s="388"/>
      <c r="AN98" s="388"/>
      <c r="AO98" s="388"/>
      <c r="AP98" s="388"/>
      <c r="AQ98" s="388"/>
      <c r="AR98" s="391"/>
      <c r="AS98" s="391"/>
      <c r="AT98" s="388"/>
      <c r="AU98" s="388"/>
      <c r="AV98" s="388"/>
      <c r="AW98" s="388"/>
      <c r="AX98" s="388"/>
      <c r="AY98" s="388"/>
      <c r="AZ98" s="388"/>
      <c r="BA98" s="388"/>
      <c r="BB98" s="388"/>
      <c r="BC98" s="388"/>
      <c r="BD98" s="388"/>
      <c r="BE98" s="388"/>
    </row>
    <row r="99" spans="1:1024" ht="35.25" customHeight="1" x14ac:dyDescent="0.2">
      <c r="A99" s="341">
        <v>88</v>
      </c>
      <c r="B99" s="408">
        <v>40</v>
      </c>
      <c r="C99" s="379"/>
      <c r="D99" s="370" t="s">
        <v>102</v>
      </c>
      <c r="E99" s="344" t="s">
        <v>49</v>
      </c>
      <c r="F99" s="383">
        <v>1</v>
      </c>
      <c r="G99" s="383">
        <v>1</v>
      </c>
      <c r="H99" s="359">
        <f>G99*100/F99</f>
        <v>100</v>
      </c>
      <c r="I99" s="359">
        <v>1</v>
      </c>
      <c r="J99" s="384">
        <f>I99*G99</f>
        <v>1</v>
      </c>
      <c r="K99" s="348">
        <f>J99*B99</f>
        <v>40</v>
      </c>
      <c r="L99" s="348">
        <f>B99*7960</f>
        <v>318400</v>
      </c>
      <c r="M99" s="348">
        <f>L99*J99</f>
        <v>318400</v>
      </c>
      <c r="N99" s="348"/>
      <c r="O99" s="348"/>
      <c r="P99" s="349">
        <f>K99+N99</f>
        <v>40</v>
      </c>
      <c r="Q99" s="349">
        <f>M99+P99</f>
        <v>318440</v>
      </c>
      <c r="R99" s="367"/>
      <c r="S99" s="351"/>
      <c r="T99" s="362">
        <v>88</v>
      </c>
      <c r="U99" s="399" t="s">
        <v>102</v>
      </c>
      <c r="V99" s="363" t="s">
        <v>49</v>
      </c>
      <c r="W99" s="383">
        <v>1</v>
      </c>
      <c r="X99" s="383">
        <v>1</v>
      </c>
      <c r="Y99" s="359">
        <f>X99*100/W99</f>
        <v>100</v>
      </c>
      <c r="Z99" s="359">
        <v>1</v>
      </c>
      <c r="AA99" s="384">
        <f>Z99*X99</f>
        <v>1</v>
      </c>
      <c r="AB99" s="364"/>
      <c r="AC99" s="355">
        <f t="shared" ref="AC99:AD101" si="2">AF99+AH99+AJ99+AL99+AN99+AP99+AR99+AT99+AV99+AX99+AZ99+BB99</f>
        <v>1</v>
      </c>
      <c r="AD99" s="355">
        <f t="shared" si="2"/>
        <v>0</v>
      </c>
      <c r="AE99" s="356">
        <f>AD99*100/AC99</f>
        <v>0</v>
      </c>
      <c r="AF99" s="365"/>
      <c r="AG99" s="365"/>
      <c r="AH99" s="365"/>
      <c r="AI99" s="365"/>
      <c r="AJ99" s="365"/>
      <c r="AK99" s="365"/>
      <c r="AL99" s="365"/>
      <c r="AM99" s="365"/>
      <c r="AN99" s="365"/>
      <c r="AO99" s="365"/>
      <c r="AP99" s="365"/>
      <c r="AQ99" s="365"/>
      <c r="AR99" s="358"/>
      <c r="AS99" s="358"/>
      <c r="AT99" s="359"/>
      <c r="AU99" s="359"/>
      <c r="AV99" s="359"/>
      <c r="AW99" s="359"/>
      <c r="AX99" s="359">
        <v>1</v>
      </c>
      <c r="AY99" s="359"/>
      <c r="AZ99" s="359"/>
      <c r="BA99" s="359"/>
      <c r="BB99" s="364"/>
      <c r="BC99" s="382"/>
      <c r="BD99" s="355">
        <f>AF99+AH99+AJ99+AL99+AN99+AP99+AR99+AT99+AV99+AX99+AZ99</f>
        <v>1</v>
      </c>
      <c r="BE99" s="355">
        <f>AG99+AI99+AK99+AM99+AO99+AQ99+AS99+AU99+AW99+AY99+BA99+BC99</f>
        <v>0</v>
      </c>
      <c r="BF99" s="273"/>
      <c r="BG99" s="273"/>
      <c r="BH99" s="273"/>
      <c r="BI99" s="273"/>
      <c r="BJ99" s="273"/>
      <c r="BK99" s="273"/>
      <c r="BL99" s="273"/>
      <c r="BM99" s="273"/>
      <c r="BN99" s="273"/>
      <c r="BO99" s="273"/>
      <c r="BP99" s="273"/>
      <c r="BQ99" s="273"/>
      <c r="BR99" s="273"/>
      <c r="BS99" s="273"/>
      <c r="BT99" s="273"/>
      <c r="BU99" s="273"/>
      <c r="BV99" s="273"/>
      <c r="BW99" s="273"/>
      <c r="BX99" s="273"/>
      <c r="BY99" s="273"/>
      <c r="BZ99" s="273"/>
      <c r="CA99" s="273"/>
      <c r="CB99" s="273"/>
      <c r="CC99" s="273"/>
      <c r="CD99" s="273"/>
      <c r="CE99" s="273"/>
      <c r="CF99" s="273"/>
      <c r="CG99" s="273"/>
      <c r="CH99" s="273"/>
      <c r="CI99" s="273"/>
      <c r="CJ99" s="273"/>
      <c r="CK99" s="273"/>
      <c r="CL99" s="273"/>
      <c r="CM99" s="273"/>
      <c r="CN99" s="273"/>
      <c r="CO99" s="273"/>
      <c r="CP99" s="273"/>
      <c r="CQ99" s="273"/>
      <c r="CR99" s="273"/>
      <c r="CS99" s="273"/>
      <c r="CT99" s="273"/>
      <c r="CU99" s="273"/>
      <c r="CV99" s="273"/>
      <c r="CW99" s="273"/>
      <c r="CX99" s="273"/>
      <c r="CY99" s="273"/>
      <c r="CZ99" s="273"/>
      <c r="DA99" s="273"/>
      <c r="DB99" s="273"/>
      <c r="DC99" s="273"/>
      <c r="DD99" s="273"/>
      <c r="DE99" s="273"/>
      <c r="DF99" s="273"/>
      <c r="DG99" s="273"/>
      <c r="DH99" s="273"/>
      <c r="DI99" s="273"/>
      <c r="DJ99" s="273"/>
      <c r="DK99" s="273"/>
      <c r="DL99" s="273"/>
      <c r="DM99" s="273"/>
      <c r="DN99" s="273"/>
      <c r="DO99" s="273"/>
      <c r="DP99" s="273"/>
      <c r="DQ99" s="273"/>
      <c r="DR99" s="273"/>
      <c r="DS99" s="273"/>
      <c r="DT99" s="273"/>
      <c r="DU99" s="273"/>
      <c r="DV99" s="273"/>
      <c r="DW99" s="273"/>
      <c r="DX99" s="273"/>
      <c r="DY99" s="273"/>
      <c r="DZ99" s="273"/>
      <c r="EA99" s="273"/>
      <c r="EB99" s="273"/>
      <c r="EC99" s="273"/>
      <c r="ED99" s="273"/>
      <c r="EE99" s="273"/>
      <c r="EF99" s="273"/>
      <c r="EG99" s="273"/>
      <c r="EH99" s="273"/>
      <c r="EI99" s="273"/>
      <c r="EJ99" s="273"/>
      <c r="EK99" s="273"/>
      <c r="EL99" s="273"/>
      <c r="EM99" s="273"/>
      <c r="EN99" s="273"/>
      <c r="EO99" s="273"/>
      <c r="EP99" s="273"/>
      <c r="EQ99" s="273"/>
      <c r="ER99" s="273"/>
      <c r="ES99" s="273"/>
      <c r="ET99" s="273"/>
      <c r="EU99" s="273"/>
      <c r="EV99" s="273"/>
      <c r="EW99" s="273"/>
      <c r="EX99" s="273"/>
      <c r="EY99" s="273"/>
      <c r="EZ99" s="273"/>
      <c r="FA99" s="273"/>
      <c r="FB99" s="273"/>
      <c r="FC99" s="273"/>
      <c r="FD99" s="273"/>
      <c r="FE99" s="273"/>
      <c r="FF99" s="273"/>
      <c r="FG99" s="273"/>
      <c r="FH99" s="273"/>
      <c r="FI99" s="273"/>
      <c r="FJ99" s="273"/>
      <c r="FK99" s="273"/>
      <c r="FL99" s="273"/>
      <c r="FM99" s="273"/>
      <c r="FN99" s="273"/>
      <c r="FO99" s="273"/>
      <c r="FP99" s="273"/>
      <c r="FQ99" s="273"/>
      <c r="FR99" s="273"/>
      <c r="FS99" s="273"/>
      <c r="FT99" s="273"/>
      <c r="FU99" s="273"/>
      <c r="FV99" s="273"/>
      <c r="FW99" s="273"/>
      <c r="FX99" s="273"/>
      <c r="FY99" s="273"/>
      <c r="FZ99" s="273"/>
      <c r="GA99" s="273"/>
      <c r="GB99" s="273"/>
      <c r="GC99" s="273"/>
      <c r="GD99" s="273"/>
      <c r="GE99" s="273"/>
      <c r="GF99" s="273"/>
      <c r="GG99" s="273"/>
      <c r="GH99" s="273"/>
      <c r="GI99" s="273"/>
      <c r="GJ99" s="273"/>
      <c r="GK99" s="273"/>
      <c r="GL99" s="273"/>
      <c r="GM99" s="273"/>
      <c r="GN99" s="273"/>
      <c r="GO99" s="273"/>
      <c r="GP99" s="273"/>
      <c r="GQ99" s="273"/>
      <c r="GR99" s="273"/>
      <c r="GS99" s="273"/>
      <c r="GT99" s="273"/>
      <c r="GU99" s="273"/>
      <c r="GV99" s="273"/>
      <c r="GW99" s="273"/>
      <c r="GX99" s="273"/>
      <c r="GY99" s="273"/>
      <c r="GZ99" s="273"/>
      <c r="HA99" s="273"/>
      <c r="HB99" s="273"/>
      <c r="HC99" s="273"/>
      <c r="HD99" s="273"/>
      <c r="HE99" s="273"/>
      <c r="HF99" s="273"/>
      <c r="HG99" s="273"/>
      <c r="HH99" s="273"/>
      <c r="HI99" s="273"/>
      <c r="HJ99" s="273"/>
      <c r="HK99" s="273"/>
      <c r="HL99" s="273"/>
      <c r="HM99" s="273"/>
      <c r="HN99" s="273"/>
      <c r="HO99" s="273"/>
      <c r="HP99" s="273"/>
      <c r="HQ99" s="273"/>
      <c r="HR99" s="273"/>
      <c r="HS99" s="273"/>
      <c r="HT99" s="273"/>
      <c r="HU99" s="273"/>
      <c r="HV99" s="273"/>
      <c r="HW99" s="273"/>
      <c r="HX99" s="273"/>
      <c r="HY99" s="273"/>
      <c r="HZ99" s="273"/>
      <c r="IA99" s="273"/>
      <c r="IB99" s="273"/>
      <c r="IC99" s="273"/>
      <c r="ID99" s="273"/>
      <c r="IE99" s="273"/>
      <c r="IF99" s="273"/>
      <c r="IG99" s="273"/>
      <c r="IH99" s="273"/>
      <c r="II99" s="273"/>
      <c r="IJ99" s="273"/>
      <c r="IK99" s="273"/>
      <c r="IL99" s="273"/>
      <c r="IM99" s="273"/>
      <c r="IN99" s="273"/>
      <c r="IO99" s="273"/>
      <c r="IP99" s="273"/>
      <c r="IQ99" s="273"/>
      <c r="IR99" s="273"/>
      <c r="IS99" s="273"/>
      <c r="IT99" s="273"/>
      <c r="IU99" s="273"/>
      <c r="IV99" s="273"/>
      <c r="IW99" s="273"/>
      <c r="IX99" s="273"/>
      <c r="IY99" s="273"/>
      <c r="IZ99" s="273"/>
      <c r="JA99" s="273"/>
      <c r="JB99" s="273"/>
      <c r="JC99" s="273"/>
      <c r="JD99" s="273"/>
      <c r="JE99" s="273"/>
      <c r="JF99" s="273"/>
      <c r="JG99" s="273"/>
      <c r="JH99" s="273"/>
      <c r="JI99" s="273"/>
      <c r="JJ99" s="273"/>
      <c r="JK99" s="273"/>
      <c r="JL99" s="273"/>
      <c r="JM99" s="273"/>
      <c r="JN99" s="273"/>
      <c r="JO99" s="273"/>
      <c r="JP99" s="273"/>
      <c r="JQ99" s="273"/>
      <c r="JR99" s="273"/>
      <c r="JS99" s="273"/>
      <c r="JT99" s="273"/>
      <c r="JU99" s="273"/>
      <c r="JV99" s="273"/>
      <c r="JW99" s="273"/>
      <c r="JX99" s="273"/>
      <c r="JY99" s="273"/>
      <c r="JZ99" s="273"/>
      <c r="KA99" s="273"/>
      <c r="KB99" s="273"/>
      <c r="KC99" s="273"/>
      <c r="KD99" s="273"/>
      <c r="KE99" s="273"/>
      <c r="KF99" s="273"/>
      <c r="KG99" s="273"/>
      <c r="KH99" s="273"/>
      <c r="KI99" s="273"/>
      <c r="KJ99" s="273"/>
      <c r="KK99" s="273"/>
      <c r="KL99" s="273"/>
      <c r="KM99" s="273"/>
      <c r="KN99" s="273"/>
      <c r="KO99" s="273"/>
      <c r="KP99" s="273"/>
      <c r="KQ99" s="273"/>
      <c r="KR99" s="273"/>
      <c r="KS99" s="273"/>
      <c r="KT99" s="273"/>
      <c r="KU99" s="273"/>
      <c r="KV99" s="273"/>
      <c r="KW99" s="273"/>
      <c r="KX99" s="273"/>
      <c r="KY99" s="273"/>
      <c r="KZ99" s="273"/>
      <c r="LA99" s="273"/>
      <c r="LB99" s="273"/>
      <c r="LC99" s="273"/>
      <c r="LD99" s="273"/>
      <c r="LE99" s="273"/>
      <c r="LF99" s="273"/>
      <c r="LG99" s="273"/>
      <c r="LH99" s="273"/>
      <c r="LI99" s="273"/>
      <c r="LJ99" s="273"/>
      <c r="LK99" s="273"/>
      <c r="LL99" s="273"/>
      <c r="LM99" s="273"/>
      <c r="LN99" s="273"/>
      <c r="LO99" s="273"/>
      <c r="LP99" s="273"/>
      <c r="LQ99" s="273"/>
      <c r="LR99" s="273"/>
      <c r="LS99" s="273"/>
      <c r="LT99" s="273"/>
      <c r="LU99" s="273"/>
      <c r="LV99" s="273"/>
      <c r="LW99" s="273"/>
      <c r="LX99" s="273"/>
      <c r="LY99" s="273"/>
      <c r="LZ99" s="273"/>
      <c r="MA99" s="273"/>
      <c r="MB99" s="273"/>
      <c r="MC99" s="273"/>
      <c r="MD99" s="273"/>
      <c r="ME99" s="273"/>
      <c r="MF99" s="273"/>
      <c r="MG99" s="273"/>
      <c r="MH99" s="273"/>
      <c r="MI99" s="273"/>
      <c r="MJ99" s="273"/>
      <c r="MK99" s="273"/>
      <c r="ML99" s="273"/>
      <c r="MM99" s="273"/>
      <c r="MN99" s="273"/>
      <c r="MO99" s="273"/>
      <c r="MP99" s="273"/>
      <c r="MQ99" s="273"/>
      <c r="MR99" s="273"/>
      <c r="MS99" s="273"/>
      <c r="MT99" s="273"/>
      <c r="MU99" s="273"/>
      <c r="MV99" s="273"/>
      <c r="MW99" s="273"/>
      <c r="MX99" s="273"/>
      <c r="MY99" s="273"/>
      <c r="MZ99" s="273"/>
      <c r="NA99" s="273"/>
      <c r="NB99" s="273"/>
      <c r="NC99" s="273"/>
      <c r="ND99" s="273"/>
      <c r="NE99" s="273"/>
      <c r="NF99" s="273"/>
      <c r="NG99" s="273"/>
      <c r="NH99" s="273"/>
      <c r="NI99" s="273"/>
      <c r="NJ99" s="273"/>
      <c r="NK99" s="273"/>
      <c r="NL99" s="273"/>
      <c r="NM99" s="273"/>
      <c r="NN99" s="273"/>
      <c r="NO99" s="273"/>
      <c r="NP99" s="273"/>
      <c r="NQ99" s="273"/>
      <c r="NR99" s="273"/>
      <c r="NS99" s="273"/>
      <c r="NT99" s="273"/>
      <c r="NU99" s="273"/>
      <c r="NV99" s="273"/>
      <c r="NW99" s="273"/>
      <c r="NX99" s="273"/>
      <c r="NY99" s="273"/>
      <c r="NZ99" s="273"/>
      <c r="OA99" s="273"/>
      <c r="OB99" s="273"/>
      <c r="OC99" s="273"/>
      <c r="OD99" s="273"/>
      <c r="OE99" s="273"/>
      <c r="OF99" s="273"/>
      <c r="OG99" s="273"/>
      <c r="OH99" s="273"/>
      <c r="OI99" s="273"/>
      <c r="OJ99" s="273"/>
      <c r="OK99" s="273"/>
      <c r="OL99" s="273"/>
      <c r="OM99" s="273"/>
      <c r="ON99" s="273"/>
      <c r="OO99" s="273"/>
      <c r="OP99" s="273"/>
      <c r="OQ99" s="273"/>
      <c r="OR99" s="273"/>
      <c r="OS99" s="273"/>
      <c r="OT99" s="273"/>
      <c r="OU99" s="273"/>
      <c r="OV99" s="273"/>
      <c r="OW99" s="273"/>
      <c r="OX99" s="273"/>
      <c r="OY99" s="273"/>
      <c r="OZ99" s="273"/>
      <c r="PA99" s="273"/>
      <c r="PB99" s="273"/>
      <c r="PC99" s="273"/>
      <c r="PD99" s="273"/>
      <c r="PE99" s="273"/>
      <c r="PF99" s="273"/>
      <c r="PG99" s="273"/>
      <c r="PH99" s="273"/>
      <c r="PI99" s="273"/>
      <c r="PJ99" s="273"/>
      <c r="PK99" s="273"/>
      <c r="PL99" s="273"/>
      <c r="PM99" s="273"/>
      <c r="PN99" s="273"/>
      <c r="PO99" s="273"/>
      <c r="PP99" s="273"/>
      <c r="PQ99" s="273"/>
      <c r="PR99" s="273"/>
      <c r="PS99" s="273"/>
      <c r="PT99" s="273"/>
      <c r="PU99" s="273"/>
      <c r="PV99" s="273"/>
      <c r="PW99" s="273"/>
      <c r="PX99" s="273"/>
      <c r="PY99" s="273"/>
      <c r="PZ99" s="273"/>
      <c r="QA99" s="273"/>
      <c r="QB99" s="273"/>
      <c r="QC99" s="273"/>
      <c r="QD99" s="273"/>
      <c r="QE99" s="273"/>
      <c r="QF99" s="273"/>
      <c r="QG99" s="273"/>
      <c r="QH99" s="273"/>
      <c r="QI99" s="273"/>
      <c r="QJ99" s="273"/>
      <c r="QK99" s="273"/>
      <c r="QL99" s="273"/>
      <c r="QM99" s="273"/>
      <c r="QN99" s="273"/>
      <c r="QO99" s="273"/>
      <c r="QP99" s="273"/>
      <c r="QQ99" s="273"/>
      <c r="QR99" s="273"/>
      <c r="QS99" s="273"/>
      <c r="QT99" s="273"/>
      <c r="QU99" s="273"/>
      <c r="QV99" s="273"/>
      <c r="QW99" s="273"/>
      <c r="QX99" s="273"/>
      <c r="QY99" s="273"/>
      <c r="QZ99" s="273"/>
      <c r="RA99" s="273"/>
      <c r="RB99" s="273"/>
      <c r="RC99" s="273"/>
      <c r="RD99" s="273"/>
      <c r="RE99" s="273"/>
      <c r="RF99" s="273"/>
      <c r="RG99" s="273"/>
      <c r="RH99" s="273"/>
      <c r="RI99" s="273"/>
      <c r="RJ99" s="273"/>
      <c r="RK99" s="273"/>
      <c r="RL99" s="273"/>
      <c r="RM99" s="273"/>
      <c r="RN99" s="273"/>
      <c r="RO99" s="273"/>
      <c r="RP99" s="273"/>
      <c r="RQ99" s="273"/>
      <c r="RR99" s="273"/>
      <c r="RS99" s="273"/>
      <c r="RT99" s="273"/>
      <c r="RU99" s="273"/>
      <c r="RV99" s="273"/>
      <c r="RW99" s="273"/>
      <c r="RX99" s="273"/>
      <c r="RY99" s="273"/>
      <c r="RZ99" s="273"/>
      <c r="SA99" s="273"/>
      <c r="SB99" s="273"/>
      <c r="SC99" s="273"/>
      <c r="SD99" s="273"/>
      <c r="SE99" s="273"/>
      <c r="SF99" s="273"/>
      <c r="SG99" s="273"/>
      <c r="SH99" s="273"/>
      <c r="SI99" s="273"/>
      <c r="SJ99" s="273"/>
      <c r="SK99" s="273"/>
      <c r="SL99" s="273"/>
      <c r="SM99" s="273"/>
      <c r="SN99" s="273"/>
      <c r="SO99" s="273"/>
      <c r="SP99" s="273"/>
      <c r="SQ99" s="273"/>
      <c r="SR99" s="273"/>
      <c r="SS99" s="273"/>
      <c r="ST99" s="273"/>
      <c r="SU99" s="273"/>
      <c r="SV99" s="273"/>
      <c r="SW99" s="273"/>
      <c r="SX99" s="273"/>
      <c r="SY99" s="273"/>
      <c r="SZ99" s="273"/>
      <c r="TA99" s="273"/>
      <c r="TB99" s="273"/>
      <c r="TC99" s="273"/>
      <c r="TD99" s="273"/>
      <c r="TE99" s="273"/>
      <c r="TF99" s="273"/>
      <c r="TG99" s="273"/>
      <c r="TH99" s="273"/>
      <c r="TI99" s="273"/>
      <c r="TJ99" s="273"/>
      <c r="TK99" s="273"/>
      <c r="TL99" s="273"/>
      <c r="TM99" s="273"/>
      <c r="TN99" s="273"/>
      <c r="TO99" s="273"/>
      <c r="TP99" s="273"/>
      <c r="TQ99" s="273"/>
      <c r="TR99" s="273"/>
      <c r="TS99" s="273"/>
      <c r="TT99" s="273"/>
      <c r="TU99" s="273"/>
      <c r="TV99" s="273"/>
      <c r="TW99" s="273"/>
      <c r="TX99" s="273"/>
      <c r="TY99" s="273"/>
      <c r="TZ99" s="273"/>
      <c r="UA99" s="273"/>
      <c r="UB99" s="273"/>
      <c r="UC99" s="273"/>
      <c r="UD99" s="273"/>
      <c r="UE99" s="273"/>
      <c r="UF99" s="273"/>
      <c r="UG99" s="273"/>
      <c r="UH99" s="273"/>
      <c r="UI99" s="273"/>
      <c r="UJ99" s="273"/>
      <c r="UK99" s="273"/>
      <c r="UL99" s="273"/>
      <c r="UM99" s="273"/>
      <c r="UN99" s="273"/>
      <c r="UO99" s="273"/>
      <c r="UP99" s="273"/>
      <c r="UQ99" s="273"/>
      <c r="UR99" s="273"/>
      <c r="US99" s="273"/>
      <c r="UT99" s="273"/>
      <c r="UU99" s="273"/>
      <c r="UV99" s="273"/>
      <c r="UW99" s="273"/>
      <c r="UX99" s="273"/>
      <c r="UY99" s="273"/>
      <c r="UZ99" s="273"/>
      <c r="VA99" s="273"/>
      <c r="VB99" s="273"/>
      <c r="VC99" s="273"/>
      <c r="VD99" s="273"/>
      <c r="VE99" s="273"/>
      <c r="VF99" s="273"/>
      <c r="VG99" s="273"/>
      <c r="VH99" s="273"/>
      <c r="VI99" s="273"/>
      <c r="VJ99" s="273"/>
      <c r="VK99" s="273"/>
      <c r="VL99" s="273"/>
      <c r="VM99" s="273"/>
      <c r="VN99" s="273"/>
      <c r="VO99" s="273"/>
      <c r="VP99" s="273"/>
      <c r="VQ99" s="273"/>
      <c r="VR99" s="273"/>
      <c r="VS99" s="273"/>
      <c r="VT99" s="273"/>
      <c r="VU99" s="273"/>
      <c r="VV99" s="273"/>
      <c r="VW99" s="273"/>
      <c r="VX99" s="273"/>
      <c r="VY99" s="273"/>
      <c r="VZ99" s="273"/>
      <c r="WA99" s="273"/>
      <c r="WB99" s="273"/>
      <c r="WC99" s="273"/>
      <c r="WD99" s="273"/>
      <c r="WE99" s="273"/>
      <c r="WF99" s="273"/>
      <c r="WG99" s="273"/>
      <c r="WH99" s="273"/>
      <c r="WI99" s="273"/>
      <c r="WJ99" s="273"/>
      <c r="WK99" s="273"/>
      <c r="WL99" s="273"/>
      <c r="WM99" s="273"/>
      <c r="WN99" s="273"/>
      <c r="WO99" s="273"/>
      <c r="WP99" s="273"/>
      <c r="WQ99" s="273"/>
      <c r="WR99" s="273"/>
      <c r="WS99" s="273"/>
      <c r="WT99" s="273"/>
      <c r="WU99" s="273"/>
      <c r="WV99" s="273"/>
      <c r="WW99" s="273"/>
      <c r="WX99" s="273"/>
      <c r="WY99" s="273"/>
      <c r="WZ99" s="273"/>
      <c r="XA99" s="273"/>
      <c r="XB99" s="273"/>
      <c r="XC99" s="273"/>
      <c r="XD99" s="273"/>
      <c r="XE99" s="273"/>
      <c r="XF99" s="273"/>
      <c r="XG99" s="273"/>
      <c r="XH99" s="273"/>
      <c r="XI99" s="273"/>
      <c r="XJ99" s="273"/>
      <c r="XK99" s="273"/>
      <c r="XL99" s="273"/>
      <c r="XM99" s="273"/>
      <c r="XN99" s="273"/>
      <c r="XO99" s="273"/>
      <c r="XP99" s="273"/>
      <c r="XQ99" s="273"/>
      <c r="XR99" s="273"/>
      <c r="XS99" s="273"/>
      <c r="XT99" s="273"/>
      <c r="XU99" s="273"/>
      <c r="XV99" s="273"/>
      <c r="XW99" s="273"/>
      <c r="XX99" s="273"/>
      <c r="XY99" s="273"/>
      <c r="XZ99" s="273"/>
      <c r="YA99" s="273"/>
      <c r="YB99" s="273"/>
      <c r="YC99" s="273"/>
      <c r="YD99" s="273"/>
      <c r="YE99" s="273"/>
      <c r="YF99" s="273"/>
      <c r="YG99" s="273"/>
      <c r="YH99" s="273"/>
      <c r="YI99" s="273"/>
      <c r="YJ99" s="273"/>
      <c r="YK99" s="273"/>
      <c r="YL99" s="273"/>
      <c r="YM99" s="273"/>
      <c r="YN99" s="273"/>
      <c r="YO99" s="273"/>
      <c r="YP99" s="273"/>
      <c r="YQ99" s="273"/>
      <c r="YR99" s="273"/>
      <c r="YS99" s="273"/>
      <c r="YT99" s="273"/>
      <c r="YU99" s="273"/>
      <c r="YV99" s="273"/>
      <c r="YW99" s="273"/>
      <c r="YX99" s="273"/>
      <c r="YY99" s="273"/>
      <c r="YZ99" s="273"/>
      <c r="ZA99" s="273"/>
      <c r="ZB99" s="273"/>
      <c r="ZC99" s="273"/>
      <c r="ZD99" s="273"/>
      <c r="ZE99" s="273"/>
      <c r="ZF99" s="273"/>
      <c r="ZG99" s="273"/>
      <c r="ZH99" s="273"/>
      <c r="ZI99" s="273"/>
      <c r="ZJ99" s="273"/>
      <c r="ZK99" s="273"/>
      <c r="ZL99" s="273"/>
      <c r="ZM99" s="273"/>
      <c r="ZN99" s="273"/>
      <c r="ZO99" s="273"/>
      <c r="ZP99" s="273"/>
      <c r="ZQ99" s="273"/>
      <c r="ZR99" s="273"/>
      <c r="ZS99" s="273"/>
      <c r="ZT99" s="273"/>
      <c r="ZU99" s="273"/>
      <c r="ZV99" s="273"/>
      <c r="ZW99" s="273"/>
      <c r="ZX99" s="273"/>
      <c r="ZY99" s="273"/>
      <c r="ZZ99" s="273"/>
      <c r="AAA99" s="273"/>
      <c r="AAB99" s="273"/>
      <c r="AAC99" s="273"/>
      <c r="AAD99" s="273"/>
      <c r="AAE99" s="273"/>
      <c r="AAF99" s="273"/>
      <c r="AAG99" s="273"/>
      <c r="AAH99" s="273"/>
      <c r="AAI99" s="273"/>
      <c r="AAJ99" s="273"/>
      <c r="AAK99" s="273"/>
      <c r="AAL99" s="273"/>
      <c r="AAM99" s="273"/>
      <c r="AAN99" s="273"/>
      <c r="AAO99" s="273"/>
      <c r="AAP99" s="273"/>
      <c r="AAQ99" s="273"/>
      <c r="AAR99" s="273"/>
      <c r="AAS99" s="273"/>
      <c r="AAT99" s="273"/>
      <c r="AAU99" s="273"/>
      <c r="AAV99" s="273"/>
      <c r="AAW99" s="273"/>
      <c r="AAX99" s="273"/>
      <c r="AAY99" s="273"/>
      <c r="AAZ99" s="273"/>
      <c r="ABA99" s="273"/>
      <c r="ABB99" s="273"/>
      <c r="ABC99" s="273"/>
      <c r="ABD99" s="273"/>
      <c r="ABE99" s="273"/>
      <c r="ABF99" s="273"/>
      <c r="ABG99" s="273"/>
      <c r="ABH99" s="273"/>
      <c r="ABI99" s="273"/>
      <c r="ABJ99" s="273"/>
      <c r="ABK99" s="273"/>
      <c r="ABL99" s="273"/>
      <c r="ABM99" s="273"/>
      <c r="ABN99" s="273"/>
      <c r="ABO99" s="273"/>
      <c r="ABP99" s="273"/>
      <c r="ABQ99" s="273"/>
      <c r="ABR99" s="273"/>
      <c r="ABS99" s="273"/>
      <c r="ABT99" s="273"/>
      <c r="ABU99" s="273"/>
      <c r="ABV99" s="273"/>
      <c r="ABW99" s="273"/>
      <c r="ABX99" s="273"/>
      <c r="ABY99" s="273"/>
      <c r="ABZ99" s="273"/>
      <c r="ACA99" s="273"/>
      <c r="ACB99" s="273"/>
      <c r="ACC99" s="273"/>
      <c r="ACD99" s="273"/>
      <c r="ACE99" s="273"/>
      <c r="ACF99" s="273"/>
      <c r="ACG99" s="273"/>
      <c r="ACH99" s="273"/>
      <c r="ACI99" s="273"/>
      <c r="ACJ99" s="273"/>
      <c r="ACK99" s="273"/>
      <c r="ACL99" s="273"/>
      <c r="ACM99" s="273"/>
      <c r="ACN99" s="273"/>
      <c r="ACO99" s="273"/>
      <c r="ACP99" s="273"/>
      <c r="ACQ99" s="273"/>
      <c r="ACR99" s="273"/>
      <c r="ACS99" s="273"/>
      <c r="ACT99" s="273"/>
      <c r="ACU99" s="273"/>
      <c r="ACV99" s="273"/>
      <c r="ACW99" s="273"/>
      <c r="ACX99" s="273"/>
      <c r="ACY99" s="273"/>
      <c r="ACZ99" s="273"/>
      <c r="ADA99" s="273"/>
      <c r="ADB99" s="273"/>
      <c r="ADC99" s="273"/>
      <c r="ADD99" s="273"/>
      <c r="ADE99" s="273"/>
      <c r="ADF99" s="273"/>
      <c r="ADG99" s="273"/>
      <c r="ADH99" s="273"/>
      <c r="ADI99" s="273"/>
      <c r="ADJ99" s="273"/>
      <c r="ADK99" s="273"/>
      <c r="ADL99" s="273"/>
      <c r="ADM99" s="273"/>
      <c r="ADN99" s="273"/>
      <c r="ADO99" s="273"/>
      <c r="ADP99" s="273"/>
      <c r="ADQ99" s="273"/>
      <c r="ADR99" s="273"/>
      <c r="ADS99" s="273"/>
      <c r="ADT99" s="273"/>
      <c r="ADU99" s="273"/>
      <c r="ADV99" s="273"/>
      <c r="ADW99" s="273"/>
      <c r="ADX99" s="273"/>
      <c r="ADY99" s="273"/>
      <c r="ADZ99" s="273"/>
      <c r="AEA99" s="273"/>
      <c r="AEB99" s="273"/>
      <c r="AEC99" s="273"/>
      <c r="AED99" s="273"/>
      <c r="AEE99" s="273"/>
      <c r="AEF99" s="273"/>
      <c r="AEG99" s="273"/>
      <c r="AEH99" s="273"/>
      <c r="AEI99" s="273"/>
      <c r="AEJ99" s="273"/>
      <c r="AEK99" s="273"/>
      <c r="AEL99" s="273"/>
      <c r="AEM99" s="273"/>
      <c r="AEN99" s="273"/>
      <c r="AEO99" s="273"/>
      <c r="AEP99" s="273"/>
      <c r="AEQ99" s="273"/>
      <c r="AER99" s="273"/>
      <c r="AES99" s="273"/>
      <c r="AET99" s="273"/>
      <c r="AEU99" s="273"/>
      <c r="AEV99" s="273"/>
      <c r="AEW99" s="273"/>
      <c r="AEX99" s="273"/>
      <c r="AEY99" s="273"/>
      <c r="AEZ99" s="273"/>
      <c r="AFA99" s="273"/>
      <c r="AFB99" s="273"/>
      <c r="AFC99" s="273"/>
      <c r="AFD99" s="273"/>
      <c r="AFE99" s="273"/>
      <c r="AFF99" s="273"/>
      <c r="AFG99" s="273"/>
      <c r="AFH99" s="273"/>
      <c r="AFI99" s="273"/>
      <c r="AFJ99" s="273"/>
      <c r="AFK99" s="273"/>
      <c r="AFL99" s="273"/>
      <c r="AFM99" s="273"/>
      <c r="AFN99" s="273"/>
      <c r="AFO99" s="273"/>
      <c r="AFP99" s="273"/>
      <c r="AFQ99" s="273"/>
      <c r="AFR99" s="273"/>
      <c r="AFS99" s="273"/>
      <c r="AFT99" s="273"/>
      <c r="AFU99" s="273"/>
      <c r="AFV99" s="273"/>
      <c r="AFW99" s="273"/>
      <c r="AFX99" s="273"/>
      <c r="AFY99" s="273"/>
      <c r="AFZ99" s="273"/>
      <c r="AGA99" s="273"/>
      <c r="AGB99" s="273"/>
      <c r="AGC99" s="273"/>
      <c r="AGD99" s="273"/>
      <c r="AGE99" s="273"/>
      <c r="AGF99" s="273"/>
      <c r="AGG99" s="273"/>
      <c r="AGH99" s="273"/>
      <c r="AGI99" s="273"/>
      <c r="AGJ99" s="273"/>
      <c r="AGK99" s="273"/>
      <c r="AGL99" s="273"/>
      <c r="AGM99" s="273"/>
      <c r="AGN99" s="273"/>
      <c r="AGO99" s="273"/>
      <c r="AGP99" s="273"/>
      <c r="AGQ99" s="273"/>
      <c r="AGR99" s="273"/>
      <c r="AGS99" s="273"/>
      <c r="AGT99" s="273"/>
      <c r="AGU99" s="273"/>
      <c r="AGV99" s="273"/>
      <c r="AGW99" s="273"/>
      <c r="AGX99" s="273"/>
      <c r="AGY99" s="273"/>
      <c r="AGZ99" s="273"/>
      <c r="AHA99" s="273"/>
      <c r="AHB99" s="273"/>
      <c r="AHC99" s="273"/>
      <c r="AHD99" s="273"/>
      <c r="AHE99" s="273"/>
      <c r="AHF99" s="273"/>
      <c r="AHG99" s="273"/>
      <c r="AHH99" s="273"/>
      <c r="AHI99" s="273"/>
      <c r="AHJ99" s="273"/>
      <c r="AHK99" s="273"/>
      <c r="AHL99" s="273"/>
      <c r="AHM99" s="273"/>
      <c r="AHN99" s="273"/>
      <c r="AHO99" s="273"/>
      <c r="AHP99" s="273"/>
      <c r="AHQ99" s="273"/>
      <c r="AHR99" s="273"/>
      <c r="AHS99" s="273"/>
      <c r="AHT99" s="273"/>
      <c r="AHU99" s="273"/>
      <c r="AHV99" s="273"/>
      <c r="AHW99" s="273"/>
      <c r="AHX99" s="273"/>
      <c r="AHY99" s="273"/>
      <c r="AHZ99" s="273"/>
      <c r="AIA99" s="273"/>
      <c r="AIB99" s="273"/>
      <c r="AIC99" s="273"/>
      <c r="AID99" s="273"/>
      <c r="AIE99" s="273"/>
      <c r="AIF99" s="273"/>
      <c r="AIG99" s="273"/>
      <c r="AIH99" s="273"/>
      <c r="AII99" s="273"/>
      <c r="AIJ99" s="273"/>
      <c r="AIK99" s="273"/>
      <c r="AIL99" s="273"/>
      <c r="AIM99" s="273"/>
      <c r="AIN99" s="273"/>
      <c r="AIO99" s="273"/>
      <c r="AIP99" s="273"/>
      <c r="AIQ99" s="273"/>
      <c r="AIR99" s="273"/>
      <c r="AIS99" s="273"/>
      <c r="AIT99" s="273"/>
      <c r="AIU99" s="273"/>
      <c r="AIV99" s="273"/>
      <c r="AIW99" s="273"/>
      <c r="AIX99" s="273"/>
      <c r="AIY99" s="273"/>
      <c r="AIZ99" s="273"/>
      <c r="AJA99" s="273"/>
      <c r="AJB99" s="273"/>
      <c r="AJC99" s="273"/>
      <c r="AJD99" s="273"/>
      <c r="AJE99" s="273"/>
      <c r="AJF99" s="273"/>
      <c r="AJG99" s="273"/>
      <c r="AJH99" s="273"/>
      <c r="AJI99" s="273"/>
      <c r="AJJ99" s="273"/>
      <c r="AJK99" s="273"/>
      <c r="AJL99" s="273"/>
      <c r="AJM99" s="273"/>
      <c r="AJN99" s="273"/>
      <c r="AJO99" s="273"/>
      <c r="AJP99" s="273"/>
      <c r="AJQ99" s="273"/>
      <c r="AJR99" s="273"/>
      <c r="AJS99" s="273"/>
      <c r="AJT99" s="273"/>
      <c r="AJU99" s="273"/>
      <c r="AJV99" s="273"/>
      <c r="AJW99" s="273"/>
      <c r="AJX99" s="273"/>
      <c r="AJY99" s="273"/>
      <c r="AJZ99" s="273"/>
      <c r="AKA99" s="273"/>
      <c r="AKB99" s="273"/>
      <c r="AKC99" s="273"/>
      <c r="AKD99" s="273"/>
      <c r="AKE99" s="273"/>
      <c r="AKF99" s="273"/>
      <c r="AKG99" s="273"/>
      <c r="AKH99" s="273"/>
      <c r="AKI99" s="273"/>
      <c r="AKJ99" s="273"/>
      <c r="AKK99" s="273"/>
      <c r="AKL99" s="273"/>
      <c r="AKM99" s="273"/>
      <c r="AKN99" s="273"/>
      <c r="AKO99" s="273"/>
      <c r="AKP99" s="273"/>
      <c r="AKQ99" s="273"/>
      <c r="AKR99" s="273"/>
      <c r="AKS99" s="273"/>
      <c r="AKT99" s="273"/>
      <c r="AKU99" s="273"/>
      <c r="AKV99" s="273"/>
      <c r="AKW99" s="273"/>
      <c r="AKX99" s="273"/>
      <c r="AKY99" s="273"/>
      <c r="AKZ99" s="273"/>
      <c r="ALA99" s="273"/>
      <c r="ALB99" s="273"/>
      <c r="ALC99" s="273"/>
      <c r="ALD99" s="273"/>
      <c r="ALE99" s="273"/>
      <c r="ALF99" s="273"/>
      <c r="ALG99" s="273"/>
      <c r="ALH99" s="273"/>
      <c r="ALI99" s="273"/>
      <c r="ALJ99" s="273"/>
      <c r="ALK99" s="273"/>
      <c r="ALL99" s="273"/>
      <c r="ALM99" s="273"/>
      <c r="ALN99" s="273"/>
      <c r="ALO99" s="273"/>
      <c r="ALP99" s="273"/>
      <c r="ALQ99" s="273"/>
      <c r="ALR99" s="273"/>
      <c r="ALS99" s="273"/>
      <c r="ALT99" s="273"/>
      <c r="ALU99" s="273"/>
      <c r="ALV99" s="273"/>
      <c r="ALW99" s="273"/>
      <c r="ALX99" s="273"/>
      <c r="ALY99" s="273"/>
      <c r="ALZ99" s="273"/>
      <c r="AMA99" s="273"/>
      <c r="AMB99" s="273"/>
      <c r="AMC99" s="273"/>
      <c r="AMD99" s="273"/>
      <c r="AME99" s="273"/>
      <c r="AMF99" s="273"/>
      <c r="AMG99" s="273"/>
      <c r="AMH99" s="273"/>
      <c r="AMI99" s="273"/>
      <c r="AMJ99" s="273"/>
    </row>
    <row r="100" spans="1:1024" ht="12" customHeight="1" x14ac:dyDescent="0.2">
      <c r="A100" s="341">
        <v>89</v>
      </c>
      <c r="B100" s="342">
        <v>1</v>
      </c>
      <c r="C100" s="368"/>
      <c r="D100" s="1627" t="s">
        <v>103</v>
      </c>
      <c r="E100" s="344" t="s">
        <v>49</v>
      </c>
      <c r="F100" s="383">
        <v>1</v>
      </c>
      <c r="G100" s="383">
        <v>1</v>
      </c>
      <c r="H100" s="359">
        <f>G100*100/F100</f>
        <v>100</v>
      </c>
      <c r="I100" s="359">
        <v>30</v>
      </c>
      <c r="J100" s="384">
        <v>30</v>
      </c>
      <c r="K100" s="348">
        <f>J100*B100</f>
        <v>30</v>
      </c>
      <c r="L100" s="348">
        <f>B100*7960</f>
        <v>7960</v>
      </c>
      <c r="M100" s="348">
        <f>L100*J100</f>
        <v>238800</v>
      </c>
      <c r="N100" s="348"/>
      <c r="O100" s="348"/>
      <c r="P100" s="349">
        <f>K100+N100</f>
        <v>30</v>
      </c>
      <c r="Q100" s="349">
        <f>M100+P100</f>
        <v>238830</v>
      </c>
      <c r="R100" s="367"/>
      <c r="S100" s="351"/>
      <c r="T100" s="362">
        <v>89</v>
      </c>
      <c r="U100" s="1626" t="s">
        <v>103</v>
      </c>
      <c r="V100" s="363" t="s">
        <v>49</v>
      </c>
      <c r="W100" s="383">
        <v>1</v>
      </c>
      <c r="X100" s="383">
        <v>1</v>
      </c>
      <c r="Y100" s="359">
        <f>X100*100/W100</f>
        <v>100</v>
      </c>
      <c r="Z100" s="359">
        <v>30</v>
      </c>
      <c r="AA100" s="384">
        <v>30</v>
      </c>
      <c r="AB100" s="364"/>
      <c r="AC100" s="355">
        <f t="shared" si="2"/>
        <v>30</v>
      </c>
      <c r="AD100" s="355">
        <f t="shared" si="2"/>
        <v>0</v>
      </c>
      <c r="AE100" s="356">
        <f>AD100*100/AC100</f>
        <v>0</v>
      </c>
      <c r="AF100" s="365"/>
      <c r="AG100" s="365"/>
      <c r="AH100" s="365"/>
      <c r="AI100" s="365"/>
      <c r="AJ100" s="365"/>
      <c r="AK100" s="365"/>
      <c r="AL100" s="365"/>
      <c r="AM100" s="365"/>
      <c r="AN100" s="365"/>
      <c r="AO100" s="365"/>
      <c r="AP100" s="365"/>
      <c r="AQ100" s="365"/>
      <c r="AR100" s="358"/>
      <c r="AS100" s="358"/>
      <c r="AT100" s="359">
        <v>20</v>
      </c>
      <c r="AU100" s="359"/>
      <c r="AV100" s="359">
        <v>5</v>
      </c>
      <c r="AW100" s="359"/>
      <c r="AX100" s="359">
        <v>3</v>
      </c>
      <c r="AY100" s="359"/>
      <c r="AZ100" s="359">
        <v>2</v>
      </c>
      <c r="BA100" s="359"/>
      <c r="BB100" s="364"/>
      <c r="BC100" s="382"/>
      <c r="BD100" s="355">
        <f>AF100+AH100+AJ100+AL100+AN100+AP100+AR100+AT100+AV100+AX100+AZ100</f>
        <v>30</v>
      </c>
      <c r="BE100" s="355">
        <f>AG100+AI100+AK100+AM100+AO100+AQ100+AS100+AU100+AW100+AY100+BA100+BC100</f>
        <v>0</v>
      </c>
      <c r="BF100" s="273"/>
      <c r="BG100" s="273"/>
      <c r="BH100" s="273"/>
      <c r="BI100" s="273"/>
      <c r="BJ100" s="273"/>
      <c r="BK100" s="273"/>
      <c r="BL100" s="273"/>
      <c r="BM100" s="273"/>
      <c r="BN100" s="273"/>
      <c r="BO100" s="273"/>
      <c r="BP100" s="273"/>
      <c r="BQ100" s="273"/>
      <c r="BR100" s="273"/>
      <c r="BS100" s="273"/>
      <c r="BT100" s="273"/>
      <c r="BU100" s="273"/>
      <c r="BV100" s="273"/>
      <c r="BW100" s="273"/>
      <c r="BX100" s="273"/>
      <c r="BY100" s="273"/>
      <c r="BZ100" s="273"/>
      <c r="CA100" s="273"/>
      <c r="CB100" s="273"/>
      <c r="CC100" s="273"/>
      <c r="CD100" s="273"/>
      <c r="CE100" s="273"/>
      <c r="CF100" s="273"/>
      <c r="CG100" s="273"/>
      <c r="CH100" s="273"/>
      <c r="CI100" s="273"/>
      <c r="CJ100" s="273"/>
      <c r="CK100" s="273"/>
      <c r="CL100" s="273"/>
      <c r="CM100" s="273"/>
      <c r="CN100" s="273"/>
      <c r="CO100" s="273"/>
      <c r="CP100" s="273"/>
      <c r="CQ100" s="273"/>
      <c r="CR100" s="273"/>
      <c r="CS100" s="273"/>
      <c r="CT100" s="273"/>
      <c r="CU100" s="273"/>
      <c r="CV100" s="273"/>
      <c r="CW100" s="273"/>
      <c r="CX100" s="273"/>
      <c r="CY100" s="273"/>
      <c r="CZ100" s="273"/>
      <c r="DA100" s="273"/>
      <c r="DB100" s="273"/>
      <c r="DC100" s="273"/>
      <c r="DD100" s="273"/>
      <c r="DE100" s="273"/>
      <c r="DF100" s="273"/>
      <c r="DG100" s="273"/>
      <c r="DH100" s="273"/>
      <c r="DI100" s="273"/>
      <c r="DJ100" s="273"/>
      <c r="DK100" s="273"/>
      <c r="DL100" s="273"/>
      <c r="DM100" s="273"/>
      <c r="DN100" s="273"/>
      <c r="DO100" s="273"/>
      <c r="DP100" s="273"/>
      <c r="DQ100" s="273"/>
      <c r="DR100" s="273"/>
      <c r="DS100" s="273"/>
      <c r="DT100" s="273"/>
      <c r="DU100" s="273"/>
      <c r="DV100" s="273"/>
      <c r="DW100" s="273"/>
      <c r="DX100" s="273"/>
      <c r="DY100" s="273"/>
      <c r="DZ100" s="273"/>
      <c r="EA100" s="273"/>
      <c r="EB100" s="273"/>
      <c r="EC100" s="273"/>
      <c r="ED100" s="273"/>
      <c r="EE100" s="273"/>
      <c r="EF100" s="273"/>
      <c r="EG100" s="273"/>
      <c r="EH100" s="273"/>
      <c r="EI100" s="273"/>
      <c r="EJ100" s="273"/>
      <c r="EK100" s="273"/>
      <c r="EL100" s="273"/>
      <c r="EM100" s="273"/>
      <c r="EN100" s="273"/>
      <c r="EO100" s="273"/>
      <c r="EP100" s="273"/>
      <c r="EQ100" s="273"/>
      <c r="ER100" s="273"/>
      <c r="ES100" s="273"/>
      <c r="ET100" s="273"/>
      <c r="EU100" s="273"/>
      <c r="EV100" s="273"/>
      <c r="EW100" s="273"/>
      <c r="EX100" s="273"/>
      <c r="EY100" s="273"/>
      <c r="EZ100" s="273"/>
      <c r="FA100" s="273"/>
      <c r="FB100" s="273"/>
      <c r="FC100" s="273"/>
      <c r="FD100" s="273"/>
      <c r="FE100" s="273"/>
      <c r="FF100" s="273"/>
      <c r="FG100" s="273"/>
      <c r="FH100" s="273"/>
      <c r="FI100" s="273"/>
      <c r="FJ100" s="273"/>
      <c r="FK100" s="273"/>
      <c r="FL100" s="273"/>
      <c r="FM100" s="273"/>
      <c r="FN100" s="273"/>
      <c r="FO100" s="273"/>
      <c r="FP100" s="273"/>
      <c r="FQ100" s="273"/>
      <c r="FR100" s="273"/>
      <c r="FS100" s="273"/>
      <c r="FT100" s="273"/>
      <c r="FU100" s="273"/>
      <c r="FV100" s="273"/>
      <c r="FW100" s="273"/>
      <c r="FX100" s="273"/>
      <c r="FY100" s="273"/>
      <c r="FZ100" s="273"/>
      <c r="GA100" s="273"/>
      <c r="GB100" s="273"/>
      <c r="GC100" s="273"/>
      <c r="GD100" s="273"/>
      <c r="GE100" s="273"/>
      <c r="GF100" s="273"/>
      <c r="GG100" s="273"/>
      <c r="GH100" s="273"/>
      <c r="GI100" s="273"/>
      <c r="GJ100" s="273"/>
      <c r="GK100" s="273"/>
      <c r="GL100" s="273"/>
      <c r="GM100" s="273"/>
      <c r="GN100" s="273"/>
      <c r="GO100" s="273"/>
      <c r="GP100" s="273"/>
      <c r="GQ100" s="273"/>
      <c r="GR100" s="273"/>
      <c r="GS100" s="273"/>
      <c r="GT100" s="273"/>
      <c r="GU100" s="273"/>
      <c r="GV100" s="273"/>
      <c r="GW100" s="273"/>
      <c r="GX100" s="273"/>
      <c r="GY100" s="273"/>
      <c r="GZ100" s="273"/>
      <c r="HA100" s="273"/>
      <c r="HB100" s="273"/>
      <c r="HC100" s="273"/>
      <c r="HD100" s="273"/>
      <c r="HE100" s="273"/>
      <c r="HF100" s="273"/>
      <c r="HG100" s="273"/>
      <c r="HH100" s="273"/>
      <c r="HI100" s="273"/>
      <c r="HJ100" s="273"/>
      <c r="HK100" s="273"/>
      <c r="HL100" s="273"/>
      <c r="HM100" s="273"/>
      <c r="HN100" s="273"/>
      <c r="HO100" s="273"/>
      <c r="HP100" s="273"/>
      <c r="HQ100" s="273"/>
      <c r="HR100" s="273"/>
      <c r="HS100" s="273"/>
      <c r="HT100" s="273"/>
      <c r="HU100" s="273"/>
      <c r="HV100" s="273"/>
      <c r="HW100" s="273"/>
      <c r="HX100" s="273"/>
      <c r="HY100" s="273"/>
      <c r="HZ100" s="273"/>
      <c r="IA100" s="273"/>
      <c r="IB100" s="273"/>
      <c r="IC100" s="273"/>
      <c r="ID100" s="273"/>
      <c r="IE100" s="273"/>
      <c r="IF100" s="273"/>
      <c r="IG100" s="273"/>
      <c r="IH100" s="273"/>
      <c r="II100" s="273"/>
      <c r="IJ100" s="273"/>
      <c r="IK100" s="273"/>
      <c r="IL100" s="273"/>
      <c r="IM100" s="273"/>
      <c r="IN100" s="273"/>
      <c r="IO100" s="273"/>
      <c r="IP100" s="273"/>
      <c r="IQ100" s="273"/>
      <c r="IR100" s="273"/>
      <c r="IS100" s="273"/>
      <c r="IT100" s="273"/>
      <c r="IU100" s="273"/>
      <c r="IV100" s="273"/>
      <c r="IW100" s="273"/>
      <c r="IX100" s="273"/>
      <c r="IY100" s="273"/>
      <c r="IZ100" s="273"/>
      <c r="JA100" s="273"/>
      <c r="JB100" s="273"/>
      <c r="JC100" s="273"/>
      <c r="JD100" s="273"/>
      <c r="JE100" s="273"/>
      <c r="JF100" s="273"/>
      <c r="JG100" s="273"/>
      <c r="JH100" s="273"/>
      <c r="JI100" s="273"/>
      <c r="JJ100" s="273"/>
      <c r="JK100" s="273"/>
      <c r="JL100" s="273"/>
      <c r="JM100" s="273"/>
      <c r="JN100" s="273"/>
      <c r="JO100" s="273"/>
      <c r="JP100" s="273"/>
      <c r="JQ100" s="273"/>
      <c r="JR100" s="273"/>
      <c r="JS100" s="273"/>
      <c r="JT100" s="273"/>
      <c r="JU100" s="273"/>
      <c r="JV100" s="273"/>
      <c r="JW100" s="273"/>
      <c r="JX100" s="273"/>
      <c r="JY100" s="273"/>
      <c r="JZ100" s="273"/>
      <c r="KA100" s="273"/>
      <c r="KB100" s="273"/>
      <c r="KC100" s="273"/>
      <c r="KD100" s="273"/>
      <c r="KE100" s="273"/>
      <c r="KF100" s="273"/>
      <c r="KG100" s="273"/>
      <c r="KH100" s="273"/>
      <c r="KI100" s="273"/>
      <c r="KJ100" s="273"/>
      <c r="KK100" s="273"/>
      <c r="KL100" s="273"/>
      <c r="KM100" s="273"/>
      <c r="KN100" s="273"/>
      <c r="KO100" s="273"/>
      <c r="KP100" s="273"/>
      <c r="KQ100" s="273"/>
      <c r="KR100" s="273"/>
      <c r="KS100" s="273"/>
      <c r="KT100" s="273"/>
      <c r="KU100" s="273"/>
      <c r="KV100" s="273"/>
      <c r="KW100" s="273"/>
      <c r="KX100" s="273"/>
      <c r="KY100" s="273"/>
      <c r="KZ100" s="273"/>
      <c r="LA100" s="273"/>
      <c r="LB100" s="273"/>
      <c r="LC100" s="273"/>
      <c r="LD100" s="273"/>
      <c r="LE100" s="273"/>
      <c r="LF100" s="273"/>
      <c r="LG100" s="273"/>
      <c r="LH100" s="273"/>
      <c r="LI100" s="273"/>
      <c r="LJ100" s="273"/>
      <c r="LK100" s="273"/>
      <c r="LL100" s="273"/>
      <c r="LM100" s="273"/>
      <c r="LN100" s="273"/>
      <c r="LO100" s="273"/>
      <c r="LP100" s="273"/>
      <c r="LQ100" s="273"/>
      <c r="LR100" s="273"/>
      <c r="LS100" s="273"/>
      <c r="LT100" s="273"/>
      <c r="LU100" s="273"/>
      <c r="LV100" s="273"/>
      <c r="LW100" s="273"/>
      <c r="LX100" s="273"/>
      <c r="LY100" s="273"/>
      <c r="LZ100" s="273"/>
      <c r="MA100" s="273"/>
      <c r="MB100" s="273"/>
      <c r="MC100" s="273"/>
      <c r="MD100" s="273"/>
      <c r="ME100" s="273"/>
      <c r="MF100" s="273"/>
      <c r="MG100" s="273"/>
      <c r="MH100" s="273"/>
      <c r="MI100" s="273"/>
      <c r="MJ100" s="273"/>
      <c r="MK100" s="273"/>
      <c r="ML100" s="273"/>
      <c r="MM100" s="273"/>
      <c r="MN100" s="273"/>
      <c r="MO100" s="273"/>
      <c r="MP100" s="273"/>
      <c r="MQ100" s="273"/>
      <c r="MR100" s="273"/>
      <c r="MS100" s="273"/>
      <c r="MT100" s="273"/>
      <c r="MU100" s="273"/>
      <c r="MV100" s="273"/>
      <c r="MW100" s="273"/>
      <c r="MX100" s="273"/>
      <c r="MY100" s="273"/>
      <c r="MZ100" s="273"/>
      <c r="NA100" s="273"/>
      <c r="NB100" s="273"/>
      <c r="NC100" s="273"/>
      <c r="ND100" s="273"/>
      <c r="NE100" s="273"/>
      <c r="NF100" s="273"/>
      <c r="NG100" s="273"/>
      <c r="NH100" s="273"/>
      <c r="NI100" s="273"/>
      <c r="NJ100" s="273"/>
      <c r="NK100" s="273"/>
      <c r="NL100" s="273"/>
      <c r="NM100" s="273"/>
      <c r="NN100" s="273"/>
      <c r="NO100" s="273"/>
      <c r="NP100" s="273"/>
      <c r="NQ100" s="273"/>
      <c r="NR100" s="273"/>
      <c r="NS100" s="273"/>
      <c r="NT100" s="273"/>
      <c r="NU100" s="273"/>
      <c r="NV100" s="273"/>
      <c r="NW100" s="273"/>
      <c r="NX100" s="273"/>
      <c r="NY100" s="273"/>
      <c r="NZ100" s="273"/>
      <c r="OA100" s="273"/>
      <c r="OB100" s="273"/>
      <c r="OC100" s="273"/>
      <c r="OD100" s="273"/>
      <c r="OE100" s="273"/>
      <c r="OF100" s="273"/>
      <c r="OG100" s="273"/>
      <c r="OH100" s="273"/>
      <c r="OI100" s="273"/>
      <c r="OJ100" s="273"/>
      <c r="OK100" s="273"/>
      <c r="OL100" s="273"/>
      <c r="OM100" s="273"/>
      <c r="ON100" s="273"/>
      <c r="OO100" s="273"/>
      <c r="OP100" s="273"/>
      <c r="OQ100" s="273"/>
      <c r="OR100" s="273"/>
      <c r="OS100" s="273"/>
      <c r="OT100" s="273"/>
      <c r="OU100" s="273"/>
      <c r="OV100" s="273"/>
      <c r="OW100" s="273"/>
      <c r="OX100" s="273"/>
      <c r="OY100" s="273"/>
      <c r="OZ100" s="273"/>
      <c r="PA100" s="273"/>
      <c r="PB100" s="273"/>
      <c r="PC100" s="273"/>
      <c r="PD100" s="273"/>
      <c r="PE100" s="273"/>
      <c r="PF100" s="273"/>
      <c r="PG100" s="273"/>
      <c r="PH100" s="273"/>
      <c r="PI100" s="273"/>
      <c r="PJ100" s="273"/>
      <c r="PK100" s="273"/>
      <c r="PL100" s="273"/>
      <c r="PM100" s="273"/>
      <c r="PN100" s="273"/>
      <c r="PO100" s="273"/>
      <c r="PP100" s="273"/>
      <c r="PQ100" s="273"/>
      <c r="PR100" s="273"/>
      <c r="PS100" s="273"/>
      <c r="PT100" s="273"/>
      <c r="PU100" s="273"/>
      <c r="PV100" s="273"/>
      <c r="PW100" s="273"/>
      <c r="PX100" s="273"/>
      <c r="PY100" s="273"/>
      <c r="PZ100" s="273"/>
      <c r="QA100" s="273"/>
      <c r="QB100" s="273"/>
      <c r="QC100" s="273"/>
      <c r="QD100" s="273"/>
      <c r="QE100" s="273"/>
      <c r="QF100" s="273"/>
      <c r="QG100" s="273"/>
      <c r="QH100" s="273"/>
      <c r="QI100" s="273"/>
      <c r="QJ100" s="273"/>
      <c r="QK100" s="273"/>
      <c r="QL100" s="273"/>
      <c r="QM100" s="273"/>
      <c r="QN100" s="273"/>
      <c r="QO100" s="273"/>
      <c r="QP100" s="273"/>
      <c r="QQ100" s="273"/>
      <c r="QR100" s="273"/>
      <c r="QS100" s="273"/>
      <c r="QT100" s="273"/>
      <c r="QU100" s="273"/>
      <c r="QV100" s="273"/>
      <c r="QW100" s="273"/>
      <c r="QX100" s="273"/>
      <c r="QY100" s="273"/>
      <c r="QZ100" s="273"/>
      <c r="RA100" s="273"/>
      <c r="RB100" s="273"/>
      <c r="RC100" s="273"/>
      <c r="RD100" s="273"/>
      <c r="RE100" s="273"/>
      <c r="RF100" s="273"/>
      <c r="RG100" s="273"/>
      <c r="RH100" s="273"/>
      <c r="RI100" s="273"/>
      <c r="RJ100" s="273"/>
      <c r="RK100" s="273"/>
      <c r="RL100" s="273"/>
      <c r="RM100" s="273"/>
      <c r="RN100" s="273"/>
      <c r="RO100" s="273"/>
      <c r="RP100" s="273"/>
      <c r="RQ100" s="273"/>
      <c r="RR100" s="273"/>
      <c r="RS100" s="273"/>
      <c r="RT100" s="273"/>
      <c r="RU100" s="273"/>
      <c r="RV100" s="273"/>
      <c r="RW100" s="273"/>
      <c r="RX100" s="273"/>
      <c r="RY100" s="273"/>
      <c r="RZ100" s="273"/>
      <c r="SA100" s="273"/>
      <c r="SB100" s="273"/>
      <c r="SC100" s="273"/>
      <c r="SD100" s="273"/>
      <c r="SE100" s="273"/>
      <c r="SF100" s="273"/>
      <c r="SG100" s="273"/>
      <c r="SH100" s="273"/>
      <c r="SI100" s="273"/>
      <c r="SJ100" s="273"/>
      <c r="SK100" s="273"/>
      <c r="SL100" s="273"/>
      <c r="SM100" s="273"/>
      <c r="SN100" s="273"/>
      <c r="SO100" s="273"/>
      <c r="SP100" s="273"/>
      <c r="SQ100" s="273"/>
      <c r="SR100" s="273"/>
      <c r="SS100" s="273"/>
      <c r="ST100" s="273"/>
      <c r="SU100" s="273"/>
      <c r="SV100" s="273"/>
      <c r="SW100" s="273"/>
      <c r="SX100" s="273"/>
      <c r="SY100" s="273"/>
      <c r="SZ100" s="273"/>
      <c r="TA100" s="273"/>
      <c r="TB100" s="273"/>
      <c r="TC100" s="273"/>
      <c r="TD100" s="273"/>
      <c r="TE100" s="273"/>
      <c r="TF100" s="273"/>
      <c r="TG100" s="273"/>
      <c r="TH100" s="273"/>
      <c r="TI100" s="273"/>
      <c r="TJ100" s="273"/>
      <c r="TK100" s="273"/>
      <c r="TL100" s="273"/>
      <c r="TM100" s="273"/>
      <c r="TN100" s="273"/>
      <c r="TO100" s="273"/>
      <c r="TP100" s="273"/>
      <c r="TQ100" s="273"/>
      <c r="TR100" s="273"/>
      <c r="TS100" s="273"/>
      <c r="TT100" s="273"/>
      <c r="TU100" s="273"/>
      <c r="TV100" s="273"/>
      <c r="TW100" s="273"/>
      <c r="TX100" s="273"/>
      <c r="TY100" s="273"/>
      <c r="TZ100" s="273"/>
      <c r="UA100" s="273"/>
      <c r="UB100" s="273"/>
      <c r="UC100" s="273"/>
      <c r="UD100" s="273"/>
      <c r="UE100" s="273"/>
      <c r="UF100" s="273"/>
      <c r="UG100" s="273"/>
      <c r="UH100" s="273"/>
      <c r="UI100" s="273"/>
      <c r="UJ100" s="273"/>
      <c r="UK100" s="273"/>
      <c r="UL100" s="273"/>
      <c r="UM100" s="273"/>
      <c r="UN100" s="273"/>
      <c r="UO100" s="273"/>
      <c r="UP100" s="273"/>
      <c r="UQ100" s="273"/>
      <c r="UR100" s="273"/>
      <c r="US100" s="273"/>
      <c r="UT100" s="273"/>
      <c r="UU100" s="273"/>
      <c r="UV100" s="273"/>
      <c r="UW100" s="273"/>
      <c r="UX100" s="273"/>
      <c r="UY100" s="273"/>
      <c r="UZ100" s="273"/>
      <c r="VA100" s="273"/>
      <c r="VB100" s="273"/>
      <c r="VC100" s="273"/>
      <c r="VD100" s="273"/>
      <c r="VE100" s="273"/>
      <c r="VF100" s="273"/>
      <c r="VG100" s="273"/>
      <c r="VH100" s="273"/>
      <c r="VI100" s="273"/>
      <c r="VJ100" s="273"/>
      <c r="VK100" s="273"/>
      <c r="VL100" s="273"/>
      <c r="VM100" s="273"/>
      <c r="VN100" s="273"/>
      <c r="VO100" s="273"/>
      <c r="VP100" s="273"/>
      <c r="VQ100" s="273"/>
      <c r="VR100" s="273"/>
      <c r="VS100" s="273"/>
      <c r="VT100" s="273"/>
      <c r="VU100" s="273"/>
      <c r="VV100" s="273"/>
      <c r="VW100" s="273"/>
      <c r="VX100" s="273"/>
      <c r="VY100" s="273"/>
      <c r="VZ100" s="273"/>
      <c r="WA100" s="273"/>
      <c r="WB100" s="273"/>
      <c r="WC100" s="273"/>
      <c r="WD100" s="273"/>
      <c r="WE100" s="273"/>
      <c r="WF100" s="273"/>
      <c r="WG100" s="273"/>
      <c r="WH100" s="273"/>
      <c r="WI100" s="273"/>
      <c r="WJ100" s="273"/>
      <c r="WK100" s="273"/>
      <c r="WL100" s="273"/>
      <c r="WM100" s="273"/>
      <c r="WN100" s="273"/>
      <c r="WO100" s="273"/>
      <c r="WP100" s="273"/>
      <c r="WQ100" s="273"/>
      <c r="WR100" s="273"/>
      <c r="WS100" s="273"/>
      <c r="WT100" s="273"/>
      <c r="WU100" s="273"/>
      <c r="WV100" s="273"/>
      <c r="WW100" s="273"/>
      <c r="WX100" s="273"/>
      <c r="WY100" s="273"/>
      <c r="WZ100" s="273"/>
      <c r="XA100" s="273"/>
      <c r="XB100" s="273"/>
      <c r="XC100" s="273"/>
      <c r="XD100" s="273"/>
      <c r="XE100" s="273"/>
      <c r="XF100" s="273"/>
      <c r="XG100" s="273"/>
      <c r="XH100" s="273"/>
      <c r="XI100" s="273"/>
      <c r="XJ100" s="273"/>
      <c r="XK100" s="273"/>
      <c r="XL100" s="273"/>
      <c r="XM100" s="273"/>
      <c r="XN100" s="273"/>
      <c r="XO100" s="273"/>
      <c r="XP100" s="273"/>
      <c r="XQ100" s="273"/>
      <c r="XR100" s="273"/>
      <c r="XS100" s="273"/>
      <c r="XT100" s="273"/>
      <c r="XU100" s="273"/>
      <c r="XV100" s="273"/>
      <c r="XW100" s="273"/>
      <c r="XX100" s="273"/>
      <c r="XY100" s="273"/>
      <c r="XZ100" s="273"/>
      <c r="YA100" s="273"/>
      <c r="YB100" s="273"/>
      <c r="YC100" s="273"/>
      <c r="YD100" s="273"/>
      <c r="YE100" s="273"/>
      <c r="YF100" s="273"/>
      <c r="YG100" s="273"/>
      <c r="YH100" s="273"/>
      <c r="YI100" s="273"/>
      <c r="YJ100" s="273"/>
      <c r="YK100" s="273"/>
      <c r="YL100" s="273"/>
      <c r="YM100" s="273"/>
      <c r="YN100" s="273"/>
      <c r="YO100" s="273"/>
      <c r="YP100" s="273"/>
      <c r="YQ100" s="273"/>
      <c r="YR100" s="273"/>
      <c r="YS100" s="273"/>
      <c r="YT100" s="273"/>
      <c r="YU100" s="273"/>
      <c r="YV100" s="273"/>
      <c r="YW100" s="273"/>
      <c r="YX100" s="273"/>
      <c r="YY100" s="273"/>
      <c r="YZ100" s="273"/>
      <c r="ZA100" s="273"/>
      <c r="ZB100" s="273"/>
      <c r="ZC100" s="273"/>
      <c r="ZD100" s="273"/>
      <c r="ZE100" s="273"/>
      <c r="ZF100" s="273"/>
      <c r="ZG100" s="273"/>
      <c r="ZH100" s="273"/>
      <c r="ZI100" s="273"/>
      <c r="ZJ100" s="273"/>
      <c r="ZK100" s="273"/>
      <c r="ZL100" s="273"/>
      <c r="ZM100" s="273"/>
      <c r="ZN100" s="273"/>
      <c r="ZO100" s="273"/>
      <c r="ZP100" s="273"/>
      <c r="ZQ100" s="273"/>
      <c r="ZR100" s="273"/>
      <c r="ZS100" s="273"/>
      <c r="ZT100" s="273"/>
      <c r="ZU100" s="273"/>
      <c r="ZV100" s="273"/>
      <c r="ZW100" s="273"/>
      <c r="ZX100" s="273"/>
      <c r="ZY100" s="273"/>
      <c r="ZZ100" s="273"/>
      <c r="AAA100" s="273"/>
      <c r="AAB100" s="273"/>
      <c r="AAC100" s="273"/>
      <c r="AAD100" s="273"/>
      <c r="AAE100" s="273"/>
      <c r="AAF100" s="273"/>
      <c r="AAG100" s="273"/>
      <c r="AAH100" s="273"/>
      <c r="AAI100" s="273"/>
      <c r="AAJ100" s="273"/>
      <c r="AAK100" s="273"/>
      <c r="AAL100" s="273"/>
      <c r="AAM100" s="273"/>
      <c r="AAN100" s="273"/>
      <c r="AAO100" s="273"/>
      <c r="AAP100" s="273"/>
      <c r="AAQ100" s="273"/>
      <c r="AAR100" s="273"/>
      <c r="AAS100" s="273"/>
      <c r="AAT100" s="273"/>
      <c r="AAU100" s="273"/>
      <c r="AAV100" s="273"/>
      <c r="AAW100" s="273"/>
      <c r="AAX100" s="273"/>
      <c r="AAY100" s="273"/>
      <c r="AAZ100" s="273"/>
      <c r="ABA100" s="273"/>
      <c r="ABB100" s="273"/>
      <c r="ABC100" s="273"/>
      <c r="ABD100" s="273"/>
      <c r="ABE100" s="273"/>
      <c r="ABF100" s="273"/>
      <c r="ABG100" s="273"/>
      <c r="ABH100" s="273"/>
      <c r="ABI100" s="273"/>
      <c r="ABJ100" s="273"/>
      <c r="ABK100" s="273"/>
      <c r="ABL100" s="273"/>
      <c r="ABM100" s="273"/>
      <c r="ABN100" s="273"/>
      <c r="ABO100" s="273"/>
      <c r="ABP100" s="273"/>
      <c r="ABQ100" s="273"/>
      <c r="ABR100" s="273"/>
      <c r="ABS100" s="273"/>
      <c r="ABT100" s="273"/>
      <c r="ABU100" s="273"/>
      <c r="ABV100" s="273"/>
      <c r="ABW100" s="273"/>
      <c r="ABX100" s="273"/>
      <c r="ABY100" s="273"/>
      <c r="ABZ100" s="273"/>
      <c r="ACA100" s="273"/>
      <c r="ACB100" s="273"/>
      <c r="ACC100" s="273"/>
      <c r="ACD100" s="273"/>
      <c r="ACE100" s="273"/>
      <c r="ACF100" s="273"/>
      <c r="ACG100" s="273"/>
      <c r="ACH100" s="273"/>
      <c r="ACI100" s="273"/>
      <c r="ACJ100" s="273"/>
      <c r="ACK100" s="273"/>
      <c r="ACL100" s="273"/>
      <c r="ACM100" s="273"/>
      <c r="ACN100" s="273"/>
      <c r="ACO100" s="273"/>
      <c r="ACP100" s="273"/>
      <c r="ACQ100" s="273"/>
      <c r="ACR100" s="273"/>
      <c r="ACS100" s="273"/>
      <c r="ACT100" s="273"/>
      <c r="ACU100" s="273"/>
      <c r="ACV100" s="273"/>
      <c r="ACW100" s="273"/>
      <c r="ACX100" s="273"/>
      <c r="ACY100" s="273"/>
      <c r="ACZ100" s="273"/>
      <c r="ADA100" s="273"/>
      <c r="ADB100" s="273"/>
      <c r="ADC100" s="273"/>
      <c r="ADD100" s="273"/>
      <c r="ADE100" s="273"/>
      <c r="ADF100" s="273"/>
      <c r="ADG100" s="273"/>
      <c r="ADH100" s="273"/>
      <c r="ADI100" s="273"/>
      <c r="ADJ100" s="273"/>
      <c r="ADK100" s="273"/>
      <c r="ADL100" s="273"/>
      <c r="ADM100" s="273"/>
      <c r="ADN100" s="273"/>
      <c r="ADO100" s="273"/>
      <c r="ADP100" s="273"/>
      <c r="ADQ100" s="273"/>
      <c r="ADR100" s="273"/>
      <c r="ADS100" s="273"/>
      <c r="ADT100" s="273"/>
      <c r="ADU100" s="273"/>
      <c r="ADV100" s="273"/>
      <c r="ADW100" s="273"/>
      <c r="ADX100" s="273"/>
      <c r="ADY100" s="273"/>
      <c r="ADZ100" s="273"/>
      <c r="AEA100" s="273"/>
      <c r="AEB100" s="273"/>
      <c r="AEC100" s="273"/>
      <c r="AED100" s="273"/>
      <c r="AEE100" s="273"/>
      <c r="AEF100" s="273"/>
      <c r="AEG100" s="273"/>
      <c r="AEH100" s="273"/>
      <c r="AEI100" s="273"/>
      <c r="AEJ100" s="273"/>
      <c r="AEK100" s="273"/>
      <c r="AEL100" s="273"/>
      <c r="AEM100" s="273"/>
      <c r="AEN100" s="273"/>
      <c r="AEO100" s="273"/>
      <c r="AEP100" s="273"/>
      <c r="AEQ100" s="273"/>
      <c r="AER100" s="273"/>
      <c r="AES100" s="273"/>
      <c r="AET100" s="273"/>
      <c r="AEU100" s="273"/>
      <c r="AEV100" s="273"/>
      <c r="AEW100" s="273"/>
      <c r="AEX100" s="273"/>
      <c r="AEY100" s="273"/>
      <c r="AEZ100" s="273"/>
      <c r="AFA100" s="273"/>
      <c r="AFB100" s="273"/>
      <c r="AFC100" s="273"/>
      <c r="AFD100" s="273"/>
      <c r="AFE100" s="273"/>
      <c r="AFF100" s="273"/>
      <c r="AFG100" s="273"/>
      <c r="AFH100" s="273"/>
      <c r="AFI100" s="273"/>
      <c r="AFJ100" s="273"/>
      <c r="AFK100" s="273"/>
      <c r="AFL100" s="273"/>
      <c r="AFM100" s="273"/>
      <c r="AFN100" s="273"/>
      <c r="AFO100" s="273"/>
      <c r="AFP100" s="273"/>
      <c r="AFQ100" s="273"/>
      <c r="AFR100" s="273"/>
      <c r="AFS100" s="273"/>
      <c r="AFT100" s="273"/>
      <c r="AFU100" s="273"/>
      <c r="AFV100" s="273"/>
      <c r="AFW100" s="273"/>
      <c r="AFX100" s="273"/>
      <c r="AFY100" s="273"/>
      <c r="AFZ100" s="273"/>
      <c r="AGA100" s="273"/>
      <c r="AGB100" s="273"/>
      <c r="AGC100" s="273"/>
      <c r="AGD100" s="273"/>
      <c r="AGE100" s="273"/>
      <c r="AGF100" s="273"/>
      <c r="AGG100" s="273"/>
      <c r="AGH100" s="273"/>
      <c r="AGI100" s="273"/>
      <c r="AGJ100" s="273"/>
      <c r="AGK100" s="273"/>
      <c r="AGL100" s="273"/>
      <c r="AGM100" s="273"/>
      <c r="AGN100" s="273"/>
      <c r="AGO100" s="273"/>
      <c r="AGP100" s="273"/>
      <c r="AGQ100" s="273"/>
      <c r="AGR100" s="273"/>
      <c r="AGS100" s="273"/>
      <c r="AGT100" s="273"/>
      <c r="AGU100" s="273"/>
      <c r="AGV100" s="273"/>
      <c r="AGW100" s="273"/>
      <c r="AGX100" s="273"/>
      <c r="AGY100" s="273"/>
      <c r="AGZ100" s="273"/>
      <c r="AHA100" s="273"/>
      <c r="AHB100" s="273"/>
      <c r="AHC100" s="273"/>
      <c r="AHD100" s="273"/>
      <c r="AHE100" s="273"/>
      <c r="AHF100" s="273"/>
      <c r="AHG100" s="273"/>
      <c r="AHH100" s="273"/>
      <c r="AHI100" s="273"/>
      <c r="AHJ100" s="273"/>
      <c r="AHK100" s="273"/>
      <c r="AHL100" s="273"/>
      <c r="AHM100" s="273"/>
      <c r="AHN100" s="273"/>
      <c r="AHO100" s="273"/>
      <c r="AHP100" s="273"/>
      <c r="AHQ100" s="273"/>
      <c r="AHR100" s="273"/>
      <c r="AHS100" s="273"/>
      <c r="AHT100" s="273"/>
      <c r="AHU100" s="273"/>
      <c r="AHV100" s="273"/>
      <c r="AHW100" s="273"/>
      <c r="AHX100" s="273"/>
      <c r="AHY100" s="273"/>
      <c r="AHZ100" s="273"/>
      <c r="AIA100" s="273"/>
      <c r="AIB100" s="273"/>
      <c r="AIC100" s="273"/>
      <c r="AID100" s="273"/>
      <c r="AIE100" s="273"/>
      <c r="AIF100" s="273"/>
      <c r="AIG100" s="273"/>
      <c r="AIH100" s="273"/>
      <c r="AII100" s="273"/>
      <c r="AIJ100" s="273"/>
      <c r="AIK100" s="273"/>
      <c r="AIL100" s="273"/>
      <c r="AIM100" s="273"/>
      <c r="AIN100" s="273"/>
      <c r="AIO100" s="273"/>
      <c r="AIP100" s="273"/>
      <c r="AIQ100" s="273"/>
      <c r="AIR100" s="273"/>
      <c r="AIS100" s="273"/>
      <c r="AIT100" s="273"/>
      <c r="AIU100" s="273"/>
      <c r="AIV100" s="273"/>
      <c r="AIW100" s="273"/>
      <c r="AIX100" s="273"/>
      <c r="AIY100" s="273"/>
      <c r="AIZ100" s="273"/>
      <c r="AJA100" s="273"/>
      <c r="AJB100" s="273"/>
      <c r="AJC100" s="273"/>
      <c r="AJD100" s="273"/>
      <c r="AJE100" s="273"/>
      <c r="AJF100" s="273"/>
      <c r="AJG100" s="273"/>
      <c r="AJH100" s="273"/>
      <c r="AJI100" s="273"/>
      <c r="AJJ100" s="273"/>
      <c r="AJK100" s="273"/>
      <c r="AJL100" s="273"/>
      <c r="AJM100" s="273"/>
      <c r="AJN100" s="273"/>
      <c r="AJO100" s="273"/>
      <c r="AJP100" s="273"/>
      <c r="AJQ100" s="273"/>
      <c r="AJR100" s="273"/>
      <c r="AJS100" s="273"/>
      <c r="AJT100" s="273"/>
      <c r="AJU100" s="273"/>
      <c r="AJV100" s="273"/>
      <c r="AJW100" s="273"/>
      <c r="AJX100" s="273"/>
      <c r="AJY100" s="273"/>
      <c r="AJZ100" s="273"/>
      <c r="AKA100" s="273"/>
      <c r="AKB100" s="273"/>
      <c r="AKC100" s="273"/>
      <c r="AKD100" s="273"/>
      <c r="AKE100" s="273"/>
      <c r="AKF100" s="273"/>
      <c r="AKG100" s="273"/>
      <c r="AKH100" s="273"/>
      <c r="AKI100" s="273"/>
      <c r="AKJ100" s="273"/>
      <c r="AKK100" s="273"/>
      <c r="AKL100" s="273"/>
      <c r="AKM100" s="273"/>
      <c r="AKN100" s="273"/>
      <c r="AKO100" s="273"/>
      <c r="AKP100" s="273"/>
      <c r="AKQ100" s="273"/>
      <c r="AKR100" s="273"/>
      <c r="AKS100" s="273"/>
      <c r="AKT100" s="273"/>
      <c r="AKU100" s="273"/>
      <c r="AKV100" s="273"/>
      <c r="AKW100" s="273"/>
      <c r="AKX100" s="273"/>
      <c r="AKY100" s="273"/>
      <c r="AKZ100" s="273"/>
      <c r="ALA100" s="273"/>
      <c r="ALB100" s="273"/>
      <c r="ALC100" s="273"/>
      <c r="ALD100" s="273"/>
      <c r="ALE100" s="273"/>
      <c r="ALF100" s="273"/>
      <c r="ALG100" s="273"/>
      <c r="ALH100" s="273"/>
      <c r="ALI100" s="273"/>
      <c r="ALJ100" s="273"/>
      <c r="ALK100" s="273"/>
      <c r="ALL100" s="273"/>
      <c r="ALM100" s="273"/>
      <c r="ALN100" s="273"/>
      <c r="ALO100" s="273"/>
      <c r="ALP100" s="273"/>
      <c r="ALQ100" s="273"/>
      <c r="ALR100" s="273"/>
      <c r="ALS100" s="273"/>
      <c r="ALT100" s="273"/>
      <c r="ALU100" s="273"/>
      <c r="ALV100" s="273"/>
      <c r="ALW100" s="273"/>
      <c r="ALX100" s="273"/>
      <c r="ALY100" s="273"/>
      <c r="ALZ100" s="273"/>
      <c r="AMA100" s="273"/>
      <c r="AMB100" s="273"/>
      <c r="AMC100" s="273"/>
      <c r="AMD100" s="273"/>
      <c r="AME100" s="273"/>
      <c r="AMF100" s="273"/>
      <c r="AMG100" s="273"/>
      <c r="AMH100" s="273"/>
      <c r="AMI100" s="273"/>
      <c r="AMJ100" s="273"/>
    </row>
    <row r="101" spans="1:1024" ht="12" customHeight="1" x14ac:dyDescent="0.2">
      <c r="A101" s="341">
        <v>90</v>
      </c>
      <c r="B101" s="342">
        <v>1.5</v>
      </c>
      <c r="C101" s="375"/>
      <c r="D101" s="1627"/>
      <c r="E101" s="344" t="s">
        <v>50</v>
      </c>
      <c r="F101" s="383">
        <v>1</v>
      </c>
      <c r="G101" s="383">
        <v>1</v>
      </c>
      <c r="H101" s="359">
        <f>G101*100/F101</f>
        <v>100</v>
      </c>
      <c r="I101" s="359">
        <v>15</v>
      </c>
      <c r="J101" s="384">
        <v>15</v>
      </c>
      <c r="K101" s="348">
        <f>J101*B101</f>
        <v>22.5</v>
      </c>
      <c r="L101" s="348">
        <f>B101*7960</f>
        <v>11940</v>
      </c>
      <c r="M101" s="348">
        <f>L101*J101</f>
        <v>179100</v>
      </c>
      <c r="N101" s="348"/>
      <c r="O101" s="348"/>
      <c r="P101" s="349">
        <f>K101+N101</f>
        <v>22.5</v>
      </c>
      <c r="Q101" s="349">
        <f>M101+P101</f>
        <v>179122.5</v>
      </c>
      <c r="R101" s="367"/>
      <c r="S101" s="351"/>
      <c r="T101" s="362">
        <v>90</v>
      </c>
      <c r="U101" s="1626"/>
      <c r="V101" s="363" t="s">
        <v>50</v>
      </c>
      <c r="W101" s="383">
        <v>1</v>
      </c>
      <c r="X101" s="383">
        <v>1</v>
      </c>
      <c r="Y101" s="359">
        <f>X101*100/W101</f>
        <v>100</v>
      </c>
      <c r="Z101" s="359">
        <v>15</v>
      </c>
      <c r="AA101" s="384">
        <v>15</v>
      </c>
      <c r="AB101" s="364"/>
      <c r="AC101" s="355">
        <f t="shared" si="2"/>
        <v>15</v>
      </c>
      <c r="AD101" s="355">
        <f t="shared" si="2"/>
        <v>0</v>
      </c>
      <c r="AE101" s="356">
        <f>AD101*100/AC101</f>
        <v>0</v>
      </c>
      <c r="AF101" s="365"/>
      <c r="AG101" s="365"/>
      <c r="AH101" s="365"/>
      <c r="AI101" s="365"/>
      <c r="AJ101" s="365"/>
      <c r="AK101" s="365"/>
      <c r="AL101" s="365"/>
      <c r="AM101" s="365"/>
      <c r="AN101" s="365"/>
      <c r="AO101" s="365"/>
      <c r="AP101" s="365"/>
      <c r="AQ101" s="365"/>
      <c r="AR101" s="358"/>
      <c r="AS101" s="358"/>
      <c r="AT101" s="359">
        <v>10</v>
      </c>
      <c r="AU101" s="359"/>
      <c r="AV101" s="359">
        <v>2</v>
      </c>
      <c r="AW101" s="359"/>
      <c r="AX101" s="359">
        <v>2</v>
      </c>
      <c r="AY101" s="359"/>
      <c r="AZ101" s="359">
        <v>1</v>
      </c>
      <c r="BA101" s="359"/>
      <c r="BB101" s="364"/>
      <c r="BC101" s="382"/>
      <c r="BD101" s="355">
        <f>AF101+AH101+AJ101+AL101+AN101+AP101+AR101+AT101+AV101+AX101+AZ101</f>
        <v>15</v>
      </c>
      <c r="BE101" s="355">
        <f>AG101+AI101+AK101+AM101+AO101+AQ101+AS101+AU101+AW101+AY101+BA101+BC101</f>
        <v>0</v>
      </c>
      <c r="BF101" s="273"/>
      <c r="BG101" s="273"/>
      <c r="BH101" s="273"/>
      <c r="BI101" s="273"/>
      <c r="BJ101" s="273"/>
      <c r="BK101" s="273"/>
      <c r="BL101" s="273"/>
      <c r="BM101" s="273"/>
      <c r="BN101" s="273"/>
      <c r="BO101" s="273"/>
      <c r="BP101" s="273"/>
      <c r="BQ101" s="273"/>
      <c r="BR101" s="273"/>
      <c r="BS101" s="273"/>
      <c r="BT101" s="273"/>
      <c r="BU101" s="273"/>
      <c r="BV101" s="273"/>
      <c r="BW101" s="273"/>
      <c r="BX101" s="273"/>
      <c r="BY101" s="273"/>
      <c r="BZ101" s="273"/>
      <c r="CA101" s="273"/>
      <c r="CB101" s="273"/>
      <c r="CC101" s="273"/>
      <c r="CD101" s="273"/>
      <c r="CE101" s="273"/>
      <c r="CF101" s="273"/>
      <c r="CG101" s="273"/>
      <c r="CH101" s="273"/>
      <c r="CI101" s="273"/>
      <c r="CJ101" s="273"/>
      <c r="CK101" s="273"/>
      <c r="CL101" s="273"/>
      <c r="CM101" s="273"/>
      <c r="CN101" s="273"/>
      <c r="CO101" s="273"/>
      <c r="CP101" s="273"/>
      <c r="CQ101" s="273"/>
      <c r="CR101" s="273"/>
      <c r="CS101" s="273"/>
      <c r="CT101" s="273"/>
      <c r="CU101" s="273"/>
      <c r="CV101" s="273"/>
      <c r="CW101" s="273"/>
      <c r="CX101" s="273"/>
      <c r="CY101" s="273"/>
      <c r="CZ101" s="273"/>
      <c r="DA101" s="273"/>
      <c r="DB101" s="273"/>
      <c r="DC101" s="273"/>
      <c r="DD101" s="273"/>
      <c r="DE101" s="273"/>
      <c r="DF101" s="273"/>
      <c r="DG101" s="273"/>
      <c r="DH101" s="273"/>
      <c r="DI101" s="273"/>
      <c r="DJ101" s="273"/>
      <c r="DK101" s="273"/>
      <c r="DL101" s="273"/>
      <c r="DM101" s="273"/>
      <c r="DN101" s="273"/>
      <c r="DO101" s="273"/>
      <c r="DP101" s="273"/>
      <c r="DQ101" s="273"/>
      <c r="DR101" s="273"/>
      <c r="DS101" s="273"/>
      <c r="DT101" s="273"/>
      <c r="DU101" s="273"/>
      <c r="DV101" s="273"/>
      <c r="DW101" s="273"/>
      <c r="DX101" s="273"/>
      <c r="DY101" s="273"/>
      <c r="DZ101" s="273"/>
      <c r="EA101" s="273"/>
      <c r="EB101" s="273"/>
      <c r="EC101" s="273"/>
      <c r="ED101" s="273"/>
      <c r="EE101" s="273"/>
      <c r="EF101" s="273"/>
      <c r="EG101" s="273"/>
      <c r="EH101" s="273"/>
      <c r="EI101" s="273"/>
      <c r="EJ101" s="273"/>
      <c r="EK101" s="273"/>
      <c r="EL101" s="273"/>
      <c r="EM101" s="273"/>
      <c r="EN101" s="273"/>
      <c r="EO101" s="273"/>
      <c r="EP101" s="273"/>
      <c r="EQ101" s="273"/>
      <c r="ER101" s="273"/>
      <c r="ES101" s="273"/>
      <c r="ET101" s="273"/>
      <c r="EU101" s="273"/>
      <c r="EV101" s="273"/>
      <c r="EW101" s="273"/>
      <c r="EX101" s="273"/>
      <c r="EY101" s="273"/>
      <c r="EZ101" s="273"/>
      <c r="FA101" s="273"/>
      <c r="FB101" s="273"/>
      <c r="FC101" s="273"/>
      <c r="FD101" s="273"/>
      <c r="FE101" s="273"/>
      <c r="FF101" s="273"/>
      <c r="FG101" s="273"/>
      <c r="FH101" s="273"/>
      <c r="FI101" s="273"/>
      <c r="FJ101" s="273"/>
      <c r="FK101" s="273"/>
      <c r="FL101" s="273"/>
      <c r="FM101" s="273"/>
      <c r="FN101" s="273"/>
      <c r="FO101" s="273"/>
      <c r="FP101" s="273"/>
      <c r="FQ101" s="273"/>
      <c r="FR101" s="273"/>
      <c r="FS101" s="273"/>
      <c r="FT101" s="273"/>
      <c r="FU101" s="273"/>
      <c r="FV101" s="273"/>
      <c r="FW101" s="273"/>
      <c r="FX101" s="273"/>
      <c r="FY101" s="273"/>
      <c r="FZ101" s="273"/>
      <c r="GA101" s="273"/>
      <c r="GB101" s="273"/>
      <c r="GC101" s="273"/>
      <c r="GD101" s="273"/>
      <c r="GE101" s="273"/>
      <c r="GF101" s="273"/>
      <c r="GG101" s="273"/>
      <c r="GH101" s="273"/>
      <c r="GI101" s="273"/>
      <c r="GJ101" s="273"/>
      <c r="GK101" s="273"/>
      <c r="GL101" s="273"/>
      <c r="GM101" s="273"/>
      <c r="GN101" s="273"/>
      <c r="GO101" s="273"/>
      <c r="GP101" s="273"/>
      <c r="GQ101" s="273"/>
      <c r="GR101" s="273"/>
      <c r="GS101" s="273"/>
      <c r="GT101" s="273"/>
      <c r="GU101" s="273"/>
      <c r="GV101" s="273"/>
      <c r="GW101" s="273"/>
      <c r="GX101" s="273"/>
      <c r="GY101" s="273"/>
      <c r="GZ101" s="273"/>
      <c r="HA101" s="273"/>
      <c r="HB101" s="273"/>
      <c r="HC101" s="273"/>
      <c r="HD101" s="273"/>
      <c r="HE101" s="273"/>
      <c r="HF101" s="273"/>
      <c r="HG101" s="273"/>
      <c r="HH101" s="273"/>
      <c r="HI101" s="273"/>
      <c r="HJ101" s="273"/>
      <c r="HK101" s="273"/>
      <c r="HL101" s="273"/>
      <c r="HM101" s="273"/>
      <c r="HN101" s="273"/>
      <c r="HO101" s="273"/>
      <c r="HP101" s="273"/>
      <c r="HQ101" s="273"/>
      <c r="HR101" s="273"/>
      <c r="HS101" s="273"/>
      <c r="HT101" s="273"/>
      <c r="HU101" s="273"/>
      <c r="HV101" s="273"/>
      <c r="HW101" s="273"/>
      <c r="HX101" s="273"/>
      <c r="HY101" s="273"/>
      <c r="HZ101" s="273"/>
      <c r="IA101" s="273"/>
      <c r="IB101" s="273"/>
      <c r="IC101" s="273"/>
      <c r="ID101" s="273"/>
      <c r="IE101" s="273"/>
      <c r="IF101" s="273"/>
      <c r="IG101" s="273"/>
      <c r="IH101" s="273"/>
      <c r="II101" s="273"/>
      <c r="IJ101" s="273"/>
      <c r="IK101" s="273"/>
      <c r="IL101" s="273"/>
      <c r="IM101" s="273"/>
      <c r="IN101" s="273"/>
      <c r="IO101" s="273"/>
      <c r="IP101" s="273"/>
      <c r="IQ101" s="273"/>
      <c r="IR101" s="273"/>
      <c r="IS101" s="273"/>
      <c r="IT101" s="273"/>
      <c r="IU101" s="273"/>
      <c r="IV101" s="273"/>
      <c r="IW101" s="273"/>
      <c r="IX101" s="273"/>
      <c r="IY101" s="273"/>
      <c r="IZ101" s="273"/>
      <c r="JA101" s="273"/>
      <c r="JB101" s="273"/>
      <c r="JC101" s="273"/>
      <c r="JD101" s="273"/>
      <c r="JE101" s="273"/>
      <c r="JF101" s="273"/>
      <c r="JG101" s="273"/>
      <c r="JH101" s="273"/>
      <c r="JI101" s="273"/>
      <c r="JJ101" s="273"/>
      <c r="JK101" s="273"/>
      <c r="JL101" s="273"/>
      <c r="JM101" s="273"/>
      <c r="JN101" s="273"/>
      <c r="JO101" s="273"/>
      <c r="JP101" s="273"/>
      <c r="JQ101" s="273"/>
      <c r="JR101" s="273"/>
      <c r="JS101" s="273"/>
      <c r="JT101" s="273"/>
      <c r="JU101" s="273"/>
      <c r="JV101" s="273"/>
      <c r="JW101" s="273"/>
      <c r="JX101" s="273"/>
      <c r="JY101" s="273"/>
      <c r="JZ101" s="273"/>
      <c r="KA101" s="273"/>
      <c r="KB101" s="273"/>
      <c r="KC101" s="273"/>
      <c r="KD101" s="273"/>
      <c r="KE101" s="273"/>
      <c r="KF101" s="273"/>
      <c r="KG101" s="273"/>
      <c r="KH101" s="273"/>
      <c r="KI101" s="273"/>
      <c r="KJ101" s="273"/>
      <c r="KK101" s="273"/>
      <c r="KL101" s="273"/>
      <c r="KM101" s="273"/>
      <c r="KN101" s="273"/>
      <c r="KO101" s="273"/>
      <c r="KP101" s="273"/>
      <c r="KQ101" s="273"/>
      <c r="KR101" s="273"/>
      <c r="KS101" s="273"/>
      <c r="KT101" s="273"/>
      <c r="KU101" s="273"/>
      <c r="KV101" s="273"/>
      <c r="KW101" s="273"/>
      <c r="KX101" s="273"/>
      <c r="KY101" s="273"/>
      <c r="KZ101" s="273"/>
      <c r="LA101" s="273"/>
      <c r="LB101" s="273"/>
      <c r="LC101" s="273"/>
      <c r="LD101" s="273"/>
      <c r="LE101" s="273"/>
      <c r="LF101" s="273"/>
      <c r="LG101" s="273"/>
      <c r="LH101" s="273"/>
      <c r="LI101" s="273"/>
      <c r="LJ101" s="273"/>
      <c r="LK101" s="273"/>
      <c r="LL101" s="273"/>
      <c r="LM101" s="273"/>
      <c r="LN101" s="273"/>
      <c r="LO101" s="273"/>
      <c r="LP101" s="273"/>
      <c r="LQ101" s="273"/>
      <c r="LR101" s="273"/>
      <c r="LS101" s="273"/>
      <c r="LT101" s="273"/>
      <c r="LU101" s="273"/>
      <c r="LV101" s="273"/>
      <c r="LW101" s="273"/>
      <c r="LX101" s="273"/>
      <c r="LY101" s="273"/>
      <c r="LZ101" s="273"/>
      <c r="MA101" s="273"/>
      <c r="MB101" s="273"/>
      <c r="MC101" s="273"/>
      <c r="MD101" s="273"/>
      <c r="ME101" s="273"/>
      <c r="MF101" s="273"/>
      <c r="MG101" s="273"/>
      <c r="MH101" s="273"/>
      <c r="MI101" s="273"/>
      <c r="MJ101" s="273"/>
      <c r="MK101" s="273"/>
      <c r="ML101" s="273"/>
      <c r="MM101" s="273"/>
      <c r="MN101" s="273"/>
      <c r="MO101" s="273"/>
      <c r="MP101" s="273"/>
      <c r="MQ101" s="273"/>
      <c r="MR101" s="273"/>
      <c r="MS101" s="273"/>
      <c r="MT101" s="273"/>
      <c r="MU101" s="273"/>
      <c r="MV101" s="273"/>
      <c r="MW101" s="273"/>
      <c r="MX101" s="273"/>
      <c r="MY101" s="273"/>
      <c r="MZ101" s="273"/>
      <c r="NA101" s="273"/>
      <c r="NB101" s="273"/>
      <c r="NC101" s="273"/>
      <c r="ND101" s="273"/>
      <c r="NE101" s="273"/>
      <c r="NF101" s="273"/>
      <c r="NG101" s="273"/>
      <c r="NH101" s="273"/>
      <c r="NI101" s="273"/>
      <c r="NJ101" s="273"/>
      <c r="NK101" s="273"/>
      <c r="NL101" s="273"/>
      <c r="NM101" s="273"/>
      <c r="NN101" s="273"/>
      <c r="NO101" s="273"/>
      <c r="NP101" s="273"/>
      <c r="NQ101" s="273"/>
      <c r="NR101" s="273"/>
      <c r="NS101" s="273"/>
      <c r="NT101" s="273"/>
      <c r="NU101" s="273"/>
      <c r="NV101" s="273"/>
      <c r="NW101" s="273"/>
      <c r="NX101" s="273"/>
      <c r="NY101" s="273"/>
      <c r="NZ101" s="273"/>
      <c r="OA101" s="273"/>
      <c r="OB101" s="273"/>
      <c r="OC101" s="273"/>
      <c r="OD101" s="273"/>
      <c r="OE101" s="273"/>
      <c r="OF101" s="273"/>
      <c r="OG101" s="273"/>
      <c r="OH101" s="273"/>
      <c r="OI101" s="273"/>
      <c r="OJ101" s="273"/>
      <c r="OK101" s="273"/>
      <c r="OL101" s="273"/>
      <c r="OM101" s="273"/>
      <c r="ON101" s="273"/>
      <c r="OO101" s="273"/>
      <c r="OP101" s="273"/>
      <c r="OQ101" s="273"/>
      <c r="OR101" s="273"/>
      <c r="OS101" s="273"/>
      <c r="OT101" s="273"/>
      <c r="OU101" s="273"/>
      <c r="OV101" s="273"/>
      <c r="OW101" s="273"/>
      <c r="OX101" s="273"/>
      <c r="OY101" s="273"/>
      <c r="OZ101" s="273"/>
      <c r="PA101" s="273"/>
      <c r="PB101" s="273"/>
      <c r="PC101" s="273"/>
      <c r="PD101" s="273"/>
      <c r="PE101" s="273"/>
      <c r="PF101" s="273"/>
      <c r="PG101" s="273"/>
      <c r="PH101" s="273"/>
      <c r="PI101" s="273"/>
      <c r="PJ101" s="273"/>
      <c r="PK101" s="273"/>
      <c r="PL101" s="273"/>
      <c r="PM101" s="273"/>
      <c r="PN101" s="273"/>
      <c r="PO101" s="273"/>
      <c r="PP101" s="273"/>
      <c r="PQ101" s="273"/>
      <c r="PR101" s="273"/>
      <c r="PS101" s="273"/>
      <c r="PT101" s="273"/>
      <c r="PU101" s="273"/>
      <c r="PV101" s="273"/>
      <c r="PW101" s="273"/>
      <c r="PX101" s="273"/>
      <c r="PY101" s="273"/>
      <c r="PZ101" s="273"/>
      <c r="QA101" s="273"/>
      <c r="QB101" s="273"/>
      <c r="QC101" s="273"/>
      <c r="QD101" s="273"/>
      <c r="QE101" s="273"/>
      <c r="QF101" s="273"/>
      <c r="QG101" s="273"/>
      <c r="QH101" s="273"/>
      <c r="QI101" s="273"/>
      <c r="QJ101" s="273"/>
      <c r="QK101" s="273"/>
      <c r="QL101" s="273"/>
      <c r="QM101" s="273"/>
      <c r="QN101" s="273"/>
      <c r="QO101" s="273"/>
      <c r="QP101" s="273"/>
      <c r="QQ101" s="273"/>
      <c r="QR101" s="273"/>
      <c r="QS101" s="273"/>
      <c r="QT101" s="273"/>
      <c r="QU101" s="273"/>
      <c r="QV101" s="273"/>
      <c r="QW101" s="273"/>
      <c r="QX101" s="273"/>
      <c r="QY101" s="273"/>
      <c r="QZ101" s="273"/>
      <c r="RA101" s="273"/>
      <c r="RB101" s="273"/>
      <c r="RC101" s="273"/>
      <c r="RD101" s="273"/>
      <c r="RE101" s="273"/>
      <c r="RF101" s="273"/>
      <c r="RG101" s="273"/>
      <c r="RH101" s="273"/>
      <c r="RI101" s="273"/>
      <c r="RJ101" s="273"/>
      <c r="RK101" s="273"/>
      <c r="RL101" s="273"/>
      <c r="RM101" s="273"/>
      <c r="RN101" s="273"/>
      <c r="RO101" s="273"/>
      <c r="RP101" s="273"/>
      <c r="RQ101" s="273"/>
      <c r="RR101" s="273"/>
      <c r="RS101" s="273"/>
      <c r="RT101" s="273"/>
      <c r="RU101" s="273"/>
      <c r="RV101" s="273"/>
      <c r="RW101" s="273"/>
      <c r="RX101" s="273"/>
      <c r="RY101" s="273"/>
      <c r="RZ101" s="273"/>
      <c r="SA101" s="273"/>
      <c r="SB101" s="273"/>
      <c r="SC101" s="273"/>
      <c r="SD101" s="273"/>
      <c r="SE101" s="273"/>
      <c r="SF101" s="273"/>
      <c r="SG101" s="273"/>
      <c r="SH101" s="273"/>
      <c r="SI101" s="273"/>
      <c r="SJ101" s="273"/>
      <c r="SK101" s="273"/>
      <c r="SL101" s="273"/>
      <c r="SM101" s="273"/>
      <c r="SN101" s="273"/>
      <c r="SO101" s="273"/>
      <c r="SP101" s="273"/>
      <c r="SQ101" s="273"/>
      <c r="SR101" s="273"/>
      <c r="SS101" s="273"/>
      <c r="ST101" s="273"/>
      <c r="SU101" s="273"/>
      <c r="SV101" s="273"/>
      <c r="SW101" s="273"/>
      <c r="SX101" s="273"/>
      <c r="SY101" s="273"/>
      <c r="SZ101" s="273"/>
      <c r="TA101" s="273"/>
      <c r="TB101" s="273"/>
      <c r="TC101" s="273"/>
      <c r="TD101" s="273"/>
      <c r="TE101" s="273"/>
      <c r="TF101" s="273"/>
      <c r="TG101" s="273"/>
      <c r="TH101" s="273"/>
      <c r="TI101" s="273"/>
      <c r="TJ101" s="273"/>
      <c r="TK101" s="273"/>
      <c r="TL101" s="273"/>
      <c r="TM101" s="273"/>
      <c r="TN101" s="273"/>
      <c r="TO101" s="273"/>
      <c r="TP101" s="273"/>
      <c r="TQ101" s="273"/>
      <c r="TR101" s="273"/>
      <c r="TS101" s="273"/>
      <c r="TT101" s="273"/>
      <c r="TU101" s="273"/>
      <c r="TV101" s="273"/>
      <c r="TW101" s="273"/>
      <c r="TX101" s="273"/>
      <c r="TY101" s="273"/>
      <c r="TZ101" s="273"/>
      <c r="UA101" s="273"/>
      <c r="UB101" s="273"/>
      <c r="UC101" s="273"/>
      <c r="UD101" s="273"/>
      <c r="UE101" s="273"/>
      <c r="UF101" s="273"/>
      <c r="UG101" s="273"/>
      <c r="UH101" s="273"/>
      <c r="UI101" s="273"/>
      <c r="UJ101" s="273"/>
      <c r="UK101" s="273"/>
      <c r="UL101" s="273"/>
      <c r="UM101" s="273"/>
      <c r="UN101" s="273"/>
      <c r="UO101" s="273"/>
      <c r="UP101" s="273"/>
      <c r="UQ101" s="273"/>
      <c r="UR101" s="273"/>
      <c r="US101" s="273"/>
      <c r="UT101" s="273"/>
      <c r="UU101" s="273"/>
      <c r="UV101" s="273"/>
      <c r="UW101" s="273"/>
      <c r="UX101" s="273"/>
      <c r="UY101" s="273"/>
      <c r="UZ101" s="273"/>
      <c r="VA101" s="273"/>
      <c r="VB101" s="273"/>
      <c r="VC101" s="273"/>
      <c r="VD101" s="273"/>
      <c r="VE101" s="273"/>
      <c r="VF101" s="273"/>
      <c r="VG101" s="273"/>
      <c r="VH101" s="273"/>
      <c r="VI101" s="273"/>
      <c r="VJ101" s="273"/>
      <c r="VK101" s="273"/>
      <c r="VL101" s="273"/>
      <c r="VM101" s="273"/>
      <c r="VN101" s="273"/>
      <c r="VO101" s="273"/>
      <c r="VP101" s="273"/>
      <c r="VQ101" s="273"/>
      <c r="VR101" s="273"/>
      <c r="VS101" s="273"/>
      <c r="VT101" s="273"/>
      <c r="VU101" s="273"/>
      <c r="VV101" s="273"/>
      <c r="VW101" s="273"/>
      <c r="VX101" s="273"/>
      <c r="VY101" s="273"/>
      <c r="VZ101" s="273"/>
      <c r="WA101" s="273"/>
      <c r="WB101" s="273"/>
      <c r="WC101" s="273"/>
      <c r="WD101" s="273"/>
      <c r="WE101" s="273"/>
      <c r="WF101" s="273"/>
      <c r="WG101" s="273"/>
      <c r="WH101" s="273"/>
      <c r="WI101" s="273"/>
      <c r="WJ101" s="273"/>
      <c r="WK101" s="273"/>
      <c r="WL101" s="273"/>
      <c r="WM101" s="273"/>
      <c r="WN101" s="273"/>
      <c r="WO101" s="273"/>
      <c r="WP101" s="273"/>
      <c r="WQ101" s="273"/>
      <c r="WR101" s="273"/>
      <c r="WS101" s="273"/>
      <c r="WT101" s="273"/>
      <c r="WU101" s="273"/>
      <c r="WV101" s="273"/>
      <c r="WW101" s="273"/>
      <c r="WX101" s="273"/>
      <c r="WY101" s="273"/>
      <c r="WZ101" s="273"/>
      <c r="XA101" s="273"/>
      <c r="XB101" s="273"/>
      <c r="XC101" s="273"/>
      <c r="XD101" s="273"/>
      <c r="XE101" s="273"/>
      <c r="XF101" s="273"/>
      <c r="XG101" s="273"/>
      <c r="XH101" s="273"/>
      <c r="XI101" s="273"/>
      <c r="XJ101" s="273"/>
      <c r="XK101" s="273"/>
      <c r="XL101" s="273"/>
      <c r="XM101" s="273"/>
      <c r="XN101" s="273"/>
      <c r="XO101" s="273"/>
      <c r="XP101" s="273"/>
      <c r="XQ101" s="273"/>
      <c r="XR101" s="273"/>
      <c r="XS101" s="273"/>
      <c r="XT101" s="273"/>
      <c r="XU101" s="273"/>
      <c r="XV101" s="273"/>
      <c r="XW101" s="273"/>
      <c r="XX101" s="273"/>
      <c r="XY101" s="273"/>
      <c r="XZ101" s="273"/>
      <c r="YA101" s="273"/>
      <c r="YB101" s="273"/>
      <c r="YC101" s="273"/>
      <c r="YD101" s="273"/>
      <c r="YE101" s="273"/>
      <c r="YF101" s="273"/>
      <c r="YG101" s="273"/>
      <c r="YH101" s="273"/>
      <c r="YI101" s="273"/>
      <c r="YJ101" s="273"/>
      <c r="YK101" s="273"/>
      <c r="YL101" s="273"/>
      <c r="YM101" s="273"/>
      <c r="YN101" s="273"/>
      <c r="YO101" s="273"/>
      <c r="YP101" s="273"/>
      <c r="YQ101" s="273"/>
      <c r="YR101" s="273"/>
      <c r="YS101" s="273"/>
      <c r="YT101" s="273"/>
      <c r="YU101" s="273"/>
      <c r="YV101" s="273"/>
      <c r="YW101" s="273"/>
      <c r="YX101" s="273"/>
      <c r="YY101" s="273"/>
      <c r="YZ101" s="273"/>
      <c r="ZA101" s="273"/>
      <c r="ZB101" s="273"/>
      <c r="ZC101" s="273"/>
      <c r="ZD101" s="273"/>
      <c r="ZE101" s="273"/>
      <c r="ZF101" s="273"/>
      <c r="ZG101" s="273"/>
      <c r="ZH101" s="273"/>
      <c r="ZI101" s="273"/>
      <c r="ZJ101" s="273"/>
      <c r="ZK101" s="273"/>
      <c r="ZL101" s="273"/>
      <c r="ZM101" s="273"/>
      <c r="ZN101" s="273"/>
      <c r="ZO101" s="273"/>
      <c r="ZP101" s="273"/>
      <c r="ZQ101" s="273"/>
      <c r="ZR101" s="273"/>
      <c r="ZS101" s="273"/>
      <c r="ZT101" s="273"/>
      <c r="ZU101" s="273"/>
      <c r="ZV101" s="273"/>
      <c r="ZW101" s="273"/>
      <c r="ZX101" s="273"/>
      <c r="ZY101" s="273"/>
      <c r="ZZ101" s="273"/>
      <c r="AAA101" s="273"/>
      <c r="AAB101" s="273"/>
      <c r="AAC101" s="273"/>
      <c r="AAD101" s="273"/>
      <c r="AAE101" s="273"/>
      <c r="AAF101" s="273"/>
      <c r="AAG101" s="273"/>
      <c r="AAH101" s="273"/>
      <c r="AAI101" s="273"/>
      <c r="AAJ101" s="273"/>
      <c r="AAK101" s="273"/>
      <c r="AAL101" s="273"/>
      <c r="AAM101" s="273"/>
      <c r="AAN101" s="273"/>
      <c r="AAO101" s="273"/>
      <c r="AAP101" s="273"/>
      <c r="AAQ101" s="273"/>
      <c r="AAR101" s="273"/>
      <c r="AAS101" s="273"/>
      <c r="AAT101" s="273"/>
      <c r="AAU101" s="273"/>
      <c r="AAV101" s="273"/>
      <c r="AAW101" s="273"/>
      <c r="AAX101" s="273"/>
      <c r="AAY101" s="273"/>
      <c r="AAZ101" s="273"/>
      <c r="ABA101" s="273"/>
      <c r="ABB101" s="273"/>
      <c r="ABC101" s="273"/>
      <c r="ABD101" s="273"/>
      <c r="ABE101" s="273"/>
      <c r="ABF101" s="273"/>
      <c r="ABG101" s="273"/>
      <c r="ABH101" s="273"/>
      <c r="ABI101" s="273"/>
      <c r="ABJ101" s="273"/>
      <c r="ABK101" s="273"/>
      <c r="ABL101" s="273"/>
      <c r="ABM101" s="273"/>
      <c r="ABN101" s="273"/>
      <c r="ABO101" s="273"/>
      <c r="ABP101" s="273"/>
      <c r="ABQ101" s="273"/>
      <c r="ABR101" s="273"/>
      <c r="ABS101" s="273"/>
      <c r="ABT101" s="273"/>
      <c r="ABU101" s="273"/>
      <c r="ABV101" s="273"/>
      <c r="ABW101" s="273"/>
      <c r="ABX101" s="273"/>
      <c r="ABY101" s="273"/>
      <c r="ABZ101" s="273"/>
      <c r="ACA101" s="273"/>
      <c r="ACB101" s="273"/>
      <c r="ACC101" s="273"/>
      <c r="ACD101" s="273"/>
      <c r="ACE101" s="273"/>
      <c r="ACF101" s="273"/>
      <c r="ACG101" s="273"/>
      <c r="ACH101" s="273"/>
      <c r="ACI101" s="273"/>
      <c r="ACJ101" s="273"/>
      <c r="ACK101" s="273"/>
      <c r="ACL101" s="273"/>
      <c r="ACM101" s="273"/>
      <c r="ACN101" s="273"/>
      <c r="ACO101" s="273"/>
      <c r="ACP101" s="273"/>
      <c r="ACQ101" s="273"/>
      <c r="ACR101" s="273"/>
      <c r="ACS101" s="273"/>
      <c r="ACT101" s="273"/>
      <c r="ACU101" s="273"/>
      <c r="ACV101" s="273"/>
      <c r="ACW101" s="273"/>
      <c r="ACX101" s="273"/>
      <c r="ACY101" s="273"/>
      <c r="ACZ101" s="273"/>
      <c r="ADA101" s="273"/>
      <c r="ADB101" s="273"/>
      <c r="ADC101" s="273"/>
      <c r="ADD101" s="273"/>
      <c r="ADE101" s="273"/>
      <c r="ADF101" s="273"/>
      <c r="ADG101" s="273"/>
      <c r="ADH101" s="273"/>
      <c r="ADI101" s="273"/>
      <c r="ADJ101" s="273"/>
      <c r="ADK101" s="273"/>
      <c r="ADL101" s="273"/>
      <c r="ADM101" s="273"/>
      <c r="ADN101" s="273"/>
      <c r="ADO101" s="273"/>
      <c r="ADP101" s="273"/>
      <c r="ADQ101" s="273"/>
      <c r="ADR101" s="273"/>
      <c r="ADS101" s="273"/>
      <c r="ADT101" s="273"/>
      <c r="ADU101" s="273"/>
      <c r="ADV101" s="273"/>
      <c r="ADW101" s="273"/>
      <c r="ADX101" s="273"/>
      <c r="ADY101" s="273"/>
      <c r="ADZ101" s="273"/>
      <c r="AEA101" s="273"/>
      <c r="AEB101" s="273"/>
      <c r="AEC101" s="273"/>
      <c r="AED101" s="273"/>
      <c r="AEE101" s="273"/>
      <c r="AEF101" s="273"/>
      <c r="AEG101" s="273"/>
      <c r="AEH101" s="273"/>
      <c r="AEI101" s="273"/>
      <c r="AEJ101" s="273"/>
      <c r="AEK101" s="273"/>
      <c r="AEL101" s="273"/>
      <c r="AEM101" s="273"/>
      <c r="AEN101" s="273"/>
      <c r="AEO101" s="273"/>
      <c r="AEP101" s="273"/>
      <c r="AEQ101" s="273"/>
      <c r="AER101" s="273"/>
      <c r="AES101" s="273"/>
      <c r="AET101" s="273"/>
      <c r="AEU101" s="273"/>
      <c r="AEV101" s="273"/>
      <c r="AEW101" s="273"/>
      <c r="AEX101" s="273"/>
      <c r="AEY101" s="273"/>
      <c r="AEZ101" s="273"/>
      <c r="AFA101" s="273"/>
      <c r="AFB101" s="273"/>
      <c r="AFC101" s="273"/>
      <c r="AFD101" s="273"/>
      <c r="AFE101" s="273"/>
      <c r="AFF101" s="273"/>
      <c r="AFG101" s="273"/>
      <c r="AFH101" s="273"/>
      <c r="AFI101" s="273"/>
      <c r="AFJ101" s="273"/>
      <c r="AFK101" s="273"/>
      <c r="AFL101" s="273"/>
      <c r="AFM101" s="273"/>
      <c r="AFN101" s="273"/>
      <c r="AFO101" s="273"/>
      <c r="AFP101" s="273"/>
      <c r="AFQ101" s="273"/>
      <c r="AFR101" s="273"/>
      <c r="AFS101" s="273"/>
      <c r="AFT101" s="273"/>
      <c r="AFU101" s="273"/>
      <c r="AFV101" s="273"/>
      <c r="AFW101" s="273"/>
      <c r="AFX101" s="273"/>
      <c r="AFY101" s="273"/>
      <c r="AFZ101" s="273"/>
      <c r="AGA101" s="273"/>
      <c r="AGB101" s="273"/>
      <c r="AGC101" s="273"/>
      <c r="AGD101" s="273"/>
      <c r="AGE101" s="273"/>
      <c r="AGF101" s="273"/>
      <c r="AGG101" s="273"/>
      <c r="AGH101" s="273"/>
      <c r="AGI101" s="273"/>
      <c r="AGJ101" s="273"/>
      <c r="AGK101" s="273"/>
      <c r="AGL101" s="273"/>
      <c r="AGM101" s="273"/>
      <c r="AGN101" s="273"/>
      <c r="AGO101" s="273"/>
      <c r="AGP101" s="273"/>
      <c r="AGQ101" s="273"/>
      <c r="AGR101" s="273"/>
      <c r="AGS101" s="273"/>
      <c r="AGT101" s="273"/>
      <c r="AGU101" s="273"/>
      <c r="AGV101" s="273"/>
      <c r="AGW101" s="273"/>
      <c r="AGX101" s="273"/>
      <c r="AGY101" s="273"/>
      <c r="AGZ101" s="273"/>
      <c r="AHA101" s="273"/>
      <c r="AHB101" s="273"/>
      <c r="AHC101" s="273"/>
      <c r="AHD101" s="273"/>
      <c r="AHE101" s="273"/>
      <c r="AHF101" s="273"/>
      <c r="AHG101" s="273"/>
      <c r="AHH101" s="273"/>
      <c r="AHI101" s="273"/>
      <c r="AHJ101" s="273"/>
      <c r="AHK101" s="273"/>
      <c r="AHL101" s="273"/>
      <c r="AHM101" s="273"/>
      <c r="AHN101" s="273"/>
      <c r="AHO101" s="273"/>
      <c r="AHP101" s="273"/>
      <c r="AHQ101" s="273"/>
      <c r="AHR101" s="273"/>
      <c r="AHS101" s="273"/>
      <c r="AHT101" s="273"/>
      <c r="AHU101" s="273"/>
      <c r="AHV101" s="273"/>
      <c r="AHW101" s="273"/>
      <c r="AHX101" s="273"/>
      <c r="AHY101" s="273"/>
      <c r="AHZ101" s="273"/>
      <c r="AIA101" s="273"/>
      <c r="AIB101" s="273"/>
      <c r="AIC101" s="273"/>
      <c r="AID101" s="273"/>
      <c r="AIE101" s="273"/>
      <c r="AIF101" s="273"/>
      <c r="AIG101" s="273"/>
      <c r="AIH101" s="273"/>
      <c r="AII101" s="273"/>
      <c r="AIJ101" s="273"/>
      <c r="AIK101" s="273"/>
      <c r="AIL101" s="273"/>
      <c r="AIM101" s="273"/>
      <c r="AIN101" s="273"/>
      <c r="AIO101" s="273"/>
      <c r="AIP101" s="273"/>
      <c r="AIQ101" s="273"/>
      <c r="AIR101" s="273"/>
      <c r="AIS101" s="273"/>
      <c r="AIT101" s="273"/>
      <c r="AIU101" s="273"/>
      <c r="AIV101" s="273"/>
      <c r="AIW101" s="273"/>
      <c r="AIX101" s="273"/>
      <c r="AIY101" s="273"/>
      <c r="AIZ101" s="273"/>
      <c r="AJA101" s="273"/>
      <c r="AJB101" s="273"/>
      <c r="AJC101" s="273"/>
      <c r="AJD101" s="273"/>
      <c r="AJE101" s="273"/>
      <c r="AJF101" s="273"/>
      <c r="AJG101" s="273"/>
      <c r="AJH101" s="273"/>
      <c r="AJI101" s="273"/>
      <c r="AJJ101" s="273"/>
      <c r="AJK101" s="273"/>
      <c r="AJL101" s="273"/>
      <c r="AJM101" s="273"/>
      <c r="AJN101" s="273"/>
      <c r="AJO101" s="273"/>
      <c r="AJP101" s="273"/>
      <c r="AJQ101" s="273"/>
      <c r="AJR101" s="273"/>
      <c r="AJS101" s="273"/>
      <c r="AJT101" s="273"/>
      <c r="AJU101" s="273"/>
      <c r="AJV101" s="273"/>
      <c r="AJW101" s="273"/>
      <c r="AJX101" s="273"/>
      <c r="AJY101" s="273"/>
      <c r="AJZ101" s="273"/>
      <c r="AKA101" s="273"/>
      <c r="AKB101" s="273"/>
      <c r="AKC101" s="273"/>
      <c r="AKD101" s="273"/>
      <c r="AKE101" s="273"/>
      <c r="AKF101" s="273"/>
      <c r="AKG101" s="273"/>
      <c r="AKH101" s="273"/>
      <c r="AKI101" s="273"/>
      <c r="AKJ101" s="273"/>
      <c r="AKK101" s="273"/>
      <c r="AKL101" s="273"/>
      <c r="AKM101" s="273"/>
      <c r="AKN101" s="273"/>
      <c r="AKO101" s="273"/>
      <c r="AKP101" s="273"/>
      <c r="AKQ101" s="273"/>
      <c r="AKR101" s="273"/>
      <c r="AKS101" s="273"/>
      <c r="AKT101" s="273"/>
      <c r="AKU101" s="273"/>
      <c r="AKV101" s="273"/>
      <c r="AKW101" s="273"/>
      <c r="AKX101" s="273"/>
      <c r="AKY101" s="273"/>
      <c r="AKZ101" s="273"/>
      <c r="ALA101" s="273"/>
      <c r="ALB101" s="273"/>
      <c r="ALC101" s="273"/>
      <c r="ALD101" s="273"/>
      <c r="ALE101" s="273"/>
      <c r="ALF101" s="273"/>
      <c r="ALG101" s="273"/>
      <c r="ALH101" s="273"/>
      <c r="ALI101" s="273"/>
      <c r="ALJ101" s="273"/>
      <c r="ALK101" s="273"/>
      <c r="ALL101" s="273"/>
      <c r="ALM101" s="273"/>
      <c r="ALN101" s="273"/>
      <c r="ALO101" s="273"/>
      <c r="ALP101" s="273"/>
      <c r="ALQ101" s="273"/>
      <c r="ALR101" s="273"/>
      <c r="ALS101" s="273"/>
      <c r="ALT101" s="273"/>
      <c r="ALU101" s="273"/>
      <c r="ALV101" s="273"/>
      <c r="ALW101" s="273"/>
      <c r="ALX101" s="273"/>
      <c r="ALY101" s="273"/>
      <c r="ALZ101" s="273"/>
      <c r="AMA101" s="273"/>
      <c r="AMB101" s="273"/>
      <c r="AMC101" s="273"/>
      <c r="AMD101" s="273"/>
      <c r="AME101" s="273"/>
      <c r="AMF101" s="273"/>
      <c r="AMG101" s="273"/>
      <c r="AMH101" s="273"/>
      <c r="AMI101" s="273"/>
      <c r="AMJ101" s="273"/>
    </row>
    <row r="102" spans="1:1024" s="332" customFormat="1" ht="12" customHeight="1" x14ac:dyDescent="0.2">
      <c r="A102" s="341">
        <v>91</v>
      </c>
      <c r="B102" s="342"/>
      <c r="C102" s="379"/>
      <c r="D102" s="404" t="s">
        <v>104</v>
      </c>
      <c r="E102" s="344"/>
      <c r="F102" s="387"/>
      <c r="G102" s="387"/>
      <c r="H102" s="388"/>
      <c r="I102" s="388"/>
      <c r="J102" s="389"/>
      <c r="K102" s="388"/>
      <c r="L102" s="388"/>
      <c r="M102" s="388"/>
      <c r="N102" s="388"/>
      <c r="O102" s="389"/>
      <c r="P102" s="389"/>
      <c r="Q102" s="389"/>
      <c r="R102" s="367"/>
      <c r="S102" s="351"/>
      <c r="T102" s="362">
        <v>91</v>
      </c>
      <c r="U102" s="405" t="s">
        <v>104</v>
      </c>
      <c r="V102" s="388"/>
      <c r="W102" s="387"/>
      <c r="X102" s="387"/>
      <c r="Y102" s="388"/>
      <c r="Z102" s="388"/>
      <c r="AA102" s="389"/>
      <c r="AB102" s="388"/>
      <c r="AC102" s="388"/>
      <c r="AD102" s="388"/>
      <c r="AE102" s="388"/>
      <c r="AF102" s="388"/>
      <c r="AG102" s="388"/>
      <c r="AH102" s="388"/>
      <c r="AI102" s="388"/>
      <c r="AJ102" s="388"/>
      <c r="AK102" s="388"/>
      <c r="AL102" s="388"/>
      <c r="AM102" s="388"/>
      <c r="AN102" s="388"/>
      <c r="AO102" s="388"/>
      <c r="AP102" s="388"/>
      <c r="AQ102" s="388"/>
      <c r="AR102" s="391"/>
      <c r="AS102" s="391"/>
      <c r="AT102" s="388"/>
      <c r="AU102" s="388"/>
      <c r="AV102" s="388"/>
      <c r="AW102" s="388"/>
      <c r="AX102" s="388"/>
      <c r="AY102" s="388"/>
      <c r="AZ102" s="388"/>
      <c r="BA102" s="388"/>
      <c r="BB102" s="388"/>
      <c r="BC102" s="388"/>
      <c r="BD102" s="388"/>
      <c r="BE102" s="388"/>
    </row>
    <row r="103" spans="1:1024" ht="22.5" customHeight="1" x14ac:dyDescent="0.2">
      <c r="A103" s="341">
        <v>92</v>
      </c>
      <c r="B103" s="342">
        <v>8</v>
      </c>
      <c r="C103" s="368"/>
      <c r="D103" s="370" t="s">
        <v>105</v>
      </c>
      <c r="E103" s="344" t="s">
        <v>106</v>
      </c>
      <c r="F103" s="383">
        <v>1</v>
      </c>
      <c r="G103" s="383">
        <v>1</v>
      </c>
      <c r="H103" s="359">
        <f>G103*100/F103</f>
        <v>100</v>
      </c>
      <c r="I103" s="359">
        <v>5</v>
      </c>
      <c r="J103" s="384">
        <f>I103*G103</f>
        <v>5</v>
      </c>
      <c r="K103" s="348">
        <f>J103*B103</f>
        <v>40</v>
      </c>
      <c r="L103" s="348">
        <f>B103*7960</f>
        <v>63680</v>
      </c>
      <c r="M103" s="348">
        <f>L103*J103</f>
        <v>318400</v>
      </c>
      <c r="N103" s="348"/>
      <c r="O103" s="348"/>
      <c r="P103" s="349">
        <f>K103+N103</f>
        <v>40</v>
      </c>
      <c r="Q103" s="349">
        <f>M103+P103</f>
        <v>318440</v>
      </c>
      <c r="R103" s="367"/>
      <c r="S103" s="351"/>
      <c r="T103" s="362">
        <v>92</v>
      </c>
      <c r="U103" s="374" t="s">
        <v>105</v>
      </c>
      <c r="V103" s="363" t="s">
        <v>106</v>
      </c>
      <c r="W103" s="383">
        <v>1</v>
      </c>
      <c r="X103" s="383">
        <v>1</v>
      </c>
      <c r="Y103" s="359">
        <f>X103*100/W103</f>
        <v>100</v>
      </c>
      <c r="Z103" s="359">
        <v>5</v>
      </c>
      <c r="AA103" s="384">
        <f>Z103*X103</f>
        <v>5</v>
      </c>
      <c r="AB103" s="364"/>
      <c r="AC103" s="355">
        <f t="shared" ref="AC103:AD107" si="3">AF103+AH103+AJ103+AL103+AN103+AP103+AR103+AT103+AV103+AX103+AZ103+BB103</f>
        <v>5</v>
      </c>
      <c r="AD103" s="355">
        <f t="shared" si="3"/>
        <v>0</v>
      </c>
      <c r="AE103" s="356">
        <f>AD103*100/AC103</f>
        <v>0</v>
      </c>
      <c r="AF103" s="365"/>
      <c r="AG103" s="365"/>
      <c r="AH103" s="365"/>
      <c r="AI103" s="365"/>
      <c r="AJ103" s="365"/>
      <c r="AK103" s="365"/>
      <c r="AL103" s="365"/>
      <c r="AM103" s="365"/>
      <c r="AN103" s="365"/>
      <c r="AO103" s="365"/>
      <c r="AP103" s="365"/>
      <c r="AQ103" s="365"/>
      <c r="AR103" s="358">
        <v>1</v>
      </c>
      <c r="AS103" s="358"/>
      <c r="AT103" s="359">
        <v>1</v>
      </c>
      <c r="AU103" s="359"/>
      <c r="AV103" s="359">
        <v>1</v>
      </c>
      <c r="AW103" s="359"/>
      <c r="AX103" s="359">
        <v>1</v>
      </c>
      <c r="AY103" s="359"/>
      <c r="AZ103" s="359">
        <v>1</v>
      </c>
      <c r="BA103" s="359"/>
      <c r="BB103" s="364"/>
      <c r="BC103" s="382"/>
      <c r="BD103" s="355">
        <f>AF103+AH103+AJ103+AL103+AN103+AP103+AR103+AT103+AV103+AX103+AZ103</f>
        <v>5</v>
      </c>
      <c r="BE103" s="355">
        <f>AG103+AI103+AK103+AM103+AO103+AQ103+AS103+AU103+AW103+AY103+BA103+BC103</f>
        <v>0</v>
      </c>
      <c r="BF103" s="273"/>
      <c r="BG103" s="273"/>
      <c r="BH103" s="273"/>
      <c r="BI103" s="273"/>
      <c r="BJ103" s="273"/>
      <c r="BK103" s="273"/>
      <c r="BL103" s="273"/>
      <c r="BM103" s="273"/>
      <c r="BN103" s="273"/>
      <c r="BO103" s="273"/>
      <c r="BP103" s="273"/>
      <c r="BQ103" s="273"/>
      <c r="BR103" s="273"/>
      <c r="BS103" s="273"/>
      <c r="BT103" s="273"/>
      <c r="BU103" s="273"/>
      <c r="BV103" s="273"/>
      <c r="BW103" s="273"/>
      <c r="BX103" s="273"/>
      <c r="BY103" s="273"/>
      <c r="BZ103" s="273"/>
      <c r="CA103" s="273"/>
      <c r="CB103" s="273"/>
      <c r="CC103" s="273"/>
      <c r="CD103" s="273"/>
      <c r="CE103" s="273"/>
      <c r="CF103" s="273"/>
      <c r="CG103" s="273"/>
      <c r="CH103" s="273"/>
      <c r="CI103" s="273"/>
      <c r="CJ103" s="273"/>
      <c r="CK103" s="273"/>
      <c r="CL103" s="273"/>
      <c r="CM103" s="273"/>
      <c r="CN103" s="273"/>
      <c r="CO103" s="273"/>
      <c r="CP103" s="273"/>
      <c r="CQ103" s="273"/>
      <c r="CR103" s="273"/>
      <c r="CS103" s="273"/>
      <c r="CT103" s="273"/>
      <c r="CU103" s="273"/>
      <c r="CV103" s="273"/>
      <c r="CW103" s="273"/>
      <c r="CX103" s="273"/>
      <c r="CY103" s="273"/>
      <c r="CZ103" s="273"/>
      <c r="DA103" s="273"/>
      <c r="DB103" s="273"/>
      <c r="DC103" s="273"/>
      <c r="DD103" s="273"/>
      <c r="DE103" s="273"/>
      <c r="DF103" s="273"/>
      <c r="DG103" s="273"/>
      <c r="DH103" s="273"/>
      <c r="DI103" s="273"/>
      <c r="DJ103" s="273"/>
      <c r="DK103" s="273"/>
      <c r="DL103" s="273"/>
      <c r="DM103" s="273"/>
      <c r="DN103" s="273"/>
      <c r="DO103" s="273"/>
      <c r="DP103" s="273"/>
      <c r="DQ103" s="273"/>
      <c r="DR103" s="273"/>
      <c r="DS103" s="273"/>
      <c r="DT103" s="273"/>
      <c r="DU103" s="273"/>
      <c r="DV103" s="273"/>
      <c r="DW103" s="273"/>
      <c r="DX103" s="273"/>
      <c r="DY103" s="273"/>
      <c r="DZ103" s="273"/>
      <c r="EA103" s="273"/>
      <c r="EB103" s="273"/>
      <c r="EC103" s="273"/>
      <c r="ED103" s="273"/>
      <c r="EE103" s="273"/>
      <c r="EF103" s="273"/>
      <c r="EG103" s="273"/>
      <c r="EH103" s="273"/>
      <c r="EI103" s="273"/>
      <c r="EJ103" s="273"/>
      <c r="EK103" s="273"/>
      <c r="EL103" s="273"/>
      <c r="EM103" s="273"/>
      <c r="EN103" s="273"/>
      <c r="EO103" s="273"/>
      <c r="EP103" s="273"/>
      <c r="EQ103" s="273"/>
      <c r="ER103" s="273"/>
      <c r="ES103" s="273"/>
      <c r="ET103" s="273"/>
      <c r="EU103" s="273"/>
      <c r="EV103" s="273"/>
      <c r="EW103" s="273"/>
      <c r="EX103" s="273"/>
      <c r="EY103" s="273"/>
      <c r="EZ103" s="273"/>
      <c r="FA103" s="273"/>
      <c r="FB103" s="273"/>
      <c r="FC103" s="273"/>
      <c r="FD103" s="273"/>
      <c r="FE103" s="273"/>
      <c r="FF103" s="273"/>
      <c r="FG103" s="273"/>
      <c r="FH103" s="273"/>
      <c r="FI103" s="273"/>
      <c r="FJ103" s="273"/>
      <c r="FK103" s="273"/>
      <c r="FL103" s="273"/>
      <c r="FM103" s="273"/>
      <c r="FN103" s="273"/>
      <c r="FO103" s="273"/>
      <c r="FP103" s="273"/>
      <c r="FQ103" s="273"/>
      <c r="FR103" s="273"/>
      <c r="FS103" s="273"/>
      <c r="FT103" s="273"/>
      <c r="FU103" s="273"/>
      <c r="FV103" s="273"/>
      <c r="FW103" s="273"/>
      <c r="FX103" s="273"/>
      <c r="FY103" s="273"/>
      <c r="FZ103" s="273"/>
      <c r="GA103" s="273"/>
      <c r="GB103" s="273"/>
      <c r="GC103" s="273"/>
      <c r="GD103" s="273"/>
      <c r="GE103" s="273"/>
      <c r="GF103" s="273"/>
      <c r="GG103" s="273"/>
      <c r="GH103" s="273"/>
      <c r="GI103" s="273"/>
      <c r="GJ103" s="273"/>
      <c r="GK103" s="273"/>
      <c r="GL103" s="273"/>
      <c r="GM103" s="273"/>
      <c r="GN103" s="273"/>
      <c r="GO103" s="273"/>
      <c r="GP103" s="273"/>
      <c r="GQ103" s="273"/>
      <c r="GR103" s="273"/>
      <c r="GS103" s="273"/>
      <c r="GT103" s="273"/>
      <c r="GU103" s="273"/>
      <c r="GV103" s="273"/>
      <c r="GW103" s="273"/>
      <c r="GX103" s="273"/>
      <c r="GY103" s="273"/>
      <c r="GZ103" s="273"/>
      <c r="HA103" s="273"/>
      <c r="HB103" s="273"/>
      <c r="HC103" s="273"/>
      <c r="HD103" s="273"/>
      <c r="HE103" s="273"/>
      <c r="HF103" s="273"/>
      <c r="HG103" s="273"/>
      <c r="HH103" s="273"/>
      <c r="HI103" s="273"/>
      <c r="HJ103" s="273"/>
      <c r="HK103" s="273"/>
      <c r="HL103" s="273"/>
      <c r="HM103" s="273"/>
      <c r="HN103" s="273"/>
      <c r="HO103" s="273"/>
      <c r="HP103" s="273"/>
      <c r="HQ103" s="273"/>
      <c r="HR103" s="273"/>
      <c r="HS103" s="273"/>
      <c r="HT103" s="273"/>
      <c r="HU103" s="273"/>
      <c r="HV103" s="273"/>
      <c r="HW103" s="273"/>
      <c r="HX103" s="273"/>
      <c r="HY103" s="273"/>
      <c r="HZ103" s="273"/>
      <c r="IA103" s="273"/>
      <c r="IB103" s="273"/>
      <c r="IC103" s="273"/>
      <c r="ID103" s="273"/>
      <c r="IE103" s="273"/>
      <c r="IF103" s="273"/>
      <c r="IG103" s="273"/>
      <c r="IH103" s="273"/>
      <c r="II103" s="273"/>
      <c r="IJ103" s="273"/>
      <c r="IK103" s="273"/>
      <c r="IL103" s="273"/>
      <c r="IM103" s="273"/>
      <c r="IN103" s="273"/>
      <c r="IO103" s="273"/>
      <c r="IP103" s="273"/>
      <c r="IQ103" s="273"/>
      <c r="IR103" s="273"/>
      <c r="IS103" s="273"/>
      <c r="IT103" s="273"/>
      <c r="IU103" s="273"/>
      <c r="IV103" s="273"/>
      <c r="IW103" s="273"/>
      <c r="IX103" s="273"/>
      <c r="IY103" s="273"/>
      <c r="IZ103" s="273"/>
      <c r="JA103" s="273"/>
      <c r="JB103" s="273"/>
      <c r="JC103" s="273"/>
      <c r="JD103" s="273"/>
      <c r="JE103" s="273"/>
      <c r="JF103" s="273"/>
      <c r="JG103" s="273"/>
      <c r="JH103" s="273"/>
      <c r="JI103" s="273"/>
      <c r="JJ103" s="273"/>
      <c r="JK103" s="273"/>
      <c r="JL103" s="273"/>
      <c r="JM103" s="273"/>
      <c r="JN103" s="273"/>
      <c r="JO103" s="273"/>
      <c r="JP103" s="273"/>
      <c r="JQ103" s="273"/>
      <c r="JR103" s="273"/>
      <c r="JS103" s="273"/>
      <c r="JT103" s="273"/>
      <c r="JU103" s="273"/>
      <c r="JV103" s="273"/>
      <c r="JW103" s="273"/>
      <c r="JX103" s="273"/>
      <c r="JY103" s="273"/>
      <c r="JZ103" s="273"/>
      <c r="KA103" s="273"/>
      <c r="KB103" s="273"/>
      <c r="KC103" s="273"/>
      <c r="KD103" s="273"/>
      <c r="KE103" s="273"/>
      <c r="KF103" s="273"/>
      <c r="KG103" s="273"/>
      <c r="KH103" s="273"/>
      <c r="KI103" s="273"/>
      <c r="KJ103" s="273"/>
      <c r="KK103" s="273"/>
      <c r="KL103" s="273"/>
      <c r="KM103" s="273"/>
      <c r="KN103" s="273"/>
      <c r="KO103" s="273"/>
      <c r="KP103" s="273"/>
      <c r="KQ103" s="273"/>
      <c r="KR103" s="273"/>
      <c r="KS103" s="273"/>
      <c r="KT103" s="273"/>
      <c r="KU103" s="273"/>
      <c r="KV103" s="273"/>
      <c r="KW103" s="273"/>
      <c r="KX103" s="273"/>
      <c r="KY103" s="273"/>
      <c r="KZ103" s="273"/>
      <c r="LA103" s="273"/>
      <c r="LB103" s="273"/>
      <c r="LC103" s="273"/>
      <c r="LD103" s="273"/>
      <c r="LE103" s="273"/>
      <c r="LF103" s="273"/>
      <c r="LG103" s="273"/>
      <c r="LH103" s="273"/>
      <c r="LI103" s="273"/>
      <c r="LJ103" s="273"/>
      <c r="LK103" s="273"/>
      <c r="LL103" s="273"/>
      <c r="LM103" s="273"/>
      <c r="LN103" s="273"/>
      <c r="LO103" s="273"/>
      <c r="LP103" s="273"/>
      <c r="LQ103" s="273"/>
      <c r="LR103" s="273"/>
      <c r="LS103" s="273"/>
      <c r="LT103" s="273"/>
      <c r="LU103" s="273"/>
      <c r="LV103" s="273"/>
      <c r="LW103" s="273"/>
      <c r="LX103" s="273"/>
      <c r="LY103" s="273"/>
      <c r="LZ103" s="273"/>
      <c r="MA103" s="273"/>
      <c r="MB103" s="273"/>
      <c r="MC103" s="273"/>
      <c r="MD103" s="273"/>
      <c r="ME103" s="273"/>
      <c r="MF103" s="273"/>
      <c r="MG103" s="273"/>
      <c r="MH103" s="273"/>
      <c r="MI103" s="273"/>
      <c r="MJ103" s="273"/>
      <c r="MK103" s="273"/>
      <c r="ML103" s="273"/>
      <c r="MM103" s="273"/>
      <c r="MN103" s="273"/>
      <c r="MO103" s="273"/>
      <c r="MP103" s="273"/>
      <c r="MQ103" s="273"/>
      <c r="MR103" s="273"/>
      <c r="MS103" s="273"/>
      <c r="MT103" s="273"/>
      <c r="MU103" s="273"/>
      <c r="MV103" s="273"/>
      <c r="MW103" s="273"/>
      <c r="MX103" s="273"/>
      <c r="MY103" s="273"/>
      <c r="MZ103" s="273"/>
      <c r="NA103" s="273"/>
      <c r="NB103" s="273"/>
      <c r="NC103" s="273"/>
      <c r="ND103" s="273"/>
      <c r="NE103" s="273"/>
      <c r="NF103" s="273"/>
      <c r="NG103" s="273"/>
      <c r="NH103" s="273"/>
      <c r="NI103" s="273"/>
      <c r="NJ103" s="273"/>
      <c r="NK103" s="273"/>
      <c r="NL103" s="273"/>
      <c r="NM103" s="273"/>
      <c r="NN103" s="273"/>
      <c r="NO103" s="273"/>
      <c r="NP103" s="273"/>
      <c r="NQ103" s="273"/>
      <c r="NR103" s="273"/>
      <c r="NS103" s="273"/>
      <c r="NT103" s="273"/>
      <c r="NU103" s="273"/>
      <c r="NV103" s="273"/>
      <c r="NW103" s="273"/>
      <c r="NX103" s="273"/>
      <c r="NY103" s="273"/>
      <c r="NZ103" s="273"/>
      <c r="OA103" s="273"/>
      <c r="OB103" s="273"/>
      <c r="OC103" s="273"/>
      <c r="OD103" s="273"/>
      <c r="OE103" s="273"/>
      <c r="OF103" s="273"/>
      <c r="OG103" s="273"/>
      <c r="OH103" s="273"/>
      <c r="OI103" s="273"/>
      <c r="OJ103" s="273"/>
      <c r="OK103" s="273"/>
      <c r="OL103" s="273"/>
      <c r="OM103" s="273"/>
      <c r="ON103" s="273"/>
      <c r="OO103" s="273"/>
      <c r="OP103" s="273"/>
      <c r="OQ103" s="273"/>
      <c r="OR103" s="273"/>
      <c r="OS103" s="273"/>
      <c r="OT103" s="273"/>
      <c r="OU103" s="273"/>
      <c r="OV103" s="273"/>
      <c r="OW103" s="273"/>
      <c r="OX103" s="273"/>
      <c r="OY103" s="273"/>
      <c r="OZ103" s="273"/>
      <c r="PA103" s="273"/>
      <c r="PB103" s="273"/>
      <c r="PC103" s="273"/>
      <c r="PD103" s="273"/>
      <c r="PE103" s="273"/>
      <c r="PF103" s="273"/>
      <c r="PG103" s="273"/>
      <c r="PH103" s="273"/>
      <c r="PI103" s="273"/>
      <c r="PJ103" s="273"/>
      <c r="PK103" s="273"/>
      <c r="PL103" s="273"/>
      <c r="PM103" s="273"/>
      <c r="PN103" s="273"/>
      <c r="PO103" s="273"/>
      <c r="PP103" s="273"/>
      <c r="PQ103" s="273"/>
      <c r="PR103" s="273"/>
      <c r="PS103" s="273"/>
      <c r="PT103" s="273"/>
      <c r="PU103" s="273"/>
      <c r="PV103" s="273"/>
      <c r="PW103" s="273"/>
      <c r="PX103" s="273"/>
      <c r="PY103" s="273"/>
      <c r="PZ103" s="273"/>
      <c r="QA103" s="273"/>
      <c r="QB103" s="273"/>
      <c r="QC103" s="273"/>
      <c r="QD103" s="273"/>
      <c r="QE103" s="273"/>
      <c r="QF103" s="273"/>
      <c r="QG103" s="273"/>
      <c r="QH103" s="273"/>
      <c r="QI103" s="273"/>
      <c r="QJ103" s="273"/>
      <c r="QK103" s="273"/>
      <c r="QL103" s="273"/>
      <c r="QM103" s="273"/>
      <c r="QN103" s="273"/>
      <c r="QO103" s="273"/>
      <c r="QP103" s="273"/>
      <c r="QQ103" s="273"/>
      <c r="QR103" s="273"/>
      <c r="QS103" s="273"/>
      <c r="QT103" s="273"/>
      <c r="QU103" s="273"/>
      <c r="QV103" s="273"/>
      <c r="QW103" s="273"/>
      <c r="QX103" s="273"/>
      <c r="QY103" s="273"/>
      <c r="QZ103" s="273"/>
      <c r="RA103" s="273"/>
      <c r="RB103" s="273"/>
      <c r="RC103" s="273"/>
      <c r="RD103" s="273"/>
      <c r="RE103" s="273"/>
      <c r="RF103" s="273"/>
      <c r="RG103" s="273"/>
      <c r="RH103" s="273"/>
      <c r="RI103" s="273"/>
      <c r="RJ103" s="273"/>
      <c r="RK103" s="273"/>
      <c r="RL103" s="273"/>
      <c r="RM103" s="273"/>
      <c r="RN103" s="273"/>
      <c r="RO103" s="273"/>
      <c r="RP103" s="273"/>
      <c r="RQ103" s="273"/>
      <c r="RR103" s="273"/>
      <c r="RS103" s="273"/>
      <c r="RT103" s="273"/>
      <c r="RU103" s="273"/>
      <c r="RV103" s="273"/>
      <c r="RW103" s="273"/>
      <c r="RX103" s="273"/>
      <c r="RY103" s="273"/>
      <c r="RZ103" s="273"/>
      <c r="SA103" s="273"/>
      <c r="SB103" s="273"/>
      <c r="SC103" s="273"/>
      <c r="SD103" s="273"/>
      <c r="SE103" s="273"/>
      <c r="SF103" s="273"/>
      <c r="SG103" s="273"/>
      <c r="SH103" s="273"/>
      <c r="SI103" s="273"/>
      <c r="SJ103" s="273"/>
      <c r="SK103" s="273"/>
      <c r="SL103" s="273"/>
      <c r="SM103" s="273"/>
      <c r="SN103" s="273"/>
      <c r="SO103" s="273"/>
      <c r="SP103" s="273"/>
      <c r="SQ103" s="273"/>
      <c r="SR103" s="273"/>
      <c r="SS103" s="273"/>
      <c r="ST103" s="273"/>
      <c r="SU103" s="273"/>
      <c r="SV103" s="273"/>
      <c r="SW103" s="273"/>
      <c r="SX103" s="273"/>
      <c r="SY103" s="273"/>
      <c r="SZ103" s="273"/>
      <c r="TA103" s="273"/>
      <c r="TB103" s="273"/>
      <c r="TC103" s="273"/>
      <c r="TD103" s="273"/>
      <c r="TE103" s="273"/>
      <c r="TF103" s="273"/>
      <c r="TG103" s="273"/>
      <c r="TH103" s="273"/>
      <c r="TI103" s="273"/>
      <c r="TJ103" s="273"/>
      <c r="TK103" s="273"/>
      <c r="TL103" s="273"/>
      <c r="TM103" s="273"/>
      <c r="TN103" s="273"/>
      <c r="TO103" s="273"/>
      <c r="TP103" s="273"/>
      <c r="TQ103" s="273"/>
      <c r="TR103" s="273"/>
      <c r="TS103" s="273"/>
      <c r="TT103" s="273"/>
      <c r="TU103" s="273"/>
      <c r="TV103" s="273"/>
      <c r="TW103" s="273"/>
      <c r="TX103" s="273"/>
      <c r="TY103" s="273"/>
      <c r="TZ103" s="273"/>
      <c r="UA103" s="273"/>
      <c r="UB103" s="273"/>
      <c r="UC103" s="273"/>
      <c r="UD103" s="273"/>
      <c r="UE103" s="273"/>
      <c r="UF103" s="273"/>
      <c r="UG103" s="273"/>
      <c r="UH103" s="273"/>
      <c r="UI103" s="273"/>
      <c r="UJ103" s="273"/>
      <c r="UK103" s="273"/>
      <c r="UL103" s="273"/>
      <c r="UM103" s="273"/>
      <c r="UN103" s="273"/>
      <c r="UO103" s="273"/>
      <c r="UP103" s="273"/>
      <c r="UQ103" s="273"/>
      <c r="UR103" s="273"/>
      <c r="US103" s="273"/>
      <c r="UT103" s="273"/>
      <c r="UU103" s="273"/>
      <c r="UV103" s="273"/>
      <c r="UW103" s="273"/>
      <c r="UX103" s="273"/>
      <c r="UY103" s="273"/>
      <c r="UZ103" s="273"/>
      <c r="VA103" s="273"/>
      <c r="VB103" s="273"/>
      <c r="VC103" s="273"/>
      <c r="VD103" s="273"/>
      <c r="VE103" s="273"/>
      <c r="VF103" s="273"/>
      <c r="VG103" s="273"/>
      <c r="VH103" s="273"/>
      <c r="VI103" s="273"/>
      <c r="VJ103" s="273"/>
      <c r="VK103" s="273"/>
      <c r="VL103" s="273"/>
      <c r="VM103" s="273"/>
      <c r="VN103" s="273"/>
      <c r="VO103" s="273"/>
      <c r="VP103" s="273"/>
      <c r="VQ103" s="273"/>
      <c r="VR103" s="273"/>
      <c r="VS103" s="273"/>
      <c r="VT103" s="273"/>
      <c r="VU103" s="273"/>
      <c r="VV103" s="273"/>
      <c r="VW103" s="273"/>
      <c r="VX103" s="273"/>
      <c r="VY103" s="273"/>
      <c r="VZ103" s="273"/>
      <c r="WA103" s="273"/>
      <c r="WB103" s="273"/>
      <c r="WC103" s="273"/>
      <c r="WD103" s="273"/>
      <c r="WE103" s="273"/>
      <c r="WF103" s="273"/>
      <c r="WG103" s="273"/>
      <c r="WH103" s="273"/>
      <c r="WI103" s="273"/>
      <c r="WJ103" s="273"/>
      <c r="WK103" s="273"/>
      <c r="WL103" s="273"/>
      <c r="WM103" s="273"/>
      <c r="WN103" s="273"/>
      <c r="WO103" s="273"/>
      <c r="WP103" s="273"/>
      <c r="WQ103" s="273"/>
      <c r="WR103" s="273"/>
      <c r="WS103" s="273"/>
      <c r="WT103" s="273"/>
      <c r="WU103" s="273"/>
      <c r="WV103" s="273"/>
      <c r="WW103" s="273"/>
      <c r="WX103" s="273"/>
      <c r="WY103" s="273"/>
      <c r="WZ103" s="273"/>
      <c r="XA103" s="273"/>
      <c r="XB103" s="273"/>
      <c r="XC103" s="273"/>
      <c r="XD103" s="273"/>
      <c r="XE103" s="273"/>
      <c r="XF103" s="273"/>
      <c r="XG103" s="273"/>
      <c r="XH103" s="273"/>
      <c r="XI103" s="273"/>
      <c r="XJ103" s="273"/>
      <c r="XK103" s="273"/>
      <c r="XL103" s="273"/>
      <c r="XM103" s="273"/>
      <c r="XN103" s="273"/>
      <c r="XO103" s="273"/>
      <c r="XP103" s="273"/>
      <c r="XQ103" s="273"/>
      <c r="XR103" s="273"/>
      <c r="XS103" s="273"/>
      <c r="XT103" s="273"/>
      <c r="XU103" s="273"/>
      <c r="XV103" s="273"/>
      <c r="XW103" s="273"/>
      <c r="XX103" s="273"/>
      <c r="XY103" s="273"/>
      <c r="XZ103" s="273"/>
      <c r="YA103" s="273"/>
      <c r="YB103" s="273"/>
      <c r="YC103" s="273"/>
      <c r="YD103" s="273"/>
      <c r="YE103" s="273"/>
      <c r="YF103" s="273"/>
      <c r="YG103" s="273"/>
      <c r="YH103" s="273"/>
      <c r="YI103" s="273"/>
      <c r="YJ103" s="273"/>
      <c r="YK103" s="273"/>
      <c r="YL103" s="273"/>
      <c r="YM103" s="273"/>
      <c r="YN103" s="273"/>
      <c r="YO103" s="273"/>
      <c r="YP103" s="273"/>
      <c r="YQ103" s="273"/>
      <c r="YR103" s="273"/>
      <c r="YS103" s="273"/>
      <c r="YT103" s="273"/>
      <c r="YU103" s="273"/>
      <c r="YV103" s="273"/>
      <c r="YW103" s="273"/>
      <c r="YX103" s="273"/>
      <c r="YY103" s="273"/>
      <c r="YZ103" s="273"/>
      <c r="ZA103" s="273"/>
      <c r="ZB103" s="273"/>
      <c r="ZC103" s="273"/>
      <c r="ZD103" s="273"/>
      <c r="ZE103" s="273"/>
      <c r="ZF103" s="273"/>
      <c r="ZG103" s="273"/>
      <c r="ZH103" s="273"/>
      <c r="ZI103" s="273"/>
      <c r="ZJ103" s="273"/>
      <c r="ZK103" s="273"/>
      <c r="ZL103" s="273"/>
      <c r="ZM103" s="273"/>
      <c r="ZN103" s="273"/>
      <c r="ZO103" s="273"/>
      <c r="ZP103" s="273"/>
      <c r="ZQ103" s="273"/>
      <c r="ZR103" s="273"/>
      <c r="ZS103" s="273"/>
      <c r="ZT103" s="273"/>
      <c r="ZU103" s="273"/>
      <c r="ZV103" s="273"/>
      <c r="ZW103" s="273"/>
      <c r="ZX103" s="273"/>
      <c r="ZY103" s="273"/>
      <c r="ZZ103" s="273"/>
      <c r="AAA103" s="273"/>
      <c r="AAB103" s="273"/>
      <c r="AAC103" s="273"/>
      <c r="AAD103" s="273"/>
      <c r="AAE103" s="273"/>
      <c r="AAF103" s="273"/>
      <c r="AAG103" s="273"/>
      <c r="AAH103" s="273"/>
      <c r="AAI103" s="273"/>
      <c r="AAJ103" s="273"/>
      <c r="AAK103" s="273"/>
      <c r="AAL103" s="273"/>
      <c r="AAM103" s="273"/>
      <c r="AAN103" s="273"/>
      <c r="AAO103" s="273"/>
      <c r="AAP103" s="273"/>
      <c r="AAQ103" s="273"/>
      <c r="AAR103" s="273"/>
      <c r="AAS103" s="273"/>
      <c r="AAT103" s="273"/>
      <c r="AAU103" s="273"/>
      <c r="AAV103" s="273"/>
      <c r="AAW103" s="273"/>
      <c r="AAX103" s="273"/>
      <c r="AAY103" s="273"/>
      <c r="AAZ103" s="273"/>
      <c r="ABA103" s="273"/>
      <c r="ABB103" s="273"/>
      <c r="ABC103" s="273"/>
      <c r="ABD103" s="273"/>
      <c r="ABE103" s="273"/>
      <c r="ABF103" s="273"/>
      <c r="ABG103" s="273"/>
      <c r="ABH103" s="273"/>
      <c r="ABI103" s="273"/>
      <c r="ABJ103" s="273"/>
      <c r="ABK103" s="273"/>
      <c r="ABL103" s="273"/>
      <c r="ABM103" s="273"/>
      <c r="ABN103" s="273"/>
      <c r="ABO103" s="273"/>
      <c r="ABP103" s="273"/>
      <c r="ABQ103" s="273"/>
      <c r="ABR103" s="273"/>
      <c r="ABS103" s="273"/>
      <c r="ABT103" s="273"/>
      <c r="ABU103" s="273"/>
      <c r="ABV103" s="273"/>
      <c r="ABW103" s="273"/>
      <c r="ABX103" s="273"/>
      <c r="ABY103" s="273"/>
      <c r="ABZ103" s="273"/>
      <c r="ACA103" s="273"/>
      <c r="ACB103" s="273"/>
      <c r="ACC103" s="273"/>
      <c r="ACD103" s="273"/>
      <c r="ACE103" s="273"/>
      <c r="ACF103" s="273"/>
      <c r="ACG103" s="273"/>
      <c r="ACH103" s="273"/>
      <c r="ACI103" s="273"/>
      <c r="ACJ103" s="273"/>
      <c r="ACK103" s="273"/>
      <c r="ACL103" s="273"/>
      <c r="ACM103" s="273"/>
      <c r="ACN103" s="273"/>
      <c r="ACO103" s="273"/>
      <c r="ACP103" s="273"/>
      <c r="ACQ103" s="273"/>
      <c r="ACR103" s="273"/>
      <c r="ACS103" s="273"/>
      <c r="ACT103" s="273"/>
      <c r="ACU103" s="273"/>
      <c r="ACV103" s="273"/>
      <c r="ACW103" s="273"/>
      <c r="ACX103" s="273"/>
      <c r="ACY103" s="273"/>
      <c r="ACZ103" s="273"/>
      <c r="ADA103" s="273"/>
      <c r="ADB103" s="273"/>
      <c r="ADC103" s="273"/>
      <c r="ADD103" s="273"/>
      <c r="ADE103" s="273"/>
      <c r="ADF103" s="273"/>
      <c r="ADG103" s="273"/>
      <c r="ADH103" s="273"/>
      <c r="ADI103" s="273"/>
      <c r="ADJ103" s="273"/>
      <c r="ADK103" s="273"/>
      <c r="ADL103" s="273"/>
      <c r="ADM103" s="273"/>
      <c r="ADN103" s="273"/>
      <c r="ADO103" s="273"/>
      <c r="ADP103" s="273"/>
      <c r="ADQ103" s="273"/>
      <c r="ADR103" s="273"/>
      <c r="ADS103" s="273"/>
      <c r="ADT103" s="273"/>
      <c r="ADU103" s="273"/>
      <c r="ADV103" s="273"/>
      <c r="ADW103" s="273"/>
      <c r="ADX103" s="273"/>
      <c r="ADY103" s="273"/>
      <c r="ADZ103" s="273"/>
      <c r="AEA103" s="273"/>
      <c r="AEB103" s="273"/>
      <c r="AEC103" s="273"/>
      <c r="AED103" s="273"/>
      <c r="AEE103" s="273"/>
      <c r="AEF103" s="273"/>
      <c r="AEG103" s="273"/>
      <c r="AEH103" s="273"/>
      <c r="AEI103" s="273"/>
      <c r="AEJ103" s="273"/>
      <c r="AEK103" s="273"/>
      <c r="AEL103" s="273"/>
      <c r="AEM103" s="273"/>
      <c r="AEN103" s="273"/>
      <c r="AEO103" s="273"/>
      <c r="AEP103" s="273"/>
      <c r="AEQ103" s="273"/>
      <c r="AER103" s="273"/>
      <c r="AES103" s="273"/>
      <c r="AET103" s="273"/>
      <c r="AEU103" s="273"/>
      <c r="AEV103" s="273"/>
      <c r="AEW103" s="273"/>
      <c r="AEX103" s="273"/>
      <c r="AEY103" s="273"/>
      <c r="AEZ103" s="273"/>
      <c r="AFA103" s="273"/>
      <c r="AFB103" s="273"/>
      <c r="AFC103" s="273"/>
      <c r="AFD103" s="273"/>
      <c r="AFE103" s="273"/>
      <c r="AFF103" s="273"/>
      <c r="AFG103" s="273"/>
      <c r="AFH103" s="273"/>
      <c r="AFI103" s="273"/>
      <c r="AFJ103" s="273"/>
      <c r="AFK103" s="273"/>
      <c r="AFL103" s="273"/>
      <c r="AFM103" s="273"/>
      <c r="AFN103" s="273"/>
      <c r="AFO103" s="273"/>
      <c r="AFP103" s="273"/>
      <c r="AFQ103" s="273"/>
      <c r="AFR103" s="273"/>
      <c r="AFS103" s="273"/>
      <c r="AFT103" s="273"/>
      <c r="AFU103" s="273"/>
      <c r="AFV103" s="273"/>
      <c r="AFW103" s="273"/>
      <c r="AFX103" s="273"/>
      <c r="AFY103" s="273"/>
      <c r="AFZ103" s="273"/>
      <c r="AGA103" s="273"/>
      <c r="AGB103" s="273"/>
      <c r="AGC103" s="273"/>
      <c r="AGD103" s="273"/>
      <c r="AGE103" s="273"/>
      <c r="AGF103" s="273"/>
      <c r="AGG103" s="273"/>
      <c r="AGH103" s="273"/>
      <c r="AGI103" s="273"/>
      <c r="AGJ103" s="273"/>
      <c r="AGK103" s="273"/>
      <c r="AGL103" s="273"/>
      <c r="AGM103" s="273"/>
      <c r="AGN103" s="273"/>
      <c r="AGO103" s="273"/>
      <c r="AGP103" s="273"/>
      <c r="AGQ103" s="273"/>
      <c r="AGR103" s="273"/>
      <c r="AGS103" s="273"/>
      <c r="AGT103" s="273"/>
      <c r="AGU103" s="273"/>
      <c r="AGV103" s="273"/>
      <c r="AGW103" s="273"/>
      <c r="AGX103" s="273"/>
      <c r="AGY103" s="273"/>
      <c r="AGZ103" s="273"/>
      <c r="AHA103" s="273"/>
      <c r="AHB103" s="273"/>
      <c r="AHC103" s="273"/>
      <c r="AHD103" s="273"/>
      <c r="AHE103" s="273"/>
      <c r="AHF103" s="273"/>
      <c r="AHG103" s="273"/>
      <c r="AHH103" s="273"/>
      <c r="AHI103" s="273"/>
      <c r="AHJ103" s="273"/>
      <c r="AHK103" s="273"/>
      <c r="AHL103" s="273"/>
      <c r="AHM103" s="273"/>
      <c r="AHN103" s="273"/>
      <c r="AHO103" s="273"/>
      <c r="AHP103" s="273"/>
      <c r="AHQ103" s="273"/>
      <c r="AHR103" s="273"/>
      <c r="AHS103" s="273"/>
      <c r="AHT103" s="273"/>
      <c r="AHU103" s="273"/>
      <c r="AHV103" s="273"/>
      <c r="AHW103" s="273"/>
      <c r="AHX103" s="273"/>
      <c r="AHY103" s="273"/>
      <c r="AHZ103" s="273"/>
      <c r="AIA103" s="273"/>
      <c r="AIB103" s="273"/>
      <c r="AIC103" s="273"/>
      <c r="AID103" s="273"/>
      <c r="AIE103" s="273"/>
      <c r="AIF103" s="273"/>
      <c r="AIG103" s="273"/>
      <c r="AIH103" s="273"/>
      <c r="AII103" s="273"/>
      <c r="AIJ103" s="273"/>
      <c r="AIK103" s="273"/>
      <c r="AIL103" s="273"/>
      <c r="AIM103" s="273"/>
      <c r="AIN103" s="273"/>
      <c r="AIO103" s="273"/>
      <c r="AIP103" s="273"/>
      <c r="AIQ103" s="273"/>
      <c r="AIR103" s="273"/>
      <c r="AIS103" s="273"/>
      <c r="AIT103" s="273"/>
      <c r="AIU103" s="273"/>
      <c r="AIV103" s="273"/>
      <c r="AIW103" s="273"/>
      <c r="AIX103" s="273"/>
      <c r="AIY103" s="273"/>
      <c r="AIZ103" s="273"/>
      <c r="AJA103" s="273"/>
      <c r="AJB103" s="273"/>
      <c r="AJC103" s="273"/>
      <c r="AJD103" s="273"/>
      <c r="AJE103" s="273"/>
      <c r="AJF103" s="273"/>
      <c r="AJG103" s="273"/>
      <c r="AJH103" s="273"/>
      <c r="AJI103" s="273"/>
      <c r="AJJ103" s="273"/>
      <c r="AJK103" s="273"/>
      <c r="AJL103" s="273"/>
      <c r="AJM103" s="273"/>
      <c r="AJN103" s="273"/>
      <c r="AJO103" s="273"/>
      <c r="AJP103" s="273"/>
      <c r="AJQ103" s="273"/>
      <c r="AJR103" s="273"/>
      <c r="AJS103" s="273"/>
      <c r="AJT103" s="273"/>
      <c r="AJU103" s="273"/>
      <c r="AJV103" s="273"/>
      <c r="AJW103" s="273"/>
      <c r="AJX103" s="273"/>
      <c r="AJY103" s="273"/>
      <c r="AJZ103" s="273"/>
      <c r="AKA103" s="273"/>
      <c r="AKB103" s="273"/>
      <c r="AKC103" s="273"/>
      <c r="AKD103" s="273"/>
      <c r="AKE103" s="273"/>
      <c r="AKF103" s="273"/>
      <c r="AKG103" s="273"/>
      <c r="AKH103" s="273"/>
      <c r="AKI103" s="273"/>
      <c r="AKJ103" s="273"/>
      <c r="AKK103" s="273"/>
      <c r="AKL103" s="273"/>
      <c r="AKM103" s="273"/>
      <c r="AKN103" s="273"/>
      <c r="AKO103" s="273"/>
      <c r="AKP103" s="273"/>
      <c r="AKQ103" s="273"/>
      <c r="AKR103" s="273"/>
      <c r="AKS103" s="273"/>
      <c r="AKT103" s="273"/>
      <c r="AKU103" s="273"/>
      <c r="AKV103" s="273"/>
      <c r="AKW103" s="273"/>
      <c r="AKX103" s="273"/>
      <c r="AKY103" s="273"/>
      <c r="AKZ103" s="273"/>
      <c r="ALA103" s="273"/>
      <c r="ALB103" s="273"/>
      <c r="ALC103" s="273"/>
      <c r="ALD103" s="273"/>
      <c r="ALE103" s="273"/>
      <c r="ALF103" s="273"/>
      <c r="ALG103" s="273"/>
      <c r="ALH103" s="273"/>
      <c r="ALI103" s="273"/>
      <c r="ALJ103" s="273"/>
      <c r="ALK103" s="273"/>
      <c r="ALL103" s="273"/>
      <c r="ALM103" s="273"/>
      <c r="ALN103" s="273"/>
      <c r="ALO103" s="273"/>
      <c r="ALP103" s="273"/>
      <c r="ALQ103" s="273"/>
      <c r="ALR103" s="273"/>
      <c r="ALS103" s="273"/>
      <c r="ALT103" s="273"/>
      <c r="ALU103" s="273"/>
      <c r="ALV103" s="273"/>
      <c r="ALW103" s="273"/>
      <c r="ALX103" s="273"/>
      <c r="ALY103" s="273"/>
      <c r="ALZ103" s="273"/>
      <c r="AMA103" s="273"/>
      <c r="AMB103" s="273"/>
      <c r="AMC103" s="273"/>
      <c r="AMD103" s="273"/>
      <c r="AME103" s="273"/>
      <c r="AMF103" s="273"/>
      <c r="AMG103" s="273"/>
      <c r="AMH103" s="273"/>
      <c r="AMI103" s="273"/>
      <c r="AMJ103" s="273"/>
    </row>
    <row r="104" spans="1:1024" ht="33" customHeight="1" x14ac:dyDescent="0.2">
      <c r="A104" s="341">
        <v>93</v>
      </c>
      <c r="B104" s="342">
        <v>4</v>
      </c>
      <c r="C104" s="368"/>
      <c r="D104" s="370" t="s">
        <v>107</v>
      </c>
      <c r="E104" s="344" t="s">
        <v>106</v>
      </c>
      <c r="F104" s="383">
        <v>1</v>
      </c>
      <c r="G104" s="383">
        <v>1</v>
      </c>
      <c r="H104" s="359">
        <f>G104*100/F104</f>
        <v>100</v>
      </c>
      <c r="I104" s="359">
        <v>5</v>
      </c>
      <c r="J104" s="384">
        <f>I104*G104</f>
        <v>5</v>
      </c>
      <c r="K104" s="348">
        <f>J104*B104</f>
        <v>20</v>
      </c>
      <c r="L104" s="348">
        <f>B104*7960</f>
        <v>31840</v>
      </c>
      <c r="M104" s="348">
        <f>L104*J104</f>
        <v>159200</v>
      </c>
      <c r="N104" s="348"/>
      <c r="O104" s="348"/>
      <c r="P104" s="349">
        <f>K104+N104</f>
        <v>20</v>
      </c>
      <c r="Q104" s="349">
        <f>M104+P104</f>
        <v>159220</v>
      </c>
      <c r="R104" s="367"/>
      <c r="S104" s="351"/>
      <c r="T104" s="362">
        <v>93</v>
      </c>
      <c r="U104" s="399" t="s">
        <v>107</v>
      </c>
      <c r="V104" s="363" t="s">
        <v>106</v>
      </c>
      <c r="W104" s="383">
        <v>1</v>
      </c>
      <c r="X104" s="383">
        <v>1</v>
      </c>
      <c r="Y104" s="359">
        <f>X104*100/W104</f>
        <v>100</v>
      </c>
      <c r="Z104" s="359">
        <v>5</v>
      </c>
      <c r="AA104" s="384">
        <f>Z104*X104</f>
        <v>5</v>
      </c>
      <c r="AB104" s="364"/>
      <c r="AC104" s="355">
        <f t="shared" si="3"/>
        <v>5</v>
      </c>
      <c r="AD104" s="355">
        <f t="shared" si="3"/>
        <v>0</v>
      </c>
      <c r="AE104" s="356">
        <f>AD104*100/AC104</f>
        <v>0</v>
      </c>
      <c r="AF104" s="365"/>
      <c r="AG104" s="365"/>
      <c r="AH104" s="365"/>
      <c r="AI104" s="365"/>
      <c r="AJ104" s="365"/>
      <c r="AK104" s="365"/>
      <c r="AL104" s="365"/>
      <c r="AM104" s="365"/>
      <c r="AN104" s="365"/>
      <c r="AO104" s="365"/>
      <c r="AP104" s="365"/>
      <c r="AQ104" s="365"/>
      <c r="AR104" s="358"/>
      <c r="AS104" s="358"/>
      <c r="AT104" s="359">
        <v>2</v>
      </c>
      <c r="AU104" s="359"/>
      <c r="AV104" s="359">
        <v>1</v>
      </c>
      <c r="AW104" s="359"/>
      <c r="AX104" s="359">
        <v>1</v>
      </c>
      <c r="AY104" s="359"/>
      <c r="AZ104" s="359">
        <v>1</v>
      </c>
      <c r="BA104" s="359"/>
      <c r="BB104" s="364"/>
      <c r="BC104" s="382"/>
      <c r="BD104" s="355">
        <f>AF104+AH104+AJ104+AL104+AN104+AP104+AR104+AT104+AV104+AX104+AZ104</f>
        <v>5</v>
      </c>
      <c r="BE104" s="355">
        <f>AG104+AI104+AK104+AM104+AO104+AQ104+AS104+AU104+AW104+AY104+BA104+BC104</f>
        <v>0</v>
      </c>
      <c r="BF104" s="273"/>
      <c r="BG104" s="273"/>
      <c r="BH104" s="273"/>
      <c r="BI104" s="273"/>
      <c r="BJ104" s="273"/>
      <c r="BK104" s="273"/>
      <c r="BL104" s="273"/>
      <c r="BM104" s="273"/>
      <c r="BN104" s="273"/>
      <c r="BO104" s="273"/>
      <c r="BP104" s="273"/>
      <c r="BQ104" s="273"/>
      <c r="BR104" s="273"/>
      <c r="BS104" s="273"/>
      <c r="BT104" s="273"/>
      <c r="BU104" s="273"/>
      <c r="BV104" s="273"/>
      <c r="BW104" s="273"/>
      <c r="BX104" s="273"/>
      <c r="BY104" s="273"/>
      <c r="BZ104" s="273"/>
      <c r="CA104" s="273"/>
      <c r="CB104" s="273"/>
      <c r="CC104" s="273"/>
      <c r="CD104" s="273"/>
      <c r="CE104" s="273"/>
      <c r="CF104" s="273"/>
      <c r="CG104" s="273"/>
      <c r="CH104" s="273"/>
      <c r="CI104" s="273"/>
      <c r="CJ104" s="273"/>
      <c r="CK104" s="273"/>
      <c r="CL104" s="273"/>
      <c r="CM104" s="273"/>
      <c r="CN104" s="273"/>
      <c r="CO104" s="273"/>
      <c r="CP104" s="273"/>
      <c r="CQ104" s="273"/>
      <c r="CR104" s="273"/>
      <c r="CS104" s="273"/>
      <c r="CT104" s="273"/>
      <c r="CU104" s="273"/>
      <c r="CV104" s="273"/>
      <c r="CW104" s="273"/>
      <c r="CX104" s="273"/>
      <c r="CY104" s="273"/>
      <c r="CZ104" s="273"/>
      <c r="DA104" s="273"/>
      <c r="DB104" s="273"/>
      <c r="DC104" s="273"/>
      <c r="DD104" s="273"/>
      <c r="DE104" s="273"/>
      <c r="DF104" s="273"/>
      <c r="DG104" s="273"/>
      <c r="DH104" s="273"/>
      <c r="DI104" s="273"/>
      <c r="DJ104" s="273"/>
      <c r="DK104" s="273"/>
      <c r="DL104" s="273"/>
      <c r="DM104" s="273"/>
      <c r="DN104" s="273"/>
      <c r="DO104" s="273"/>
      <c r="DP104" s="273"/>
      <c r="DQ104" s="273"/>
      <c r="DR104" s="273"/>
      <c r="DS104" s="273"/>
      <c r="DT104" s="273"/>
      <c r="DU104" s="273"/>
      <c r="DV104" s="273"/>
      <c r="DW104" s="273"/>
      <c r="DX104" s="273"/>
      <c r="DY104" s="273"/>
      <c r="DZ104" s="273"/>
      <c r="EA104" s="273"/>
      <c r="EB104" s="273"/>
      <c r="EC104" s="273"/>
      <c r="ED104" s="273"/>
      <c r="EE104" s="273"/>
      <c r="EF104" s="273"/>
      <c r="EG104" s="273"/>
      <c r="EH104" s="273"/>
      <c r="EI104" s="273"/>
      <c r="EJ104" s="273"/>
      <c r="EK104" s="273"/>
      <c r="EL104" s="273"/>
      <c r="EM104" s="273"/>
      <c r="EN104" s="273"/>
      <c r="EO104" s="273"/>
      <c r="EP104" s="273"/>
      <c r="EQ104" s="273"/>
      <c r="ER104" s="273"/>
      <c r="ES104" s="273"/>
      <c r="ET104" s="273"/>
      <c r="EU104" s="273"/>
      <c r="EV104" s="273"/>
      <c r="EW104" s="273"/>
      <c r="EX104" s="273"/>
      <c r="EY104" s="273"/>
      <c r="EZ104" s="273"/>
      <c r="FA104" s="273"/>
      <c r="FB104" s="273"/>
      <c r="FC104" s="273"/>
      <c r="FD104" s="273"/>
      <c r="FE104" s="273"/>
      <c r="FF104" s="273"/>
      <c r="FG104" s="273"/>
      <c r="FH104" s="273"/>
      <c r="FI104" s="273"/>
      <c r="FJ104" s="273"/>
      <c r="FK104" s="273"/>
      <c r="FL104" s="273"/>
      <c r="FM104" s="273"/>
      <c r="FN104" s="273"/>
      <c r="FO104" s="273"/>
      <c r="FP104" s="273"/>
      <c r="FQ104" s="273"/>
      <c r="FR104" s="273"/>
      <c r="FS104" s="273"/>
      <c r="FT104" s="273"/>
      <c r="FU104" s="273"/>
      <c r="FV104" s="273"/>
      <c r="FW104" s="273"/>
      <c r="FX104" s="273"/>
      <c r="FY104" s="273"/>
      <c r="FZ104" s="273"/>
      <c r="GA104" s="273"/>
      <c r="GB104" s="273"/>
      <c r="GC104" s="273"/>
      <c r="GD104" s="273"/>
      <c r="GE104" s="273"/>
      <c r="GF104" s="273"/>
      <c r="GG104" s="273"/>
      <c r="GH104" s="273"/>
      <c r="GI104" s="273"/>
      <c r="GJ104" s="273"/>
      <c r="GK104" s="273"/>
      <c r="GL104" s="273"/>
      <c r="GM104" s="273"/>
      <c r="GN104" s="273"/>
      <c r="GO104" s="273"/>
      <c r="GP104" s="273"/>
      <c r="GQ104" s="273"/>
      <c r="GR104" s="273"/>
      <c r="GS104" s="273"/>
      <c r="GT104" s="273"/>
      <c r="GU104" s="273"/>
      <c r="GV104" s="273"/>
      <c r="GW104" s="273"/>
      <c r="GX104" s="273"/>
      <c r="GY104" s="273"/>
      <c r="GZ104" s="273"/>
      <c r="HA104" s="273"/>
      <c r="HB104" s="273"/>
      <c r="HC104" s="273"/>
      <c r="HD104" s="273"/>
      <c r="HE104" s="273"/>
      <c r="HF104" s="273"/>
      <c r="HG104" s="273"/>
      <c r="HH104" s="273"/>
      <c r="HI104" s="273"/>
      <c r="HJ104" s="273"/>
      <c r="HK104" s="273"/>
      <c r="HL104" s="273"/>
      <c r="HM104" s="273"/>
      <c r="HN104" s="273"/>
      <c r="HO104" s="273"/>
      <c r="HP104" s="273"/>
      <c r="HQ104" s="273"/>
      <c r="HR104" s="273"/>
      <c r="HS104" s="273"/>
      <c r="HT104" s="273"/>
      <c r="HU104" s="273"/>
      <c r="HV104" s="273"/>
      <c r="HW104" s="273"/>
      <c r="HX104" s="273"/>
      <c r="HY104" s="273"/>
      <c r="HZ104" s="273"/>
      <c r="IA104" s="273"/>
      <c r="IB104" s="273"/>
      <c r="IC104" s="273"/>
      <c r="ID104" s="273"/>
      <c r="IE104" s="273"/>
      <c r="IF104" s="273"/>
      <c r="IG104" s="273"/>
      <c r="IH104" s="273"/>
      <c r="II104" s="273"/>
      <c r="IJ104" s="273"/>
      <c r="IK104" s="273"/>
      <c r="IL104" s="273"/>
      <c r="IM104" s="273"/>
      <c r="IN104" s="273"/>
      <c r="IO104" s="273"/>
      <c r="IP104" s="273"/>
      <c r="IQ104" s="273"/>
      <c r="IR104" s="273"/>
      <c r="IS104" s="273"/>
      <c r="IT104" s="273"/>
      <c r="IU104" s="273"/>
      <c r="IV104" s="273"/>
      <c r="IW104" s="273"/>
      <c r="IX104" s="273"/>
      <c r="IY104" s="273"/>
      <c r="IZ104" s="273"/>
      <c r="JA104" s="273"/>
      <c r="JB104" s="273"/>
      <c r="JC104" s="273"/>
      <c r="JD104" s="273"/>
      <c r="JE104" s="273"/>
      <c r="JF104" s="273"/>
      <c r="JG104" s="273"/>
      <c r="JH104" s="273"/>
      <c r="JI104" s="273"/>
      <c r="JJ104" s="273"/>
      <c r="JK104" s="273"/>
      <c r="JL104" s="273"/>
      <c r="JM104" s="273"/>
      <c r="JN104" s="273"/>
      <c r="JO104" s="273"/>
      <c r="JP104" s="273"/>
      <c r="JQ104" s="273"/>
      <c r="JR104" s="273"/>
      <c r="JS104" s="273"/>
      <c r="JT104" s="273"/>
      <c r="JU104" s="273"/>
      <c r="JV104" s="273"/>
      <c r="JW104" s="273"/>
      <c r="JX104" s="273"/>
      <c r="JY104" s="273"/>
      <c r="JZ104" s="273"/>
      <c r="KA104" s="273"/>
      <c r="KB104" s="273"/>
      <c r="KC104" s="273"/>
      <c r="KD104" s="273"/>
      <c r="KE104" s="273"/>
      <c r="KF104" s="273"/>
      <c r="KG104" s="273"/>
      <c r="KH104" s="273"/>
      <c r="KI104" s="273"/>
      <c r="KJ104" s="273"/>
      <c r="KK104" s="273"/>
      <c r="KL104" s="273"/>
      <c r="KM104" s="273"/>
      <c r="KN104" s="273"/>
      <c r="KO104" s="273"/>
      <c r="KP104" s="273"/>
      <c r="KQ104" s="273"/>
      <c r="KR104" s="273"/>
      <c r="KS104" s="273"/>
      <c r="KT104" s="273"/>
      <c r="KU104" s="273"/>
      <c r="KV104" s="273"/>
      <c r="KW104" s="273"/>
      <c r="KX104" s="273"/>
      <c r="KY104" s="273"/>
      <c r="KZ104" s="273"/>
      <c r="LA104" s="273"/>
      <c r="LB104" s="273"/>
      <c r="LC104" s="273"/>
      <c r="LD104" s="273"/>
      <c r="LE104" s="273"/>
      <c r="LF104" s="273"/>
      <c r="LG104" s="273"/>
      <c r="LH104" s="273"/>
      <c r="LI104" s="273"/>
      <c r="LJ104" s="273"/>
      <c r="LK104" s="273"/>
      <c r="LL104" s="273"/>
      <c r="LM104" s="273"/>
      <c r="LN104" s="273"/>
      <c r="LO104" s="273"/>
      <c r="LP104" s="273"/>
      <c r="LQ104" s="273"/>
      <c r="LR104" s="273"/>
      <c r="LS104" s="273"/>
      <c r="LT104" s="273"/>
      <c r="LU104" s="273"/>
      <c r="LV104" s="273"/>
      <c r="LW104" s="273"/>
      <c r="LX104" s="273"/>
      <c r="LY104" s="273"/>
      <c r="LZ104" s="273"/>
      <c r="MA104" s="273"/>
      <c r="MB104" s="273"/>
      <c r="MC104" s="273"/>
      <c r="MD104" s="273"/>
      <c r="ME104" s="273"/>
      <c r="MF104" s="273"/>
      <c r="MG104" s="273"/>
      <c r="MH104" s="273"/>
      <c r="MI104" s="273"/>
      <c r="MJ104" s="273"/>
      <c r="MK104" s="273"/>
      <c r="ML104" s="273"/>
      <c r="MM104" s="273"/>
      <c r="MN104" s="273"/>
      <c r="MO104" s="273"/>
      <c r="MP104" s="273"/>
      <c r="MQ104" s="273"/>
      <c r="MR104" s="273"/>
      <c r="MS104" s="273"/>
      <c r="MT104" s="273"/>
      <c r="MU104" s="273"/>
      <c r="MV104" s="273"/>
      <c r="MW104" s="273"/>
      <c r="MX104" s="273"/>
      <c r="MY104" s="273"/>
      <c r="MZ104" s="273"/>
      <c r="NA104" s="273"/>
      <c r="NB104" s="273"/>
      <c r="NC104" s="273"/>
      <c r="ND104" s="273"/>
      <c r="NE104" s="273"/>
      <c r="NF104" s="273"/>
      <c r="NG104" s="273"/>
      <c r="NH104" s="273"/>
      <c r="NI104" s="273"/>
      <c r="NJ104" s="273"/>
      <c r="NK104" s="273"/>
      <c r="NL104" s="273"/>
      <c r="NM104" s="273"/>
      <c r="NN104" s="273"/>
      <c r="NO104" s="273"/>
      <c r="NP104" s="273"/>
      <c r="NQ104" s="273"/>
      <c r="NR104" s="273"/>
      <c r="NS104" s="273"/>
      <c r="NT104" s="273"/>
      <c r="NU104" s="273"/>
      <c r="NV104" s="273"/>
      <c r="NW104" s="273"/>
      <c r="NX104" s="273"/>
      <c r="NY104" s="273"/>
      <c r="NZ104" s="273"/>
      <c r="OA104" s="273"/>
      <c r="OB104" s="273"/>
      <c r="OC104" s="273"/>
      <c r="OD104" s="273"/>
      <c r="OE104" s="273"/>
      <c r="OF104" s="273"/>
      <c r="OG104" s="273"/>
      <c r="OH104" s="273"/>
      <c r="OI104" s="273"/>
      <c r="OJ104" s="273"/>
      <c r="OK104" s="273"/>
      <c r="OL104" s="273"/>
      <c r="OM104" s="273"/>
      <c r="ON104" s="273"/>
      <c r="OO104" s="273"/>
      <c r="OP104" s="273"/>
      <c r="OQ104" s="273"/>
      <c r="OR104" s="273"/>
      <c r="OS104" s="273"/>
      <c r="OT104" s="273"/>
      <c r="OU104" s="273"/>
      <c r="OV104" s="273"/>
      <c r="OW104" s="273"/>
      <c r="OX104" s="273"/>
      <c r="OY104" s="273"/>
      <c r="OZ104" s="273"/>
      <c r="PA104" s="273"/>
      <c r="PB104" s="273"/>
      <c r="PC104" s="273"/>
      <c r="PD104" s="273"/>
      <c r="PE104" s="273"/>
      <c r="PF104" s="273"/>
      <c r="PG104" s="273"/>
      <c r="PH104" s="273"/>
      <c r="PI104" s="273"/>
      <c r="PJ104" s="273"/>
      <c r="PK104" s="273"/>
      <c r="PL104" s="273"/>
      <c r="PM104" s="273"/>
      <c r="PN104" s="273"/>
      <c r="PO104" s="273"/>
      <c r="PP104" s="273"/>
      <c r="PQ104" s="273"/>
      <c r="PR104" s="273"/>
      <c r="PS104" s="273"/>
      <c r="PT104" s="273"/>
      <c r="PU104" s="273"/>
      <c r="PV104" s="273"/>
      <c r="PW104" s="273"/>
      <c r="PX104" s="273"/>
      <c r="PY104" s="273"/>
      <c r="PZ104" s="273"/>
      <c r="QA104" s="273"/>
      <c r="QB104" s="273"/>
      <c r="QC104" s="273"/>
      <c r="QD104" s="273"/>
      <c r="QE104" s="273"/>
      <c r="QF104" s="273"/>
      <c r="QG104" s="273"/>
      <c r="QH104" s="273"/>
      <c r="QI104" s="273"/>
      <c r="QJ104" s="273"/>
      <c r="QK104" s="273"/>
      <c r="QL104" s="273"/>
      <c r="QM104" s="273"/>
      <c r="QN104" s="273"/>
      <c r="QO104" s="273"/>
      <c r="QP104" s="273"/>
      <c r="QQ104" s="273"/>
      <c r="QR104" s="273"/>
      <c r="QS104" s="273"/>
      <c r="QT104" s="273"/>
      <c r="QU104" s="273"/>
      <c r="QV104" s="273"/>
      <c r="QW104" s="273"/>
      <c r="QX104" s="273"/>
      <c r="QY104" s="273"/>
      <c r="QZ104" s="273"/>
      <c r="RA104" s="273"/>
      <c r="RB104" s="273"/>
      <c r="RC104" s="273"/>
      <c r="RD104" s="273"/>
      <c r="RE104" s="273"/>
      <c r="RF104" s="273"/>
      <c r="RG104" s="273"/>
      <c r="RH104" s="273"/>
      <c r="RI104" s="273"/>
      <c r="RJ104" s="273"/>
      <c r="RK104" s="273"/>
      <c r="RL104" s="273"/>
      <c r="RM104" s="273"/>
      <c r="RN104" s="273"/>
      <c r="RO104" s="273"/>
      <c r="RP104" s="273"/>
      <c r="RQ104" s="273"/>
      <c r="RR104" s="273"/>
      <c r="RS104" s="273"/>
      <c r="RT104" s="273"/>
      <c r="RU104" s="273"/>
      <c r="RV104" s="273"/>
      <c r="RW104" s="273"/>
      <c r="RX104" s="273"/>
      <c r="RY104" s="273"/>
      <c r="RZ104" s="273"/>
      <c r="SA104" s="273"/>
      <c r="SB104" s="273"/>
      <c r="SC104" s="273"/>
      <c r="SD104" s="273"/>
      <c r="SE104" s="273"/>
      <c r="SF104" s="273"/>
      <c r="SG104" s="273"/>
      <c r="SH104" s="273"/>
      <c r="SI104" s="273"/>
      <c r="SJ104" s="273"/>
      <c r="SK104" s="273"/>
      <c r="SL104" s="273"/>
      <c r="SM104" s="273"/>
      <c r="SN104" s="273"/>
      <c r="SO104" s="273"/>
      <c r="SP104" s="273"/>
      <c r="SQ104" s="273"/>
      <c r="SR104" s="273"/>
      <c r="SS104" s="273"/>
      <c r="ST104" s="273"/>
      <c r="SU104" s="273"/>
      <c r="SV104" s="273"/>
      <c r="SW104" s="273"/>
      <c r="SX104" s="273"/>
      <c r="SY104" s="273"/>
      <c r="SZ104" s="273"/>
      <c r="TA104" s="273"/>
      <c r="TB104" s="273"/>
      <c r="TC104" s="273"/>
      <c r="TD104" s="273"/>
      <c r="TE104" s="273"/>
      <c r="TF104" s="273"/>
      <c r="TG104" s="273"/>
      <c r="TH104" s="273"/>
      <c r="TI104" s="273"/>
      <c r="TJ104" s="273"/>
      <c r="TK104" s="273"/>
      <c r="TL104" s="273"/>
      <c r="TM104" s="273"/>
      <c r="TN104" s="273"/>
      <c r="TO104" s="273"/>
      <c r="TP104" s="273"/>
      <c r="TQ104" s="273"/>
      <c r="TR104" s="273"/>
      <c r="TS104" s="273"/>
      <c r="TT104" s="273"/>
      <c r="TU104" s="273"/>
      <c r="TV104" s="273"/>
      <c r="TW104" s="273"/>
      <c r="TX104" s="273"/>
      <c r="TY104" s="273"/>
      <c r="TZ104" s="273"/>
      <c r="UA104" s="273"/>
      <c r="UB104" s="273"/>
      <c r="UC104" s="273"/>
      <c r="UD104" s="273"/>
      <c r="UE104" s="273"/>
      <c r="UF104" s="273"/>
      <c r="UG104" s="273"/>
      <c r="UH104" s="273"/>
      <c r="UI104" s="273"/>
      <c r="UJ104" s="273"/>
      <c r="UK104" s="273"/>
      <c r="UL104" s="273"/>
      <c r="UM104" s="273"/>
      <c r="UN104" s="273"/>
      <c r="UO104" s="273"/>
      <c r="UP104" s="273"/>
      <c r="UQ104" s="273"/>
      <c r="UR104" s="273"/>
      <c r="US104" s="273"/>
      <c r="UT104" s="273"/>
      <c r="UU104" s="273"/>
      <c r="UV104" s="273"/>
      <c r="UW104" s="273"/>
      <c r="UX104" s="273"/>
      <c r="UY104" s="273"/>
      <c r="UZ104" s="273"/>
      <c r="VA104" s="273"/>
      <c r="VB104" s="273"/>
      <c r="VC104" s="273"/>
      <c r="VD104" s="273"/>
      <c r="VE104" s="273"/>
      <c r="VF104" s="273"/>
      <c r="VG104" s="273"/>
      <c r="VH104" s="273"/>
      <c r="VI104" s="273"/>
      <c r="VJ104" s="273"/>
      <c r="VK104" s="273"/>
      <c r="VL104" s="273"/>
      <c r="VM104" s="273"/>
      <c r="VN104" s="273"/>
      <c r="VO104" s="273"/>
      <c r="VP104" s="273"/>
      <c r="VQ104" s="273"/>
      <c r="VR104" s="273"/>
      <c r="VS104" s="273"/>
      <c r="VT104" s="273"/>
      <c r="VU104" s="273"/>
      <c r="VV104" s="273"/>
      <c r="VW104" s="273"/>
      <c r="VX104" s="273"/>
      <c r="VY104" s="273"/>
      <c r="VZ104" s="273"/>
      <c r="WA104" s="273"/>
      <c r="WB104" s="273"/>
      <c r="WC104" s="273"/>
      <c r="WD104" s="273"/>
      <c r="WE104" s="273"/>
      <c r="WF104" s="273"/>
      <c r="WG104" s="273"/>
      <c r="WH104" s="273"/>
      <c r="WI104" s="273"/>
      <c r="WJ104" s="273"/>
      <c r="WK104" s="273"/>
      <c r="WL104" s="273"/>
      <c r="WM104" s="273"/>
      <c r="WN104" s="273"/>
      <c r="WO104" s="273"/>
      <c r="WP104" s="273"/>
      <c r="WQ104" s="273"/>
      <c r="WR104" s="273"/>
      <c r="WS104" s="273"/>
      <c r="WT104" s="273"/>
      <c r="WU104" s="273"/>
      <c r="WV104" s="273"/>
      <c r="WW104" s="273"/>
      <c r="WX104" s="273"/>
      <c r="WY104" s="273"/>
      <c r="WZ104" s="273"/>
      <c r="XA104" s="273"/>
      <c r="XB104" s="273"/>
      <c r="XC104" s="273"/>
      <c r="XD104" s="273"/>
      <c r="XE104" s="273"/>
      <c r="XF104" s="273"/>
      <c r="XG104" s="273"/>
      <c r="XH104" s="273"/>
      <c r="XI104" s="273"/>
      <c r="XJ104" s="273"/>
      <c r="XK104" s="273"/>
      <c r="XL104" s="273"/>
      <c r="XM104" s="273"/>
      <c r="XN104" s="273"/>
      <c r="XO104" s="273"/>
      <c r="XP104" s="273"/>
      <c r="XQ104" s="273"/>
      <c r="XR104" s="273"/>
      <c r="XS104" s="273"/>
      <c r="XT104" s="273"/>
      <c r="XU104" s="273"/>
      <c r="XV104" s="273"/>
      <c r="XW104" s="273"/>
      <c r="XX104" s="273"/>
      <c r="XY104" s="273"/>
      <c r="XZ104" s="273"/>
      <c r="YA104" s="273"/>
      <c r="YB104" s="273"/>
      <c r="YC104" s="273"/>
      <c r="YD104" s="273"/>
      <c r="YE104" s="273"/>
      <c r="YF104" s="273"/>
      <c r="YG104" s="273"/>
      <c r="YH104" s="273"/>
      <c r="YI104" s="273"/>
      <c r="YJ104" s="273"/>
      <c r="YK104" s="273"/>
      <c r="YL104" s="273"/>
      <c r="YM104" s="273"/>
      <c r="YN104" s="273"/>
      <c r="YO104" s="273"/>
      <c r="YP104" s="273"/>
      <c r="YQ104" s="273"/>
      <c r="YR104" s="273"/>
      <c r="YS104" s="273"/>
      <c r="YT104" s="273"/>
      <c r="YU104" s="273"/>
      <c r="YV104" s="273"/>
      <c r="YW104" s="273"/>
      <c r="YX104" s="273"/>
      <c r="YY104" s="273"/>
      <c r="YZ104" s="273"/>
      <c r="ZA104" s="273"/>
      <c r="ZB104" s="273"/>
      <c r="ZC104" s="273"/>
      <c r="ZD104" s="273"/>
      <c r="ZE104" s="273"/>
      <c r="ZF104" s="273"/>
      <c r="ZG104" s="273"/>
      <c r="ZH104" s="273"/>
      <c r="ZI104" s="273"/>
      <c r="ZJ104" s="273"/>
      <c r="ZK104" s="273"/>
      <c r="ZL104" s="273"/>
      <c r="ZM104" s="273"/>
      <c r="ZN104" s="273"/>
      <c r="ZO104" s="273"/>
      <c r="ZP104" s="273"/>
      <c r="ZQ104" s="273"/>
      <c r="ZR104" s="273"/>
      <c r="ZS104" s="273"/>
      <c r="ZT104" s="273"/>
      <c r="ZU104" s="273"/>
      <c r="ZV104" s="273"/>
      <c r="ZW104" s="273"/>
      <c r="ZX104" s="273"/>
      <c r="ZY104" s="273"/>
      <c r="ZZ104" s="273"/>
      <c r="AAA104" s="273"/>
      <c r="AAB104" s="273"/>
      <c r="AAC104" s="273"/>
      <c r="AAD104" s="273"/>
      <c r="AAE104" s="273"/>
      <c r="AAF104" s="273"/>
      <c r="AAG104" s="273"/>
      <c r="AAH104" s="273"/>
      <c r="AAI104" s="273"/>
      <c r="AAJ104" s="273"/>
      <c r="AAK104" s="273"/>
      <c r="AAL104" s="273"/>
      <c r="AAM104" s="273"/>
      <c r="AAN104" s="273"/>
      <c r="AAO104" s="273"/>
      <c r="AAP104" s="273"/>
      <c r="AAQ104" s="273"/>
      <c r="AAR104" s="273"/>
      <c r="AAS104" s="273"/>
      <c r="AAT104" s="273"/>
      <c r="AAU104" s="273"/>
      <c r="AAV104" s="273"/>
      <c r="AAW104" s="273"/>
      <c r="AAX104" s="273"/>
      <c r="AAY104" s="273"/>
      <c r="AAZ104" s="273"/>
      <c r="ABA104" s="273"/>
      <c r="ABB104" s="273"/>
      <c r="ABC104" s="273"/>
      <c r="ABD104" s="273"/>
      <c r="ABE104" s="273"/>
      <c r="ABF104" s="273"/>
      <c r="ABG104" s="273"/>
      <c r="ABH104" s="273"/>
      <c r="ABI104" s="273"/>
      <c r="ABJ104" s="273"/>
      <c r="ABK104" s="273"/>
      <c r="ABL104" s="273"/>
      <c r="ABM104" s="273"/>
      <c r="ABN104" s="273"/>
      <c r="ABO104" s="273"/>
      <c r="ABP104" s="273"/>
      <c r="ABQ104" s="273"/>
      <c r="ABR104" s="273"/>
      <c r="ABS104" s="273"/>
      <c r="ABT104" s="273"/>
      <c r="ABU104" s="273"/>
      <c r="ABV104" s="273"/>
      <c r="ABW104" s="273"/>
      <c r="ABX104" s="273"/>
      <c r="ABY104" s="273"/>
      <c r="ABZ104" s="273"/>
      <c r="ACA104" s="273"/>
      <c r="ACB104" s="273"/>
      <c r="ACC104" s="273"/>
      <c r="ACD104" s="273"/>
      <c r="ACE104" s="273"/>
      <c r="ACF104" s="273"/>
      <c r="ACG104" s="273"/>
      <c r="ACH104" s="273"/>
      <c r="ACI104" s="273"/>
      <c r="ACJ104" s="273"/>
      <c r="ACK104" s="273"/>
      <c r="ACL104" s="273"/>
      <c r="ACM104" s="273"/>
      <c r="ACN104" s="273"/>
      <c r="ACO104" s="273"/>
      <c r="ACP104" s="273"/>
      <c r="ACQ104" s="273"/>
      <c r="ACR104" s="273"/>
      <c r="ACS104" s="273"/>
      <c r="ACT104" s="273"/>
      <c r="ACU104" s="273"/>
      <c r="ACV104" s="273"/>
      <c r="ACW104" s="273"/>
      <c r="ACX104" s="273"/>
      <c r="ACY104" s="273"/>
      <c r="ACZ104" s="273"/>
      <c r="ADA104" s="273"/>
      <c r="ADB104" s="273"/>
      <c r="ADC104" s="273"/>
      <c r="ADD104" s="273"/>
      <c r="ADE104" s="273"/>
      <c r="ADF104" s="273"/>
      <c r="ADG104" s="273"/>
      <c r="ADH104" s="273"/>
      <c r="ADI104" s="273"/>
      <c r="ADJ104" s="273"/>
      <c r="ADK104" s="273"/>
      <c r="ADL104" s="273"/>
      <c r="ADM104" s="273"/>
      <c r="ADN104" s="273"/>
      <c r="ADO104" s="273"/>
      <c r="ADP104" s="273"/>
      <c r="ADQ104" s="273"/>
      <c r="ADR104" s="273"/>
      <c r="ADS104" s="273"/>
      <c r="ADT104" s="273"/>
      <c r="ADU104" s="273"/>
      <c r="ADV104" s="273"/>
      <c r="ADW104" s="273"/>
      <c r="ADX104" s="273"/>
      <c r="ADY104" s="273"/>
      <c r="ADZ104" s="273"/>
      <c r="AEA104" s="273"/>
      <c r="AEB104" s="273"/>
      <c r="AEC104" s="273"/>
      <c r="AED104" s="273"/>
      <c r="AEE104" s="273"/>
      <c r="AEF104" s="273"/>
      <c r="AEG104" s="273"/>
      <c r="AEH104" s="273"/>
      <c r="AEI104" s="273"/>
      <c r="AEJ104" s="273"/>
      <c r="AEK104" s="273"/>
      <c r="AEL104" s="273"/>
      <c r="AEM104" s="273"/>
      <c r="AEN104" s="273"/>
      <c r="AEO104" s="273"/>
      <c r="AEP104" s="273"/>
      <c r="AEQ104" s="273"/>
      <c r="AER104" s="273"/>
      <c r="AES104" s="273"/>
      <c r="AET104" s="273"/>
      <c r="AEU104" s="273"/>
      <c r="AEV104" s="273"/>
      <c r="AEW104" s="273"/>
      <c r="AEX104" s="273"/>
      <c r="AEY104" s="273"/>
      <c r="AEZ104" s="273"/>
      <c r="AFA104" s="273"/>
      <c r="AFB104" s="273"/>
      <c r="AFC104" s="273"/>
      <c r="AFD104" s="273"/>
      <c r="AFE104" s="273"/>
      <c r="AFF104" s="273"/>
      <c r="AFG104" s="273"/>
      <c r="AFH104" s="273"/>
      <c r="AFI104" s="273"/>
      <c r="AFJ104" s="273"/>
      <c r="AFK104" s="273"/>
      <c r="AFL104" s="273"/>
      <c r="AFM104" s="273"/>
      <c r="AFN104" s="273"/>
      <c r="AFO104" s="273"/>
      <c r="AFP104" s="273"/>
      <c r="AFQ104" s="273"/>
      <c r="AFR104" s="273"/>
      <c r="AFS104" s="273"/>
      <c r="AFT104" s="273"/>
      <c r="AFU104" s="273"/>
      <c r="AFV104" s="273"/>
      <c r="AFW104" s="273"/>
      <c r="AFX104" s="273"/>
      <c r="AFY104" s="273"/>
      <c r="AFZ104" s="273"/>
      <c r="AGA104" s="273"/>
      <c r="AGB104" s="273"/>
      <c r="AGC104" s="273"/>
      <c r="AGD104" s="273"/>
      <c r="AGE104" s="273"/>
      <c r="AGF104" s="273"/>
      <c r="AGG104" s="273"/>
      <c r="AGH104" s="273"/>
      <c r="AGI104" s="273"/>
      <c r="AGJ104" s="273"/>
      <c r="AGK104" s="273"/>
      <c r="AGL104" s="273"/>
      <c r="AGM104" s="273"/>
      <c r="AGN104" s="273"/>
      <c r="AGO104" s="273"/>
      <c r="AGP104" s="273"/>
      <c r="AGQ104" s="273"/>
      <c r="AGR104" s="273"/>
      <c r="AGS104" s="273"/>
      <c r="AGT104" s="273"/>
      <c r="AGU104" s="273"/>
      <c r="AGV104" s="273"/>
      <c r="AGW104" s="273"/>
      <c r="AGX104" s="273"/>
      <c r="AGY104" s="273"/>
      <c r="AGZ104" s="273"/>
      <c r="AHA104" s="273"/>
      <c r="AHB104" s="273"/>
      <c r="AHC104" s="273"/>
      <c r="AHD104" s="273"/>
      <c r="AHE104" s="273"/>
      <c r="AHF104" s="273"/>
      <c r="AHG104" s="273"/>
      <c r="AHH104" s="273"/>
      <c r="AHI104" s="273"/>
      <c r="AHJ104" s="273"/>
      <c r="AHK104" s="273"/>
      <c r="AHL104" s="273"/>
      <c r="AHM104" s="273"/>
      <c r="AHN104" s="273"/>
      <c r="AHO104" s="273"/>
      <c r="AHP104" s="273"/>
      <c r="AHQ104" s="273"/>
      <c r="AHR104" s="273"/>
      <c r="AHS104" s="273"/>
      <c r="AHT104" s="273"/>
      <c r="AHU104" s="273"/>
      <c r="AHV104" s="273"/>
      <c r="AHW104" s="273"/>
      <c r="AHX104" s="273"/>
      <c r="AHY104" s="273"/>
      <c r="AHZ104" s="273"/>
      <c r="AIA104" s="273"/>
      <c r="AIB104" s="273"/>
      <c r="AIC104" s="273"/>
      <c r="AID104" s="273"/>
      <c r="AIE104" s="273"/>
      <c r="AIF104" s="273"/>
      <c r="AIG104" s="273"/>
      <c r="AIH104" s="273"/>
      <c r="AII104" s="273"/>
      <c r="AIJ104" s="273"/>
      <c r="AIK104" s="273"/>
      <c r="AIL104" s="273"/>
      <c r="AIM104" s="273"/>
      <c r="AIN104" s="273"/>
      <c r="AIO104" s="273"/>
      <c r="AIP104" s="273"/>
      <c r="AIQ104" s="273"/>
      <c r="AIR104" s="273"/>
      <c r="AIS104" s="273"/>
      <c r="AIT104" s="273"/>
      <c r="AIU104" s="273"/>
      <c r="AIV104" s="273"/>
      <c r="AIW104" s="273"/>
      <c r="AIX104" s="273"/>
      <c r="AIY104" s="273"/>
      <c r="AIZ104" s="273"/>
      <c r="AJA104" s="273"/>
      <c r="AJB104" s="273"/>
      <c r="AJC104" s="273"/>
      <c r="AJD104" s="273"/>
      <c r="AJE104" s="273"/>
      <c r="AJF104" s="273"/>
      <c r="AJG104" s="273"/>
      <c r="AJH104" s="273"/>
      <c r="AJI104" s="273"/>
      <c r="AJJ104" s="273"/>
      <c r="AJK104" s="273"/>
      <c r="AJL104" s="273"/>
      <c r="AJM104" s="273"/>
      <c r="AJN104" s="273"/>
      <c r="AJO104" s="273"/>
      <c r="AJP104" s="273"/>
      <c r="AJQ104" s="273"/>
      <c r="AJR104" s="273"/>
      <c r="AJS104" s="273"/>
      <c r="AJT104" s="273"/>
      <c r="AJU104" s="273"/>
      <c r="AJV104" s="273"/>
      <c r="AJW104" s="273"/>
      <c r="AJX104" s="273"/>
      <c r="AJY104" s="273"/>
      <c r="AJZ104" s="273"/>
      <c r="AKA104" s="273"/>
      <c r="AKB104" s="273"/>
      <c r="AKC104" s="273"/>
      <c r="AKD104" s="273"/>
      <c r="AKE104" s="273"/>
      <c r="AKF104" s="273"/>
      <c r="AKG104" s="273"/>
      <c r="AKH104" s="273"/>
      <c r="AKI104" s="273"/>
      <c r="AKJ104" s="273"/>
      <c r="AKK104" s="273"/>
      <c r="AKL104" s="273"/>
      <c r="AKM104" s="273"/>
      <c r="AKN104" s="273"/>
      <c r="AKO104" s="273"/>
      <c r="AKP104" s="273"/>
      <c r="AKQ104" s="273"/>
      <c r="AKR104" s="273"/>
      <c r="AKS104" s="273"/>
      <c r="AKT104" s="273"/>
      <c r="AKU104" s="273"/>
      <c r="AKV104" s="273"/>
      <c r="AKW104" s="273"/>
      <c r="AKX104" s="273"/>
      <c r="AKY104" s="273"/>
      <c r="AKZ104" s="273"/>
      <c r="ALA104" s="273"/>
      <c r="ALB104" s="273"/>
      <c r="ALC104" s="273"/>
      <c r="ALD104" s="273"/>
      <c r="ALE104" s="273"/>
      <c r="ALF104" s="273"/>
      <c r="ALG104" s="273"/>
      <c r="ALH104" s="273"/>
      <c r="ALI104" s="273"/>
      <c r="ALJ104" s="273"/>
      <c r="ALK104" s="273"/>
      <c r="ALL104" s="273"/>
      <c r="ALM104" s="273"/>
      <c r="ALN104" s="273"/>
      <c r="ALO104" s="273"/>
      <c r="ALP104" s="273"/>
      <c r="ALQ104" s="273"/>
      <c r="ALR104" s="273"/>
      <c r="ALS104" s="273"/>
      <c r="ALT104" s="273"/>
      <c r="ALU104" s="273"/>
      <c r="ALV104" s="273"/>
      <c r="ALW104" s="273"/>
      <c r="ALX104" s="273"/>
      <c r="ALY104" s="273"/>
      <c r="ALZ104" s="273"/>
      <c r="AMA104" s="273"/>
      <c r="AMB104" s="273"/>
      <c r="AMC104" s="273"/>
      <c r="AMD104" s="273"/>
      <c r="AME104" s="273"/>
      <c r="AMF104" s="273"/>
      <c r="AMG104" s="273"/>
      <c r="AMH104" s="273"/>
      <c r="AMI104" s="273"/>
      <c r="AMJ104" s="273"/>
    </row>
    <row r="105" spans="1:1024" ht="24.75" customHeight="1" x14ac:dyDescent="0.2">
      <c r="A105" s="341">
        <v>94</v>
      </c>
      <c r="B105" s="342">
        <v>8</v>
      </c>
      <c r="C105" s="375"/>
      <c r="D105" s="370" t="s">
        <v>108</v>
      </c>
      <c r="E105" s="344" t="s">
        <v>106</v>
      </c>
      <c r="F105" s="383">
        <v>1</v>
      </c>
      <c r="G105" s="383">
        <v>1</v>
      </c>
      <c r="H105" s="359">
        <f>G105*100/F105</f>
        <v>100</v>
      </c>
      <c r="I105" s="359">
        <v>20</v>
      </c>
      <c r="J105" s="384">
        <f>I105*G105</f>
        <v>20</v>
      </c>
      <c r="K105" s="348">
        <f>J105*B105</f>
        <v>160</v>
      </c>
      <c r="L105" s="348">
        <f>B105*7960</f>
        <v>63680</v>
      </c>
      <c r="M105" s="348">
        <f>L105*J105</f>
        <v>1273600</v>
      </c>
      <c r="N105" s="348"/>
      <c r="O105" s="348"/>
      <c r="P105" s="349">
        <f>K105+N105</f>
        <v>160</v>
      </c>
      <c r="Q105" s="349">
        <f>M105+P105</f>
        <v>1273760</v>
      </c>
      <c r="R105" s="367"/>
      <c r="S105" s="351"/>
      <c r="T105" s="362">
        <v>94</v>
      </c>
      <c r="U105" s="374" t="s">
        <v>108</v>
      </c>
      <c r="V105" s="363" t="s">
        <v>106</v>
      </c>
      <c r="W105" s="383">
        <v>1</v>
      </c>
      <c r="X105" s="383">
        <v>1</v>
      </c>
      <c r="Y105" s="359">
        <f>X105*100/W105</f>
        <v>100</v>
      </c>
      <c r="Z105" s="359">
        <v>20</v>
      </c>
      <c r="AA105" s="384">
        <f>Z105*X105</f>
        <v>20</v>
      </c>
      <c r="AB105" s="364"/>
      <c r="AC105" s="355">
        <f t="shared" si="3"/>
        <v>20</v>
      </c>
      <c r="AD105" s="355">
        <f t="shared" si="3"/>
        <v>0</v>
      </c>
      <c r="AE105" s="356">
        <f>AD105*100/AC105</f>
        <v>0</v>
      </c>
      <c r="AF105" s="365"/>
      <c r="AG105" s="365"/>
      <c r="AH105" s="365"/>
      <c r="AI105" s="365"/>
      <c r="AJ105" s="365"/>
      <c r="AK105" s="365"/>
      <c r="AL105" s="365"/>
      <c r="AM105" s="365"/>
      <c r="AN105" s="365"/>
      <c r="AO105" s="365"/>
      <c r="AP105" s="365"/>
      <c r="AQ105" s="365"/>
      <c r="AR105" s="358">
        <v>4</v>
      </c>
      <c r="AS105" s="358"/>
      <c r="AT105" s="359">
        <v>4</v>
      </c>
      <c r="AU105" s="359"/>
      <c r="AV105" s="359">
        <v>4</v>
      </c>
      <c r="AW105" s="359"/>
      <c r="AX105" s="359">
        <v>4</v>
      </c>
      <c r="AY105" s="359"/>
      <c r="AZ105" s="359">
        <v>4</v>
      </c>
      <c r="BA105" s="359"/>
      <c r="BB105" s="364"/>
      <c r="BC105" s="382"/>
      <c r="BD105" s="355">
        <f>AF105+AH105+AJ105+AL105+AN105+AP105+AR105+AT105+AV105+AX105+AZ105</f>
        <v>20</v>
      </c>
      <c r="BE105" s="355">
        <f>AG105+AI105+AK105+AM105+AO105+AQ105+AS105+AU105+AW105+AY105+BA105+BC105</f>
        <v>0</v>
      </c>
      <c r="BF105" s="273"/>
      <c r="BG105" s="273"/>
      <c r="BH105" s="273"/>
      <c r="BI105" s="273"/>
      <c r="BJ105" s="273"/>
      <c r="BK105" s="273"/>
      <c r="BL105" s="273"/>
      <c r="BM105" s="273"/>
      <c r="BN105" s="273"/>
      <c r="BO105" s="273"/>
      <c r="BP105" s="273"/>
      <c r="BQ105" s="273"/>
      <c r="BR105" s="273"/>
      <c r="BS105" s="273"/>
      <c r="BT105" s="273"/>
      <c r="BU105" s="273"/>
      <c r="BV105" s="273"/>
      <c r="BW105" s="273"/>
      <c r="BX105" s="273"/>
      <c r="BY105" s="273"/>
      <c r="BZ105" s="273"/>
      <c r="CA105" s="273"/>
      <c r="CB105" s="273"/>
      <c r="CC105" s="273"/>
      <c r="CD105" s="273"/>
      <c r="CE105" s="273"/>
      <c r="CF105" s="273"/>
      <c r="CG105" s="273"/>
      <c r="CH105" s="273"/>
      <c r="CI105" s="273"/>
      <c r="CJ105" s="273"/>
      <c r="CK105" s="273"/>
      <c r="CL105" s="273"/>
      <c r="CM105" s="273"/>
      <c r="CN105" s="273"/>
      <c r="CO105" s="273"/>
      <c r="CP105" s="273"/>
      <c r="CQ105" s="273"/>
      <c r="CR105" s="273"/>
      <c r="CS105" s="273"/>
      <c r="CT105" s="273"/>
      <c r="CU105" s="273"/>
      <c r="CV105" s="273"/>
      <c r="CW105" s="273"/>
      <c r="CX105" s="273"/>
      <c r="CY105" s="273"/>
      <c r="CZ105" s="273"/>
      <c r="DA105" s="273"/>
      <c r="DB105" s="273"/>
      <c r="DC105" s="273"/>
      <c r="DD105" s="273"/>
      <c r="DE105" s="273"/>
      <c r="DF105" s="273"/>
      <c r="DG105" s="273"/>
      <c r="DH105" s="273"/>
      <c r="DI105" s="273"/>
      <c r="DJ105" s="273"/>
      <c r="DK105" s="273"/>
      <c r="DL105" s="273"/>
      <c r="DM105" s="273"/>
      <c r="DN105" s="273"/>
      <c r="DO105" s="273"/>
      <c r="DP105" s="273"/>
      <c r="DQ105" s="273"/>
      <c r="DR105" s="273"/>
      <c r="DS105" s="273"/>
      <c r="DT105" s="273"/>
      <c r="DU105" s="273"/>
      <c r="DV105" s="273"/>
      <c r="DW105" s="273"/>
      <c r="DX105" s="273"/>
      <c r="DY105" s="273"/>
      <c r="DZ105" s="273"/>
      <c r="EA105" s="273"/>
      <c r="EB105" s="273"/>
      <c r="EC105" s="273"/>
      <c r="ED105" s="273"/>
      <c r="EE105" s="273"/>
      <c r="EF105" s="273"/>
      <c r="EG105" s="273"/>
      <c r="EH105" s="273"/>
      <c r="EI105" s="273"/>
      <c r="EJ105" s="273"/>
      <c r="EK105" s="273"/>
      <c r="EL105" s="273"/>
      <c r="EM105" s="273"/>
      <c r="EN105" s="273"/>
      <c r="EO105" s="273"/>
      <c r="EP105" s="273"/>
      <c r="EQ105" s="273"/>
      <c r="ER105" s="273"/>
      <c r="ES105" s="273"/>
      <c r="ET105" s="273"/>
      <c r="EU105" s="273"/>
      <c r="EV105" s="273"/>
      <c r="EW105" s="273"/>
      <c r="EX105" s="273"/>
      <c r="EY105" s="273"/>
      <c r="EZ105" s="273"/>
      <c r="FA105" s="273"/>
      <c r="FB105" s="273"/>
      <c r="FC105" s="273"/>
      <c r="FD105" s="273"/>
      <c r="FE105" s="273"/>
      <c r="FF105" s="273"/>
      <c r="FG105" s="273"/>
      <c r="FH105" s="273"/>
      <c r="FI105" s="273"/>
      <c r="FJ105" s="273"/>
      <c r="FK105" s="273"/>
      <c r="FL105" s="273"/>
      <c r="FM105" s="273"/>
      <c r="FN105" s="273"/>
      <c r="FO105" s="273"/>
      <c r="FP105" s="273"/>
      <c r="FQ105" s="273"/>
      <c r="FR105" s="273"/>
      <c r="FS105" s="273"/>
      <c r="FT105" s="273"/>
      <c r="FU105" s="273"/>
      <c r="FV105" s="273"/>
      <c r="FW105" s="273"/>
      <c r="FX105" s="273"/>
      <c r="FY105" s="273"/>
      <c r="FZ105" s="273"/>
      <c r="GA105" s="273"/>
      <c r="GB105" s="273"/>
      <c r="GC105" s="273"/>
      <c r="GD105" s="273"/>
      <c r="GE105" s="273"/>
      <c r="GF105" s="273"/>
      <c r="GG105" s="273"/>
      <c r="GH105" s="273"/>
      <c r="GI105" s="273"/>
      <c r="GJ105" s="273"/>
      <c r="GK105" s="273"/>
      <c r="GL105" s="273"/>
      <c r="GM105" s="273"/>
      <c r="GN105" s="273"/>
      <c r="GO105" s="273"/>
      <c r="GP105" s="273"/>
      <c r="GQ105" s="273"/>
      <c r="GR105" s="273"/>
      <c r="GS105" s="273"/>
      <c r="GT105" s="273"/>
      <c r="GU105" s="273"/>
      <c r="GV105" s="273"/>
      <c r="GW105" s="273"/>
      <c r="GX105" s="273"/>
      <c r="GY105" s="273"/>
      <c r="GZ105" s="273"/>
      <c r="HA105" s="273"/>
      <c r="HB105" s="273"/>
      <c r="HC105" s="273"/>
      <c r="HD105" s="273"/>
      <c r="HE105" s="273"/>
      <c r="HF105" s="273"/>
      <c r="HG105" s="273"/>
      <c r="HH105" s="273"/>
      <c r="HI105" s="273"/>
      <c r="HJ105" s="273"/>
      <c r="HK105" s="273"/>
      <c r="HL105" s="273"/>
      <c r="HM105" s="273"/>
      <c r="HN105" s="273"/>
      <c r="HO105" s="273"/>
      <c r="HP105" s="273"/>
      <c r="HQ105" s="273"/>
      <c r="HR105" s="273"/>
      <c r="HS105" s="273"/>
      <c r="HT105" s="273"/>
      <c r="HU105" s="273"/>
      <c r="HV105" s="273"/>
      <c r="HW105" s="273"/>
      <c r="HX105" s="273"/>
      <c r="HY105" s="273"/>
      <c r="HZ105" s="273"/>
      <c r="IA105" s="273"/>
      <c r="IB105" s="273"/>
      <c r="IC105" s="273"/>
      <c r="ID105" s="273"/>
      <c r="IE105" s="273"/>
      <c r="IF105" s="273"/>
      <c r="IG105" s="273"/>
      <c r="IH105" s="273"/>
      <c r="II105" s="273"/>
      <c r="IJ105" s="273"/>
      <c r="IK105" s="273"/>
      <c r="IL105" s="273"/>
      <c r="IM105" s="273"/>
      <c r="IN105" s="273"/>
      <c r="IO105" s="273"/>
      <c r="IP105" s="273"/>
      <c r="IQ105" s="273"/>
      <c r="IR105" s="273"/>
      <c r="IS105" s="273"/>
      <c r="IT105" s="273"/>
      <c r="IU105" s="273"/>
      <c r="IV105" s="273"/>
      <c r="IW105" s="273"/>
      <c r="IX105" s="273"/>
      <c r="IY105" s="273"/>
      <c r="IZ105" s="273"/>
      <c r="JA105" s="273"/>
      <c r="JB105" s="273"/>
      <c r="JC105" s="273"/>
      <c r="JD105" s="273"/>
      <c r="JE105" s="273"/>
      <c r="JF105" s="273"/>
      <c r="JG105" s="273"/>
      <c r="JH105" s="273"/>
      <c r="JI105" s="273"/>
      <c r="JJ105" s="273"/>
      <c r="JK105" s="273"/>
      <c r="JL105" s="273"/>
      <c r="JM105" s="273"/>
      <c r="JN105" s="273"/>
      <c r="JO105" s="273"/>
      <c r="JP105" s="273"/>
      <c r="JQ105" s="273"/>
      <c r="JR105" s="273"/>
      <c r="JS105" s="273"/>
      <c r="JT105" s="273"/>
      <c r="JU105" s="273"/>
      <c r="JV105" s="273"/>
      <c r="JW105" s="273"/>
      <c r="JX105" s="273"/>
      <c r="JY105" s="273"/>
      <c r="JZ105" s="273"/>
      <c r="KA105" s="273"/>
      <c r="KB105" s="273"/>
      <c r="KC105" s="273"/>
      <c r="KD105" s="273"/>
      <c r="KE105" s="273"/>
      <c r="KF105" s="273"/>
      <c r="KG105" s="273"/>
      <c r="KH105" s="273"/>
      <c r="KI105" s="273"/>
      <c r="KJ105" s="273"/>
      <c r="KK105" s="273"/>
      <c r="KL105" s="273"/>
      <c r="KM105" s="273"/>
      <c r="KN105" s="273"/>
      <c r="KO105" s="273"/>
      <c r="KP105" s="273"/>
      <c r="KQ105" s="273"/>
      <c r="KR105" s="273"/>
      <c r="KS105" s="273"/>
      <c r="KT105" s="273"/>
      <c r="KU105" s="273"/>
      <c r="KV105" s="273"/>
      <c r="KW105" s="273"/>
      <c r="KX105" s="273"/>
      <c r="KY105" s="273"/>
      <c r="KZ105" s="273"/>
      <c r="LA105" s="273"/>
      <c r="LB105" s="273"/>
      <c r="LC105" s="273"/>
      <c r="LD105" s="273"/>
      <c r="LE105" s="273"/>
      <c r="LF105" s="273"/>
      <c r="LG105" s="273"/>
      <c r="LH105" s="273"/>
      <c r="LI105" s="273"/>
      <c r="LJ105" s="273"/>
      <c r="LK105" s="273"/>
      <c r="LL105" s="273"/>
      <c r="LM105" s="273"/>
      <c r="LN105" s="273"/>
      <c r="LO105" s="273"/>
      <c r="LP105" s="273"/>
      <c r="LQ105" s="273"/>
      <c r="LR105" s="273"/>
      <c r="LS105" s="273"/>
      <c r="LT105" s="273"/>
      <c r="LU105" s="273"/>
      <c r="LV105" s="273"/>
      <c r="LW105" s="273"/>
      <c r="LX105" s="273"/>
      <c r="LY105" s="273"/>
      <c r="LZ105" s="273"/>
      <c r="MA105" s="273"/>
      <c r="MB105" s="273"/>
      <c r="MC105" s="273"/>
      <c r="MD105" s="273"/>
      <c r="ME105" s="273"/>
      <c r="MF105" s="273"/>
      <c r="MG105" s="273"/>
      <c r="MH105" s="273"/>
      <c r="MI105" s="273"/>
      <c r="MJ105" s="273"/>
      <c r="MK105" s="273"/>
      <c r="ML105" s="273"/>
      <c r="MM105" s="273"/>
      <c r="MN105" s="273"/>
      <c r="MO105" s="273"/>
      <c r="MP105" s="273"/>
      <c r="MQ105" s="273"/>
      <c r="MR105" s="273"/>
      <c r="MS105" s="273"/>
      <c r="MT105" s="273"/>
      <c r="MU105" s="273"/>
      <c r="MV105" s="273"/>
      <c r="MW105" s="273"/>
      <c r="MX105" s="273"/>
      <c r="MY105" s="273"/>
      <c r="MZ105" s="273"/>
      <c r="NA105" s="273"/>
      <c r="NB105" s="273"/>
      <c r="NC105" s="273"/>
      <c r="ND105" s="273"/>
      <c r="NE105" s="273"/>
      <c r="NF105" s="273"/>
      <c r="NG105" s="273"/>
      <c r="NH105" s="273"/>
      <c r="NI105" s="273"/>
      <c r="NJ105" s="273"/>
      <c r="NK105" s="273"/>
      <c r="NL105" s="273"/>
      <c r="NM105" s="273"/>
      <c r="NN105" s="273"/>
      <c r="NO105" s="273"/>
      <c r="NP105" s="273"/>
      <c r="NQ105" s="273"/>
      <c r="NR105" s="273"/>
      <c r="NS105" s="273"/>
      <c r="NT105" s="273"/>
      <c r="NU105" s="273"/>
      <c r="NV105" s="273"/>
      <c r="NW105" s="273"/>
      <c r="NX105" s="273"/>
      <c r="NY105" s="273"/>
      <c r="NZ105" s="273"/>
      <c r="OA105" s="273"/>
      <c r="OB105" s="273"/>
      <c r="OC105" s="273"/>
      <c r="OD105" s="273"/>
      <c r="OE105" s="273"/>
      <c r="OF105" s="273"/>
      <c r="OG105" s="273"/>
      <c r="OH105" s="273"/>
      <c r="OI105" s="273"/>
      <c r="OJ105" s="273"/>
      <c r="OK105" s="273"/>
      <c r="OL105" s="273"/>
      <c r="OM105" s="273"/>
      <c r="ON105" s="273"/>
      <c r="OO105" s="273"/>
      <c r="OP105" s="273"/>
      <c r="OQ105" s="273"/>
      <c r="OR105" s="273"/>
      <c r="OS105" s="273"/>
      <c r="OT105" s="273"/>
      <c r="OU105" s="273"/>
      <c r="OV105" s="273"/>
      <c r="OW105" s="273"/>
      <c r="OX105" s="273"/>
      <c r="OY105" s="273"/>
      <c r="OZ105" s="273"/>
      <c r="PA105" s="273"/>
      <c r="PB105" s="273"/>
      <c r="PC105" s="273"/>
      <c r="PD105" s="273"/>
      <c r="PE105" s="273"/>
      <c r="PF105" s="273"/>
      <c r="PG105" s="273"/>
      <c r="PH105" s="273"/>
      <c r="PI105" s="273"/>
      <c r="PJ105" s="273"/>
      <c r="PK105" s="273"/>
      <c r="PL105" s="273"/>
      <c r="PM105" s="273"/>
      <c r="PN105" s="273"/>
      <c r="PO105" s="273"/>
      <c r="PP105" s="273"/>
      <c r="PQ105" s="273"/>
      <c r="PR105" s="273"/>
      <c r="PS105" s="273"/>
      <c r="PT105" s="273"/>
      <c r="PU105" s="273"/>
      <c r="PV105" s="273"/>
      <c r="PW105" s="273"/>
      <c r="PX105" s="273"/>
      <c r="PY105" s="273"/>
      <c r="PZ105" s="273"/>
      <c r="QA105" s="273"/>
      <c r="QB105" s="273"/>
      <c r="QC105" s="273"/>
      <c r="QD105" s="273"/>
      <c r="QE105" s="273"/>
      <c r="QF105" s="273"/>
      <c r="QG105" s="273"/>
      <c r="QH105" s="273"/>
      <c r="QI105" s="273"/>
      <c r="QJ105" s="273"/>
      <c r="QK105" s="273"/>
      <c r="QL105" s="273"/>
      <c r="QM105" s="273"/>
      <c r="QN105" s="273"/>
      <c r="QO105" s="273"/>
      <c r="QP105" s="273"/>
      <c r="QQ105" s="273"/>
      <c r="QR105" s="273"/>
      <c r="QS105" s="273"/>
      <c r="QT105" s="273"/>
      <c r="QU105" s="273"/>
      <c r="QV105" s="273"/>
      <c r="QW105" s="273"/>
      <c r="QX105" s="273"/>
      <c r="QY105" s="273"/>
      <c r="QZ105" s="273"/>
      <c r="RA105" s="273"/>
      <c r="RB105" s="273"/>
      <c r="RC105" s="273"/>
      <c r="RD105" s="273"/>
      <c r="RE105" s="273"/>
      <c r="RF105" s="273"/>
      <c r="RG105" s="273"/>
      <c r="RH105" s="273"/>
      <c r="RI105" s="273"/>
      <c r="RJ105" s="273"/>
      <c r="RK105" s="273"/>
      <c r="RL105" s="273"/>
      <c r="RM105" s="273"/>
      <c r="RN105" s="273"/>
      <c r="RO105" s="273"/>
      <c r="RP105" s="273"/>
      <c r="RQ105" s="273"/>
      <c r="RR105" s="273"/>
      <c r="RS105" s="273"/>
      <c r="RT105" s="273"/>
      <c r="RU105" s="273"/>
      <c r="RV105" s="273"/>
      <c r="RW105" s="273"/>
      <c r="RX105" s="273"/>
      <c r="RY105" s="273"/>
      <c r="RZ105" s="273"/>
      <c r="SA105" s="273"/>
      <c r="SB105" s="273"/>
      <c r="SC105" s="273"/>
      <c r="SD105" s="273"/>
      <c r="SE105" s="273"/>
      <c r="SF105" s="273"/>
      <c r="SG105" s="273"/>
      <c r="SH105" s="273"/>
      <c r="SI105" s="273"/>
      <c r="SJ105" s="273"/>
      <c r="SK105" s="273"/>
      <c r="SL105" s="273"/>
      <c r="SM105" s="273"/>
      <c r="SN105" s="273"/>
      <c r="SO105" s="273"/>
      <c r="SP105" s="273"/>
      <c r="SQ105" s="273"/>
      <c r="SR105" s="273"/>
      <c r="SS105" s="273"/>
      <c r="ST105" s="273"/>
      <c r="SU105" s="273"/>
      <c r="SV105" s="273"/>
      <c r="SW105" s="273"/>
      <c r="SX105" s="273"/>
      <c r="SY105" s="273"/>
      <c r="SZ105" s="273"/>
      <c r="TA105" s="273"/>
      <c r="TB105" s="273"/>
      <c r="TC105" s="273"/>
      <c r="TD105" s="273"/>
      <c r="TE105" s="273"/>
      <c r="TF105" s="273"/>
      <c r="TG105" s="273"/>
      <c r="TH105" s="273"/>
      <c r="TI105" s="273"/>
      <c r="TJ105" s="273"/>
      <c r="TK105" s="273"/>
      <c r="TL105" s="273"/>
      <c r="TM105" s="273"/>
      <c r="TN105" s="273"/>
      <c r="TO105" s="273"/>
      <c r="TP105" s="273"/>
      <c r="TQ105" s="273"/>
      <c r="TR105" s="273"/>
      <c r="TS105" s="273"/>
      <c r="TT105" s="273"/>
      <c r="TU105" s="273"/>
      <c r="TV105" s="273"/>
      <c r="TW105" s="273"/>
      <c r="TX105" s="273"/>
      <c r="TY105" s="273"/>
      <c r="TZ105" s="273"/>
      <c r="UA105" s="273"/>
      <c r="UB105" s="273"/>
      <c r="UC105" s="273"/>
      <c r="UD105" s="273"/>
      <c r="UE105" s="273"/>
      <c r="UF105" s="273"/>
      <c r="UG105" s="273"/>
      <c r="UH105" s="273"/>
      <c r="UI105" s="273"/>
      <c r="UJ105" s="273"/>
      <c r="UK105" s="273"/>
      <c r="UL105" s="273"/>
      <c r="UM105" s="273"/>
      <c r="UN105" s="273"/>
      <c r="UO105" s="273"/>
      <c r="UP105" s="273"/>
      <c r="UQ105" s="273"/>
      <c r="UR105" s="273"/>
      <c r="US105" s="273"/>
      <c r="UT105" s="273"/>
      <c r="UU105" s="273"/>
      <c r="UV105" s="273"/>
      <c r="UW105" s="273"/>
      <c r="UX105" s="273"/>
      <c r="UY105" s="273"/>
      <c r="UZ105" s="273"/>
      <c r="VA105" s="273"/>
      <c r="VB105" s="273"/>
      <c r="VC105" s="273"/>
      <c r="VD105" s="273"/>
      <c r="VE105" s="273"/>
      <c r="VF105" s="273"/>
      <c r="VG105" s="273"/>
      <c r="VH105" s="273"/>
      <c r="VI105" s="273"/>
      <c r="VJ105" s="273"/>
      <c r="VK105" s="273"/>
      <c r="VL105" s="273"/>
      <c r="VM105" s="273"/>
      <c r="VN105" s="273"/>
      <c r="VO105" s="273"/>
      <c r="VP105" s="273"/>
      <c r="VQ105" s="273"/>
      <c r="VR105" s="273"/>
      <c r="VS105" s="273"/>
      <c r="VT105" s="273"/>
      <c r="VU105" s="273"/>
      <c r="VV105" s="273"/>
      <c r="VW105" s="273"/>
      <c r="VX105" s="273"/>
      <c r="VY105" s="273"/>
      <c r="VZ105" s="273"/>
      <c r="WA105" s="273"/>
      <c r="WB105" s="273"/>
      <c r="WC105" s="273"/>
      <c r="WD105" s="273"/>
      <c r="WE105" s="273"/>
      <c r="WF105" s="273"/>
      <c r="WG105" s="273"/>
      <c r="WH105" s="273"/>
      <c r="WI105" s="273"/>
      <c r="WJ105" s="273"/>
      <c r="WK105" s="273"/>
      <c r="WL105" s="273"/>
      <c r="WM105" s="273"/>
      <c r="WN105" s="273"/>
      <c r="WO105" s="273"/>
      <c r="WP105" s="273"/>
      <c r="WQ105" s="273"/>
      <c r="WR105" s="273"/>
      <c r="WS105" s="273"/>
      <c r="WT105" s="273"/>
      <c r="WU105" s="273"/>
      <c r="WV105" s="273"/>
      <c r="WW105" s="273"/>
      <c r="WX105" s="273"/>
      <c r="WY105" s="273"/>
      <c r="WZ105" s="273"/>
      <c r="XA105" s="273"/>
      <c r="XB105" s="273"/>
      <c r="XC105" s="273"/>
      <c r="XD105" s="273"/>
      <c r="XE105" s="273"/>
      <c r="XF105" s="273"/>
      <c r="XG105" s="273"/>
      <c r="XH105" s="273"/>
      <c r="XI105" s="273"/>
      <c r="XJ105" s="273"/>
      <c r="XK105" s="273"/>
      <c r="XL105" s="273"/>
      <c r="XM105" s="273"/>
      <c r="XN105" s="273"/>
      <c r="XO105" s="273"/>
      <c r="XP105" s="273"/>
      <c r="XQ105" s="273"/>
      <c r="XR105" s="273"/>
      <c r="XS105" s="273"/>
      <c r="XT105" s="273"/>
      <c r="XU105" s="273"/>
      <c r="XV105" s="273"/>
      <c r="XW105" s="273"/>
      <c r="XX105" s="273"/>
      <c r="XY105" s="273"/>
      <c r="XZ105" s="273"/>
      <c r="YA105" s="273"/>
      <c r="YB105" s="273"/>
      <c r="YC105" s="273"/>
      <c r="YD105" s="273"/>
      <c r="YE105" s="273"/>
      <c r="YF105" s="273"/>
      <c r="YG105" s="273"/>
      <c r="YH105" s="273"/>
      <c r="YI105" s="273"/>
      <c r="YJ105" s="273"/>
      <c r="YK105" s="273"/>
      <c r="YL105" s="273"/>
      <c r="YM105" s="273"/>
      <c r="YN105" s="273"/>
      <c r="YO105" s="273"/>
      <c r="YP105" s="273"/>
      <c r="YQ105" s="273"/>
      <c r="YR105" s="273"/>
      <c r="YS105" s="273"/>
      <c r="YT105" s="273"/>
      <c r="YU105" s="273"/>
      <c r="YV105" s="273"/>
      <c r="YW105" s="273"/>
      <c r="YX105" s="273"/>
      <c r="YY105" s="273"/>
      <c r="YZ105" s="273"/>
      <c r="ZA105" s="273"/>
      <c r="ZB105" s="273"/>
      <c r="ZC105" s="273"/>
      <c r="ZD105" s="273"/>
      <c r="ZE105" s="273"/>
      <c r="ZF105" s="273"/>
      <c r="ZG105" s="273"/>
      <c r="ZH105" s="273"/>
      <c r="ZI105" s="273"/>
      <c r="ZJ105" s="273"/>
      <c r="ZK105" s="273"/>
      <c r="ZL105" s="273"/>
      <c r="ZM105" s="273"/>
      <c r="ZN105" s="273"/>
      <c r="ZO105" s="273"/>
      <c r="ZP105" s="273"/>
      <c r="ZQ105" s="273"/>
      <c r="ZR105" s="273"/>
      <c r="ZS105" s="273"/>
      <c r="ZT105" s="273"/>
      <c r="ZU105" s="273"/>
      <c r="ZV105" s="273"/>
      <c r="ZW105" s="273"/>
      <c r="ZX105" s="273"/>
      <c r="ZY105" s="273"/>
      <c r="ZZ105" s="273"/>
      <c r="AAA105" s="273"/>
      <c r="AAB105" s="273"/>
      <c r="AAC105" s="273"/>
      <c r="AAD105" s="273"/>
      <c r="AAE105" s="273"/>
      <c r="AAF105" s="273"/>
      <c r="AAG105" s="273"/>
      <c r="AAH105" s="273"/>
      <c r="AAI105" s="273"/>
      <c r="AAJ105" s="273"/>
      <c r="AAK105" s="273"/>
      <c r="AAL105" s="273"/>
      <c r="AAM105" s="273"/>
      <c r="AAN105" s="273"/>
      <c r="AAO105" s="273"/>
      <c r="AAP105" s="273"/>
      <c r="AAQ105" s="273"/>
      <c r="AAR105" s="273"/>
      <c r="AAS105" s="273"/>
      <c r="AAT105" s="273"/>
      <c r="AAU105" s="273"/>
      <c r="AAV105" s="273"/>
      <c r="AAW105" s="273"/>
      <c r="AAX105" s="273"/>
      <c r="AAY105" s="273"/>
      <c r="AAZ105" s="273"/>
      <c r="ABA105" s="273"/>
      <c r="ABB105" s="273"/>
      <c r="ABC105" s="273"/>
      <c r="ABD105" s="273"/>
      <c r="ABE105" s="273"/>
      <c r="ABF105" s="273"/>
      <c r="ABG105" s="273"/>
      <c r="ABH105" s="273"/>
      <c r="ABI105" s="273"/>
      <c r="ABJ105" s="273"/>
      <c r="ABK105" s="273"/>
      <c r="ABL105" s="273"/>
      <c r="ABM105" s="273"/>
      <c r="ABN105" s="273"/>
      <c r="ABO105" s="273"/>
      <c r="ABP105" s="273"/>
      <c r="ABQ105" s="273"/>
      <c r="ABR105" s="273"/>
      <c r="ABS105" s="273"/>
      <c r="ABT105" s="273"/>
      <c r="ABU105" s="273"/>
      <c r="ABV105" s="273"/>
      <c r="ABW105" s="273"/>
      <c r="ABX105" s="273"/>
      <c r="ABY105" s="273"/>
      <c r="ABZ105" s="273"/>
      <c r="ACA105" s="273"/>
      <c r="ACB105" s="273"/>
      <c r="ACC105" s="273"/>
      <c r="ACD105" s="273"/>
      <c r="ACE105" s="273"/>
      <c r="ACF105" s="273"/>
      <c r="ACG105" s="273"/>
      <c r="ACH105" s="273"/>
      <c r="ACI105" s="273"/>
      <c r="ACJ105" s="273"/>
      <c r="ACK105" s="273"/>
      <c r="ACL105" s="273"/>
      <c r="ACM105" s="273"/>
      <c r="ACN105" s="273"/>
      <c r="ACO105" s="273"/>
      <c r="ACP105" s="273"/>
      <c r="ACQ105" s="273"/>
      <c r="ACR105" s="273"/>
      <c r="ACS105" s="273"/>
      <c r="ACT105" s="273"/>
      <c r="ACU105" s="273"/>
      <c r="ACV105" s="273"/>
      <c r="ACW105" s="273"/>
      <c r="ACX105" s="273"/>
      <c r="ACY105" s="273"/>
      <c r="ACZ105" s="273"/>
      <c r="ADA105" s="273"/>
      <c r="ADB105" s="273"/>
      <c r="ADC105" s="273"/>
      <c r="ADD105" s="273"/>
      <c r="ADE105" s="273"/>
      <c r="ADF105" s="273"/>
      <c r="ADG105" s="273"/>
      <c r="ADH105" s="273"/>
      <c r="ADI105" s="273"/>
      <c r="ADJ105" s="273"/>
      <c r="ADK105" s="273"/>
      <c r="ADL105" s="273"/>
      <c r="ADM105" s="273"/>
      <c r="ADN105" s="273"/>
      <c r="ADO105" s="273"/>
      <c r="ADP105" s="273"/>
      <c r="ADQ105" s="273"/>
      <c r="ADR105" s="273"/>
      <c r="ADS105" s="273"/>
      <c r="ADT105" s="273"/>
      <c r="ADU105" s="273"/>
      <c r="ADV105" s="273"/>
      <c r="ADW105" s="273"/>
      <c r="ADX105" s="273"/>
      <c r="ADY105" s="273"/>
      <c r="ADZ105" s="273"/>
      <c r="AEA105" s="273"/>
      <c r="AEB105" s="273"/>
      <c r="AEC105" s="273"/>
      <c r="AED105" s="273"/>
      <c r="AEE105" s="273"/>
      <c r="AEF105" s="273"/>
      <c r="AEG105" s="273"/>
      <c r="AEH105" s="273"/>
      <c r="AEI105" s="273"/>
      <c r="AEJ105" s="273"/>
      <c r="AEK105" s="273"/>
      <c r="AEL105" s="273"/>
      <c r="AEM105" s="273"/>
      <c r="AEN105" s="273"/>
      <c r="AEO105" s="273"/>
      <c r="AEP105" s="273"/>
      <c r="AEQ105" s="273"/>
      <c r="AER105" s="273"/>
      <c r="AES105" s="273"/>
      <c r="AET105" s="273"/>
      <c r="AEU105" s="273"/>
      <c r="AEV105" s="273"/>
      <c r="AEW105" s="273"/>
      <c r="AEX105" s="273"/>
      <c r="AEY105" s="273"/>
      <c r="AEZ105" s="273"/>
      <c r="AFA105" s="273"/>
      <c r="AFB105" s="273"/>
      <c r="AFC105" s="273"/>
      <c r="AFD105" s="273"/>
      <c r="AFE105" s="273"/>
      <c r="AFF105" s="273"/>
      <c r="AFG105" s="273"/>
      <c r="AFH105" s="273"/>
      <c r="AFI105" s="273"/>
      <c r="AFJ105" s="273"/>
      <c r="AFK105" s="273"/>
      <c r="AFL105" s="273"/>
      <c r="AFM105" s="273"/>
      <c r="AFN105" s="273"/>
      <c r="AFO105" s="273"/>
      <c r="AFP105" s="273"/>
      <c r="AFQ105" s="273"/>
      <c r="AFR105" s="273"/>
      <c r="AFS105" s="273"/>
      <c r="AFT105" s="273"/>
      <c r="AFU105" s="273"/>
      <c r="AFV105" s="273"/>
      <c r="AFW105" s="273"/>
      <c r="AFX105" s="273"/>
      <c r="AFY105" s="273"/>
      <c r="AFZ105" s="273"/>
      <c r="AGA105" s="273"/>
      <c r="AGB105" s="273"/>
      <c r="AGC105" s="273"/>
      <c r="AGD105" s="273"/>
      <c r="AGE105" s="273"/>
      <c r="AGF105" s="273"/>
      <c r="AGG105" s="273"/>
      <c r="AGH105" s="273"/>
      <c r="AGI105" s="273"/>
      <c r="AGJ105" s="273"/>
      <c r="AGK105" s="273"/>
      <c r="AGL105" s="273"/>
      <c r="AGM105" s="273"/>
      <c r="AGN105" s="273"/>
      <c r="AGO105" s="273"/>
      <c r="AGP105" s="273"/>
      <c r="AGQ105" s="273"/>
      <c r="AGR105" s="273"/>
      <c r="AGS105" s="273"/>
      <c r="AGT105" s="273"/>
      <c r="AGU105" s="273"/>
      <c r="AGV105" s="273"/>
      <c r="AGW105" s="273"/>
      <c r="AGX105" s="273"/>
      <c r="AGY105" s="273"/>
      <c r="AGZ105" s="273"/>
      <c r="AHA105" s="273"/>
      <c r="AHB105" s="273"/>
      <c r="AHC105" s="273"/>
      <c r="AHD105" s="273"/>
      <c r="AHE105" s="273"/>
      <c r="AHF105" s="273"/>
      <c r="AHG105" s="273"/>
      <c r="AHH105" s="273"/>
      <c r="AHI105" s="273"/>
      <c r="AHJ105" s="273"/>
      <c r="AHK105" s="273"/>
      <c r="AHL105" s="273"/>
      <c r="AHM105" s="273"/>
      <c r="AHN105" s="273"/>
      <c r="AHO105" s="273"/>
      <c r="AHP105" s="273"/>
      <c r="AHQ105" s="273"/>
      <c r="AHR105" s="273"/>
      <c r="AHS105" s="273"/>
      <c r="AHT105" s="273"/>
      <c r="AHU105" s="273"/>
      <c r="AHV105" s="273"/>
      <c r="AHW105" s="273"/>
      <c r="AHX105" s="273"/>
      <c r="AHY105" s="273"/>
      <c r="AHZ105" s="273"/>
      <c r="AIA105" s="273"/>
      <c r="AIB105" s="273"/>
      <c r="AIC105" s="273"/>
      <c r="AID105" s="273"/>
      <c r="AIE105" s="273"/>
      <c r="AIF105" s="273"/>
      <c r="AIG105" s="273"/>
      <c r="AIH105" s="273"/>
      <c r="AII105" s="273"/>
      <c r="AIJ105" s="273"/>
      <c r="AIK105" s="273"/>
      <c r="AIL105" s="273"/>
      <c r="AIM105" s="273"/>
      <c r="AIN105" s="273"/>
      <c r="AIO105" s="273"/>
      <c r="AIP105" s="273"/>
      <c r="AIQ105" s="273"/>
      <c r="AIR105" s="273"/>
      <c r="AIS105" s="273"/>
      <c r="AIT105" s="273"/>
      <c r="AIU105" s="273"/>
      <c r="AIV105" s="273"/>
      <c r="AIW105" s="273"/>
      <c r="AIX105" s="273"/>
      <c r="AIY105" s="273"/>
      <c r="AIZ105" s="273"/>
      <c r="AJA105" s="273"/>
      <c r="AJB105" s="273"/>
      <c r="AJC105" s="273"/>
      <c r="AJD105" s="273"/>
      <c r="AJE105" s="273"/>
      <c r="AJF105" s="273"/>
      <c r="AJG105" s="273"/>
      <c r="AJH105" s="273"/>
      <c r="AJI105" s="273"/>
      <c r="AJJ105" s="273"/>
      <c r="AJK105" s="273"/>
      <c r="AJL105" s="273"/>
      <c r="AJM105" s="273"/>
      <c r="AJN105" s="273"/>
      <c r="AJO105" s="273"/>
      <c r="AJP105" s="273"/>
      <c r="AJQ105" s="273"/>
      <c r="AJR105" s="273"/>
      <c r="AJS105" s="273"/>
      <c r="AJT105" s="273"/>
      <c r="AJU105" s="273"/>
      <c r="AJV105" s="273"/>
      <c r="AJW105" s="273"/>
      <c r="AJX105" s="273"/>
      <c r="AJY105" s="273"/>
      <c r="AJZ105" s="273"/>
      <c r="AKA105" s="273"/>
      <c r="AKB105" s="273"/>
      <c r="AKC105" s="273"/>
      <c r="AKD105" s="273"/>
      <c r="AKE105" s="273"/>
      <c r="AKF105" s="273"/>
      <c r="AKG105" s="273"/>
      <c r="AKH105" s="273"/>
      <c r="AKI105" s="273"/>
      <c r="AKJ105" s="273"/>
      <c r="AKK105" s="273"/>
      <c r="AKL105" s="273"/>
      <c r="AKM105" s="273"/>
      <c r="AKN105" s="273"/>
      <c r="AKO105" s="273"/>
      <c r="AKP105" s="273"/>
      <c r="AKQ105" s="273"/>
      <c r="AKR105" s="273"/>
      <c r="AKS105" s="273"/>
      <c r="AKT105" s="273"/>
      <c r="AKU105" s="273"/>
      <c r="AKV105" s="273"/>
      <c r="AKW105" s="273"/>
      <c r="AKX105" s="273"/>
      <c r="AKY105" s="273"/>
      <c r="AKZ105" s="273"/>
      <c r="ALA105" s="273"/>
      <c r="ALB105" s="273"/>
      <c r="ALC105" s="273"/>
      <c r="ALD105" s="273"/>
      <c r="ALE105" s="273"/>
      <c r="ALF105" s="273"/>
      <c r="ALG105" s="273"/>
      <c r="ALH105" s="273"/>
      <c r="ALI105" s="273"/>
      <c r="ALJ105" s="273"/>
      <c r="ALK105" s="273"/>
      <c r="ALL105" s="273"/>
      <c r="ALM105" s="273"/>
      <c r="ALN105" s="273"/>
      <c r="ALO105" s="273"/>
      <c r="ALP105" s="273"/>
      <c r="ALQ105" s="273"/>
      <c r="ALR105" s="273"/>
      <c r="ALS105" s="273"/>
      <c r="ALT105" s="273"/>
      <c r="ALU105" s="273"/>
      <c r="ALV105" s="273"/>
      <c r="ALW105" s="273"/>
      <c r="ALX105" s="273"/>
      <c r="ALY105" s="273"/>
      <c r="ALZ105" s="273"/>
      <c r="AMA105" s="273"/>
      <c r="AMB105" s="273"/>
      <c r="AMC105" s="273"/>
      <c r="AMD105" s="273"/>
      <c r="AME105" s="273"/>
      <c r="AMF105" s="273"/>
      <c r="AMG105" s="273"/>
      <c r="AMH105" s="273"/>
      <c r="AMI105" s="273"/>
      <c r="AMJ105" s="273"/>
    </row>
    <row r="106" spans="1:1024" ht="14.25" customHeight="1" x14ac:dyDescent="0.2">
      <c r="A106" s="341">
        <v>95</v>
      </c>
      <c r="B106" s="342">
        <v>8</v>
      </c>
      <c r="C106" s="368"/>
      <c r="D106" s="409" t="s">
        <v>109</v>
      </c>
      <c r="E106" s="344" t="s">
        <v>106</v>
      </c>
      <c r="F106" s="383">
        <v>1</v>
      </c>
      <c r="G106" s="383">
        <v>1</v>
      </c>
      <c r="H106" s="359">
        <f>G106*100/F106</f>
        <v>100</v>
      </c>
      <c r="I106" s="359">
        <v>5</v>
      </c>
      <c r="J106" s="384">
        <f>I106*G106</f>
        <v>5</v>
      </c>
      <c r="K106" s="348">
        <f>J106*B106</f>
        <v>40</v>
      </c>
      <c r="L106" s="348">
        <f>B106*7960</f>
        <v>63680</v>
      </c>
      <c r="M106" s="348">
        <f>L106*J106</f>
        <v>318400</v>
      </c>
      <c r="N106" s="348"/>
      <c r="O106" s="348"/>
      <c r="P106" s="349">
        <f>K106+N106</f>
        <v>40</v>
      </c>
      <c r="Q106" s="349">
        <f>M106+P106</f>
        <v>318440</v>
      </c>
      <c r="R106" s="367"/>
      <c r="S106" s="351"/>
      <c r="T106" s="362">
        <v>95</v>
      </c>
      <c r="U106" s="399" t="s">
        <v>109</v>
      </c>
      <c r="V106" s="363" t="s">
        <v>106</v>
      </c>
      <c r="W106" s="383">
        <v>1</v>
      </c>
      <c r="X106" s="383">
        <v>1</v>
      </c>
      <c r="Y106" s="359">
        <f>X106*100/W106</f>
        <v>100</v>
      </c>
      <c r="Z106" s="359">
        <v>5</v>
      </c>
      <c r="AA106" s="384">
        <f>Z106*X106</f>
        <v>5</v>
      </c>
      <c r="AB106" s="364"/>
      <c r="AC106" s="355">
        <f t="shared" si="3"/>
        <v>5</v>
      </c>
      <c r="AD106" s="355">
        <f t="shared" si="3"/>
        <v>0</v>
      </c>
      <c r="AE106" s="356">
        <f>AD106*100/AC106</f>
        <v>0</v>
      </c>
      <c r="AF106" s="365"/>
      <c r="AG106" s="365"/>
      <c r="AH106" s="365"/>
      <c r="AI106" s="365"/>
      <c r="AJ106" s="365"/>
      <c r="AK106" s="365"/>
      <c r="AL106" s="365"/>
      <c r="AM106" s="365"/>
      <c r="AN106" s="365"/>
      <c r="AO106" s="365"/>
      <c r="AP106" s="365"/>
      <c r="AQ106" s="365"/>
      <c r="AR106" s="358">
        <v>1</v>
      </c>
      <c r="AS106" s="358"/>
      <c r="AT106" s="359">
        <v>1</v>
      </c>
      <c r="AU106" s="359"/>
      <c r="AV106" s="359">
        <v>1</v>
      </c>
      <c r="AW106" s="359"/>
      <c r="AX106" s="359">
        <v>1</v>
      </c>
      <c r="AY106" s="359"/>
      <c r="AZ106" s="359">
        <v>1</v>
      </c>
      <c r="BA106" s="359"/>
      <c r="BB106" s="364"/>
      <c r="BC106" s="382"/>
      <c r="BD106" s="355">
        <f>AF106+AH106+AJ106+AL106+AN106+AP106+AR106+AT106+AV106+AX106+AZ106</f>
        <v>5</v>
      </c>
      <c r="BE106" s="355">
        <f>AG106+AI106+AK106+AM106+AO106+AQ106+AS106+AU106+AW106+AY106+BA106+BC106</f>
        <v>0</v>
      </c>
      <c r="BF106" s="273"/>
      <c r="BG106" s="273"/>
      <c r="BH106" s="273"/>
      <c r="BI106" s="273"/>
      <c r="BJ106" s="273"/>
      <c r="BK106" s="273"/>
      <c r="BL106" s="273"/>
      <c r="BM106" s="273"/>
      <c r="BN106" s="273"/>
      <c r="BO106" s="273"/>
      <c r="BP106" s="273"/>
      <c r="BQ106" s="273"/>
      <c r="BR106" s="273"/>
      <c r="BS106" s="273"/>
      <c r="BT106" s="273"/>
      <c r="BU106" s="273"/>
      <c r="BV106" s="273"/>
      <c r="BW106" s="273"/>
      <c r="BX106" s="273"/>
      <c r="BY106" s="273"/>
      <c r="BZ106" s="273"/>
      <c r="CA106" s="273"/>
      <c r="CB106" s="273"/>
      <c r="CC106" s="273"/>
      <c r="CD106" s="273"/>
      <c r="CE106" s="273"/>
      <c r="CF106" s="273"/>
      <c r="CG106" s="273"/>
      <c r="CH106" s="273"/>
      <c r="CI106" s="273"/>
      <c r="CJ106" s="273"/>
      <c r="CK106" s="273"/>
      <c r="CL106" s="273"/>
      <c r="CM106" s="273"/>
      <c r="CN106" s="273"/>
      <c r="CO106" s="273"/>
      <c r="CP106" s="273"/>
      <c r="CQ106" s="273"/>
      <c r="CR106" s="273"/>
      <c r="CS106" s="273"/>
      <c r="CT106" s="273"/>
      <c r="CU106" s="273"/>
      <c r="CV106" s="273"/>
      <c r="CW106" s="273"/>
      <c r="CX106" s="273"/>
      <c r="CY106" s="273"/>
      <c r="CZ106" s="273"/>
      <c r="DA106" s="273"/>
      <c r="DB106" s="273"/>
      <c r="DC106" s="273"/>
      <c r="DD106" s="273"/>
      <c r="DE106" s="273"/>
      <c r="DF106" s="273"/>
      <c r="DG106" s="273"/>
      <c r="DH106" s="273"/>
      <c r="DI106" s="273"/>
      <c r="DJ106" s="273"/>
      <c r="DK106" s="273"/>
      <c r="DL106" s="273"/>
      <c r="DM106" s="273"/>
      <c r="DN106" s="273"/>
      <c r="DO106" s="273"/>
      <c r="DP106" s="273"/>
      <c r="DQ106" s="273"/>
      <c r="DR106" s="273"/>
      <c r="DS106" s="273"/>
      <c r="DT106" s="273"/>
      <c r="DU106" s="273"/>
      <c r="DV106" s="273"/>
      <c r="DW106" s="273"/>
      <c r="DX106" s="273"/>
      <c r="DY106" s="273"/>
      <c r="DZ106" s="273"/>
      <c r="EA106" s="273"/>
      <c r="EB106" s="273"/>
      <c r="EC106" s="273"/>
      <c r="ED106" s="273"/>
      <c r="EE106" s="273"/>
      <c r="EF106" s="273"/>
      <c r="EG106" s="273"/>
      <c r="EH106" s="273"/>
      <c r="EI106" s="273"/>
      <c r="EJ106" s="273"/>
      <c r="EK106" s="273"/>
      <c r="EL106" s="273"/>
      <c r="EM106" s="273"/>
      <c r="EN106" s="273"/>
      <c r="EO106" s="273"/>
      <c r="EP106" s="273"/>
      <c r="EQ106" s="273"/>
      <c r="ER106" s="273"/>
      <c r="ES106" s="273"/>
      <c r="ET106" s="273"/>
      <c r="EU106" s="273"/>
      <c r="EV106" s="273"/>
      <c r="EW106" s="273"/>
      <c r="EX106" s="273"/>
      <c r="EY106" s="273"/>
      <c r="EZ106" s="273"/>
      <c r="FA106" s="273"/>
      <c r="FB106" s="273"/>
      <c r="FC106" s="273"/>
      <c r="FD106" s="273"/>
      <c r="FE106" s="273"/>
      <c r="FF106" s="273"/>
      <c r="FG106" s="273"/>
      <c r="FH106" s="273"/>
      <c r="FI106" s="273"/>
      <c r="FJ106" s="273"/>
      <c r="FK106" s="273"/>
      <c r="FL106" s="273"/>
      <c r="FM106" s="273"/>
      <c r="FN106" s="273"/>
      <c r="FO106" s="273"/>
      <c r="FP106" s="273"/>
      <c r="FQ106" s="273"/>
      <c r="FR106" s="273"/>
      <c r="FS106" s="273"/>
      <c r="FT106" s="273"/>
      <c r="FU106" s="273"/>
      <c r="FV106" s="273"/>
      <c r="FW106" s="273"/>
      <c r="FX106" s="273"/>
      <c r="FY106" s="273"/>
      <c r="FZ106" s="273"/>
      <c r="GA106" s="273"/>
      <c r="GB106" s="273"/>
      <c r="GC106" s="273"/>
      <c r="GD106" s="273"/>
      <c r="GE106" s="273"/>
      <c r="GF106" s="273"/>
      <c r="GG106" s="273"/>
      <c r="GH106" s="273"/>
      <c r="GI106" s="273"/>
      <c r="GJ106" s="273"/>
      <c r="GK106" s="273"/>
      <c r="GL106" s="273"/>
      <c r="GM106" s="273"/>
      <c r="GN106" s="273"/>
      <c r="GO106" s="273"/>
      <c r="GP106" s="273"/>
      <c r="GQ106" s="273"/>
      <c r="GR106" s="273"/>
      <c r="GS106" s="273"/>
      <c r="GT106" s="273"/>
      <c r="GU106" s="273"/>
      <c r="GV106" s="273"/>
      <c r="GW106" s="273"/>
      <c r="GX106" s="273"/>
      <c r="GY106" s="273"/>
      <c r="GZ106" s="273"/>
      <c r="HA106" s="273"/>
      <c r="HB106" s="273"/>
      <c r="HC106" s="273"/>
      <c r="HD106" s="273"/>
      <c r="HE106" s="273"/>
      <c r="HF106" s="273"/>
      <c r="HG106" s="273"/>
      <c r="HH106" s="273"/>
      <c r="HI106" s="273"/>
      <c r="HJ106" s="273"/>
      <c r="HK106" s="273"/>
      <c r="HL106" s="273"/>
      <c r="HM106" s="273"/>
      <c r="HN106" s="273"/>
      <c r="HO106" s="273"/>
      <c r="HP106" s="273"/>
      <c r="HQ106" s="273"/>
      <c r="HR106" s="273"/>
      <c r="HS106" s="273"/>
      <c r="HT106" s="273"/>
      <c r="HU106" s="273"/>
      <c r="HV106" s="273"/>
      <c r="HW106" s="273"/>
      <c r="HX106" s="273"/>
      <c r="HY106" s="273"/>
      <c r="HZ106" s="273"/>
      <c r="IA106" s="273"/>
      <c r="IB106" s="273"/>
      <c r="IC106" s="273"/>
      <c r="ID106" s="273"/>
      <c r="IE106" s="273"/>
      <c r="IF106" s="273"/>
      <c r="IG106" s="273"/>
      <c r="IH106" s="273"/>
      <c r="II106" s="273"/>
      <c r="IJ106" s="273"/>
      <c r="IK106" s="273"/>
      <c r="IL106" s="273"/>
      <c r="IM106" s="273"/>
      <c r="IN106" s="273"/>
      <c r="IO106" s="273"/>
      <c r="IP106" s="273"/>
      <c r="IQ106" s="273"/>
      <c r="IR106" s="273"/>
      <c r="IS106" s="273"/>
      <c r="IT106" s="273"/>
      <c r="IU106" s="273"/>
      <c r="IV106" s="273"/>
      <c r="IW106" s="273"/>
      <c r="IX106" s="273"/>
      <c r="IY106" s="273"/>
      <c r="IZ106" s="273"/>
      <c r="JA106" s="273"/>
      <c r="JB106" s="273"/>
      <c r="JC106" s="273"/>
      <c r="JD106" s="273"/>
      <c r="JE106" s="273"/>
      <c r="JF106" s="273"/>
      <c r="JG106" s="273"/>
      <c r="JH106" s="273"/>
      <c r="JI106" s="273"/>
      <c r="JJ106" s="273"/>
      <c r="JK106" s="273"/>
      <c r="JL106" s="273"/>
      <c r="JM106" s="273"/>
      <c r="JN106" s="273"/>
      <c r="JO106" s="273"/>
      <c r="JP106" s="273"/>
      <c r="JQ106" s="273"/>
      <c r="JR106" s="273"/>
      <c r="JS106" s="273"/>
      <c r="JT106" s="273"/>
      <c r="JU106" s="273"/>
      <c r="JV106" s="273"/>
      <c r="JW106" s="273"/>
      <c r="JX106" s="273"/>
      <c r="JY106" s="273"/>
      <c r="JZ106" s="273"/>
      <c r="KA106" s="273"/>
      <c r="KB106" s="273"/>
      <c r="KC106" s="273"/>
      <c r="KD106" s="273"/>
      <c r="KE106" s="273"/>
      <c r="KF106" s="273"/>
      <c r="KG106" s="273"/>
      <c r="KH106" s="273"/>
      <c r="KI106" s="273"/>
      <c r="KJ106" s="273"/>
      <c r="KK106" s="273"/>
      <c r="KL106" s="273"/>
      <c r="KM106" s="273"/>
      <c r="KN106" s="273"/>
      <c r="KO106" s="273"/>
      <c r="KP106" s="273"/>
      <c r="KQ106" s="273"/>
      <c r="KR106" s="273"/>
      <c r="KS106" s="273"/>
      <c r="KT106" s="273"/>
      <c r="KU106" s="273"/>
      <c r="KV106" s="273"/>
      <c r="KW106" s="273"/>
      <c r="KX106" s="273"/>
      <c r="KY106" s="273"/>
      <c r="KZ106" s="273"/>
      <c r="LA106" s="273"/>
      <c r="LB106" s="273"/>
      <c r="LC106" s="273"/>
      <c r="LD106" s="273"/>
      <c r="LE106" s="273"/>
      <c r="LF106" s="273"/>
      <c r="LG106" s="273"/>
      <c r="LH106" s="273"/>
      <c r="LI106" s="273"/>
      <c r="LJ106" s="273"/>
      <c r="LK106" s="273"/>
      <c r="LL106" s="273"/>
      <c r="LM106" s="273"/>
      <c r="LN106" s="273"/>
      <c r="LO106" s="273"/>
      <c r="LP106" s="273"/>
      <c r="LQ106" s="273"/>
      <c r="LR106" s="273"/>
      <c r="LS106" s="273"/>
      <c r="LT106" s="273"/>
      <c r="LU106" s="273"/>
      <c r="LV106" s="273"/>
      <c r="LW106" s="273"/>
      <c r="LX106" s="273"/>
      <c r="LY106" s="273"/>
      <c r="LZ106" s="273"/>
      <c r="MA106" s="273"/>
      <c r="MB106" s="273"/>
      <c r="MC106" s="273"/>
      <c r="MD106" s="273"/>
      <c r="ME106" s="273"/>
      <c r="MF106" s="273"/>
      <c r="MG106" s="273"/>
      <c r="MH106" s="273"/>
      <c r="MI106" s="273"/>
      <c r="MJ106" s="273"/>
      <c r="MK106" s="273"/>
      <c r="ML106" s="273"/>
      <c r="MM106" s="273"/>
      <c r="MN106" s="273"/>
      <c r="MO106" s="273"/>
      <c r="MP106" s="273"/>
      <c r="MQ106" s="273"/>
      <c r="MR106" s="273"/>
      <c r="MS106" s="273"/>
      <c r="MT106" s="273"/>
      <c r="MU106" s="273"/>
      <c r="MV106" s="273"/>
      <c r="MW106" s="273"/>
      <c r="MX106" s="273"/>
      <c r="MY106" s="273"/>
      <c r="MZ106" s="273"/>
      <c r="NA106" s="273"/>
      <c r="NB106" s="273"/>
      <c r="NC106" s="273"/>
      <c r="ND106" s="273"/>
      <c r="NE106" s="273"/>
      <c r="NF106" s="273"/>
      <c r="NG106" s="273"/>
      <c r="NH106" s="273"/>
      <c r="NI106" s="273"/>
      <c r="NJ106" s="273"/>
      <c r="NK106" s="273"/>
      <c r="NL106" s="273"/>
      <c r="NM106" s="273"/>
      <c r="NN106" s="273"/>
      <c r="NO106" s="273"/>
      <c r="NP106" s="273"/>
      <c r="NQ106" s="273"/>
      <c r="NR106" s="273"/>
      <c r="NS106" s="273"/>
      <c r="NT106" s="273"/>
      <c r="NU106" s="273"/>
      <c r="NV106" s="273"/>
      <c r="NW106" s="273"/>
      <c r="NX106" s="273"/>
      <c r="NY106" s="273"/>
      <c r="NZ106" s="273"/>
      <c r="OA106" s="273"/>
      <c r="OB106" s="273"/>
      <c r="OC106" s="273"/>
      <c r="OD106" s="273"/>
      <c r="OE106" s="273"/>
      <c r="OF106" s="273"/>
      <c r="OG106" s="273"/>
      <c r="OH106" s="273"/>
      <c r="OI106" s="273"/>
      <c r="OJ106" s="273"/>
      <c r="OK106" s="273"/>
      <c r="OL106" s="273"/>
      <c r="OM106" s="273"/>
      <c r="ON106" s="273"/>
      <c r="OO106" s="273"/>
      <c r="OP106" s="273"/>
      <c r="OQ106" s="273"/>
      <c r="OR106" s="273"/>
      <c r="OS106" s="273"/>
      <c r="OT106" s="273"/>
      <c r="OU106" s="273"/>
      <c r="OV106" s="273"/>
      <c r="OW106" s="273"/>
      <c r="OX106" s="273"/>
      <c r="OY106" s="273"/>
      <c r="OZ106" s="273"/>
      <c r="PA106" s="273"/>
      <c r="PB106" s="273"/>
      <c r="PC106" s="273"/>
      <c r="PD106" s="273"/>
      <c r="PE106" s="273"/>
      <c r="PF106" s="273"/>
      <c r="PG106" s="273"/>
      <c r="PH106" s="273"/>
      <c r="PI106" s="273"/>
      <c r="PJ106" s="273"/>
      <c r="PK106" s="273"/>
      <c r="PL106" s="273"/>
      <c r="PM106" s="273"/>
      <c r="PN106" s="273"/>
      <c r="PO106" s="273"/>
      <c r="PP106" s="273"/>
      <c r="PQ106" s="273"/>
      <c r="PR106" s="273"/>
      <c r="PS106" s="273"/>
      <c r="PT106" s="273"/>
      <c r="PU106" s="273"/>
      <c r="PV106" s="273"/>
      <c r="PW106" s="273"/>
      <c r="PX106" s="273"/>
      <c r="PY106" s="273"/>
      <c r="PZ106" s="273"/>
      <c r="QA106" s="273"/>
      <c r="QB106" s="273"/>
      <c r="QC106" s="273"/>
      <c r="QD106" s="273"/>
      <c r="QE106" s="273"/>
      <c r="QF106" s="273"/>
      <c r="QG106" s="273"/>
      <c r="QH106" s="273"/>
      <c r="QI106" s="273"/>
      <c r="QJ106" s="273"/>
      <c r="QK106" s="273"/>
      <c r="QL106" s="273"/>
      <c r="QM106" s="273"/>
      <c r="QN106" s="273"/>
      <c r="QO106" s="273"/>
      <c r="QP106" s="273"/>
      <c r="QQ106" s="273"/>
      <c r="QR106" s="273"/>
      <c r="QS106" s="273"/>
      <c r="QT106" s="273"/>
      <c r="QU106" s="273"/>
      <c r="QV106" s="273"/>
      <c r="QW106" s="273"/>
      <c r="QX106" s="273"/>
      <c r="QY106" s="273"/>
      <c r="QZ106" s="273"/>
      <c r="RA106" s="273"/>
      <c r="RB106" s="273"/>
      <c r="RC106" s="273"/>
      <c r="RD106" s="273"/>
      <c r="RE106" s="273"/>
      <c r="RF106" s="273"/>
      <c r="RG106" s="273"/>
      <c r="RH106" s="273"/>
      <c r="RI106" s="273"/>
      <c r="RJ106" s="273"/>
      <c r="RK106" s="273"/>
      <c r="RL106" s="273"/>
      <c r="RM106" s="273"/>
      <c r="RN106" s="273"/>
      <c r="RO106" s="273"/>
      <c r="RP106" s="273"/>
      <c r="RQ106" s="273"/>
      <c r="RR106" s="273"/>
      <c r="RS106" s="273"/>
      <c r="RT106" s="273"/>
      <c r="RU106" s="273"/>
      <c r="RV106" s="273"/>
      <c r="RW106" s="273"/>
      <c r="RX106" s="273"/>
      <c r="RY106" s="273"/>
      <c r="RZ106" s="273"/>
      <c r="SA106" s="273"/>
      <c r="SB106" s="273"/>
      <c r="SC106" s="273"/>
      <c r="SD106" s="273"/>
      <c r="SE106" s="273"/>
      <c r="SF106" s="273"/>
      <c r="SG106" s="273"/>
      <c r="SH106" s="273"/>
      <c r="SI106" s="273"/>
      <c r="SJ106" s="273"/>
      <c r="SK106" s="273"/>
      <c r="SL106" s="273"/>
      <c r="SM106" s="273"/>
      <c r="SN106" s="273"/>
      <c r="SO106" s="273"/>
      <c r="SP106" s="273"/>
      <c r="SQ106" s="273"/>
      <c r="SR106" s="273"/>
      <c r="SS106" s="273"/>
      <c r="ST106" s="273"/>
      <c r="SU106" s="273"/>
      <c r="SV106" s="273"/>
      <c r="SW106" s="273"/>
      <c r="SX106" s="273"/>
      <c r="SY106" s="273"/>
      <c r="SZ106" s="273"/>
      <c r="TA106" s="273"/>
      <c r="TB106" s="273"/>
      <c r="TC106" s="273"/>
      <c r="TD106" s="273"/>
      <c r="TE106" s="273"/>
      <c r="TF106" s="273"/>
      <c r="TG106" s="273"/>
      <c r="TH106" s="273"/>
      <c r="TI106" s="273"/>
      <c r="TJ106" s="273"/>
      <c r="TK106" s="273"/>
      <c r="TL106" s="273"/>
      <c r="TM106" s="273"/>
      <c r="TN106" s="273"/>
      <c r="TO106" s="273"/>
      <c r="TP106" s="273"/>
      <c r="TQ106" s="273"/>
      <c r="TR106" s="273"/>
      <c r="TS106" s="273"/>
      <c r="TT106" s="273"/>
      <c r="TU106" s="273"/>
      <c r="TV106" s="273"/>
      <c r="TW106" s="273"/>
      <c r="TX106" s="273"/>
      <c r="TY106" s="273"/>
      <c r="TZ106" s="273"/>
      <c r="UA106" s="273"/>
      <c r="UB106" s="273"/>
      <c r="UC106" s="273"/>
      <c r="UD106" s="273"/>
      <c r="UE106" s="273"/>
      <c r="UF106" s="273"/>
      <c r="UG106" s="273"/>
      <c r="UH106" s="273"/>
      <c r="UI106" s="273"/>
      <c r="UJ106" s="273"/>
      <c r="UK106" s="273"/>
      <c r="UL106" s="273"/>
      <c r="UM106" s="273"/>
      <c r="UN106" s="273"/>
      <c r="UO106" s="273"/>
      <c r="UP106" s="273"/>
      <c r="UQ106" s="273"/>
      <c r="UR106" s="273"/>
      <c r="US106" s="273"/>
      <c r="UT106" s="273"/>
      <c r="UU106" s="273"/>
      <c r="UV106" s="273"/>
      <c r="UW106" s="273"/>
      <c r="UX106" s="273"/>
      <c r="UY106" s="273"/>
      <c r="UZ106" s="273"/>
      <c r="VA106" s="273"/>
      <c r="VB106" s="273"/>
      <c r="VC106" s="273"/>
      <c r="VD106" s="273"/>
      <c r="VE106" s="273"/>
      <c r="VF106" s="273"/>
      <c r="VG106" s="273"/>
      <c r="VH106" s="273"/>
      <c r="VI106" s="273"/>
      <c r="VJ106" s="273"/>
      <c r="VK106" s="273"/>
      <c r="VL106" s="273"/>
      <c r="VM106" s="273"/>
      <c r="VN106" s="273"/>
      <c r="VO106" s="273"/>
      <c r="VP106" s="273"/>
      <c r="VQ106" s="273"/>
      <c r="VR106" s="273"/>
      <c r="VS106" s="273"/>
      <c r="VT106" s="273"/>
      <c r="VU106" s="273"/>
      <c r="VV106" s="273"/>
      <c r="VW106" s="273"/>
      <c r="VX106" s="273"/>
      <c r="VY106" s="273"/>
      <c r="VZ106" s="273"/>
      <c r="WA106" s="273"/>
      <c r="WB106" s="273"/>
      <c r="WC106" s="273"/>
      <c r="WD106" s="273"/>
      <c r="WE106" s="273"/>
      <c r="WF106" s="273"/>
      <c r="WG106" s="273"/>
      <c r="WH106" s="273"/>
      <c r="WI106" s="273"/>
      <c r="WJ106" s="273"/>
      <c r="WK106" s="273"/>
      <c r="WL106" s="273"/>
      <c r="WM106" s="273"/>
      <c r="WN106" s="273"/>
      <c r="WO106" s="273"/>
      <c r="WP106" s="273"/>
      <c r="WQ106" s="273"/>
      <c r="WR106" s="273"/>
      <c r="WS106" s="273"/>
      <c r="WT106" s="273"/>
      <c r="WU106" s="273"/>
      <c r="WV106" s="273"/>
      <c r="WW106" s="273"/>
      <c r="WX106" s="273"/>
      <c r="WY106" s="273"/>
      <c r="WZ106" s="273"/>
      <c r="XA106" s="273"/>
      <c r="XB106" s="273"/>
      <c r="XC106" s="273"/>
      <c r="XD106" s="273"/>
      <c r="XE106" s="273"/>
      <c r="XF106" s="273"/>
      <c r="XG106" s="273"/>
      <c r="XH106" s="273"/>
      <c r="XI106" s="273"/>
      <c r="XJ106" s="273"/>
      <c r="XK106" s="273"/>
      <c r="XL106" s="273"/>
      <c r="XM106" s="273"/>
      <c r="XN106" s="273"/>
      <c r="XO106" s="273"/>
      <c r="XP106" s="273"/>
      <c r="XQ106" s="273"/>
      <c r="XR106" s="273"/>
      <c r="XS106" s="273"/>
      <c r="XT106" s="273"/>
      <c r="XU106" s="273"/>
      <c r="XV106" s="273"/>
      <c r="XW106" s="273"/>
      <c r="XX106" s="273"/>
      <c r="XY106" s="273"/>
      <c r="XZ106" s="273"/>
      <c r="YA106" s="273"/>
      <c r="YB106" s="273"/>
      <c r="YC106" s="273"/>
      <c r="YD106" s="273"/>
      <c r="YE106" s="273"/>
      <c r="YF106" s="273"/>
      <c r="YG106" s="273"/>
      <c r="YH106" s="273"/>
      <c r="YI106" s="273"/>
      <c r="YJ106" s="273"/>
      <c r="YK106" s="273"/>
      <c r="YL106" s="273"/>
      <c r="YM106" s="273"/>
      <c r="YN106" s="273"/>
      <c r="YO106" s="273"/>
      <c r="YP106" s="273"/>
      <c r="YQ106" s="273"/>
      <c r="YR106" s="273"/>
      <c r="YS106" s="273"/>
      <c r="YT106" s="273"/>
      <c r="YU106" s="273"/>
      <c r="YV106" s="273"/>
      <c r="YW106" s="273"/>
      <c r="YX106" s="273"/>
      <c r="YY106" s="273"/>
      <c r="YZ106" s="273"/>
      <c r="ZA106" s="273"/>
      <c r="ZB106" s="273"/>
      <c r="ZC106" s="273"/>
      <c r="ZD106" s="273"/>
      <c r="ZE106" s="273"/>
      <c r="ZF106" s="273"/>
      <c r="ZG106" s="273"/>
      <c r="ZH106" s="273"/>
      <c r="ZI106" s="273"/>
      <c r="ZJ106" s="273"/>
      <c r="ZK106" s="273"/>
      <c r="ZL106" s="273"/>
      <c r="ZM106" s="273"/>
      <c r="ZN106" s="273"/>
      <c r="ZO106" s="273"/>
      <c r="ZP106" s="273"/>
      <c r="ZQ106" s="273"/>
      <c r="ZR106" s="273"/>
      <c r="ZS106" s="273"/>
      <c r="ZT106" s="273"/>
      <c r="ZU106" s="273"/>
      <c r="ZV106" s="273"/>
      <c r="ZW106" s="273"/>
      <c r="ZX106" s="273"/>
      <c r="ZY106" s="273"/>
      <c r="ZZ106" s="273"/>
      <c r="AAA106" s="273"/>
      <c r="AAB106" s="273"/>
      <c r="AAC106" s="273"/>
      <c r="AAD106" s="273"/>
      <c r="AAE106" s="273"/>
      <c r="AAF106" s="273"/>
      <c r="AAG106" s="273"/>
      <c r="AAH106" s="273"/>
      <c r="AAI106" s="273"/>
      <c r="AAJ106" s="273"/>
      <c r="AAK106" s="273"/>
      <c r="AAL106" s="273"/>
      <c r="AAM106" s="273"/>
      <c r="AAN106" s="273"/>
      <c r="AAO106" s="273"/>
      <c r="AAP106" s="273"/>
      <c r="AAQ106" s="273"/>
      <c r="AAR106" s="273"/>
      <c r="AAS106" s="273"/>
      <c r="AAT106" s="273"/>
      <c r="AAU106" s="273"/>
      <c r="AAV106" s="273"/>
      <c r="AAW106" s="273"/>
      <c r="AAX106" s="273"/>
      <c r="AAY106" s="273"/>
      <c r="AAZ106" s="273"/>
      <c r="ABA106" s="273"/>
      <c r="ABB106" s="273"/>
      <c r="ABC106" s="273"/>
      <c r="ABD106" s="273"/>
      <c r="ABE106" s="273"/>
      <c r="ABF106" s="273"/>
      <c r="ABG106" s="273"/>
      <c r="ABH106" s="273"/>
      <c r="ABI106" s="273"/>
      <c r="ABJ106" s="273"/>
      <c r="ABK106" s="273"/>
      <c r="ABL106" s="273"/>
      <c r="ABM106" s="273"/>
      <c r="ABN106" s="273"/>
      <c r="ABO106" s="273"/>
      <c r="ABP106" s="273"/>
      <c r="ABQ106" s="273"/>
      <c r="ABR106" s="273"/>
      <c r="ABS106" s="273"/>
      <c r="ABT106" s="273"/>
      <c r="ABU106" s="273"/>
      <c r="ABV106" s="273"/>
      <c r="ABW106" s="273"/>
      <c r="ABX106" s="273"/>
      <c r="ABY106" s="273"/>
      <c r="ABZ106" s="273"/>
      <c r="ACA106" s="273"/>
      <c r="ACB106" s="273"/>
      <c r="ACC106" s="273"/>
      <c r="ACD106" s="273"/>
      <c r="ACE106" s="273"/>
      <c r="ACF106" s="273"/>
      <c r="ACG106" s="273"/>
      <c r="ACH106" s="273"/>
      <c r="ACI106" s="273"/>
      <c r="ACJ106" s="273"/>
      <c r="ACK106" s="273"/>
      <c r="ACL106" s="273"/>
      <c r="ACM106" s="273"/>
      <c r="ACN106" s="273"/>
      <c r="ACO106" s="273"/>
      <c r="ACP106" s="273"/>
      <c r="ACQ106" s="273"/>
      <c r="ACR106" s="273"/>
      <c r="ACS106" s="273"/>
      <c r="ACT106" s="273"/>
      <c r="ACU106" s="273"/>
      <c r="ACV106" s="273"/>
      <c r="ACW106" s="273"/>
      <c r="ACX106" s="273"/>
      <c r="ACY106" s="273"/>
      <c r="ACZ106" s="273"/>
      <c r="ADA106" s="273"/>
      <c r="ADB106" s="273"/>
      <c r="ADC106" s="273"/>
      <c r="ADD106" s="273"/>
      <c r="ADE106" s="273"/>
      <c r="ADF106" s="273"/>
      <c r="ADG106" s="273"/>
      <c r="ADH106" s="273"/>
      <c r="ADI106" s="273"/>
      <c r="ADJ106" s="273"/>
      <c r="ADK106" s="273"/>
      <c r="ADL106" s="273"/>
      <c r="ADM106" s="273"/>
      <c r="ADN106" s="273"/>
      <c r="ADO106" s="273"/>
      <c r="ADP106" s="273"/>
      <c r="ADQ106" s="273"/>
      <c r="ADR106" s="273"/>
      <c r="ADS106" s="273"/>
      <c r="ADT106" s="273"/>
      <c r="ADU106" s="273"/>
      <c r="ADV106" s="273"/>
      <c r="ADW106" s="273"/>
      <c r="ADX106" s="273"/>
      <c r="ADY106" s="273"/>
      <c r="ADZ106" s="273"/>
      <c r="AEA106" s="273"/>
      <c r="AEB106" s="273"/>
      <c r="AEC106" s="273"/>
      <c r="AED106" s="273"/>
      <c r="AEE106" s="273"/>
      <c r="AEF106" s="273"/>
      <c r="AEG106" s="273"/>
      <c r="AEH106" s="273"/>
      <c r="AEI106" s="273"/>
      <c r="AEJ106" s="273"/>
      <c r="AEK106" s="273"/>
      <c r="AEL106" s="273"/>
      <c r="AEM106" s="273"/>
      <c r="AEN106" s="273"/>
      <c r="AEO106" s="273"/>
      <c r="AEP106" s="273"/>
      <c r="AEQ106" s="273"/>
      <c r="AER106" s="273"/>
      <c r="AES106" s="273"/>
      <c r="AET106" s="273"/>
      <c r="AEU106" s="273"/>
      <c r="AEV106" s="273"/>
      <c r="AEW106" s="273"/>
      <c r="AEX106" s="273"/>
      <c r="AEY106" s="273"/>
      <c r="AEZ106" s="273"/>
      <c r="AFA106" s="273"/>
      <c r="AFB106" s="273"/>
      <c r="AFC106" s="273"/>
      <c r="AFD106" s="273"/>
      <c r="AFE106" s="273"/>
      <c r="AFF106" s="273"/>
      <c r="AFG106" s="273"/>
      <c r="AFH106" s="273"/>
      <c r="AFI106" s="273"/>
      <c r="AFJ106" s="273"/>
      <c r="AFK106" s="273"/>
      <c r="AFL106" s="273"/>
      <c r="AFM106" s="273"/>
      <c r="AFN106" s="273"/>
      <c r="AFO106" s="273"/>
      <c r="AFP106" s="273"/>
      <c r="AFQ106" s="273"/>
      <c r="AFR106" s="273"/>
      <c r="AFS106" s="273"/>
      <c r="AFT106" s="273"/>
      <c r="AFU106" s="273"/>
      <c r="AFV106" s="273"/>
      <c r="AFW106" s="273"/>
      <c r="AFX106" s="273"/>
      <c r="AFY106" s="273"/>
      <c r="AFZ106" s="273"/>
      <c r="AGA106" s="273"/>
      <c r="AGB106" s="273"/>
      <c r="AGC106" s="273"/>
      <c r="AGD106" s="273"/>
      <c r="AGE106" s="273"/>
      <c r="AGF106" s="273"/>
      <c r="AGG106" s="273"/>
      <c r="AGH106" s="273"/>
      <c r="AGI106" s="273"/>
      <c r="AGJ106" s="273"/>
      <c r="AGK106" s="273"/>
      <c r="AGL106" s="273"/>
      <c r="AGM106" s="273"/>
      <c r="AGN106" s="273"/>
      <c r="AGO106" s="273"/>
      <c r="AGP106" s="273"/>
      <c r="AGQ106" s="273"/>
      <c r="AGR106" s="273"/>
      <c r="AGS106" s="273"/>
      <c r="AGT106" s="273"/>
      <c r="AGU106" s="273"/>
      <c r="AGV106" s="273"/>
      <c r="AGW106" s="273"/>
      <c r="AGX106" s="273"/>
      <c r="AGY106" s="273"/>
      <c r="AGZ106" s="273"/>
      <c r="AHA106" s="273"/>
      <c r="AHB106" s="273"/>
      <c r="AHC106" s="273"/>
      <c r="AHD106" s="273"/>
      <c r="AHE106" s="273"/>
      <c r="AHF106" s="273"/>
      <c r="AHG106" s="273"/>
      <c r="AHH106" s="273"/>
      <c r="AHI106" s="273"/>
      <c r="AHJ106" s="273"/>
      <c r="AHK106" s="273"/>
      <c r="AHL106" s="273"/>
      <c r="AHM106" s="273"/>
      <c r="AHN106" s="273"/>
      <c r="AHO106" s="273"/>
      <c r="AHP106" s="273"/>
      <c r="AHQ106" s="273"/>
      <c r="AHR106" s="273"/>
      <c r="AHS106" s="273"/>
      <c r="AHT106" s="273"/>
      <c r="AHU106" s="273"/>
      <c r="AHV106" s="273"/>
      <c r="AHW106" s="273"/>
      <c r="AHX106" s="273"/>
      <c r="AHY106" s="273"/>
      <c r="AHZ106" s="273"/>
      <c r="AIA106" s="273"/>
      <c r="AIB106" s="273"/>
      <c r="AIC106" s="273"/>
      <c r="AID106" s="273"/>
      <c r="AIE106" s="273"/>
      <c r="AIF106" s="273"/>
      <c r="AIG106" s="273"/>
      <c r="AIH106" s="273"/>
      <c r="AII106" s="273"/>
      <c r="AIJ106" s="273"/>
      <c r="AIK106" s="273"/>
      <c r="AIL106" s="273"/>
      <c r="AIM106" s="273"/>
      <c r="AIN106" s="273"/>
      <c r="AIO106" s="273"/>
      <c r="AIP106" s="273"/>
      <c r="AIQ106" s="273"/>
      <c r="AIR106" s="273"/>
      <c r="AIS106" s="273"/>
      <c r="AIT106" s="273"/>
      <c r="AIU106" s="273"/>
      <c r="AIV106" s="273"/>
      <c r="AIW106" s="273"/>
      <c r="AIX106" s="273"/>
      <c r="AIY106" s="273"/>
      <c r="AIZ106" s="273"/>
      <c r="AJA106" s="273"/>
      <c r="AJB106" s="273"/>
      <c r="AJC106" s="273"/>
      <c r="AJD106" s="273"/>
      <c r="AJE106" s="273"/>
      <c r="AJF106" s="273"/>
      <c r="AJG106" s="273"/>
      <c r="AJH106" s="273"/>
      <c r="AJI106" s="273"/>
      <c r="AJJ106" s="273"/>
      <c r="AJK106" s="273"/>
      <c r="AJL106" s="273"/>
      <c r="AJM106" s="273"/>
      <c r="AJN106" s="273"/>
      <c r="AJO106" s="273"/>
      <c r="AJP106" s="273"/>
      <c r="AJQ106" s="273"/>
      <c r="AJR106" s="273"/>
      <c r="AJS106" s="273"/>
      <c r="AJT106" s="273"/>
      <c r="AJU106" s="273"/>
      <c r="AJV106" s="273"/>
      <c r="AJW106" s="273"/>
      <c r="AJX106" s="273"/>
      <c r="AJY106" s="273"/>
      <c r="AJZ106" s="273"/>
      <c r="AKA106" s="273"/>
      <c r="AKB106" s="273"/>
      <c r="AKC106" s="273"/>
      <c r="AKD106" s="273"/>
      <c r="AKE106" s="273"/>
      <c r="AKF106" s="273"/>
      <c r="AKG106" s="273"/>
      <c r="AKH106" s="273"/>
      <c r="AKI106" s="273"/>
      <c r="AKJ106" s="273"/>
      <c r="AKK106" s="273"/>
      <c r="AKL106" s="273"/>
      <c r="AKM106" s="273"/>
      <c r="AKN106" s="273"/>
      <c r="AKO106" s="273"/>
      <c r="AKP106" s="273"/>
      <c r="AKQ106" s="273"/>
      <c r="AKR106" s="273"/>
      <c r="AKS106" s="273"/>
      <c r="AKT106" s="273"/>
      <c r="AKU106" s="273"/>
      <c r="AKV106" s="273"/>
      <c r="AKW106" s="273"/>
      <c r="AKX106" s="273"/>
      <c r="AKY106" s="273"/>
      <c r="AKZ106" s="273"/>
      <c r="ALA106" s="273"/>
      <c r="ALB106" s="273"/>
      <c r="ALC106" s="273"/>
      <c r="ALD106" s="273"/>
      <c r="ALE106" s="273"/>
      <c r="ALF106" s="273"/>
      <c r="ALG106" s="273"/>
      <c r="ALH106" s="273"/>
      <c r="ALI106" s="273"/>
      <c r="ALJ106" s="273"/>
      <c r="ALK106" s="273"/>
      <c r="ALL106" s="273"/>
      <c r="ALM106" s="273"/>
      <c r="ALN106" s="273"/>
      <c r="ALO106" s="273"/>
      <c r="ALP106" s="273"/>
      <c r="ALQ106" s="273"/>
      <c r="ALR106" s="273"/>
      <c r="ALS106" s="273"/>
      <c r="ALT106" s="273"/>
      <c r="ALU106" s="273"/>
      <c r="ALV106" s="273"/>
      <c r="ALW106" s="273"/>
      <c r="ALX106" s="273"/>
      <c r="ALY106" s="273"/>
      <c r="ALZ106" s="273"/>
      <c r="AMA106" s="273"/>
      <c r="AMB106" s="273"/>
      <c r="AMC106" s="273"/>
      <c r="AMD106" s="273"/>
      <c r="AME106" s="273"/>
      <c r="AMF106" s="273"/>
      <c r="AMG106" s="273"/>
      <c r="AMH106" s="273"/>
      <c r="AMI106" s="273"/>
      <c r="AMJ106" s="273"/>
    </row>
    <row r="107" spans="1:1024" ht="13.5" customHeight="1" x14ac:dyDescent="0.2">
      <c r="A107" s="341">
        <v>96</v>
      </c>
      <c r="B107" s="342">
        <v>4</v>
      </c>
      <c r="C107" s="375"/>
      <c r="D107" s="409" t="s">
        <v>110</v>
      </c>
      <c r="E107" s="344" t="s">
        <v>106</v>
      </c>
      <c r="F107" s="383">
        <v>1</v>
      </c>
      <c r="G107" s="383">
        <v>1</v>
      </c>
      <c r="H107" s="359">
        <f>G107*100/F107</f>
        <v>100</v>
      </c>
      <c r="I107" s="359">
        <v>5</v>
      </c>
      <c r="J107" s="384">
        <f>I107*G107</f>
        <v>5</v>
      </c>
      <c r="K107" s="348">
        <f>J107*B107</f>
        <v>20</v>
      </c>
      <c r="L107" s="348">
        <f>B107*7960</f>
        <v>31840</v>
      </c>
      <c r="M107" s="348">
        <f>L107*J107</f>
        <v>159200</v>
      </c>
      <c r="N107" s="348"/>
      <c r="O107" s="348"/>
      <c r="P107" s="349">
        <f>K107+N107</f>
        <v>20</v>
      </c>
      <c r="Q107" s="349">
        <f>M107+P107</f>
        <v>159220</v>
      </c>
      <c r="R107" s="367"/>
      <c r="S107" s="351"/>
      <c r="T107" s="362">
        <v>96</v>
      </c>
      <c r="U107" s="399" t="s">
        <v>110</v>
      </c>
      <c r="V107" s="363" t="s">
        <v>106</v>
      </c>
      <c r="W107" s="383">
        <v>1</v>
      </c>
      <c r="X107" s="383">
        <v>1</v>
      </c>
      <c r="Y107" s="359">
        <f>X107*100/W107</f>
        <v>100</v>
      </c>
      <c r="Z107" s="359">
        <v>5</v>
      </c>
      <c r="AA107" s="384">
        <f>Z107*X107</f>
        <v>5</v>
      </c>
      <c r="AB107" s="364"/>
      <c r="AC107" s="355">
        <f t="shared" si="3"/>
        <v>5</v>
      </c>
      <c r="AD107" s="355">
        <f t="shared" si="3"/>
        <v>0</v>
      </c>
      <c r="AE107" s="356">
        <f>AD107*100/AC107</f>
        <v>0</v>
      </c>
      <c r="AF107" s="365"/>
      <c r="AG107" s="365"/>
      <c r="AH107" s="365"/>
      <c r="AI107" s="365"/>
      <c r="AJ107" s="365"/>
      <c r="AK107" s="365"/>
      <c r="AL107" s="365"/>
      <c r="AM107" s="365"/>
      <c r="AN107" s="365"/>
      <c r="AO107" s="365"/>
      <c r="AP107" s="365"/>
      <c r="AQ107" s="365"/>
      <c r="AR107" s="358">
        <v>1</v>
      </c>
      <c r="AS107" s="358"/>
      <c r="AT107" s="359">
        <v>1</v>
      </c>
      <c r="AU107" s="359"/>
      <c r="AV107" s="359">
        <v>1</v>
      </c>
      <c r="AW107" s="359"/>
      <c r="AX107" s="359">
        <v>1</v>
      </c>
      <c r="AY107" s="359"/>
      <c r="AZ107" s="359">
        <v>1</v>
      </c>
      <c r="BA107" s="359"/>
      <c r="BB107" s="364"/>
      <c r="BC107" s="382"/>
      <c r="BD107" s="355">
        <f>AF107+AH107+AJ107+AL107+AN107+AP107+AR107+AT107+AV107+AX107+AZ107</f>
        <v>5</v>
      </c>
      <c r="BE107" s="355">
        <f>AG107+AI107+AK107+AM107+AO107+AQ107+AS107+AU107+AW107+AY107+BA107+BC107</f>
        <v>0</v>
      </c>
      <c r="BF107" s="273"/>
      <c r="BG107" s="273"/>
      <c r="BH107" s="273"/>
      <c r="BI107" s="273"/>
      <c r="BJ107" s="273"/>
      <c r="BK107" s="273"/>
      <c r="BL107" s="273"/>
      <c r="BM107" s="273"/>
      <c r="BN107" s="273"/>
      <c r="BO107" s="273"/>
      <c r="BP107" s="273"/>
      <c r="BQ107" s="273"/>
      <c r="BR107" s="273"/>
      <c r="BS107" s="273"/>
      <c r="BT107" s="273"/>
      <c r="BU107" s="273"/>
      <c r="BV107" s="273"/>
      <c r="BW107" s="273"/>
      <c r="BX107" s="273"/>
      <c r="BY107" s="273"/>
      <c r="BZ107" s="273"/>
      <c r="CA107" s="273"/>
      <c r="CB107" s="273"/>
      <c r="CC107" s="273"/>
      <c r="CD107" s="273"/>
      <c r="CE107" s="273"/>
      <c r="CF107" s="273"/>
      <c r="CG107" s="273"/>
      <c r="CH107" s="273"/>
      <c r="CI107" s="273"/>
      <c r="CJ107" s="273"/>
      <c r="CK107" s="273"/>
      <c r="CL107" s="273"/>
      <c r="CM107" s="273"/>
      <c r="CN107" s="273"/>
      <c r="CO107" s="273"/>
      <c r="CP107" s="273"/>
      <c r="CQ107" s="273"/>
      <c r="CR107" s="273"/>
      <c r="CS107" s="273"/>
      <c r="CT107" s="273"/>
      <c r="CU107" s="273"/>
      <c r="CV107" s="273"/>
      <c r="CW107" s="273"/>
      <c r="CX107" s="273"/>
      <c r="CY107" s="273"/>
      <c r="CZ107" s="273"/>
      <c r="DA107" s="273"/>
      <c r="DB107" s="273"/>
      <c r="DC107" s="273"/>
      <c r="DD107" s="273"/>
      <c r="DE107" s="273"/>
      <c r="DF107" s="273"/>
      <c r="DG107" s="273"/>
      <c r="DH107" s="273"/>
      <c r="DI107" s="273"/>
      <c r="DJ107" s="273"/>
      <c r="DK107" s="273"/>
      <c r="DL107" s="273"/>
      <c r="DM107" s="273"/>
      <c r="DN107" s="273"/>
      <c r="DO107" s="273"/>
      <c r="DP107" s="273"/>
      <c r="DQ107" s="273"/>
      <c r="DR107" s="273"/>
      <c r="DS107" s="273"/>
      <c r="DT107" s="273"/>
      <c r="DU107" s="273"/>
      <c r="DV107" s="273"/>
      <c r="DW107" s="273"/>
      <c r="DX107" s="273"/>
      <c r="DY107" s="273"/>
      <c r="DZ107" s="273"/>
      <c r="EA107" s="273"/>
      <c r="EB107" s="273"/>
      <c r="EC107" s="273"/>
      <c r="ED107" s="273"/>
      <c r="EE107" s="273"/>
      <c r="EF107" s="273"/>
      <c r="EG107" s="273"/>
      <c r="EH107" s="273"/>
      <c r="EI107" s="273"/>
      <c r="EJ107" s="273"/>
      <c r="EK107" s="273"/>
      <c r="EL107" s="273"/>
      <c r="EM107" s="273"/>
      <c r="EN107" s="273"/>
      <c r="EO107" s="273"/>
      <c r="EP107" s="273"/>
      <c r="EQ107" s="273"/>
      <c r="ER107" s="273"/>
      <c r="ES107" s="273"/>
      <c r="ET107" s="273"/>
      <c r="EU107" s="273"/>
      <c r="EV107" s="273"/>
      <c r="EW107" s="273"/>
      <c r="EX107" s="273"/>
      <c r="EY107" s="273"/>
      <c r="EZ107" s="273"/>
      <c r="FA107" s="273"/>
      <c r="FB107" s="273"/>
      <c r="FC107" s="273"/>
      <c r="FD107" s="273"/>
      <c r="FE107" s="273"/>
      <c r="FF107" s="273"/>
      <c r="FG107" s="273"/>
      <c r="FH107" s="273"/>
      <c r="FI107" s="273"/>
      <c r="FJ107" s="273"/>
      <c r="FK107" s="273"/>
      <c r="FL107" s="273"/>
      <c r="FM107" s="273"/>
      <c r="FN107" s="273"/>
      <c r="FO107" s="273"/>
      <c r="FP107" s="273"/>
      <c r="FQ107" s="273"/>
      <c r="FR107" s="273"/>
      <c r="FS107" s="273"/>
      <c r="FT107" s="273"/>
      <c r="FU107" s="273"/>
      <c r="FV107" s="273"/>
      <c r="FW107" s="273"/>
      <c r="FX107" s="273"/>
      <c r="FY107" s="273"/>
      <c r="FZ107" s="273"/>
      <c r="GA107" s="273"/>
      <c r="GB107" s="273"/>
      <c r="GC107" s="273"/>
      <c r="GD107" s="273"/>
      <c r="GE107" s="273"/>
      <c r="GF107" s="273"/>
      <c r="GG107" s="273"/>
      <c r="GH107" s="273"/>
      <c r="GI107" s="273"/>
      <c r="GJ107" s="273"/>
      <c r="GK107" s="273"/>
      <c r="GL107" s="273"/>
      <c r="GM107" s="273"/>
      <c r="GN107" s="273"/>
      <c r="GO107" s="273"/>
      <c r="GP107" s="273"/>
      <c r="GQ107" s="273"/>
      <c r="GR107" s="273"/>
      <c r="GS107" s="273"/>
      <c r="GT107" s="273"/>
      <c r="GU107" s="273"/>
      <c r="GV107" s="273"/>
      <c r="GW107" s="273"/>
      <c r="GX107" s="273"/>
      <c r="GY107" s="273"/>
      <c r="GZ107" s="273"/>
      <c r="HA107" s="273"/>
      <c r="HB107" s="273"/>
      <c r="HC107" s="273"/>
      <c r="HD107" s="273"/>
      <c r="HE107" s="273"/>
      <c r="HF107" s="273"/>
      <c r="HG107" s="273"/>
      <c r="HH107" s="273"/>
      <c r="HI107" s="273"/>
      <c r="HJ107" s="273"/>
      <c r="HK107" s="273"/>
      <c r="HL107" s="273"/>
      <c r="HM107" s="273"/>
      <c r="HN107" s="273"/>
      <c r="HO107" s="273"/>
      <c r="HP107" s="273"/>
      <c r="HQ107" s="273"/>
      <c r="HR107" s="273"/>
      <c r="HS107" s="273"/>
      <c r="HT107" s="273"/>
      <c r="HU107" s="273"/>
      <c r="HV107" s="273"/>
      <c r="HW107" s="273"/>
      <c r="HX107" s="273"/>
      <c r="HY107" s="273"/>
      <c r="HZ107" s="273"/>
      <c r="IA107" s="273"/>
      <c r="IB107" s="273"/>
      <c r="IC107" s="273"/>
      <c r="ID107" s="273"/>
      <c r="IE107" s="273"/>
      <c r="IF107" s="273"/>
      <c r="IG107" s="273"/>
      <c r="IH107" s="273"/>
      <c r="II107" s="273"/>
      <c r="IJ107" s="273"/>
      <c r="IK107" s="273"/>
      <c r="IL107" s="273"/>
      <c r="IM107" s="273"/>
      <c r="IN107" s="273"/>
      <c r="IO107" s="273"/>
      <c r="IP107" s="273"/>
      <c r="IQ107" s="273"/>
      <c r="IR107" s="273"/>
      <c r="IS107" s="273"/>
      <c r="IT107" s="273"/>
      <c r="IU107" s="273"/>
      <c r="IV107" s="273"/>
      <c r="IW107" s="273"/>
      <c r="IX107" s="273"/>
      <c r="IY107" s="273"/>
      <c r="IZ107" s="273"/>
      <c r="JA107" s="273"/>
      <c r="JB107" s="273"/>
      <c r="JC107" s="273"/>
      <c r="JD107" s="273"/>
      <c r="JE107" s="273"/>
      <c r="JF107" s="273"/>
      <c r="JG107" s="273"/>
      <c r="JH107" s="273"/>
      <c r="JI107" s="273"/>
      <c r="JJ107" s="273"/>
      <c r="JK107" s="273"/>
      <c r="JL107" s="273"/>
      <c r="JM107" s="273"/>
      <c r="JN107" s="273"/>
      <c r="JO107" s="273"/>
      <c r="JP107" s="273"/>
      <c r="JQ107" s="273"/>
      <c r="JR107" s="273"/>
      <c r="JS107" s="273"/>
      <c r="JT107" s="273"/>
      <c r="JU107" s="273"/>
      <c r="JV107" s="273"/>
      <c r="JW107" s="273"/>
      <c r="JX107" s="273"/>
      <c r="JY107" s="273"/>
      <c r="JZ107" s="273"/>
      <c r="KA107" s="273"/>
      <c r="KB107" s="273"/>
      <c r="KC107" s="273"/>
      <c r="KD107" s="273"/>
      <c r="KE107" s="273"/>
      <c r="KF107" s="273"/>
      <c r="KG107" s="273"/>
      <c r="KH107" s="273"/>
      <c r="KI107" s="273"/>
      <c r="KJ107" s="273"/>
      <c r="KK107" s="273"/>
      <c r="KL107" s="273"/>
      <c r="KM107" s="273"/>
      <c r="KN107" s="273"/>
      <c r="KO107" s="273"/>
      <c r="KP107" s="273"/>
      <c r="KQ107" s="273"/>
      <c r="KR107" s="273"/>
      <c r="KS107" s="273"/>
      <c r="KT107" s="273"/>
      <c r="KU107" s="273"/>
      <c r="KV107" s="273"/>
      <c r="KW107" s="273"/>
      <c r="KX107" s="273"/>
      <c r="KY107" s="273"/>
      <c r="KZ107" s="273"/>
      <c r="LA107" s="273"/>
      <c r="LB107" s="273"/>
      <c r="LC107" s="273"/>
      <c r="LD107" s="273"/>
      <c r="LE107" s="273"/>
      <c r="LF107" s="273"/>
      <c r="LG107" s="273"/>
      <c r="LH107" s="273"/>
      <c r="LI107" s="273"/>
      <c r="LJ107" s="273"/>
      <c r="LK107" s="273"/>
      <c r="LL107" s="273"/>
      <c r="LM107" s="273"/>
      <c r="LN107" s="273"/>
      <c r="LO107" s="273"/>
      <c r="LP107" s="273"/>
      <c r="LQ107" s="273"/>
      <c r="LR107" s="273"/>
      <c r="LS107" s="273"/>
      <c r="LT107" s="273"/>
      <c r="LU107" s="273"/>
      <c r="LV107" s="273"/>
      <c r="LW107" s="273"/>
      <c r="LX107" s="273"/>
      <c r="LY107" s="273"/>
      <c r="LZ107" s="273"/>
      <c r="MA107" s="273"/>
      <c r="MB107" s="273"/>
      <c r="MC107" s="273"/>
      <c r="MD107" s="273"/>
      <c r="ME107" s="273"/>
      <c r="MF107" s="273"/>
      <c r="MG107" s="273"/>
      <c r="MH107" s="273"/>
      <c r="MI107" s="273"/>
      <c r="MJ107" s="273"/>
      <c r="MK107" s="273"/>
      <c r="ML107" s="273"/>
      <c r="MM107" s="273"/>
      <c r="MN107" s="273"/>
      <c r="MO107" s="273"/>
      <c r="MP107" s="273"/>
      <c r="MQ107" s="273"/>
      <c r="MR107" s="273"/>
      <c r="MS107" s="273"/>
      <c r="MT107" s="273"/>
      <c r="MU107" s="273"/>
      <c r="MV107" s="273"/>
      <c r="MW107" s="273"/>
      <c r="MX107" s="273"/>
      <c r="MY107" s="273"/>
      <c r="MZ107" s="273"/>
      <c r="NA107" s="273"/>
      <c r="NB107" s="273"/>
      <c r="NC107" s="273"/>
      <c r="ND107" s="273"/>
      <c r="NE107" s="273"/>
      <c r="NF107" s="273"/>
      <c r="NG107" s="273"/>
      <c r="NH107" s="273"/>
      <c r="NI107" s="273"/>
      <c r="NJ107" s="273"/>
      <c r="NK107" s="273"/>
      <c r="NL107" s="273"/>
      <c r="NM107" s="273"/>
      <c r="NN107" s="273"/>
      <c r="NO107" s="273"/>
      <c r="NP107" s="273"/>
      <c r="NQ107" s="273"/>
      <c r="NR107" s="273"/>
      <c r="NS107" s="273"/>
      <c r="NT107" s="273"/>
      <c r="NU107" s="273"/>
      <c r="NV107" s="273"/>
      <c r="NW107" s="273"/>
      <c r="NX107" s="273"/>
      <c r="NY107" s="273"/>
      <c r="NZ107" s="273"/>
      <c r="OA107" s="273"/>
      <c r="OB107" s="273"/>
      <c r="OC107" s="273"/>
      <c r="OD107" s="273"/>
      <c r="OE107" s="273"/>
      <c r="OF107" s="273"/>
      <c r="OG107" s="273"/>
      <c r="OH107" s="273"/>
      <c r="OI107" s="273"/>
      <c r="OJ107" s="273"/>
      <c r="OK107" s="273"/>
      <c r="OL107" s="273"/>
      <c r="OM107" s="273"/>
      <c r="ON107" s="273"/>
      <c r="OO107" s="273"/>
      <c r="OP107" s="273"/>
      <c r="OQ107" s="273"/>
      <c r="OR107" s="273"/>
      <c r="OS107" s="273"/>
      <c r="OT107" s="273"/>
      <c r="OU107" s="273"/>
      <c r="OV107" s="273"/>
      <c r="OW107" s="273"/>
      <c r="OX107" s="273"/>
      <c r="OY107" s="273"/>
      <c r="OZ107" s="273"/>
      <c r="PA107" s="273"/>
      <c r="PB107" s="273"/>
      <c r="PC107" s="273"/>
      <c r="PD107" s="273"/>
      <c r="PE107" s="273"/>
      <c r="PF107" s="273"/>
      <c r="PG107" s="273"/>
      <c r="PH107" s="273"/>
      <c r="PI107" s="273"/>
      <c r="PJ107" s="273"/>
      <c r="PK107" s="273"/>
      <c r="PL107" s="273"/>
      <c r="PM107" s="273"/>
      <c r="PN107" s="273"/>
      <c r="PO107" s="273"/>
      <c r="PP107" s="273"/>
      <c r="PQ107" s="273"/>
      <c r="PR107" s="273"/>
      <c r="PS107" s="273"/>
      <c r="PT107" s="273"/>
      <c r="PU107" s="273"/>
      <c r="PV107" s="273"/>
      <c r="PW107" s="273"/>
      <c r="PX107" s="273"/>
      <c r="PY107" s="273"/>
      <c r="PZ107" s="273"/>
      <c r="QA107" s="273"/>
      <c r="QB107" s="273"/>
      <c r="QC107" s="273"/>
      <c r="QD107" s="273"/>
      <c r="QE107" s="273"/>
      <c r="QF107" s="273"/>
      <c r="QG107" s="273"/>
      <c r="QH107" s="273"/>
      <c r="QI107" s="273"/>
      <c r="QJ107" s="273"/>
      <c r="QK107" s="273"/>
      <c r="QL107" s="273"/>
      <c r="QM107" s="273"/>
      <c r="QN107" s="273"/>
      <c r="QO107" s="273"/>
      <c r="QP107" s="273"/>
      <c r="QQ107" s="273"/>
      <c r="QR107" s="273"/>
      <c r="QS107" s="273"/>
      <c r="QT107" s="273"/>
      <c r="QU107" s="273"/>
      <c r="QV107" s="273"/>
      <c r="QW107" s="273"/>
      <c r="QX107" s="273"/>
      <c r="QY107" s="273"/>
      <c r="QZ107" s="273"/>
      <c r="RA107" s="273"/>
      <c r="RB107" s="273"/>
      <c r="RC107" s="273"/>
      <c r="RD107" s="273"/>
      <c r="RE107" s="273"/>
      <c r="RF107" s="273"/>
      <c r="RG107" s="273"/>
      <c r="RH107" s="273"/>
      <c r="RI107" s="273"/>
      <c r="RJ107" s="273"/>
      <c r="RK107" s="273"/>
      <c r="RL107" s="273"/>
      <c r="RM107" s="273"/>
      <c r="RN107" s="273"/>
      <c r="RO107" s="273"/>
      <c r="RP107" s="273"/>
      <c r="RQ107" s="273"/>
      <c r="RR107" s="273"/>
      <c r="RS107" s="273"/>
      <c r="RT107" s="273"/>
      <c r="RU107" s="273"/>
      <c r="RV107" s="273"/>
      <c r="RW107" s="273"/>
      <c r="RX107" s="273"/>
      <c r="RY107" s="273"/>
      <c r="RZ107" s="273"/>
      <c r="SA107" s="273"/>
      <c r="SB107" s="273"/>
      <c r="SC107" s="273"/>
      <c r="SD107" s="273"/>
      <c r="SE107" s="273"/>
      <c r="SF107" s="273"/>
      <c r="SG107" s="273"/>
      <c r="SH107" s="273"/>
      <c r="SI107" s="273"/>
      <c r="SJ107" s="273"/>
      <c r="SK107" s="273"/>
      <c r="SL107" s="273"/>
      <c r="SM107" s="273"/>
      <c r="SN107" s="273"/>
      <c r="SO107" s="273"/>
      <c r="SP107" s="273"/>
      <c r="SQ107" s="273"/>
      <c r="SR107" s="273"/>
      <c r="SS107" s="273"/>
      <c r="ST107" s="273"/>
      <c r="SU107" s="273"/>
      <c r="SV107" s="273"/>
      <c r="SW107" s="273"/>
      <c r="SX107" s="273"/>
      <c r="SY107" s="273"/>
      <c r="SZ107" s="273"/>
      <c r="TA107" s="273"/>
      <c r="TB107" s="273"/>
      <c r="TC107" s="273"/>
      <c r="TD107" s="273"/>
      <c r="TE107" s="273"/>
      <c r="TF107" s="273"/>
      <c r="TG107" s="273"/>
      <c r="TH107" s="273"/>
      <c r="TI107" s="273"/>
      <c r="TJ107" s="273"/>
      <c r="TK107" s="273"/>
      <c r="TL107" s="273"/>
      <c r="TM107" s="273"/>
      <c r="TN107" s="273"/>
      <c r="TO107" s="273"/>
      <c r="TP107" s="273"/>
      <c r="TQ107" s="273"/>
      <c r="TR107" s="273"/>
      <c r="TS107" s="273"/>
      <c r="TT107" s="273"/>
      <c r="TU107" s="273"/>
      <c r="TV107" s="273"/>
      <c r="TW107" s="273"/>
      <c r="TX107" s="273"/>
      <c r="TY107" s="273"/>
      <c r="TZ107" s="273"/>
      <c r="UA107" s="273"/>
      <c r="UB107" s="273"/>
      <c r="UC107" s="273"/>
      <c r="UD107" s="273"/>
      <c r="UE107" s="273"/>
      <c r="UF107" s="273"/>
      <c r="UG107" s="273"/>
      <c r="UH107" s="273"/>
      <c r="UI107" s="273"/>
      <c r="UJ107" s="273"/>
      <c r="UK107" s="273"/>
      <c r="UL107" s="273"/>
      <c r="UM107" s="273"/>
      <c r="UN107" s="273"/>
      <c r="UO107" s="273"/>
      <c r="UP107" s="273"/>
      <c r="UQ107" s="273"/>
      <c r="UR107" s="273"/>
      <c r="US107" s="273"/>
      <c r="UT107" s="273"/>
      <c r="UU107" s="273"/>
      <c r="UV107" s="273"/>
      <c r="UW107" s="273"/>
      <c r="UX107" s="273"/>
      <c r="UY107" s="273"/>
      <c r="UZ107" s="273"/>
      <c r="VA107" s="273"/>
      <c r="VB107" s="273"/>
      <c r="VC107" s="273"/>
      <c r="VD107" s="273"/>
      <c r="VE107" s="273"/>
      <c r="VF107" s="273"/>
      <c r="VG107" s="273"/>
      <c r="VH107" s="273"/>
      <c r="VI107" s="273"/>
      <c r="VJ107" s="273"/>
      <c r="VK107" s="273"/>
      <c r="VL107" s="273"/>
      <c r="VM107" s="273"/>
      <c r="VN107" s="273"/>
      <c r="VO107" s="273"/>
      <c r="VP107" s="273"/>
      <c r="VQ107" s="273"/>
      <c r="VR107" s="273"/>
      <c r="VS107" s="273"/>
      <c r="VT107" s="273"/>
      <c r="VU107" s="273"/>
      <c r="VV107" s="273"/>
      <c r="VW107" s="273"/>
      <c r="VX107" s="273"/>
      <c r="VY107" s="273"/>
      <c r="VZ107" s="273"/>
      <c r="WA107" s="273"/>
      <c r="WB107" s="273"/>
      <c r="WC107" s="273"/>
      <c r="WD107" s="273"/>
      <c r="WE107" s="273"/>
      <c r="WF107" s="273"/>
      <c r="WG107" s="273"/>
      <c r="WH107" s="273"/>
      <c r="WI107" s="273"/>
      <c r="WJ107" s="273"/>
      <c r="WK107" s="273"/>
      <c r="WL107" s="273"/>
      <c r="WM107" s="273"/>
      <c r="WN107" s="273"/>
      <c r="WO107" s="273"/>
      <c r="WP107" s="273"/>
      <c r="WQ107" s="273"/>
      <c r="WR107" s="273"/>
      <c r="WS107" s="273"/>
      <c r="WT107" s="273"/>
      <c r="WU107" s="273"/>
      <c r="WV107" s="273"/>
      <c r="WW107" s="273"/>
      <c r="WX107" s="273"/>
      <c r="WY107" s="273"/>
      <c r="WZ107" s="273"/>
      <c r="XA107" s="273"/>
      <c r="XB107" s="273"/>
      <c r="XC107" s="273"/>
      <c r="XD107" s="273"/>
      <c r="XE107" s="273"/>
      <c r="XF107" s="273"/>
      <c r="XG107" s="273"/>
      <c r="XH107" s="273"/>
      <c r="XI107" s="273"/>
      <c r="XJ107" s="273"/>
      <c r="XK107" s="273"/>
      <c r="XL107" s="273"/>
      <c r="XM107" s="273"/>
      <c r="XN107" s="273"/>
      <c r="XO107" s="273"/>
      <c r="XP107" s="273"/>
      <c r="XQ107" s="273"/>
      <c r="XR107" s="273"/>
      <c r="XS107" s="273"/>
      <c r="XT107" s="273"/>
      <c r="XU107" s="273"/>
      <c r="XV107" s="273"/>
      <c r="XW107" s="273"/>
      <c r="XX107" s="273"/>
      <c r="XY107" s="273"/>
      <c r="XZ107" s="273"/>
      <c r="YA107" s="273"/>
      <c r="YB107" s="273"/>
      <c r="YC107" s="273"/>
      <c r="YD107" s="273"/>
      <c r="YE107" s="273"/>
      <c r="YF107" s="273"/>
      <c r="YG107" s="273"/>
      <c r="YH107" s="273"/>
      <c r="YI107" s="273"/>
      <c r="YJ107" s="273"/>
      <c r="YK107" s="273"/>
      <c r="YL107" s="273"/>
      <c r="YM107" s="273"/>
      <c r="YN107" s="273"/>
      <c r="YO107" s="273"/>
      <c r="YP107" s="273"/>
      <c r="YQ107" s="273"/>
      <c r="YR107" s="273"/>
      <c r="YS107" s="273"/>
      <c r="YT107" s="273"/>
      <c r="YU107" s="273"/>
      <c r="YV107" s="273"/>
      <c r="YW107" s="273"/>
      <c r="YX107" s="273"/>
      <c r="YY107" s="273"/>
      <c r="YZ107" s="273"/>
      <c r="ZA107" s="273"/>
      <c r="ZB107" s="273"/>
      <c r="ZC107" s="273"/>
      <c r="ZD107" s="273"/>
      <c r="ZE107" s="273"/>
      <c r="ZF107" s="273"/>
      <c r="ZG107" s="273"/>
      <c r="ZH107" s="273"/>
      <c r="ZI107" s="273"/>
      <c r="ZJ107" s="273"/>
      <c r="ZK107" s="273"/>
      <c r="ZL107" s="273"/>
      <c r="ZM107" s="273"/>
      <c r="ZN107" s="273"/>
      <c r="ZO107" s="273"/>
      <c r="ZP107" s="273"/>
      <c r="ZQ107" s="273"/>
      <c r="ZR107" s="273"/>
      <c r="ZS107" s="273"/>
      <c r="ZT107" s="273"/>
      <c r="ZU107" s="273"/>
      <c r="ZV107" s="273"/>
      <c r="ZW107" s="273"/>
      <c r="ZX107" s="273"/>
      <c r="ZY107" s="273"/>
      <c r="ZZ107" s="273"/>
      <c r="AAA107" s="273"/>
      <c r="AAB107" s="273"/>
      <c r="AAC107" s="273"/>
      <c r="AAD107" s="273"/>
      <c r="AAE107" s="273"/>
      <c r="AAF107" s="273"/>
      <c r="AAG107" s="273"/>
      <c r="AAH107" s="273"/>
      <c r="AAI107" s="273"/>
      <c r="AAJ107" s="273"/>
      <c r="AAK107" s="273"/>
      <c r="AAL107" s="273"/>
      <c r="AAM107" s="273"/>
      <c r="AAN107" s="273"/>
      <c r="AAO107" s="273"/>
      <c r="AAP107" s="273"/>
      <c r="AAQ107" s="273"/>
      <c r="AAR107" s="273"/>
      <c r="AAS107" s="273"/>
      <c r="AAT107" s="273"/>
      <c r="AAU107" s="273"/>
      <c r="AAV107" s="273"/>
      <c r="AAW107" s="273"/>
      <c r="AAX107" s="273"/>
      <c r="AAY107" s="273"/>
      <c r="AAZ107" s="273"/>
      <c r="ABA107" s="273"/>
      <c r="ABB107" s="273"/>
      <c r="ABC107" s="273"/>
      <c r="ABD107" s="273"/>
      <c r="ABE107" s="273"/>
      <c r="ABF107" s="273"/>
      <c r="ABG107" s="273"/>
      <c r="ABH107" s="273"/>
      <c r="ABI107" s="273"/>
      <c r="ABJ107" s="273"/>
      <c r="ABK107" s="273"/>
      <c r="ABL107" s="273"/>
      <c r="ABM107" s="273"/>
      <c r="ABN107" s="273"/>
      <c r="ABO107" s="273"/>
      <c r="ABP107" s="273"/>
      <c r="ABQ107" s="273"/>
      <c r="ABR107" s="273"/>
      <c r="ABS107" s="273"/>
      <c r="ABT107" s="273"/>
      <c r="ABU107" s="273"/>
      <c r="ABV107" s="273"/>
      <c r="ABW107" s="273"/>
      <c r="ABX107" s="273"/>
      <c r="ABY107" s="273"/>
      <c r="ABZ107" s="273"/>
      <c r="ACA107" s="273"/>
      <c r="ACB107" s="273"/>
      <c r="ACC107" s="273"/>
      <c r="ACD107" s="273"/>
      <c r="ACE107" s="273"/>
      <c r="ACF107" s="273"/>
      <c r="ACG107" s="273"/>
      <c r="ACH107" s="273"/>
      <c r="ACI107" s="273"/>
      <c r="ACJ107" s="273"/>
      <c r="ACK107" s="273"/>
      <c r="ACL107" s="273"/>
      <c r="ACM107" s="273"/>
      <c r="ACN107" s="273"/>
      <c r="ACO107" s="273"/>
      <c r="ACP107" s="273"/>
      <c r="ACQ107" s="273"/>
      <c r="ACR107" s="273"/>
      <c r="ACS107" s="273"/>
      <c r="ACT107" s="273"/>
      <c r="ACU107" s="273"/>
      <c r="ACV107" s="273"/>
      <c r="ACW107" s="273"/>
      <c r="ACX107" s="273"/>
      <c r="ACY107" s="273"/>
      <c r="ACZ107" s="273"/>
      <c r="ADA107" s="273"/>
      <c r="ADB107" s="273"/>
      <c r="ADC107" s="273"/>
      <c r="ADD107" s="273"/>
      <c r="ADE107" s="273"/>
      <c r="ADF107" s="273"/>
      <c r="ADG107" s="273"/>
      <c r="ADH107" s="273"/>
      <c r="ADI107" s="273"/>
      <c r="ADJ107" s="273"/>
      <c r="ADK107" s="273"/>
      <c r="ADL107" s="273"/>
      <c r="ADM107" s="273"/>
      <c r="ADN107" s="273"/>
      <c r="ADO107" s="273"/>
      <c r="ADP107" s="273"/>
      <c r="ADQ107" s="273"/>
      <c r="ADR107" s="273"/>
      <c r="ADS107" s="273"/>
      <c r="ADT107" s="273"/>
      <c r="ADU107" s="273"/>
      <c r="ADV107" s="273"/>
      <c r="ADW107" s="273"/>
      <c r="ADX107" s="273"/>
      <c r="ADY107" s="273"/>
      <c r="ADZ107" s="273"/>
      <c r="AEA107" s="273"/>
      <c r="AEB107" s="273"/>
      <c r="AEC107" s="273"/>
      <c r="AED107" s="273"/>
      <c r="AEE107" s="273"/>
      <c r="AEF107" s="273"/>
      <c r="AEG107" s="273"/>
      <c r="AEH107" s="273"/>
      <c r="AEI107" s="273"/>
      <c r="AEJ107" s="273"/>
      <c r="AEK107" s="273"/>
      <c r="AEL107" s="273"/>
      <c r="AEM107" s="273"/>
      <c r="AEN107" s="273"/>
      <c r="AEO107" s="273"/>
      <c r="AEP107" s="273"/>
      <c r="AEQ107" s="273"/>
      <c r="AER107" s="273"/>
      <c r="AES107" s="273"/>
      <c r="AET107" s="273"/>
      <c r="AEU107" s="273"/>
      <c r="AEV107" s="273"/>
      <c r="AEW107" s="273"/>
      <c r="AEX107" s="273"/>
      <c r="AEY107" s="273"/>
      <c r="AEZ107" s="273"/>
      <c r="AFA107" s="273"/>
      <c r="AFB107" s="273"/>
      <c r="AFC107" s="273"/>
      <c r="AFD107" s="273"/>
      <c r="AFE107" s="273"/>
      <c r="AFF107" s="273"/>
      <c r="AFG107" s="273"/>
      <c r="AFH107" s="273"/>
      <c r="AFI107" s="273"/>
      <c r="AFJ107" s="273"/>
      <c r="AFK107" s="273"/>
      <c r="AFL107" s="273"/>
      <c r="AFM107" s="273"/>
      <c r="AFN107" s="273"/>
      <c r="AFO107" s="273"/>
      <c r="AFP107" s="273"/>
      <c r="AFQ107" s="273"/>
      <c r="AFR107" s="273"/>
      <c r="AFS107" s="273"/>
      <c r="AFT107" s="273"/>
      <c r="AFU107" s="273"/>
      <c r="AFV107" s="273"/>
      <c r="AFW107" s="273"/>
      <c r="AFX107" s="273"/>
      <c r="AFY107" s="273"/>
      <c r="AFZ107" s="273"/>
      <c r="AGA107" s="273"/>
      <c r="AGB107" s="273"/>
      <c r="AGC107" s="273"/>
      <c r="AGD107" s="273"/>
      <c r="AGE107" s="273"/>
      <c r="AGF107" s="273"/>
      <c r="AGG107" s="273"/>
      <c r="AGH107" s="273"/>
      <c r="AGI107" s="273"/>
      <c r="AGJ107" s="273"/>
      <c r="AGK107" s="273"/>
      <c r="AGL107" s="273"/>
      <c r="AGM107" s="273"/>
      <c r="AGN107" s="273"/>
      <c r="AGO107" s="273"/>
      <c r="AGP107" s="273"/>
      <c r="AGQ107" s="273"/>
      <c r="AGR107" s="273"/>
      <c r="AGS107" s="273"/>
      <c r="AGT107" s="273"/>
      <c r="AGU107" s="273"/>
      <c r="AGV107" s="273"/>
      <c r="AGW107" s="273"/>
      <c r="AGX107" s="273"/>
      <c r="AGY107" s="273"/>
      <c r="AGZ107" s="273"/>
      <c r="AHA107" s="273"/>
      <c r="AHB107" s="273"/>
      <c r="AHC107" s="273"/>
      <c r="AHD107" s="273"/>
      <c r="AHE107" s="273"/>
      <c r="AHF107" s="273"/>
      <c r="AHG107" s="273"/>
      <c r="AHH107" s="273"/>
      <c r="AHI107" s="273"/>
      <c r="AHJ107" s="273"/>
      <c r="AHK107" s="273"/>
      <c r="AHL107" s="273"/>
      <c r="AHM107" s="273"/>
      <c r="AHN107" s="273"/>
      <c r="AHO107" s="273"/>
      <c r="AHP107" s="273"/>
      <c r="AHQ107" s="273"/>
      <c r="AHR107" s="273"/>
      <c r="AHS107" s="273"/>
      <c r="AHT107" s="273"/>
      <c r="AHU107" s="273"/>
      <c r="AHV107" s="273"/>
      <c r="AHW107" s="273"/>
      <c r="AHX107" s="273"/>
      <c r="AHY107" s="273"/>
      <c r="AHZ107" s="273"/>
      <c r="AIA107" s="273"/>
      <c r="AIB107" s="273"/>
      <c r="AIC107" s="273"/>
      <c r="AID107" s="273"/>
      <c r="AIE107" s="273"/>
      <c r="AIF107" s="273"/>
      <c r="AIG107" s="273"/>
      <c r="AIH107" s="273"/>
      <c r="AII107" s="273"/>
      <c r="AIJ107" s="273"/>
      <c r="AIK107" s="273"/>
      <c r="AIL107" s="273"/>
      <c r="AIM107" s="273"/>
      <c r="AIN107" s="273"/>
      <c r="AIO107" s="273"/>
      <c r="AIP107" s="273"/>
      <c r="AIQ107" s="273"/>
      <c r="AIR107" s="273"/>
      <c r="AIS107" s="273"/>
      <c r="AIT107" s="273"/>
      <c r="AIU107" s="273"/>
      <c r="AIV107" s="273"/>
      <c r="AIW107" s="273"/>
      <c r="AIX107" s="273"/>
      <c r="AIY107" s="273"/>
      <c r="AIZ107" s="273"/>
      <c r="AJA107" s="273"/>
      <c r="AJB107" s="273"/>
      <c r="AJC107" s="273"/>
      <c r="AJD107" s="273"/>
      <c r="AJE107" s="273"/>
      <c r="AJF107" s="273"/>
      <c r="AJG107" s="273"/>
      <c r="AJH107" s="273"/>
      <c r="AJI107" s="273"/>
      <c r="AJJ107" s="273"/>
      <c r="AJK107" s="273"/>
      <c r="AJL107" s="273"/>
      <c r="AJM107" s="273"/>
      <c r="AJN107" s="273"/>
      <c r="AJO107" s="273"/>
      <c r="AJP107" s="273"/>
      <c r="AJQ107" s="273"/>
      <c r="AJR107" s="273"/>
      <c r="AJS107" s="273"/>
      <c r="AJT107" s="273"/>
      <c r="AJU107" s="273"/>
      <c r="AJV107" s="273"/>
      <c r="AJW107" s="273"/>
      <c r="AJX107" s="273"/>
      <c r="AJY107" s="273"/>
      <c r="AJZ107" s="273"/>
      <c r="AKA107" s="273"/>
      <c r="AKB107" s="273"/>
      <c r="AKC107" s="273"/>
      <c r="AKD107" s="273"/>
      <c r="AKE107" s="273"/>
      <c r="AKF107" s="273"/>
      <c r="AKG107" s="273"/>
      <c r="AKH107" s="273"/>
      <c r="AKI107" s="273"/>
      <c r="AKJ107" s="273"/>
      <c r="AKK107" s="273"/>
      <c r="AKL107" s="273"/>
      <c r="AKM107" s="273"/>
      <c r="AKN107" s="273"/>
      <c r="AKO107" s="273"/>
      <c r="AKP107" s="273"/>
      <c r="AKQ107" s="273"/>
      <c r="AKR107" s="273"/>
      <c r="AKS107" s="273"/>
      <c r="AKT107" s="273"/>
      <c r="AKU107" s="273"/>
      <c r="AKV107" s="273"/>
      <c r="AKW107" s="273"/>
      <c r="AKX107" s="273"/>
      <c r="AKY107" s="273"/>
      <c r="AKZ107" s="273"/>
      <c r="ALA107" s="273"/>
      <c r="ALB107" s="273"/>
      <c r="ALC107" s="273"/>
      <c r="ALD107" s="273"/>
      <c r="ALE107" s="273"/>
      <c r="ALF107" s="273"/>
      <c r="ALG107" s="273"/>
      <c r="ALH107" s="273"/>
      <c r="ALI107" s="273"/>
      <c r="ALJ107" s="273"/>
      <c r="ALK107" s="273"/>
      <c r="ALL107" s="273"/>
      <c r="ALM107" s="273"/>
      <c r="ALN107" s="273"/>
      <c r="ALO107" s="273"/>
      <c r="ALP107" s="273"/>
      <c r="ALQ107" s="273"/>
      <c r="ALR107" s="273"/>
      <c r="ALS107" s="273"/>
      <c r="ALT107" s="273"/>
      <c r="ALU107" s="273"/>
      <c r="ALV107" s="273"/>
      <c r="ALW107" s="273"/>
      <c r="ALX107" s="273"/>
      <c r="ALY107" s="273"/>
      <c r="ALZ107" s="273"/>
      <c r="AMA107" s="273"/>
      <c r="AMB107" s="273"/>
      <c r="AMC107" s="273"/>
      <c r="AMD107" s="273"/>
      <c r="AME107" s="273"/>
      <c r="AMF107" s="273"/>
      <c r="AMG107" s="273"/>
      <c r="AMH107" s="273"/>
      <c r="AMI107" s="273"/>
      <c r="AMJ107" s="273"/>
    </row>
    <row r="108" spans="1:1024" s="332" customFormat="1" ht="22.5" customHeight="1" x14ac:dyDescent="0.2">
      <c r="A108" s="341">
        <v>97</v>
      </c>
      <c r="B108" s="385"/>
      <c r="C108" s="379"/>
      <c r="D108" s="318" t="s">
        <v>198</v>
      </c>
      <c r="E108" s="344"/>
      <c r="F108" s="387"/>
      <c r="G108" s="387"/>
      <c r="H108" s="388"/>
      <c r="I108" s="388"/>
      <c r="J108" s="389"/>
      <c r="K108" s="388"/>
      <c r="L108" s="388"/>
      <c r="M108" s="388"/>
      <c r="N108" s="388"/>
      <c r="O108" s="389"/>
      <c r="P108" s="389"/>
      <c r="Q108" s="389"/>
      <c r="R108" s="367"/>
      <c r="S108" s="351"/>
      <c r="T108" s="362">
        <v>97</v>
      </c>
      <c r="U108" s="410" t="s">
        <v>198</v>
      </c>
      <c r="V108" s="388"/>
      <c r="W108" s="387"/>
      <c r="X108" s="387"/>
      <c r="Y108" s="388"/>
      <c r="Z108" s="388"/>
      <c r="AA108" s="389"/>
      <c r="AB108" s="388"/>
      <c r="AC108" s="388"/>
      <c r="AD108" s="388"/>
      <c r="AE108" s="388"/>
      <c r="AF108" s="388"/>
      <c r="AG108" s="388"/>
      <c r="AH108" s="388"/>
      <c r="AI108" s="388"/>
      <c r="AJ108" s="388"/>
      <c r="AK108" s="388"/>
      <c r="AL108" s="388"/>
      <c r="AM108" s="388"/>
      <c r="AN108" s="388"/>
      <c r="AO108" s="388"/>
      <c r="AP108" s="388"/>
      <c r="AQ108" s="388"/>
      <c r="AR108" s="388"/>
      <c r="AS108" s="388"/>
      <c r="AT108" s="388"/>
      <c r="AU108" s="388"/>
      <c r="AV108" s="388"/>
      <c r="AW108" s="388"/>
      <c r="AX108" s="388"/>
      <c r="AY108" s="388"/>
      <c r="AZ108" s="388"/>
      <c r="BA108" s="388"/>
      <c r="BB108" s="388"/>
      <c r="BC108" s="388"/>
      <c r="BD108" s="388"/>
      <c r="BE108" s="388"/>
    </row>
    <row r="109" spans="1:1024" ht="27.75" customHeight="1" x14ac:dyDescent="0.2">
      <c r="A109" s="341">
        <v>95</v>
      </c>
      <c r="B109" s="385">
        <v>24</v>
      </c>
      <c r="C109" s="368"/>
      <c r="D109" s="1627" t="s">
        <v>112</v>
      </c>
      <c r="E109" s="344" t="s">
        <v>49</v>
      </c>
      <c r="F109" s="383"/>
      <c r="G109" s="383"/>
      <c r="H109" s="359"/>
      <c r="I109" s="359"/>
      <c r="J109" s="400"/>
      <c r="K109" s="348"/>
      <c r="L109" s="348"/>
      <c r="M109" s="348"/>
      <c r="N109" s="348"/>
      <c r="O109" s="348"/>
      <c r="P109" s="349"/>
      <c r="Q109" s="349"/>
      <c r="R109" s="367"/>
      <c r="S109" s="351"/>
      <c r="T109" s="362">
        <v>98</v>
      </c>
      <c r="U109" s="1626" t="s">
        <v>112</v>
      </c>
      <c r="V109" s="363" t="s">
        <v>49</v>
      </c>
      <c r="W109" s="383"/>
      <c r="X109" s="383"/>
      <c r="Y109" s="359"/>
      <c r="Z109" s="359"/>
      <c r="AA109" s="400"/>
      <c r="AB109" s="382"/>
      <c r="AC109" s="355"/>
      <c r="AD109" s="355"/>
      <c r="AE109" s="356"/>
      <c r="AF109" s="381"/>
      <c r="AG109" s="381"/>
      <c r="AH109" s="381"/>
      <c r="AI109" s="381"/>
      <c r="AJ109" s="381"/>
      <c r="AK109" s="381"/>
      <c r="AL109" s="381"/>
      <c r="AM109" s="381"/>
      <c r="AN109" s="381"/>
      <c r="AO109" s="381"/>
      <c r="AP109" s="381"/>
      <c r="AQ109" s="381"/>
      <c r="AR109" s="359"/>
      <c r="AS109" s="359"/>
      <c r="AT109" s="359"/>
      <c r="AU109" s="359"/>
      <c r="AV109" s="359"/>
      <c r="AW109" s="359"/>
      <c r="AX109" s="359"/>
      <c r="AY109" s="359"/>
      <c r="AZ109" s="382"/>
      <c r="BA109" s="382"/>
      <c r="BB109" s="382"/>
      <c r="BC109" s="382"/>
      <c r="BD109" s="355"/>
      <c r="BE109" s="355"/>
      <c r="BF109" s="273"/>
    </row>
    <row r="110" spans="1:1024" ht="27.75" customHeight="1" x14ac:dyDescent="0.2">
      <c r="A110" s="341">
        <v>99</v>
      </c>
      <c r="B110" s="385">
        <v>12</v>
      </c>
      <c r="C110" s="368"/>
      <c r="D110" s="1627"/>
      <c r="E110" s="344" t="s">
        <v>50</v>
      </c>
      <c r="F110" s="383"/>
      <c r="G110" s="383"/>
      <c r="H110" s="359"/>
      <c r="I110" s="359"/>
      <c r="J110" s="384"/>
      <c r="K110" s="348"/>
      <c r="L110" s="348"/>
      <c r="M110" s="348"/>
      <c r="N110" s="348"/>
      <c r="O110" s="348"/>
      <c r="P110" s="349"/>
      <c r="Q110" s="349"/>
      <c r="R110" s="367"/>
      <c r="S110" s="351"/>
      <c r="T110" s="362">
        <v>99</v>
      </c>
      <c r="U110" s="1626"/>
      <c r="V110" s="363" t="s">
        <v>50</v>
      </c>
      <c r="W110" s="383"/>
      <c r="X110" s="383"/>
      <c r="Y110" s="359"/>
      <c r="Z110" s="359"/>
      <c r="AA110" s="384"/>
      <c r="AB110" s="382"/>
      <c r="AC110" s="355"/>
      <c r="AD110" s="355"/>
      <c r="AE110" s="356"/>
      <c r="AF110" s="381"/>
      <c r="AG110" s="381"/>
      <c r="AH110" s="381"/>
      <c r="AI110" s="381"/>
      <c r="AJ110" s="381"/>
      <c r="AK110" s="381"/>
      <c r="AL110" s="381"/>
      <c r="AM110" s="381"/>
      <c r="AN110" s="381"/>
      <c r="AO110" s="381"/>
      <c r="AP110" s="381"/>
      <c r="AQ110" s="381"/>
      <c r="AR110" s="359"/>
      <c r="AS110" s="359"/>
      <c r="AT110" s="359"/>
      <c r="AU110" s="359"/>
      <c r="AV110" s="359"/>
      <c r="AW110" s="359"/>
      <c r="AX110" s="359"/>
      <c r="AY110" s="359"/>
      <c r="AZ110" s="382"/>
      <c r="BA110" s="382"/>
      <c r="BB110" s="382"/>
      <c r="BC110" s="382"/>
      <c r="BD110" s="355"/>
      <c r="BE110" s="355"/>
      <c r="BF110" s="273"/>
    </row>
    <row r="111" spans="1:1024" ht="27.75" customHeight="1" x14ac:dyDescent="0.2">
      <c r="A111" s="341">
        <v>100</v>
      </c>
      <c r="B111" s="385">
        <v>24</v>
      </c>
      <c r="C111" s="368"/>
      <c r="D111" s="1627" t="s">
        <v>113</v>
      </c>
      <c r="E111" s="344" t="s">
        <v>49</v>
      </c>
      <c r="F111" s="383"/>
      <c r="G111" s="383"/>
      <c r="H111" s="359"/>
      <c r="I111" s="359"/>
      <c r="J111" s="384"/>
      <c r="K111" s="348"/>
      <c r="L111" s="348"/>
      <c r="M111" s="348"/>
      <c r="N111" s="348"/>
      <c r="O111" s="348"/>
      <c r="P111" s="349"/>
      <c r="Q111" s="349"/>
      <c r="R111" s="367"/>
      <c r="S111" s="351"/>
      <c r="T111" s="362">
        <v>100</v>
      </c>
      <c r="U111" s="1626" t="s">
        <v>113</v>
      </c>
      <c r="V111" s="363" t="s">
        <v>49</v>
      </c>
      <c r="W111" s="383"/>
      <c r="X111" s="383"/>
      <c r="Y111" s="359"/>
      <c r="Z111" s="359"/>
      <c r="AA111" s="384"/>
      <c r="AB111" s="382"/>
      <c r="AC111" s="355"/>
      <c r="AD111" s="355"/>
      <c r="AE111" s="356"/>
      <c r="AF111" s="381"/>
      <c r="AG111" s="381"/>
      <c r="AH111" s="381"/>
      <c r="AI111" s="381"/>
      <c r="AJ111" s="381"/>
      <c r="AK111" s="381"/>
      <c r="AL111" s="381"/>
      <c r="AM111" s="381"/>
      <c r="AN111" s="381"/>
      <c r="AO111" s="381"/>
      <c r="AP111" s="381"/>
      <c r="AQ111" s="381"/>
      <c r="AR111" s="359"/>
      <c r="AS111" s="359"/>
      <c r="AT111" s="359"/>
      <c r="AU111" s="359"/>
      <c r="AV111" s="359"/>
      <c r="AW111" s="359"/>
      <c r="AX111" s="359"/>
      <c r="AY111" s="359"/>
      <c r="AZ111" s="411"/>
      <c r="BA111" s="411"/>
      <c r="BB111" s="411"/>
      <c r="BC111" s="411"/>
      <c r="BD111" s="355"/>
      <c r="BE111" s="355"/>
      <c r="BF111" s="273"/>
    </row>
    <row r="112" spans="1:1024" ht="27.75" customHeight="1" x14ac:dyDescent="0.2">
      <c r="A112" s="341">
        <v>101</v>
      </c>
      <c r="B112" s="385">
        <v>8</v>
      </c>
      <c r="C112" s="368"/>
      <c r="D112" s="1627"/>
      <c r="E112" s="344" t="s">
        <v>50</v>
      </c>
      <c r="F112" s="383"/>
      <c r="G112" s="383"/>
      <c r="H112" s="359"/>
      <c r="I112" s="359"/>
      <c r="J112" s="384"/>
      <c r="K112" s="348"/>
      <c r="L112" s="348"/>
      <c r="M112" s="348"/>
      <c r="N112" s="348"/>
      <c r="O112" s="348"/>
      <c r="P112" s="349"/>
      <c r="Q112" s="349"/>
      <c r="R112" s="367"/>
      <c r="S112" s="351"/>
      <c r="T112" s="362">
        <v>101</v>
      </c>
      <c r="U112" s="1626"/>
      <c r="V112" s="363" t="s">
        <v>50</v>
      </c>
      <c r="W112" s="383"/>
      <c r="X112" s="383"/>
      <c r="Y112" s="359"/>
      <c r="Z112" s="359"/>
      <c r="AA112" s="384"/>
      <c r="AB112" s="382"/>
      <c r="AC112" s="355"/>
      <c r="AD112" s="355"/>
      <c r="AE112" s="356"/>
      <c r="AF112" s="381"/>
      <c r="AG112" s="381"/>
      <c r="AH112" s="381"/>
      <c r="AI112" s="381"/>
      <c r="AJ112" s="381"/>
      <c r="AK112" s="381"/>
      <c r="AL112" s="381"/>
      <c r="AM112" s="381"/>
      <c r="AN112" s="381"/>
      <c r="AO112" s="381"/>
      <c r="AP112" s="381"/>
      <c r="AQ112" s="381"/>
      <c r="AR112" s="359"/>
      <c r="AS112" s="359"/>
      <c r="AT112" s="400"/>
      <c r="AU112" s="400"/>
      <c r="AV112" s="359"/>
      <c r="AW112" s="359"/>
      <c r="AX112" s="400"/>
      <c r="AY112" s="400"/>
      <c r="AZ112" s="382"/>
      <c r="BA112" s="382"/>
      <c r="BB112" s="382"/>
      <c r="BC112" s="382"/>
      <c r="BD112" s="355"/>
      <c r="BE112" s="355"/>
      <c r="BF112" s="273"/>
    </row>
    <row r="113" spans="1:58" ht="9.75" customHeight="1" x14ac:dyDescent="0.2">
      <c r="A113" s="341">
        <v>102</v>
      </c>
      <c r="B113" s="385"/>
      <c r="C113" s="368"/>
      <c r="D113" s="1623" t="s">
        <v>199</v>
      </c>
      <c r="E113" s="344" t="s">
        <v>49</v>
      </c>
      <c r="F113" s="383"/>
      <c r="G113" s="383"/>
      <c r="H113" s="359"/>
      <c r="I113" s="359"/>
      <c r="J113" s="384"/>
      <c r="K113" s="348"/>
      <c r="L113" s="348"/>
      <c r="M113" s="348"/>
      <c r="N113" s="348"/>
      <c r="O113" s="348"/>
      <c r="P113" s="349"/>
      <c r="Q113" s="349"/>
      <c r="R113" s="367"/>
      <c r="S113" s="351"/>
      <c r="T113" s="362">
        <v>102</v>
      </c>
      <c r="U113" s="1624" t="s">
        <v>199</v>
      </c>
      <c r="V113" s="363" t="s">
        <v>49</v>
      </c>
      <c r="W113" s="383"/>
      <c r="X113" s="383"/>
      <c r="Y113" s="359"/>
      <c r="Z113" s="359"/>
      <c r="AA113" s="384"/>
      <c r="AB113" s="382"/>
      <c r="AC113" s="355"/>
      <c r="AD113" s="355"/>
      <c r="AE113" s="356"/>
      <c r="AF113" s="381"/>
      <c r="AG113" s="381"/>
      <c r="AH113" s="381"/>
      <c r="AI113" s="381"/>
      <c r="AJ113" s="381"/>
      <c r="AK113" s="381"/>
      <c r="AL113" s="381"/>
      <c r="AM113" s="381"/>
      <c r="AN113" s="381"/>
      <c r="AO113" s="381"/>
      <c r="AP113" s="381"/>
      <c r="AQ113" s="381"/>
      <c r="AR113" s="359"/>
      <c r="AS113" s="359"/>
      <c r="AT113" s="359"/>
      <c r="AU113" s="359"/>
      <c r="AV113" s="359"/>
      <c r="AW113" s="359"/>
      <c r="AX113" s="359"/>
      <c r="AY113" s="359"/>
      <c r="AZ113" s="382"/>
      <c r="BA113" s="382"/>
      <c r="BB113" s="382"/>
      <c r="BC113" s="382"/>
      <c r="BD113" s="355"/>
      <c r="BE113" s="355"/>
      <c r="BF113" s="273"/>
    </row>
    <row r="114" spans="1:58" ht="9.75" customHeight="1" x14ac:dyDescent="0.2">
      <c r="A114" s="341">
        <v>103</v>
      </c>
      <c r="B114" s="385"/>
      <c r="C114" s="368"/>
      <c r="D114" s="1623"/>
      <c r="E114" s="344" t="s">
        <v>50</v>
      </c>
      <c r="F114" s="383"/>
      <c r="G114" s="383"/>
      <c r="H114" s="359"/>
      <c r="I114" s="359"/>
      <c r="J114" s="384"/>
      <c r="K114" s="348"/>
      <c r="L114" s="348"/>
      <c r="M114" s="348"/>
      <c r="N114" s="348"/>
      <c r="O114" s="348"/>
      <c r="P114" s="349"/>
      <c r="Q114" s="349"/>
      <c r="R114" s="367"/>
      <c r="S114" s="351"/>
      <c r="T114" s="362">
        <v>103</v>
      </c>
      <c r="U114" s="1624"/>
      <c r="V114" s="363" t="s">
        <v>50</v>
      </c>
      <c r="W114" s="383"/>
      <c r="X114" s="383"/>
      <c r="Y114" s="359"/>
      <c r="Z114" s="359"/>
      <c r="AA114" s="384"/>
      <c r="AB114" s="382"/>
      <c r="AC114" s="355"/>
      <c r="AD114" s="355"/>
      <c r="AE114" s="356"/>
      <c r="AF114" s="381"/>
      <c r="AG114" s="381"/>
      <c r="AH114" s="381"/>
      <c r="AI114" s="381"/>
      <c r="AJ114" s="381"/>
      <c r="AK114" s="381"/>
      <c r="AL114" s="381"/>
      <c r="AM114" s="381"/>
      <c r="AN114" s="381"/>
      <c r="AO114" s="381"/>
      <c r="AP114" s="381"/>
      <c r="AQ114" s="381"/>
      <c r="AR114" s="359"/>
      <c r="AS114" s="359"/>
      <c r="AT114" s="359"/>
      <c r="AU114" s="359"/>
      <c r="AV114" s="359"/>
      <c r="AW114" s="359"/>
      <c r="AX114" s="359"/>
      <c r="AY114" s="359"/>
      <c r="AZ114" s="382"/>
      <c r="BA114" s="382"/>
      <c r="BB114" s="382"/>
      <c r="BC114" s="382"/>
      <c r="BD114" s="355"/>
      <c r="BE114" s="355"/>
      <c r="BF114" s="273"/>
    </row>
    <row r="115" spans="1:58" ht="10.5" customHeight="1" x14ac:dyDescent="0.2">
      <c r="A115" s="341">
        <v>104</v>
      </c>
      <c r="B115" s="385"/>
      <c r="C115" s="368"/>
      <c r="D115" s="1623" t="s">
        <v>115</v>
      </c>
      <c r="E115" s="344" t="s">
        <v>49</v>
      </c>
      <c r="F115" s="383"/>
      <c r="G115" s="383"/>
      <c r="H115" s="359"/>
      <c r="I115" s="359"/>
      <c r="J115" s="384"/>
      <c r="K115" s="348"/>
      <c r="L115" s="348"/>
      <c r="M115" s="348"/>
      <c r="N115" s="348"/>
      <c r="O115" s="348"/>
      <c r="P115" s="349"/>
      <c r="Q115" s="349"/>
      <c r="R115" s="367"/>
      <c r="S115" s="351"/>
      <c r="T115" s="362">
        <v>104</v>
      </c>
      <c r="U115" s="1624" t="s">
        <v>115</v>
      </c>
      <c r="V115" s="363" t="s">
        <v>49</v>
      </c>
      <c r="W115" s="383"/>
      <c r="X115" s="383"/>
      <c r="Y115" s="359"/>
      <c r="Z115" s="359"/>
      <c r="AA115" s="384"/>
      <c r="AB115" s="382"/>
      <c r="AC115" s="355"/>
      <c r="AD115" s="355"/>
      <c r="AE115" s="356"/>
      <c r="AF115" s="381"/>
      <c r="AG115" s="381"/>
      <c r="AH115" s="381"/>
      <c r="AI115" s="381"/>
      <c r="AJ115" s="381"/>
      <c r="AK115" s="381"/>
      <c r="AL115" s="381"/>
      <c r="AM115" s="381"/>
      <c r="AN115" s="381"/>
      <c r="AO115" s="381"/>
      <c r="AP115" s="381"/>
      <c r="AQ115" s="381"/>
      <c r="AR115" s="359"/>
      <c r="AS115" s="359"/>
      <c r="AT115" s="359"/>
      <c r="AU115" s="359"/>
      <c r="AV115" s="359"/>
      <c r="AW115" s="359"/>
      <c r="AX115" s="359"/>
      <c r="AY115" s="359"/>
      <c r="AZ115" s="382"/>
      <c r="BA115" s="382"/>
      <c r="BB115" s="382"/>
      <c r="BC115" s="382"/>
      <c r="BD115" s="355"/>
      <c r="BE115" s="355"/>
      <c r="BF115" s="273"/>
    </row>
    <row r="116" spans="1:58" ht="10.5" customHeight="1" x14ac:dyDescent="0.2">
      <c r="A116" s="341">
        <v>105</v>
      </c>
      <c r="B116" s="385"/>
      <c r="C116" s="368"/>
      <c r="D116" s="1623"/>
      <c r="E116" s="344" t="s">
        <v>50</v>
      </c>
      <c r="F116" s="383"/>
      <c r="G116" s="383"/>
      <c r="H116" s="359"/>
      <c r="I116" s="359"/>
      <c r="J116" s="384"/>
      <c r="K116" s="348"/>
      <c r="L116" s="348"/>
      <c r="M116" s="348"/>
      <c r="N116" s="348"/>
      <c r="O116" s="348"/>
      <c r="P116" s="349"/>
      <c r="Q116" s="349"/>
      <c r="R116" s="367"/>
      <c r="S116" s="351"/>
      <c r="T116" s="362">
        <v>105</v>
      </c>
      <c r="U116" s="1624"/>
      <c r="V116" s="363" t="s">
        <v>50</v>
      </c>
      <c r="W116" s="383"/>
      <c r="X116" s="383"/>
      <c r="Y116" s="359"/>
      <c r="Z116" s="359"/>
      <c r="AA116" s="384"/>
      <c r="AB116" s="382"/>
      <c r="AC116" s="355"/>
      <c r="AD116" s="355"/>
      <c r="AE116" s="356"/>
      <c r="AF116" s="381"/>
      <c r="AG116" s="381"/>
      <c r="AH116" s="381"/>
      <c r="AI116" s="381"/>
      <c r="AJ116" s="381"/>
      <c r="AK116" s="381"/>
      <c r="AL116" s="381"/>
      <c r="AM116" s="381"/>
      <c r="AN116" s="381"/>
      <c r="AO116" s="381"/>
      <c r="AP116" s="381"/>
      <c r="AQ116" s="381"/>
      <c r="AR116" s="359"/>
      <c r="AS116" s="359"/>
      <c r="AT116" s="359"/>
      <c r="AU116" s="359"/>
      <c r="AV116" s="359"/>
      <c r="AW116" s="359"/>
      <c r="AX116" s="359"/>
      <c r="AY116" s="359"/>
      <c r="AZ116" s="382"/>
      <c r="BA116" s="382"/>
      <c r="BB116" s="382"/>
      <c r="BC116" s="382"/>
      <c r="BD116" s="355"/>
      <c r="BE116" s="355"/>
      <c r="BF116" s="273"/>
    </row>
    <row r="117" spans="1:58" ht="11.25" customHeight="1" x14ac:dyDescent="0.2">
      <c r="A117" s="341">
        <v>106</v>
      </c>
      <c r="B117" s="385"/>
      <c r="C117" s="368"/>
      <c r="D117" s="1623" t="s">
        <v>116</v>
      </c>
      <c r="E117" s="344" t="s">
        <v>49</v>
      </c>
      <c r="F117" s="383"/>
      <c r="G117" s="383"/>
      <c r="H117" s="359"/>
      <c r="I117" s="359"/>
      <c r="J117" s="384"/>
      <c r="K117" s="348"/>
      <c r="L117" s="348"/>
      <c r="M117" s="348"/>
      <c r="N117" s="348"/>
      <c r="O117" s="348"/>
      <c r="P117" s="349"/>
      <c r="Q117" s="349"/>
      <c r="R117" s="367"/>
      <c r="S117" s="351"/>
      <c r="T117" s="362">
        <v>106</v>
      </c>
      <c r="U117" s="1624" t="s">
        <v>116</v>
      </c>
      <c r="V117" s="363" t="s">
        <v>49</v>
      </c>
      <c r="W117" s="383"/>
      <c r="X117" s="383"/>
      <c r="Y117" s="359"/>
      <c r="Z117" s="359"/>
      <c r="AA117" s="384"/>
      <c r="AB117" s="382"/>
      <c r="AC117" s="355"/>
      <c r="AD117" s="355"/>
      <c r="AE117" s="356"/>
      <c r="AF117" s="381"/>
      <c r="AG117" s="381"/>
      <c r="AH117" s="381"/>
      <c r="AI117" s="381"/>
      <c r="AJ117" s="381"/>
      <c r="AK117" s="381"/>
      <c r="AL117" s="381"/>
      <c r="AM117" s="381"/>
      <c r="AN117" s="381"/>
      <c r="AO117" s="381"/>
      <c r="AP117" s="381"/>
      <c r="AQ117" s="381"/>
      <c r="AR117" s="359"/>
      <c r="AS117" s="359"/>
      <c r="AT117" s="359"/>
      <c r="AU117" s="359"/>
      <c r="AV117" s="359"/>
      <c r="AW117" s="359"/>
      <c r="AX117" s="359"/>
      <c r="AY117" s="359"/>
      <c r="AZ117" s="382"/>
      <c r="BA117" s="382"/>
      <c r="BB117" s="382"/>
      <c r="BC117" s="382"/>
      <c r="BD117" s="355"/>
      <c r="BE117" s="355"/>
      <c r="BF117" s="273"/>
    </row>
    <row r="118" spans="1:58" ht="11.25" customHeight="1" x14ac:dyDescent="0.2">
      <c r="A118" s="341">
        <v>107</v>
      </c>
      <c r="B118" s="385"/>
      <c r="C118" s="368"/>
      <c r="D118" s="1623"/>
      <c r="E118" s="344" t="s">
        <v>50</v>
      </c>
      <c r="F118" s="383"/>
      <c r="G118" s="383"/>
      <c r="H118" s="359"/>
      <c r="I118" s="359"/>
      <c r="J118" s="384"/>
      <c r="K118" s="348"/>
      <c r="L118" s="348"/>
      <c r="M118" s="348"/>
      <c r="N118" s="348"/>
      <c r="O118" s="348"/>
      <c r="P118" s="349"/>
      <c r="Q118" s="349"/>
      <c r="R118" s="367"/>
      <c r="S118" s="351"/>
      <c r="T118" s="362">
        <v>107</v>
      </c>
      <c r="U118" s="1624"/>
      <c r="V118" s="363" t="s">
        <v>50</v>
      </c>
      <c r="W118" s="383"/>
      <c r="X118" s="383"/>
      <c r="Y118" s="359"/>
      <c r="Z118" s="359"/>
      <c r="AA118" s="384"/>
      <c r="AB118" s="382"/>
      <c r="AC118" s="355"/>
      <c r="AD118" s="355"/>
      <c r="AE118" s="356"/>
      <c r="AF118" s="381"/>
      <c r="AG118" s="381"/>
      <c r="AH118" s="381"/>
      <c r="AI118" s="381"/>
      <c r="AJ118" s="381"/>
      <c r="AK118" s="381"/>
      <c r="AL118" s="381"/>
      <c r="AM118" s="381"/>
      <c r="AN118" s="381"/>
      <c r="AO118" s="381"/>
      <c r="AP118" s="381"/>
      <c r="AQ118" s="381"/>
      <c r="AR118" s="359"/>
      <c r="AS118" s="359"/>
      <c r="AT118" s="359"/>
      <c r="AU118" s="359"/>
      <c r="AV118" s="359"/>
      <c r="AW118" s="359"/>
      <c r="AX118" s="359"/>
      <c r="AY118" s="359"/>
      <c r="AZ118" s="382"/>
      <c r="BA118" s="382"/>
      <c r="BB118" s="382"/>
      <c r="BC118" s="382"/>
      <c r="BD118" s="355"/>
      <c r="BE118" s="355"/>
      <c r="BF118" s="273"/>
    </row>
    <row r="119" spans="1:58" ht="12" customHeight="1" x14ac:dyDescent="0.2">
      <c r="A119" s="341">
        <v>108</v>
      </c>
      <c r="B119" s="385"/>
      <c r="C119" s="368"/>
      <c r="D119" s="1623" t="s">
        <v>117</v>
      </c>
      <c r="E119" s="344" t="s">
        <v>49</v>
      </c>
      <c r="F119" s="383"/>
      <c r="G119" s="383"/>
      <c r="H119" s="359"/>
      <c r="I119" s="359"/>
      <c r="J119" s="384"/>
      <c r="K119" s="348"/>
      <c r="L119" s="348"/>
      <c r="M119" s="348"/>
      <c r="N119" s="348"/>
      <c r="O119" s="348"/>
      <c r="P119" s="349"/>
      <c r="Q119" s="349"/>
      <c r="R119" s="367"/>
      <c r="S119" s="351"/>
      <c r="T119" s="362">
        <v>108</v>
      </c>
      <c r="U119" s="1626" t="s">
        <v>117</v>
      </c>
      <c r="V119" s="363" t="s">
        <v>49</v>
      </c>
      <c r="W119" s="383"/>
      <c r="X119" s="383"/>
      <c r="Y119" s="359"/>
      <c r="Z119" s="359"/>
      <c r="AA119" s="384"/>
      <c r="AB119" s="382"/>
      <c r="AC119" s="355"/>
      <c r="AD119" s="355"/>
      <c r="AE119" s="356"/>
      <c r="AF119" s="381"/>
      <c r="AG119" s="381"/>
      <c r="AH119" s="381"/>
      <c r="AI119" s="381"/>
      <c r="AJ119" s="381"/>
      <c r="AK119" s="381"/>
      <c r="AL119" s="381"/>
      <c r="AM119" s="381"/>
      <c r="AN119" s="381"/>
      <c r="AO119" s="381"/>
      <c r="AP119" s="381"/>
      <c r="AQ119" s="381"/>
      <c r="AR119" s="359"/>
      <c r="AS119" s="359"/>
      <c r="AT119" s="359"/>
      <c r="AU119" s="359"/>
      <c r="AV119" s="359"/>
      <c r="AW119" s="359"/>
      <c r="AX119" s="359"/>
      <c r="AY119" s="359"/>
      <c r="AZ119" s="382"/>
      <c r="BA119" s="382"/>
      <c r="BB119" s="382"/>
      <c r="BC119" s="382"/>
      <c r="BD119" s="355"/>
      <c r="BE119" s="355"/>
      <c r="BF119" s="273"/>
    </row>
    <row r="120" spans="1:58" ht="12" customHeight="1" x14ac:dyDescent="0.2">
      <c r="A120" s="341">
        <v>109</v>
      </c>
      <c r="B120" s="385"/>
      <c r="C120" s="368"/>
      <c r="D120" s="1623"/>
      <c r="E120" s="344" t="s">
        <v>50</v>
      </c>
      <c r="F120" s="383"/>
      <c r="G120" s="383"/>
      <c r="H120" s="359"/>
      <c r="I120" s="359"/>
      <c r="J120" s="384"/>
      <c r="K120" s="348"/>
      <c r="L120" s="348"/>
      <c r="M120" s="348"/>
      <c r="N120" s="348"/>
      <c r="O120" s="348"/>
      <c r="P120" s="349"/>
      <c r="Q120" s="349"/>
      <c r="R120" s="367"/>
      <c r="S120" s="351"/>
      <c r="T120" s="362">
        <v>109</v>
      </c>
      <c r="U120" s="1626"/>
      <c r="V120" s="363" t="s">
        <v>50</v>
      </c>
      <c r="W120" s="383"/>
      <c r="X120" s="383"/>
      <c r="Y120" s="359"/>
      <c r="Z120" s="359"/>
      <c r="AA120" s="384"/>
      <c r="AB120" s="382"/>
      <c r="AC120" s="355"/>
      <c r="AD120" s="355"/>
      <c r="AE120" s="356"/>
      <c r="AF120" s="381"/>
      <c r="AG120" s="381"/>
      <c r="AH120" s="381"/>
      <c r="AI120" s="381"/>
      <c r="AJ120" s="381"/>
      <c r="AK120" s="381"/>
      <c r="AL120" s="381"/>
      <c r="AM120" s="381"/>
      <c r="AN120" s="381"/>
      <c r="AO120" s="381"/>
      <c r="AP120" s="381"/>
      <c r="AQ120" s="381"/>
      <c r="AR120" s="359"/>
      <c r="AS120" s="359"/>
      <c r="AT120" s="359"/>
      <c r="AU120" s="359"/>
      <c r="AV120" s="359"/>
      <c r="AW120" s="359"/>
      <c r="AX120" s="359"/>
      <c r="AY120" s="359"/>
      <c r="AZ120" s="382"/>
      <c r="BA120" s="382"/>
      <c r="BB120" s="382"/>
      <c r="BC120" s="382"/>
      <c r="BD120" s="355"/>
      <c r="BE120" s="355"/>
      <c r="BF120" s="273"/>
    </row>
    <row r="121" spans="1:58" ht="12" customHeight="1" x14ac:dyDescent="0.2">
      <c r="A121" s="341">
        <v>110</v>
      </c>
      <c r="B121" s="385"/>
      <c r="C121" s="379"/>
      <c r="D121" s="1623" t="s">
        <v>118</v>
      </c>
      <c r="E121" s="344" t="s">
        <v>49</v>
      </c>
      <c r="F121" s="383"/>
      <c r="G121" s="383"/>
      <c r="H121" s="359"/>
      <c r="I121" s="359"/>
      <c r="J121" s="384"/>
      <c r="K121" s="348"/>
      <c r="L121" s="348"/>
      <c r="M121" s="348"/>
      <c r="N121" s="348"/>
      <c r="O121" s="348"/>
      <c r="P121" s="349"/>
      <c r="Q121" s="349"/>
      <c r="R121" s="367"/>
      <c r="S121" s="351"/>
      <c r="T121" s="362">
        <v>110</v>
      </c>
      <c r="U121" s="1626" t="s">
        <v>118</v>
      </c>
      <c r="V121" s="363" t="s">
        <v>49</v>
      </c>
      <c r="W121" s="383"/>
      <c r="X121" s="383"/>
      <c r="Y121" s="359"/>
      <c r="Z121" s="359"/>
      <c r="AA121" s="384"/>
      <c r="AB121" s="382"/>
      <c r="AC121" s="355"/>
      <c r="AD121" s="355"/>
      <c r="AE121" s="356"/>
      <c r="AF121" s="381"/>
      <c r="AG121" s="381"/>
      <c r="AH121" s="381"/>
      <c r="AI121" s="381"/>
      <c r="AJ121" s="381"/>
      <c r="AK121" s="381"/>
      <c r="AL121" s="381"/>
      <c r="AM121" s="381"/>
      <c r="AN121" s="381"/>
      <c r="AO121" s="381"/>
      <c r="AP121" s="381"/>
      <c r="AQ121" s="381"/>
      <c r="AR121" s="359"/>
      <c r="AS121" s="359"/>
      <c r="AT121" s="359"/>
      <c r="AU121" s="359"/>
      <c r="AV121" s="359"/>
      <c r="AW121" s="359"/>
      <c r="AX121" s="359"/>
      <c r="AY121" s="359"/>
      <c r="AZ121" s="382"/>
      <c r="BA121" s="382"/>
      <c r="BB121" s="382"/>
      <c r="BC121" s="382"/>
      <c r="BD121" s="355"/>
      <c r="BE121" s="355"/>
      <c r="BF121" s="273"/>
    </row>
    <row r="122" spans="1:58" ht="12" customHeight="1" x14ac:dyDescent="0.2">
      <c r="A122" s="341">
        <v>111</v>
      </c>
      <c r="B122" s="385"/>
      <c r="C122" s="379"/>
      <c r="D122" s="1623"/>
      <c r="E122" s="344" t="s">
        <v>50</v>
      </c>
      <c r="F122" s="383"/>
      <c r="G122" s="383"/>
      <c r="H122" s="359"/>
      <c r="I122" s="359"/>
      <c r="J122" s="384"/>
      <c r="K122" s="348"/>
      <c r="L122" s="348"/>
      <c r="M122" s="348"/>
      <c r="N122" s="348"/>
      <c r="O122" s="348"/>
      <c r="P122" s="349"/>
      <c r="Q122" s="349"/>
      <c r="R122" s="367"/>
      <c r="S122" s="351"/>
      <c r="T122" s="362">
        <v>111</v>
      </c>
      <c r="U122" s="1626"/>
      <c r="V122" s="363" t="s">
        <v>50</v>
      </c>
      <c r="W122" s="383"/>
      <c r="X122" s="383"/>
      <c r="Y122" s="359"/>
      <c r="Z122" s="359"/>
      <c r="AA122" s="384"/>
      <c r="AB122" s="382"/>
      <c r="AC122" s="355"/>
      <c r="AD122" s="355"/>
      <c r="AE122" s="356"/>
      <c r="AF122" s="381"/>
      <c r="AG122" s="381"/>
      <c r="AH122" s="381"/>
      <c r="AI122" s="381"/>
      <c r="AJ122" s="381"/>
      <c r="AK122" s="381"/>
      <c r="AL122" s="381"/>
      <c r="AM122" s="381"/>
      <c r="AN122" s="381"/>
      <c r="AO122" s="381"/>
      <c r="AP122" s="381"/>
      <c r="AQ122" s="381"/>
      <c r="AR122" s="359"/>
      <c r="AS122" s="359"/>
      <c r="AT122" s="359"/>
      <c r="AU122" s="359"/>
      <c r="AV122" s="359"/>
      <c r="AW122" s="359"/>
      <c r="AX122" s="359"/>
      <c r="AY122" s="359"/>
      <c r="AZ122" s="382"/>
      <c r="BA122" s="382"/>
      <c r="BB122" s="382"/>
      <c r="BC122" s="382"/>
      <c r="BD122" s="355"/>
      <c r="BE122" s="355"/>
      <c r="BF122" s="273"/>
    </row>
    <row r="123" spans="1:58" ht="9.75" customHeight="1" x14ac:dyDescent="0.2">
      <c r="A123" s="341">
        <v>112</v>
      </c>
      <c r="B123" s="385"/>
      <c r="C123" s="379"/>
      <c r="D123" s="1623" t="s">
        <v>200</v>
      </c>
      <c r="E123" s="344" t="s">
        <v>49</v>
      </c>
      <c r="F123" s="383"/>
      <c r="G123" s="383"/>
      <c r="H123" s="359"/>
      <c r="I123" s="359"/>
      <c r="J123" s="384"/>
      <c r="K123" s="348"/>
      <c r="L123" s="348"/>
      <c r="M123" s="348"/>
      <c r="N123" s="348"/>
      <c r="O123" s="348"/>
      <c r="P123" s="349"/>
      <c r="Q123" s="349"/>
      <c r="R123" s="367"/>
      <c r="S123" s="351"/>
      <c r="T123" s="362">
        <v>112</v>
      </c>
      <c r="U123" s="1626" t="s">
        <v>200</v>
      </c>
      <c r="V123" s="363" t="s">
        <v>49</v>
      </c>
      <c r="W123" s="383"/>
      <c r="X123" s="383"/>
      <c r="Y123" s="359"/>
      <c r="Z123" s="359"/>
      <c r="AA123" s="384"/>
      <c r="AB123" s="382"/>
      <c r="AC123" s="355"/>
      <c r="AD123" s="355"/>
      <c r="AE123" s="356"/>
      <c r="AF123" s="381"/>
      <c r="AG123" s="381"/>
      <c r="AH123" s="381"/>
      <c r="AI123" s="381"/>
      <c r="AJ123" s="381"/>
      <c r="AK123" s="381"/>
      <c r="AL123" s="381"/>
      <c r="AM123" s="381"/>
      <c r="AN123" s="381"/>
      <c r="AO123" s="381"/>
      <c r="AP123" s="381"/>
      <c r="AQ123" s="381"/>
      <c r="AR123" s="359"/>
      <c r="AS123" s="359"/>
      <c r="AT123" s="359"/>
      <c r="AU123" s="359"/>
      <c r="AV123" s="359"/>
      <c r="AW123" s="359"/>
      <c r="AX123" s="359"/>
      <c r="AY123" s="359"/>
      <c r="AZ123" s="411"/>
      <c r="BA123" s="411"/>
      <c r="BB123" s="411"/>
      <c r="BC123" s="411"/>
      <c r="BD123" s="355"/>
      <c r="BE123" s="355"/>
      <c r="BF123" s="273"/>
    </row>
    <row r="124" spans="1:58" ht="9.75" customHeight="1" x14ac:dyDescent="0.2">
      <c r="A124" s="341">
        <v>113</v>
      </c>
      <c r="B124" s="385"/>
      <c r="C124" s="379"/>
      <c r="D124" s="1623"/>
      <c r="E124" s="344" t="s">
        <v>50</v>
      </c>
      <c r="F124" s="383"/>
      <c r="G124" s="383"/>
      <c r="H124" s="359"/>
      <c r="I124" s="359"/>
      <c r="J124" s="384"/>
      <c r="K124" s="348"/>
      <c r="L124" s="348"/>
      <c r="M124" s="348"/>
      <c r="N124" s="348"/>
      <c r="O124" s="348"/>
      <c r="P124" s="349"/>
      <c r="Q124" s="349"/>
      <c r="R124" s="367"/>
      <c r="S124" s="351"/>
      <c r="T124" s="362">
        <v>113</v>
      </c>
      <c r="U124" s="1626"/>
      <c r="V124" s="363" t="s">
        <v>50</v>
      </c>
      <c r="W124" s="383"/>
      <c r="X124" s="383"/>
      <c r="Y124" s="359"/>
      <c r="Z124" s="359"/>
      <c r="AA124" s="384"/>
      <c r="AB124" s="382"/>
      <c r="AC124" s="355"/>
      <c r="AD124" s="355"/>
      <c r="AE124" s="356"/>
      <c r="AF124" s="381"/>
      <c r="AG124" s="381"/>
      <c r="AH124" s="381"/>
      <c r="AI124" s="381"/>
      <c r="AJ124" s="381"/>
      <c r="AK124" s="381"/>
      <c r="AL124" s="381"/>
      <c r="AM124" s="381"/>
      <c r="AN124" s="381"/>
      <c r="AO124" s="381"/>
      <c r="AP124" s="381"/>
      <c r="AQ124" s="381"/>
      <c r="AR124" s="400"/>
      <c r="AS124" s="400"/>
      <c r="AT124" s="400"/>
      <c r="AU124" s="400"/>
      <c r="AV124" s="400"/>
      <c r="AW124" s="400"/>
      <c r="AX124" s="400"/>
      <c r="AY124" s="400"/>
      <c r="AZ124" s="411"/>
      <c r="BA124" s="411"/>
      <c r="BB124" s="411"/>
      <c r="BC124" s="411"/>
      <c r="BD124" s="355"/>
      <c r="BE124" s="355"/>
      <c r="BF124" s="273"/>
    </row>
    <row r="125" spans="1:58" ht="9.75" customHeight="1" x14ac:dyDescent="0.2">
      <c r="A125" s="341">
        <v>114</v>
      </c>
      <c r="B125" s="385"/>
      <c r="C125" s="379"/>
      <c r="D125" s="1623" t="s">
        <v>120</v>
      </c>
      <c r="E125" s="344" t="s">
        <v>49</v>
      </c>
      <c r="F125" s="383"/>
      <c r="G125" s="383"/>
      <c r="H125" s="359"/>
      <c r="I125" s="359"/>
      <c r="J125" s="384"/>
      <c r="K125" s="348"/>
      <c r="L125" s="348"/>
      <c r="M125" s="348"/>
      <c r="N125" s="348"/>
      <c r="O125" s="348"/>
      <c r="P125" s="349"/>
      <c r="Q125" s="349"/>
      <c r="R125" s="367"/>
      <c r="S125" s="351"/>
      <c r="T125" s="362">
        <v>114</v>
      </c>
      <c r="U125" s="1626" t="s">
        <v>120</v>
      </c>
      <c r="V125" s="363" t="s">
        <v>49</v>
      </c>
      <c r="W125" s="383"/>
      <c r="X125" s="383"/>
      <c r="Y125" s="359"/>
      <c r="Z125" s="359"/>
      <c r="AA125" s="384"/>
      <c r="AB125" s="382"/>
      <c r="AC125" s="355"/>
      <c r="AD125" s="355"/>
      <c r="AE125" s="356"/>
      <c r="AF125" s="381"/>
      <c r="AG125" s="381"/>
      <c r="AH125" s="381"/>
      <c r="AI125" s="381"/>
      <c r="AJ125" s="381"/>
      <c r="AK125" s="381"/>
      <c r="AL125" s="381"/>
      <c r="AM125" s="381"/>
      <c r="AN125" s="381"/>
      <c r="AO125" s="381"/>
      <c r="AP125" s="381"/>
      <c r="AQ125" s="381"/>
      <c r="AR125" s="400"/>
      <c r="AS125" s="400"/>
      <c r="AT125" s="400"/>
      <c r="AU125" s="400"/>
      <c r="AV125" s="400"/>
      <c r="AW125" s="400"/>
      <c r="AX125" s="400"/>
      <c r="AY125" s="400"/>
      <c r="AZ125" s="411"/>
      <c r="BA125" s="411"/>
      <c r="BB125" s="411"/>
      <c r="BC125" s="411"/>
      <c r="BD125" s="355"/>
      <c r="BE125" s="355"/>
      <c r="BF125" s="273"/>
    </row>
    <row r="126" spans="1:58" ht="9.75" customHeight="1" x14ac:dyDescent="0.2">
      <c r="A126" s="341">
        <v>115</v>
      </c>
      <c r="B126" s="385"/>
      <c r="C126" s="379"/>
      <c r="D126" s="1623"/>
      <c r="E126" s="344" t="s">
        <v>50</v>
      </c>
      <c r="F126" s="383"/>
      <c r="G126" s="383"/>
      <c r="H126" s="359"/>
      <c r="I126" s="359"/>
      <c r="J126" s="384"/>
      <c r="K126" s="348"/>
      <c r="L126" s="348"/>
      <c r="M126" s="348"/>
      <c r="N126" s="348"/>
      <c r="O126" s="348"/>
      <c r="P126" s="349"/>
      <c r="Q126" s="349"/>
      <c r="R126" s="367"/>
      <c r="S126" s="351"/>
      <c r="T126" s="362">
        <v>115</v>
      </c>
      <c r="U126" s="1626"/>
      <c r="V126" s="363" t="s">
        <v>50</v>
      </c>
      <c r="W126" s="383"/>
      <c r="X126" s="383"/>
      <c r="Y126" s="359"/>
      <c r="Z126" s="359"/>
      <c r="AA126" s="384"/>
      <c r="AB126" s="382"/>
      <c r="AC126" s="355"/>
      <c r="AD126" s="355"/>
      <c r="AE126" s="356"/>
      <c r="AF126" s="381"/>
      <c r="AG126" s="381"/>
      <c r="AH126" s="381"/>
      <c r="AI126" s="381"/>
      <c r="AJ126" s="381"/>
      <c r="AK126" s="381"/>
      <c r="AL126" s="381"/>
      <c r="AM126" s="381"/>
      <c r="AN126" s="381"/>
      <c r="AO126" s="381"/>
      <c r="AP126" s="381"/>
      <c r="AQ126" s="381"/>
      <c r="AR126" s="400"/>
      <c r="AS126" s="400"/>
      <c r="AT126" s="400"/>
      <c r="AU126" s="400"/>
      <c r="AV126" s="400"/>
      <c r="AW126" s="400"/>
      <c r="AX126" s="400"/>
      <c r="AY126" s="400"/>
      <c r="AZ126" s="411"/>
      <c r="BA126" s="411"/>
      <c r="BB126" s="411"/>
      <c r="BC126" s="411"/>
      <c r="BD126" s="355"/>
      <c r="BE126" s="355"/>
      <c r="BF126" s="273"/>
    </row>
    <row r="127" spans="1:58" ht="12" customHeight="1" x14ac:dyDescent="0.2">
      <c r="A127" s="341">
        <v>116</v>
      </c>
      <c r="B127" s="385"/>
      <c r="C127" s="379"/>
      <c r="D127" s="1623" t="s">
        <v>121</v>
      </c>
      <c r="E127" s="344" t="s">
        <v>49</v>
      </c>
      <c r="F127" s="383"/>
      <c r="G127" s="383"/>
      <c r="H127" s="359"/>
      <c r="I127" s="359"/>
      <c r="J127" s="384"/>
      <c r="K127" s="348"/>
      <c r="L127" s="348"/>
      <c r="M127" s="348"/>
      <c r="N127" s="348"/>
      <c r="O127" s="348"/>
      <c r="P127" s="349"/>
      <c r="Q127" s="349"/>
      <c r="R127" s="412"/>
      <c r="S127" s="413"/>
      <c r="T127" s="362">
        <v>116</v>
      </c>
      <c r="U127" s="1624" t="s">
        <v>121</v>
      </c>
      <c r="V127" s="363" t="s">
        <v>49</v>
      </c>
      <c r="W127" s="383"/>
      <c r="X127" s="383"/>
      <c r="Y127" s="359"/>
      <c r="Z127" s="359"/>
      <c r="AA127" s="384"/>
      <c r="AB127" s="382"/>
      <c r="AC127" s="355"/>
      <c r="AD127" s="355"/>
      <c r="AE127" s="356"/>
      <c r="AF127" s="381"/>
      <c r="AG127" s="381"/>
      <c r="AH127" s="381"/>
      <c r="AI127" s="381"/>
      <c r="AJ127" s="381"/>
      <c r="AK127" s="381"/>
      <c r="AL127" s="381"/>
      <c r="AM127" s="381"/>
      <c r="AN127" s="381"/>
      <c r="AO127" s="381"/>
      <c r="AP127" s="381"/>
      <c r="AQ127" s="381"/>
      <c r="AR127" s="400"/>
      <c r="AS127" s="400"/>
      <c r="AT127" s="400"/>
      <c r="AU127" s="400"/>
      <c r="AV127" s="400"/>
      <c r="AW127" s="400"/>
      <c r="AX127" s="400"/>
      <c r="AY127" s="400"/>
      <c r="AZ127" s="411"/>
      <c r="BA127" s="411"/>
      <c r="BB127" s="411"/>
      <c r="BC127" s="411"/>
      <c r="BD127" s="355"/>
      <c r="BE127" s="355"/>
      <c r="BF127" s="273"/>
    </row>
    <row r="128" spans="1:58" ht="12" customHeight="1" x14ac:dyDescent="0.2">
      <c r="A128" s="341">
        <v>117</v>
      </c>
      <c r="B128" s="385"/>
      <c r="C128" s="379"/>
      <c r="D128" s="1623"/>
      <c r="E128" s="344" t="s">
        <v>50</v>
      </c>
      <c r="F128" s="383"/>
      <c r="G128" s="383"/>
      <c r="H128" s="359"/>
      <c r="I128" s="359"/>
      <c r="J128" s="384"/>
      <c r="K128" s="348"/>
      <c r="L128" s="348"/>
      <c r="M128" s="348"/>
      <c r="N128" s="348"/>
      <c r="O128" s="348"/>
      <c r="P128" s="349"/>
      <c r="Q128" s="349"/>
      <c r="R128" s="412"/>
      <c r="S128" s="413"/>
      <c r="T128" s="362">
        <v>117</v>
      </c>
      <c r="U128" s="1624"/>
      <c r="V128" s="363" t="s">
        <v>50</v>
      </c>
      <c r="W128" s="383"/>
      <c r="X128" s="383"/>
      <c r="Y128" s="359"/>
      <c r="Z128" s="359"/>
      <c r="AA128" s="384"/>
      <c r="AB128" s="382"/>
      <c r="AC128" s="355"/>
      <c r="AD128" s="355"/>
      <c r="AE128" s="356"/>
      <c r="AF128" s="381"/>
      <c r="AG128" s="381"/>
      <c r="AH128" s="381"/>
      <c r="AI128" s="381"/>
      <c r="AJ128" s="381"/>
      <c r="AK128" s="381"/>
      <c r="AL128" s="381"/>
      <c r="AM128" s="381"/>
      <c r="AN128" s="381"/>
      <c r="AO128" s="381"/>
      <c r="AP128" s="381"/>
      <c r="AQ128" s="381"/>
      <c r="AR128" s="414"/>
      <c r="AS128" s="414"/>
      <c r="AT128" s="414"/>
      <c r="AU128" s="414"/>
      <c r="AV128" s="414"/>
      <c r="AW128" s="414"/>
      <c r="AX128" s="414"/>
      <c r="AY128" s="414"/>
      <c r="AZ128" s="415"/>
      <c r="BA128" s="415"/>
      <c r="BB128" s="415"/>
      <c r="BC128" s="415"/>
      <c r="BD128" s="416"/>
      <c r="BE128" s="416"/>
      <c r="BF128" s="273"/>
    </row>
    <row r="129" spans="1:58" ht="15.75" customHeight="1" x14ac:dyDescent="0.2">
      <c r="A129" s="341">
        <v>118</v>
      </c>
      <c r="B129" s="417"/>
      <c r="C129" s="418">
        <f>SUM(C14:C128)</f>
        <v>65</v>
      </c>
      <c r="D129" s="419" t="s">
        <v>122</v>
      </c>
      <c r="E129" s="420"/>
      <c r="F129" s="421">
        <f>SUM(F13:F128)</f>
        <v>162</v>
      </c>
      <c r="G129" s="421">
        <f>SUM(G13:G128)</f>
        <v>161</v>
      </c>
      <c r="H129" s="422">
        <f>AVERAGE(H13:H128)</f>
        <v>99.2</v>
      </c>
      <c r="I129" s="422">
        <f>SUM(I13:I128)</f>
        <v>124</v>
      </c>
      <c r="J129" s="423">
        <f>SUM(J13:J128)</f>
        <v>361</v>
      </c>
      <c r="K129" s="424">
        <f t="shared" ref="K129:Q129" si="4">SUM(K14:K128)</f>
        <v>814.93999999999994</v>
      </c>
      <c r="L129" s="424">
        <f t="shared" si="4"/>
        <v>988234</v>
      </c>
      <c r="M129" s="425">
        <f t="shared" si="4"/>
        <v>6486922.4000000004</v>
      </c>
      <c r="N129" s="425">
        <f t="shared" si="4"/>
        <v>81</v>
      </c>
      <c r="O129" s="424">
        <f t="shared" si="4"/>
        <v>644760</v>
      </c>
      <c r="P129" s="426">
        <f t="shared" si="4"/>
        <v>895.93999999999994</v>
      </c>
      <c r="Q129" s="426">
        <f t="shared" si="4"/>
        <v>6487818.3399999999</v>
      </c>
      <c r="R129" s="412"/>
      <c r="S129" s="351"/>
      <c r="T129" s="362">
        <v>118</v>
      </c>
      <c r="U129" s="427" t="s">
        <v>122</v>
      </c>
      <c r="V129" s="428"/>
      <c r="W129" s="421">
        <f>SUM(W13:W128)</f>
        <v>162</v>
      </c>
      <c r="X129" s="421">
        <f>SUM(X13:X128)</f>
        <v>161</v>
      </c>
      <c r="Y129" s="422">
        <f>AVERAGE(Y13:Y128)</f>
        <v>99.2</v>
      </c>
      <c r="Z129" s="422">
        <f>SUM(Z13:Z128)</f>
        <v>124</v>
      </c>
      <c r="AA129" s="423">
        <f>SUM(AA13:AA128)</f>
        <v>361</v>
      </c>
      <c r="AB129" s="429"/>
      <c r="AC129" s="430">
        <f>SUM(AC14:AC128)</f>
        <v>361</v>
      </c>
      <c r="AD129" s="430">
        <f>SUM(AD14:AD128)</f>
        <v>0</v>
      </c>
      <c r="AE129" s="431"/>
      <c r="AF129" s="432">
        <f t="shared" ref="AF129:AQ129" si="5">SUM(AF14:AF128)</f>
        <v>0</v>
      </c>
      <c r="AG129" s="432">
        <f t="shared" si="5"/>
        <v>0</v>
      </c>
      <c r="AH129" s="432">
        <f t="shared" si="5"/>
        <v>0</v>
      </c>
      <c r="AI129" s="432">
        <f t="shared" si="5"/>
        <v>0</v>
      </c>
      <c r="AJ129" s="432">
        <f t="shared" si="5"/>
        <v>0</v>
      </c>
      <c r="AK129" s="432">
        <f t="shared" si="5"/>
        <v>0</v>
      </c>
      <c r="AL129" s="432">
        <f t="shared" si="5"/>
        <v>0</v>
      </c>
      <c r="AM129" s="432">
        <f t="shared" si="5"/>
        <v>0</v>
      </c>
      <c r="AN129" s="432">
        <f t="shared" si="5"/>
        <v>0</v>
      </c>
      <c r="AO129" s="432">
        <f t="shared" si="5"/>
        <v>0</v>
      </c>
      <c r="AP129" s="432">
        <f t="shared" si="5"/>
        <v>0</v>
      </c>
      <c r="AQ129" s="433">
        <f t="shared" si="5"/>
        <v>0</v>
      </c>
      <c r="AR129" s="423">
        <f>SUM(AR13:AR128)</f>
        <v>35</v>
      </c>
      <c r="AS129" s="423">
        <v>0</v>
      </c>
      <c r="AT129" s="423">
        <f>SUM(AT15:AT128)</f>
        <v>183</v>
      </c>
      <c r="AU129" s="423">
        <v>0</v>
      </c>
      <c r="AV129" s="423">
        <f>SUM(AV14:AV128)</f>
        <v>63</v>
      </c>
      <c r="AW129" s="423">
        <v>0</v>
      </c>
      <c r="AX129" s="423">
        <f>SUM(AX12:AX128)</f>
        <v>62</v>
      </c>
      <c r="AY129" s="423">
        <v>0</v>
      </c>
      <c r="AZ129" s="434">
        <f>SUM(AZ12:AZ128)</f>
        <v>18</v>
      </c>
      <c r="BA129" s="435">
        <f>SUM(BA14:BA128)</f>
        <v>0</v>
      </c>
      <c r="BB129" s="435">
        <f>SUM(BB14:BB128)</f>
        <v>0</v>
      </c>
      <c r="BC129" s="435">
        <f>SUM(BC14:BC128)</f>
        <v>0</v>
      </c>
      <c r="BD129" s="434">
        <f>SUM(BD14:BD128)</f>
        <v>361</v>
      </c>
      <c r="BE129" s="434">
        <f>SUM(BE14:BE128)</f>
        <v>0</v>
      </c>
      <c r="BF129" s="265"/>
    </row>
    <row r="130" spans="1:58" ht="12" customHeight="1" x14ac:dyDescent="0.2">
      <c r="A130" s="436"/>
      <c r="B130" s="437"/>
      <c r="C130" s="438"/>
      <c r="D130" s="439"/>
      <c r="E130" s="440"/>
      <c r="F130" s="441"/>
      <c r="G130" s="441"/>
      <c r="H130" s="442"/>
      <c r="I130" s="442"/>
      <c r="J130" s="443"/>
      <c r="K130" s="444"/>
      <c r="L130" s="445"/>
      <c r="M130" s="445"/>
      <c r="N130" s="446"/>
      <c r="O130" s="446"/>
      <c r="P130" s="447"/>
      <c r="Q130" s="447"/>
      <c r="R130" s="412"/>
      <c r="S130" s="351"/>
      <c r="T130" s="448"/>
      <c r="U130" s="449"/>
      <c r="V130" s="450"/>
      <c r="W130" s="448"/>
      <c r="X130" s="448"/>
      <c r="Y130" s="451"/>
      <c r="Z130" s="451"/>
      <c r="AA130" s="452"/>
      <c r="AB130" s="453"/>
      <c r="AC130" s="453"/>
      <c r="AD130" s="453"/>
      <c r="AE130" s="454"/>
      <c r="AF130" s="454"/>
      <c r="AG130" s="454"/>
      <c r="AH130" s="454"/>
      <c r="AI130" s="454"/>
      <c r="AJ130" s="454"/>
      <c r="AK130" s="454"/>
      <c r="AL130" s="454"/>
      <c r="AM130" s="454"/>
      <c r="AN130" s="454"/>
      <c r="AO130" s="454"/>
      <c r="AP130" s="454"/>
      <c r="AQ130" s="454"/>
      <c r="AR130" s="443"/>
      <c r="AS130" s="443"/>
      <c r="AT130" s="443"/>
      <c r="AU130" s="443"/>
      <c r="AV130" s="443"/>
      <c r="AW130" s="443"/>
      <c r="AX130" s="443"/>
      <c r="AY130" s="443"/>
      <c r="AZ130" s="455"/>
      <c r="BA130" s="455"/>
      <c r="BB130" s="455"/>
      <c r="BC130" s="455"/>
      <c r="BD130" s="456"/>
      <c r="BE130" s="456"/>
    </row>
    <row r="131" spans="1:58" ht="13.5" customHeight="1" x14ac:dyDescent="0.2">
      <c r="A131" s="1625" t="s">
        <v>123</v>
      </c>
      <c r="B131" s="1625"/>
      <c r="C131" s="1625"/>
      <c r="D131" s="1625"/>
      <c r="E131" s="1625"/>
      <c r="F131" s="1625"/>
      <c r="G131" s="1625"/>
      <c r="H131" s="1625"/>
      <c r="I131" s="1625"/>
      <c r="J131" s="1625"/>
      <c r="K131" s="438"/>
      <c r="L131" s="438"/>
      <c r="M131" s="438"/>
      <c r="N131" s="438"/>
      <c r="O131" s="438"/>
      <c r="P131" s="438"/>
      <c r="Q131" s="438"/>
      <c r="R131" s="367"/>
      <c r="S131" s="351"/>
      <c r="T131" s="448"/>
      <c r="U131" s="455"/>
      <c r="V131" s="450"/>
      <c r="W131" s="455"/>
      <c r="X131" s="455"/>
      <c r="Y131" s="455"/>
      <c r="Z131" s="455"/>
      <c r="AA131" s="456"/>
      <c r="AB131" s="451"/>
      <c r="AC131" s="451"/>
      <c r="AD131" s="451"/>
      <c r="AE131" s="458"/>
      <c r="AF131" s="458"/>
      <c r="AG131" s="458"/>
      <c r="AH131" s="458"/>
      <c r="AI131" s="458"/>
      <c r="AJ131" s="458"/>
      <c r="AK131" s="458"/>
      <c r="AL131" s="458"/>
      <c r="AM131" s="458"/>
      <c r="AN131" s="458"/>
      <c r="AO131" s="458"/>
      <c r="AP131" s="458"/>
      <c r="AQ131" s="458"/>
      <c r="AR131" s="458"/>
      <c r="AS131" s="458"/>
      <c r="AT131" s="459"/>
      <c r="AU131" s="459"/>
      <c r="AV131" s="459"/>
      <c r="AW131" s="459"/>
      <c r="AX131" s="459"/>
      <c r="AY131" s="459"/>
      <c r="AZ131" s="459"/>
      <c r="BA131" s="459"/>
      <c r="BB131" s="459"/>
      <c r="BC131" s="459"/>
      <c r="BD131" s="459"/>
      <c r="BE131" s="459"/>
    </row>
    <row r="132" spans="1:58" ht="12" customHeight="1" x14ac:dyDescent="0.2">
      <c r="A132" s="1621" t="s">
        <v>201</v>
      </c>
      <c r="B132" s="1621"/>
      <c r="C132" s="1621"/>
      <c r="D132" s="1621"/>
      <c r="E132" s="1618">
        <f>K129*7960+478</f>
        <v>6487400.3999999994</v>
      </c>
      <c r="F132" s="1618"/>
      <c r="G132" s="1618"/>
      <c r="H132" s="459"/>
      <c r="I132" s="459"/>
      <c r="J132" s="459"/>
      <c r="K132" s="1619" t="s">
        <v>125</v>
      </c>
      <c r="L132" s="1619"/>
      <c r="M132" s="462" t="s">
        <v>126</v>
      </c>
      <c r="N132" s="463"/>
      <c r="O132" s="463"/>
      <c r="P132" s="463"/>
      <c r="Q132" s="463"/>
      <c r="R132" s="367"/>
      <c r="S132" s="351"/>
      <c r="T132" s="455" t="s">
        <v>202</v>
      </c>
      <c r="U132" s="455"/>
      <c r="V132" s="450"/>
      <c r="W132" s="455"/>
      <c r="X132" s="455"/>
      <c r="Y132" s="455"/>
      <c r="Z132" s="455"/>
      <c r="AA132" s="456"/>
      <c r="AB132" s="451"/>
      <c r="AC132" s="451"/>
      <c r="AD132" s="451"/>
      <c r="AE132" s="458"/>
      <c r="AF132" s="458"/>
      <c r="AG132" s="458"/>
      <c r="AH132" s="458"/>
      <c r="AI132" s="458"/>
      <c r="AJ132" s="458"/>
      <c r="AK132" s="458"/>
      <c r="AL132" s="458"/>
      <c r="AM132" s="458"/>
      <c r="AN132" s="458"/>
      <c r="AO132" s="458"/>
      <c r="AP132" s="458"/>
      <c r="AQ132" s="458"/>
      <c r="AR132" s="458"/>
      <c r="AS132" s="458"/>
      <c r="AT132" s="459"/>
      <c r="AU132" s="459"/>
      <c r="AV132" s="459"/>
      <c r="AW132" s="459"/>
      <c r="AX132" s="459"/>
      <c r="AY132" s="459"/>
      <c r="AZ132" s="459"/>
      <c r="BA132" s="459"/>
      <c r="BB132" s="459"/>
      <c r="BC132" s="459"/>
      <c r="BD132" s="459"/>
      <c r="BE132" s="459"/>
    </row>
    <row r="133" spans="1:58" ht="12" customHeight="1" x14ac:dyDescent="0.2">
      <c r="A133" s="1621" t="s">
        <v>203</v>
      </c>
      <c r="B133" s="1621"/>
      <c r="C133" s="1621"/>
      <c r="D133" s="1621"/>
      <c r="E133" s="1618">
        <f>C129*7960</f>
        <v>517400</v>
      </c>
      <c r="F133" s="1618"/>
      <c r="G133" s="1618"/>
      <c r="H133" s="459"/>
      <c r="I133" s="459"/>
      <c r="J133" s="459"/>
      <c r="K133" s="1619" t="s">
        <v>125</v>
      </c>
      <c r="L133" s="1619"/>
      <c r="M133" s="462" t="s">
        <v>129</v>
      </c>
      <c r="N133" s="464"/>
      <c r="O133" s="464"/>
      <c r="P133" s="444"/>
      <c r="Q133" s="444"/>
      <c r="R133" s="367"/>
      <c r="S133" s="351"/>
      <c r="T133" s="448"/>
      <c r="U133" s="1622"/>
      <c r="V133" s="450"/>
      <c r="W133" s="455"/>
      <c r="X133" s="455"/>
      <c r="Y133" s="455"/>
      <c r="Z133" s="455"/>
      <c r="AA133" s="456"/>
      <c r="AB133" s="451"/>
      <c r="AC133" s="451"/>
      <c r="AD133" s="451"/>
      <c r="AE133" s="458"/>
      <c r="AF133" s="458"/>
      <c r="AG133" s="458"/>
      <c r="AH133" s="458"/>
      <c r="AI133" s="458"/>
      <c r="AJ133" s="458"/>
      <c r="AK133" s="458"/>
      <c r="AL133" s="458"/>
      <c r="AM133" s="458"/>
      <c r="AN133" s="458"/>
      <c r="AO133" s="458"/>
      <c r="AP133" s="458"/>
      <c r="AQ133" s="458"/>
      <c r="AR133" s="458"/>
      <c r="AS133" s="458"/>
      <c r="AT133" s="459"/>
      <c r="AU133" s="459"/>
      <c r="AV133" s="459"/>
      <c r="AW133" s="459"/>
      <c r="AX133" s="459"/>
      <c r="AY133" s="459"/>
      <c r="AZ133" s="459"/>
      <c r="BA133" s="459"/>
      <c r="BB133" s="459"/>
      <c r="BC133" s="459"/>
      <c r="BD133" s="459"/>
      <c r="BE133" s="459"/>
    </row>
    <row r="134" spans="1:58" ht="12" customHeight="1" x14ac:dyDescent="0.2">
      <c r="A134" s="1621" t="s">
        <v>204</v>
      </c>
      <c r="B134" s="1621"/>
      <c r="C134" s="1621"/>
      <c r="D134" s="1621"/>
      <c r="E134" s="1618">
        <v>910000</v>
      </c>
      <c r="F134" s="1618"/>
      <c r="G134" s="1618"/>
      <c r="H134" s="459"/>
      <c r="I134" s="459"/>
      <c r="J134" s="459"/>
      <c r="K134" s="1619" t="s">
        <v>125</v>
      </c>
      <c r="L134" s="1619"/>
      <c r="M134" s="462" t="s">
        <v>131</v>
      </c>
      <c r="N134" s="466"/>
      <c r="O134" s="466"/>
      <c r="P134" s="444"/>
      <c r="Q134" s="444"/>
      <c r="R134" s="367"/>
      <c r="S134" s="351"/>
      <c r="T134" s="448"/>
      <c r="U134" s="1622"/>
      <c r="V134" s="450"/>
      <c r="W134" s="455"/>
      <c r="X134" s="455"/>
      <c r="Y134" s="455"/>
      <c r="Z134" s="455"/>
      <c r="AA134" s="456"/>
      <c r="AB134" s="451"/>
      <c r="AC134" s="451"/>
      <c r="AD134" s="451"/>
      <c r="AE134" s="458"/>
      <c r="AF134" s="458"/>
      <c r="AG134" s="458"/>
      <c r="AH134" s="458"/>
      <c r="AI134" s="467"/>
      <c r="AJ134" s="458"/>
      <c r="AK134" s="458"/>
      <c r="AL134" s="458"/>
      <c r="AM134" s="458"/>
      <c r="AN134" s="458"/>
      <c r="AO134" s="458"/>
      <c r="AP134" s="458"/>
      <c r="AQ134" s="458"/>
      <c r="AR134" s="458"/>
      <c r="AS134" s="458"/>
      <c r="AT134" s="459"/>
      <c r="AU134" s="459"/>
      <c r="AV134" s="459"/>
      <c r="AW134" s="459"/>
      <c r="AX134" s="459"/>
      <c r="AY134" s="459"/>
      <c r="AZ134" s="459"/>
      <c r="BA134" s="459"/>
      <c r="BB134" s="459"/>
      <c r="BC134" s="459"/>
      <c r="BD134" s="459"/>
      <c r="BE134" s="459"/>
    </row>
    <row r="135" spans="1:58" ht="12" customHeight="1" x14ac:dyDescent="0.2">
      <c r="A135" s="1621" t="s">
        <v>205</v>
      </c>
      <c r="B135" s="1621"/>
      <c r="C135" s="1621"/>
      <c r="D135" s="1621"/>
      <c r="E135" s="1618">
        <v>1400000</v>
      </c>
      <c r="F135" s="1618"/>
      <c r="G135" s="1618"/>
      <c r="H135" s="459"/>
      <c r="I135" s="459"/>
      <c r="J135" s="459"/>
      <c r="K135" s="1619" t="s">
        <v>125</v>
      </c>
      <c r="L135" s="1619"/>
      <c r="M135" s="1619" t="s">
        <v>133</v>
      </c>
      <c r="N135" s="1619"/>
      <c r="O135" s="463"/>
      <c r="P135" s="468"/>
      <c r="Q135" s="468"/>
      <c r="R135" s="367"/>
      <c r="S135" s="351"/>
      <c r="T135" s="448"/>
      <c r="U135" s="448"/>
      <c r="V135" s="450"/>
      <c r="W135" s="455"/>
      <c r="X135" s="455"/>
      <c r="Y135" s="455"/>
      <c r="Z135" s="455"/>
      <c r="AA135" s="469"/>
      <c r="AB135" s="470"/>
      <c r="AC135" s="470"/>
      <c r="AD135" s="470"/>
      <c r="AE135" s="471"/>
      <c r="AF135" s="471"/>
      <c r="AG135" s="471"/>
      <c r="AH135" s="471"/>
      <c r="AI135" s="471"/>
      <c r="AJ135" s="471"/>
      <c r="AK135" s="471"/>
      <c r="AL135" s="471"/>
      <c r="AM135" s="471"/>
      <c r="AN135" s="471"/>
      <c r="AO135" s="471"/>
      <c r="AP135" s="471"/>
      <c r="AQ135" s="471"/>
      <c r="AR135" s="472"/>
      <c r="AS135" s="472"/>
      <c r="AT135" s="459"/>
      <c r="AU135" s="459"/>
      <c r="AV135" s="459"/>
      <c r="AW135" s="459"/>
      <c r="AX135" s="459"/>
      <c r="AY135" s="459"/>
      <c r="AZ135" s="459"/>
      <c r="BA135" s="459"/>
      <c r="BB135" s="459"/>
      <c r="BC135" s="459"/>
      <c r="BD135" s="459"/>
      <c r="BE135" s="459"/>
    </row>
    <row r="136" spans="1:58" ht="12" customHeight="1" x14ac:dyDescent="0.2">
      <c r="A136" s="1621" t="s">
        <v>134</v>
      </c>
      <c r="B136" s="1621"/>
      <c r="C136" s="1621"/>
      <c r="D136" s="1621"/>
      <c r="E136" s="1618">
        <v>500000</v>
      </c>
      <c r="F136" s="1618"/>
      <c r="G136" s="1618"/>
      <c r="H136" s="459"/>
      <c r="I136" s="459"/>
      <c r="J136" s="459"/>
      <c r="K136" s="1619" t="s">
        <v>125</v>
      </c>
      <c r="L136" s="1619"/>
      <c r="M136" s="1616" t="s">
        <v>135</v>
      </c>
      <c r="N136" s="1616"/>
      <c r="O136" s="463"/>
      <c r="P136" s="468"/>
      <c r="Q136" s="468"/>
      <c r="R136" s="367"/>
      <c r="S136" s="351"/>
      <c r="T136" s="448"/>
      <c r="U136" s="448"/>
      <c r="V136" s="450"/>
      <c r="W136" s="455"/>
      <c r="X136" s="455"/>
      <c r="Y136" s="455"/>
      <c r="Z136" s="455"/>
      <c r="AA136" s="469"/>
      <c r="AB136" s="470"/>
      <c r="AC136" s="470"/>
      <c r="AD136" s="470"/>
      <c r="AE136" s="471"/>
      <c r="AF136" s="471"/>
      <c r="AG136" s="471"/>
      <c r="AH136" s="471"/>
      <c r="AI136" s="471"/>
      <c r="AJ136" s="471"/>
      <c r="AK136" s="471"/>
      <c r="AL136" s="471"/>
      <c r="AM136" s="471"/>
      <c r="AN136" s="471"/>
      <c r="AO136" s="471"/>
      <c r="AP136" s="471"/>
      <c r="AQ136" s="471"/>
      <c r="AR136" s="472"/>
      <c r="AS136" s="472"/>
      <c r="AT136" s="459"/>
      <c r="AU136" s="459"/>
      <c r="AV136" s="459"/>
      <c r="AW136" s="459"/>
      <c r="AX136" s="459"/>
      <c r="AY136" s="459"/>
      <c r="AZ136" s="459"/>
      <c r="BA136" s="459"/>
      <c r="BB136" s="459"/>
      <c r="BC136" s="459"/>
      <c r="BD136" s="459"/>
      <c r="BE136" s="459"/>
    </row>
    <row r="137" spans="1:58" ht="12" customHeight="1" x14ac:dyDescent="0.2">
      <c r="A137" s="1621" t="s">
        <v>136</v>
      </c>
      <c r="B137" s="1621"/>
      <c r="C137" s="1621"/>
      <c r="D137" s="1621"/>
      <c r="E137" s="1618">
        <v>250800</v>
      </c>
      <c r="F137" s="1618"/>
      <c r="G137" s="1618"/>
      <c r="H137" s="459"/>
      <c r="I137" s="459"/>
      <c r="J137" s="459"/>
      <c r="K137" s="1619" t="s">
        <v>125</v>
      </c>
      <c r="L137" s="1619"/>
      <c r="M137" s="473" t="s">
        <v>137</v>
      </c>
      <c r="N137" s="463"/>
      <c r="O137" s="463"/>
      <c r="P137" s="468"/>
      <c r="Q137" s="468"/>
      <c r="R137" s="367"/>
      <c r="S137" s="351"/>
      <c r="T137" s="448"/>
      <c r="U137" s="448"/>
      <c r="V137" s="450"/>
      <c r="W137" s="455"/>
      <c r="X137" s="455"/>
      <c r="Y137" s="455"/>
      <c r="Z137" s="455"/>
      <c r="AA137" s="469"/>
      <c r="AB137" s="470"/>
      <c r="AC137" s="470"/>
      <c r="AD137" s="470"/>
      <c r="AE137" s="471"/>
      <c r="AF137" s="471"/>
      <c r="AG137" s="471"/>
      <c r="AH137" s="471"/>
      <c r="AI137" s="471"/>
      <c r="AJ137" s="471"/>
      <c r="AK137" s="471"/>
      <c r="AL137" s="471"/>
      <c r="AM137" s="471"/>
      <c r="AN137" s="471"/>
      <c r="AO137" s="471"/>
      <c r="AP137" s="471"/>
      <c r="AQ137" s="471"/>
      <c r="AR137" s="472"/>
      <c r="AS137" s="472"/>
      <c r="AT137" s="459"/>
      <c r="AU137" s="459"/>
      <c r="AV137" s="459"/>
      <c r="AW137" s="459"/>
      <c r="AX137" s="459"/>
      <c r="AY137" s="459"/>
      <c r="AZ137" s="459"/>
      <c r="BA137" s="459"/>
      <c r="BB137" s="459"/>
      <c r="BC137" s="459"/>
      <c r="BD137" s="459"/>
      <c r="BE137" s="459"/>
    </row>
    <row r="138" spans="1:58" ht="12" customHeight="1" x14ac:dyDescent="0.2">
      <c r="A138" s="1621" t="s">
        <v>138</v>
      </c>
      <c r="B138" s="1621"/>
      <c r="C138" s="1621"/>
      <c r="D138" s="1621"/>
      <c r="E138" s="1618">
        <v>849200</v>
      </c>
      <c r="F138" s="1618"/>
      <c r="G138" s="1618"/>
      <c r="H138" s="459"/>
      <c r="I138" s="459"/>
      <c r="J138" s="459"/>
      <c r="K138" s="1619" t="s">
        <v>125</v>
      </c>
      <c r="L138" s="1619"/>
      <c r="M138" s="1616" t="s">
        <v>139</v>
      </c>
      <c r="N138" s="1616"/>
      <c r="O138" s="474"/>
      <c r="P138" s="468"/>
      <c r="Q138" s="468"/>
      <c r="R138" s="367"/>
      <c r="S138" s="351"/>
      <c r="T138" s="448"/>
      <c r="U138" s="448"/>
      <c r="V138" s="450"/>
      <c r="W138" s="455"/>
      <c r="X138" s="455"/>
      <c r="Y138" s="455"/>
      <c r="Z138" s="455"/>
      <c r="AA138" s="469"/>
      <c r="AB138" s="470"/>
      <c r="AC138" s="470"/>
      <c r="AD138" s="470"/>
      <c r="AE138" s="471"/>
      <c r="AF138" s="471"/>
      <c r="AG138" s="471"/>
      <c r="AH138" s="471"/>
      <c r="AI138" s="471"/>
      <c r="AJ138" s="471"/>
      <c r="AK138" s="471"/>
      <c r="AL138" s="471"/>
      <c r="AM138" s="471"/>
      <c r="AN138" s="471"/>
      <c r="AO138" s="471"/>
      <c r="AP138" s="471"/>
      <c r="AQ138" s="471"/>
      <c r="AR138" s="472"/>
      <c r="AS138" s="472"/>
      <c r="AT138" s="459"/>
      <c r="AU138" s="459"/>
      <c r="AV138" s="459"/>
      <c r="AW138" s="459"/>
      <c r="AX138" s="459"/>
      <c r="AY138" s="459"/>
      <c r="AZ138" s="459"/>
      <c r="BA138" s="459"/>
      <c r="BB138" s="459"/>
      <c r="BC138" s="459"/>
      <c r="BD138" s="459"/>
      <c r="BE138" s="459"/>
    </row>
    <row r="139" spans="1:58" ht="12" customHeight="1" x14ac:dyDescent="0.2">
      <c r="A139" s="1617" t="s">
        <v>36</v>
      </c>
      <c r="B139" s="1617"/>
      <c r="C139" s="1617"/>
      <c r="D139" s="1617"/>
      <c r="E139" s="1618">
        <f>SUM(E132:G138)</f>
        <v>10914800.399999999</v>
      </c>
      <c r="F139" s="1618"/>
      <c r="G139" s="1618"/>
      <c r="H139" s="459"/>
      <c r="I139" s="459"/>
      <c r="J139" s="459"/>
      <c r="K139" s="1619" t="s">
        <v>125</v>
      </c>
      <c r="L139" s="1619"/>
      <c r="M139" s="1616" t="s">
        <v>141</v>
      </c>
      <c r="N139" s="1616"/>
      <c r="O139" s="463"/>
      <c r="P139" s="463"/>
      <c r="Q139" s="463"/>
      <c r="R139" s="367"/>
      <c r="S139" s="351"/>
      <c r="T139" s="448"/>
      <c r="U139" s="455"/>
      <c r="V139" s="450"/>
      <c r="W139" s="455"/>
      <c r="X139" s="455"/>
      <c r="Y139" s="455"/>
      <c r="Z139" s="455"/>
      <c r="AA139" s="469"/>
      <c r="AB139" s="470"/>
      <c r="AC139" s="470"/>
      <c r="AD139" s="470"/>
      <c r="AE139" s="471"/>
      <c r="AF139" s="471"/>
      <c r="AG139" s="471"/>
      <c r="AH139" s="471"/>
      <c r="AI139" s="471"/>
      <c r="AJ139" s="471"/>
      <c r="AK139" s="471"/>
      <c r="AL139" s="471"/>
      <c r="AM139" s="471"/>
      <c r="AN139" s="471"/>
      <c r="AO139" s="471"/>
      <c r="AP139" s="471"/>
      <c r="AQ139" s="471"/>
      <c r="AR139" s="472"/>
      <c r="AS139" s="472"/>
      <c r="AT139" s="459"/>
      <c r="AU139" s="459"/>
      <c r="AV139" s="459"/>
      <c r="AW139" s="459"/>
      <c r="AX139" s="459"/>
      <c r="AY139" s="459"/>
      <c r="AZ139" s="459"/>
      <c r="BA139" s="459"/>
      <c r="BB139" s="459"/>
      <c r="BC139" s="459"/>
      <c r="BD139" s="459"/>
      <c r="BE139" s="459"/>
    </row>
    <row r="140" spans="1:58" ht="12" customHeight="1" x14ac:dyDescent="0.2">
      <c r="A140" s="267"/>
      <c r="B140" s="476"/>
      <c r="C140" s="477"/>
      <c r="D140" s="273"/>
      <c r="E140" s="1620"/>
      <c r="F140" s="1620"/>
      <c r="G140" s="1620"/>
      <c r="H140" s="280"/>
      <c r="I140" s="479"/>
      <c r="J140" s="280"/>
      <c r="K140" s="1619" t="s">
        <v>125</v>
      </c>
      <c r="L140" s="1619"/>
      <c r="M140" s="480" t="s">
        <v>142</v>
      </c>
      <c r="N140" s="481"/>
      <c r="O140" s="481"/>
      <c r="P140" s="273"/>
      <c r="Q140" s="273"/>
      <c r="R140" s="285"/>
      <c r="S140" s="286"/>
      <c r="T140" s="482"/>
      <c r="U140" s="483"/>
      <c r="V140" s="483"/>
      <c r="W140" s="483"/>
      <c r="X140" s="483"/>
      <c r="Y140" s="483"/>
      <c r="Z140" s="483"/>
      <c r="AA140" s="483"/>
      <c r="AB140" s="483"/>
      <c r="AC140" s="483"/>
      <c r="AD140" s="483"/>
      <c r="AE140" s="483"/>
      <c r="AF140" s="483"/>
      <c r="AG140" s="483"/>
      <c r="AH140" s="483"/>
      <c r="AI140" s="483"/>
      <c r="AJ140" s="483"/>
      <c r="AK140" s="483"/>
      <c r="AL140" s="483"/>
      <c r="AM140" s="483"/>
      <c r="AN140" s="483"/>
      <c r="AO140" s="483"/>
      <c r="AP140" s="483"/>
      <c r="AQ140" s="483"/>
      <c r="AR140" s="483"/>
      <c r="AS140" s="483"/>
      <c r="AT140" s="483"/>
      <c r="AU140" s="483"/>
      <c r="AV140" s="483"/>
      <c r="AW140" s="483"/>
      <c r="AX140" s="483"/>
      <c r="AY140" s="483"/>
      <c r="AZ140" s="483"/>
      <c r="BA140" s="483"/>
      <c r="BB140" s="483"/>
      <c r="BC140" s="483"/>
      <c r="BD140" s="483"/>
      <c r="BE140" s="483"/>
    </row>
    <row r="141" spans="1:58" ht="20.25" customHeight="1" x14ac:dyDescent="0.2">
      <c r="A141" s="484" t="s">
        <v>206</v>
      </c>
      <c r="B141" s="267"/>
      <c r="C141" s="267"/>
      <c r="D141" s="273"/>
      <c r="E141" s="477"/>
      <c r="F141" s="463"/>
      <c r="G141" s="267"/>
      <c r="H141" s="267"/>
      <c r="I141" s="267"/>
      <c r="J141" s="267"/>
      <c r="K141" s="267"/>
      <c r="L141" s="267"/>
      <c r="M141" s="267"/>
      <c r="N141" s="286"/>
      <c r="O141" s="286"/>
      <c r="P141" s="273"/>
      <c r="Q141" s="273"/>
      <c r="R141" s="285"/>
      <c r="S141" s="286"/>
      <c r="T141" s="455"/>
      <c r="U141" s="485"/>
      <c r="V141" s="485"/>
      <c r="W141" s="485"/>
      <c r="X141" s="485"/>
      <c r="Y141" s="485"/>
      <c r="Z141" s="485"/>
      <c r="AA141" s="483"/>
      <c r="AB141" s="483"/>
      <c r="AC141" s="483"/>
      <c r="AD141" s="483"/>
      <c r="AE141" s="483"/>
      <c r="AF141" s="483"/>
      <c r="AG141" s="483"/>
      <c r="AH141" s="483"/>
      <c r="AI141" s="483"/>
      <c r="AJ141" s="483"/>
      <c r="AK141" s="483"/>
      <c r="AL141" s="483"/>
      <c r="AM141" s="483"/>
      <c r="AN141" s="483"/>
      <c r="AO141" s="483"/>
      <c r="AP141" s="483"/>
      <c r="AQ141" s="483"/>
      <c r="AR141" s="483"/>
      <c r="AS141" s="483"/>
      <c r="AT141" s="485"/>
      <c r="AU141" s="485"/>
      <c r="AV141" s="485"/>
      <c r="AW141" s="485"/>
      <c r="AX141" s="485"/>
      <c r="AY141" s="485"/>
      <c r="AZ141" s="485"/>
      <c r="BA141" s="485"/>
      <c r="BB141" s="485"/>
      <c r="BC141" s="485"/>
      <c r="BD141" s="485"/>
      <c r="BE141" s="485"/>
    </row>
    <row r="142" spans="1:58" ht="18.75" customHeight="1" x14ac:dyDescent="0.2">
      <c r="A142" s="267"/>
      <c r="B142" s="267"/>
      <c r="C142" s="267"/>
      <c r="D142" s="1614"/>
      <c r="E142" s="1614"/>
      <c r="F142" s="1614"/>
      <c r="G142" s="267"/>
      <c r="H142" s="267">
        <v>10914800</v>
      </c>
      <c r="I142" s="267"/>
      <c r="J142" s="267"/>
      <c r="K142" s="267"/>
      <c r="L142" s="267"/>
      <c r="M142" s="267"/>
      <c r="N142" s="286"/>
      <c r="O142" s="286"/>
      <c r="P142" s="273"/>
      <c r="Q142" s="273"/>
      <c r="R142" s="285"/>
      <c r="S142" s="286"/>
      <c r="T142" s="455"/>
      <c r="U142" s="485"/>
      <c r="V142" s="485"/>
      <c r="W142" s="485"/>
      <c r="X142" s="485"/>
      <c r="Y142" s="485"/>
      <c r="Z142" s="485"/>
      <c r="AA142" s="483"/>
      <c r="AB142" s="483"/>
      <c r="AC142" s="483"/>
      <c r="AD142" s="483"/>
      <c r="AE142" s="483"/>
      <c r="AF142" s="483"/>
      <c r="AG142" s="483"/>
      <c r="AH142" s="483"/>
      <c r="AI142" s="483"/>
      <c r="AJ142" s="483"/>
      <c r="AK142" s="483"/>
      <c r="AL142" s="483"/>
      <c r="AM142" s="483"/>
      <c r="AN142" s="483"/>
      <c r="AO142" s="483"/>
      <c r="AP142" s="483"/>
      <c r="AQ142" s="483"/>
      <c r="AR142" s="483"/>
      <c r="AS142" s="483"/>
      <c r="AT142" s="485"/>
      <c r="AU142" s="485"/>
      <c r="AV142" s="485"/>
      <c r="AW142" s="485"/>
      <c r="AX142" s="485"/>
      <c r="AY142" s="485"/>
      <c r="AZ142" s="485"/>
      <c r="BA142" s="485"/>
      <c r="BB142" s="485"/>
      <c r="BC142" s="485"/>
      <c r="BD142" s="485"/>
      <c r="BE142" s="485"/>
    </row>
    <row r="143" spans="1:58" ht="27.75" customHeight="1" x14ac:dyDescent="0.2">
      <c r="B143" s="488"/>
      <c r="C143" s="488"/>
      <c r="D143" s="1614"/>
      <c r="E143" s="1614"/>
      <c r="F143" s="1614"/>
      <c r="G143" s="488"/>
      <c r="H143" s="488"/>
      <c r="I143" s="488"/>
      <c r="J143" s="488"/>
      <c r="K143" s="273"/>
      <c r="L143" s="489"/>
      <c r="M143" s="489"/>
      <c r="N143" s="490"/>
      <c r="O143" s="490"/>
      <c r="P143" s="273"/>
      <c r="Q143" s="273"/>
      <c r="R143" s="285"/>
      <c r="S143" s="286"/>
      <c r="T143" s="455"/>
      <c r="U143" s="485"/>
      <c r="V143" s="485"/>
      <c r="W143" s="485"/>
      <c r="X143" s="485"/>
      <c r="Y143" s="485"/>
      <c r="Z143" s="485"/>
      <c r="AA143" s="483"/>
      <c r="AB143" s="483"/>
      <c r="AC143" s="483"/>
      <c r="AD143" s="483"/>
      <c r="AE143" s="483"/>
      <c r="AF143" s="483"/>
      <c r="AG143" s="483"/>
      <c r="AH143" s="483"/>
      <c r="AI143" s="483"/>
      <c r="AJ143" s="483"/>
      <c r="AK143" s="483"/>
      <c r="AL143" s="483"/>
      <c r="AM143" s="483"/>
      <c r="AN143" s="483"/>
      <c r="AO143" s="483"/>
      <c r="AP143" s="483"/>
      <c r="AQ143" s="483"/>
      <c r="AR143" s="483"/>
      <c r="AS143" s="483"/>
      <c r="AT143" s="485"/>
      <c r="AU143" s="485"/>
      <c r="AV143" s="485"/>
      <c r="AW143" s="485"/>
      <c r="AX143" s="485"/>
      <c r="AY143" s="485"/>
      <c r="AZ143" s="485"/>
      <c r="BA143" s="485"/>
      <c r="BB143" s="485"/>
      <c r="BC143" s="485"/>
      <c r="BD143" s="485"/>
      <c r="BE143" s="485"/>
    </row>
    <row r="144" spans="1:58" ht="15.75" x14ac:dyDescent="0.2">
      <c r="B144" s="488"/>
      <c r="C144" s="488"/>
      <c r="D144" s="1614"/>
      <c r="E144" s="1614"/>
      <c r="F144" s="1614"/>
      <c r="G144" s="488"/>
      <c r="H144" s="488"/>
      <c r="I144" s="488"/>
      <c r="J144" s="488"/>
      <c r="K144" s="490"/>
      <c r="L144" s="489"/>
      <c r="M144" s="491"/>
      <c r="N144" s="490"/>
      <c r="O144" s="490"/>
      <c r="P144" s="273"/>
      <c r="Q144" s="273"/>
      <c r="R144" s="273"/>
      <c r="S144" s="267"/>
    </row>
    <row r="145" spans="2:19" ht="20.100000000000001" customHeight="1" x14ac:dyDescent="0.2">
      <c r="B145" s="488"/>
      <c r="C145" s="488"/>
      <c r="D145" s="1614"/>
      <c r="E145" s="1614"/>
      <c r="F145" s="1614"/>
      <c r="G145" s="488"/>
      <c r="H145" s="488"/>
      <c r="I145" s="488"/>
      <c r="J145" s="488"/>
      <c r="K145" s="492"/>
      <c r="L145" s="489"/>
      <c r="M145" s="493"/>
      <c r="N145" s="490"/>
      <c r="O145" s="493"/>
      <c r="P145" s="286"/>
      <c r="Q145" s="286"/>
      <c r="R145" s="285"/>
      <c r="S145" s="436"/>
    </row>
    <row r="146" spans="2:19" ht="20.100000000000001" customHeight="1" x14ac:dyDescent="0.2">
      <c r="B146" s="488"/>
      <c r="C146" s="488"/>
      <c r="D146" s="1614"/>
      <c r="E146" s="1614"/>
      <c r="F146" s="1614"/>
      <c r="G146" s="488"/>
      <c r="H146" s="488"/>
      <c r="I146" s="488"/>
      <c r="J146" s="488"/>
      <c r="K146" s="450"/>
      <c r="L146" s="489"/>
      <c r="M146" s="493"/>
      <c r="N146" s="494"/>
      <c r="O146" s="494"/>
      <c r="P146" s="351"/>
      <c r="Q146" s="351"/>
      <c r="R146" s="324"/>
      <c r="S146" s="1615"/>
    </row>
    <row r="147" spans="2:19" ht="20.100000000000001" customHeight="1" x14ac:dyDescent="0.2">
      <c r="B147" s="488"/>
      <c r="C147" s="488"/>
      <c r="D147" s="1614"/>
      <c r="E147" s="1614"/>
      <c r="F147" s="1614"/>
      <c r="G147" s="488"/>
      <c r="H147" s="488"/>
      <c r="I147" s="488"/>
      <c r="J147" s="488"/>
      <c r="K147" s="450"/>
      <c r="L147" s="489"/>
      <c r="M147" s="493"/>
      <c r="N147" s="494"/>
      <c r="O147" s="494"/>
      <c r="P147" s="351"/>
      <c r="Q147" s="351"/>
      <c r="R147" s="324"/>
      <c r="S147" s="1615"/>
    </row>
    <row r="148" spans="2:19" ht="20.100000000000001" customHeight="1" x14ac:dyDescent="0.2">
      <c r="B148" s="488"/>
      <c r="C148" s="488"/>
      <c r="D148" s="1614"/>
      <c r="E148" s="1614"/>
      <c r="F148" s="1614"/>
      <c r="G148" s="488"/>
      <c r="H148" s="488"/>
      <c r="I148" s="488"/>
      <c r="J148" s="488"/>
      <c r="K148" s="450"/>
      <c r="L148" s="489"/>
      <c r="M148" s="493"/>
      <c r="N148" s="494"/>
      <c r="O148" s="494"/>
      <c r="P148" s="351"/>
      <c r="Q148" s="351"/>
      <c r="R148" s="324"/>
      <c r="S148" s="1615"/>
    </row>
    <row r="149" spans="2:19" ht="20.100000000000001" customHeight="1" x14ac:dyDescent="0.2">
      <c r="B149" s="488"/>
      <c r="C149" s="488"/>
      <c r="D149" s="1614"/>
      <c r="E149" s="1614"/>
      <c r="F149" s="1614"/>
      <c r="G149" s="488"/>
      <c r="H149" s="488"/>
      <c r="I149" s="488"/>
      <c r="J149" s="488"/>
      <c r="K149" s="450"/>
      <c r="L149" s="489"/>
      <c r="M149" s="493"/>
      <c r="N149" s="494"/>
      <c r="O149" s="494"/>
      <c r="P149" s="351"/>
      <c r="Q149" s="351"/>
      <c r="R149" s="324"/>
      <c r="S149" s="1615"/>
    </row>
    <row r="150" spans="2:19" ht="20.100000000000001" customHeight="1" x14ac:dyDescent="0.2">
      <c r="B150" s="488"/>
      <c r="C150" s="488"/>
      <c r="D150" s="273"/>
      <c r="E150" s="488"/>
      <c r="F150" s="488"/>
      <c r="G150" s="488"/>
      <c r="H150" s="488"/>
      <c r="I150" s="488"/>
      <c r="J150" s="488"/>
      <c r="K150" s="450"/>
      <c r="L150" s="489"/>
      <c r="M150" s="493"/>
      <c r="N150" s="494"/>
      <c r="O150" s="494"/>
      <c r="P150" s="351"/>
      <c r="Q150" s="351"/>
      <c r="R150" s="324"/>
      <c r="S150" s="1615"/>
    </row>
    <row r="151" spans="2:19" ht="20.100000000000001" customHeight="1" x14ac:dyDescent="0.2">
      <c r="B151" s="488"/>
      <c r="C151" s="488"/>
      <c r="D151" s="273"/>
      <c r="E151" s="488"/>
      <c r="F151" s="488"/>
      <c r="G151" s="488"/>
      <c r="H151" s="488"/>
      <c r="I151" s="488"/>
      <c r="J151" s="488"/>
      <c r="K151" s="450"/>
      <c r="L151" s="489"/>
      <c r="M151" s="496"/>
      <c r="N151" s="497"/>
      <c r="O151" s="497"/>
      <c r="P151" s="351"/>
      <c r="Q151" s="351"/>
      <c r="R151" s="324"/>
      <c r="S151" s="1615"/>
    </row>
    <row r="152" spans="2:19" ht="20.100000000000001" customHeight="1" x14ac:dyDescent="0.2">
      <c r="B152" s="488"/>
      <c r="C152" s="488"/>
      <c r="D152" s="273"/>
      <c r="E152" s="488"/>
      <c r="F152" s="488"/>
      <c r="G152" s="488"/>
      <c r="H152" s="488"/>
      <c r="I152" s="488"/>
      <c r="J152" s="488"/>
      <c r="K152" s="450"/>
      <c r="L152" s="489"/>
      <c r="M152" s="496"/>
      <c r="N152" s="497"/>
      <c r="O152" s="497"/>
      <c r="P152" s="351"/>
      <c r="Q152" s="351"/>
      <c r="R152" s="324"/>
      <c r="S152" s="351"/>
    </row>
  </sheetData>
  <mergeCells count="212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D148:F148"/>
    <mergeCell ref="S148:S151"/>
    <mergeCell ref="D149:F149"/>
    <mergeCell ref="D142:F142"/>
    <mergeCell ref="D143:F143"/>
    <mergeCell ref="D144:F144"/>
    <mergeCell ref="D145:F145"/>
    <mergeCell ref="D146:F146"/>
    <mergeCell ref="S146:S147"/>
    <mergeCell ref="D147:F147"/>
  </mergeCells>
  <pageMargins left="0.70833333333333304" right="0.70833333333333304" top="0.74791666666666701" bottom="0.74791666666666701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7"/>
      <c r="B5" s="247"/>
      <c r="C5" s="247"/>
      <c r="D5" s="145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55"/>
      <c r="Q5" s="55"/>
      <c r="R5" s="56"/>
      <c r="S5" s="43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</row>
    <row r="6" spans="1:57" s="31" customFormat="1" ht="12" customHeight="1" x14ac:dyDescent="0.2">
      <c r="A6" s="1435" t="s">
        <v>207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208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6"/>
      <c r="B7" s="246"/>
      <c r="C7" s="246"/>
      <c r="D7" s="254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57"/>
      <c r="Q7" s="257"/>
      <c r="R7" s="52"/>
      <c r="S7" s="43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56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524">
        <v>1</v>
      </c>
      <c r="G14" s="524">
        <v>1</v>
      </c>
      <c r="H14" s="174">
        <v>100</v>
      </c>
      <c r="I14" s="525">
        <v>1</v>
      </c>
      <c r="J14" s="526">
        <f>I14*G14</f>
        <v>1</v>
      </c>
      <c r="K14" s="183">
        <f>J14*B14</f>
        <v>8</v>
      </c>
      <c r="L14" s="183">
        <f>B14*7960</f>
        <v>63680</v>
      </c>
      <c r="M14" s="183">
        <f>L14*J14</f>
        <v>63680</v>
      </c>
      <c r="N14" s="183">
        <f>C14*J14</f>
        <v>0</v>
      </c>
      <c r="O14" s="183">
        <f>N14*7960</f>
        <v>0</v>
      </c>
      <c r="P14" s="114">
        <f>K14+N14</f>
        <v>8</v>
      </c>
      <c r="Q14" s="114">
        <f>M14+P14</f>
        <v>63688</v>
      </c>
      <c r="R14" s="49"/>
      <c r="S14" s="255"/>
      <c r="T14" s="88">
        <v>3</v>
      </c>
      <c r="U14" s="1584" t="s">
        <v>48</v>
      </c>
      <c r="V14" s="87" t="s">
        <v>49</v>
      </c>
      <c r="W14" s="527">
        <f t="shared" ref="W14:AA25" si="0">F14</f>
        <v>1</v>
      </c>
      <c r="X14" s="527">
        <f t="shared" si="0"/>
        <v>1</v>
      </c>
      <c r="Y14" s="93">
        <f>X14*100/W14</f>
        <v>100</v>
      </c>
      <c r="Z14" s="93">
        <f t="shared" si="0"/>
        <v>1</v>
      </c>
      <c r="AA14" s="93">
        <f t="shared" si="0"/>
        <v>1</v>
      </c>
      <c r="AB14" s="93"/>
      <c r="AC14" s="93">
        <f>AF14+AH14+AJ14+AL14+AN14+AP14+AR14+AT14+AV14+AX14+AZ14+BB14</f>
        <v>1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/>
      <c r="AY14" s="174"/>
      <c r="AZ14" s="174"/>
      <c r="BA14" s="174"/>
      <c r="BB14" s="93"/>
      <c r="BC14" s="93"/>
      <c r="BD14" s="93">
        <f>AF14+AH14+AJ14+AL14+AN14+AP14+AR14+AT14+AV14+AX14+AZ14</f>
        <v>1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5</v>
      </c>
      <c r="D15" s="1420"/>
      <c r="E15" s="67" t="s">
        <v>50</v>
      </c>
      <c r="F15" s="524">
        <v>15</v>
      </c>
      <c r="G15" s="524">
        <v>5</v>
      </c>
      <c r="H15" s="174">
        <v>16.666666666666668</v>
      </c>
      <c r="I15" s="525">
        <v>1</v>
      </c>
      <c r="J15" s="528">
        <f t="shared" ref="J15:J22" si="1">I15*G15</f>
        <v>5</v>
      </c>
      <c r="K15" s="183">
        <f t="shared" ref="K15:K25" si="2">J15*B15</f>
        <v>20</v>
      </c>
      <c r="L15" s="183">
        <f t="shared" ref="L15:L78" si="3">B15*7960</f>
        <v>31840</v>
      </c>
      <c r="M15" s="183">
        <f t="shared" ref="M15:M25" si="4">L15*J15</f>
        <v>159200</v>
      </c>
      <c r="N15" s="183">
        <f>C15+J15</f>
        <v>10</v>
      </c>
      <c r="O15" s="183">
        <f t="shared" ref="O15:O17" si="5">N15*7960</f>
        <v>79600</v>
      </c>
      <c r="P15" s="114">
        <f t="shared" ref="P15:P25" si="6">K15+N15</f>
        <v>30</v>
      </c>
      <c r="Q15" s="114">
        <f t="shared" ref="Q15:Q25" si="7">M15+P15</f>
        <v>159230</v>
      </c>
      <c r="R15" s="49"/>
      <c r="S15" s="255"/>
      <c r="T15" s="85">
        <v>4</v>
      </c>
      <c r="U15" s="1584"/>
      <c r="V15" s="83" t="s">
        <v>50</v>
      </c>
      <c r="W15" s="527">
        <f t="shared" si="0"/>
        <v>15</v>
      </c>
      <c r="X15" s="527">
        <f t="shared" si="0"/>
        <v>5</v>
      </c>
      <c r="Y15" s="93">
        <f t="shared" ref="Y15:Y25" si="8">X15*100/W15</f>
        <v>33.333333333333336</v>
      </c>
      <c r="Z15" s="93">
        <f t="shared" si="0"/>
        <v>1</v>
      </c>
      <c r="AA15" s="93">
        <f t="shared" si="0"/>
        <v>5</v>
      </c>
      <c r="AB15" s="91"/>
      <c r="AC15" s="93">
        <f t="shared" ref="AC15:AD25" si="9">AF15+AH15+AJ15+AL15+AN15+AP15+AR15+AT15+AV15+AX15+AZ15+BB15</f>
        <v>5</v>
      </c>
      <c r="AD15" s="94">
        <f t="shared" si="9"/>
        <v>0</v>
      </c>
      <c r="AE15" s="95">
        <f t="shared" ref="AE15:AE25" si="10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>
        <v>1</v>
      </c>
      <c r="AS15" s="191"/>
      <c r="AT15" s="174">
        <v>1</v>
      </c>
      <c r="AU15" s="174"/>
      <c r="AV15" s="174">
        <v>1</v>
      </c>
      <c r="AW15" s="174"/>
      <c r="AX15" s="174">
        <v>1</v>
      </c>
      <c r="AY15" s="174"/>
      <c r="AZ15" s="174">
        <v>1</v>
      </c>
      <c r="BA15" s="174"/>
      <c r="BB15" s="91"/>
      <c r="BC15" s="91"/>
      <c r="BD15" s="93">
        <f t="shared" ref="BD15:BD25" si="11">AF15+AH15+AJ15+AL15+AN15+AP15+AR15+AT15+AV15+AX15+AZ15</f>
        <v>5</v>
      </c>
      <c r="BE15" s="93">
        <f t="shared" ref="BE15:BE25" si="12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4</v>
      </c>
      <c r="D16" s="1420" t="s">
        <v>51</v>
      </c>
      <c r="E16" s="67" t="s">
        <v>49</v>
      </c>
      <c r="F16" s="524">
        <v>1</v>
      </c>
      <c r="G16" s="524">
        <v>1</v>
      </c>
      <c r="H16" s="174">
        <v>100</v>
      </c>
      <c r="I16" s="525">
        <v>4</v>
      </c>
      <c r="J16" s="528">
        <f t="shared" si="1"/>
        <v>4</v>
      </c>
      <c r="K16" s="183">
        <f t="shared" si="2"/>
        <v>32</v>
      </c>
      <c r="L16" s="183">
        <f t="shared" si="3"/>
        <v>63680</v>
      </c>
      <c r="M16" s="183">
        <f t="shared" si="4"/>
        <v>254720</v>
      </c>
      <c r="N16" s="183">
        <f>C16+J16</f>
        <v>8</v>
      </c>
      <c r="O16" s="183">
        <f t="shared" si="5"/>
        <v>63680</v>
      </c>
      <c r="P16" s="114">
        <f t="shared" si="6"/>
        <v>40</v>
      </c>
      <c r="Q16" s="114">
        <f t="shared" si="7"/>
        <v>254760</v>
      </c>
      <c r="R16" s="50"/>
      <c r="S16" s="255"/>
      <c r="T16" s="85">
        <v>5</v>
      </c>
      <c r="U16" s="1583" t="s">
        <v>51</v>
      </c>
      <c r="V16" s="83" t="s">
        <v>49</v>
      </c>
      <c r="W16" s="527">
        <f t="shared" si="0"/>
        <v>1</v>
      </c>
      <c r="X16" s="527">
        <f t="shared" si="0"/>
        <v>1</v>
      </c>
      <c r="Y16" s="93">
        <f t="shared" si="8"/>
        <v>100</v>
      </c>
      <c r="Z16" s="93">
        <f t="shared" si="0"/>
        <v>4</v>
      </c>
      <c r="AA16" s="93">
        <f t="shared" si="0"/>
        <v>4</v>
      </c>
      <c r="AB16" s="91"/>
      <c r="AC16" s="93">
        <f t="shared" si="9"/>
        <v>4</v>
      </c>
      <c r="AD16" s="94">
        <f t="shared" si="9"/>
        <v>0</v>
      </c>
      <c r="AE16" s="95">
        <f t="shared" si="10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1"/>
        <v>4</v>
      </c>
      <c r="BE16" s="93">
        <f t="shared" si="12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524">
        <v>15</v>
      </c>
      <c r="G17" s="524">
        <v>2</v>
      </c>
      <c r="H17" s="174">
        <v>250</v>
      </c>
      <c r="I17" s="525">
        <v>2</v>
      </c>
      <c r="J17" s="526">
        <f t="shared" si="1"/>
        <v>4</v>
      </c>
      <c r="K17" s="183">
        <f t="shared" si="2"/>
        <v>16</v>
      </c>
      <c r="L17" s="183">
        <f t="shared" si="3"/>
        <v>31840</v>
      </c>
      <c r="M17" s="183">
        <f t="shared" si="4"/>
        <v>127360</v>
      </c>
      <c r="N17" s="183">
        <f t="shared" ref="N17" si="13">C17*J17</f>
        <v>0</v>
      </c>
      <c r="O17" s="183">
        <f t="shared" si="5"/>
        <v>0</v>
      </c>
      <c r="P17" s="114">
        <f t="shared" si="6"/>
        <v>16</v>
      </c>
      <c r="Q17" s="114">
        <f t="shared" si="7"/>
        <v>127376</v>
      </c>
      <c r="R17" s="50"/>
      <c r="S17" s="255"/>
      <c r="T17" s="85">
        <v>6</v>
      </c>
      <c r="U17" s="1583"/>
      <c r="V17" s="83" t="s">
        <v>50</v>
      </c>
      <c r="W17" s="527">
        <f t="shared" si="0"/>
        <v>15</v>
      </c>
      <c r="X17" s="527">
        <f t="shared" si="0"/>
        <v>2</v>
      </c>
      <c r="Y17" s="93">
        <f t="shared" si="8"/>
        <v>13.333333333333334</v>
      </c>
      <c r="Z17" s="93">
        <f t="shared" si="0"/>
        <v>2</v>
      </c>
      <c r="AA17" s="93">
        <f t="shared" si="0"/>
        <v>4</v>
      </c>
      <c r="AB17" s="91"/>
      <c r="AC17" s="93">
        <f t="shared" si="9"/>
        <v>4</v>
      </c>
      <c r="AD17" s="94">
        <f t="shared" si="9"/>
        <v>0</v>
      </c>
      <c r="AE17" s="95">
        <f t="shared" si="10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1"/>
        <v>4</v>
      </c>
      <c r="BE17" s="93">
        <f t="shared" si="12"/>
        <v>0</v>
      </c>
    </row>
    <row r="18" spans="1:57" ht="34.5" customHeight="1" x14ac:dyDescent="0.2">
      <c r="A18" s="135">
        <v>7</v>
      </c>
      <c r="B18" s="215">
        <v>0.6</v>
      </c>
      <c r="C18" s="71"/>
      <c r="D18" s="249" t="s">
        <v>52</v>
      </c>
      <c r="E18" s="67" t="s">
        <v>49</v>
      </c>
      <c r="F18" s="524"/>
      <c r="G18" s="524"/>
      <c r="H18" s="174"/>
      <c r="I18" s="525"/>
      <c r="J18" s="526"/>
      <c r="K18" s="183"/>
      <c r="L18" s="183"/>
      <c r="M18" s="183"/>
      <c r="N18" s="183"/>
      <c r="O18" s="183"/>
      <c r="P18" s="114"/>
      <c r="Q18" s="114"/>
      <c r="R18" s="50"/>
      <c r="S18" s="255"/>
      <c r="T18" s="85">
        <v>7</v>
      </c>
      <c r="U18" s="248" t="s">
        <v>52</v>
      </c>
      <c r="V18" s="83" t="s">
        <v>49</v>
      </c>
      <c r="W18" s="527"/>
      <c r="X18" s="527"/>
      <c r="Y18" s="93"/>
      <c r="Z18" s="93"/>
      <c r="AA18" s="93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49" t="s">
        <v>53</v>
      </c>
      <c r="E19" s="67" t="s">
        <v>49</v>
      </c>
      <c r="F19" s="524"/>
      <c r="G19" s="524"/>
      <c r="H19" s="174"/>
      <c r="I19" s="525"/>
      <c r="J19" s="526"/>
      <c r="K19" s="183"/>
      <c r="L19" s="183"/>
      <c r="M19" s="183"/>
      <c r="N19" s="183"/>
      <c r="O19" s="183"/>
      <c r="P19" s="114"/>
      <c r="Q19" s="114"/>
      <c r="R19" s="50"/>
      <c r="S19" s="255"/>
      <c r="T19" s="85">
        <v>8</v>
      </c>
      <c r="U19" s="248" t="s">
        <v>53</v>
      </c>
      <c r="V19" s="83" t="s">
        <v>49</v>
      </c>
      <c r="W19" s="527"/>
      <c r="X19" s="527"/>
      <c r="Y19" s="93"/>
      <c r="Z19" s="93"/>
      <c r="AA19" s="93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49" t="s">
        <v>54</v>
      </c>
      <c r="E20" s="67" t="s">
        <v>50</v>
      </c>
      <c r="F20" s="524"/>
      <c r="G20" s="524"/>
      <c r="H20" s="174"/>
      <c r="I20" s="525"/>
      <c r="J20" s="526"/>
      <c r="K20" s="68"/>
      <c r="L20" s="68"/>
      <c r="M20" s="100"/>
      <c r="N20" s="100"/>
      <c r="O20" s="100"/>
      <c r="P20" s="70"/>
      <c r="Q20" s="70"/>
      <c r="R20" s="50"/>
      <c r="S20" s="255"/>
      <c r="T20" s="85">
        <v>9</v>
      </c>
      <c r="U20" s="248" t="s">
        <v>54</v>
      </c>
      <c r="V20" s="83" t="s">
        <v>50</v>
      </c>
      <c r="W20" s="527"/>
      <c r="X20" s="527"/>
      <c r="Y20" s="93"/>
      <c r="Z20" s="93"/>
      <c r="AA20" s="93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49" t="s">
        <v>55</v>
      </c>
      <c r="E21" s="67" t="s">
        <v>50</v>
      </c>
      <c r="F21" s="524"/>
      <c r="G21" s="524"/>
      <c r="H21" s="174"/>
      <c r="I21" s="525"/>
      <c r="J21" s="526"/>
      <c r="K21" s="183"/>
      <c r="L21" s="183"/>
      <c r="M21" s="183"/>
      <c r="N21" s="183"/>
      <c r="O21" s="183"/>
      <c r="P21" s="114"/>
      <c r="Q21" s="114"/>
      <c r="R21" s="50"/>
      <c r="S21" s="255"/>
      <c r="T21" s="85">
        <v>10</v>
      </c>
      <c r="U21" s="248" t="s">
        <v>55</v>
      </c>
      <c r="V21" s="83" t="s">
        <v>50</v>
      </c>
      <c r="W21" s="527"/>
      <c r="X21" s="527"/>
      <c r="Y21" s="93"/>
      <c r="Z21" s="93"/>
      <c r="AA21" s="93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524">
        <v>1</v>
      </c>
      <c r="G22" s="524">
        <v>1</v>
      </c>
      <c r="H22" s="174">
        <v>100</v>
      </c>
      <c r="I22" s="525">
        <v>2</v>
      </c>
      <c r="J22" s="526">
        <f t="shared" si="1"/>
        <v>2</v>
      </c>
      <c r="K22" s="183">
        <f t="shared" si="2"/>
        <v>2</v>
      </c>
      <c r="L22" s="183">
        <f t="shared" si="3"/>
        <v>7960</v>
      </c>
      <c r="M22" s="183">
        <f t="shared" si="4"/>
        <v>15920</v>
      </c>
      <c r="N22" s="183"/>
      <c r="O22" s="183"/>
      <c r="P22" s="114">
        <f t="shared" si="6"/>
        <v>2</v>
      </c>
      <c r="Q22" s="114">
        <f t="shared" si="7"/>
        <v>15922</v>
      </c>
      <c r="R22" s="50"/>
      <c r="S22" s="255"/>
      <c r="T22" s="85">
        <v>11</v>
      </c>
      <c r="U22" s="1584" t="s">
        <v>56</v>
      </c>
      <c r="V22" s="83" t="s">
        <v>57</v>
      </c>
      <c r="W22" s="527">
        <f t="shared" si="0"/>
        <v>1</v>
      </c>
      <c r="X22" s="527">
        <f t="shared" si="0"/>
        <v>1</v>
      </c>
      <c r="Y22" s="93">
        <f t="shared" si="8"/>
        <v>100</v>
      </c>
      <c r="Z22" s="93">
        <f t="shared" si="0"/>
        <v>2</v>
      </c>
      <c r="AA22" s="93">
        <f t="shared" si="0"/>
        <v>2</v>
      </c>
      <c r="AB22" s="91"/>
      <c r="AC22" s="93">
        <f t="shared" si="9"/>
        <v>2</v>
      </c>
      <c r="AD22" s="94">
        <f t="shared" si="9"/>
        <v>0</v>
      </c>
      <c r="AE22" s="95">
        <f t="shared" si="10"/>
        <v>0</v>
      </c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>
        <v>1</v>
      </c>
      <c r="AU22" s="174"/>
      <c r="AV22" s="174">
        <v>1</v>
      </c>
      <c r="AW22" s="174"/>
      <c r="AX22" s="174"/>
      <c r="AY22" s="174"/>
      <c r="AZ22" s="174"/>
      <c r="BA22" s="174"/>
      <c r="BB22" s="91"/>
      <c r="BC22" s="91"/>
      <c r="BD22" s="93">
        <f t="shared" si="11"/>
        <v>2</v>
      </c>
      <c r="BE22" s="93">
        <f t="shared" si="12"/>
        <v>0</v>
      </c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173"/>
      <c r="G23" s="173"/>
      <c r="H23" s="174"/>
      <c r="I23" s="174"/>
      <c r="J23" s="175"/>
      <c r="K23" s="183"/>
      <c r="L23" s="183"/>
      <c r="M23" s="183"/>
      <c r="N23" s="183"/>
      <c r="O23" s="183"/>
      <c r="P23" s="114"/>
      <c r="Q23" s="114"/>
      <c r="R23" s="50"/>
      <c r="S23" s="255"/>
      <c r="T23" s="85">
        <v>12</v>
      </c>
      <c r="U23" s="1584"/>
      <c r="V23" s="83" t="s">
        <v>50</v>
      </c>
      <c r="W23" s="527"/>
      <c r="X23" s="527"/>
      <c r="Y23" s="93"/>
      <c r="Z23" s="93"/>
      <c r="AA23" s="93"/>
      <c r="AB23" s="91"/>
      <c r="AC23" s="93"/>
      <c r="AD23" s="94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/>
      <c r="AU23" s="174"/>
      <c r="AV23" s="174"/>
      <c r="AW23" s="174"/>
      <c r="AX23" s="174"/>
      <c r="AY23" s="174"/>
      <c r="AZ23" s="174"/>
      <c r="BA23" s="174"/>
      <c r="BB23" s="91"/>
      <c r="BC23" s="91"/>
      <c r="BD23" s="93"/>
      <c r="BE23" s="93"/>
    </row>
    <row r="24" spans="1:57" ht="24" customHeight="1" x14ac:dyDescent="0.2">
      <c r="A24" s="135">
        <v>13</v>
      </c>
      <c r="B24" s="215">
        <v>1</v>
      </c>
      <c r="C24" s="72"/>
      <c r="D24" s="1420" t="s">
        <v>58</v>
      </c>
      <c r="E24" s="67" t="s">
        <v>49</v>
      </c>
      <c r="F24" s="173">
        <v>1</v>
      </c>
      <c r="G24" s="173">
        <v>1</v>
      </c>
      <c r="H24" s="174">
        <f>G24*100/F24</f>
        <v>100</v>
      </c>
      <c r="I24" s="174">
        <v>3</v>
      </c>
      <c r="J24" s="176">
        <f>I24*G24</f>
        <v>3</v>
      </c>
      <c r="K24" s="183">
        <f t="shared" si="2"/>
        <v>3</v>
      </c>
      <c r="L24" s="183">
        <f t="shared" si="3"/>
        <v>7960</v>
      </c>
      <c r="M24" s="183">
        <f t="shared" si="4"/>
        <v>23880</v>
      </c>
      <c r="N24" s="183"/>
      <c r="O24" s="183"/>
      <c r="P24" s="114">
        <f t="shared" si="6"/>
        <v>3</v>
      </c>
      <c r="Q24" s="114">
        <f t="shared" si="7"/>
        <v>23883</v>
      </c>
      <c r="R24" s="50"/>
      <c r="S24" s="255"/>
      <c r="T24" s="85">
        <v>13</v>
      </c>
      <c r="U24" s="1590" t="s">
        <v>58</v>
      </c>
      <c r="V24" s="83" t="s">
        <v>49</v>
      </c>
      <c r="W24" s="527">
        <f t="shared" si="0"/>
        <v>1</v>
      </c>
      <c r="X24" s="527">
        <f t="shared" si="0"/>
        <v>1</v>
      </c>
      <c r="Y24" s="93">
        <f t="shared" si="8"/>
        <v>100</v>
      </c>
      <c r="Z24" s="93">
        <f t="shared" si="0"/>
        <v>3</v>
      </c>
      <c r="AA24" s="93">
        <f t="shared" si="0"/>
        <v>3</v>
      </c>
      <c r="AB24" s="91"/>
      <c r="AC24" s="93">
        <f t="shared" si="9"/>
        <v>3</v>
      </c>
      <c r="AD24" s="94">
        <f t="shared" si="9"/>
        <v>0</v>
      </c>
      <c r="AE24" s="95">
        <f t="shared" si="10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/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1"/>
        <v>3</v>
      </c>
      <c r="BE24" s="93">
        <f t="shared" si="12"/>
        <v>0</v>
      </c>
    </row>
    <row r="25" spans="1:57" ht="24" customHeight="1" x14ac:dyDescent="0.2">
      <c r="A25" s="135">
        <v>14</v>
      </c>
      <c r="B25" s="215">
        <v>2</v>
      </c>
      <c r="C25" s="66"/>
      <c r="D25" s="1420"/>
      <c r="E25" s="67" t="s">
        <v>50</v>
      </c>
      <c r="F25" s="173">
        <v>1</v>
      </c>
      <c r="G25" s="173">
        <v>1</v>
      </c>
      <c r="H25" s="174">
        <f>G25*100/F25</f>
        <v>100</v>
      </c>
      <c r="I25" s="174">
        <v>3</v>
      </c>
      <c r="J25" s="175">
        <f>I25*G25</f>
        <v>3</v>
      </c>
      <c r="K25" s="183">
        <f t="shared" si="2"/>
        <v>6</v>
      </c>
      <c r="L25" s="183">
        <f t="shared" si="3"/>
        <v>15920</v>
      </c>
      <c r="M25" s="183">
        <f t="shared" si="4"/>
        <v>47760</v>
      </c>
      <c r="N25" s="183"/>
      <c r="O25" s="183"/>
      <c r="P25" s="114">
        <f t="shared" si="6"/>
        <v>6</v>
      </c>
      <c r="Q25" s="114">
        <f t="shared" si="7"/>
        <v>47766</v>
      </c>
      <c r="R25" s="50"/>
      <c r="S25" s="255"/>
      <c r="T25" s="85">
        <v>14</v>
      </c>
      <c r="U25" s="1590"/>
      <c r="V25" s="83" t="s">
        <v>50</v>
      </c>
      <c r="W25" s="527">
        <f t="shared" si="0"/>
        <v>1</v>
      </c>
      <c r="X25" s="527">
        <f t="shared" si="0"/>
        <v>1</v>
      </c>
      <c r="Y25" s="93">
        <f t="shared" si="8"/>
        <v>100</v>
      </c>
      <c r="Z25" s="93">
        <f t="shared" si="0"/>
        <v>3</v>
      </c>
      <c r="AA25" s="93">
        <f t="shared" si="0"/>
        <v>3</v>
      </c>
      <c r="AB25" s="91"/>
      <c r="AC25" s="93">
        <f t="shared" si="9"/>
        <v>3</v>
      </c>
      <c r="AD25" s="94">
        <f t="shared" si="9"/>
        <v>0</v>
      </c>
      <c r="AE25" s="95">
        <f t="shared" si="10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/>
      <c r="AU25" s="174"/>
      <c r="AV25" s="174">
        <v>1</v>
      </c>
      <c r="AW25" s="174"/>
      <c r="AX25" s="174">
        <v>1</v>
      </c>
      <c r="AY25" s="174"/>
      <c r="AZ25" s="174">
        <v>1</v>
      </c>
      <c r="BA25" s="174"/>
      <c r="BB25" s="91"/>
      <c r="BC25" s="91"/>
      <c r="BD25" s="93">
        <f t="shared" si="11"/>
        <v>3</v>
      </c>
      <c r="BE25" s="93">
        <f t="shared" si="12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173"/>
      <c r="G26" s="173"/>
      <c r="H26" s="174"/>
      <c r="I26" s="174"/>
      <c r="J26" s="176"/>
      <c r="K26" s="183"/>
      <c r="L26" s="183"/>
      <c r="M26" s="183"/>
      <c r="N26" s="183"/>
      <c r="O26" s="183"/>
      <c r="P26" s="114"/>
      <c r="Q26" s="114"/>
      <c r="R26" s="50"/>
      <c r="S26" s="255"/>
      <c r="T26" s="85">
        <v>15</v>
      </c>
      <c r="U26" s="1584" t="s">
        <v>59</v>
      </c>
      <c r="V26" s="83" t="s">
        <v>49</v>
      </c>
      <c r="W26" s="527"/>
      <c r="X26" s="527"/>
      <c r="Y26" s="93"/>
      <c r="Z26" s="93"/>
      <c r="AA26" s="93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173"/>
      <c r="G27" s="173"/>
      <c r="H27" s="174"/>
      <c r="I27" s="174"/>
      <c r="J27" s="176"/>
      <c r="K27" s="183"/>
      <c r="L27" s="183"/>
      <c r="M27" s="183"/>
      <c r="N27" s="183"/>
      <c r="O27" s="183"/>
      <c r="P27" s="114"/>
      <c r="Q27" s="114"/>
      <c r="R27" s="50"/>
      <c r="S27" s="255"/>
      <c r="T27" s="85">
        <v>16</v>
      </c>
      <c r="U27" s="1584"/>
      <c r="V27" s="83" t="s">
        <v>50</v>
      </c>
      <c r="W27" s="527"/>
      <c r="X27" s="527"/>
      <c r="Y27" s="93"/>
      <c r="Z27" s="93"/>
      <c r="AA27" s="93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173"/>
      <c r="G28" s="173"/>
      <c r="H28" s="174"/>
      <c r="I28" s="174"/>
      <c r="J28" s="176"/>
      <c r="K28" s="183"/>
      <c r="L28" s="183"/>
      <c r="M28" s="183"/>
      <c r="N28" s="183"/>
      <c r="O28" s="183"/>
      <c r="P28" s="114"/>
      <c r="Q28" s="114"/>
      <c r="R28" s="50"/>
      <c r="S28" s="255"/>
      <c r="T28" s="85">
        <v>17</v>
      </c>
      <c r="U28" s="1584" t="s">
        <v>60</v>
      </c>
      <c r="V28" s="83" t="s">
        <v>49</v>
      </c>
      <c r="W28" s="527"/>
      <c r="X28" s="527"/>
      <c r="Y28" s="93"/>
      <c r="Z28" s="93"/>
      <c r="AA28" s="93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173"/>
      <c r="G29" s="173"/>
      <c r="H29" s="174"/>
      <c r="I29" s="174"/>
      <c r="J29" s="176"/>
      <c r="K29" s="183"/>
      <c r="L29" s="183"/>
      <c r="M29" s="183"/>
      <c r="N29" s="183"/>
      <c r="O29" s="183"/>
      <c r="P29" s="114"/>
      <c r="Q29" s="114"/>
      <c r="R29" s="50"/>
      <c r="S29" s="255"/>
      <c r="T29" s="85">
        <v>18</v>
      </c>
      <c r="U29" s="1584"/>
      <c r="V29" s="83" t="s">
        <v>50</v>
      </c>
      <c r="W29" s="527"/>
      <c r="X29" s="527"/>
      <c r="Y29" s="93"/>
      <c r="Z29" s="93"/>
      <c r="AA29" s="93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173"/>
      <c r="G30" s="173"/>
      <c r="H30" s="174"/>
      <c r="I30" s="174"/>
      <c r="J30" s="176"/>
      <c r="K30" s="183"/>
      <c r="L30" s="183"/>
      <c r="M30" s="183"/>
      <c r="N30" s="183"/>
      <c r="O30" s="183"/>
      <c r="P30" s="114"/>
      <c r="Q30" s="114"/>
      <c r="R30" s="50"/>
      <c r="S30" s="255"/>
      <c r="T30" s="85">
        <v>19</v>
      </c>
      <c r="U30" s="1584" t="s">
        <v>61</v>
      </c>
      <c r="V30" s="83" t="s">
        <v>49</v>
      </c>
      <c r="W30" s="527"/>
      <c r="X30" s="527"/>
      <c r="Y30" s="93"/>
      <c r="Z30" s="93"/>
      <c r="AA30" s="93"/>
      <c r="AB30" s="79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173"/>
      <c r="G31" s="173"/>
      <c r="H31" s="174"/>
      <c r="I31" s="174"/>
      <c r="J31" s="175"/>
      <c r="K31" s="183"/>
      <c r="L31" s="183"/>
      <c r="M31" s="183"/>
      <c r="N31" s="183"/>
      <c r="O31" s="183"/>
      <c r="P31" s="114"/>
      <c r="Q31" s="114"/>
      <c r="R31" s="50"/>
      <c r="S31" s="255"/>
      <c r="T31" s="85">
        <v>20</v>
      </c>
      <c r="U31" s="1584"/>
      <c r="V31" s="83" t="s">
        <v>50</v>
      </c>
      <c r="W31" s="527"/>
      <c r="X31" s="527"/>
      <c r="Y31" s="93"/>
      <c r="Z31" s="93"/>
      <c r="AA31" s="93"/>
      <c r="AB31" s="79"/>
      <c r="AC31" s="93"/>
      <c r="AD31" s="94"/>
      <c r="AE31" s="95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/>
      <c r="AU31" s="174"/>
      <c r="AV31" s="174"/>
      <c r="AW31" s="174"/>
      <c r="AX31" s="174"/>
      <c r="AY31" s="174"/>
      <c r="AZ31" s="174"/>
      <c r="BA31" s="174"/>
      <c r="BB31" s="79"/>
      <c r="BC31" s="79"/>
      <c r="BD31" s="93"/>
      <c r="BE31" s="93"/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55"/>
      <c r="T32" s="85">
        <v>21</v>
      </c>
      <c r="U32" s="1584" t="s">
        <v>62</v>
      </c>
      <c r="V32" s="83" t="s">
        <v>49</v>
      </c>
      <c r="W32" s="527"/>
      <c r="X32" s="527"/>
      <c r="Y32" s="93"/>
      <c r="Z32" s="93"/>
      <c r="AA32" s="93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55"/>
      <c r="T33" s="85">
        <v>22</v>
      </c>
      <c r="U33" s="1585"/>
      <c r="V33" s="83" t="s">
        <v>50</v>
      </c>
      <c r="W33" s="527"/>
      <c r="X33" s="527"/>
      <c r="Y33" s="93"/>
      <c r="Z33" s="93"/>
      <c r="AA33" s="93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30</v>
      </c>
      <c r="G35" s="173">
        <v>30</v>
      </c>
      <c r="H35" s="174">
        <f>G35*100/F35</f>
        <v>100</v>
      </c>
      <c r="I35" s="174">
        <v>1</v>
      </c>
      <c r="J35" s="176">
        <f>I35*G35</f>
        <v>30</v>
      </c>
      <c r="K35" s="183">
        <f t="shared" ref="K35:K47" si="14">J35*B35</f>
        <v>19.8</v>
      </c>
      <c r="L35" s="183">
        <f t="shared" si="3"/>
        <v>5253.6</v>
      </c>
      <c r="M35" s="183">
        <f t="shared" ref="M35:M47" si="15">L35*J35</f>
        <v>157608</v>
      </c>
      <c r="N35" s="183"/>
      <c r="O35" s="183"/>
      <c r="P35" s="114">
        <f t="shared" ref="P35:P47" si="16">K35+N35</f>
        <v>19.8</v>
      </c>
      <c r="Q35" s="114">
        <f t="shared" ref="Q35:Q47" si="17">M35+P35</f>
        <v>157627.79999999999</v>
      </c>
      <c r="R35" s="61"/>
      <c r="S35" s="62"/>
      <c r="T35" s="85">
        <v>24</v>
      </c>
      <c r="U35" s="1588" t="s">
        <v>64</v>
      </c>
      <c r="V35" s="84"/>
      <c r="W35" s="527">
        <f t="shared" ref="W35:X47" si="18">F35</f>
        <v>30</v>
      </c>
      <c r="X35" s="527">
        <f t="shared" si="18"/>
        <v>30</v>
      </c>
      <c r="Y35" s="93">
        <f t="shared" ref="Y35:Y47" si="19">X35*100/W35</f>
        <v>100</v>
      </c>
      <c r="Z35" s="93">
        <f t="shared" ref="Z35:AA47" si="20">I35</f>
        <v>1</v>
      </c>
      <c r="AA35" s="93">
        <f t="shared" si="20"/>
        <v>30</v>
      </c>
      <c r="AB35" s="81"/>
      <c r="AC35" s="93">
        <v>30</v>
      </c>
      <c r="AD35" s="94">
        <f t="shared" ref="AD35:AD47" si="21">AG35+AI35+AK35+AM35+AO35+AQ35+AS35+AU35+AW35+AY35+BA35+BC35</f>
        <v>0</v>
      </c>
      <c r="AE35" s="95">
        <f t="shared" ref="AE35:AE47" si="22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30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7" si="23">AF35+AH35+AJ35+AL35+AN35+AP35+AR35+AT35+AV35+AX35+AZ35</f>
        <v>30</v>
      </c>
      <c r="BE35" s="93">
        <f t="shared" ref="BE35:BE47" si="24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10</v>
      </c>
      <c r="G36" s="173">
        <v>10</v>
      </c>
      <c r="H36" s="174">
        <f>G36*100/F36</f>
        <v>100</v>
      </c>
      <c r="I36" s="174">
        <v>1</v>
      </c>
      <c r="J36" s="176">
        <f>I36*G36</f>
        <v>10</v>
      </c>
      <c r="K36" s="183">
        <f t="shared" si="14"/>
        <v>6.6000000000000005</v>
      </c>
      <c r="L36" s="183">
        <f t="shared" si="3"/>
        <v>5253.6</v>
      </c>
      <c r="M36" s="183">
        <f t="shared" si="15"/>
        <v>52536</v>
      </c>
      <c r="N36" s="183"/>
      <c r="O36" s="183"/>
      <c r="P36" s="114">
        <f t="shared" si="16"/>
        <v>6.6000000000000005</v>
      </c>
      <c r="Q36" s="114">
        <f t="shared" si="17"/>
        <v>52542.6</v>
      </c>
      <c r="R36" s="61"/>
      <c r="S36" s="62"/>
      <c r="T36" s="85">
        <v>25</v>
      </c>
      <c r="U36" s="1589"/>
      <c r="V36" s="84"/>
      <c r="W36" s="527">
        <f t="shared" si="18"/>
        <v>10</v>
      </c>
      <c r="X36" s="527">
        <f t="shared" si="18"/>
        <v>10</v>
      </c>
      <c r="Y36" s="93">
        <f t="shared" si="19"/>
        <v>100</v>
      </c>
      <c r="Z36" s="93">
        <f t="shared" si="20"/>
        <v>1</v>
      </c>
      <c r="AA36" s="93">
        <f t="shared" si="20"/>
        <v>10</v>
      </c>
      <c r="AB36" s="81"/>
      <c r="AC36" s="93">
        <v>10</v>
      </c>
      <c r="AD36" s="94">
        <f t="shared" si="21"/>
        <v>0</v>
      </c>
      <c r="AE36" s="95">
        <f t="shared" si="22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10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23"/>
        <v>10</v>
      </c>
      <c r="BE36" s="93">
        <f t="shared" si="24"/>
        <v>0</v>
      </c>
    </row>
    <row r="37" spans="1:57" ht="21" customHeight="1" x14ac:dyDescent="0.2">
      <c r="A37" s="135">
        <v>26</v>
      </c>
      <c r="B37" s="215">
        <v>0.3</v>
      </c>
      <c r="C37" s="69"/>
      <c r="D37" s="249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55"/>
      <c r="T37" s="85">
        <v>26</v>
      </c>
      <c r="U37" s="250" t="s">
        <v>65</v>
      </c>
      <c r="V37" s="83" t="s">
        <v>66</v>
      </c>
      <c r="W37" s="527"/>
      <c r="X37" s="527"/>
      <c r="Y37" s="93"/>
      <c r="Z37" s="93"/>
      <c r="AA37" s="93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49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55"/>
      <c r="T38" s="85">
        <v>27</v>
      </c>
      <c r="U38" s="250" t="s">
        <v>67</v>
      </c>
      <c r="V38" s="83" t="s">
        <v>66</v>
      </c>
      <c r="W38" s="527"/>
      <c r="X38" s="527"/>
      <c r="Y38" s="93"/>
      <c r="Z38" s="93"/>
      <c r="AA38" s="93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55"/>
      <c r="T39" s="85">
        <v>28</v>
      </c>
      <c r="U39" s="1584" t="s">
        <v>68</v>
      </c>
      <c r="V39" s="83" t="s">
        <v>49</v>
      </c>
      <c r="W39" s="527"/>
      <c r="X39" s="527"/>
      <c r="Y39" s="93"/>
      <c r="Z39" s="93"/>
      <c r="AA39" s="93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55"/>
      <c r="T40" s="85">
        <v>29</v>
      </c>
      <c r="U40" s="1584"/>
      <c r="V40" s="83" t="s">
        <v>50</v>
      </c>
      <c r="W40" s="527"/>
      <c r="X40" s="527"/>
      <c r="Y40" s="93"/>
      <c r="Z40" s="93"/>
      <c r="AA40" s="93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55"/>
      <c r="T41" s="85">
        <v>30</v>
      </c>
      <c r="U41" s="1584" t="s">
        <v>69</v>
      </c>
      <c r="V41" s="83" t="s">
        <v>49</v>
      </c>
      <c r="W41" s="527"/>
      <c r="X41" s="527"/>
      <c r="Y41" s="93"/>
      <c r="Z41" s="93"/>
      <c r="AA41" s="93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55"/>
      <c r="T42" s="85">
        <v>31</v>
      </c>
      <c r="U42" s="1584"/>
      <c r="V42" s="83" t="s">
        <v>50</v>
      </c>
      <c r="W42" s="527"/>
      <c r="X42" s="527"/>
      <c r="Y42" s="93"/>
      <c r="Z42" s="93"/>
      <c r="AA42" s="93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55"/>
      <c r="T43" s="85">
        <v>32</v>
      </c>
      <c r="U43" s="1585" t="s">
        <v>70</v>
      </c>
      <c r="V43" s="83" t="s">
        <v>49</v>
      </c>
      <c r="W43" s="527"/>
      <c r="X43" s="527"/>
      <c r="Y43" s="93"/>
      <c r="Z43" s="93"/>
      <c r="AA43" s="93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55"/>
      <c r="T44" s="85">
        <v>33</v>
      </c>
      <c r="U44" s="1585"/>
      <c r="V44" s="83" t="s">
        <v>50</v>
      </c>
      <c r="W44" s="527"/>
      <c r="X44" s="527"/>
      <c r="Y44" s="93"/>
      <c r="Z44" s="93"/>
      <c r="AA44" s="93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2</v>
      </c>
      <c r="G45" s="173">
        <v>2</v>
      </c>
      <c r="H45" s="174">
        <f>G45*100/F45</f>
        <v>100</v>
      </c>
      <c r="I45" s="174">
        <v>2</v>
      </c>
      <c r="J45" s="176">
        <f>I45*G45</f>
        <v>4</v>
      </c>
      <c r="K45" s="183">
        <f t="shared" si="14"/>
        <v>1.32</v>
      </c>
      <c r="L45" s="183">
        <f t="shared" si="3"/>
        <v>2626.8</v>
      </c>
      <c r="M45" s="183">
        <f t="shared" si="15"/>
        <v>10507.2</v>
      </c>
      <c r="N45" s="183"/>
      <c r="O45" s="183"/>
      <c r="P45" s="114">
        <f t="shared" si="16"/>
        <v>1.32</v>
      </c>
      <c r="Q45" s="114">
        <f t="shared" si="17"/>
        <v>10508.52</v>
      </c>
      <c r="R45" s="50"/>
      <c r="S45" s="255"/>
      <c r="T45" s="85">
        <v>34</v>
      </c>
      <c r="U45" s="1585" t="s">
        <v>71</v>
      </c>
      <c r="V45" s="83" t="s">
        <v>49</v>
      </c>
      <c r="W45" s="527">
        <f t="shared" si="18"/>
        <v>2</v>
      </c>
      <c r="X45" s="527">
        <f t="shared" si="18"/>
        <v>2</v>
      </c>
      <c r="Y45" s="93">
        <f t="shared" si="19"/>
        <v>100</v>
      </c>
      <c r="Z45" s="93">
        <v>2</v>
      </c>
      <c r="AA45" s="93">
        <f t="shared" si="20"/>
        <v>4</v>
      </c>
      <c r="AB45" s="91"/>
      <c r="AC45" s="93">
        <f t="shared" ref="AC45:AC47" si="25">AF45+AH45+AJ45+AL45+AN45+AP45+AR45+AT45+AV45+AX45+AZ45+BB45</f>
        <v>4</v>
      </c>
      <c r="AD45" s="94">
        <f t="shared" si="21"/>
        <v>0</v>
      </c>
      <c r="AE45" s="95">
        <f t="shared" si="22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1</v>
      </c>
      <c r="AU45" s="174"/>
      <c r="AV45" s="174">
        <v>1</v>
      </c>
      <c r="AW45" s="174"/>
      <c r="AX45" s="174">
        <v>1</v>
      </c>
      <c r="AY45" s="174"/>
      <c r="AZ45" s="174">
        <v>1</v>
      </c>
      <c r="BA45" s="174"/>
      <c r="BB45" s="92"/>
      <c r="BC45" s="91"/>
      <c r="BD45" s="93">
        <f t="shared" si="23"/>
        <v>4</v>
      </c>
      <c r="BE45" s="93">
        <f t="shared" si="24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55"/>
      <c r="T46" s="85">
        <v>35</v>
      </c>
      <c r="U46" s="1585"/>
      <c r="V46" s="83" t="s">
        <v>50</v>
      </c>
      <c r="W46" s="527"/>
      <c r="X46" s="527"/>
      <c r="Y46" s="93"/>
      <c r="Z46" s="93"/>
      <c r="AA46" s="93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73">
        <v>6</v>
      </c>
      <c r="G47" s="173">
        <v>6</v>
      </c>
      <c r="H47" s="174">
        <f>G47*100/F47</f>
        <v>100</v>
      </c>
      <c r="I47" s="174">
        <v>16</v>
      </c>
      <c r="J47" s="175">
        <f>I47*G47</f>
        <v>96</v>
      </c>
      <c r="K47" s="183">
        <f t="shared" si="14"/>
        <v>384</v>
      </c>
      <c r="L47" s="183">
        <f t="shared" si="3"/>
        <v>31840</v>
      </c>
      <c r="M47" s="183">
        <f t="shared" si="15"/>
        <v>3056640</v>
      </c>
      <c r="N47" s="183"/>
      <c r="O47" s="183"/>
      <c r="P47" s="114">
        <f t="shared" si="16"/>
        <v>384</v>
      </c>
      <c r="Q47" s="114">
        <f t="shared" si="17"/>
        <v>3057024</v>
      </c>
      <c r="R47" s="50"/>
      <c r="S47" s="255"/>
      <c r="T47" s="85">
        <v>36</v>
      </c>
      <c r="U47" s="1585" t="s">
        <v>72</v>
      </c>
      <c r="V47" s="83" t="s">
        <v>49</v>
      </c>
      <c r="W47" s="527">
        <f t="shared" si="18"/>
        <v>6</v>
      </c>
      <c r="X47" s="527">
        <f t="shared" si="18"/>
        <v>6</v>
      </c>
      <c r="Y47" s="93">
        <f t="shared" si="19"/>
        <v>100</v>
      </c>
      <c r="Z47" s="93">
        <f t="shared" si="20"/>
        <v>16</v>
      </c>
      <c r="AA47" s="93">
        <f t="shared" si="20"/>
        <v>96</v>
      </c>
      <c r="AB47" s="91"/>
      <c r="AC47" s="93">
        <f t="shared" si="25"/>
        <v>96</v>
      </c>
      <c r="AD47" s="94">
        <f t="shared" si="21"/>
        <v>0</v>
      </c>
      <c r="AE47" s="95">
        <f t="shared" si="22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24</v>
      </c>
      <c r="AU47" s="174"/>
      <c r="AV47" s="174">
        <v>24</v>
      </c>
      <c r="AW47" s="174"/>
      <c r="AX47" s="174">
        <v>24</v>
      </c>
      <c r="AY47" s="174"/>
      <c r="AZ47" s="174">
        <v>24</v>
      </c>
      <c r="BA47" s="174"/>
      <c r="BB47" s="92"/>
      <c r="BC47" s="91"/>
      <c r="BD47" s="93">
        <f t="shared" si="23"/>
        <v>96</v>
      </c>
      <c r="BE47" s="93">
        <f t="shared" si="24"/>
        <v>0</v>
      </c>
    </row>
    <row r="48" spans="1:57" ht="11.25" customHeight="1" x14ac:dyDescent="0.2">
      <c r="A48" s="135">
        <v>37</v>
      </c>
      <c r="B48" s="215">
        <v>4</v>
      </c>
      <c r="C48" s="69"/>
      <c r="D48" s="1421"/>
      <c r="E48" s="67" t="s">
        <v>50</v>
      </c>
      <c r="F48" s="173"/>
      <c r="G48" s="173"/>
      <c r="H48" s="174"/>
      <c r="I48" s="174"/>
      <c r="J48" s="175"/>
      <c r="K48" s="183"/>
      <c r="L48" s="183"/>
      <c r="M48" s="183"/>
      <c r="N48" s="183"/>
      <c r="O48" s="183"/>
      <c r="P48" s="114"/>
      <c r="Q48" s="114"/>
      <c r="R48" s="50"/>
      <c r="S48" s="255"/>
      <c r="T48" s="85">
        <v>37</v>
      </c>
      <c r="U48" s="1585"/>
      <c r="V48" s="83" t="s">
        <v>50</v>
      </c>
      <c r="W48" s="527"/>
      <c r="X48" s="527"/>
      <c r="Y48" s="93"/>
      <c r="Z48" s="93"/>
      <c r="AA48" s="93"/>
      <c r="AB48" s="91"/>
      <c r="AC48" s="93"/>
      <c r="AD48" s="94"/>
      <c r="AE48" s="95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/>
      <c r="AU48" s="174"/>
      <c r="AV48" s="174"/>
      <c r="AW48" s="174"/>
      <c r="AX48" s="174"/>
      <c r="AY48" s="174"/>
      <c r="AZ48" s="174"/>
      <c r="BA48" s="174"/>
      <c r="BB48" s="91"/>
      <c r="BC48" s="91"/>
      <c r="BD48" s="93"/>
      <c r="BE48" s="93"/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55"/>
      <c r="T49" s="85">
        <v>38</v>
      </c>
      <c r="U49" s="1585" t="s">
        <v>73</v>
      </c>
      <c r="V49" s="83" t="s">
        <v>49</v>
      </c>
      <c r="W49" s="527"/>
      <c r="X49" s="527"/>
      <c r="Y49" s="93"/>
      <c r="Z49" s="93"/>
      <c r="AA49" s="93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55"/>
      <c r="T50" s="85">
        <v>39</v>
      </c>
      <c r="U50" s="1585"/>
      <c r="V50" s="83" t="s">
        <v>50</v>
      </c>
      <c r="W50" s="527"/>
      <c r="X50" s="527"/>
      <c r="Y50" s="93"/>
      <c r="Z50" s="93"/>
      <c r="AA50" s="93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55"/>
      <c r="T51" s="85">
        <v>40</v>
      </c>
      <c r="U51" s="1584" t="s">
        <v>74</v>
      </c>
      <c r="V51" s="83" t="s">
        <v>49</v>
      </c>
      <c r="W51" s="527"/>
      <c r="X51" s="527"/>
      <c r="Y51" s="93"/>
      <c r="Z51" s="93"/>
      <c r="AA51" s="93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55"/>
      <c r="T52" s="85">
        <v>41</v>
      </c>
      <c r="U52" s="1584"/>
      <c r="V52" s="83" t="s">
        <v>50</v>
      </c>
      <c r="W52" s="527"/>
      <c r="X52" s="527"/>
      <c r="Y52" s="93"/>
      <c r="Z52" s="93"/>
      <c r="AA52" s="93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55"/>
      <c r="T53" s="85">
        <v>42</v>
      </c>
      <c r="U53" s="1585" t="s">
        <v>75</v>
      </c>
      <c r="V53" s="83" t="s">
        <v>49</v>
      </c>
      <c r="W53" s="527"/>
      <c r="X53" s="527"/>
      <c r="Y53" s="93"/>
      <c r="Z53" s="93"/>
      <c r="AA53" s="93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55"/>
      <c r="T54" s="85">
        <v>43</v>
      </c>
      <c r="U54" s="1585"/>
      <c r="V54" s="83" t="s">
        <v>50</v>
      </c>
      <c r="W54" s="527"/>
      <c r="X54" s="527"/>
      <c r="Y54" s="93"/>
      <c r="Z54" s="93"/>
      <c r="AA54" s="93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55"/>
      <c r="T55" s="85">
        <v>44</v>
      </c>
      <c r="U55" s="1583" t="s">
        <v>76</v>
      </c>
      <c r="V55" s="83" t="s">
        <v>49</v>
      </c>
      <c r="W55" s="527"/>
      <c r="X55" s="527"/>
      <c r="Y55" s="93"/>
      <c r="Z55" s="93"/>
      <c r="AA55" s="93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55"/>
      <c r="T56" s="85">
        <v>45</v>
      </c>
      <c r="U56" s="1583"/>
      <c r="V56" s="83" t="s">
        <v>50</v>
      </c>
      <c r="W56" s="527"/>
      <c r="X56" s="527"/>
      <c r="Y56" s="93"/>
      <c r="Z56" s="93"/>
      <c r="AA56" s="93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49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55"/>
      <c r="T57" s="85">
        <v>46</v>
      </c>
      <c r="U57" s="250" t="s">
        <v>77</v>
      </c>
      <c r="V57" s="83" t="s">
        <v>78</v>
      </c>
      <c r="W57" s="527"/>
      <c r="X57" s="527"/>
      <c r="Y57" s="93"/>
      <c r="Z57" s="93"/>
      <c r="AA57" s="93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55"/>
      <c r="T58" s="85">
        <v>47</v>
      </c>
      <c r="U58" s="1585" t="s">
        <v>79</v>
      </c>
      <c r="V58" s="83" t="s">
        <v>49</v>
      </c>
      <c r="W58" s="527"/>
      <c r="X58" s="527"/>
      <c r="Y58" s="93"/>
      <c r="Z58" s="93"/>
      <c r="AA58" s="93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55"/>
      <c r="T59" s="85">
        <v>48</v>
      </c>
      <c r="U59" s="1585"/>
      <c r="V59" s="83" t="s">
        <v>50</v>
      </c>
      <c r="W59" s="527"/>
      <c r="X59" s="527"/>
      <c r="Y59" s="93"/>
      <c r="Z59" s="93"/>
      <c r="AA59" s="93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55"/>
      <c r="T60" s="85">
        <v>49</v>
      </c>
      <c r="U60" s="1583" t="s">
        <v>80</v>
      </c>
      <c r="V60" s="83" t="s">
        <v>49</v>
      </c>
      <c r="W60" s="527"/>
      <c r="X60" s="527"/>
      <c r="Y60" s="93"/>
      <c r="Z60" s="93"/>
      <c r="AA60" s="93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55"/>
      <c r="T61" s="85">
        <v>50</v>
      </c>
      <c r="U61" s="1583"/>
      <c r="V61" s="83" t="s">
        <v>50</v>
      </c>
      <c r="W61" s="527"/>
      <c r="X61" s="527"/>
      <c r="Y61" s="93"/>
      <c r="Z61" s="93"/>
      <c r="AA61" s="93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55"/>
      <c r="T62" s="85">
        <v>51</v>
      </c>
      <c r="U62" s="1583" t="s">
        <v>81</v>
      </c>
      <c r="V62" s="83" t="s">
        <v>49</v>
      </c>
      <c r="W62" s="527"/>
      <c r="X62" s="527"/>
      <c r="Y62" s="93"/>
      <c r="Z62" s="93"/>
      <c r="AA62" s="93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55"/>
      <c r="T63" s="85">
        <v>52</v>
      </c>
      <c r="U63" s="1583"/>
      <c r="V63" s="83" t="s">
        <v>50</v>
      </c>
      <c r="W63" s="527"/>
      <c r="X63" s="527"/>
      <c r="Y63" s="93"/>
      <c r="Z63" s="93"/>
      <c r="AA63" s="93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55"/>
      <c r="T64" s="85">
        <v>53</v>
      </c>
      <c r="U64" s="1584" t="s">
        <v>82</v>
      </c>
      <c r="V64" s="83" t="s">
        <v>49</v>
      </c>
      <c r="W64" s="527"/>
      <c r="X64" s="527"/>
      <c r="Y64" s="93"/>
      <c r="Z64" s="93"/>
      <c r="AA64" s="93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55"/>
      <c r="T65" s="85">
        <v>54</v>
      </c>
      <c r="U65" s="1584"/>
      <c r="V65" s="83" t="s">
        <v>50</v>
      </c>
      <c r="W65" s="527"/>
      <c r="X65" s="527"/>
      <c r="Y65" s="93"/>
      <c r="Z65" s="93"/>
      <c r="AA65" s="93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55"/>
      <c r="T66" s="85">
        <v>55</v>
      </c>
      <c r="U66" s="1584" t="s">
        <v>83</v>
      </c>
      <c r="V66" s="83" t="s">
        <v>49</v>
      </c>
      <c r="W66" s="527"/>
      <c r="X66" s="527"/>
      <c r="Y66" s="93"/>
      <c r="Z66" s="93"/>
      <c r="AA66" s="93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55"/>
      <c r="T67" s="85">
        <v>56</v>
      </c>
      <c r="U67" s="1584"/>
      <c r="V67" s="83" t="s">
        <v>50</v>
      </c>
      <c r="W67" s="527"/>
      <c r="X67" s="527"/>
      <c r="Y67" s="93"/>
      <c r="Z67" s="93"/>
      <c r="AA67" s="93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55"/>
      <c r="T69" s="85">
        <v>58</v>
      </c>
      <c r="U69" s="1585" t="s">
        <v>85</v>
      </c>
      <c r="V69" s="83" t="s">
        <v>49</v>
      </c>
      <c r="W69" s="527"/>
      <c r="X69" s="527"/>
      <c r="Y69" s="93"/>
      <c r="Z69" s="93"/>
      <c r="AA69" s="93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55"/>
      <c r="T70" s="85">
        <v>59</v>
      </c>
      <c r="U70" s="1585"/>
      <c r="V70" s="83" t="s">
        <v>50</v>
      </c>
      <c r="W70" s="527"/>
      <c r="X70" s="527"/>
      <c r="Y70" s="93"/>
      <c r="Z70" s="93"/>
      <c r="AA70" s="93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55"/>
      <c r="T71" s="85">
        <v>60</v>
      </c>
      <c r="U71" s="1585" t="s">
        <v>86</v>
      </c>
      <c r="V71" s="83" t="s">
        <v>49</v>
      </c>
      <c r="W71" s="527"/>
      <c r="X71" s="527"/>
      <c r="Y71" s="93"/>
      <c r="Z71" s="93"/>
      <c r="AA71" s="93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55"/>
      <c r="T72" s="85">
        <v>61</v>
      </c>
      <c r="U72" s="1585"/>
      <c r="V72" s="83" t="s">
        <v>50</v>
      </c>
      <c r="W72" s="527"/>
      <c r="X72" s="527"/>
      <c r="Y72" s="93"/>
      <c r="Z72" s="93"/>
      <c r="AA72" s="93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55"/>
      <c r="T73" s="85">
        <v>62</v>
      </c>
      <c r="U73" s="1585" t="s">
        <v>87</v>
      </c>
      <c r="V73" s="83" t="s">
        <v>49</v>
      </c>
      <c r="W73" s="527"/>
      <c r="X73" s="527"/>
      <c r="Y73" s="93"/>
      <c r="Z73" s="93"/>
      <c r="AA73" s="93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55"/>
      <c r="T74" s="85">
        <v>63</v>
      </c>
      <c r="U74" s="1585"/>
      <c r="V74" s="83" t="s">
        <v>50</v>
      </c>
      <c r="W74" s="527"/>
      <c r="X74" s="527"/>
      <c r="Y74" s="93"/>
      <c r="Z74" s="93"/>
      <c r="AA74" s="93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30</v>
      </c>
      <c r="G76" s="173">
        <v>30</v>
      </c>
      <c r="H76" s="174">
        <f t="shared" ref="H76:H79" si="26">G76*100/F76</f>
        <v>100</v>
      </c>
      <c r="I76" s="174">
        <v>1</v>
      </c>
      <c r="J76" s="176">
        <f t="shared" ref="J76:J79" si="27">I76*G76</f>
        <v>30</v>
      </c>
      <c r="K76" s="183">
        <f t="shared" ref="K76:K79" si="28">J76*B76</f>
        <v>15</v>
      </c>
      <c r="L76" s="183">
        <f t="shared" ref="L76:L77" si="29">B76*7960</f>
        <v>3980</v>
      </c>
      <c r="M76" s="183">
        <f t="shared" ref="M76:M79" si="30">L76*J76</f>
        <v>119400</v>
      </c>
      <c r="N76" s="183"/>
      <c r="O76" s="183"/>
      <c r="P76" s="114">
        <f t="shared" ref="P76:P79" si="31">K76+N76</f>
        <v>15</v>
      </c>
      <c r="Q76" s="114">
        <f t="shared" ref="Q76:Q79" si="32">M76+P76</f>
        <v>119415</v>
      </c>
      <c r="R76" s="61"/>
      <c r="S76" s="62"/>
      <c r="T76" s="85">
        <v>65</v>
      </c>
      <c r="U76" s="1586" t="s">
        <v>89</v>
      </c>
      <c r="V76" s="83" t="s">
        <v>49</v>
      </c>
      <c r="W76" s="527">
        <f t="shared" ref="W76:X79" si="33">F76</f>
        <v>30</v>
      </c>
      <c r="X76" s="527">
        <f t="shared" si="33"/>
        <v>30</v>
      </c>
      <c r="Y76" s="93">
        <f t="shared" ref="Y76:Y79" si="34">X76*100/W76</f>
        <v>100</v>
      </c>
      <c r="Z76" s="93">
        <f t="shared" ref="Z76:AA79" si="35">I76</f>
        <v>1</v>
      </c>
      <c r="AA76" s="93">
        <f t="shared" si="35"/>
        <v>30</v>
      </c>
      <c r="AB76" s="91"/>
      <c r="AC76" s="93">
        <f t="shared" ref="AC76:AD79" si="36">AF76+AH76+AJ76+AL76+AN76+AP76+AR76+AT76+AV76+AX76+AZ76+BB76</f>
        <v>30</v>
      </c>
      <c r="AD76" s="94">
        <f t="shared" si="36"/>
        <v>0</v>
      </c>
      <c r="AE76" s="95">
        <f t="shared" ref="AE76:AE79" si="37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30</v>
      </c>
      <c r="AW76" s="184"/>
      <c r="AX76" s="184"/>
      <c r="AY76" s="184"/>
      <c r="AZ76" s="184"/>
      <c r="BA76" s="184"/>
      <c r="BB76" s="91"/>
      <c r="BC76" s="91"/>
      <c r="BD76" s="93">
        <f t="shared" ref="BD76:BD99" si="38">AF76+AH76+AJ76+AL76+AN76+AP76+AR76+AT76+AV76+AX76+AZ76</f>
        <v>30</v>
      </c>
      <c r="BE76" s="93">
        <f t="shared" ref="BE76:BE99" si="39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10</v>
      </c>
      <c r="G77" s="173">
        <v>10</v>
      </c>
      <c r="H77" s="174">
        <f t="shared" si="26"/>
        <v>100</v>
      </c>
      <c r="I77" s="174">
        <v>1</v>
      </c>
      <c r="J77" s="176">
        <f t="shared" si="27"/>
        <v>10</v>
      </c>
      <c r="K77" s="183">
        <f t="shared" si="28"/>
        <v>5</v>
      </c>
      <c r="L77" s="183">
        <f t="shared" si="29"/>
        <v>3980</v>
      </c>
      <c r="M77" s="183">
        <f t="shared" si="30"/>
        <v>39800</v>
      </c>
      <c r="N77" s="183"/>
      <c r="O77" s="183"/>
      <c r="P77" s="114">
        <f t="shared" si="31"/>
        <v>5</v>
      </c>
      <c r="Q77" s="114">
        <f t="shared" si="32"/>
        <v>39805</v>
      </c>
      <c r="R77" s="61"/>
      <c r="S77" s="62"/>
      <c r="T77" s="85">
        <v>66</v>
      </c>
      <c r="U77" s="1587"/>
      <c r="V77" s="83" t="s">
        <v>50</v>
      </c>
      <c r="W77" s="527">
        <f t="shared" si="33"/>
        <v>10</v>
      </c>
      <c r="X77" s="527">
        <f t="shared" si="33"/>
        <v>10</v>
      </c>
      <c r="Y77" s="93">
        <f t="shared" si="34"/>
        <v>100</v>
      </c>
      <c r="Z77" s="93">
        <f t="shared" si="35"/>
        <v>1</v>
      </c>
      <c r="AA77" s="93">
        <f t="shared" si="35"/>
        <v>10</v>
      </c>
      <c r="AB77" s="91"/>
      <c r="AC77" s="93">
        <f t="shared" si="36"/>
        <v>10</v>
      </c>
      <c r="AD77" s="94">
        <f t="shared" si="36"/>
        <v>0</v>
      </c>
      <c r="AE77" s="95">
        <f t="shared" si="37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10</v>
      </c>
      <c r="AW77" s="184"/>
      <c r="AX77" s="184"/>
      <c r="AY77" s="184"/>
      <c r="AZ77" s="184"/>
      <c r="BA77" s="184"/>
      <c r="BB77" s="91"/>
      <c r="BC77" s="91"/>
      <c r="BD77" s="93">
        <f t="shared" si="38"/>
        <v>10</v>
      </c>
      <c r="BE77" s="93">
        <f t="shared" si="39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3</v>
      </c>
      <c r="G78" s="173">
        <v>3</v>
      </c>
      <c r="H78" s="174">
        <f t="shared" si="26"/>
        <v>100</v>
      </c>
      <c r="I78" s="174">
        <v>2</v>
      </c>
      <c r="J78" s="176">
        <f t="shared" si="27"/>
        <v>6</v>
      </c>
      <c r="K78" s="183">
        <f t="shared" si="28"/>
        <v>6</v>
      </c>
      <c r="L78" s="183">
        <f t="shared" si="3"/>
        <v>7960</v>
      </c>
      <c r="M78" s="183">
        <f t="shared" si="30"/>
        <v>47760</v>
      </c>
      <c r="N78" s="183"/>
      <c r="O78" s="183"/>
      <c r="P78" s="114">
        <f t="shared" si="31"/>
        <v>6</v>
      </c>
      <c r="Q78" s="114">
        <f t="shared" si="32"/>
        <v>47766</v>
      </c>
      <c r="R78" s="50"/>
      <c r="S78" s="255"/>
      <c r="T78" s="85">
        <v>67</v>
      </c>
      <c r="U78" s="1583" t="s">
        <v>90</v>
      </c>
      <c r="V78" s="83" t="s">
        <v>49</v>
      </c>
      <c r="W78" s="527">
        <f t="shared" si="33"/>
        <v>3</v>
      </c>
      <c r="X78" s="527">
        <f t="shared" si="33"/>
        <v>3</v>
      </c>
      <c r="Y78" s="93">
        <f t="shared" si="34"/>
        <v>100</v>
      </c>
      <c r="Z78" s="93">
        <f t="shared" si="35"/>
        <v>2</v>
      </c>
      <c r="AA78" s="93">
        <f t="shared" si="35"/>
        <v>6</v>
      </c>
      <c r="AB78" s="91"/>
      <c r="AC78" s="93">
        <f t="shared" si="36"/>
        <v>6</v>
      </c>
      <c r="AD78" s="94">
        <f t="shared" si="36"/>
        <v>0</v>
      </c>
      <c r="AE78" s="95">
        <f t="shared" si="37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3</v>
      </c>
      <c r="AU78" s="184"/>
      <c r="AV78" s="174">
        <v>3</v>
      </c>
      <c r="AW78" s="184"/>
      <c r="AX78" s="184"/>
      <c r="AY78" s="184"/>
      <c r="AZ78" s="184"/>
      <c r="BA78" s="184"/>
      <c r="BB78" s="91"/>
      <c r="BC78" s="91"/>
      <c r="BD78" s="93">
        <f t="shared" si="38"/>
        <v>6</v>
      </c>
      <c r="BE78" s="93">
        <f t="shared" si="39"/>
        <v>0</v>
      </c>
    </row>
    <row r="79" spans="1:57" ht="13.5" customHeight="1" x14ac:dyDescent="0.2">
      <c r="A79" s="135">
        <v>68</v>
      </c>
      <c r="B79" s="215">
        <v>1</v>
      </c>
      <c r="C79" s="208">
        <v>30</v>
      </c>
      <c r="D79" s="1419"/>
      <c r="E79" s="67" t="s">
        <v>50</v>
      </c>
      <c r="F79" s="173">
        <v>28</v>
      </c>
      <c r="G79" s="173">
        <v>10</v>
      </c>
      <c r="H79" s="174">
        <f t="shared" si="26"/>
        <v>35.714285714285715</v>
      </c>
      <c r="I79" s="174">
        <v>2</v>
      </c>
      <c r="J79" s="176">
        <f t="shared" si="27"/>
        <v>20</v>
      </c>
      <c r="K79" s="183">
        <f t="shared" si="28"/>
        <v>20</v>
      </c>
      <c r="L79" s="183">
        <f t="shared" ref="L79:L107" si="40">B79*7960</f>
        <v>7960</v>
      </c>
      <c r="M79" s="183">
        <f t="shared" si="30"/>
        <v>159200</v>
      </c>
      <c r="N79" s="183">
        <f>C79+J79</f>
        <v>50</v>
      </c>
      <c r="O79" s="183">
        <f t="shared" ref="O79" si="41">N79*7960</f>
        <v>398000</v>
      </c>
      <c r="P79" s="114">
        <f t="shared" si="31"/>
        <v>70</v>
      </c>
      <c r="Q79" s="114">
        <f t="shared" si="32"/>
        <v>159270</v>
      </c>
      <c r="R79" s="50"/>
      <c r="S79" s="255"/>
      <c r="T79" s="85">
        <v>68</v>
      </c>
      <c r="U79" s="1583"/>
      <c r="V79" s="83" t="s">
        <v>50</v>
      </c>
      <c r="W79" s="527">
        <f t="shared" si="33"/>
        <v>28</v>
      </c>
      <c r="X79" s="527">
        <f t="shared" si="33"/>
        <v>10</v>
      </c>
      <c r="Y79" s="93">
        <f t="shared" si="34"/>
        <v>35.714285714285715</v>
      </c>
      <c r="Z79" s="93">
        <f t="shared" si="35"/>
        <v>2</v>
      </c>
      <c r="AA79" s="93">
        <f t="shared" si="35"/>
        <v>20</v>
      </c>
      <c r="AB79" s="91"/>
      <c r="AC79" s="93">
        <f t="shared" si="36"/>
        <v>20</v>
      </c>
      <c r="AD79" s="94">
        <f t="shared" si="36"/>
        <v>0</v>
      </c>
      <c r="AE79" s="95">
        <f t="shared" si="37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10</v>
      </c>
      <c r="AU79" s="174"/>
      <c r="AV79" s="174">
        <v>10</v>
      </c>
      <c r="AW79" s="174"/>
      <c r="AX79" s="174"/>
      <c r="AY79" s="174"/>
      <c r="AZ79" s="174"/>
      <c r="BA79" s="174"/>
      <c r="BB79" s="91"/>
      <c r="BC79" s="91"/>
      <c r="BD79" s="93">
        <f t="shared" si="38"/>
        <v>20</v>
      </c>
      <c r="BE79" s="93">
        <f t="shared" si="39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55"/>
      <c r="T80" s="85">
        <v>69</v>
      </c>
      <c r="U80" s="1583" t="s">
        <v>91</v>
      </c>
      <c r="V80" s="83" t="s">
        <v>49</v>
      </c>
      <c r="W80" s="527"/>
      <c r="X80" s="527"/>
      <c r="Y80" s="93"/>
      <c r="Z80" s="93"/>
      <c r="AA80" s="93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55"/>
      <c r="T81" s="85">
        <v>70</v>
      </c>
      <c r="U81" s="1583"/>
      <c r="V81" s="83" t="s">
        <v>50</v>
      </c>
      <c r="W81" s="527"/>
      <c r="X81" s="527"/>
      <c r="Y81" s="93"/>
      <c r="Z81" s="93"/>
      <c r="AA81" s="93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55"/>
      <c r="T82" s="85">
        <v>71</v>
      </c>
      <c r="U82" s="1584" t="s">
        <v>92</v>
      </c>
      <c r="V82" s="83" t="s">
        <v>57</v>
      </c>
      <c r="W82" s="527"/>
      <c r="X82" s="527"/>
      <c r="Y82" s="93"/>
      <c r="Z82" s="93"/>
      <c r="AA82" s="93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55"/>
      <c r="T83" s="85">
        <v>72</v>
      </c>
      <c r="U83" s="1584"/>
      <c r="V83" s="83" t="s">
        <v>50</v>
      </c>
      <c r="W83" s="527"/>
      <c r="X83" s="527"/>
      <c r="Y83" s="93"/>
      <c r="Z83" s="93"/>
      <c r="AA83" s="93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/>
      <c r="G84" s="173"/>
      <c r="H84" s="174"/>
      <c r="I84" s="174"/>
      <c r="J84" s="176"/>
      <c r="K84" s="183"/>
      <c r="L84" s="183"/>
      <c r="M84" s="183"/>
      <c r="N84" s="183"/>
      <c r="O84" s="183"/>
      <c r="P84" s="114"/>
      <c r="Q84" s="114"/>
      <c r="R84" s="50"/>
      <c r="S84" s="255"/>
      <c r="T84" s="85">
        <v>73</v>
      </c>
      <c r="U84" s="1584" t="s">
        <v>93</v>
      </c>
      <c r="V84" s="83" t="s">
        <v>49</v>
      </c>
      <c r="W84" s="527"/>
      <c r="X84" s="527"/>
      <c r="Y84" s="93"/>
      <c r="Z84" s="93"/>
      <c r="AA84" s="93"/>
      <c r="AB84" s="91"/>
      <c r="AC84" s="93"/>
      <c r="AD84" s="94"/>
      <c r="AE84" s="95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/>
      <c r="AW84" s="174"/>
      <c r="AX84" s="174"/>
      <c r="AY84" s="174"/>
      <c r="AZ84" s="174"/>
      <c r="BA84" s="174"/>
      <c r="BB84" s="91"/>
      <c r="BC84" s="91"/>
      <c r="BD84" s="93"/>
      <c r="BE84" s="93"/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55"/>
      <c r="T85" s="85">
        <v>74</v>
      </c>
      <c r="U85" s="1584"/>
      <c r="V85" s="83" t="s">
        <v>50</v>
      </c>
      <c r="W85" s="527"/>
      <c r="X85" s="527"/>
      <c r="Y85" s="93"/>
      <c r="Z85" s="93"/>
      <c r="AA85" s="93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55"/>
      <c r="T86" s="85">
        <v>75</v>
      </c>
      <c r="U86" s="1585" t="s">
        <v>94</v>
      </c>
      <c r="V86" s="83" t="s">
        <v>49</v>
      </c>
      <c r="W86" s="527"/>
      <c r="X86" s="527"/>
      <c r="Y86" s="93"/>
      <c r="Z86" s="93"/>
      <c r="AA86" s="93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55"/>
      <c r="T87" s="85">
        <v>76</v>
      </c>
      <c r="U87" s="1585"/>
      <c r="V87" s="83" t="s">
        <v>50</v>
      </c>
      <c r="W87" s="527"/>
      <c r="X87" s="527"/>
      <c r="Y87" s="93"/>
      <c r="Z87" s="93"/>
      <c r="AA87" s="93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255"/>
      <c r="T88" s="85">
        <v>77</v>
      </c>
      <c r="U88" s="1583" t="s">
        <v>95</v>
      </c>
      <c r="V88" s="83" t="s">
        <v>49</v>
      </c>
      <c r="W88" s="527"/>
      <c r="X88" s="527"/>
      <c r="Y88" s="93"/>
      <c r="Z88" s="93"/>
      <c r="AA88" s="93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55"/>
      <c r="T89" s="85">
        <v>78</v>
      </c>
      <c r="U89" s="1583"/>
      <c r="V89" s="83" t="s">
        <v>50</v>
      </c>
      <c r="W89" s="527"/>
      <c r="X89" s="527"/>
      <c r="Y89" s="93"/>
      <c r="Z89" s="93"/>
      <c r="AA89" s="93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55"/>
      <c r="T90" s="85">
        <v>79</v>
      </c>
      <c r="U90" s="1585" t="s">
        <v>96</v>
      </c>
      <c r="V90" s="83" t="s">
        <v>49</v>
      </c>
      <c r="W90" s="527"/>
      <c r="X90" s="527"/>
      <c r="Y90" s="93"/>
      <c r="Z90" s="93"/>
      <c r="AA90" s="93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55"/>
      <c r="T91" s="85">
        <v>80</v>
      </c>
      <c r="U91" s="1585"/>
      <c r="V91" s="83" t="s">
        <v>50</v>
      </c>
      <c r="W91" s="527"/>
      <c r="X91" s="527"/>
      <c r="Y91" s="93"/>
      <c r="Z91" s="93"/>
      <c r="AA91" s="93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49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55"/>
      <c r="T92" s="85">
        <v>81</v>
      </c>
      <c r="U92" s="248" t="s">
        <v>97</v>
      </c>
      <c r="V92" s="83" t="s">
        <v>50</v>
      </c>
      <c r="W92" s="527"/>
      <c r="X92" s="527"/>
      <c r="Y92" s="93"/>
      <c r="Z92" s="93"/>
      <c r="AA92" s="93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49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55"/>
      <c r="T93" s="85">
        <v>82</v>
      </c>
      <c r="U93" s="250" t="s">
        <v>98</v>
      </c>
      <c r="V93" s="83" t="s">
        <v>49</v>
      </c>
      <c r="W93" s="527"/>
      <c r="X93" s="527"/>
      <c r="Y93" s="93"/>
      <c r="Z93" s="93"/>
      <c r="AA93" s="93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55"/>
      <c r="T94" s="85">
        <v>83</v>
      </c>
      <c r="U94" s="1583" t="s">
        <v>99</v>
      </c>
      <c r="V94" s="83" t="s">
        <v>49</v>
      </c>
      <c r="W94" s="527"/>
      <c r="X94" s="527"/>
      <c r="Y94" s="93"/>
      <c r="Z94" s="93"/>
      <c r="AA94" s="93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55"/>
      <c r="T95" s="85">
        <v>84</v>
      </c>
      <c r="U95" s="1583"/>
      <c r="V95" s="83" t="s">
        <v>50</v>
      </c>
      <c r="W95" s="527"/>
      <c r="X95" s="527"/>
      <c r="Y95" s="93"/>
      <c r="Z95" s="93"/>
      <c r="AA95" s="93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55"/>
      <c r="T96" s="85">
        <v>85</v>
      </c>
      <c r="U96" s="1584" t="s">
        <v>100</v>
      </c>
      <c r="V96" s="83" t="s">
        <v>49</v>
      </c>
      <c r="W96" s="527"/>
      <c r="X96" s="527"/>
      <c r="Y96" s="93"/>
      <c r="Z96" s="93"/>
      <c r="AA96" s="93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55"/>
      <c r="T97" s="85">
        <v>86</v>
      </c>
      <c r="U97" s="1584"/>
      <c r="V97" s="83" t="s">
        <v>50</v>
      </c>
      <c r="W97" s="527"/>
      <c r="X97" s="527"/>
      <c r="Y97" s="93"/>
      <c r="Z97" s="93"/>
      <c r="AA97" s="93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49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42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55"/>
      <c r="T99" s="85">
        <v>88</v>
      </c>
      <c r="U99" s="250" t="s">
        <v>102</v>
      </c>
      <c r="V99" s="83" t="s">
        <v>49</v>
      </c>
      <c r="W99" s="527">
        <f t="shared" ref="W99:AA101" si="43">F99</f>
        <v>1</v>
      </c>
      <c r="X99" s="527">
        <f t="shared" si="43"/>
        <v>1</v>
      </c>
      <c r="Y99" s="93">
        <f>X99*100/W99</f>
        <v>100</v>
      </c>
      <c r="Z99" s="93">
        <f t="shared" si="43"/>
        <v>1</v>
      </c>
      <c r="AA99" s="93">
        <f t="shared" si="43"/>
        <v>1</v>
      </c>
      <c r="AB99" s="91"/>
      <c r="AC99" s="93">
        <f t="shared" ref="AC99:AD101" si="44">AF99+AH99+AJ99+AL99+AN99+AP99+AR99+AT99+AV99+AX99+AZ99+BB99</f>
        <v>1</v>
      </c>
      <c r="AD99" s="94">
        <f t="shared" si="44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>
        <v>1</v>
      </c>
      <c r="AU99" s="174"/>
      <c r="AV99" s="174"/>
      <c r="AW99" s="174"/>
      <c r="AX99" s="174"/>
      <c r="AY99" s="174"/>
      <c r="AZ99" s="174"/>
      <c r="BA99" s="184"/>
      <c r="BB99" s="91"/>
      <c r="BC99" s="79"/>
      <c r="BD99" s="93">
        <f t="shared" si="38"/>
        <v>1</v>
      </c>
      <c r="BE99" s="93">
        <f t="shared" si="39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5</v>
      </c>
      <c r="J100" s="176">
        <f>I100*G100</f>
        <v>5</v>
      </c>
      <c r="K100" s="183">
        <f>J100*B100</f>
        <v>5</v>
      </c>
      <c r="L100" s="183">
        <f t="shared" si="42"/>
        <v>7960</v>
      </c>
      <c r="M100" s="183">
        <f>L100*J100</f>
        <v>39800</v>
      </c>
      <c r="N100" s="183"/>
      <c r="O100" s="183"/>
      <c r="P100" s="114">
        <f>K100+N100</f>
        <v>5</v>
      </c>
      <c r="Q100" s="114">
        <f>M100+P100</f>
        <v>39805</v>
      </c>
      <c r="R100" s="50"/>
      <c r="S100" s="255"/>
      <c r="T100" s="85">
        <v>89</v>
      </c>
      <c r="U100" s="1584" t="s">
        <v>103</v>
      </c>
      <c r="V100" s="83" t="s">
        <v>49</v>
      </c>
      <c r="W100" s="527">
        <f t="shared" si="43"/>
        <v>1</v>
      </c>
      <c r="X100" s="527">
        <f t="shared" si="43"/>
        <v>1</v>
      </c>
      <c r="Y100" s="93">
        <f>X100*100/W100</f>
        <v>100</v>
      </c>
      <c r="Z100" s="93">
        <f t="shared" si="43"/>
        <v>5</v>
      </c>
      <c r="AA100" s="93">
        <f t="shared" si="43"/>
        <v>5</v>
      </c>
      <c r="AB100" s="91"/>
      <c r="AC100" s="93">
        <f t="shared" si="44"/>
        <v>5</v>
      </c>
      <c r="AD100" s="94">
        <f t="shared" si="44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2</v>
      </c>
      <c r="AU100" s="174"/>
      <c r="AV100" s="174">
        <v>1</v>
      </c>
      <c r="AW100" s="174"/>
      <c r="AX100" s="174">
        <v>1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5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5</v>
      </c>
      <c r="J101" s="175">
        <f>I101*G101</f>
        <v>5</v>
      </c>
      <c r="K101" s="183">
        <f>J101*B101</f>
        <v>7.5</v>
      </c>
      <c r="L101" s="183">
        <f t="shared" si="42"/>
        <v>11940</v>
      </c>
      <c r="M101" s="183">
        <f>L101*J101</f>
        <v>59700</v>
      </c>
      <c r="N101" s="183"/>
      <c r="O101" s="183"/>
      <c r="P101" s="114">
        <f>K101+N101</f>
        <v>7.5</v>
      </c>
      <c r="Q101" s="114">
        <f>M101+P101</f>
        <v>59707.5</v>
      </c>
      <c r="R101" s="50"/>
      <c r="S101" s="255"/>
      <c r="T101" s="85">
        <v>90</v>
      </c>
      <c r="U101" s="1585"/>
      <c r="V101" s="83" t="s">
        <v>50</v>
      </c>
      <c r="W101" s="527">
        <f t="shared" si="43"/>
        <v>1</v>
      </c>
      <c r="X101" s="527">
        <f t="shared" si="43"/>
        <v>1</v>
      </c>
      <c r="Y101" s="93">
        <f>X101*100/W101</f>
        <v>100</v>
      </c>
      <c r="Z101" s="93">
        <f t="shared" si="43"/>
        <v>5</v>
      </c>
      <c r="AA101" s="93">
        <f t="shared" si="43"/>
        <v>5</v>
      </c>
      <c r="AB101" s="91"/>
      <c r="AC101" s="93">
        <f t="shared" si="44"/>
        <v>5</v>
      </c>
      <c r="AD101" s="94">
        <f t="shared" si="44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2</v>
      </c>
      <c r="AU101" s="174"/>
      <c r="AV101" s="174">
        <v>1</v>
      </c>
      <c r="AW101" s="174"/>
      <c r="AX101" s="174">
        <v>1</v>
      </c>
      <c r="AY101" s="174"/>
      <c r="AZ101" s="174">
        <v>1</v>
      </c>
      <c r="BA101" s="174"/>
      <c r="BB101" s="91"/>
      <c r="BC101" s="79"/>
      <c r="BD101" s="93">
        <f>AF101+AH101+AJ101+AL101+AN101+AP101+AR101+AT101+AV101+AX101+AZ101</f>
        <v>5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49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f>I103*G103</f>
        <v>5</v>
      </c>
      <c r="K103" s="183">
        <f>J103*B103</f>
        <v>40</v>
      </c>
      <c r="L103" s="183">
        <f t="shared" si="40"/>
        <v>63680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255"/>
      <c r="T103" s="85">
        <v>92</v>
      </c>
      <c r="U103" s="248" t="s">
        <v>105</v>
      </c>
      <c r="V103" s="83" t="s">
        <v>106</v>
      </c>
      <c r="W103" s="527">
        <f t="shared" ref="W103:AA107" si="45">F103</f>
        <v>1</v>
      </c>
      <c r="X103" s="527">
        <f t="shared" si="45"/>
        <v>1</v>
      </c>
      <c r="Y103" s="93">
        <f>X103*100/W103</f>
        <v>100</v>
      </c>
      <c r="Z103" s="93">
        <f t="shared" si="45"/>
        <v>5</v>
      </c>
      <c r="AA103" s="93">
        <f t="shared" si="45"/>
        <v>5</v>
      </c>
      <c r="AB103" s="91"/>
      <c r="AC103" s="93">
        <f t="shared" ref="AC103:AD107" si="46">AF103+AH103+AJ103+AL103+AN103+AP103+AR103+AT103+AV103+AX103+AZ103+BB103</f>
        <v>5</v>
      </c>
      <c r="AD103" s="94">
        <f t="shared" si="46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47">AF103+AH103+AJ103+AL103+AN103+AP103+AR103+AT103+AV103+AX103+AZ103</f>
        <v>5</v>
      </c>
      <c r="BE103" s="93">
        <f t="shared" ref="BE103" si="48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49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f>I104*G104</f>
        <v>5</v>
      </c>
      <c r="K104" s="183">
        <f>J104*B104</f>
        <v>20</v>
      </c>
      <c r="L104" s="183">
        <f t="shared" si="40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255"/>
      <c r="T104" s="85">
        <v>93</v>
      </c>
      <c r="U104" s="250" t="s">
        <v>107</v>
      </c>
      <c r="V104" s="83" t="s">
        <v>106</v>
      </c>
      <c r="W104" s="527">
        <f t="shared" si="45"/>
        <v>1</v>
      </c>
      <c r="X104" s="527">
        <f t="shared" si="45"/>
        <v>1</v>
      </c>
      <c r="Y104" s="93">
        <f>X104*100/W104</f>
        <v>100</v>
      </c>
      <c r="Z104" s="93">
        <f t="shared" si="45"/>
        <v>5</v>
      </c>
      <c r="AA104" s="93">
        <f t="shared" si="45"/>
        <v>5</v>
      </c>
      <c r="AB104" s="91"/>
      <c r="AC104" s="93">
        <f t="shared" si="46"/>
        <v>5</v>
      </c>
      <c r="AD104" s="94">
        <f t="shared" si="46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49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16</v>
      </c>
      <c r="J105" s="260">
        <f>I105*G105</f>
        <v>16</v>
      </c>
      <c r="K105" s="183">
        <f>J105*B105</f>
        <v>128</v>
      </c>
      <c r="L105" s="183">
        <f t="shared" si="40"/>
        <v>63680</v>
      </c>
      <c r="M105" s="183">
        <f>L105*J105</f>
        <v>1018880</v>
      </c>
      <c r="N105" s="183"/>
      <c r="O105" s="183"/>
      <c r="P105" s="114">
        <f>K105+N105</f>
        <v>128</v>
      </c>
      <c r="Q105" s="114">
        <f>M105+P105</f>
        <v>1019008</v>
      </c>
      <c r="R105" s="50"/>
      <c r="S105" s="255"/>
      <c r="T105" s="85">
        <v>94</v>
      </c>
      <c r="U105" s="248" t="s">
        <v>108</v>
      </c>
      <c r="V105" s="83" t="s">
        <v>106</v>
      </c>
      <c r="W105" s="527">
        <f t="shared" si="45"/>
        <v>1</v>
      </c>
      <c r="X105" s="527">
        <f t="shared" si="45"/>
        <v>1</v>
      </c>
      <c r="Y105" s="93">
        <f>X105*100/W105</f>
        <v>100</v>
      </c>
      <c r="Z105" s="93">
        <f t="shared" si="45"/>
        <v>16</v>
      </c>
      <c r="AA105" s="93">
        <f t="shared" si="45"/>
        <v>16</v>
      </c>
      <c r="AB105" s="91"/>
      <c r="AC105" s="93">
        <f t="shared" si="46"/>
        <v>16</v>
      </c>
      <c r="AD105" s="94">
        <f t="shared" si="46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4</v>
      </c>
      <c r="AS105" s="191"/>
      <c r="AT105" s="174">
        <v>4</v>
      </c>
      <c r="AU105" s="174"/>
      <c r="AV105" s="174">
        <v>3</v>
      </c>
      <c r="AW105" s="174"/>
      <c r="AX105" s="174">
        <v>3</v>
      </c>
      <c r="AY105" s="174"/>
      <c r="AZ105" s="174">
        <v>2</v>
      </c>
      <c r="BA105" s="174"/>
      <c r="BB105" s="91"/>
      <c r="BC105" s="79"/>
      <c r="BD105" s="93">
        <f>AF105+AH105+AJ105+AL105+AN105+AP105+AR105+AT105+AV105+AX105+AZ105</f>
        <v>16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5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260">
        <f>I106*G106</f>
        <v>5</v>
      </c>
      <c r="K106" s="183">
        <f>J106*B106</f>
        <v>40</v>
      </c>
      <c r="L106" s="183">
        <f t="shared" si="40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255"/>
      <c r="T106" s="85">
        <v>95</v>
      </c>
      <c r="U106" s="250" t="s">
        <v>109</v>
      </c>
      <c r="V106" s="83" t="s">
        <v>106</v>
      </c>
      <c r="W106" s="527">
        <f t="shared" si="45"/>
        <v>1</v>
      </c>
      <c r="X106" s="527">
        <f t="shared" si="45"/>
        <v>1</v>
      </c>
      <c r="Y106" s="93">
        <f>X106*100/W106</f>
        <v>100</v>
      </c>
      <c r="Z106" s="93">
        <f t="shared" si="45"/>
        <v>5</v>
      </c>
      <c r="AA106" s="93">
        <f t="shared" si="45"/>
        <v>5</v>
      </c>
      <c r="AB106" s="91"/>
      <c r="AC106" s="93">
        <f t="shared" si="46"/>
        <v>5</v>
      </c>
      <c r="AD106" s="94">
        <f t="shared" si="46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5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4</v>
      </c>
      <c r="J107" s="175">
        <f>I107*G107</f>
        <v>4</v>
      </c>
      <c r="K107" s="183">
        <f>J107*B107</f>
        <v>16</v>
      </c>
      <c r="L107" s="183">
        <f t="shared" si="40"/>
        <v>31840</v>
      </c>
      <c r="M107" s="183">
        <f>L107*J107</f>
        <v>127360</v>
      </c>
      <c r="N107" s="183"/>
      <c r="O107" s="183"/>
      <c r="P107" s="114">
        <f>K107+N107</f>
        <v>16</v>
      </c>
      <c r="Q107" s="114">
        <f>M107+P107</f>
        <v>127376</v>
      </c>
      <c r="R107" s="50"/>
      <c r="S107" s="255"/>
      <c r="T107" s="85">
        <v>96</v>
      </c>
      <c r="U107" s="250" t="s">
        <v>110</v>
      </c>
      <c r="V107" s="83" t="s">
        <v>106</v>
      </c>
      <c r="W107" s="527">
        <f t="shared" si="45"/>
        <v>1</v>
      </c>
      <c r="X107" s="527">
        <f t="shared" si="45"/>
        <v>1</v>
      </c>
      <c r="Y107" s="93">
        <f>X107*100/W107</f>
        <v>100</v>
      </c>
      <c r="Z107" s="93">
        <f t="shared" si="45"/>
        <v>4</v>
      </c>
      <c r="AA107" s="93">
        <f t="shared" si="45"/>
        <v>4</v>
      </c>
      <c r="AB107" s="91"/>
      <c r="AC107" s="93">
        <f t="shared" si="46"/>
        <v>4</v>
      </c>
      <c r="AD107" s="94">
        <f t="shared" si="46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/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4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55"/>
      <c r="T109" s="85">
        <v>98</v>
      </c>
      <c r="U109" s="1584" t="s">
        <v>112</v>
      </c>
      <c r="V109" s="83" t="s">
        <v>49</v>
      </c>
      <c r="W109" s="527"/>
      <c r="X109" s="527"/>
      <c r="Y109" s="93"/>
      <c r="Z109" s="93"/>
      <c r="AA109" s="93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55"/>
      <c r="T110" s="85">
        <v>99</v>
      </c>
      <c r="U110" s="1584"/>
      <c r="V110" s="83" t="s">
        <v>50</v>
      </c>
      <c r="W110" s="527"/>
      <c r="X110" s="527"/>
      <c r="Y110" s="93"/>
      <c r="Z110" s="93"/>
      <c r="AA110" s="93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55"/>
      <c r="T111" s="85">
        <v>100</v>
      </c>
      <c r="U111" s="1584" t="s">
        <v>113</v>
      </c>
      <c r="V111" s="83" t="s">
        <v>49</v>
      </c>
      <c r="W111" s="527"/>
      <c r="X111" s="527"/>
      <c r="Y111" s="93"/>
      <c r="Z111" s="93"/>
      <c r="AA111" s="93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55"/>
      <c r="T112" s="85">
        <v>101</v>
      </c>
      <c r="U112" s="1584"/>
      <c r="V112" s="83" t="s">
        <v>50</v>
      </c>
      <c r="W112" s="527"/>
      <c r="X112" s="527"/>
      <c r="Y112" s="93"/>
      <c r="Z112" s="93"/>
      <c r="AA112" s="93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55"/>
      <c r="T113" s="85">
        <v>102</v>
      </c>
      <c r="U113" s="1583" t="s">
        <v>114</v>
      </c>
      <c r="V113" s="83" t="s">
        <v>49</v>
      </c>
      <c r="W113" s="527"/>
      <c r="X113" s="527"/>
      <c r="Y113" s="93"/>
      <c r="Z113" s="93"/>
      <c r="AA113" s="93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55"/>
      <c r="T114" s="85">
        <v>103</v>
      </c>
      <c r="U114" s="1583"/>
      <c r="V114" s="83" t="s">
        <v>50</v>
      </c>
      <c r="W114" s="527"/>
      <c r="X114" s="527"/>
      <c r="Y114" s="93"/>
      <c r="Z114" s="93"/>
      <c r="AA114" s="93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55"/>
      <c r="T115" s="85">
        <v>104</v>
      </c>
      <c r="U115" s="1583" t="s">
        <v>115</v>
      </c>
      <c r="V115" s="83" t="s">
        <v>49</v>
      </c>
      <c r="W115" s="527"/>
      <c r="X115" s="527"/>
      <c r="Y115" s="93"/>
      <c r="Z115" s="93"/>
      <c r="AA115" s="93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55"/>
      <c r="T116" s="85">
        <v>105</v>
      </c>
      <c r="U116" s="1583"/>
      <c r="V116" s="83" t="s">
        <v>50</v>
      </c>
      <c r="W116" s="527"/>
      <c r="X116" s="527"/>
      <c r="Y116" s="93"/>
      <c r="Z116" s="93"/>
      <c r="AA116" s="93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55"/>
      <c r="T117" s="85">
        <v>106</v>
      </c>
      <c r="U117" s="1583" t="s">
        <v>116</v>
      </c>
      <c r="V117" s="83" t="s">
        <v>49</v>
      </c>
      <c r="W117" s="527"/>
      <c r="X117" s="527"/>
      <c r="Y117" s="93"/>
      <c r="Z117" s="93"/>
      <c r="AA117" s="93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55"/>
      <c r="T118" s="85">
        <v>107</v>
      </c>
      <c r="U118" s="1583"/>
      <c r="V118" s="83" t="s">
        <v>50</v>
      </c>
      <c r="W118" s="527"/>
      <c r="X118" s="527"/>
      <c r="Y118" s="93"/>
      <c r="Z118" s="93"/>
      <c r="AA118" s="93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55"/>
      <c r="T119" s="85">
        <v>108</v>
      </c>
      <c r="U119" s="1584" t="s">
        <v>117</v>
      </c>
      <c r="V119" s="83" t="s">
        <v>49</v>
      </c>
      <c r="W119" s="527"/>
      <c r="X119" s="527"/>
      <c r="Y119" s="93"/>
      <c r="Z119" s="93"/>
      <c r="AA119" s="93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55"/>
      <c r="T120" s="85">
        <v>109</v>
      </c>
      <c r="U120" s="1584"/>
      <c r="V120" s="83" t="s">
        <v>50</v>
      </c>
      <c r="W120" s="527"/>
      <c r="X120" s="527"/>
      <c r="Y120" s="93"/>
      <c r="Z120" s="93"/>
      <c r="AA120" s="93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55"/>
      <c r="T121" s="85">
        <v>110</v>
      </c>
      <c r="U121" s="1584" t="s">
        <v>118</v>
      </c>
      <c r="V121" s="83" t="s">
        <v>49</v>
      </c>
      <c r="W121" s="527"/>
      <c r="X121" s="527"/>
      <c r="Y121" s="93"/>
      <c r="Z121" s="93"/>
      <c r="AA121" s="93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55"/>
      <c r="T122" s="85">
        <v>111</v>
      </c>
      <c r="U122" s="1585"/>
      <c r="V122" s="83" t="s">
        <v>50</v>
      </c>
      <c r="W122" s="527"/>
      <c r="X122" s="527"/>
      <c r="Y122" s="93"/>
      <c r="Z122" s="93"/>
      <c r="AA122" s="93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55"/>
      <c r="T123" s="85">
        <v>112</v>
      </c>
      <c r="U123" s="1584" t="s">
        <v>119</v>
      </c>
      <c r="V123" s="83" t="s">
        <v>49</v>
      </c>
      <c r="W123" s="527"/>
      <c r="X123" s="527"/>
      <c r="Y123" s="93"/>
      <c r="Z123" s="93"/>
      <c r="AA123" s="93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55"/>
      <c r="T124" s="85">
        <v>113</v>
      </c>
      <c r="U124" s="1584"/>
      <c r="V124" s="83" t="s">
        <v>50</v>
      </c>
      <c r="W124" s="527"/>
      <c r="X124" s="527"/>
      <c r="Y124" s="93"/>
      <c r="Z124" s="93"/>
      <c r="AA124" s="93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55"/>
      <c r="T125" s="85">
        <v>114</v>
      </c>
      <c r="U125" s="1584" t="s">
        <v>120</v>
      </c>
      <c r="V125" s="83" t="s">
        <v>49</v>
      </c>
      <c r="W125" s="527"/>
      <c r="X125" s="527"/>
      <c r="Y125" s="93"/>
      <c r="Z125" s="93"/>
      <c r="AA125" s="93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55"/>
      <c r="T126" s="85">
        <v>115</v>
      </c>
      <c r="U126" s="1584"/>
      <c r="V126" s="83" t="s">
        <v>50</v>
      </c>
      <c r="W126" s="527"/>
      <c r="X126" s="527"/>
      <c r="Y126" s="93"/>
      <c r="Z126" s="93"/>
      <c r="AA126" s="93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527"/>
      <c r="X127" s="527"/>
      <c r="Y127" s="93"/>
      <c r="Z127" s="93"/>
      <c r="AA127" s="93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527"/>
      <c r="X128" s="527"/>
      <c r="Y128" s="93"/>
      <c r="Z128" s="93"/>
      <c r="AA128" s="93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39</v>
      </c>
      <c r="D129" s="150" t="s">
        <v>122</v>
      </c>
      <c r="E129" s="76"/>
      <c r="F129" s="213">
        <f>SUM(F13:F128)</f>
        <v>162</v>
      </c>
      <c r="G129" s="213">
        <f>SUM(G13:G128)</f>
        <v>121</v>
      </c>
      <c r="H129" s="214">
        <f>AVERAGE(H13:H128)</f>
        <v>100.10351966873705</v>
      </c>
      <c r="I129" s="214">
        <f>SUM(I13:I128)</f>
        <v>88</v>
      </c>
      <c r="J129" s="206">
        <f>SUM(J13:J128)</f>
        <v>274</v>
      </c>
      <c r="K129" s="189">
        <f>SUM(K14:K128)</f>
        <v>841.22</v>
      </c>
      <c r="L129" s="189">
        <f t="shared" ref="L129:Q129" si="49">SUM(L14:L128)</f>
        <v>884754</v>
      </c>
      <c r="M129" s="211">
        <f t="shared" si="49"/>
        <v>6696111.2000000002</v>
      </c>
      <c r="N129" s="211">
        <f t="shared" si="49"/>
        <v>68</v>
      </c>
      <c r="O129" s="189">
        <f t="shared" si="49"/>
        <v>541280</v>
      </c>
      <c r="P129" s="212">
        <f t="shared" si="49"/>
        <v>909.22</v>
      </c>
      <c r="Q129" s="212">
        <f t="shared" si="49"/>
        <v>6697020.4199999999</v>
      </c>
      <c r="R129" s="4"/>
      <c r="S129" s="255"/>
      <c r="T129" s="85">
        <v>118</v>
      </c>
      <c r="U129" s="199" t="s">
        <v>122</v>
      </c>
      <c r="V129" s="200"/>
      <c r="W129" s="529">
        <f>SUM(W14:W128)</f>
        <v>162</v>
      </c>
      <c r="X129" s="529">
        <f>SUM(X14:X128)</f>
        <v>121</v>
      </c>
      <c r="Y129" s="201"/>
      <c r="Z129" s="201">
        <f>SUM(Z14:Z128)</f>
        <v>88</v>
      </c>
      <c r="AA129" s="530">
        <f>SUM(AA14:AA128)</f>
        <v>274</v>
      </c>
      <c r="AB129" s="201"/>
      <c r="AC129" s="201">
        <f>SUM(AC14:AC128)</f>
        <v>274</v>
      </c>
      <c r="AD129" s="202">
        <f>SUM(AD14:AD128)</f>
        <v>0</v>
      </c>
      <c r="AE129" s="203"/>
      <c r="AF129" s="204">
        <f t="shared" ref="AF129:AQ129" si="50">SUM(AF14:AF128)</f>
        <v>0</v>
      </c>
      <c r="AG129" s="204">
        <f t="shared" si="50"/>
        <v>0</v>
      </c>
      <c r="AH129" s="204">
        <f t="shared" si="50"/>
        <v>0</v>
      </c>
      <c r="AI129" s="204">
        <f t="shared" si="50"/>
        <v>0</v>
      </c>
      <c r="AJ129" s="204">
        <f t="shared" si="50"/>
        <v>0</v>
      </c>
      <c r="AK129" s="204">
        <f t="shared" si="50"/>
        <v>0</v>
      </c>
      <c r="AL129" s="204">
        <f t="shared" si="50"/>
        <v>0</v>
      </c>
      <c r="AM129" s="204">
        <f t="shared" si="50"/>
        <v>0</v>
      </c>
      <c r="AN129" s="204">
        <f t="shared" si="50"/>
        <v>0</v>
      </c>
      <c r="AO129" s="204">
        <f t="shared" si="50"/>
        <v>0</v>
      </c>
      <c r="AP129" s="204">
        <f t="shared" si="50"/>
        <v>0</v>
      </c>
      <c r="AQ129" s="205">
        <f t="shared" si="50"/>
        <v>0</v>
      </c>
      <c r="AR129" s="206">
        <f>SUM(AR13:AR128)</f>
        <v>7</v>
      </c>
      <c r="AS129" s="206">
        <v>0</v>
      </c>
      <c r="AT129" s="206">
        <f>SUM(AT15:AT128)</f>
        <v>96</v>
      </c>
      <c r="AU129" s="206">
        <v>0</v>
      </c>
      <c r="AV129" s="206">
        <f>SUM(AV14:AV128)</f>
        <v>94</v>
      </c>
      <c r="AW129" s="206">
        <v>0</v>
      </c>
      <c r="AX129" s="206">
        <f>SUM(AX12:AX128)</f>
        <v>39</v>
      </c>
      <c r="AY129" s="206">
        <v>0</v>
      </c>
      <c r="AZ129" s="207">
        <f>SUM(AZ12:AZ128)</f>
        <v>38</v>
      </c>
      <c r="BA129" s="207">
        <f t="shared" ref="BA129:BE129" si="51">SUM(BA14:BA128)</f>
        <v>0</v>
      </c>
      <c r="BB129" s="207">
        <f t="shared" si="51"/>
        <v>0</v>
      </c>
      <c r="BC129" s="207">
        <f t="shared" si="51"/>
        <v>0</v>
      </c>
      <c r="BD129" s="207">
        <f t="shared" si="51"/>
        <v>274</v>
      </c>
      <c r="BE129" s="207">
        <f t="shared" si="51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55"/>
      <c r="T130" s="252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55"/>
      <c r="T131" s="252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K129*7960-1751</f>
        <v>6694360.2000000002</v>
      </c>
      <c r="F132" s="1418"/>
      <c r="G132" s="1418"/>
      <c r="H132" s="18"/>
      <c r="I132" s="18"/>
      <c r="J132" s="18"/>
      <c r="K132" s="1411" t="s">
        <v>125</v>
      </c>
      <c r="L132" s="1411"/>
      <c r="M132" s="253" t="s">
        <v>126</v>
      </c>
      <c r="N132" s="48"/>
      <c r="O132" s="48"/>
      <c r="P132" s="39"/>
      <c r="Q132" s="39"/>
      <c r="R132" s="50"/>
      <c r="S132" s="255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310440</v>
      </c>
      <c r="F133" s="1418"/>
      <c r="G133" s="1418"/>
      <c r="H133" s="18"/>
      <c r="I133" s="18"/>
      <c r="J133" s="18"/>
      <c r="K133" s="1411" t="s">
        <v>125</v>
      </c>
      <c r="L133" s="1411"/>
      <c r="M133" s="253" t="s">
        <v>129</v>
      </c>
      <c r="N133" s="103"/>
      <c r="O133" s="103"/>
      <c r="P133" s="36"/>
      <c r="Q133" s="36"/>
      <c r="R133" s="50"/>
      <c r="S133" s="255"/>
      <c r="T133" s="252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53" t="s">
        <v>131</v>
      </c>
      <c r="N134" s="104"/>
      <c r="O134" s="104"/>
      <c r="P134" s="36"/>
      <c r="Q134" s="36"/>
      <c r="R134" s="50"/>
      <c r="S134" s="255"/>
      <c r="T134" s="252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55"/>
      <c r="T135" s="252"/>
      <c r="U135" s="252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55"/>
      <c r="T136" s="252"/>
      <c r="U136" s="252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55"/>
      <c r="T137" s="252"/>
      <c r="U137" s="252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55"/>
      <c r="T138" s="252"/>
      <c r="U138" s="252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10914800.199999999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55"/>
      <c r="T139" s="252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57"/>
      <c r="I140" s="40"/>
      <c r="J140" s="257"/>
      <c r="K140" s="1411" t="s">
        <v>125</v>
      </c>
      <c r="L140" s="1411"/>
      <c r="M140" s="258" t="s">
        <v>142</v>
      </c>
      <c r="N140" s="245"/>
      <c r="O140" s="245"/>
      <c r="R140" s="44"/>
      <c r="S140" s="256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56"/>
      <c r="O141" s="256"/>
      <c r="R141" s="44"/>
      <c r="S141" s="256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/>
      <c r="I142" s="41"/>
      <c r="J142" s="41"/>
      <c r="K142" s="41"/>
      <c r="L142" s="41"/>
      <c r="M142" s="41"/>
      <c r="N142" s="256"/>
      <c r="O142" s="256"/>
      <c r="R142" s="44"/>
      <c r="S142" s="256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59"/>
      <c r="O143" s="259"/>
      <c r="R143" s="44"/>
      <c r="S143" s="256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59"/>
      <c r="L144" s="24"/>
      <c r="M144" s="25"/>
      <c r="N144" s="259"/>
      <c r="O144" s="259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59"/>
      <c r="O145" s="244"/>
      <c r="P145" s="256"/>
      <c r="Q145" s="256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55"/>
      <c r="Q146" s="255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55"/>
      <c r="Q147" s="255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55"/>
      <c r="Q148" s="255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55"/>
      <c r="Q149" s="255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55"/>
      <c r="Q150" s="255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55"/>
      <c r="Q151" s="255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55"/>
      <c r="Q152" s="255"/>
      <c r="R152" s="45"/>
      <c r="S152" s="255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56"/>
      <c r="Q153" s="256"/>
      <c r="R153" s="44"/>
      <c r="S153" s="256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59"/>
      <c r="L154" s="24"/>
      <c r="M154" s="24"/>
      <c r="N154" s="259"/>
      <c r="O154" s="259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59"/>
      <c r="L155" s="24"/>
      <c r="M155" s="24"/>
      <c r="N155" s="259"/>
      <c r="O155" s="259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59"/>
      <c r="L156" s="24"/>
      <c r="M156" s="24"/>
      <c r="N156" s="259"/>
      <c r="O156" s="259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59"/>
      <c r="L157" s="24"/>
      <c r="M157" s="24"/>
      <c r="N157" s="259"/>
      <c r="O157" s="259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59"/>
      <c r="L158" s="24"/>
      <c r="M158" s="24"/>
      <c r="N158" s="259"/>
      <c r="O158" s="259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59"/>
      <c r="L159" s="24"/>
      <c r="M159" s="24"/>
      <c r="N159" s="259"/>
      <c r="O159" s="259"/>
      <c r="S159" s="41"/>
    </row>
    <row r="160" spans="2:19" ht="15.75" x14ac:dyDescent="0.2">
      <c r="L160" s="24"/>
      <c r="M160" s="24"/>
      <c r="N160" s="259"/>
      <c r="O160" s="259"/>
      <c r="S160" s="41"/>
    </row>
    <row r="161" spans="12:19" ht="15.75" x14ac:dyDescent="0.2">
      <c r="L161" s="24"/>
      <c r="M161" s="24"/>
      <c r="N161" s="259"/>
      <c r="O161" s="259"/>
      <c r="S161" s="41"/>
    </row>
    <row r="162" spans="12:19" ht="15.75" x14ac:dyDescent="0.2">
      <c r="L162" s="24"/>
      <c r="M162" s="24"/>
      <c r="N162" s="259"/>
      <c r="O162" s="259"/>
      <c r="S162" s="41"/>
    </row>
    <row r="163" spans="12:19" ht="15.75" x14ac:dyDescent="0.2">
      <c r="L163" s="24"/>
      <c r="M163" s="24"/>
      <c r="N163" s="259"/>
      <c r="O163" s="259"/>
      <c r="S163" s="41"/>
    </row>
    <row r="164" spans="12:19" ht="15.75" x14ac:dyDescent="0.2">
      <c r="L164" s="24"/>
      <c r="M164" s="30"/>
      <c r="N164" s="259"/>
      <c r="O164" s="259"/>
      <c r="S164" s="41"/>
    </row>
    <row r="165" spans="12:19" ht="15.75" x14ac:dyDescent="0.2">
      <c r="L165" s="24"/>
      <c r="M165" s="24"/>
      <c r="N165" s="259"/>
      <c r="O165" s="259"/>
      <c r="S165" s="41"/>
    </row>
    <row r="166" spans="12:19" ht="15.75" x14ac:dyDescent="0.2">
      <c r="L166" s="30"/>
      <c r="M166" s="30"/>
      <c r="N166" s="259"/>
      <c r="O166" s="259"/>
      <c r="S166" s="41"/>
    </row>
    <row r="167" spans="12:19" ht="15.75" x14ac:dyDescent="0.2">
      <c r="L167" s="24"/>
      <c r="M167" s="24"/>
      <c r="N167" s="259"/>
      <c r="O167" s="259"/>
      <c r="S167" s="41"/>
    </row>
    <row r="168" spans="12:19" ht="15.75" x14ac:dyDescent="0.2">
      <c r="L168" s="24"/>
      <c r="M168" s="24"/>
      <c r="N168" s="259"/>
      <c r="O168" s="259"/>
      <c r="S168" s="41"/>
    </row>
    <row r="169" spans="12:19" ht="15.75" x14ac:dyDescent="0.2">
      <c r="L169" s="24"/>
      <c r="M169" s="24"/>
      <c r="N169" s="259"/>
      <c r="O169" s="259"/>
      <c r="S169" s="41"/>
    </row>
    <row r="170" spans="12:19" ht="15.75" x14ac:dyDescent="0.2">
      <c r="L170" s="24"/>
      <c r="M170" s="24"/>
      <c r="N170" s="259"/>
      <c r="O170" s="259"/>
      <c r="S170" s="41"/>
    </row>
    <row r="171" spans="12:19" ht="15.75" x14ac:dyDescent="0.2">
      <c r="L171" s="24"/>
      <c r="M171" s="24"/>
      <c r="N171" s="259"/>
      <c r="O171" s="259"/>
      <c r="S171" s="41"/>
    </row>
    <row r="172" spans="12:19" ht="15.75" x14ac:dyDescent="0.2">
      <c r="L172" s="24"/>
      <c r="M172" s="24"/>
      <c r="N172" s="259"/>
      <c r="O172" s="259"/>
      <c r="S172" s="41"/>
    </row>
    <row r="173" spans="12:19" ht="15.75" x14ac:dyDescent="0.2">
      <c r="L173" s="24"/>
      <c r="M173" s="24"/>
      <c r="N173" s="259"/>
      <c r="O173" s="259"/>
      <c r="S173" s="41"/>
    </row>
    <row r="174" spans="12:19" ht="15.75" x14ac:dyDescent="0.2">
      <c r="L174" s="24"/>
      <c r="M174" s="24"/>
      <c r="N174" s="259"/>
      <c r="O174" s="259"/>
      <c r="S174" s="41"/>
    </row>
    <row r="175" spans="12:19" ht="15.75" x14ac:dyDescent="0.2">
      <c r="L175" s="24"/>
      <c r="M175" s="24"/>
      <c r="N175" s="259"/>
      <c r="O175" s="259"/>
      <c r="S175" s="41"/>
    </row>
    <row r="176" spans="12:19" ht="15.75" x14ac:dyDescent="0.2">
      <c r="L176" s="24"/>
      <c r="M176" s="24"/>
      <c r="N176" s="259"/>
      <c r="O176" s="259"/>
      <c r="S176" s="41"/>
    </row>
    <row r="177" spans="12:19" ht="15.75" x14ac:dyDescent="0.2">
      <c r="L177" s="24"/>
      <c r="M177" s="24"/>
      <c r="N177" s="259"/>
      <c r="O177" s="259"/>
      <c r="S177" s="41"/>
    </row>
    <row r="178" spans="12:19" ht="15.75" x14ac:dyDescent="0.2">
      <c r="L178" s="24"/>
      <c r="M178" s="24"/>
      <c r="N178" s="259"/>
      <c r="O178" s="259"/>
      <c r="S178" s="41"/>
    </row>
    <row r="179" spans="12:19" ht="15.75" x14ac:dyDescent="0.2">
      <c r="L179" s="24"/>
      <c r="M179" s="24"/>
      <c r="N179" s="259"/>
      <c r="O179" s="259"/>
      <c r="S179" s="41"/>
    </row>
    <row r="180" spans="12:19" ht="15.75" x14ac:dyDescent="0.2">
      <c r="L180" s="24"/>
      <c r="M180" s="24"/>
      <c r="N180" s="259"/>
      <c r="O180" s="259"/>
      <c r="S180" s="41"/>
    </row>
    <row r="181" spans="12:19" ht="15.75" x14ac:dyDescent="0.2">
      <c r="L181" s="24"/>
      <c r="M181" s="24"/>
      <c r="N181" s="259"/>
      <c r="O181" s="259"/>
      <c r="S181" s="41"/>
    </row>
    <row r="182" spans="12:19" ht="15.75" x14ac:dyDescent="0.2">
      <c r="L182" s="24"/>
      <c r="M182" s="24"/>
      <c r="N182" s="259"/>
      <c r="O182" s="259"/>
      <c r="S182" s="41"/>
    </row>
    <row r="183" spans="12:19" ht="15.75" x14ac:dyDescent="0.2">
      <c r="L183" s="24"/>
      <c r="M183" s="24"/>
      <c r="N183" s="259"/>
      <c r="O183" s="259"/>
      <c r="S183" s="41"/>
    </row>
    <row r="184" spans="12:19" ht="15.75" x14ac:dyDescent="0.2">
      <c r="L184" s="24"/>
      <c r="M184" s="24"/>
      <c r="N184" s="259"/>
      <c r="O184" s="259"/>
      <c r="S184" s="41"/>
    </row>
    <row r="185" spans="12:19" ht="15.75" x14ac:dyDescent="0.2">
      <c r="L185" s="24"/>
      <c r="M185" s="24"/>
      <c r="N185" s="259"/>
      <c r="O185" s="259"/>
      <c r="S185" s="41"/>
    </row>
    <row r="186" spans="12:19" ht="15.75" x14ac:dyDescent="0.2">
      <c r="L186" s="24"/>
      <c r="M186" s="24"/>
      <c r="N186" s="259"/>
      <c r="O186" s="259"/>
      <c r="S186" s="41"/>
    </row>
    <row r="187" spans="12:19" ht="15.75" x14ac:dyDescent="0.2">
      <c r="L187" s="24"/>
      <c r="M187" s="24"/>
      <c r="N187" s="259"/>
      <c r="O187" s="259"/>
      <c r="S187" s="41"/>
    </row>
    <row r="188" spans="12:19" ht="15.75" x14ac:dyDescent="0.2">
      <c r="L188" s="24"/>
      <c r="M188" s="24"/>
      <c r="N188" s="259"/>
      <c r="O188" s="259"/>
      <c r="S188" s="41"/>
    </row>
    <row r="189" spans="12:19" ht="15.75" x14ac:dyDescent="0.2">
      <c r="L189" s="24"/>
      <c r="M189" s="24"/>
      <c r="N189" s="259"/>
      <c r="O189" s="259"/>
      <c r="S189" s="41"/>
    </row>
    <row r="190" spans="12:19" ht="15.75" x14ac:dyDescent="0.2">
      <c r="L190" s="24"/>
      <c r="M190" s="24"/>
      <c r="N190" s="259"/>
      <c r="O190" s="259"/>
      <c r="S190" s="41"/>
    </row>
    <row r="191" spans="12:19" ht="15.75" x14ac:dyDescent="0.2">
      <c r="L191" s="24"/>
      <c r="M191" s="24"/>
      <c r="N191" s="259"/>
      <c r="O191" s="259"/>
      <c r="S191" s="41"/>
    </row>
    <row r="192" spans="12:19" ht="15.75" x14ac:dyDescent="0.2">
      <c r="L192" s="24"/>
      <c r="M192" s="24"/>
      <c r="N192" s="259"/>
      <c r="O192" s="259"/>
      <c r="S192" s="41"/>
    </row>
    <row r="193" spans="12:19" ht="15.75" x14ac:dyDescent="0.2">
      <c r="L193" s="24"/>
      <c r="M193" s="24"/>
      <c r="N193" s="259"/>
      <c r="O193" s="259"/>
      <c r="S193" s="41"/>
    </row>
    <row r="194" spans="12:19" ht="15.75" x14ac:dyDescent="0.2">
      <c r="L194" s="24"/>
      <c r="M194" s="24"/>
      <c r="N194" s="259"/>
      <c r="O194" s="259"/>
      <c r="S194" s="41"/>
    </row>
    <row r="195" spans="12:19" ht="15.75" x14ac:dyDescent="0.2">
      <c r="L195" s="24"/>
      <c r="M195" s="24"/>
      <c r="N195" s="259"/>
      <c r="O195" s="259"/>
      <c r="S195" s="41"/>
    </row>
    <row r="196" spans="12:19" ht="15.75" x14ac:dyDescent="0.2">
      <c r="L196" s="24"/>
      <c r="M196" s="24"/>
      <c r="N196" s="259"/>
      <c r="O196" s="259"/>
      <c r="S196" s="41"/>
    </row>
    <row r="197" spans="12:19" ht="15.75" x14ac:dyDescent="0.2">
      <c r="L197" s="24"/>
      <c r="M197" s="24"/>
      <c r="N197" s="259"/>
      <c r="O197" s="259"/>
      <c r="S197" s="41"/>
    </row>
    <row r="198" spans="12:19" ht="15.75" x14ac:dyDescent="0.2">
      <c r="L198" s="24"/>
      <c r="M198" s="24"/>
      <c r="N198" s="259"/>
      <c r="O198" s="259"/>
      <c r="S198" s="41"/>
    </row>
    <row r="199" spans="12:19" ht="15.75" x14ac:dyDescent="0.2">
      <c r="L199" s="24"/>
      <c r="M199" s="24"/>
      <c r="N199" s="259"/>
      <c r="O199" s="259"/>
      <c r="S199" s="41"/>
    </row>
    <row r="200" spans="12:19" ht="15.75" x14ac:dyDescent="0.2">
      <c r="L200" s="24"/>
      <c r="M200" s="24"/>
      <c r="N200" s="259"/>
      <c r="O200" s="259"/>
      <c r="S200" s="41"/>
    </row>
    <row r="201" spans="12:19" ht="15.75" x14ac:dyDescent="0.2">
      <c r="L201" s="24"/>
      <c r="M201" s="24"/>
      <c r="N201" s="259"/>
      <c r="O201" s="259"/>
      <c r="S201" s="41"/>
    </row>
    <row r="202" spans="12:19" ht="15.75" x14ac:dyDescent="0.2">
      <c r="L202" s="24"/>
      <c r="M202" s="24"/>
      <c r="N202" s="259"/>
      <c r="O202" s="259"/>
      <c r="S202" s="41"/>
    </row>
    <row r="203" spans="12:19" ht="15.75" x14ac:dyDescent="0.2">
      <c r="L203" s="24"/>
      <c r="M203" s="24"/>
      <c r="N203" s="259"/>
      <c r="O203" s="259"/>
      <c r="S203" s="41"/>
    </row>
    <row r="204" spans="12:19" ht="15.75" x14ac:dyDescent="0.2">
      <c r="L204" s="24"/>
      <c r="M204" s="24"/>
      <c r="N204" s="259"/>
      <c r="O204" s="259"/>
      <c r="S204" s="41"/>
    </row>
    <row r="205" spans="12:19" ht="15.75" x14ac:dyDescent="0.2">
      <c r="L205" s="24"/>
      <c r="M205" s="24"/>
      <c r="N205" s="259"/>
      <c r="O205" s="259"/>
      <c r="S205" s="41"/>
    </row>
    <row r="206" spans="12:19" ht="15.75" x14ac:dyDescent="0.2">
      <c r="L206" s="24"/>
      <c r="M206" s="24"/>
      <c r="N206" s="259"/>
      <c r="O206" s="259"/>
      <c r="S206" s="41"/>
    </row>
    <row r="207" spans="12:19" ht="15.75" x14ac:dyDescent="0.2">
      <c r="L207" s="24"/>
      <c r="M207" s="24"/>
      <c r="N207" s="259"/>
      <c r="O207" s="259"/>
    </row>
    <row r="208" spans="12:19" ht="15.75" x14ac:dyDescent="0.2">
      <c r="L208" s="24"/>
      <c r="M208" s="24"/>
      <c r="N208" s="259"/>
      <c r="O208" s="259"/>
    </row>
    <row r="209" spans="12:15" ht="15.75" x14ac:dyDescent="0.2">
      <c r="L209" s="24"/>
      <c r="M209" s="24"/>
      <c r="N209" s="259"/>
      <c r="O209" s="259"/>
    </row>
    <row r="210" spans="12:15" ht="15.75" x14ac:dyDescent="0.2">
      <c r="L210" s="24"/>
      <c r="M210" s="24"/>
      <c r="N210" s="259"/>
      <c r="O210" s="259"/>
    </row>
    <row r="211" spans="12:15" ht="15.75" x14ac:dyDescent="0.2">
      <c r="L211" s="24"/>
      <c r="M211" s="24"/>
      <c r="N211" s="259"/>
      <c r="O211" s="259"/>
    </row>
    <row r="212" spans="12:15" ht="15.75" x14ac:dyDescent="0.2">
      <c r="L212" s="24"/>
      <c r="M212" s="24"/>
      <c r="N212" s="259"/>
      <c r="O212" s="259"/>
    </row>
    <row r="213" spans="12:15" ht="15.75" x14ac:dyDescent="0.2">
      <c r="L213" s="24"/>
      <c r="M213" s="24"/>
      <c r="N213" s="259"/>
      <c r="O213" s="259"/>
    </row>
    <row r="214" spans="12:15" ht="15.75" x14ac:dyDescent="0.2">
      <c r="L214" s="24"/>
      <c r="M214" s="24"/>
      <c r="N214" s="259"/>
      <c r="O214" s="259"/>
    </row>
    <row r="215" spans="12:15" ht="15.75" x14ac:dyDescent="0.2">
      <c r="L215" s="24"/>
      <c r="M215" s="24"/>
      <c r="N215" s="259"/>
      <c r="O215" s="259"/>
    </row>
    <row r="216" spans="12:15" ht="15.75" x14ac:dyDescent="0.2">
      <c r="L216" s="24"/>
      <c r="M216" s="24"/>
      <c r="N216" s="259"/>
      <c r="O216" s="259"/>
    </row>
    <row r="217" spans="12:15" ht="15.75" x14ac:dyDescent="0.2">
      <c r="L217" s="24"/>
      <c r="M217" s="24"/>
      <c r="N217" s="259"/>
      <c r="O217" s="259"/>
    </row>
    <row r="218" spans="12:15" ht="15.75" x14ac:dyDescent="0.2">
      <c r="L218" s="24"/>
      <c r="M218" s="24"/>
      <c r="N218" s="259"/>
      <c r="O218" s="259"/>
    </row>
    <row r="219" spans="12:15" ht="15.75" x14ac:dyDescent="0.2">
      <c r="L219" s="24"/>
      <c r="M219" s="24"/>
      <c r="N219" s="259"/>
      <c r="O219" s="259"/>
    </row>
    <row r="220" spans="12:15" ht="15.75" x14ac:dyDescent="0.2">
      <c r="L220" s="24"/>
      <c r="M220" s="24"/>
      <c r="N220" s="259"/>
      <c r="O220" s="259"/>
    </row>
    <row r="221" spans="12:15" ht="15.75" x14ac:dyDescent="0.2">
      <c r="L221" s="24"/>
      <c r="M221" s="24"/>
      <c r="N221" s="259"/>
      <c r="O221" s="259"/>
    </row>
    <row r="222" spans="12:15" ht="15.75" x14ac:dyDescent="0.2">
      <c r="L222" s="24"/>
      <c r="M222" s="24"/>
      <c r="N222" s="259"/>
      <c r="O222" s="259"/>
    </row>
    <row r="223" spans="12:15" ht="15.75" x14ac:dyDescent="0.2">
      <c r="L223" s="24"/>
      <c r="M223" s="24"/>
      <c r="N223" s="259"/>
      <c r="O223" s="259"/>
    </row>
    <row r="224" spans="12:15" ht="15.75" x14ac:dyDescent="0.2">
      <c r="L224" s="24"/>
      <c r="M224" s="24"/>
      <c r="N224" s="259"/>
      <c r="O224" s="259"/>
    </row>
    <row r="225" spans="12:15" ht="15.75" x14ac:dyDescent="0.2">
      <c r="L225" s="24"/>
      <c r="M225" s="24"/>
      <c r="N225" s="259"/>
      <c r="O225" s="259"/>
    </row>
    <row r="226" spans="12:15" ht="15.75" x14ac:dyDescent="0.2">
      <c r="L226" s="24"/>
      <c r="M226" s="24"/>
      <c r="N226" s="259"/>
      <c r="O226" s="259"/>
    </row>
    <row r="227" spans="12:15" ht="15.75" x14ac:dyDescent="0.2">
      <c r="L227" s="24"/>
      <c r="M227" s="24"/>
      <c r="N227" s="259"/>
      <c r="O227" s="259"/>
    </row>
    <row r="228" spans="12:15" ht="15.75" x14ac:dyDescent="0.2">
      <c r="L228" s="24"/>
      <c r="M228" s="24"/>
      <c r="N228" s="259"/>
      <c r="O228" s="259"/>
    </row>
    <row r="229" spans="12:15" ht="15.75" x14ac:dyDescent="0.2">
      <c r="L229" s="24"/>
      <c r="M229" s="24"/>
      <c r="N229" s="259"/>
      <c r="O229" s="259"/>
    </row>
    <row r="230" spans="12:15" ht="15.75" x14ac:dyDescent="0.2">
      <c r="L230" s="24"/>
      <c r="M230" s="24"/>
      <c r="N230" s="259"/>
      <c r="O230" s="259"/>
    </row>
    <row r="231" spans="12:15" ht="15.75" x14ac:dyDescent="0.2">
      <c r="L231" s="24"/>
      <c r="M231" s="24"/>
      <c r="N231" s="259"/>
      <c r="O231" s="259"/>
    </row>
    <row r="232" spans="12:15" ht="15.75" x14ac:dyDescent="0.2">
      <c r="L232" s="24"/>
      <c r="M232" s="24"/>
      <c r="N232" s="259"/>
      <c r="O232" s="259"/>
    </row>
    <row r="233" spans="12:15" ht="15.75" x14ac:dyDescent="0.2">
      <c r="L233" s="24"/>
      <c r="M233" s="24"/>
      <c r="N233" s="259"/>
      <c r="O233" s="259"/>
    </row>
    <row r="234" spans="12:15" ht="15.75" x14ac:dyDescent="0.2">
      <c r="L234" s="24"/>
      <c r="M234" s="24"/>
      <c r="N234" s="259"/>
      <c r="O234" s="259"/>
    </row>
    <row r="235" spans="12:15" ht="15.75" x14ac:dyDescent="0.2">
      <c r="L235" s="24"/>
      <c r="M235" s="24"/>
      <c r="N235" s="259"/>
      <c r="O235" s="259"/>
    </row>
    <row r="236" spans="12:15" ht="15.75" x14ac:dyDescent="0.2">
      <c r="L236" s="24"/>
      <c r="M236" s="24"/>
      <c r="N236" s="259"/>
      <c r="O236" s="259"/>
    </row>
    <row r="237" spans="12:15" ht="15.75" x14ac:dyDescent="0.2">
      <c r="L237" s="24"/>
      <c r="M237" s="24"/>
      <c r="N237" s="259"/>
      <c r="O237" s="259"/>
    </row>
    <row r="238" spans="12:15" ht="15.75" x14ac:dyDescent="0.2">
      <c r="L238" s="24"/>
      <c r="M238" s="24"/>
      <c r="N238" s="259"/>
      <c r="O238" s="259"/>
    </row>
    <row r="239" spans="12:15" ht="15.75" x14ac:dyDescent="0.2">
      <c r="L239" s="24"/>
      <c r="M239" s="24"/>
      <c r="N239" s="259"/>
      <c r="O239" s="259"/>
    </row>
    <row r="240" spans="12:15" ht="15.75" x14ac:dyDescent="0.2">
      <c r="L240" s="24"/>
      <c r="M240" s="24"/>
      <c r="N240" s="259"/>
      <c r="O240" s="259"/>
    </row>
    <row r="241" spans="12:15" ht="15.75" x14ac:dyDescent="0.2">
      <c r="L241" s="24"/>
      <c r="M241" s="24"/>
      <c r="N241" s="259"/>
      <c r="O241" s="259"/>
    </row>
    <row r="242" spans="12:15" ht="15.75" x14ac:dyDescent="0.2">
      <c r="L242" s="24"/>
      <c r="M242" s="24"/>
      <c r="N242" s="259"/>
      <c r="O242" s="259"/>
    </row>
    <row r="243" spans="12:15" ht="15.75" x14ac:dyDescent="0.2">
      <c r="L243" s="24"/>
      <c r="M243" s="24"/>
      <c r="N243" s="259"/>
      <c r="O243" s="259"/>
    </row>
    <row r="244" spans="12:15" ht="15.75" x14ac:dyDescent="0.2">
      <c r="L244" s="24"/>
      <c r="M244" s="24"/>
      <c r="N244" s="259"/>
      <c r="O244" s="259"/>
    </row>
    <row r="245" spans="12:15" ht="15.75" x14ac:dyDescent="0.2">
      <c r="L245" s="24"/>
      <c r="M245" s="24"/>
      <c r="N245" s="259"/>
      <c r="O245" s="259"/>
    </row>
    <row r="246" spans="12:15" ht="15.75" x14ac:dyDescent="0.2">
      <c r="L246" s="24"/>
      <c r="M246" s="24"/>
      <c r="N246" s="259"/>
      <c r="O246" s="259"/>
    </row>
    <row r="247" spans="12:15" ht="15.75" x14ac:dyDescent="0.2">
      <c r="L247" s="24"/>
      <c r="M247" s="24"/>
      <c r="N247" s="259"/>
      <c r="O247" s="259"/>
    </row>
    <row r="248" spans="12:15" ht="15.75" x14ac:dyDescent="0.2">
      <c r="L248" s="24"/>
      <c r="M248" s="24"/>
      <c r="N248" s="259"/>
      <c r="O248" s="259"/>
    </row>
    <row r="249" spans="12:15" ht="15.75" x14ac:dyDescent="0.2">
      <c r="L249" s="24"/>
      <c r="M249" s="24"/>
      <c r="N249" s="259"/>
      <c r="O249" s="259"/>
    </row>
    <row r="250" spans="12:15" ht="15.75" x14ac:dyDescent="0.2">
      <c r="L250" s="24"/>
      <c r="M250" s="24"/>
      <c r="N250" s="259"/>
      <c r="O250" s="259"/>
    </row>
    <row r="251" spans="12:15" ht="15.75" x14ac:dyDescent="0.2">
      <c r="L251" s="24"/>
      <c r="M251" s="24"/>
      <c r="N251" s="259"/>
      <c r="O251" s="259"/>
    </row>
    <row r="252" spans="12:15" ht="15.75" x14ac:dyDescent="0.2">
      <c r="L252" s="24"/>
      <c r="M252" s="24"/>
      <c r="N252" s="259"/>
      <c r="O252" s="259"/>
    </row>
    <row r="253" spans="12:15" ht="15.75" x14ac:dyDescent="0.2">
      <c r="L253" s="24"/>
      <c r="M253" s="24"/>
      <c r="N253" s="259"/>
      <c r="O253" s="259"/>
    </row>
    <row r="254" spans="12:15" ht="15.75" x14ac:dyDescent="0.2">
      <c r="L254" s="24"/>
      <c r="M254" s="24"/>
      <c r="N254" s="259"/>
      <c r="O254" s="259"/>
    </row>
    <row r="255" spans="12:15" x14ac:dyDescent="0.2">
      <c r="L255" s="259"/>
      <c r="M255" s="259"/>
      <c r="N255" s="259"/>
      <c r="O255" s="259"/>
    </row>
    <row r="256" spans="12:15" x14ac:dyDescent="0.2">
      <c r="L256" s="259"/>
      <c r="M256" s="259"/>
      <c r="N256" s="259"/>
      <c r="O256" s="259"/>
    </row>
    <row r="257" spans="12:15" x14ac:dyDescent="0.2">
      <c r="L257" s="259"/>
      <c r="M257" s="259"/>
      <c r="N257" s="259"/>
      <c r="O257" s="259"/>
    </row>
    <row r="258" spans="12:15" x14ac:dyDescent="0.2">
      <c r="L258" s="259"/>
      <c r="M258" s="259"/>
      <c r="N258" s="259"/>
      <c r="O258" s="259"/>
    </row>
    <row r="259" spans="12:15" x14ac:dyDescent="0.2">
      <c r="L259" s="259"/>
      <c r="M259" s="259"/>
      <c r="N259" s="259"/>
      <c r="O259" s="259"/>
    </row>
    <row r="260" spans="12:15" x14ac:dyDescent="0.2">
      <c r="L260" s="259"/>
      <c r="M260" s="259"/>
      <c r="N260" s="259"/>
      <c r="O260" s="259"/>
    </row>
    <row r="261" spans="12:15" x14ac:dyDescent="0.2">
      <c r="L261" s="259"/>
      <c r="M261" s="259"/>
      <c r="N261" s="259"/>
      <c r="O261" s="259"/>
    </row>
    <row r="262" spans="12:15" x14ac:dyDescent="0.2">
      <c r="L262" s="259"/>
      <c r="M262" s="259"/>
      <c r="N262" s="259"/>
      <c r="O262" s="259"/>
    </row>
  </sheetData>
  <mergeCells count="213"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52"/>
  <sheetViews>
    <sheetView topLeftCell="A4" workbookViewId="0">
      <selection activeCell="G35" sqref="G35"/>
    </sheetView>
  </sheetViews>
  <sheetFormatPr baseColWidth="10" defaultColWidth="11.5703125" defaultRowHeight="12.75" x14ac:dyDescent="0.2"/>
  <cols>
    <col min="1" max="1" width="4.42578125" style="273" customWidth="1"/>
    <col min="2" max="2" width="6.7109375" style="273" customWidth="1"/>
    <col min="3" max="3" width="5.28515625" style="273" customWidth="1"/>
    <col min="4" max="4" width="17.85546875" style="273" customWidth="1"/>
    <col min="5" max="5" width="8.28515625" style="273" bestFit="1" customWidth="1"/>
    <col min="6" max="6" width="4.42578125" style="273" bestFit="1" customWidth="1"/>
    <col min="7" max="16384" width="11.5703125" style="273"/>
  </cols>
  <sheetData>
    <row r="1" spans="1:57" x14ac:dyDescent="0.2">
      <c r="A1" s="262"/>
      <c r="B1" s="263"/>
      <c r="C1" s="262"/>
      <c r="D1" s="264"/>
      <c r="E1" s="262"/>
      <c r="F1" s="262"/>
      <c r="G1" s="262"/>
      <c r="H1" s="265"/>
      <c r="I1" s="265"/>
      <c r="J1" s="266"/>
      <c r="K1" s="262"/>
      <c r="L1" s="262"/>
      <c r="M1" s="262"/>
      <c r="N1" s="262"/>
      <c r="O1" s="262"/>
      <c r="P1" s="267"/>
      <c r="Q1" s="267"/>
      <c r="R1" s="267"/>
      <c r="S1" s="268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</row>
    <row r="2" spans="1:57" x14ac:dyDescent="0.2">
      <c r="A2" s="277" t="s">
        <v>0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0"/>
      <c r="Q2" s="270"/>
      <c r="R2" s="271"/>
      <c r="S2" s="272"/>
      <c r="T2" s="277" t="s">
        <v>0</v>
      </c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  <c r="AW2" s="277"/>
      <c r="AX2" s="277"/>
      <c r="AY2" s="277"/>
      <c r="AZ2" s="277"/>
      <c r="BA2" s="277"/>
      <c r="BB2" s="277"/>
      <c r="BC2" s="277"/>
      <c r="BD2" s="277"/>
      <c r="BE2" s="277"/>
    </row>
    <row r="3" spans="1:57" x14ac:dyDescent="0.2">
      <c r="A3" s="277" t="s">
        <v>1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0"/>
      <c r="Q3" s="270"/>
      <c r="R3" s="271"/>
      <c r="S3" s="272"/>
      <c r="T3" s="277" t="s">
        <v>1</v>
      </c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  <c r="AW3" s="277"/>
      <c r="AX3" s="277"/>
      <c r="AY3" s="277"/>
      <c r="AZ3" s="277"/>
      <c r="BA3" s="277"/>
      <c r="BB3" s="277"/>
      <c r="BC3" s="277"/>
      <c r="BD3" s="277"/>
      <c r="BE3" s="277"/>
    </row>
    <row r="4" spans="1:57" x14ac:dyDescent="0.2">
      <c r="A4" s="277" t="s">
        <v>2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0"/>
      <c r="Q4" s="270"/>
      <c r="R4" s="271"/>
      <c r="S4" s="272"/>
      <c r="T4" s="277" t="s">
        <v>173</v>
      </c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  <c r="AZ4" s="277"/>
      <c r="BA4" s="277"/>
      <c r="BB4" s="277"/>
      <c r="BC4" s="277"/>
      <c r="BD4" s="277"/>
      <c r="BE4" s="277"/>
    </row>
    <row r="5" spans="1:57" x14ac:dyDescent="0.2">
      <c r="A5" s="275"/>
      <c r="B5" s="275"/>
      <c r="C5" s="275"/>
      <c r="D5" s="276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0"/>
      <c r="Q5" s="270"/>
      <c r="R5" s="271"/>
      <c r="S5" s="272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</row>
    <row r="6" spans="1:57" x14ac:dyDescent="0.2">
      <c r="A6" s="277" t="s">
        <v>209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8"/>
      <c r="S6" s="272"/>
      <c r="T6" s="277" t="s">
        <v>210</v>
      </c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277"/>
      <c r="AO6" s="277"/>
      <c r="AP6" s="277"/>
      <c r="AQ6" s="277"/>
      <c r="AR6" s="277"/>
      <c r="AS6" s="277"/>
      <c r="AT6" s="277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</row>
    <row r="7" spans="1:57" x14ac:dyDescent="0.2">
      <c r="A7" s="277"/>
      <c r="B7" s="277"/>
      <c r="C7" s="277"/>
      <c r="D7" s="45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478"/>
      <c r="Q7" s="478"/>
      <c r="R7" s="278"/>
      <c r="S7" s="272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77"/>
      <c r="AR7" s="277"/>
      <c r="AS7" s="277"/>
      <c r="AT7" s="277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</row>
    <row r="8" spans="1:57" x14ac:dyDescent="0.2">
      <c r="A8" s="281">
        <v>1</v>
      </c>
      <c r="B8" s="282">
        <v>2</v>
      </c>
      <c r="C8" s="283">
        <v>3</v>
      </c>
      <c r="D8" s="282">
        <v>4</v>
      </c>
      <c r="E8" s="282">
        <v>5</v>
      </c>
      <c r="F8" s="282">
        <v>6</v>
      </c>
      <c r="G8" s="282">
        <v>7</v>
      </c>
      <c r="H8" s="283">
        <v>8</v>
      </c>
      <c r="I8" s="283">
        <v>9</v>
      </c>
      <c r="J8" s="282">
        <v>10</v>
      </c>
      <c r="K8" s="282">
        <v>11</v>
      </c>
      <c r="L8" s="282">
        <v>12</v>
      </c>
      <c r="M8" s="282">
        <v>13</v>
      </c>
      <c r="N8" s="282">
        <v>14</v>
      </c>
      <c r="O8" s="282">
        <v>15</v>
      </c>
      <c r="P8" s="284">
        <v>16</v>
      </c>
      <c r="Q8" s="284">
        <v>17</v>
      </c>
      <c r="R8" s="285"/>
      <c r="S8" s="286"/>
      <c r="T8" s="287">
        <v>1</v>
      </c>
      <c r="U8" s="287">
        <v>2</v>
      </c>
      <c r="V8" s="288">
        <v>3</v>
      </c>
      <c r="W8" s="287">
        <v>4</v>
      </c>
      <c r="X8" s="287">
        <v>5</v>
      </c>
      <c r="Y8" s="287">
        <v>6</v>
      </c>
      <c r="Z8" s="287">
        <v>7</v>
      </c>
      <c r="AA8" s="288">
        <v>8</v>
      </c>
      <c r="AB8" s="288">
        <v>9</v>
      </c>
      <c r="AC8" s="287">
        <v>10</v>
      </c>
      <c r="AD8" s="287">
        <v>11</v>
      </c>
      <c r="AE8" s="287">
        <v>12</v>
      </c>
      <c r="AF8" s="287">
        <v>13</v>
      </c>
      <c r="AG8" s="287">
        <v>14</v>
      </c>
      <c r="AH8" s="287">
        <v>15</v>
      </c>
      <c r="AI8" s="287">
        <v>16</v>
      </c>
      <c r="AJ8" s="287">
        <v>17</v>
      </c>
      <c r="AK8" s="287">
        <v>18</v>
      </c>
      <c r="AL8" s="287">
        <v>19</v>
      </c>
      <c r="AM8" s="287">
        <v>20</v>
      </c>
      <c r="AN8" s="287">
        <v>21</v>
      </c>
      <c r="AO8" s="287">
        <v>22</v>
      </c>
      <c r="AP8" s="287">
        <v>23</v>
      </c>
      <c r="AQ8" s="287">
        <v>24</v>
      </c>
      <c r="AR8" s="287">
        <v>25</v>
      </c>
      <c r="AS8" s="287">
        <v>26</v>
      </c>
      <c r="AT8" s="287">
        <v>27</v>
      </c>
      <c r="AU8" s="287">
        <v>28</v>
      </c>
      <c r="AV8" s="287">
        <v>29</v>
      </c>
      <c r="AW8" s="287">
        <v>30</v>
      </c>
      <c r="AX8" s="287">
        <v>31</v>
      </c>
      <c r="AY8" s="287">
        <v>32</v>
      </c>
      <c r="AZ8" s="287">
        <v>33</v>
      </c>
      <c r="BA8" s="287">
        <v>34</v>
      </c>
      <c r="BB8" s="287">
        <v>35</v>
      </c>
      <c r="BC8" s="287">
        <v>36</v>
      </c>
      <c r="BD8" s="287">
        <v>37</v>
      </c>
      <c r="BE8" s="287">
        <v>38</v>
      </c>
    </row>
    <row r="9" spans="1:57" ht="108.6" customHeight="1" x14ac:dyDescent="0.2">
      <c r="A9" s="289" t="s">
        <v>4</v>
      </c>
      <c r="B9" s="290" t="s">
        <v>5</v>
      </c>
      <c r="C9" s="291" t="s">
        <v>6</v>
      </c>
      <c r="D9" s="292" t="s">
        <v>7</v>
      </c>
      <c r="E9" s="293" t="s">
        <v>8</v>
      </c>
      <c r="F9" s="294" t="s">
        <v>9</v>
      </c>
      <c r="G9" s="294" t="s">
        <v>10</v>
      </c>
      <c r="H9" s="291" t="s">
        <v>11</v>
      </c>
      <c r="I9" s="291" t="s">
        <v>12</v>
      </c>
      <c r="J9" s="291" t="s">
        <v>176</v>
      </c>
      <c r="K9" s="294" t="s">
        <v>14</v>
      </c>
      <c r="L9" s="294" t="s">
        <v>15</v>
      </c>
      <c r="M9" s="294" t="s">
        <v>16</v>
      </c>
      <c r="N9" s="295" t="s">
        <v>17</v>
      </c>
      <c r="O9" s="295"/>
      <c r="P9" s="296" t="s">
        <v>18</v>
      </c>
      <c r="Q9" s="296"/>
      <c r="R9" s="297"/>
      <c r="S9" s="298"/>
      <c r="T9" s="299" t="s">
        <v>4</v>
      </c>
      <c r="U9" s="300" t="s">
        <v>7</v>
      </c>
      <c r="V9" s="301" t="s">
        <v>8</v>
      </c>
      <c r="W9" s="302" t="s">
        <v>19</v>
      </c>
      <c r="X9" s="302" t="s">
        <v>20</v>
      </c>
      <c r="Y9" s="302" t="s">
        <v>11</v>
      </c>
      <c r="Z9" s="302" t="s">
        <v>21</v>
      </c>
      <c r="AA9" s="302" t="s">
        <v>177</v>
      </c>
      <c r="AB9" s="303" t="s">
        <v>23</v>
      </c>
      <c r="AC9" s="303"/>
      <c r="AD9" s="303"/>
      <c r="AE9" s="303"/>
      <c r="AF9" s="295" t="s">
        <v>24</v>
      </c>
      <c r="AG9" s="295"/>
      <c r="AH9" s="295" t="s">
        <v>25</v>
      </c>
      <c r="AI9" s="295"/>
      <c r="AJ9" s="295" t="s">
        <v>26</v>
      </c>
      <c r="AK9" s="295"/>
      <c r="AL9" s="295" t="s">
        <v>27</v>
      </c>
      <c r="AM9" s="295"/>
      <c r="AN9" s="295" t="s">
        <v>28</v>
      </c>
      <c r="AO9" s="295"/>
      <c r="AP9" s="295" t="s">
        <v>29</v>
      </c>
      <c r="AQ9" s="295"/>
      <c r="AR9" s="304" t="s">
        <v>30</v>
      </c>
      <c r="AS9" s="304"/>
      <c r="AT9" s="304" t="s">
        <v>31</v>
      </c>
      <c r="AU9" s="304"/>
      <c r="AV9" s="304" t="s">
        <v>32</v>
      </c>
      <c r="AW9" s="304"/>
      <c r="AX9" s="304" t="s">
        <v>33</v>
      </c>
      <c r="AY9" s="304"/>
      <c r="AZ9" s="304" t="s">
        <v>34</v>
      </c>
      <c r="BA9" s="304"/>
      <c r="BB9" s="304" t="s">
        <v>35</v>
      </c>
      <c r="BC9" s="304"/>
      <c r="BD9" s="304" t="s">
        <v>36</v>
      </c>
      <c r="BE9" s="304"/>
    </row>
    <row r="10" spans="1:57" ht="52.5" x14ac:dyDescent="0.2">
      <c r="A10" s="289"/>
      <c r="B10" s="290"/>
      <c r="C10" s="291"/>
      <c r="D10" s="292"/>
      <c r="E10" s="293"/>
      <c r="F10" s="294"/>
      <c r="G10" s="294"/>
      <c r="H10" s="291"/>
      <c r="I10" s="291"/>
      <c r="J10" s="291"/>
      <c r="K10" s="294"/>
      <c r="L10" s="294"/>
      <c r="M10" s="294"/>
      <c r="N10" s="306" t="s">
        <v>178</v>
      </c>
      <c r="O10" s="306" t="s">
        <v>38</v>
      </c>
      <c r="P10" s="307" t="s">
        <v>39</v>
      </c>
      <c r="Q10" s="307" t="s">
        <v>40</v>
      </c>
      <c r="R10" s="308"/>
      <c r="S10" s="298"/>
      <c r="T10" s="299"/>
      <c r="U10" s="300"/>
      <c r="V10" s="301"/>
      <c r="W10" s="302"/>
      <c r="X10" s="302"/>
      <c r="Y10" s="302"/>
      <c r="Z10" s="302"/>
      <c r="AA10" s="302"/>
      <c r="AB10" s="309" t="s">
        <v>41</v>
      </c>
      <c r="AC10" s="303" t="s">
        <v>42</v>
      </c>
      <c r="AD10" s="303"/>
      <c r="AE10" s="303"/>
      <c r="AF10" s="310" t="s">
        <v>43</v>
      </c>
      <c r="AG10" s="310" t="s">
        <v>44</v>
      </c>
      <c r="AH10" s="310" t="s">
        <v>43</v>
      </c>
      <c r="AI10" s="310" t="s">
        <v>44</v>
      </c>
      <c r="AJ10" s="310" t="s">
        <v>43</v>
      </c>
      <c r="AK10" s="310" t="s">
        <v>44</v>
      </c>
      <c r="AL10" s="310" t="s">
        <v>43</v>
      </c>
      <c r="AM10" s="310" t="s">
        <v>44</v>
      </c>
      <c r="AN10" s="310" t="s">
        <v>43</v>
      </c>
      <c r="AO10" s="310" t="s">
        <v>44</v>
      </c>
      <c r="AP10" s="310" t="s">
        <v>43</v>
      </c>
      <c r="AQ10" s="310" t="s">
        <v>44</v>
      </c>
      <c r="AR10" s="311" t="s">
        <v>43</v>
      </c>
      <c r="AS10" s="312" t="s">
        <v>44</v>
      </c>
      <c r="AT10" s="311" t="s">
        <v>43</v>
      </c>
      <c r="AU10" s="311" t="s">
        <v>44</v>
      </c>
      <c r="AV10" s="311" t="s">
        <v>43</v>
      </c>
      <c r="AW10" s="311" t="s">
        <v>44</v>
      </c>
      <c r="AX10" s="311" t="s">
        <v>43</v>
      </c>
      <c r="AY10" s="311" t="s">
        <v>44</v>
      </c>
      <c r="AZ10" s="311" t="s">
        <v>43</v>
      </c>
      <c r="BA10" s="311" t="s">
        <v>44</v>
      </c>
      <c r="BB10" s="311" t="s">
        <v>43</v>
      </c>
      <c r="BC10" s="311" t="s">
        <v>44</v>
      </c>
      <c r="BD10" s="311" t="s">
        <v>43</v>
      </c>
      <c r="BE10" s="311" t="s">
        <v>44</v>
      </c>
    </row>
    <row r="11" spans="1:57" x14ac:dyDescent="0.2">
      <c r="A11" s="289"/>
      <c r="B11" s="290"/>
      <c r="C11" s="291"/>
      <c r="D11" s="292"/>
      <c r="E11" s="293"/>
      <c r="F11" s="294"/>
      <c r="G11" s="294"/>
      <c r="H11" s="291"/>
      <c r="I11" s="291"/>
      <c r="J11" s="291"/>
      <c r="K11" s="294"/>
      <c r="L11" s="294"/>
      <c r="M11" s="294"/>
      <c r="N11" s="306"/>
      <c r="O11" s="306"/>
      <c r="P11" s="307"/>
      <c r="Q11" s="307"/>
      <c r="R11" s="308"/>
      <c r="S11" s="298"/>
      <c r="T11" s="299"/>
      <c r="U11" s="300"/>
      <c r="V11" s="301"/>
      <c r="W11" s="302"/>
      <c r="X11" s="302"/>
      <c r="Y11" s="302"/>
      <c r="Z11" s="302"/>
      <c r="AA11" s="302"/>
      <c r="AB11" s="313" t="s">
        <v>45</v>
      </c>
      <c r="AC11" s="314" t="s">
        <v>43</v>
      </c>
      <c r="AD11" s="314" t="s">
        <v>44</v>
      </c>
      <c r="AE11" s="313" t="s">
        <v>45</v>
      </c>
      <c r="AF11" s="310"/>
      <c r="AG11" s="310"/>
      <c r="AH11" s="310"/>
      <c r="AI11" s="310"/>
      <c r="AJ11" s="310"/>
      <c r="AK11" s="310"/>
      <c r="AL11" s="310"/>
      <c r="AM11" s="310"/>
      <c r="AN11" s="310"/>
      <c r="AO11" s="310"/>
      <c r="AP11" s="310"/>
      <c r="AQ11" s="310"/>
      <c r="AR11" s="311"/>
      <c r="AS11" s="312"/>
      <c r="AT11" s="311"/>
      <c r="AU11" s="311"/>
      <c r="AV11" s="311"/>
      <c r="AW11" s="311"/>
      <c r="AX11" s="311"/>
      <c r="AY11" s="311"/>
      <c r="AZ11" s="311"/>
      <c r="BA11" s="311"/>
      <c r="BB11" s="311"/>
      <c r="BC11" s="311"/>
      <c r="BD11" s="311"/>
      <c r="BE11" s="311"/>
    </row>
    <row r="12" spans="1:57" ht="22.5" x14ac:dyDescent="0.2">
      <c r="A12" s="315">
        <v>1</v>
      </c>
      <c r="B12" s="316"/>
      <c r="C12" s="317"/>
      <c r="D12" s="318" t="s">
        <v>46</v>
      </c>
      <c r="E12" s="319"/>
      <c r="F12" s="320"/>
      <c r="G12" s="320"/>
      <c r="H12" s="321"/>
      <c r="I12" s="321"/>
      <c r="J12" s="321"/>
      <c r="K12" s="320"/>
      <c r="L12" s="320"/>
      <c r="M12" s="320"/>
      <c r="N12" s="320"/>
      <c r="O12" s="322"/>
      <c r="P12" s="323"/>
      <c r="Q12" s="323"/>
      <c r="R12" s="324"/>
      <c r="S12" s="272"/>
      <c r="T12" s="325">
        <v>1</v>
      </c>
      <c r="U12" s="326" t="s">
        <v>46</v>
      </c>
      <c r="V12" s="327"/>
      <c r="W12" s="328"/>
      <c r="X12" s="328"/>
      <c r="Y12" s="328"/>
      <c r="Z12" s="328"/>
      <c r="AA12" s="328"/>
      <c r="AB12" s="329"/>
      <c r="AC12" s="330"/>
      <c r="AD12" s="330"/>
      <c r="AE12" s="329"/>
      <c r="AF12" s="331"/>
      <c r="AG12" s="331"/>
      <c r="AH12" s="331"/>
      <c r="AI12" s="331"/>
      <c r="AJ12" s="331"/>
      <c r="AK12" s="331"/>
      <c r="AL12" s="331"/>
      <c r="AM12" s="331"/>
      <c r="AN12" s="331"/>
      <c r="AO12" s="331"/>
      <c r="AP12" s="331"/>
      <c r="AQ12" s="331"/>
      <c r="AR12" s="331"/>
      <c r="AS12" s="331"/>
      <c r="AT12" s="331"/>
      <c r="AU12" s="331"/>
      <c r="AV12" s="331"/>
      <c r="AW12" s="331"/>
      <c r="AX12" s="331"/>
      <c r="AY12" s="331"/>
      <c r="AZ12" s="331"/>
      <c r="BA12" s="331"/>
      <c r="BB12" s="331"/>
      <c r="BC12" s="331"/>
      <c r="BD12" s="331"/>
      <c r="BE12" s="331"/>
    </row>
    <row r="13" spans="1:57" ht="90" x14ac:dyDescent="0.2">
      <c r="A13" s="333">
        <v>2</v>
      </c>
      <c r="B13" s="316"/>
      <c r="C13" s="317"/>
      <c r="D13" s="318" t="s">
        <v>47</v>
      </c>
      <c r="E13" s="319"/>
      <c r="F13" s="320"/>
      <c r="G13" s="320"/>
      <c r="H13" s="321"/>
      <c r="I13" s="321"/>
      <c r="J13" s="321"/>
      <c r="K13" s="320"/>
      <c r="L13" s="320"/>
      <c r="M13" s="320"/>
      <c r="N13" s="320"/>
      <c r="O13" s="322"/>
      <c r="P13" s="323"/>
      <c r="Q13" s="323"/>
      <c r="R13" s="324"/>
      <c r="S13" s="272"/>
      <c r="T13" s="334">
        <v>2</v>
      </c>
      <c r="U13" s="335" t="s">
        <v>47</v>
      </c>
      <c r="V13" s="336"/>
      <c r="W13" s="337"/>
      <c r="X13" s="337"/>
      <c r="Y13" s="337"/>
      <c r="Z13" s="337"/>
      <c r="AA13" s="337"/>
      <c r="AB13" s="338"/>
      <c r="AC13" s="339"/>
      <c r="AD13" s="339"/>
      <c r="AE13" s="338"/>
      <c r="AF13" s="340"/>
      <c r="AG13" s="340"/>
      <c r="AH13" s="340"/>
      <c r="AI13" s="340"/>
      <c r="AJ13" s="340"/>
      <c r="AK13" s="340"/>
      <c r="AL13" s="340"/>
      <c r="AM13" s="340"/>
      <c r="AN13" s="340"/>
      <c r="AO13" s="340"/>
      <c r="AP13" s="340"/>
      <c r="AQ13" s="340"/>
      <c r="AR13" s="340"/>
      <c r="AS13" s="340"/>
      <c r="AT13" s="340"/>
      <c r="AU13" s="340"/>
      <c r="AV13" s="340"/>
      <c r="AW13" s="340"/>
      <c r="AX13" s="340"/>
      <c r="AY13" s="340"/>
      <c r="AZ13" s="340"/>
      <c r="BA13" s="340"/>
      <c r="BB13" s="340"/>
      <c r="BC13" s="340"/>
      <c r="BD13" s="340"/>
      <c r="BE13" s="340"/>
    </row>
    <row r="14" spans="1:57" ht="90" x14ac:dyDescent="0.2">
      <c r="A14" s="341">
        <v>3</v>
      </c>
      <c r="B14" s="342">
        <v>8</v>
      </c>
      <c r="C14" s="343"/>
      <c r="D14" s="370" t="s">
        <v>48</v>
      </c>
      <c r="E14" s="344" t="s">
        <v>49</v>
      </c>
      <c r="F14" s="345">
        <v>1</v>
      </c>
      <c r="G14" s="345">
        <v>1</v>
      </c>
      <c r="H14" s="346">
        <f>G14*100/F14</f>
        <v>100</v>
      </c>
      <c r="I14" s="346">
        <v>2</v>
      </c>
      <c r="J14" s="347">
        <f>I14*G14</f>
        <v>2</v>
      </c>
      <c r="K14" s="348">
        <f>J14*B14</f>
        <v>16</v>
      </c>
      <c r="L14" s="348">
        <f>B14*7960</f>
        <v>63680</v>
      </c>
      <c r="M14" s="348">
        <f>L14*J14</f>
        <v>127360</v>
      </c>
      <c r="N14" s="348">
        <f>C14*J14</f>
        <v>0</v>
      </c>
      <c r="O14" s="348">
        <f>N14*7960</f>
        <v>0</v>
      </c>
      <c r="P14" s="349">
        <f>K14+N14</f>
        <v>16</v>
      </c>
      <c r="Q14" s="349">
        <f>M14+P14</f>
        <v>127376</v>
      </c>
      <c r="R14" s="350"/>
      <c r="S14" s="495"/>
      <c r="T14" s="352">
        <v>3</v>
      </c>
      <c r="U14" s="374" t="s">
        <v>48</v>
      </c>
      <c r="V14" s="353" t="s">
        <v>49</v>
      </c>
      <c r="W14" s="345">
        <v>1</v>
      </c>
      <c r="X14" s="345">
        <v>1</v>
      </c>
      <c r="Y14" s="346">
        <v>100</v>
      </c>
      <c r="Z14" s="346">
        <v>2</v>
      </c>
      <c r="AA14" s="347">
        <v>2</v>
      </c>
      <c r="AB14" s="354"/>
      <c r="AC14" s="355">
        <f t="shared" ref="AC14:AD17" si="0">AF14+AH14+AJ14+AL14+AN14+AP14+AR14+AT14+AV14+AX14+AZ14+BB14</f>
        <v>2</v>
      </c>
      <c r="AD14" s="355">
        <f t="shared" si="0"/>
        <v>0</v>
      </c>
      <c r="AE14" s="356">
        <f>AD14*100/AC14</f>
        <v>0</v>
      </c>
      <c r="AF14" s="357"/>
      <c r="AG14" s="357"/>
      <c r="AH14" s="357"/>
      <c r="AI14" s="357"/>
      <c r="AJ14" s="357"/>
      <c r="AK14" s="357"/>
      <c r="AL14" s="357"/>
      <c r="AM14" s="357"/>
      <c r="AN14" s="357"/>
      <c r="AO14" s="357"/>
      <c r="AP14" s="357"/>
      <c r="AQ14" s="357"/>
      <c r="AR14" s="358"/>
      <c r="AS14" s="358"/>
      <c r="AT14" s="359"/>
      <c r="AU14" s="359"/>
      <c r="AV14" s="359">
        <v>1</v>
      </c>
      <c r="AW14" s="359"/>
      <c r="AX14" s="359">
        <v>1</v>
      </c>
      <c r="AY14" s="359"/>
      <c r="AZ14" s="359"/>
      <c r="BA14" s="359"/>
      <c r="BB14" s="354"/>
      <c r="BC14" s="354"/>
      <c r="BD14" s="355">
        <f>AF14+AH14+AJ14+AL14+AN14+AP14+AR14+AT14+AV14+AX14+AZ14</f>
        <v>2</v>
      </c>
      <c r="BE14" s="355">
        <f>AG14+AI14+AK14+AM14+AO14+AQ14+AS14+AU14+AW14+AY14+BA14+BC14</f>
        <v>0</v>
      </c>
    </row>
    <row r="15" spans="1:57" x14ac:dyDescent="0.2">
      <c r="A15" s="341">
        <v>4</v>
      </c>
      <c r="B15" s="342">
        <v>4</v>
      </c>
      <c r="C15" s="360"/>
      <c r="D15" s="370"/>
      <c r="E15" s="344" t="s">
        <v>50</v>
      </c>
      <c r="F15" s="345">
        <v>4</v>
      </c>
      <c r="G15" s="345">
        <v>4</v>
      </c>
      <c r="H15" s="346">
        <f>G15*100/F15</f>
        <v>100</v>
      </c>
      <c r="I15" s="346">
        <v>1</v>
      </c>
      <c r="J15" s="361">
        <f>I15*G15</f>
        <v>4</v>
      </c>
      <c r="K15" s="348">
        <f>J15*B15</f>
        <v>16</v>
      </c>
      <c r="L15" s="348">
        <f>B15*7960</f>
        <v>31840</v>
      </c>
      <c r="M15" s="348">
        <f>L15*J15</f>
        <v>127360</v>
      </c>
      <c r="N15" s="348">
        <f>C15+J15</f>
        <v>4</v>
      </c>
      <c r="O15" s="348">
        <f>N15*7960</f>
        <v>31840</v>
      </c>
      <c r="P15" s="349">
        <f>K15+N15</f>
        <v>20</v>
      </c>
      <c r="Q15" s="349">
        <f>M15+P15</f>
        <v>127380</v>
      </c>
      <c r="R15" s="350"/>
      <c r="S15" s="495"/>
      <c r="T15" s="362">
        <v>4</v>
      </c>
      <c r="U15" s="374"/>
      <c r="V15" s="363" t="s">
        <v>50</v>
      </c>
      <c r="W15" s="345">
        <v>4</v>
      </c>
      <c r="X15" s="345">
        <v>4</v>
      </c>
      <c r="Y15" s="346">
        <v>100</v>
      </c>
      <c r="Z15" s="346">
        <v>1</v>
      </c>
      <c r="AA15" s="361">
        <v>4</v>
      </c>
      <c r="AB15" s="364"/>
      <c r="AC15" s="355">
        <f t="shared" si="0"/>
        <v>4</v>
      </c>
      <c r="AD15" s="355">
        <f t="shared" si="0"/>
        <v>0</v>
      </c>
      <c r="AE15" s="356">
        <f>AD15*100/AC15</f>
        <v>0</v>
      </c>
      <c r="AF15" s="365"/>
      <c r="AG15" s="365"/>
      <c r="AH15" s="365"/>
      <c r="AI15" s="365"/>
      <c r="AJ15" s="365"/>
      <c r="AK15" s="365"/>
      <c r="AL15" s="365"/>
      <c r="AM15" s="365"/>
      <c r="AN15" s="365"/>
      <c r="AO15" s="365"/>
      <c r="AP15" s="365"/>
      <c r="AQ15" s="365"/>
      <c r="AR15" s="358"/>
      <c r="AS15" s="358"/>
      <c r="AT15" s="359">
        <v>1</v>
      </c>
      <c r="AU15" s="359"/>
      <c r="AV15" s="359">
        <v>1</v>
      </c>
      <c r="AW15" s="359"/>
      <c r="AX15" s="359">
        <v>1</v>
      </c>
      <c r="AY15" s="359"/>
      <c r="AZ15" s="359">
        <v>1</v>
      </c>
      <c r="BA15" s="359"/>
      <c r="BB15" s="364"/>
      <c r="BC15" s="364"/>
      <c r="BD15" s="355">
        <f>AF15+AH15+AJ15+AL15+AN15+AP15+AR15+AT15+AV15+AX15+AZ15</f>
        <v>4</v>
      </c>
      <c r="BE15" s="355">
        <f>AG15+AI15+AK15+AM15+AO15+AQ15+AS15+AU15+AW15+AY15+BA15+BC15</f>
        <v>0</v>
      </c>
    </row>
    <row r="16" spans="1:57" ht="67.5" x14ac:dyDescent="0.2">
      <c r="A16" s="341">
        <v>5</v>
      </c>
      <c r="B16" s="342">
        <v>8</v>
      </c>
      <c r="C16" s="366"/>
      <c r="D16" s="370" t="s">
        <v>51</v>
      </c>
      <c r="E16" s="344" t="s">
        <v>49</v>
      </c>
      <c r="F16" s="345">
        <v>1</v>
      </c>
      <c r="G16" s="345">
        <v>1</v>
      </c>
      <c r="H16" s="346">
        <f>G16*100/F16</f>
        <v>100</v>
      </c>
      <c r="I16" s="346">
        <v>4</v>
      </c>
      <c r="J16" s="361">
        <f>I16*G16</f>
        <v>4</v>
      </c>
      <c r="K16" s="348">
        <f>J16*B16</f>
        <v>32</v>
      </c>
      <c r="L16" s="348">
        <f>B16*7960</f>
        <v>63680</v>
      </c>
      <c r="M16" s="348">
        <f>L16*J16</f>
        <v>254720</v>
      </c>
      <c r="N16" s="348">
        <f>C16+J16</f>
        <v>4</v>
      </c>
      <c r="O16" s="348">
        <f>N16*7960</f>
        <v>31840</v>
      </c>
      <c r="P16" s="349">
        <f>K16+N16</f>
        <v>36</v>
      </c>
      <c r="Q16" s="349">
        <f>M16+P16</f>
        <v>254756</v>
      </c>
      <c r="R16" s="367"/>
      <c r="S16" s="495"/>
      <c r="T16" s="362">
        <v>5</v>
      </c>
      <c r="U16" s="399" t="s">
        <v>51</v>
      </c>
      <c r="V16" s="363" t="s">
        <v>49</v>
      </c>
      <c r="W16" s="345">
        <v>1</v>
      </c>
      <c r="X16" s="345">
        <v>1</v>
      </c>
      <c r="Y16" s="346">
        <v>100</v>
      </c>
      <c r="Z16" s="346">
        <v>4</v>
      </c>
      <c r="AA16" s="361">
        <v>4</v>
      </c>
      <c r="AB16" s="364"/>
      <c r="AC16" s="355">
        <f t="shared" si="0"/>
        <v>4</v>
      </c>
      <c r="AD16" s="355">
        <f t="shared" si="0"/>
        <v>0</v>
      </c>
      <c r="AE16" s="356">
        <f>AD16*100/AC16</f>
        <v>0</v>
      </c>
      <c r="AF16" s="365"/>
      <c r="AG16" s="365"/>
      <c r="AH16" s="365"/>
      <c r="AI16" s="365"/>
      <c r="AJ16" s="365"/>
      <c r="AK16" s="365"/>
      <c r="AL16" s="365"/>
      <c r="AM16" s="365"/>
      <c r="AN16" s="365"/>
      <c r="AO16" s="365"/>
      <c r="AP16" s="365"/>
      <c r="AQ16" s="365"/>
      <c r="AR16" s="358"/>
      <c r="AS16" s="358"/>
      <c r="AT16" s="359">
        <v>1</v>
      </c>
      <c r="AU16" s="359"/>
      <c r="AV16" s="359">
        <v>1</v>
      </c>
      <c r="AW16" s="359"/>
      <c r="AX16" s="359">
        <v>1</v>
      </c>
      <c r="AY16" s="359"/>
      <c r="AZ16" s="359">
        <v>1</v>
      </c>
      <c r="BA16" s="359"/>
      <c r="BB16" s="364"/>
      <c r="BC16" s="364"/>
      <c r="BD16" s="355">
        <f>AF16+AH16+AJ16+AL16+AN16+AP16+AR16+AT16+AV16+AX16+AZ16</f>
        <v>4</v>
      </c>
      <c r="BE16" s="355">
        <f>AG16+AI16+AK16+AM16+AO16+AQ16+AS16+AU16+AW16+AY16+BA16+BC16</f>
        <v>0</v>
      </c>
    </row>
    <row r="17" spans="1:57" x14ac:dyDescent="0.2">
      <c r="A17" s="341">
        <v>6</v>
      </c>
      <c r="B17" s="342">
        <v>4</v>
      </c>
      <c r="C17" s="368"/>
      <c r="D17" s="370"/>
      <c r="E17" s="344" t="s">
        <v>50</v>
      </c>
      <c r="F17" s="345">
        <v>1</v>
      </c>
      <c r="G17" s="345">
        <v>1</v>
      </c>
      <c r="H17" s="346">
        <f>G17*100/F17</f>
        <v>100</v>
      </c>
      <c r="I17" s="346">
        <v>4</v>
      </c>
      <c r="J17" s="347">
        <f>I17*G17</f>
        <v>4</v>
      </c>
      <c r="K17" s="348">
        <f>J17*B17</f>
        <v>16</v>
      </c>
      <c r="L17" s="348">
        <f>B17*7960</f>
        <v>31840</v>
      </c>
      <c r="M17" s="348">
        <f>L17*J17</f>
        <v>127360</v>
      </c>
      <c r="N17" s="348">
        <f>C17*J17</f>
        <v>0</v>
      </c>
      <c r="O17" s="348">
        <f>N17*7960</f>
        <v>0</v>
      </c>
      <c r="P17" s="349">
        <f>K17+N17</f>
        <v>16</v>
      </c>
      <c r="Q17" s="349">
        <f>M17+P17</f>
        <v>127376</v>
      </c>
      <c r="R17" s="367"/>
      <c r="S17" s="495"/>
      <c r="T17" s="362">
        <v>6</v>
      </c>
      <c r="U17" s="399"/>
      <c r="V17" s="363" t="s">
        <v>50</v>
      </c>
      <c r="W17" s="345">
        <v>1</v>
      </c>
      <c r="X17" s="345">
        <v>1</v>
      </c>
      <c r="Y17" s="346">
        <v>100</v>
      </c>
      <c r="Z17" s="346">
        <v>4</v>
      </c>
      <c r="AA17" s="347">
        <v>4</v>
      </c>
      <c r="AB17" s="364"/>
      <c r="AC17" s="355">
        <f t="shared" si="0"/>
        <v>4</v>
      </c>
      <c r="AD17" s="355">
        <f t="shared" si="0"/>
        <v>0</v>
      </c>
      <c r="AE17" s="356">
        <f>AD17*100/AC17</f>
        <v>0</v>
      </c>
      <c r="AF17" s="365"/>
      <c r="AG17" s="365"/>
      <c r="AH17" s="365"/>
      <c r="AI17" s="365"/>
      <c r="AJ17" s="365"/>
      <c r="AK17" s="365"/>
      <c r="AL17" s="365"/>
      <c r="AM17" s="365"/>
      <c r="AN17" s="365"/>
      <c r="AO17" s="365"/>
      <c r="AP17" s="365"/>
      <c r="AQ17" s="365"/>
      <c r="AR17" s="358"/>
      <c r="AS17" s="358"/>
      <c r="AT17" s="359">
        <v>1</v>
      </c>
      <c r="AU17" s="359"/>
      <c r="AV17" s="359">
        <v>1</v>
      </c>
      <c r="AW17" s="359"/>
      <c r="AX17" s="359">
        <v>1</v>
      </c>
      <c r="AY17" s="359"/>
      <c r="AZ17" s="359">
        <v>1</v>
      </c>
      <c r="BA17" s="359"/>
      <c r="BB17" s="364"/>
      <c r="BC17" s="364"/>
      <c r="BD17" s="355">
        <f>AF17+AH17+AJ17+AL17+AN17+AP17+AR17+AT17+AV17+AX17+AZ17</f>
        <v>4</v>
      </c>
      <c r="BE17" s="355">
        <f>AG17+AI17+AK17+AM17+AO17+AQ17+AS17+AU17+AW17+AY17+BA17+BC17</f>
        <v>0</v>
      </c>
    </row>
    <row r="18" spans="1:57" ht="78.75" x14ac:dyDescent="0.2">
      <c r="A18" s="341">
        <v>7</v>
      </c>
      <c r="B18" s="342">
        <v>0.6</v>
      </c>
      <c r="C18" s="369"/>
      <c r="D18" s="370" t="s">
        <v>179</v>
      </c>
      <c r="E18" s="344" t="s">
        <v>49</v>
      </c>
      <c r="F18" s="371"/>
      <c r="G18" s="371"/>
      <c r="H18" s="372"/>
      <c r="I18" s="372"/>
      <c r="J18" s="373"/>
      <c r="K18" s="348"/>
      <c r="L18" s="348"/>
      <c r="M18" s="348"/>
      <c r="N18" s="348"/>
      <c r="O18" s="348"/>
      <c r="P18" s="349"/>
      <c r="Q18" s="349"/>
      <c r="R18" s="367"/>
      <c r="S18" s="495"/>
      <c r="T18" s="362">
        <v>7</v>
      </c>
      <c r="U18" s="374" t="s">
        <v>179</v>
      </c>
      <c r="V18" s="363" t="s">
        <v>49</v>
      </c>
      <c r="W18" s="371"/>
      <c r="X18" s="371"/>
      <c r="Y18" s="372"/>
      <c r="Z18" s="372"/>
      <c r="AA18" s="373"/>
      <c r="AB18" s="364"/>
      <c r="AC18" s="355"/>
      <c r="AD18" s="355"/>
      <c r="AE18" s="356"/>
      <c r="AF18" s="365"/>
      <c r="AG18" s="365"/>
      <c r="AH18" s="365"/>
      <c r="AI18" s="365"/>
      <c r="AJ18" s="365"/>
      <c r="AK18" s="365"/>
      <c r="AL18" s="365"/>
      <c r="AM18" s="365"/>
      <c r="AN18" s="365"/>
      <c r="AO18" s="365"/>
      <c r="AP18" s="365"/>
      <c r="AQ18" s="365"/>
      <c r="AR18" s="358"/>
      <c r="AS18" s="358"/>
      <c r="AT18" s="359"/>
      <c r="AU18" s="359"/>
      <c r="AV18" s="359"/>
      <c r="AW18" s="359"/>
      <c r="AX18" s="359"/>
      <c r="AY18" s="359"/>
      <c r="AZ18" s="359"/>
      <c r="BA18" s="359"/>
      <c r="BB18" s="364"/>
      <c r="BC18" s="364"/>
      <c r="BD18" s="355"/>
      <c r="BE18" s="355"/>
    </row>
    <row r="19" spans="1:57" ht="78.75" x14ac:dyDescent="0.2">
      <c r="A19" s="341">
        <v>8</v>
      </c>
      <c r="B19" s="342">
        <v>0.84</v>
      </c>
      <c r="C19" s="375"/>
      <c r="D19" s="370" t="s">
        <v>180</v>
      </c>
      <c r="E19" s="344" t="s">
        <v>49</v>
      </c>
      <c r="F19" s="371"/>
      <c r="G19" s="371"/>
      <c r="H19" s="372"/>
      <c r="I19" s="372"/>
      <c r="J19" s="373"/>
      <c r="K19" s="348"/>
      <c r="L19" s="348"/>
      <c r="M19" s="348"/>
      <c r="N19" s="348"/>
      <c r="O19" s="348"/>
      <c r="P19" s="349"/>
      <c r="Q19" s="349"/>
      <c r="R19" s="367"/>
      <c r="S19" s="495"/>
      <c r="T19" s="362">
        <v>8</v>
      </c>
      <c r="U19" s="374" t="s">
        <v>180</v>
      </c>
      <c r="V19" s="363" t="s">
        <v>49</v>
      </c>
      <c r="W19" s="371"/>
      <c r="X19" s="371"/>
      <c r="Y19" s="372"/>
      <c r="Z19" s="372"/>
      <c r="AA19" s="373"/>
      <c r="AB19" s="364"/>
      <c r="AC19" s="355"/>
      <c r="AD19" s="355"/>
      <c r="AE19" s="356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58"/>
      <c r="AS19" s="358"/>
      <c r="AT19" s="359"/>
      <c r="AU19" s="359"/>
      <c r="AV19" s="359"/>
      <c r="AW19" s="359"/>
      <c r="AX19" s="359"/>
      <c r="AY19" s="359"/>
      <c r="AZ19" s="359"/>
      <c r="BA19" s="359"/>
      <c r="BB19" s="364"/>
      <c r="BC19" s="364"/>
      <c r="BD19" s="355"/>
      <c r="BE19" s="355"/>
    </row>
    <row r="20" spans="1:57" ht="123.75" x14ac:dyDescent="0.2">
      <c r="A20" s="341">
        <v>9</v>
      </c>
      <c r="B20" s="342">
        <v>1.5</v>
      </c>
      <c r="C20" s="376"/>
      <c r="D20" s="370" t="s">
        <v>181</v>
      </c>
      <c r="E20" s="344" t="s">
        <v>50</v>
      </c>
      <c r="F20" s="371"/>
      <c r="G20" s="371"/>
      <c r="H20" s="372"/>
      <c r="I20" s="372"/>
      <c r="J20" s="373"/>
      <c r="K20" s="369"/>
      <c r="L20" s="369"/>
      <c r="M20" s="377"/>
      <c r="N20" s="377"/>
      <c r="O20" s="377"/>
      <c r="P20" s="378"/>
      <c r="Q20" s="378"/>
      <c r="R20" s="367"/>
      <c r="S20" s="495"/>
      <c r="T20" s="362">
        <v>9</v>
      </c>
      <c r="U20" s="374" t="s">
        <v>181</v>
      </c>
      <c r="V20" s="363" t="s">
        <v>50</v>
      </c>
      <c r="W20" s="371"/>
      <c r="X20" s="371"/>
      <c r="Y20" s="372"/>
      <c r="Z20" s="372"/>
      <c r="AA20" s="373"/>
      <c r="AB20" s="364"/>
      <c r="AC20" s="355"/>
      <c r="AD20" s="355"/>
      <c r="AE20" s="356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58"/>
      <c r="AS20" s="358"/>
      <c r="AT20" s="359"/>
      <c r="AU20" s="359"/>
      <c r="AV20" s="359"/>
      <c r="AW20" s="359"/>
      <c r="AX20" s="359"/>
      <c r="AY20" s="359"/>
      <c r="AZ20" s="359"/>
      <c r="BA20" s="359"/>
      <c r="BB20" s="364"/>
      <c r="BC20" s="364"/>
      <c r="BD20" s="355"/>
      <c r="BE20" s="355"/>
    </row>
    <row r="21" spans="1:57" ht="123.75" x14ac:dyDescent="0.2">
      <c r="A21" s="341">
        <v>10</v>
      </c>
      <c r="B21" s="342">
        <v>1</v>
      </c>
      <c r="C21" s="344"/>
      <c r="D21" s="370" t="s">
        <v>182</v>
      </c>
      <c r="E21" s="344" t="s">
        <v>50</v>
      </c>
      <c r="F21" s="371"/>
      <c r="G21" s="371"/>
      <c r="H21" s="372"/>
      <c r="I21" s="372"/>
      <c r="J21" s="373"/>
      <c r="K21" s="348"/>
      <c r="L21" s="348"/>
      <c r="M21" s="348"/>
      <c r="N21" s="348"/>
      <c r="O21" s="348"/>
      <c r="P21" s="349"/>
      <c r="Q21" s="349"/>
      <c r="R21" s="367"/>
      <c r="S21" s="495"/>
      <c r="T21" s="362">
        <v>10</v>
      </c>
      <c r="U21" s="374" t="s">
        <v>182</v>
      </c>
      <c r="V21" s="363" t="s">
        <v>50</v>
      </c>
      <c r="W21" s="371"/>
      <c r="X21" s="371"/>
      <c r="Y21" s="372"/>
      <c r="Z21" s="372"/>
      <c r="AA21" s="373"/>
      <c r="AB21" s="364"/>
      <c r="AC21" s="355"/>
      <c r="AD21" s="355"/>
      <c r="AE21" s="356"/>
      <c r="AF21" s="365"/>
      <c r="AG21" s="365"/>
      <c r="AH21" s="365"/>
      <c r="AI21" s="365"/>
      <c r="AJ21" s="365"/>
      <c r="AK21" s="365"/>
      <c r="AL21" s="365"/>
      <c r="AM21" s="365"/>
      <c r="AN21" s="365"/>
      <c r="AO21" s="365"/>
      <c r="AP21" s="365"/>
      <c r="AQ21" s="365"/>
      <c r="AR21" s="358"/>
      <c r="AS21" s="358"/>
      <c r="AT21" s="359"/>
      <c r="AU21" s="359"/>
      <c r="AV21" s="359"/>
      <c r="AW21" s="359"/>
      <c r="AX21" s="359"/>
      <c r="AY21" s="359"/>
      <c r="AZ21" s="359"/>
      <c r="BA21" s="359"/>
      <c r="BB21" s="364"/>
      <c r="BC21" s="364"/>
      <c r="BD21" s="355"/>
      <c r="BE21" s="355"/>
    </row>
    <row r="22" spans="1:57" ht="90" x14ac:dyDescent="0.2">
      <c r="A22" s="341">
        <v>11</v>
      </c>
      <c r="B22" s="342">
        <v>1</v>
      </c>
      <c r="C22" s="368"/>
      <c r="D22" s="370" t="s">
        <v>56</v>
      </c>
      <c r="E22" s="344" t="s">
        <v>49</v>
      </c>
      <c r="F22" s="371"/>
      <c r="G22" s="371"/>
      <c r="H22" s="372"/>
      <c r="I22" s="372"/>
      <c r="J22" s="373"/>
      <c r="K22" s="348"/>
      <c r="L22" s="348"/>
      <c r="M22" s="348"/>
      <c r="N22" s="348"/>
      <c r="O22" s="348"/>
      <c r="P22" s="349"/>
      <c r="Q22" s="349"/>
      <c r="R22" s="367"/>
      <c r="S22" s="495"/>
      <c r="T22" s="362">
        <v>11</v>
      </c>
      <c r="U22" s="374" t="s">
        <v>56</v>
      </c>
      <c r="V22" s="363" t="s">
        <v>49</v>
      </c>
      <c r="W22" s="371"/>
      <c r="X22" s="371"/>
      <c r="Y22" s="372"/>
      <c r="Z22" s="372"/>
      <c r="AA22" s="373"/>
      <c r="AB22" s="364"/>
      <c r="AC22" s="355"/>
      <c r="AD22" s="355"/>
      <c r="AE22" s="356"/>
      <c r="AF22" s="365"/>
      <c r="AG22" s="365"/>
      <c r="AH22" s="365"/>
      <c r="AI22" s="365"/>
      <c r="AJ22" s="365"/>
      <c r="AK22" s="365"/>
      <c r="AL22" s="365"/>
      <c r="AM22" s="365"/>
      <c r="AN22" s="365"/>
      <c r="AO22" s="365"/>
      <c r="AP22" s="365"/>
      <c r="AQ22" s="365"/>
      <c r="AR22" s="358"/>
      <c r="AS22" s="358"/>
      <c r="AT22" s="359"/>
      <c r="AU22" s="359"/>
      <c r="AV22" s="359"/>
      <c r="AW22" s="359"/>
      <c r="AX22" s="359"/>
      <c r="AY22" s="359"/>
      <c r="AZ22" s="359"/>
      <c r="BA22" s="359"/>
      <c r="BB22" s="364"/>
      <c r="BC22" s="364"/>
      <c r="BD22" s="355"/>
      <c r="BE22" s="355"/>
    </row>
    <row r="23" spans="1:57" x14ac:dyDescent="0.2">
      <c r="A23" s="341">
        <v>12</v>
      </c>
      <c r="B23" s="342">
        <v>1</v>
      </c>
      <c r="C23" s="375"/>
      <c r="D23" s="370"/>
      <c r="E23" s="344" t="s">
        <v>50</v>
      </c>
      <c r="F23" s="371"/>
      <c r="G23" s="371"/>
      <c r="H23" s="372"/>
      <c r="I23" s="372"/>
      <c r="J23" s="373"/>
      <c r="K23" s="348"/>
      <c r="L23" s="348"/>
      <c r="M23" s="348"/>
      <c r="N23" s="348"/>
      <c r="O23" s="348"/>
      <c r="P23" s="349"/>
      <c r="Q23" s="349"/>
      <c r="R23" s="367"/>
      <c r="S23" s="495"/>
      <c r="T23" s="362">
        <v>12</v>
      </c>
      <c r="U23" s="374"/>
      <c r="V23" s="363" t="s">
        <v>50</v>
      </c>
      <c r="W23" s="371"/>
      <c r="X23" s="371"/>
      <c r="Y23" s="372"/>
      <c r="Z23" s="372"/>
      <c r="AA23" s="373"/>
      <c r="AB23" s="364"/>
      <c r="AC23" s="355"/>
      <c r="AD23" s="355"/>
      <c r="AE23" s="356"/>
      <c r="AF23" s="365"/>
      <c r="AG23" s="365"/>
      <c r="AH23" s="365"/>
      <c r="AI23" s="365"/>
      <c r="AJ23" s="365"/>
      <c r="AK23" s="365"/>
      <c r="AL23" s="365"/>
      <c r="AM23" s="365"/>
      <c r="AN23" s="365"/>
      <c r="AO23" s="365"/>
      <c r="AP23" s="365"/>
      <c r="AQ23" s="365"/>
      <c r="AR23" s="358"/>
      <c r="AS23" s="358"/>
      <c r="AT23" s="359"/>
      <c r="AU23" s="359"/>
      <c r="AV23" s="359"/>
      <c r="AW23" s="359"/>
      <c r="AX23" s="359"/>
      <c r="AY23" s="359"/>
      <c r="AZ23" s="359"/>
      <c r="BA23" s="359"/>
      <c r="BB23" s="364"/>
      <c r="BC23" s="364"/>
      <c r="BD23" s="355"/>
      <c r="BE23" s="355"/>
    </row>
    <row r="24" spans="1:57" ht="135" x14ac:dyDescent="0.2">
      <c r="A24" s="341">
        <v>13</v>
      </c>
      <c r="B24" s="342">
        <v>4</v>
      </c>
      <c r="C24" s="379"/>
      <c r="D24" s="370" t="s">
        <v>58</v>
      </c>
      <c r="E24" s="344" t="s">
        <v>49</v>
      </c>
      <c r="F24" s="345">
        <v>1</v>
      </c>
      <c r="G24" s="345">
        <v>1</v>
      </c>
      <c r="H24" s="346">
        <f>G24*100/F24</f>
        <v>100</v>
      </c>
      <c r="I24" s="346">
        <v>4</v>
      </c>
      <c r="J24" s="347">
        <f>I24*G24</f>
        <v>4</v>
      </c>
      <c r="K24" s="348">
        <f>J24*B24</f>
        <v>16</v>
      </c>
      <c r="L24" s="348">
        <f>B24*7960</f>
        <v>31840</v>
      </c>
      <c r="M24" s="348">
        <f>L24*J24</f>
        <v>127360</v>
      </c>
      <c r="N24" s="348"/>
      <c r="O24" s="348"/>
      <c r="P24" s="349">
        <f>K24+N24</f>
        <v>16</v>
      </c>
      <c r="Q24" s="349">
        <f>M24+P24</f>
        <v>127376</v>
      </c>
      <c r="R24" s="367"/>
      <c r="S24" s="495"/>
      <c r="T24" s="362">
        <v>13</v>
      </c>
      <c r="U24" s="380" t="s">
        <v>58</v>
      </c>
      <c r="V24" s="363" t="s">
        <v>49</v>
      </c>
      <c r="W24" s="345">
        <v>1</v>
      </c>
      <c r="X24" s="345">
        <v>1</v>
      </c>
      <c r="Y24" s="346">
        <v>100</v>
      </c>
      <c r="Z24" s="346">
        <v>4</v>
      </c>
      <c r="AA24" s="347">
        <v>4</v>
      </c>
      <c r="AB24" s="364"/>
      <c r="AC24" s="355">
        <f>AF24+AH24+AJ24+AL24+AN24+AP24+AR24+AT24+AV24+AX24+AZ24+BB24</f>
        <v>4</v>
      </c>
      <c r="AD24" s="355">
        <f>AG24+AI24+AK24+AM24+AO24+AQ24+AS24+AU24+AW24+AY24+BA24+BC24</f>
        <v>0</v>
      </c>
      <c r="AE24" s="356">
        <f>AD24*100/AC24</f>
        <v>0</v>
      </c>
      <c r="AF24" s="365"/>
      <c r="AG24" s="365"/>
      <c r="AH24" s="365"/>
      <c r="AI24" s="365"/>
      <c r="AJ24" s="365"/>
      <c r="AK24" s="365"/>
      <c r="AL24" s="365"/>
      <c r="AM24" s="365"/>
      <c r="AN24" s="365"/>
      <c r="AO24" s="365"/>
      <c r="AP24" s="365"/>
      <c r="AQ24" s="365"/>
      <c r="AR24" s="358"/>
      <c r="AS24" s="358"/>
      <c r="AT24" s="359">
        <v>1</v>
      </c>
      <c r="AU24" s="359"/>
      <c r="AV24" s="359">
        <v>1</v>
      </c>
      <c r="AW24" s="359"/>
      <c r="AX24" s="359">
        <v>1</v>
      </c>
      <c r="AY24" s="359"/>
      <c r="AZ24" s="359">
        <v>1</v>
      </c>
      <c r="BA24" s="359"/>
      <c r="BB24" s="364"/>
      <c r="BC24" s="364"/>
      <c r="BD24" s="355">
        <f>AF24+AH24+AJ24+AL24+AN24+AP24+AR24+AT24+AV24+AX24+AZ24</f>
        <v>4</v>
      </c>
      <c r="BE24" s="355">
        <f>AG24+AI24+AK24+AM24+AO24+AQ24+AS24+AU24+AW24+AY24+BA24+BC24</f>
        <v>0</v>
      </c>
    </row>
    <row r="25" spans="1:57" x14ac:dyDescent="0.2">
      <c r="A25" s="341">
        <v>14</v>
      </c>
      <c r="B25" s="342">
        <v>4</v>
      </c>
      <c r="C25" s="375"/>
      <c r="D25" s="370"/>
      <c r="E25" s="344" t="s">
        <v>50</v>
      </c>
      <c r="F25" s="345">
        <v>1</v>
      </c>
      <c r="G25" s="345">
        <v>1</v>
      </c>
      <c r="H25" s="346">
        <f>G25*100/F25</f>
        <v>100</v>
      </c>
      <c r="I25" s="346">
        <v>4</v>
      </c>
      <c r="J25" s="347">
        <f>I25*G25</f>
        <v>4</v>
      </c>
      <c r="K25" s="348">
        <f>J25*B25</f>
        <v>16</v>
      </c>
      <c r="L25" s="348">
        <f>B25*7960</f>
        <v>31840</v>
      </c>
      <c r="M25" s="348">
        <f>L25*J25</f>
        <v>127360</v>
      </c>
      <c r="N25" s="348"/>
      <c r="O25" s="348"/>
      <c r="P25" s="349">
        <f>K25+N25</f>
        <v>16</v>
      </c>
      <c r="Q25" s="349">
        <f>M25+P25</f>
        <v>127376</v>
      </c>
      <c r="R25" s="367"/>
      <c r="S25" s="495"/>
      <c r="T25" s="362">
        <v>14</v>
      </c>
      <c r="U25" s="380"/>
      <c r="V25" s="363" t="s">
        <v>50</v>
      </c>
      <c r="W25" s="345">
        <v>1</v>
      </c>
      <c r="X25" s="345">
        <v>1</v>
      </c>
      <c r="Y25" s="346">
        <v>100</v>
      </c>
      <c r="Z25" s="346">
        <v>4</v>
      </c>
      <c r="AA25" s="347">
        <v>4</v>
      </c>
      <c r="AB25" s="364"/>
      <c r="AC25" s="355">
        <f>AF25+AH25+AJ25+AL25+AN25+AP25+AR25+AT25+AV25+AX25+AZ25+BB25</f>
        <v>4</v>
      </c>
      <c r="AD25" s="355">
        <f>AG25+AI25+AK25+AM25+AO25+AQ25+AS25+AU25+AW25+AY25+BA25+BC25</f>
        <v>0</v>
      </c>
      <c r="AE25" s="356">
        <f>AD25*100/AC25</f>
        <v>0</v>
      </c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5"/>
      <c r="AR25" s="358"/>
      <c r="AS25" s="358"/>
      <c r="AT25" s="359">
        <v>1</v>
      </c>
      <c r="AU25" s="359"/>
      <c r="AV25" s="359">
        <v>1</v>
      </c>
      <c r="AW25" s="359"/>
      <c r="AX25" s="359">
        <v>1</v>
      </c>
      <c r="AY25" s="359"/>
      <c r="AZ25" s="359">
        <v>1</v>
      </c>
      <c r="BA25" s="359"/>
      <c r="BB25" s="364"/>
      <c r="BC25" s="364"/>
      <c r="BD25" s="355">
        <f>AF25+AH25+AJ25+AL25+AN25+AP25+AR25+AT25+AV25+AX25+AZ25</f>
        <v>4</v>
      </c>
      <c r="BE25" s="355">
        <f>AG25+AI25+AK25+AM25+AO25+AQ25+AS25+AU25+AW25+AY25+BA25+BC25</f>
        <v>0</v>
      </c>
    </row>
    <row r="26" spans="1:57" ht="45" x14ac:dyDescent="0.2">
      <c r="A26" s="341">
        <v>15</v>
      </c>
      <c r="B26" s="342">
        <v>1</v>
      </c>
      <c r="C26" s="368"/>
      <c r="D26" s="409" t="s">
        <v>59</v>
      </c>
      <c r="E26" s="344" t="s">
        <v>49</v>
      </c>
      <c r="F26" s="345"/>
      <c r="G26" s="345"/>
      <c r="H26" s="346"/>
      <c r="I26" s="346"/>
      <c r="J26" s="347"/>
      <c r="K26" s="348"/>
      <c r="L26" s="348"/>
      <c r="M26" s="348"/>
      <c r="N26" s="348"/>
      <c r="O26" s="348"/>
      <c r="P26" s="349"/>
      <c r="Q26" s="349"/>
      <c r="R26" s="367"/>
      <c r="S26" s="495"/>
      <c r="T26" s="362">
        <v>15</v>
      </c>
      <c r="U26" s="374" t="s">
        <v>59</v>
      </c>
      <c r="V26" s="363" t="s">
        <v>49</v>
      </c>
      <c r="W26" s="345"/>
      <c r="X26" s="345"/>
      <c r="Y26" s="346"/>
      <c r="Z26" s="346"/>
      <c r="AA26" s="347"/>
      <c r="AB26" s="364"/>
      <c r="AC26" s="355"/>
      <c r="AD26" s="355"/>
      <c r="AE26" s="356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5"/>
      <c r="AR26" s="358"/>
      <c r="AS26" s="358"/>
      <c r="AT26" s="359"/>
      <c r="AU26" s="359"/>
      <c r="AV26" s="359"/>
      <c r="AW26" s="359"/>
      <c r="AX26" s="359"/>
      <c r="AY26" s="359"/>
      <c r="AZ26" s="359"/>
      <c r="BA26" s="359"/>
      <c r="BB26" s="364"/>
      <c r="BC26" s="364"/>
      <c r="BD26" s="355"/>
      <c r="BE26" s="355"/>
    </row>
    <row r="27" spans="1:57" x14ac:dyDescent="0.2">
      <c r="A27" s="341">
        <v>16</v>
      </c>
      <c r="B27" s="342">
        <v>1</v>
      </c>
      <c r="C27" s="368"/>
      <c r="D27" s="409"/>
      <c r="E27" s="344" t="s">
        <v>50</v>
      </c>
      <c r="F27" s="345"/>
      <c r="G27" s="345"/>
      <c r="H27" s="346"/>
      <c r="I27" s="346"/>
      <c r="J27" s="347"/>
      <c r="K27" s="348"/>
      <c r="L27" s="348"/>
      <c r="M27" s="348"/>
      <c r="N27" s="348"/>
      <c r="O27" s="348"/>
      <c r="P27" s="349"/>
      <c r="Q27" s="349"/>
      <c r="R27" s="367"/>
      <c r="S27" s="495"/>
      <c r="T27" s="362">
        <v>16</v>
      </c>
      <c r="U27" s="374"/>
      <c r="V27" s="363" t="s">
        <v>50</v>
      </c>
      <c r="W27" s="345"/>
      <c r="X27" s="345"/>
      <c r="Y27" s="346"/>
      <c r="Z27" s="346"/>
      <c r="AA27" s="347"/>
      <c r="AB27" s="364"/>
      <c r="AC27" s="355"/>
      <c r="AD27" s="355"/>
      <c r="AE27" s="356"/>
      <c r="AF27" s="365"/>
      <c r="AG27" s="365"/>
      <c r="AH27" s="365"/>
      <c r="AI27" s="365"/>
      <c r="AJ27" s="365"/>
      <c r="AK27" s="365"/>
      <c r="AL27" s="365"/>
      <c r="AM27" s="365"/>
      <c r="AN27" s="365"/>
      <c r="AO27" s="365"/>
      <c r="AP27" s="365"/>
      <c r="AQ27" s="365"/>
      <c r="AR27" s="358"/>
      <c r="AS27" s="358"/>
      <c r="AT27" s="359"/>
      <c r="AU27" s="359"/>
      <c r="AV27" s="359"/>
      <c r="AW27" s="359"/>
      <c r="AX27" s="359"/>
      <c r="AY27" s="359"/>
      <c r="AZ27" s="359"/>
      <c r="BA27" s="359"/>
      <c r="BB27" s="364"/>
      <c r="BC27" s="364"/>
      <c r="BD27" s="355"/>
      <c r="BE27" s="355"/>
    </row>
    <row r="28" spans="1:57" ht="56.25" x14ac:dyDescent="0.2">
      <c r="A28" s="341">
        <v>17</v>
      </c>
      <c r="B28" s="342">
        <v>1</v>
      </c>
      <c r="C28" s="368"/>
      <c r="D28" s="370" t="s">
        <v>60</v>
      </c>
      <c r="E28" s="344" t="s">
        <v>49</v>
      </c>
      <c r="F28" s="371"/>
      <c r="G28" s="371"/>
      <c r="H28" s="372"/>
      <c r="I28" s="372"/>
      <c r="J28" s="373"/>
      <c r="K28" s="348"/>
      <c r="L28" s="348"/>
      <c r="M28" s="348"/>
      <c r="N28" s="348"/>
      <c r="O28" s="348"/>
      <c r="P28" s="349"/>
      <c r="Q28" s="349"/>
      <c r="R28" s="367"/>
      <c r="S28" s="495"/>
      <c r="T28" s="362">
        <v>17</v>
      </c>
      <c r="U28" s="374" t="s">
        <v>60</v>
      </c>
      <c r="V28" s="363" t="s">
        <v>49</v>
      </c>
      <c r="W28" s="371"/>
      <c r="X28" s="371"/>
      <c r="Y28" s="372"/>
      <c r="Z28" s="372"/>
      <c r="AA28" s="373"/>
      <c r="AB28" s="364"/>
      <c r="AC28" s="355"/>
      <c r="AD28" s="355"/>
      <c r="AE28" s="356"/>
      <c r="AF28" s="365"/>
      <c r="AG28" s="365"/>
      <c r="AH28" s="365"/>
      <c r="AI28" s="365"/>
      <c r="AJ28" s="365"/>
      <c r="AK28" s="365"/>
      <c r="AL28" s="365"/>
      <c r="AM28" s="365"/>
      <c r="AN28" s="365"/>
      <c r="AO28" s="365"/>
      <c r="AP28" s="365"/>
      <c r="AQ28" s="365"/>
      <c r="AR28" s="358"/>
      <c r="AS28" s="358"/>
      <c r="AT28" s="359"/>
      <c r="AU28" s="359"/>
      <c r="AV28" s="359"/>
      <c r="AW28" s="359"/>
      <c r="AX28" s="359"/>
      <c r="AY28" s="359"/>
      <c r="AZ28" s="359"/>
      <c r="BA28" s="359"/>
      <c r="BB28" s="364"/>
      <c r="BC28" s="364"/>
      <c r="BD28" s="355"/>
      <c r="BE28" s="355"/>
    </row>
    <row r="29" spans="1:57" x14ac:dyDescent="0.2">
      <c r="A29" s="341">
        <v>18</v>
      </c>
      <c r="B29" s="342">
        <v>1</v>
      </c>
      <c r="C29" s="368"/>
      <c r="D29" s="370"/>
      <c r="E29" s="344" t="s">
        <v>50</v>
      </c>
      <c r="F29" s="371"/>
      <c r="G29" s="371"/>
      <c r="H29" s="372"/>
      <c r="I29" s="372"/>
      <c r="J29" s="373"/>
      <c r="K29" s="348"/>
      <c r="L29" s="348"/>
      <c r="M29" s="348"/>
      <c r="N29" s="348"/>
      <c r="O29" s="348"/>
      <c r="P29" s="349"/>
      <c r="Q29" s="349"/>
      <c r="R29" s="367"/>
      <c r="S29" s="495"/>
      <c r="T29" s="362">
        <v>18</v>
      </c>
      <c r="U29" s="374"/>
      <c r="V29" s="363" t="s">
        <v>50</v>
      </c>
      <c r="W29" s="371"/>
      <c r="X29" s="371"/>
      <c r="Y29" s="372"/>
      <c r="Z29" s="372"/>
      <c r="AA29" s="373"/>
      <c r="AB29" s="364"/>
      <c r="AC29" s="355"/>
      <c r="AD29" s="355"/>
      <c r="AE29" s="356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58"/>
      <c r="AS29" s="358"/>
      <c r="AT29" s="359"/>
      <c r="AU29" s="359"/>
      <c r="AV29" s="359"/>
      <c r="AW29" s="359"/>
      <c r="AX29" s="359"/>
      <c r="AY29" s="359"/>
      <c r="AZ29" s="359"/>
      <c r="BA29" s="359"/>
      <c r="BB29" s="364"/>
      <c r="BC29" s="364"/>
      <c r="BD29" s="355"/>
      <c r="BE29" s="355"/>
    </row>
    <row r="30" spans="1:57" ht="56.25" x14ac:dyDescent="0.2">
      <c r="A30" s="341">
        <v>19</v>
      </c>
      <c r="B30" s="342">
        <v>1</v>
      </c>
      <c r="C30" s="368"/>
      <c r="D30" s="370" t="s">
        <v>61</v>
      </c>
      <c r="E30" s="344" t="s">
        <v>49</v>
      </c>
      <c r="F30" s="371"/>
      <c r="G30" s="371"/>
      <c r="H30" s="372"/>
      <c r="I30" s="372"/>
      <c r="J30" s="373"/>
      <c r="K30" s="348"/>
      <c r="L30" s="348"/>
      <c r="M30" s="348"/>
      <c r="N30" s="348"/>
      <c r="O30" s="348"/>
      <c r="P30" s="349"/>
      <c r="Q30" s="349"/>
      <c r="R30" s="367"/>
      <c r="S30" s="495"/>
      <c r="T30" s="362">
        <v>19</v>
      </c>
      <c r="U30" s="374" t="s">
        <v>61</v>
      </c>
      <c r="V30" s="363" t="s">
        <v>49</v>
      </c>
      <c r="W30" s="371"/>
      <c r="X30" s="371"/>
      <c r="Y30" s="372"/>
      <c r="Z30" s="372"/>
      <c r="AA30" s="373"/>
      <c r="AB30" s="364"/>
      <c r="AC30" s="355"/>
      <c r="AD30" s="355"/>
      <c r="AE30" s="356"/>
      <c r="AF30" s="381"/>
      <c r="AG30" s="381"/>
      <c r="AH30" s="381"/>
      <c r="AI30" s="381"/>
      <c r="AJ30" s="381"/>
      <c r="AK30" s="381"/>
      <c r="AL30" s="381"/>
      <c r="AM30" s="381"/>
      <c r="AN30" s="381"/>
      <c r="AO30" s="381"/>
      <c r="AP30" s="381"/>
      <c r="AQ30" s="381"/>
      <c r="AR30" s="358"/>
      <c r="AS30" s="358"/>
      <c r="AT30" s="359"/>
      <c r="AU30" s="359"/>
      <c r="AV30" s="359"/>
      <c r="AW30" s="359"/>
      <c r="AX30" s="359"/>
      <c r="AY30" s="359"/>
      <c r="AZ30" s="359"/>
      <c r="BA30" s="359"/>
      <c r="BB30" s="382"/>
      <c r="BC30" s="382"/>
      <c r="BD30" s="355"/>
      <c r="BE30" s="355"/>
    </row>
    <row r="31" spans="1:57" x14ac:dyDescent="0.2">
      <c r="A31" s="341">
        <v>20</v>
      </c>
      <c r="B31" s="342">
        <v>1</v>
      </c>
      <c r="C31" s="376"/>
      <c r="D31" s="370"/>
      <c r="E31" s="344" t="s">
        <v>50</v>
      </c>
      <c r="F31" s="371"/>
      <c r="G31" s="371"/>
      <c r="H31" s="372"/>
      <c r="I31" s="372"/>
      <c r="J31" s="373"/>
      <c r="K31" s="348"/>
      <c r="L31" s="348"/>
      <c r="M31" s="348"/>
      <c r="N31" s="348"/>
      <c r="O31" s="348"/>
      <c r="P31" s="349"/>
      <c r="Q31" s="349"/>
      <c r="R31" s="367"/>
      <c r="S31" s="495"/>
      <c r="T31" s="362">
        <v>20</v>
      </c>
      <c r="U31" s="374"/>
      <c r="V31" s="363" t="s">
        <v>50</v>
      </c>
      <c r="W31" s="371"/>
      <c r="X31" s="371"/>
      <c r="Y31" s="372"/>
      <c r="Z31" s="372"/>
      <c r="AA31" s="373"/>
      <c r="AB31" s="364"/>
      <c r="AC31" s="355"/>
      <c r="AD31" s="355"/>
      <c r="AE31" s="356"/>
      <c r="AF31" s="381"/>
      <c r="AG31" s="381"/>
      <c r="AH31" s="381"/>
      <c r="AI31" s="381"/>
      <c r="AJ31" s="381"/>
      <c r="AK31" s="381"/>
      <c r="AL31" s="381"/>
      <c r="AM31" s="381"/>
      <c r="AN31" s="381"/>
      <c r="AO31" s="381"/>
      <c r="AP31" s="381"/>
      <c r="AQ31" s="381"/>
      <c r="AR31" s="358"/>
      <c r="AS31" s="358"/>
      <c r="AT31" s="359"/>
      <c r="AU31" s="359"/>
      <c r="AV31" s="359"/>
      <c r="AW31" s="359"/>
      <c r="AX31" s="359"/>
      <c r="AY31" s="359"/>
      <c r="AZ31" s="359"/>
      <c r="BA31" s="359"/>
      <c r="BB31" s="382"/>
      <c r="BC31" s="382"/>
      <c r="BD31" s="355"/>
      <c r="BE31" s="355"/>
    </row>
    <row r="32" spans="1:57" ht="78.75" x14ac:dyDescent="0.2">
      <c r="A32" s="341">
        <v>21</v>
      </c>
      <c r="B32" s="342">
        <v>1</v>
      </c>
      <c r="C32" s="368"/>
      <c r="D32" s="370" t="s">
        <v>183</v>
      </c>
      <c r="E32" s="344" t="s">
        <v>49</v>
      </c>
      <c r="F32" s="383"/>
      <c r="G32" s="383"/>
      <c r="H32" s="359"/>
      <c r="I32" s="359"/>
      <c r="J32" s="384"/>
      <c r="K32" s="348"/>
      <c r="L32" s="348"/>
      <c r="M32" s="348"/>
      <c r="N32" s="348"/>
      <c r="O32" s="348"/>
      <c r="P32" s="349"/>
      <c r="Q32" s="349"/>
      <c r="R32" s="367"/>
      <c r="S32" s="495"/>
      <c r="T32" s="362">
        <v>21</v>
      </c>
      <c r="U32" s="374" t="s">
        <v>183</v>
      </c>
      <c r="V32" s="363" t="s">
        <v>49</v>
      </c>
      <c r="W32" s="383"/>
      <c r="X32" s="383"/>
      <c r="Y32" s="359"/>
      <c r="Z32" s="359"/>
      <c r="AA32" s="384"/>
      <c r="AB32" s="382"/>
      <c r="AC32" s="355"/>
      <c r="AD32" s="355"/>
      <c r="AE32" s="356"/>
      <c r="AF32" s="381"/>
      <c r="AG32" s="381"/>
      <c r="AH32" s="381"/>
      <c r="AI32" s="381"/>
      <c r="AJ32" s="381"/>
      <c r="AK32" s="381"/>
      <c r="AL32" s="381"/>
      <c r="AM32" s="381"/>
      <c r="AN32" s="381"/>
      <c r="AO32" s="381"/>
      <c r="AP32" s="381"/>
      <c r="AQ32" s="381"/>
      <c r="AR32" s="358"/>
      <c r="AS32" s="358"/>
      <c r="AT32" s="359"/>
      <c r="AU32" s="359"/>
      <c r="AV32" s="359"/>
      <c r="AW32" s="359"/>
      <c r="AX32" s="359"/>
      <c r="AY32" s="359"/>
      <c r="AZ32" s="359"/>
      <c r="BA32" s="359"/>
      <c r="BB32" s="382"/>
      <c r="BC32" s="382"/>
      <c r="BD32" s="355"/>
      <c r="BE32" s="355"/>
    </row>
    <row r="33" spans="1:57" x14ac:dyDescent="0.2">
      <c r="A33" s="341">
        <v>22</v>
      </c>
      <c r="B33" s="342">
        <v>1</v>
      </c>
      <c r="C33" s="368"/>
      <c r="D33" s="370"/>
      <c r="E33" s="344" t="s">
        <v>50</v>
      </c>
      <c r="F33" s="383"/>
      <c r="G33" s="383"/>
      <c r="H33" s="359"/>
      <c r="I33" s="359"/>
      <c r="J33" s="384"/>
      <c r="K33" s="348"/>
      <c r="L33" s="348"/>
      <c r="M33" s="348"/>
      <c r="N33" s="348"/>
      <c r="O33" s="348"/>
      <c r="P33" s="349"/>
      <c r="Q33" s="349"/>
      <c r="R33" s="367"/>
      <c r="S33" s="495"/>
      <c r="T33" s="362">
        <v>22</v>
      </c>
      <c r="U33" s="374"/>
      <c r="V33" s="363" t="s">
        <v>50</v>
      </c>
      <c r="W33" s="383"/>
      <c r="X33" s="383"/>
      <c r="Y33" s="359"/>
      <c r="Z33" s="359"/>
      <c r="AA33" s="384"/>
      <c r="AB33" s="382"/>
      <c r="AC33" s="355"/>
      <c r="AD33" s="355"/>
      <c r="AE33" s="356"/>
      <c r="AF33" s="381"/>
      <c r="AG33" s="381"/>
      <c r="AH33" s="381"/>
      <c r="AI33" s="381"/>
      <c r="AJ33" s="381"/>
      <c r="AK33" s="381"/>
      <c r="AL33" s="381"/>
      <c r="AM33" s="381"/>
      <c r="AN33" s="381"/>
      <c r="AO33" s="381"/>
      <c r="AP33" s="381"/>
      <c r="AQ33" s="381"/>
      <c r="AR33" s="358"/>
      <c r="AS33" s="358"/>
      <c r="AT33" s="359"/>
      <c r="AU33" s="359"/>
      <c r="AV33" s="359"/>
      <c r="AW33" s="359"/>
      <c r="AX33" s="359"/>
      <c r="AY33" s="359"/>
      <c r="AZ33" s="359"/>
      <c r="BA33" s="359"/>
      <c r="BB33" s="382"/>
      <c r="BC33" s="382"/>
      <c r="BD33" s="355"/>
      <c r="BE33" s="355"/>
    </row>
    <row r="34" spans="1:57" ht="33.75" x14ac:dyDescent="0.2">
      <c r="A34" s="341">
        <v>23</v>
      </c>
      <c r="B34" s="385"/>
      <c r="C34" s="379"/>
      <c r="D34" s="386" t="s">
        <v>63</v>
      </c>
      <c r="E34" s="344"/>
      <c r="F34" s="387"/>
      <c r="G34" s="387"/>
      <c r="H34" s="388"/>
      <c r="I34" s="388"/>
      <c r="J34" s="389"/>
      <c r="K34" s="388"/>
      <c r="L34" s="388"/>
      <c r="M34" s="388"/>
      <c r="N34" s="388"/>
      <c r="O34" s="388"/>
      <c r="P34" s="388"/>
      <c r="Q34" s="388"/>
      <c r="R34" s="367"/>
      <c r="S34" s="495"/>
      <c r="T34" s="362">
        <v>23</v>
      </c>
      <c r="U34" s="390" t="s">
        <v>63</v>
      </c>
      <c r="V34" s="388"/>
      <c r="W34" s="387"/>
      <c r="X34" s="387"/>
      <c r="Y34" s="388"/>
      <c r="Z34" s="388"/>
      <c r="AA34" s="389"/>
      <c r="AB34" s="388"/>
      <c r="AC34" s="388"/>
      <c r="AD34" s="388"/>
      <c r="AE34" s="388"/>
      <c r="AF34" s="388"/>
      <c r="AG34" s="388"/>
      <c r="AH34" s="388"/>
      <c r="AI34" s="388"/>
      <c r="AJ34" s="388"/>
      <c r="AK34" s="388"/>
      <c r="AL34" s="388"/>
      <c r="AM34" s="388"/>
      <c r="AN34" s="388"/>
      <c r="AO34" s="388"/>
      <c r="AP34" s="388"/>
      <c r="AQ34" s="388"/>
      <c r="AR34" s="391"/>
      <c r="AS34" s="391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</row>
    <row r="35" spans="1:57" ht="123.75" x14ac:dyDescent="0.2">
      <c r="A35" s="341">
        <v>24</v>
      </c>
      <c r="B35" s="342">
        <v>0.66</v>
      </c>
      <c r="C35" s="379"/>
      <c r="D35" s="392" t="s">
        <v>64</v>
      </c>
      <c r="E35" s="344" t="s">
        <v>49</v>
      </c>
      <c r="F35" s="383">
        <v>60</v>
      </c>
      <c r="G35" s="383">
        <v>60</v>
      </c>
      <c r="H35" s="359">
        <f>G35*100/F35</f>
        <v>100</v>
      </c>
      <c r="I35" s="359">
        <v>1</v>
      </c>
      <c r="J35" s="384">
        <f>I35*G35</f>
        <v>60</v>
      </c>
      <c r="K35" s="348">
        <f>J35*B35</f>
        <v>39.6</v>
      </c>
      <c r="L35" s="348">
        <f>B35*7960</f>
        <v>5253.6</v>
      </c>
      <c r="M35" s="348">
        <f>L35*J35</f>
        <v>315216</v>
      </c>
      <c r="N35" s="348"/>
      <c r="O35" s="348"/>
      <c r="P35" s="349">
        <f>K35+N35</f>
        <v>39.6</v>
      </c>
      <c r="Q35" s="349">
        <f>M35+P35</f>
        <v>315255.59999999998</v>
      </c>
      <c r="R35" s="367"/>
      <c r="S35" s="495"/>
      <c r="T35" s="362">
        <v>24</v>
      </c>
      <c r="U35" s="393" t="s">
        <v>64</v>
      </c>
      <c r="V35" s="363"/>
      <c r="W35" s="383">
        <v>60</v>
      </c>
      <c r="X35" s="383">
        <v>60</v>
      </c>
      <c r="Y35" s="359">
        <v>100</v>
      </c>
      <c r="Z35" s="359">
        <v>1</v>
      </c>
      <c r="AA35" s="384">
        <v>60</v>
      </c>
      <c r="AB35" s="382"/>
      <c r="AC35" s="355">
        <f>AF35+AH35+AJ35+AL35+AN35+AP35+AR35+AT35+AV35+AX35+AZ35+BB35</f>
        <v>60</v>
      </c>
      <c r="AD35" s="355">
        <f>AG35+AI35+AK35+AM35+AO35+AQ35+AS35+AU35+AW35+AY35+BA35+BC35</f>
        <v>0</v>
      </c>
      <c r="AE35" s="356">
        <f>AD35*100/AC35</f>
        <v>0</v>
      </c>
      <c r="AF35" s="381"/>
      <c r="AG35" s="381"/>
      <c r="AH35" s="381"/>
      <c r="AI35" s="381"/>
      <c r="AJ35" s="381"/>
      <c r="AK35" s="381"/>
      <c r="AL35" s="381"/>
      <c r="AM35" s="381"/>
      <c r="AN35" s="381"/>
      <c r="AO35" s="381"/>
      <c r="AP35" s="381"/>
      <c r="AQ35" s="381"/>
      <c r="AR35" s="358"/>
      <c r="AS35" s="358"/>
      <c r="AT35" s="359">
        <v>60</v>
      </c>
      <c r="AU35" s="359"/>
      <c r="AV35" s="359"/>
      <c r="AW35" s="359"/>
      <c r="AX35" s="359"/>
      <c r="AY35" s="359"/>
      <c r="AZ35" s="359"/>
      <c r="BA35" s="359"/>
      <c r="BB35" s="382"/>
      <c r="BC35" s="382"/>
      <c r="BD35" s="355">
        <f>AF35+AH35+AJ35+AL35+AN35+AP35+AR35+AT35+AV35+AX35+AZ35</f>
        <v>60</v>
      </c>
      <c r="BE35" s="355">
        <f>AG35+AI35+AK35+AM35+AO35+AQ35+AS35+AU35+AW35+AY35+BA35+BC35</f>
        <v>0</v>
      </c>
    </row>
    <row r="36" spans="1:57" x14ac:dyDescent="0.2">
      <c r="A36" s="341">
        <v>25</v>
      </c>
      <c r="B36" s="342">
        <v>0.66</v>
      </c>
      <c r="C36" s="379"/>
      <c r="D36" s="392"/>
      <c r="E36" s="344" t="s">
        <v>50</v>
      </c>
      <c r="F36" s="383">
        <v>50</v>
      </c>
      <c r="G36" s="383">
        <v>50</v>
      </c>
      <c r="H36" s="359">
        <f>G36*100/F36</f>
        <v>100</v>
      </c>
      <c r="I36" s="359">
        <v>1</v>
      </c>
      <c r="J36" s="384">
        <f>I36*G36</f>
        <v>50</v>
      </c>
      <c r="K36" s="348">
        <f>J36*B36</f>
        <v>33</v>
      </c>
      <c r="L36" s="348">
        <f>B36*7960</f>
        <v>5253.6</v>
      </c>
      <c r="M36" s="348">
        <f>L36*J36</f>
        <v>262680</v>
      </c>
      <c r="N36" s="348"/>
      <c r="O36" s="348"/>
      <c r="P36" s="349">
        <f>K36+N36</f>
        <v>33</v>
      </c>
      <c r="Q36" s="349">
        <f>M36+P36</f>
        <v>262713</v>
      </c>
      <c r="R36" s="367"/>
      <c r="S36" s="495"/>
      <c r="T36" s="362">
        <v>25</v>
      </c>
      <c r="U36" s="393"/>
      <c r="V36" s="363"/>
      <c r="W36" s="383">
        <v>50</v>
      </c>
      <c r="X36" s="383">
        <v>50</v>
      </c>
      <c r="Y36" s="359">
        <v>100</v>
      </c>
      <c r="Z36" s="359">
        <v>1</v>
      </c>
      <c r="AA36" s="384">
        <v>50</v>
      </c>
      <c r="AB36" s="382"/>
      <c r="AC36" s="355">
        <f>AF36+AH36+AJ36+AL36+AN36+AP36+AR36+AT36+AV36+AX36+AZ36+BB36</f>
        <v>50</v>
      </c>
      <c r="AD36" s="355">
        <f>AG36+AI36+AK36+AM36+AO36+AQ36+AS36+AU36+AW36+AY36+BA36+BC36</f>
        <v>0</v>
      </c>
      <c r="AE36" s="356">
        <f>AD36*100/AC36</f>
        <v>0</v>
      </c>
      <c r="AF36" s="381"/>
      <c r="AG36" s="381"/>
      <c r="AH36" s="381"/>
      <c r="AI36" s="381"/>
      <c r="AJ36" s="381"/>
      <c r="AK36" s="381"/>
      <c r="AL36" s="381"/>
      <c r="AM36" s="381"/>
      <c r="AN36" s="381"/>
      <c r="AO36" s="381"/>
      <c r="AP36" s="381"/>
      <c r="AQ36" s="381"/>
      <c r="AR36" s="358"/>
      <c r="AS36" s="358"/>
      <c r="AT36" s="359">
        <v>50</v>
      </c>
      <c r="AU36" s="359"/>
      <c r="AV36" s="359"/>
      <c r="AW36" s="359"/>
      <c r="AX36" s="359"/>
      <c r="AY36" s="359"/>
      <c r="AZ36" s="359"/>
      <c r="BA36" s="359"/>
      <c r="BB36" s="382"/>
      <c r="BC36" s="382"/>
      <c r="BD36" s="355">
        <f>AF36+AH36+AJ36+AL36+AN36+AP36+AR36+AT36+AV36+AX36+AZ36</f>
        <v>50</v>
      </c>
      <c r="BE36" s="355">
        <f>AG36+AI36+AK36+AM36+AO36+AQ36+AS36+AU36+AW36+AY36+BA36+BC36</f>
        <v>0</v>
      </c>
    </row>
    <row r="37" spans="1:57" ht="56.25" x14ac:dyDescent="0.2">
      <c r="A37" s="341">
        <v>26</v>
      </c>
      <c r="B37" s="342">
        <v>0.3</v>
      </c>
      <c r="C37" s="368"/>
      <c r="D37" s="370" t="s">
        <v>65</v>
      </c>
      <c r="E37" s="344" t="s">
        <v>184</v>
      </c>
      <c r="F37" s="394"/>
      <c r="G37" s="394"/>
      <c r="H37" s="395"/>
      <c r="I37" s="395"/>
      <c r="J37" s="396"/>
      <c r="K37" s="397"/>
      <c r="L37" s="397"/>
      <c r="M37" s="397"/>
      <c r="N37" s="397"/>
      <c r="O37" s="397"/>
      <c r="P37" s="398"/>
      <c r="Q37" s="398"/>
      <c r="R37" s="367"/>
      <c r="S37" s="495"/>
      <c r="T37" s="362">
        <v>26</v>
      </c>
      <c r="U37" s="399" t="s">
        <v>65</v>
      </c>
      <c r="V37" s="363" t="s">
        <v>184</v>
      </c>
      <c r="W37" s="394"/>
      <c r="X37" s="394"/>
      <c r="Y37" s="395"/>
      <c r="Z37" s="395"/>
      <c r="AA37" s="396"/>
      <c r="AB37" s="364"/>
      <c r="AC37" s="355"/>
      <c r="AD37" s="355"/>
      <c r="AE37" s="356"/>
      <c r="AF37" s="365"/>
      <c r="AG37" s="365"/>
      <c r="AH37" s="365"/>
      <c r="AI37" s="365"/>
      <c r="AJ37" s="365"/>
      <c r="AK37" s="365"/>
      <c r="AL37" s="365"/>
      <c r="AM37" s="365"/>
      <c r="AN37" s="365"/>
      <c r="AO37" s="365"/>
      <c r="AP37" s="365"/>
      <c r="AQ37" s="365"/>
      <c r="AR37" s="358"/>
      <c r="AS37" s="358"/>
      <c r="AT37" s="359"/>
      <c r="AU37" s="359"/>
      <c r="AV37" s="359"/>
      <c r="AW37" s="359"/>
      <c r="AX37" s="359"/>
      <c r="AY37" s="359"/>
      <c r="AZ37" s="359"/>
      <c r="BA37" s="359"/>
      <c r="BB37" s="364"/>
      <c r="BC37" s="364"/>
      <c r="BD37" s="355"/>
      <c r="BE37" s="355"/>
    </row>
    <row r="38" spans="1:57" ht="45" x14ac:dyDescent="0.2">
      <c r="A38" s="341">
        <v>27</v>
      </c>
      <c r="B38" s="342">
        <v>0.25</v>
      </c>
      <c r="C38" s="368"/>
      <c r="D38" s="370" t="s">
        <v>67</v>
      </c>
      <c r="E38" s="344" t="s">
        <v>184</v>
      </c>
      <c r="F38" s="394"/>
      <c r="G38" s="394"/>
      <c r="H38" s="395"/>
      <c r="I38" s="395"/>
      <c r="J38" s="396"/>
      <c r="K38" s="397"/>
      <c r="L38" s="397"/>
      <c r="M38" s="397"/>
      <c r="N38" s="397"/>
      <c r="O38" s="397"/>
      <c r="P38" s="398"/>
      <c r="Q38" s="398"/>
      <c r="R38" s="367"/>
      <c r="S38" s="495"/>
      <c r="T38" s="362">
        <v>27</v>
      </c>
      <c r="U38" s="399" t="s">
        <v>67</v>
      </c>
      <c r="V38" s="363" t="s">
        <v>184</v>
      </c>
      <c r="W38" s="394"/>
      <c r="X38" s="394"/>
      <c r="Y38" s="395"/>
      <c r="Z38" s="395"/>
      <c r="AA38" s="396"/>
      <c r="AB38" s="364"/>
      <c r="AC38" s="355"/>
      <c r="AD38" s="355"/>
      <c r="AE38" s="356"/>
      <c r="AF38" s="365"/>
      <c r="AG38" s="365"/>
      <c r="AH38" s="365"/>
      <c r="AI38" s="365"/>
      <c r="AJ38" s="365"/>
      <c r="AK38" s="365"/>
      <c r="AL38" s="365"/>
      <c r="AM38" s="365"/>
      <c r="AN38" s="365"/>
      <c r="AO38" s="365"/>
      <c r="AP38" s="365"/>
      <c r="AQ38" s="365"/>
      <c r="AR38" s="358"/>
      <c r="AS38" s="358"/>
      <c r="AT38" s="359"/>
      <c r="AU38" s="359"/>
      <c r="AV38" s="359"/>
      <c r="AW38" s="359"/>
      <c r="AX38" s="359"/>
      <c r="AY38" s="359"/>
      <c r="AZ38" s="359"/>
      <c r="BA38" s="359"/>
      <c r="BB38" s="364"/>
      <c r="BC38" s="364"/>
      <c r="BD38" s="355"/>
      <c r="BE38" s="355"/>
    </row>
    <row r="39" spans="1:57" ht="33.75" x14ac:dyDescent="0.2">
      <c r="A39" s="341">
        <v>28</v>
      </c>
      <c r="B39" s="342">
        <v>2</v>
      </c>
      <c r="C39" s="379"/>
      <c r="D39" s="370" t="s">
        <v>68</v>
      </c>
      <c r="E39" s="344" t="s">
        <v>49</v>
      </c>
      <c r="F39" s="394"/>
      <c r="G39" s="394"/>
      <c r="H39" s="395"/>
      <c r="I39" s="395"/>
      <c r="J39" s="396"/>
      <c r="K39" s="397"/>
      <c r="L39" s="397"/>
      <c r="M39" s="397"/>
      <c r="N39" s="397"/>
      <c r="O39" s="397"/>
      <c r="P39" s="398"/>
      <c r="Q39" s="398"/>
      <c r="R39" s="367"/>
      <c r="S39" s="495"/>
      <c r="T39" s="362">
        <v>28</v>
      </c>
      <c r="U39" s="374" t="s">
        <v>68</v>
      </c>
      <c r="V39" s="363" t="s">
        <v>49</v>
      </c>
      <c r="W39" s="394"/>
      <c r="X39" s="394"/>
      <c r="Y39" s="395"/>
      <c r="Z39" s="395"/>
      <c r="AA39" s="396"/>
      <c r="AB39" s="364"/>
      <c r="AC39" s="355"/>
      <c r="AD39" s="355"/>
      <c r="AE39" s="356"/>
      <c r="AF39" s="365"/>
      <c r="AG39" s="365"/>
      <c r="AH39" s="365"/>
      <c r="AI39" s="365"/>
      <c r="AJ39" s="365"/>
      <c r="AK39" s="365"/>
      <c r="AL39" s="365"/>
      <c r="AM39" s="365"/>
      <c r="AN39" s="365"/>
      <c r="AO39" s="365"/>
      <c r="AP39" s="365"/>
      <c r="AQ39" s="365"/>
      <c r="AR39" s="358"/>
      <c r="AS39" s="358"/>
      <c r="AT39" s="359"/>
      <c r="AU39" s="359"/>
      <c r="AV39" s="359"/>
      <c r="AW39" s="359"/>
      <c r="AX39" s="359"/>
      <c r="AY39" s="359"/>
      <c r="AZ39" s="359"/>
      <c r="BA39" s="359"/>
      <c r="BB39" s="364"/>
      <c r="BC39" s="364"/>
      <c r="BD39" s="355"/>
      <c r="BE39" s="355"/>
    </row>
    <row r="40" spans="1:57" x14ac:dyDescent="0.2">
      <c r="A40" s="341">
        <v>29</v>
      </c>
      <c r="B40" s="342">
        <v>2</v>
      </c>
      <c r="C40" s="368"/>
      <c r="D40" s="370"/>
      <c r="E40" s="344" t="s">
        <v>50</v>
      </c>
      <c r="F40" s="394"/>
      <c r="G40" s="394"/>
      <c r="H40" s="395"/>
      <c r="I40" s="395"/>
      <c r="J40" s="396"/>
      <c r="K40" s="397"/>
      <c r="L40" s="397"/>
      <c r="M40" s="397"/>
      <c r="N40" s="397"/>
      <c r="O40" s="397"/>
      <c r="P40" s="398"/>
      <c r="Q40" s="398"/>
      <c r="R40" s="367"/>
      <c r="S40" s="495"/>
      <c r="T40" s="362">
        <v>29</v>
      </c>
      <c r="U40" s="374"/>
      <c r="V40" s="363" t="s">
        <v>50</v>
      </c>
      <c r="W40" s="394"/>
      <c r="X40" s="394"/>
      <c r="Y40" s="395"/>
      <c r="Z40" s="395"/>
      <c r="AA40" s="396"/>
      <c r="AB40" s="364"/>
      <c r="AC40" s="355"/>
      <c r="AD40" s="355"/>
      <c r="AE40" s="356"/>
      <c r="AF40" s="365"/>
      <c r="AG40" s="365"/>
      <c r="AH40" s="365"/>
      <c r="AI40" s="365"/>
      <c r="AJ40" s="365"/>
      <c r="AK40" s="365"/>
      <c r="AL40" s="365"/>
      <c r="AM40" s="365"/>
      <c r="AN40" s="365"/>
      <c r="AO40" s="365"/>
      <c r="AP40" s="365"/>
      <c r="AQ40" s="365"/>
      <c r="AR40" s="358"/>
      <c r="AS40" s="358"/>
      <c r="AT40" s="359"/>
      <c r="AU40" s="359"/>
      <c r="AV40" s="359"/>
      <c r="AW40" s="359"/>
      <c r="AX40" s="359"/>
      <c r="AY40" s="359"/>
      <c r="AZ40" s="359"/>
      <c r="BA40" s="359"/>
      <c r="BB40" s="364"/>
      <c r="BC40" s="364"/>
      <c r="BD40" s="355"/>
      <c r="BE40" s="355"/>
    </row>
    <row r="41" spans="1:57" ht="33.75" x14ac:dyDescent="0.2">
      <c r="A41" s="341">
        <v>30</v>
      </c>
      <c r="B41" s="342">
        <v>2</v>
      </c>
      <c r="C41" s="368"/>
      <c r="D41" s="409" t="s">
        <v>69</v>
      </c>
      <c r="E41" s="344" t="s">
        <v>49</v>
      </c>
      <c r="F41" s="394"/>
      <c r="G41" s="394"/>
      <c r="H41" s="395"/>
      <c r="I41" s="395"/>
      <c r="J41" s="396"/>
      <c r="K41" s="397"/>
      <c r="L41" s="397"/>
      <c r="M41" s="397"/>
      <c r="N41" s="397"/>
      <c r="O41" s="397"/>
      <c r="P41" s="398"/>
      <c r="Q41" s="398"/>
      <c r="R41" s="367"/>
      <c r="S41" s="495"/>
      <c r="T41" s="362">
        <v>30</v>
      </c>
      <c r="U41" s="374" t="s">
        <v>69</v>
      </c>
      <c r="V41" s="363" t="s">
        <v>49</v>
      </c>
      <c r="W41" s="394"/>
      <c r="X41" s="394"/>
      <c r="Y41" s="395"/>
      <c r="Z41" s="395"/>
      <c r="AA41" s="396"/>
      <c r="AB41" s="364"/>
      <c r="AC41" s="355"/>
      <c r="AD41" s="355"/>
      <c r="AE41" s="356"/>
      <c r="AF41" s="365"/>
      <c r="AG41" s="365"/>
      <c r="AH41" s="365"/>
      <c r="AI41" s="365"/>
      <c r="AJ41" s="365"/>
      <c r="AK41" s="365"/>
      <c r="AL41" s="365"/>
      <c r="AM41" s="365"/>
      <c r="AN41" s="365"/>
      <c r="AO41" s="365"/>
      <c r="AP41" s="365"/>
      <c r="AQ41" s="365"/>
      <c r="AR41" s="358"/>
      <c r="AS41" s="358"/>
      <c r="AT41" s="359"/>
      <c r="AU41" s="359"/>
      <c r="AV41" s="359"/>
      <c r="AW41" s="359"/>
      <c r="AX41" s="359"/>
      <c r="AY41" s="359"/>
      <c r="AZ41" s="359"/>
      <c r="BA41" s="359"/>
      <c r="BB41" s="364"/>
      <c r="BC41" s="364"/>
      <c r="BD41" s="355"/>
      <c r="BE41" s="355"/>
    </row>
    <row r="42" spans="1:57" x14ac:dyDescent="0.2">
      <c r="A42" s="341">
        <v>31</v>
      </c>
      <c r="B42" s="342">
        <v>2</v>
      </c>
      <c r="C42" s="368"/>
      <c r="D42" s="409"/>
      <c r="E42" s="344" t="s">
        <v>50</v>
      </c>
      <c r="F42" s="394"/>
      <c r="G42" s="394"/>
      <c r="H42" s="395"/>
      <c r="I42" s="395"/>
      <c r="J42" s="396"/>
      <c r="K42" s="397"/>
      <c r="L42" s="397"/>
      <c r="M42" s="397"/>
      <c r="N42" s="397"/>
      <c r="O42" s="397"/>
      <c r="P42" s="398"/>
      <c r="Q42" s="398"/>
      <c r="R42" s="367"/>
      <c r="S42" s="495"/>
      <c r="T42" s="362">
        <v>31</v>
      </c>
      <c r="U42" s="374"/>
      <c r="V42" s="363" t="s">
        <v>50</v>
      </c>
      <c r="W42" s="394"/>
      <c r="X42" s="394"/>
      <c r="Y42" s="395"/>
      <c r="Z42" s="395"/>
      <c r="AA42" s="396"/>
      <c r="AB42" s="364"/>
      <c r="AC42" s="355"/>
      <c r="AD42" s="355"/>
      <c r="AE42" s="356"/>
      <c r="AF42" s="365"/>
      <c r="AG42" s="365"/>
      <c r="AH42" s="365"/>
      <c r="AI42" s="365"/>
      <c r="AJ42" s="365"/>
      <c r="AK42" s="365"/>
      <c r="AL42" s="365"/>
      <c r="AM42" s="365"/>
      <c r="AN42" s="365"/>
      <c r="AO42" s="365"/>
      <c r="AP42" s="365"/>
      <c r="AQ42" s="365"/>
      <c r="AR42" s="358"/>
      <c r="AS42" s="358"/>
      <c r="AT42" s="359"/>
      <c r="AU42" s="359"/>
      <c r="AV42" s="359"/>
      <c r="AW42" s="359"/>
      <c r="AX42" s="359"/>
      <c r="AY42" s="359"/>
      <c r="AZ42" s="359"/>
      <c r="BA42" s="359"/>
      <c r="BB42" s="364"/>
      <c r="BC42" s="364"/>
      <c r="BD42" s="355"/>
      <c r="BE42" s="355"/>
    </row>
    <row r="43" spans="1:57" ht="67.5" x14ac:dyDescent="0.2">
      <c r="A43" s="341">
        <v>32</v>
      </c>
      <c r="B43" s="342">
        <v>1</v>
      </c>
      <c r="C43" s="368"/>
      <c r="D43" s="370" t="s">
        <v>70</v>
      </c>
      <c r="E43" s="344" t="s">
        <v>49</v>
      </c>
      <c r="F43" s="383"/>
      <c r="G43" s="383"/>
      <c r="H43" s="359"/>
      <c r="I43" s="359"/>
      <c r="J43" s="384"/>
      <c r="K43" s="348"/>
      <c r="L43" s="348"/>
      <c r="M43" s="348"/>
      <c r="N43" s="348"/>
      <c r="O43" s="348"/>
      <c r="P43" s="349"/>
      <c r="Q43" s="349"/>
      <c r="R43" s="367"/>
      <c r="S43" s="495"/>
      <c r="T43" s="362">
        <v>32</v>
      </c>
      <c r="U43" s="374" t="s">
        <v>70</v>
      </c>
      <c r="V43" s="363" t="s">
        <v>49</v>
      </c>
      <c r="W43" s="383"/>
      <c r="X43" s="383"/>
      <c r="Y43" s="359"/>
      <c r="Z43" s="359"/>
      <c r="AA43" s="384"/>
      <c r="AB43" s="364"/>
      <c r="AC43" s="355"/>
      <c r="AD43" s="355"/>
      <c r="AE43" s="356"/>
      <c r="AF43" s="365"/>
      <c r="AG43" s="365"/>
      <c r="AH43" s="365"/>
      <c r="AI43" s="365"/>
      <c r="AJ43" s="365"/>
      <c r="AK43" s="365"/>
      <c r="AL43" s="365"/>
      <c r="AM43" s="365"/>
      <c r="AN43" s="365"/>
      <c r="AO43" s="365"/>
      <c r="AP43" s="365"/>
      <c r="AQ43" s="365"/>
      <c r="AR43" s="358"/>
      <c r="AS43" s="358"/>
      <c r="AT43" s="359"/>
      <c r="AU43" s="359"/>
      <c r="AV43" s="359"/>
      <c r="AW43" s="359"/>
      <c r="AX43" s="359"/>
      <c r="AY43" s="359"/>
      <c r="AZ43" s="359"/>
      <c r="BA43" s="359"/>
      <c r="BB43" s="364"/>
      <c r="BC43" s="364"/>
      <c r="BD43" s="355"/>
      <c r="BE43" s="355"/>
    </row>
    <row r="44" spans="1:57" x14ac:dyDescent="0.2">
      <c r="A44" s="341">
        <v>33</v>
      </c>
      <c r="B44" s="342">
        <v>1</v>
      </c>
      <c r="C44" s="368"/>
      <c r="D44" s="370"/>
      <c r="E44" s="344" t="s">
        <v>50</v>
      </c>
      <c r="F44" s="383"/>
      <c r="G44" s="383"/>
      <c r="H44" s="359"/>
      <c r="I44" s="359"/>
      <c r="J44" s="384"/>
      <c r="K44" s="348"/>
      <c r="L44" s="348"/>
      <c r="M44" s="348"/>
      <c r="N44" s="348"/>
      <c r="O44" s="348"/>
      <c r="P44" s="349"/>
      <c r="Q44" s="349"/>
      <c r="R44" s="367"/>
      <c r="S44" s="495"/>
      <c r="T44" s="362">
        <v>33</v>
      </c>
      <c r="U44" s="374"/>
      <c r="V44" s="363" t="s">
        <v>50</v>
      </c>
      <c r="W44" s="383"/>
      <c r="X44" s="383"/>
      <c r="Y44" s="359"/>
      <c r="Z44" s="359"/>
      <c r="AA44" s="384"/>
      <c r="AB44" s="364"/>
      <c r="AC44" s="355"/>
      <c r="AD44" s="355"/>
      <c r="AE44" s="356"/>
      <c r="AF44" s="365"/>
      <c r="AG44" s="365"/>
      <c r="AH44" s="365"/>
      <c r="AI44" s="365"/>
      <c r="AJ44" s="365"/>
      <c r="AK44" s="365"/>
      <c r="AL44" s="365"/>
      <c r="AM44" s="365"/>
      <c r="AN44" s="365"/>
      <c r="AO44" s="365"/>
      <c r="AP44" s="365"/>
      <c r="AQ44" s="365"/>
      <c r="AR44" s="358"/>
      <c r="AS44" s="358"/>
      <c r="AT44" s="359"/>
      <c r="AU44" s="359"/>
      <c r="AV44" s="359"/>
      <c r="AW44" s="359"/>
      <c r="AX44" s="359"/>
      <c r="AY44" s="359"/>
      <c r="AZ44" s="359"/>
      <c r="BA44" s="359"/>
      <c r="BB44" s="364"/>
      <c r="BC44" s="364"/>
      <c r="BD44" s="355"/>
      <c r="BE44" s="355"/>
    </row>
    <row r="45" spans="1:57" ht="45" x14ac:dyDescent="0.2">
      <c r="A45" s="341">
        <v>34</v>
      </c>
      <c r="B45" s="342">
        <v>0.33</v>
      </c>
      <c r="C45" s="368"/>
      <c r="D45" s="370" t="s">
        <v>185</v>
      </c>
      <c r="E45" s="344" t="s">
        <v>49</v>
      </c>
      <c r="F45" s="383"/>
      <c r="G45" s="383"/>
      <c r="H45" s="359"/>
      <c r="I45" s="359"/>
      <c r="J45" s="384"/>
      <c r="K45" s="348"/>
      <c r="L45" s="348"/>
      <c r="M45" s="348"/>
      <c r="N45" s="348"/>
      <c r="O45" s="348"/>
      <c r="P45" s="349"/>
      <c r="Q45" s="349"/>
      <c r="R45" s="367"/>
      <c r="S45" s="495"/>
      <c r="T45" s="362">
        <v>34</v>
      </c>
      <c r="U45" s="374" t="s">
        <v>185</v>
      </c>
      <c r="V45" s="363" t="s">
        <v>49</v>
      </c>
      <c r="W45" s="383"/>
      <c r="X45" s="383"/>
      <c r="Y45" s="359"/>
      <c r="Z45" s="359"/>
      <c r="AA45" s="384"/>
      <c r="AB45" s="364"/>
      <c r="AC45" s="355"/>
      <c r="AD45" s="355"/>
      <c r="AE45" s="356"/>
      <c r="AF45" s="365"/>
      <c r="AG45" s="365"/>
      <c r="AH45" s="365"/>
      <c r="AI45" s="365"/>
      <c r="AJ45" s="365"/>
      <c r="AK45" s="365"/>
      <c r="AL45" s="365"/>
      <c r="AM45" s="365"/>
      <c r="AN45" s="365"/>
      <c r="AO45" s="365"/>
      <c r="AP45" s="365"/>
      <c r="AQ45" s="365"/>
      <c r="AR45" s="358"/>
      <c r="AS45" s="358"/>
      <c r="AT45" s="359"/>
      <c r="AU45" s="359"/>
      <c r="AV45" s="359"/>
      <c r="AW45" s="359"/>
      <c r="AX45" s="359"/>
      <c r="AY45" s="359"/>
      <c r="AZ45" s="359"/>
      <c r="BA45" s="359"/>
      <c r="BB45" s="365"/>
      <c r="BC45" s="364"/>
      <c r="BD45" s="355"/>
      <c r="BE45" s="355"/>
    </row>
    <row r="46" spans="1:57" x14ac:dyDescent="0.2">
      <c r="A46" s="341">
        <v>35</v>
      </c>
      <c r="B46" s="342">
        <v>0.33</v>
      </c>
      <c r="C46" s="368"/>
      <c r="D46" s="370"/>
      <c r="E46" s="344" t="s">
        <v>50</v>
      </c>
      <c r="F46" s="383"/>
      <c r="G46" s="383"/>
      <c r="H46" s="359"/>
      <c r="I46" s="359"/>
      <c r="J46" s="384"/>
      <c r="K46" s="348"/>
      <c r="L46" s="348"/>
      <c r="M46" s="348"/>
      <c r="N46" s="348"/>
      <c r="O46" s="348"/>
      <c r="P46" s="349"/>
      <c r="Q46" s="349"/>
      <c r="R46" s="367"/>
      <c r="S46" s="495"/>
      <c r="T46" s="362">
        <v>35</v>
      </c>
      <c r="U46" s="374"/>
      <c r="V46" s="363" t="s">
        <v>50</v>
      </c>
      <c r="W46" s="383"/>
      <c r="X46" s="383"/>
      <c r="Y46" s="359"/>
      <c r="Z46" s="359"/>
      <c r="AA46" s="384"/>
      <c r="AB46" s="364"/>
      <c r="AC46" s="355"/>
      <c r="AD46" s="355"/>
      <c r="AE46" s="356"/>
      <c r="AF46" s="365"/>
      <c r="AG46" s="365"/>
      <c r="AH46" s="365"/>
      <c r="AI46" s="365"/>
      <c r="AJ46" s="365"/>
      <c r="AK46" s="365"/>
      <c r="AL46" s="365"/>
      <c r="AM46" s="365"/>
      <c r="AN46" s="365"/>
      <c r="AO46" s="365"/>
      <c r="AP46" s="365"/>
      <c r="AQ46" s="365"/>
      <c r="AR46" s="358"/>
      <c r="AS46" s="358"/>
      <c r="AT46" s="359"/>
      <c r="AU46" s="359"/>
      <c r="AV46" s="359"/>
      <c r="AW46" s="359"/>
      <c r="AX46" s="359"/>
      <c r="AY46" s="359"/>
      <c r="AZ46" s="359"/>
      <c r="BA46" s="359"/>
      <c r="BB46" s="364"/>
      <c r="BC46" s="364"/>
      <c r="BD46" s="355"/>
      <c r="BE46" s="355"/>
    </row>
    <row r="47" spans="1:57" ht="56.25" x14ac:dyDescent="0.2">
      <c r="A47" s="341">
        <v>36</v>
      </c>
      <c r="B47" s="342">
        <v>4</v>
      </c>
      <c r="C47" s="368"/>
      <c r="D47" s="370" t="s">
        <v>72</v>
      </c>
      <c r="E47" s="344" t="s">
        <v>49</v>
      </c>
      <c r="F47" s="383">
        <v>5</v>
      </c>
      <c r="G47" s="383">
        <v>5</v>
      </c>
      <c r="H47" s="359">
        <f>G47*100/F47</f>
        <v>100</v>
      </c>
      <c r="I47" s="359">
        <v>8</v>
      </c>
      <c r="J47" s="400">
        <f>I47*G47</f>
        <v>40</v>
      </c>
      <c r="K47" s="348">
        <f>J47*B47</f>
        <v>160</v>
      </c>
      <c r="L47" s="348">
        <f>B47*7960</f>
        <v>31840</v>
      </c>
      <c r="M47" s="348">
        <f>L47*J47</f>
        <v>1273600</v>
      </c>
      <c r="N47" s="348"/>
      <c r="O47" s="348"/>
      <c r="P47" s="349">
        <f>K47+N47</f>
        <v>160</v>
      </c>
      <c r="Q47" s="349">
        <f>M47+P47</f>
        <v>1273760</v>
      </c>
      <c r="R47" s="367"/>
      <c r="S47" s="495"/>
      <c r="T47" s="362">
        <v>36</v>
      </c>
      <c r="U47" s="374" t="s">
        <v>72</v>
      </c>
      <c r="V47" s="363" t="s">
        <v>49</v>
      </c>
      <c r="W47" s="383">
        <v>5</v>
      </c>
      <c r="X47" s="383">
        <v>5</v>
      </c>
      <c r="Y47" s="359">
        <v>100</v>
      </c>
      <c r="Z47" s="359">
        <v>8</v>
      </c>
      <c r="AA47" s="400">
        <v>40</v>
      </c>
      <c r="AB47" s="364"/>
      <c r="AC47" s="355">
        <f>AF47+AH47+AJ47+AL47+AN47+AP47+AR47+AT47+AV47+AX47+AZ47+BB47</f>
        <v>40</v>
      </c>
      <c r="AD47" s="355">
        <f>AG47+AI47+AK47+AM47+AO47+AQ47+AS47+AU47+AW47+AY47+BA47+BC47</f>
        <v>0</v>
      </c>
      <c r="AE47" s="356">
        <f>AD47*100/AC47</f>
        <v>0</v>
      </c>
      <c r="AF47" s="365"/>
      <c r="AG47" s="365"/>
      <c r="AH47" s="365"/>
      <c r="AI47" s="365"/>
      <c r="AJ47" s="365"/>
      <c r="AK47" s="365"/>
      <c r="AL47" s="365"/>
      <c r="AM47" s="365"/>
      <c r="AN47" s="365"/>
      <c r="AO47" s="365"/>
      <c r="AP47" s="365"/>
      <c r="AQ47" s="365"/>
      <c r="AR47" s="358"/>
      <c r="AS47" s="358"/>
      <c r="AT47" s="359">
        <v>10</v>
      </c>
      <c r="AU47" s="359"/>
      <c r="AV47" s="359">
        <v>10</v>
      </c>
      <c r="AW47" s="359"/>
      <c r="AX47" s="359">
        <v>10</v>
      </c>
      <c r="AY47" s="359"/>
      <c r="AZ47" s="359">
        <v>10</v>
      </c>
      <c r="BA47" s="359"/>
      <c r="BB47" s="365"/>
      <c r="BC47" s="364"/>
      <c r="BD47" s="355">
        <f>AF47+AH47+AJ47+AL47+AN47+AP47+AR47+AT47+AV47+AX47+AZ47</f>
        <v>40</v>
      </c>
      <c r="BE47" s="355">
        <f>AG47+AI47+AK47+AM47+AO47+AQ47+AS47+AU47+AW47+AY47+BA47+BC47</f>
        <v>0</v>
      </c>
    </row>
    <row r="48" spans="1:57" x14ac:dyDescent="0.2">
      <c r="A48" s="341">
        <v>37</v>
      </c>
      <c r="B48" s="342">
        <v>4</v>
      </c>
      <c r="C48" s="368"/>
      <c r="D48" s="370"/>
      <c r="E48" s="344" t="s">
        <v>50</v>
      </c>
      <c r="F48" s="383">
        <v>5</v>
      </c>
      <c r="G48" s="383">
        <v>5</v>
      </c>
      <c r="H48" s="359">
        <f>G48*100/F48</f>
        <v>100</v>
      </c>
      <c r="I48" s="359">
        <v>4</v>
      </c>
      <c r="J48" s="400">
        <f>I48*G48</f>
        <v>20</v>
      </c>
      <c r="K48" s="348">
        <f>J48*B48</f>
        <v>80</v>
      </c>
      <c r="L48" s="348">
        <f>B48*7960</f>
        <v>31840</v>
      </c>
      <c r="M48" s="348">
        <f>L48*J48</f>
        <v>636800</v>
      </c>
      <c r="N48" s="348"/>
      <c r="O48" s="348"/>
      <c r="P48" s="349">
        <f>K48+N48</f>
        <v>80</v>
      </c>
      <c r="Q48" s="349">
        <f>M48+P48</f>
        <v>636880</v>
      </c>
      <c r="R48" s="367"/>
      <c r="S48" s="495"/>
      <c r="T48" s="362">
        <v>37</v>
      </c>
      <c r="U48" s="374"/>
      <c r="V48" s="363" t="s">
        <v>50</v>
      </c>
      <c r="W48" s="383">
        <v>5</v>
      </c>
      <c r="X48" s="383">
        <v>5</v>
      </c>
      <c r="Y48" s="359">
        <v>100</v>
      </c>
      <c r="Z48" s="359">
        <v>4</v>
      </c>
      <c r="AA48" s="400">
        <v>20</v>
      </c>
      <c r="AB48" s="364"/>
      <c r="AC48" s="355">
        <f>AF48+AH48+AJ48+AL48+AN48+AP48+AR48+AT48+AV48+AX48+AZ48+BB48</f>
        <v>20</v>
      </c>
      <c r="AD48" s="355">
        <f>AG48+AI48+AK48+AM48+AO48+AQ48+AS48+AU48+AW48+AY48+BA48+BC48</f>
        <v>0</v>
      </c>
      <c r="AE48" s="356">
        <f>AD48*100/AC48</f>
        <v>0</v>
      </c>
      <c r="AF48" s="365"/>
      <c r="AG48" s="365"/>
      <c r="AH48" s="365"/>
      <c r="AI48" s="365"/>
      <c r="AJ48" s="365"/>
      <c r="AK48" s="365"/>
      <c r="AL48" s="365"/>
      <c r="AM48" s="365"/>
      <c r="AN48" s="365"/>
      <c r="AO48" s="365"/>
      <c r="AP48" s="365"/>
      <c r="AQ48" s="365"/>
      <c r="AR48" s="358"/>
      <c r="AS48" s="358"/>
      <c r="AT48" s="359">
        <v>5</v>
      </c>
      <c r="AU48" s="359"/>
      <c r="AV48" s="359">
        <v>5</v>
      </c>
      <c r="AW48" s="359"/>
      <c r="AX48" s="359">
        <v>5</v>
      </c>
      <c r="AY48" s="359"/>
      <c r="AZ48" s="359">
        <v>5</v>
      </c>
      <c r="BA48" s="359"/>
      <c r="BB48" s="364"/>
      <c r="BC48" s="364"/>
      <c r="BD48" s="355">
        <f>AF48+AH48+AJ48+AL48+AN48+AP48+AR48+AT48+AV48+AX48+AZ48</f>
        <v>20</v>
      </c>
      <c r="BE48" s="355">
        <f>AG48+AI48+AK48+AM48+AO48+AQ48+AS48+AU48+AW48+AY48+BA48+BC48</f>
        <v>0</v>
      </c>
    </row>
    <row r="49" spans="1:57" ht="56.25" x14ac:dyDescent="0.2">
      <c r="A49" s="341">
        <v>38</v>
      </c>
      <c r="B49" s="342">
        <v>4</v>
      </c>
      <c r="C49" s="368"/>
      <c r="D49" s="370" t="s">
        <v>73</v>
      </c>
      <c r="E49" s="344" t="s">
        <v>49</v>
      </c>
      <c r="F49" s="394"/>
      <c r="G49" s="394"/>
      <c r="H49" s="395"/>
      <c r="I49" s="395"/>
      <c r="J49" s="396"/>
      <c r="K49" s="397"/>
      <c r="L49" s="397"/>
      <c r="M49" s="397"/>
      <c r="N49" s="397"/>
      <c r="O49" s="397"/>
      <c r="P49" s="398"/>
      <c r="Q49" s="398"/>
      <c r="R49" s="367"/>
      <c r="S49" s="495"/>
      <c r="T49" s="362">
        <v>38</v>
      </c>
      <c r="U49" s="374" t="s">
        <v>73</v>
      </c>
      <c r="V49" s="363" t="s">
        <v>49</v>
      </c>
      <c r="W49" s="394"/>
      <c r="X49" s="394"/>
      <c r="Y49" s="395"/>
      <c r="Z49" s="395"/>
      <c r="AA49" s="396"/>
      <c r="AB49" s="364"/>
      <c r="AC49" s="355"/>
      <c r="AD49" s="355"/>
      <c r="AE49" s="356"/>
      <c r="AF49" s="365"/>
      <c r="AG49" s="365"/>
      <c r="AH49" s="365"/>
      <c r="AI49" s="365"/>
      <c r="AJ49" s="365"/>
      <c r="AK49" s="365"/>
      <c r="AL49" s="365"/>
      <c r="AM49" s="365"/>
      <c r="AN49" s="365"/>
      <c r="AO49" s="365"/>
      <c r="AP49" s="365"/>
      <c r="AQ49" s="365"/>
      <c r="AR49" s="358"/>
      <c r="AS49" s="358"/>
      <c r="AT49" s="359"/>
      <c r="AU49" s="359"/>
      <c r="AV49" s="359"/>
      <c r="AW49" s="359"/>
      <c r="AX49" s="359"/>
      <c r="AY49" s="359"/>
      <c r="AZ49" s="359"/>
      <c r="BA49" s="359"/>
      <c r="BB49" s="365"/>
      <c r="BC49" s="364"/>
      <c r="BD49" s="355"/>
      <c r="BE49" s="355"/>
    </row>
    <row r="50" spans="1:57" x14ac:dyDescent="0.2">
      <c r="A50" s="341">
        <v>39</v>
      </c>
      <c r="B50" s="342">
        <v>4</v>
      </c>
      <c r="C50" s="368"/>
      <c r="D50" s="370"/>
      <c r="E50" s="344" t="s">
        <v>50</v>
      </c>
      <c r="F50" s="394"/>
      <c r="G50" s="394"/>
      <c r="H50" s="395"/>
      <c r="I50" s="395"/>
      <c r="J50" s="396"/>
      <c r="K50" s="397"/>
      <c r="L50" s="397"/>
      <c r="M50" s="397"/>
      <c r="N50" s="397"/>
      <c r="O50" s="397"/>
      <c r="P50" s="398"/>
      <c r="Q50" s="398"/>
      <c r="R50" s="367"/>
      <c r="S50" s="495"/>
      <c r="T50" s="362">
        <v>39</v>
      </c>
      <c r="U50" s="374"/>
      <c r="V50" s="363" t="s">
        <v>50</v>
      </c>
      <c r="W50" s="394"/>
      <c r="X50" s="394"/>
      <c r="Y50" s="395"/>
      <c r="Z50" s="395"/>
      <c r="AA50" s="396"/>
      <c r="AB50" s="364"/>
      <c r="AC50" s="355"/>
      <c r="AD50" s="355"/>
      <c r="AE50" s="356"/>
      <c r="AF50" s="365"/>
      <c r="AG50" s="365"/>
      <c r="AH50" s="365"/>
      <c r="AI50" s="365"/>
      <c r="AJ50" s="365"/>
      <c r="AK50" s="365"/>
      <c r="AL50" s="365"/>
      <c r="AM50" s="365"/>
      <c r="AN50" s="365"/>
      <c r="AO50" s="365"/>
      <c r="AP50" s="365"/>
      <c r="AQ50" s="365"/>
      <c r="AR50" s="358"/>
      <c r="AS50" s="358"/>
      <c r="AT50" s="359"/>
      <c r="AU50" s="359"/>
      <c r="AV50" s="359"/>
      <c r="AW50" s="359"/>
      <c r="AX50" s="359"/>
      <c r="AY50" s="359"/>
      <c r="AZ50" s="359"/>
      <c r="BA50" s="359"/>
      <c r="BB50" s="364"/>
      <c r="BC50" s="364"/>
      <c r="BD50" s="355"/>
      <c r="BE50" s="355"/>
    </row>
    <row r="51" spans="1:57" ht="45" x14ac:dyDescent="0.2">
      <c r="A51" s="341">
        <v>40</v>
      </c>
      <c r="B51" s="342">
        <v>4</v>
      </c>
      <c r="C51" s="368"/>
      <c r="D51" s="409" t="s">
        <v>74</v>
      </c>
      <c r="E51" s="344" t="s">
        <v>49</v>
      </c>
      <c r="F51" s="394"/>
      <c r="G51" s="394"/>
      <c r="H51" s="395"/>
      <c r="I51" s="395"/>
      <c r="J51" s="396"/>
      <c r="K51" s="397"/>
      <c r="L51" s="397"/>
      <c r="M51" s="397"/>
      <c r="N51" s="397"/>
      <c r="O51" s="397"/>
      <c r="P51" s="398"/>
      <c r="Q51" s="398"/>
      <c r="R51" s="367"/>
      <c r="S51" s="495"/>
      <c r="T51" s="362">
        <v>40</v>
      </c>
      <c r="U51" s="374" t="s">
        <v>74</v>
      </c>
      <c r="V51" s="363" t="s">
        <v>49</v>
      </c>
      <c r="W51" s="394"/>
      <c r="X51" s="394"/>
      <c r="Y51" s="395"/>
      <c r="Z51" s="395"/>
      <c r="AA51" s="396"/>
      <c r="AB51" s="364"/>
      <c r="AC51" s="355"/>
      <c r="AD51" s="355"/>
      <c r="AE51" s="356"/>
      <c r="AF51" s="365"/>
      <c r="AG51" s="365"/>
      <c r="AH51" s="365"/>
      <c r="AI51" s="365"/>
      <c r="AJ51" s="365"/>
      <c r="AK51" s="365"/>
      <c r="AL51" s="365"/>
      <c r="AM51" s="365"/>
      <c r="AN51" s="365"/>
      <c r="AO51" s="365"/>
      <c r="AP51" s="365"/>
      <c r="AQ51" s="365"/>
      <c r="AR51" s="358"/>
      <c r="AS51" s="358"/>
      <c r="AT51" s="359"/>
      <c r="AU51" s="359"/>
      <c r="AV51" s="359"/>
      <c r="AW51" s="359"/>
      <c r="AX51" s="401"/>
      <c r="AY51" s="401"/>
      <c r="AZ51" s="358"/>
      <c r="BA51" s="358"/>
      <c r="BB51" s="365"/>
      <c r="BC51" s="365"/>
      <c r="BD51" s="355"/>
      <c r="BE51" s="355"/>
    </row>
    <row r="52" spans="1:57" x14ac:dyDescent="0.2">
      <c r="A52" s="341">
        <v>41</v>
      </c>
      <c r="B52" s="342">
        <v>4</v>
      </c>
      <c r="C52" s="368"/>
      <c r="D52" s="409"/>
      <c r="E52" s="344" t="s">
        <v>50</v>
      </c>
      <c r="F52" s="394"/>
      <c r="G52" s="394"/>
      <c r="H52" s="395"/>
      <c r="I52" s="395"/>
      <c r="J52" s="396"/>
      <c r="K52" s="397"/>
      <c r="L52" s="397"/>
      <c r="M52" s="397"/>
      <c r="N52" s="397"/>
      <c r="O52" s="397"/>
      <c r="P52" s="398"/>
      <c r="Q52" s="398"/>
      <c r="R52" s="367"/>
      <c r="S52" s="495"/>
      <c r="T52" s="362">
        <v>41</v>
      </c>
      <c r="U52" s="374"/>
      <c r="V52" s="363" t="s">
        <v>50</v>
      </c>
      <c r="W52" s="394"/>
      <c r="X52" s="394"/>
      <c r="Y52" s="395"/>
      <c r="Z52" s="395"/>
      <c r="AA52" s="396"/>
      <c r="AB52" s="364"/>
      <c r="AC52" s="355"/>
      <c r="AD52" s="355"/>
      <c r="AE52" s="356"/>
      <c r="AF52" s="365"/>
      <c r="AG52" s="365"/>
      <c r="AH52" s="365"/>
      <c r="AI52" s="365"/>
      <c r="AJ52" s="365"/>
      <c r="AK52" s="365"/>
      <c r="AL52" s="365"/>
      <c r="AM52" s="365"/>
      <c r="AN52" s="365"/>
      <c r="AO52" s="365"/>
      <c r="AP52" s="365"/>
      <c r="AQ52" s="365"/>
      <c r="AR52" s="358"/>
      <c r="AS52" s="358"/>
      <c r="AT52" s="359"/>
      <c r="AU52" s="359"/>
      <c r="AV52" s="359"/>
      <c r="AW52" s="359"/>
      <c r="AX52" s="359"/>
      <c r="AY52" s="359"/>
      <c r="AZ52" s="359"/>
      <c r="BA52" s="359"/>
      <c r="BB52" s="364"/>
      <c r="BC52" s="364"/>
      <c r="BD52" s="355"/>
      <c r="BE52" s="355"/>
    </row>
    <row r="53" spans="1:57" ht="67.5" x14ac:dyDescent="0.2">
      <c r="A53" s="341">
        <v>42</v>
      </c>
      <c r="B53" s="342">
        <v>0.5</v>
      </c>
      <c r="C53" s="368"/>
      <c r="D53" s="370" t="s">
        <v>186</v>
      </c>
      <c r="E53" s="344" t="s">
        <v>49</v>
      </c>
      <c r="F53" s="383"/>
      <c r="G53" s="383"/>
      <c r="H53" s="359"/>
      <c r="I53" s="359"/>
      <c r="J53" s="384"/>
      <c r="K53" s="348"/>
      <c r="L53" s="348"/>
      <c r="M53" s="348"/>
      <c r="N53" s="348"/>
      <c r="O53" s="348"/>
      <c r="P53" s="349"/>
      <c r="Q53" s="349"/>
      <c r="R53" s="367"/>
      <c r="S53" s="495"/>
      <c r="T53" s="362">
        <v>42</v>
      </c>
      <c r="U53" s="374" t="s">
        <v>186</v>
      </c>
      <c r="V53" s="363" t="s">
        <v>49</v>
      </c>
      <c r="W53" s="383"/>
      <c r="X53" s="383"/>
      <c r="Y53" s="359"/>
      <c r="Z53" s="359"/>
      <c r="AA53" s="384"/>
      <c r="AB53" s="364"/>
      <c r="AC53" s="355"/>
      <c r="AD53" s="355"/>
      <c r="AE53" s="356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58"/>
      <c r="AS53" s="358"/>
      <c r="AT53" s="359"/>
      <c r="AU53" s="359"/>
      <c r="AV53" s="359"/>
      <c r="AW53" s="359"/>
      <c r="AX53" s="359"/>
      <c r="AY53" s="359"/>
      <c r="AZ53" s="359"/>
      <c r="BA53" s="359"/>
      <c r="BB53" s="364"/>
      <c r="BC53" s="364"/>
      <c r="BD53" s="355"/>
      <c r="BE53" s="355"/>
    </row>
    <row r="54" spans="1:57" x14ac:dyDescent="0.2">
      <c r="A54" s="341">
        <v>43</v>
      </c>
      <c r="B54" s="342">
        <v>0.5</v>
      </c>
      <c r="C54" s="368"/>
      <c r="D54" s="370"/>
      <c r="E54" s="344" t="s">
        <v>50</v>
      </c>
      <c r="F54" s="383"/>
      <c r="G54" s="383"/>
      <c r="H54" s="359"/>
      <c r="I54" s="359"/>
      <c r="J54" s="384"/>
      <c r="K54" s="348"/>
      <c r="L54" s="348"/>
      <c r="M54" s="348"/>
      <c r="N54" s="348"/>
      <c r="O54" s="348"/>
      <c r="P54" s="349"/>
      <c r="Q54" s="349"/>
      <c r="R54" s="367"/>
      <c r="S54" s="495"/>
      <c r="T54" s="362">
        <v>43</v>
      </c>
      <c r="U54" s="374"/>
      <c r="V54" s="363" t="s">
        <v>50</v>
      </c>
      <c r="W54" s="383"/>
      <c r="X54" s="383"/>
      <c r="Y54" s="359"/>
      <c r="Z54" s="359"/>
      <c r="AA54" s="384"/>
      <c r="AB54" s="364"/>
      <c r="AC54" s="355"/>
      <c r="AD54" s="355"/>
      <c r="AE54" s="356"/>
      <c r="AF54" s="365"/>
      <c r="AG54" s="365"/>
      <c r="AH54" s="365"/>
      <c r="AI54" s="365"/>
      <c r="AJ54" s="365"/>
      <c r="AK54" s="365"/>
      <c r="AL54" s="365"/>
      <c r="AM54" s="365"/>
      <c r="AN54" s="365"/>
      <c r="AO54" s="365"/>
      <c r="AP54" s="365"/>
      <c r="AQ54" s="365"/>
      <c r="AR54" s="358"/>
      <c r="AS54" s="358"/>
      <c r="AT54" s="359"/>
      <c r="AU54" s="359"/>
      <c r="AV54" s="359"/>
      <c r="AW54" s="359"/>
      <c r="AX54" s="359"/>
      <c r="AY54" s="359"/>
      <c r="AZ54" s="359"/>
      <c r="BA54" s="359"/>
      <c r="BB54" s="364"/>
      <c r="BC54" s="364"/>
      <c r="BD54" s="355"/>
      <c r="BE54" s="355"/>
    </row>
    <row r="55" spans="1:57" ht="33.75" x14ac:dyDescent="0.2">
      <c r="A55" s="341">
        <v>44</v>
      </c>
      <c r="B55" s="342">
        <v>1</v>
      </c>
      <c r="C55" s="379"/>
      <c r="D55" s="409" t="s">
        <v>76</v>
      </c>
      <c r="E55" s="344" t="s">
        <v>49</v>
      </c>
      <c r="F55" s="394"/>
      <c r="G55" s="394"/>
      <c r="H55" s="395"/>
      <c r="I55" s="395"/>
      <c r="J55" s="396"/>
      <c r="K55" s="397"/>
      <c r="L55" s="397"/>
      <c r="M55" s="397"/>
      <c r="N55" s="397"/>
      <c r="O55" s="397"/>
      <c r="P55" s="398"/>
      <c r="Q55" s="398"/>
      <c r="R55" s="367"/>
      <c r="S55" s="495"/>
      <c r="T55" s="362">
        <v>44</v>
      </c>
      <c r="U55" s="399" t="s">
        <v>76</v>
      </c>
      <c r="V55" s="363" t="s">
        <v>49</v>
      </c>
      <c r="W55" s="394"/>
      <c r="X55" s="394"/>
      <c r="Y55" s="395"/>
      <c r="Z55" s="395"/>
      <c r="AA55" s="396"/>
      <c r="AB55" s="364"/>
      <c r="AC55" s="355"/>
      <c r="AD55" s="355"/>
      <c r="AE55" s="356"/>
      <c r="AF55" s="365"/>
      <c r="AG55" s="365"/>
      <c r="AH55" s="365"/>
      <c r="AI55" s="365"/>
      <c r="AJ55" s="365"/>
      <c r="AK55" s="365"/>
      <c r="AL55" s="365"/>
      <c r="AM55" s="365"/>
      <c r="AN55" s="365"/>
      <c r="AO55" s="365"/>
      <c r="AP55" s="365"/>
      <c r="AQ55" s="365"/>
      <c r="AR55" s="358"/>
      <c r="AS55" s="358"/>
      <c r="AT55" s="359"/>
      <c r="AU55" s="359"/>
      <c r="AV55" s="359"/>
      <c r="AW55" s="359"/>
      <c r="AX55" s="359"/>
      <c r="AY55" s="359"/>
      <c r="AZ55" s="359"/>
      <c r="BA55" s="359"/>
      <c r="BB55" s="364"/>
      <c r="BC55" s="364"/>
      <c r="BD55" s="355"/>
      <c r="BE55" s="355"/>
    </row>
    <row r="56" spans="1:57" x14ac:dyDescent="0.2">
      <c r="A56" s="341">
        <v>45</v>
      </c>
      <c r="B56" s="342">
        <v>1</v>
      </c>
      <c r="C56" s="379"/>
      <c r="D56" s="409"/>
      <c r="E56" s="344" t="s">
        <v>50</v>
      </c>
      <c r="F56" s="394"/>
      <c r="G56" s="394"/>
      <c r="H56" s="395"/>
      <c r="I56" s="395"/>
      <c r="J56" s="396"/>
      <c r="K56" s="397"/>
      <c r="L56" s="397"/>
      <c r="M56" s="397"/>
      <c r="N56" s="397"/>
      <c r="O56" s="397"/>
      <c r="P56" s="398"/>
      <c r="Q56" s="398"/>
      <c r="R56" s="367"/>
      <c r="S56" s="495"/>
      <c r="T56" s="362">
        <v>45</v>
      </c>
      <c r="U56" s="399"/>
      <c r="V56" s="363" t="s">
        <v>50</v>
      </c>
      <c r="W56" s="394"/>
      <c r="X56" s="394"/>
      <c r="Y56" s="395"/>
      <c r="Z56" s="395"/>
      <c r="AA56" s="396"/>
      <c r="AB56" s="364"/>
      <c r="AC56" s="355"/>
      <c r="AD56" s="355"/>
      <c r="AE56" s="356"/>
      <c r="AF56" s="365"/>
      <c r="AG56" s="365"/>
      <c r="AH56" s="365"/>
      <c r="AI56" s="365"/>
      <c r="AJ56" s="365"/>
      <c r="AK56" s="365"/>
      <c r="AL56" s="365"/>
      <c r="AM56" s="365"/>
      <c r="AN56" s="365"/>
      <c r="AO56" s="365"/>
      <c r="AP56" s="365"/>
      <c r="AQ56" s="365"/>
      <c r="AR56" s="358"/>
      <c r="AS56" s="358"/>
      <c r="AT56" s="359"/>
      <c r="AU56" s="359"/>
      <c r="AV56" s="359"/>
      <c r="AW56" s="359"/>
      <c r="AX56" s="359"/>
      <c r="AY56" s="359"/>
      <c r="AZ56" s="359"/>
      <c r="BA56" s="359"/>
      <c r="BB56" s="364"/>
      <c r="BC56" s="364"/>
      <c r="BD56" s="355"/>
      <c r="BE56" s="355"/>
    </row>
    <row r="57" spans="1:57" ht="33.75" x14ac:dyDescent="0.2">
      <c r="A57" s="341">
        <v>46</v>
      </c>
      <c r="B57" s="342">
        <v>1</v>
      </c>
      <c r="C57" s="375"/>
      <c r="D57" s="370" t="s">
        <v>77</v>
      </c>
      <c r="E57" s="344" t="s">
        <v>78</v>
      </c>
      <c r="F57" s="383"/>
      <c r="G57" s="383"/>
      <c r="H57" s="359"/>
      <c r="I57" s="359"/>
      <c r="J57" s="400"/>
      <c r="K57" s="348"/>
      <c r="L57" s="348"/>
      <c r="M57" s="348"/>
      <c r="N57" s="348"/>
      <c r="O57" s="348"/>
      <c r="P57" s="349"/>
      <c r="Q57" s="349"/>
      <c r="R57" s="367"/>
      <c r="S57" s="495"/>
      <c r="T57" s="362">
        <v>46</v>
      </c>
      <c r="U57" s="399" t="s">
        <v>77</v>
      </c>
      <c r="V57" s="363" t="s">
        <v>78</v>
      </c>
      <c r="W57" s="383"/>
      <c r="X57" s="383"/>
      <c r="Y57" s="359"/>
      <c r="Z57" s="359"/>
      <c r="AA57" s="400"/>
      <c r="AB57" s="364"/>
      <c r="AC57" s="355"/>
      <c r="AD57" s="355"/>
      <c r="AE57" s="356"/>
      <c r="AF57" s="365"/>
      <c r="AG57" s="365"/>
      <c r="AH57" s="365"/>
      <c r="AI57" s="365"/>
      <c r="AJ57" s="365"/>
      <c r="AK57" s="365"/>
      <c r="AL57" s="365"/>
      <c r="AM57" s="365"/>
      <c r="AN57" s="365"/>
      <c r="AO57" s="365"/>
      <c r="AP57" s="365"/>
      <c r="AQ57" s="365"/>
      <c r="AR57" s="358"/>
      <c r="AS57" s="358"/>
      <c r="AT57" s="359"/>
      <c r="AU57" s="359"/>
      <c r="AV57" s="359"/>
      <c r="AW57" s="359"/>
      <c r="AX57" s="359"/>
      <c r="AY57" s="359"/>
      <c r="AZ57" s="359"/>
      <c r="BA57" s="359"/>
      <c r="BB57" s="364"/>
      <c r="BC57" s="364"/>
      <c r="BD57" s="355"/>
      <c r="BE57" s="355"/>
    </row>
    <row r="58" spans="1:57" ht="56.25" x14ac:dyDescent="0.2">
      <c r="A58" s="341">
        <v>47</v>
      </c>
      <c r="B58" s="342">
        <v>1</v>
      </c>
      <c r="C58" s="368"/>
      <c r="D58" s="370" t="s">
        <v>187</v>
      </c>
      <c r="E58" s="344" t="s">
        <v>49</v>
      </c>
      <c r="F58" s="394"/>
      <c r="G58" s="394"/>
      <c r="H58" s="395"/>
      <c r="I58" s="395"/>
      <c r="J58" s="396"/>
      <c r="K58" s="397"/>
      <c r="L58" s="397"/>
      <c r="M58" s="397"/>
      <c r="N58" s="397"/>
      <c r="O58" s="397"/>
      <c r="P58" s="398"/>
      <c r="Q58" s="398"/>
      <c r="R58" s="367"/>
      <c r="S58" s="495"/>
      <c r="T58" s="362">
        <v>47</v>
      </c>
      <c r="U58" s="374" t="s">
        <v>187</v>
      </c>
      <c r="V58" s="363" t="s">
        <v>49</v>
      </c>
      <c r="W58" s="394"/>
      <c r="X58" s="394"/>
      <c r="Y58" s="395"/>
      <c r="Z58" s="395"/>
      <c r="AA58" s="396"/>
      <c r="AB58" s="364"/>
      <c r="AC58" s="355"/>
      <c r="AD58" s="355"/>
      <c r="AE58" s="356"/>
      <c r="AF58" s="365"/>
      <c r="AG58" s="365"/>
      <c r="AH58" s="365"/>
      <c r="AI58" s="365"/>
      <c r="AJ58" s="365"/>
      <c r="AK58" s="365"/>
      <c r="AL58" s="365"/>
      <c r="AM58" s="365"/>
      <c r="AN58" s="365"/>
      <c r="AO58" s="365"/>
      <c r="AP58" s="365"/>
      <c r="AQ58" s="365"/>
      <c r="AR58" s="358"/>
      <c r="AS58" s="358"/>
      <c r="AT58" s="359"/>
      <c r="AU58" s="359"/>
      <c r="AV58" s="359"/>
      <c r="AW58" s="359"/>
      <c r="AX58" s="359"/>
      <c r="AY58" s="359"/>
      <c r="AZ58" s="359"/>
      <c r="BA58" s="359"/>
      <c r="BB58" s="365"/>
      <c r="BC58" s="364"/>
      <c r="BD58" s="355"/>
      <c r="BE58" s="355"/>
    </row>
    <row r="59" spans="1:57" x14ac:dyDescent="0.2">
      <c r="A59" s="341">
        <v>48</v>
      </c>
      <c r="B59" s="342">
        <v>4</v>
      </c>
      <c r="C59" s="368"/>
      <c r="D59" s="370"/>
      <c r="E59" s="344" t="s">
        <v>50</v>
      </c>
      <c r="F59" s="394"/>
      <c r="G59" s="394"/>
      <c r="H59" s="395"/>
      <c r="I59" s="395"/>
      <c r="J59" s="396"/>
      <c r="K59" s="397"/>
      <c r="L59" s="397"/>
      <c r="M59" s="397"/>
      <c r="N59" s="397"/>
      <c r="O59" s="397"/>
      <c r="P59" s="398"/>
      <c r="Q59" s="398"/>
      <c r="R59" s="367"/>
      <c r="S59" s="495"/>
      <c r="T59" s="362">
        <v>48</v>
      </c>
      <c r="U59" s="374"/>
      <c r="V59" s="363" t="s">
        <v>50</v>
      </c>
      <c r="W59" s="394"/>
      <c r="X59" s="394"/>
      <c r="Y59" s="395"/>
      <c r="Z59" s="395"/>
      <c r="AA59" s="396"/>
      <c r="AB59" s="364"/>
      <c r="AC59" s="355"/>
      <c r="AD59" s="355"/>
      <c r="AE59" s="356"/>
      <c r="AF59" s="365"/>
      <c r="AG59" s="365"/>
      <c r="AH59" s="365"/>
      <c r="AI59" s="365"/>
      <c r="AJ59" s="365"/>
      <c r="AK59" s="365"/>
      <c r="AL59" s="365"/>
      <c r="AM59" s="365"/>
      <c r="AN59" s="365"/>
      <c r="AO59" s="365"/>
      <c r="AP59" s="365"/>
      <c r="AQ59" s="365"/>
      <c r="AR59" s="358"/>
      <c r="AS59" s="358"/>
      <c r="AT59" s="359"/>
      <c r="AU59" s="359"/>
      <c r="AV59" s="359"/>
      <c r="AW59" s="359"/>
      <c r="AX59" s="359"/>
      <c r="AY59" s="359"/>
      <c r="AZ59" s="359"/>
      <c r="BA59" s="359"/>
      <c r="BB59" s="364"/>
      <c r="BC59" s="364"/>
      <c r="BD59" s="355"/>
      <c r="BE59" s="355"/>
    </row>
    <row r="60" spans="1:57" ht="33.75" x14ac:dyDescent="0.2">
      <c r="A60" s="341">
        <v>49</v>
      </c>
      <c r="B60" s="342">
        <v>4</v>
      </c>
      <c r="C60" s="368"/>
      <c r="D60" s="409" t="s">
        <v>80</v>
      </c>
      <c r="E60" s="344" t="s">
        <v>49</v>
      </c>
      <c r="F60" s="394"/>
      <c r="G60" s="394"/>
      <c r="H60" s="395"/>
      <c r="I60" s="395"/>
      <c r="J60" s="396"/>
      <c r="K60" s="397"/>
      <c r="L60" s="397"/>
      <c r="M60" s="397"/>
      <c r="N60" s="397"/>
      <c r="O60" s="397"/>
      <c r="P60" s="398"/>
      <c r="Q60" s="398"/>
      <c r="R60" s="367"/>
      <c r="S60" s="495"/>
      <c r="T60" s="362">
        <v>49</v>
      </c>
      <c r="U60" s="399" t="s">
        <v>80</v>
      </c>
      <c r="V60" s="363" t="s">
        <v>49</v>
      </c>
      <c r="W60" s="394"/>
      <c r="X60" s="394"/>
      <c r="Y60" s="395"/>
      <c r="Z60" s="395"/>
      <c r="AA60" s="396"/>
      <c r="AB60" s="364"/>
      <c r="AC60" s="355"/>
      <c r="AD60" s="355"/>
      <c r="AE60" s="356"/>
      <c r="AF60" s="365"/>
      <c r="AG60" s="365"/>
      <c r="AH60" s="365"/>
      <c r="AI60" s="365"/>
      <c r="AJ60" s="365"/>
      <c r="AK60" s="365"/>
      <c r="AL60" s="365"/>
      <c r="AM60" s="365"/>
      <c r="AN60" s="365"/>
      <c r="AO60" s="365"/>
      <c r="AP60" s="365"/>
      <c r="AQ60" s="365"/>
      <c r="AR60" s="358"/>
      <c r="AS60" s="358"/>
      <c r="AT60" s="359"/>
      <c r="AU60" s="359"/>
      <c r="AV60" s="359"/>
      <c r="AW60" s="359"/>
      <c r="AX60" s="359"/>
      <c r="AY60" s="359"/>
      <c r="AZ60" s="359"/>
      <c r="BA60" s="359"/>
      <c r="BB60" s="364"/>
      <c r="BC60" s="364"/>
      <c r="BD60" s="355"/>
      <c r="BE60" s="355"/>
    </row>
    <row r="61" spans="1:57" x14ac:dyDescent="0.2">
      <c r="A61" s="341">
        <v>50</v>
      </c>
      <c r="B61" s="342">
        <v>4</v>
      </c>
      <c r="C61" s="368"/>
      <c r="D61" s="409"/>
      <c r="E61" s="344" t="s">
        <v>50</v>
      </c>
      <c r="F61" s="394"/>
      <c r="G61" s="394"/>
      <c r="H61" s="395"/>
      <c r="I61" s="395"/>
      <c r="J61" s="396"/>
      <c r="K61" s="397"/>
      <c r="L61" s="397"/>
      <c r="M61" s="397"/>
      <c r="N61" s="397"/>
      <c r="O61" s="397"/>
      <c r="P61" s="398"/>
      <c r="Q61" s="398"/>
      <c r="R61" s="367"/>
      <c r="S61" s="495"/>
      <c r="T61" s="362">
        <v>50</v>
      </c>
      <c r="U61" s="399"/>
      <c r="V61" s="363" t="s">
        <v>50</v>
      </c>
      <c r="W61" s="394"/>
      <c r="X61" s="394"/>
      <c r="Y61" s="395"/>
      <c r="Z61" s="395"/>
      <c r="AA61" s="396"/>
      <c r="AB61" s="364"/>
      <c r="AC61" s="355"/>
      <c r="AD61" s="355"/>
      <c r="AE61" s="356"/>
      <c r="AF61" s="365"/>
      <c r="AG61" s="365"/>
      <c r="AH61" s="365"/>
      <c r="AI61" s="365"/>
      <c r="AJ61" s="365"/>
      <c r="AK61" s="365"/>
      <c r="AL61" s="365"/>
      <c r="AM61" s="365"/>
      <c r="AN61" s="365"/>
      <c r="AO61" s="365"/>
      <c r="AP61" s="365"/>
      <c r="AQ61" s="365"/>
      <c r="AR61" s="358"/>
      <c r="AS61" s="358"/>
      <c r="AT61" s="359"/>
      <c r="AU61" s="359"/>
      <c r="AV61" s="359"/>
      <c r="AW61" s="359"/>
      <c r="AX61" s="359"/>
      <c r="AY61" s="359"/>
      <c r="AZ61" s="359"/>
      <c r="BA61" s="359"/>
      <c r="BB61" s="364"/>
      <c r="BC61" s="364"/>
      <c r="BD61" s="355"/>
      <c r="BE61" s="355"/>
    </row>
    <row r="62" spans="1:57" ht="33.75" x14ac:dyDescent="0.2">
      <c r="A62" s="341">
        <v>51</v>
      </c>
      <c r="B62" s="342">
        <v>0.33</v>
      </c>
      <c r="C62" s="368"/>
      <c r="D62" s="409" t="s">
        <v>188</v>
      </c>
      <c r="E62" s="344" t="s">
        <v>49</v>
      </c>
      <c r="F62" s="383"/>
      <c r="G62" s="383"/>
      <c r="H62" s="359"/>
      <c r="I62" s="359"/>
      <c r="J62" s="400"/>
      <c r="K62" s="348"/>
      <c r="L62" s="348"/>
      <c r="M62" s="348"/>
      <c r="N62" s="348"/>
      <c r="O62" s="348"/>
      <c r="P62" s="349"/>
      <c r="Q62" s="349"/>
      <c r="R62" s="367"/>
      <c r="S62" s="495"/>
      <c r="T62" s="362">
        <v>51</v>
      </c>
      <c r="U62" s="399" t="s">
        <v>188</v>
      </c>
      <c r="V62" s="363" t="s">
        <v>49</v>
      </c>
      <c r="W62" s="383"/>
      <c r="X62" s="383"/>
      <c r="Y62" s="359"/>
      <c r="Z62" s="359"/>
      <c r="AA62" s="400"/>
      <c r="AB62" s="364"/>
      <c r="AC62" s="355"/>
      <c r="AD62" s="355"/>
      <c r="AE62" s="356"/>
      <c r="AF62" s="365"/>
      <c r="AG62" s="365"/>
      <c r="AH62" s="365"/>
      <c r="AI62" s="365"/>
      <c r="AJ62" s="365"/>
      <c r="AK62" s="365"/>
      <c r="AL62" s="365"/>
      <c r="AM62" s="365"/>
      <c r="AN62" s="365"/>
      <c r="AO62" s="365"/>
      <c r="AP62" s="365"/>
      <c r="AQ62" s="365"/>
      <c r="AR62" s="358"/>
      <c r="AS62" s="358"/>
      <c r="AT62" s="359"/>
      <c r="AU62" s="359"/>
      <c r="AV62" s="359"/>
      <c r="AW62" s="359"/>
      <c r="AX62" s="359"/>
      <c r="AY62" s="359"/>
      <c r="AZ62" s="359"/>
      <c r="BA62" s="359"/>
      <c r="BB62" s="365"/>
      <c r="BC62" s="364"/>
      <c r="BD62" s="355"/>
      <c r="BE62" s="355"/>
    </row>
    <row r="63" spans="1:57" x14ac:dyDescent="0.2">
      <c r="A63" s="341">
        <v>52</v>
      </c>
      <c r="B63" s="342">
        <v>0.33</v>
      </c>
      <c r="C63" s="368"/>
      <c r="D63" s="409"/>
      <c r="E63" s="344" t="s">
        <v>50</v>
      </c>
      <c r="F63" s="383"/>
      <c r="G63" s="383"/>
      <c r="H63" s="359"/>
      <c r="I63" s="359"/>
      <c r="J63" s="384"/>
      <c r="K63" s="348"/>
      <c r="L63" s="348"/>
      <c r="M63" s="348"/>
      <c r="N63" s="348"/>
      <c r="O63" s="348"/>
      <c r="P63" s="349"/>
      <c r="Q63" s="349"/>
      <c r="R63" s="367"/>
      <c r="S63" s="495"/>
      <c r="T63" s="362">
        <v>52</v>
      </c>
      <c r="U63" s="399"/>
      <c r="V63" s="363" t="s">
        <v>50</v>
      </c>
      <c r="W63" s="383"/>
      <c r="X63" s="383"/>
      <c r="Y63" s="359"/>
      <c r="Z63" s="359"/>
      <c r="AA63" s="384"/>
      <c r="AB63" s="364"/>
      <c r="AC63" s="355"/>
      <c r="AD63" s="355"/>
      <c r="AE63" s="356"/>
      <c r="AF63" s="365"/>
      <c r="AG63" s="365"/>
      <c r="AH63" s="365"/>
      <c r="AI63" s="365"/>
      <c r="AJ63" s="365"/>
      <c r="AK63" s="365"/>
      <c r="AL63" s="365"/>
      <c r="AM63" s="365"/>
      <c r="AN63" s="365"/>
      <c r="AO63" s="365"/>
      <c r="AP63" s="365"/>
      <c r="AQ63" s="365"/>
      <c r="AR63" s="358"/>
      <c r="AS63" s="358"/>
      <c r="AT63" s="359"/>
      <c r="AU63" s="359"/>
      <c r="AV63" s="359"/>
      <c r="AW63" s="359"/>
      <c r="AX63" s="359"/>
      <c r="AY63" s="359"/>
      <c r="AZ63" s="359"/>
      <c r="BA63" s="359"/>
      <c r="BB63" s="364"/>
      <c r="BC63" s="364"/>
      <c r="BD63" s="355"/>
      <c r="BE63" s="355"/>
    </row>
    <row r="64" spans="1:57" ht="67.5" x14ac:dyDescent="0.2">
      <c r="A64" s="341">
        <v>53</v>
      </c>
      <c r="B64" s="342">
        <v>0.33</v>
      </c>
      <c r="C64" s="368"/>
      <c r="D64" s="370" t="s">
        <v>189</v>
      </c>
      <c r="E64" s="344" t="s">
        <v>49</v>
      </c>
      <c r="F64" s="383"/>
      <c r="G64" s="383"/>
      <c r="H64" s="359"/>
      <c r="I64" s="359"/>
      <c r="J64" s="384"/>
      <c r="K64" s="348"/>
      <c r="L64" s="348"/>
      <c r="M64" s="348"/>
      <c r="N64" s="348"/>
      <c r="O64" s="348"/>
      <c r="P64" s="349"/>
      <c r="Q64" s="349"/>
      <c r="R64" s="367"/>
      <c r="S64" s="495"/>
      <c r="T64" s="362">
        <v>53</v>
      </c>
      <c r="U64" s="374" t="s">
        <v>190</v>
      </c>
      <c r="V64" s="363" t="s">
        <v>49</v>
      </c>
      <c r="W64" s="383"/>
      <c r="X64" s="383"/>
      <c r="Y64" s="359"/>
      <c r="Z64" s="359"/>
      <c r="AA64" s="384"/>
      <c r="AB64" s="364"/>
      <c r="AC64" s="355"/>
      <c r="AD64" s="355"/>
      <c r="AE64" s="356"/>
      <c r="AF64" s="365"/>
      <c r="AG64" s="365"/>
      <c r="AH64" s="365"/>
      <c r="AI64" s="365"/>
      <c r="AJ64" s="365"/>
      <c r="AK64" s="365"/>
      <c r="AL64" s="365"/>
      <c r="AM64" s="365"/>
      <c r="AN64" s="365"/>
      <c r="AO64" s="365"/>
      <c r="AP64" s="365"/>
      <c r="AQ64" s="365"/>
      <c r="AR64" s="358"/>
      <c r="AS64" s="358"/>
      <c r="AT64" s="359"/>
      <c r="AU64" s="359"/>
      <c r="AV64" s="359"/>
      <c r="AW64" s="359"/>
      <c r="AX64" s="359"/>
      <c r="AY64" s="359"/>
      <c r="AZ64" s="359"/>
      <c r="BA64" s="359"/>
      <c r="BB64" s="364"/>
      <c r="BC64" s="364"/>
      <c r="BD64" s="355"/>
      <c r="BE64" s="355"/>
    </row>
    <row r="65" spans="1:57" x14ac:dyDescent="0.2">
      <c r="A65" s="341">
        <v>54</v>
      </c>
      <c r="B65" s="342">
        <v>0.33</v>
      </c>
      <c r="C65" s="368"/>
      <c r="D65" s="370"/>
      <c r="E65" s="344" t="s">
        <v>50</v>
      </c>
      <c r="F65" s="383"/>
      <c r="G65" s="383"/>
      <c r="H65" s="359"/>
      <c r="I65" s="359"/>
      <c r="J65" s="384"/>
      <c r="K65" s="348"/>
      <c r="L65" s="348"/>
      <c r="M65" s="348"/>
      <c r="N65" s="348"/>
      <c r="O65" s="348"/>
      <c r="P65" s="349"/>
      <c r="Q65" s="349"/>
      <c r="R65" s="367"/>
      <c r="S65" s="495"/>
      <c r="T65" s="362">
        <v>54</v>
      </c>
      <c r="U65" s="374"/>
      <c r="V65" s="363" t="s">
        <v>50</v>
      </c>
      <c r="W65" s="383"/>
      <c r="X65" s="383"/>
      <c r="Y65" s="359"/>
      <c r="Z65" s="359"/>
      <c r="AA65" s="384"/>
      <c r="AB65" s="364"/>
      <c r="AC65" s="355"/>
      <c r="AD65" s="355"/>
      <c r="AE65" s="356"/>
      <c r="AF65" s="365"/>
      <c r="AG65" s="365"/>
      <c r="AH65" s="365"/>
      <c r="AI65" s="365"/>
      <c r="AJ65" s="365"/>
      <c r="AK65" s="365"/>
      <c r="AL65" s="365"/>
      <c r="AM65" s="365"/>
      <c r="AN65" s="365"/>
      <c r="AO65" s="365"/>
      <c r="AP65" s="365"/>
      <c r="AQ65" s="365"/>
      <c r="AR65" s="358"/>
      <c r="AS65" s="358"/>
      <c r="AT65" s="359"/>
      <c r="AU65" s="359"/>
      <c r="AV65" s="359"/>
      <c r="AW65" s="359"/>
      <c r="AX65" s="359"/>
      <c r="AY65" s="359"/>
      <c r="AZ65" s="359"/>
      <c r="BA65" s="359"/>
      <c r="BB65" s="364"/>
      <c r="BC65" s="364"/>
      <c r="BD65" s="355"/>
      <c r="BE65" s="355"/>
    </row>
    <row r="66" spans="1:57" ht="56.25" x14ac:dyDescent="0.2">
      <c r="A66" s="341">
        <v>55</v>
      </c>
      <c r="B66" s="342">
        <v>0.33</v>
      </c>
      <c r="C66" s="368"/>
      <c r="D66" s="370" t="s">
        <v>83</v>
      </c>
      <c r="E66" s="344" t="s">
        <v>49</v>
      </c>
      <c r="F66" s="383"/>
      <c r="G66" s="383"/>
      <c r="H66" s="359"/>
      <c r="I66" s="359"/>
      <c r="J66" s="384"/>
      <c r="K66" s="348"/>
      <c r="L66" s="348"/>
      <c r="M66" s="348"/>
      <c r="N66" s="348"/>
      <c r="O66" s="348"/>
      <c r="P66" s="349"/>
      <c r="Q66" s="349"/>
      <c r="R66" s="367"/>
      <c r="S66" s="495"/>
      <c r="T66" s="362">
        <v>55</v>
      </c>
      <c r="U66" s="374" t="s">
        <v>83</v>
      </c>
      <c r="V66" s="363" t="s">
        <v>49</v>
      </c>
      <c r="W66" s="383"/>
      <c r="X66" s="383"/>
      <c r="Y66" s="359"/>
      <c r="Z66" s="359"/>
      <c r="AA66" s="384"/>
      <c r="AB66" s="364"/>
      <c r="AC66" s="355"/>
      <c r="AD66" s="355"/>
      <c r="AE66" s="356"/>
      <c r="AF66" s="365"/>
      <c r="AG66" s="365"/>
      <c r="AH66" s="365"/>
      <c r="AI66" s="365"/>
      <c r="AJ66" s="365"/>
      <c r="AK66" s="365"/>
      <c r="AL66" s="365"/>
      <c r="AM66" s="365"/>
      <c r="AN66" s="365"/>
      <c r="AO66" s="365"/>
      <c r="AP66" s="365"/>
      <c r="AQ66" s="365"/>
      <c r="AR66" s="358"/>
      <c r="AS66" s="358"/>
      <c r="AT66" s="359"/>
      <c r="AU66" s="359"/>
      <c r="AV66" s="359"/>
      <c r="AW66" s="359"/>
      <c r="AX66" s="359"/>
      <c r="AY66" s="359"/>
      <c r="AZ66" s="359"/>
      <c r="BA66" s="359"/>
      <c r="BB66" s="364"/>
      <c r="BC66" s="364"/>
      <c r="BD66" s="355"/>
      <c r="BE66" s="355"/>
    </row>
    <row r="67" spans="1:57" x14ac:dyDescent="0.2">
      <c r="A67" s="341">
        <v>56</v>
      </c>
      <c r="B67" s="342">
        <v>0.33</v>
      </c>
      <c r="C67" s="368"/>
      <c r="D67" s="370"/>
      <c r="E67" s="344" t="s">
        <v>50</v>
      </c>
      <c r="F67" s="383"/>
      <c r="G67" s="383"/>
      <c r="H67" s="359"/>
      <c r="I67" s="359"/>
      <c r="J67" s="384"/>
      <c r="K67" s="348"/>
      <c r="L67" s="348"/>
      <c r="M67" s="348"/>
      <c r="N67" s="348"/>
      <c r="O67" s="348"/>
      <c r="P67" s="349"/>
      <c r="Q67" s="349"/>
      <c r="R67" s="367"/>
      <c r="S67" s="495"/>
      <c r="T67" s="362">
        <v>56</v>
      </c>
      <c r="U67" s="374"/>
      <c r="V67" s="363" t="s">
        <v>50</v>
      </c>
      <c r="W67" s="383"/>
      <c r="X67" s="383"/>
      <c r="Y67" s="359"/>
      <c r="Z67" s="359"/>
      <c r="AA67" s="384"/>
      <c r="AB67" s="364"/>
      <c r="AC67" s="355"/>
      <c r="AD67" s="355"/>
      <c r="AE67" s="356"/>
      <c r="AF67" s="365"/>
      <c r="AG67" s="365"/>
      <c r="AH67" s="365"/>
      <c r="AI67" s="365"/>
      <c r="AJ67" s="365"/>
      <c r="AK67" s="365"/>
      <c r="AL67" s="365"/>
      <c r="AM67" s="365"/>
      <c r="AN67" s="365"/>
      <c r="AO67" s="365"/>
      <c r="AP67" s="365"/>
      <c r="AQ67" s="365"/>
      <c r="AR67" s="358"/>
      <c r="AS67" s="358"/>
      <c r="AT67" s="359"/>
      <c r="AU67" s="359"/>
      <c r="AV67" s="359"/>
      <c r="AW67" s="359"/>
      <c r="AX67" s="359"/>
      <c r="AY67" s="359"/>
      <c r="AZ67" s="359"/>
      <c r="BA67" s="359"/>
      <c r="BB67" s="364"/>
      <c r="BC67" s="364"/>
      <c r="BD67" s="355"/>
      <c r="BE67" s="355"/>
    </row>
    <row r="68" spans="1:57" ht="45" x14ac:dyDescent="0.2">
      <c r="A68" s="341">
        <v>57</v>
      </c>
      <c r="B68" s="342"/>
      <c r="C68" s="379"/>
      <c r="D68" s="386" t="s">
        <v>84</v>
      </c>
      <c r="E68" s="344"/>
      <c r="F68" s="387"/>
      <c r="G68" s="387"/>
      <c r="H68" s="388"/>
      <c r="I68" s="388"/>
      <c r="J68" s="389"/>
      <c r="K68" s="388"/>
      <c r="L68" s="388"/>
      <c r="M68" s="388"/>
      <c r="N68" s="388"/>
      <c r="O68" s="389"/>
      <c r="P68" s="389"/>
      <c r="Q68" s="389"/>
      <c r="R68" s="367"/>
      <c r="S68" s="495"/>
      <c r="T68" s="362">
        <v>57</v>
      </c>
      <c r="U68" s="402" t="s">
        <v>84</v>
      </c>
      <c r="V68" s="388"/>
      <c r="W68" s="387"/>
      <c r="X68" s="387"/>
      <c r="Y68" s="388"/>
      <c r="Z68" s="388"/>
      <c r="AA68" s="389"/>
      <c r="AB68" s="388"/>
      <c r="AC68" s="388"/>
      <c r="AD68" s="388"/>
      <c r="AE68" s="388"/>
      <c r="AF68" s="388"/>
      <c r="AG68" s="388"/>
      <c r="AH68" s="388"/>
      <c r="AI68" s="388"/>
      <c r="AJ68" s="388"/>
      <c r="AK68" s="388"/>
      <c r="AL68" s="388"/>
      <c r="AM68" s="388"/>
      <c r="AN68" s="388"/>
      <c r="AO68" s="388"/>
      <c r="AP68" s="388"/>
      <c r="AQ68" s="388"/>
      <c r="AR68" s="391"/>
      <c r="AS68" s="391"/>
      <c r="AT68" s="388"/>
      <c r="AU68" s="388"/>
      <c r="AV68" s="388"/>
      <c r="AW68" s="388"/>
      <c r="AX68" s="388"/>
      <c r="AY68" s="388"/>
      <c r="AZ68" s="388"/>
      <c r="BA68" s="388"/>
      <c r="BB68" s="388"/>
      <c r="BC68" s="388"/>
      <c r="BD68" s="388"/>
      <c r="BE68" s="388"/>
    </row>
    <row r="69" spans="1:57" ht="78.75" x14ac:dyDescent="0.2">
      <c r="A69" s="341">
        <v>58</v>
      </c>
      <c r="B69" s="342">
        <v>2</v>
      </c>
      <c r="C69" s="368"/>
      <c r="D69" s="370" t="s">
        <v>85</v>
      </c>
      <c r="E69" s="344" t="s">
        <v>49</v>
      </c>
      <c r="F69" s="394"/>
      <c r="G69" s="394"/>
      <c r="H69" s="395"/>
      <c r="I69" s="395"/>
      <c r="J69" s="396"/>
      <c r="K69" s="397"/>
      <c r="L69" s="397"/>
      <c r="M69" s="397"/>
      <c r="N69" s="397"/>
      <c r="O69" s="397"/>
      <c r="P69" s="398"/>
      <c r="Q69" s="398"/>
      <c r="R69" s="367"/>
      <c r="S69" s="495"/>
      <c r="T69" s="362">
        <v>58</v>
      </c>
      <c r="U69" s="374" t="s">
        <v>85</v>
      </c>
      <c r="V69" s="363" t="s">
        <v>49</v>
      </c>
      <c r="W69" s="394"/>
      <c r="X69" s="394"/>
      <c r="Y69" s="395"/>
      <c r="Z69" s="395"/>
      <c r="AA69" s="396"/>
      <c r="AB69" s="364"/>
      <c r="AC69" s="355"/>
      <c r="AD69" s="355"/>
      <c r="AE69" s="356"/>
      <c r="AF69" s="365"/>
      <c r="AG69" s="365"/>
      <c r="AH69" s="365"/>
      <c r="AI69" s="365"/>
      <c r="AJ69" s="365"/>
      <c r="AK69" s="365"/>
      <c r="AL69" s="365"/>
      <c r="AM69" s="365"/>
      <c r="AN69" s="365"/>
      <c r="AO69" s="365"/>
      <c r="AP69" s="365"/>
      <c r="AQ69" s="365"/>
      <c r="AR69" s="358"/>
      <c r="AS69" s="358"/>
      <c r="AT69" s="359"/>
      <c r="AU69" s="359"/>
      <c r="AV69" s="359"/>
      <c r="AW69" s="359"/>
      <c r="AX69" s="359"/>
      <c r="AY69" s="359"/>
      <c r="AZ69" s="359"/>
      <c r="BA69" s="359"/>
      <c r="BB69" s="364"/>
      <c r="BC69" s="364"/>
      <c r="BD69" s="355"/>
      <c r="BE69" s="355"/>
    </row>
    <row r="70" spans="1:57" x14ac:dyDescent="0.2">
      <c r="A70" s="341">
        <v>59</v>
      </c>
      <c r="B70" s="342">
        <v>2</v>
      </c>
      <c r="C70" s="368"/>
      <c r="D70" s="370"/>
      <c r="E70" s="344" t="s">
        <v>50</v>
      </c>
      <c r="F70" s="394"/>
      <c r="G70" s="394"/>
      <c r="H70" s="395"/>
      <c r="I70" s="395"/>
      <c r="J70" s="396"/>
      <c r="K70" s="397"/>
      <c r="L70" s="397"/>
      <c r="M70" s="397"/>
      <c r="N70" s="397"/>
      <c r="O70" s="397"/>
      <c r="P70" s="398"/>
      <c r="Q70" s="398"/>
      <c r="R70" s="367"/>
      <c r="S70" s="495"/>
      <c r="T70" s="362">
        <v>59</v>
      </c>
      <c r="U70" s="374"/>
      <c r="V70" s="363" t="s">
        <v>50</v>
      </c>
      <c r="W70" s="394"/>
      <c r="X70" s="394"/>
      <c r="Y70" s="395"/>
      <c r="Z70" s="395"/>
      <c r="AA70" s="396"/>
      <c r="AB70" s="364"/>
      <c r="AC70" s="355"/>
      <c r="AD70" s="355"/>
      <c r="AE70" s="356"/>
      <c r="AF70" s="365"/>
      <c r="AG70" s="365"/>
      <c r="AH70" s="365"/>
      <c r="AI70" s="365"/>
      <c r="AJ70" s="365"/>
      <c r="AK70" s="365"/>
      <c r="AL70" s="365"/>
      <c r="AM70" s="365"/>
      <c r="AN70" s="365"/>
      <c r="AO70" s="365"/>
      <c r="AP70" s="365"/>
      <c r="AQ70" s="365"/>
      <c r="AR70" s="358"/>
      <c r="AS70" s="358"/>
      <c r="AT70" s="359"/>
      <c r="AU70" s="359"/>
      <c r="AV70" s="359"/>
      <c r="AW70" s="359"/>
      <c r="AX70" s="359"/>
      <c r="AY70" s="359"/>
      <c r="AZ70" s="359"/>
      <c r="BA70" s="359"/>
      <c r="BB70" s="364"/>
      <c r="BC70" s="364"/>
      <c r="BD70" s="355"/>
      <c r="BE70" s="355"/>
    </row>
    <row r="71" spans="1:57" ht="45" x14ac:dyDescent="0.2">
      <c r="A71" s="341">
        <v>60</v>
      </c>
      <c r="B71" s="342">
        <v>4</v>
      </c>
      <c r="C71" s="368"/>
      <c r="D71" s="370" t="s">
        <v>191</v>
      </c>
      <c r="E71" s="344" t="s">
        <v>49</v>
      </c>
      <c r="F71" s="394"/>
      <c r="G71" s="394"/>
      <c r="H71" s="395"/>
      <c r="I71" s="395"/>
      <c r="J71" s="396"/>
      <c r="K71" s="397"/>
      <c r="L71" s="397"/>
      <c r="M71" s="397"/>
      <c r="N71" s="397"/>
      <c r="O71" s="397"/>
      <c r="P71" s="398"/>
      <c r="Q71" s="398"/>
      <c r="R71" s="367"/>
      <c r="S71" s="495"/>
      <c r="T71" s="362">
        <v>60</v>
      </c>
      <c r="U71" s="374" t="s">
        <v>191</v>
      </c>
      <c r="V71" s="363" t="s">
        <v>49</v>
      </c>
      <c r="W71" s="394"/>
      <c r="X71" s="394"/>
      <c r="Y71" s="395"/>
      <c r="Z71" s="395"/>
      <c r="AA71" s="396"/>
      <c r="AB71" s="364"/>
      <c r="AC71" s="355"/>
      <c r="AD71" s="355"/>
      <c r="AE71" s="356"/>
      <c r="AF71" s="365"/>
      <c r="AG71" s="365"/>
      <c r="AH71" s="365"/>
      <c r="AI71" s="365"/>
      <c r="AJ71" s="365"/>
      <c r="AK71" s="365"/>
      <c r="AL71" s="365"/>
      <c r="AM71" s="365"/>
      <c r="AN71" s="365"/>
      <c r="AO71" s="365"/>
      <c r="AP71" s="365"/>
      <c r="AQ71" s="365"/>
      <c r="AR71" s="358"/>
      <c r="AS71" s="358"/>
      <c r="AT71" s="359"/>
      <c r="AU71" s="359"/>
      <c r="AV71" s="359"/>
      <c r="AW71" s="359"/>
      <c r="AX71" s="359"/>
      <c r="AY71" s="359"/>
      <c r="AZ71" s="359"/>
      <c r="BA71" s="359"/>
      <c r="BB71" s="364"/>
      <c r="BC71" s="364"/>
      <c r="BD71" s="355"/>
      <c r="BE71" s="355"/>
    </row>
    <row r="72" spans="1:57" x14ac:dyDescent="0.2">
      <c r="A72" s="341">
        <v>61</v>
      </c>
      <c r="B72" s="342">
        <v>4</v>
      </c>
      <c r="C72" s="368"/>
      <c r="D72" s="370"/>
      <c r="E72" s="344" t="s">
        <v>50</v>
      </c>
      <c r="F72" s="394"/>
      <c r="G72" s="394"/>
      <c r="H72" s="395"/>
      <c r="I72" s="395"/>
      <c r="J72" s="396"/>
      <c r="K72" s="397"/>
      <c r="L72" s="397"/>
      <c r="M72" s="397"/>
      <c r="N72" s="397"/>
      <c r="O72" s="397"/>
      <c r="P72" s="398"/>
      <c r="Q72" s="398"/>
      <c r="R72" s="367"/>
      <c r="S72" s="495"/>
      <c r="T72" s="362">
        <v>61</v>
      </c>
      <c r="U72" s="374"/>
      <c r="V72" s="363" t="s">
        <v>50</v>
      </c>
      <c r="W72" s="394"/>
      <c r="X72" s="394"/>
      <c r="Y72" s="395"/>
      <c r="Z72" s="395"/>
      <c r="AA72" s="396"/>
      <c r="AB72" s="364"/>
      <c r="AC72" s="355"/>
      <c r="AD72" s="355"/>
      <c r="AE72" s="356"/>
      <c r="AF72" s="365"/>
      <c r="AG72" s="365"/>
      <c r="AH72" s="365"/>
      <c r="AI72" s="365"/>
      <c r="AJ72" s="365"/>
      <c r="AK72" s="365"/>
      <c r="AL72" s="365"/>
      <c r="AM72" s="365"/>
      <c r="AN72" s="365"/>
      <c r="AO72" s="365"/>
      <c r="AP72" s="365"/>
      <c r="AQ72" s="365"/>
      <c r="AR72" s="358"/>
      <c r="AS72" s="358"/>
      <c r="AT72" s="359"/>
      <c r="AU72" s="359"/>
      <c r="AV72" s="359"/>
      <c r="AW72" s="359"/>
      <c r="AX72" s="359"/>
      <c r="AY72" s="359"/>
      <c r="AZ72" s="359"/>
      <c r="BA72" s="359"/>
      <c r="BB72" s="364"/>
      <c r="BC72" s="364"/>
      <c r="BD72" s="355"/>
      <c r="BE72" s="355"/>
    </row>
    <row r="73" spans="1:57" ht="56.25" x14ac:dyDescent="0.2">
      <c r="A73" s="341">
        <v>62</v>
      </c>
      <c r="B73" s="342">
        <v>1</v>
      </c>
      <c r="C73" s="368"/>
      <c r="D73" s="370" t="s">
        <v>192</v>
      </c>
      <c r="E73" s="344" t="s">
        <v>49</v>
      </c>
      <c r="F73" s="383"/>
      <c r="G73" s="383"/>
      <c r="H73" s="359"/>
      <c r="I73" s="359"/>
      <c r="J73" s="403"/>
      <c r="K73" s="348"/>
      <c r="L73" s="348"/>
      <c r="M73" s="348"/>
      <c r="N73" s="348"/>
      <c r="O73" s="348"/>
      <c r="P73" s="349"/>
      <c r="Q73" s="349"/>
      <c r="R73" s="367"/>
      <c r="S73" s="495"/>
      <c r="T73" s="362">
        <v>62</v>
      </c>
      <c r="U73" s="374" t="s">
        <v>193</v>
      </c>
      <c r="V73" s="363" t="s">
        <v>49</v>
      </c>
      <c r="W73" s="383"/>
      <c r="X73" s="383"/>
      <c r="Y73" s="359"/>
      <c r="Z73" s="359"/>
      <c r="AA73" s="403"/>
      <c r="AB73" s="364"/>
      <c r="AC73" s="355"/>
      <c r="AD73" s="355"/>
      <c r="AE73" s="356"/>
      <c r="AF73" s="365"/>
      <c r="AG73" s="365"/>
      <c r="AH73" s="365"/>
      <c r="AI73" s="365"/>
      <c r="AJ73" s="365"/>
      <c r="AK73" s="365"/>
      <c r="AL73" s="365"/>
      <c r="AM73" s="365"/>
      <c r="AN73" s="365"/>
      <c r="AO73" s="365"/>
      <c r="AP73" s="365"/>
      <c r="AQ73" s="365"/>
      <c r="AR73" s="358"/>
      <c r="AS73" s="358"/>
      <c r="AT73" s="359"/>
      <c r="AU73" s="359"/>
      <c r="AV73" s="359"/>
      <c r="AW73" s="359"/>
      <c r="AX73" s="359"/>
      <c r="AY73" s="359"/>
      <c r="AZ73" s="359"/>
      <c r="BA73" s="359"/>
      <c r="BB73" s="364"/>
      <c r="BC73" s="364"/>
      <c r="BD73" s="355"/>
      <c r="BE73" s="355"/>
    </row>
    <row r="74" spans="1:57" x14ac:dyDescent="0.2">
      <c r="A74" s="341">
        <v>63</v>
      </c>
      <c r="B74" s="342">
        <v>1</v>
      </c>
      <c r="C74" s="368"/>
      <c r="D74" s="370"/>
      <c r="E74" s="344" t="s">
        <v>50</v>
      </c>
      <c r="F74" s="383"/>
      <c r="G74" s="383"/>
      <c r="H74" s="359"/>
      <c r="I74" s="359"/>
      <c r="J74" s="384"/>
      <c r="K74" s="348"/>
      <c r="L74" s="348"/>
      <c r="M74" s="348"/>
      <c r="N74" s="348"/>
      <c r="O74" s="348"/>
      <c r="P74" s="349"/>
      <c r="Q74" s="349"/>
      <c r="R74" s="367"/>
      <c r="S74" s="495"/>
      <c r="T74" s="362">
        <v>63</v>
      </c>
      <c r="U74" s="374"/>
      <c r="V74" s="363" t="s">
        <v>50</v>
      </c>
      <c r="W74" s="383"/>
      <c r="X74" s="383"/>
      <c r="Y74" s="359"/>
      <c r="Z74" s="359"/>
      <c r="AA74" s="384"/>
      <c r="AB74" s="364"/>
      <c r="AC74" s="355"/>
      <c r="AD74" s="355"/>
      <c r="AE74" s="356"/>
      <c r="AF74" s="365"/>
      <c r="AG74" s="365"/>
      <c r="AH74" s="365"/>
      <c r="AI74" s="365"/>
      <c r="AJ74" s="365"/>
      <c r="AK74" s="365"/>
      <c r="AL74" s="365"/>
      <c r="AM74" s="365"/>
      <c r="AN74" s="365"/>
      <c r="AO74" s="365"/>
      <c r="AP74" s="365"/>
      <c r="AQ74" s="365"/>
      <c r="AR74" s="358"/>
      <c r="AS74" s="358"/>
      <c r="AT74" s="359"/>
      <c r="AU74" s="359"/>
      <c r="AV74" s="359"/>
      <c r="AW74" s="359"/>
      <c r="AX74" s="359"/>
      <c r="AY74" s="359"/>
      <c r="AZ74" s="359"/>
      <c r="BA74" s="359"/>
      <c r="BB74" s="364"/>
      <c r="BC74" s="364"/>
      <c r="BD74" s="355"/>
      <c r="BE74" s="355"/>
    </row>
    <row r="75" spans="1:57" ht="33.75" x14ac:dyDescent="0.2">
      <c r="A75" s="341">
        <v>64</v>
      </c>
      <c r="B75" s="385"/>
      <c r="C75" s="379"/>
      <c r="D75" s="404" t="s">
        <v>88</v>
      </c>
      <c r="E75" s="344"/>
      <c r="F75" s="387"/>
      <c r="G75" s="387"/>
      <c r="H75" s="388"/>
      <c r="I75" s="388"/>
      <c r="J75" s="389"/>
      <c r="K75" s="388"/>
      <c r="L75" s="388"/>
      <c r="M75" s="388"/>
      <c r="N75" s="388"/>
      <c r="O75" s="389"/>
      <c r="P75" s="389"/>
      <c r="Q75" s="389"/>
      <c r="R75" s="367"/>
      <c r="S75" s="495"/>
      <c r="T75" s="362">
        <v>64</v>
      </c>
      <c r="U75" s="405" t="s">
        <v>88</v>
      </c>
      <c r="V75" s="388"/>
      <c r="W75" s="387"/>
      <c r="X75" s="387"/>
      <c r="Y75" s="388"/>
      <c r="Z75" s="388"/>
      <c r="AA75" s="389"/>
      <c r="AB75" s="388"/>
      <c r="AC75" s="388"/>
      <c r="AD75" s="388"/>
      <c r="AE75" s="388"/>
      <c r="AF75" s="388"/>
      <c r="AG75" s="388"/>
      <c r="AH75" s="388"/>
      <c r="AI75" s="388"/>
      <c r="AJ75" s="388"/>
      <c r="AK75" s="388"/>
      <c r="AL75" s="388"/>
      <c r="AM75" s="388"/>
      <c r="AN75" s="388"/>
      <c r="AO75" s="388"/>
      <c r="AP75" s="388"/>
      <c r="AQ75" s="388"/>
      <c r="AR75" s="391"/>
      <c r="AS75" s="391"/>
      <c r="AT75" s="388"/>
      <c r="AU75" s="388"/>
      <c r="AV75" s="388"/>
      <c r="AW75" s="388"/>
      <c r="AX75" s="388"/>
      <c r="AY75" s="388"/>
      <c r="AZ75" s="388"/>
      <c r="BA75" s="388"/>
      <c r="BB75" s="388"/>
      <c r="BC75" s="388"/>
      <c r="BD75" s="388"/>
      <c r="BE75" s="388"/>
    </row>
    <row r="76" spans="1:57" ht="67.5" x14ac:dyDescent="0.2">
      <c r="A76" s="341">
        <v>65</v>
      </c>
      <c r="B76" s="342">
        <v>0.5</v>
      </c>
      <c r="C76" s="379"/>
      <c r="D76" s="406" t="s">
        <v>89</v>
      </c>
      <c r="E76" s="344" t="s">
        <v>49</v>
      </c>
      <c r="F76" s="383">
        <v>40</v>
      </c>
      <c r="G76" s="383">
        <v>40</v>
      </c>
      <c r="H76" s="359">
        <f>G76*100/F76</f>
        <v>100</v>
      </c>
      <c r="I76" s="359">
        <v>1</v>
      </c>
      <c r="J76" s="384">
        <f>I76*G76</f>
        <v>40</v>
      </c>
      <c r="K76" s="348">
        <f>J76*B76</f>
        <v>20</v>
      </c>
      <c r="L76" s="348">
        <f>B76*7960</f>
        <v>3980</v>
      </c>
      <c r="M76" s="348">
        <f>L76*J76</f>
        <v>159200</v>
      </c>
      <c r="N76" s="348"/>
      <c r="O76" s="348"/>
      <c r="P76" s="349">
        <f>K76+N76</f>
        <v>20</v>
      </c>
      <c r="Q76" s="349">
        <f>M76+P76</f>
        <v>159220</v>
      </c>
      <c r="R76" s="367"/>
      <c r="S76" s="495"/>
      <c r="T76" s="362">
        <v>65</v>
      </c>
      <c r="U76" s="407" t="s">
        <v>89</v>
      </c>
      <c r="V76" s="363" t="s">
        <v>49</v>
      </c>
      <c r="W76" s="383">
        <v>40</v>
      </c>
      <c r="X76" s="383">
        <v>40</v>
      </c>
      <c r="Y76" s="359">
        <v>100</v>
      </c>
      <c r="Z76" s="359">
        <v>1</v>
      </c>
      <c r="AA76" s="384">
        <v>40</v>
      </c>
      <c r="AB76" s="364"/>
      <c r="AC76" s="355">
        <f t="shared" ref="AC76:AD79" si="1">AF76+AH76+AJ76+AL76+AN76+AP76+AR76+AT76+AV76+AX76+AZ76+BB76</f>
        <v>40</v>
      </c>
      <c r="AD76" s="355">
        <f t="shared" si="1"/>
        <v>0</v>
      </c>
      <c r="AE76" s="356">
        <f>AD76*100/AC76</f>
        <v>0</v>
      </c>
      <c r="AF76" s="365"/>
      <c r="AG76" s="365"/>
      <c r="AH76" s="365"/>
      <c r="AI76" s="365"/>
      <c r="AJ76" s="365"/>
      <c r="AK76" s="365"/>
      <c r="AL76" s="365"/>
      <c r="AM76" s="365"/>
      <c r="AN76" s="365"/>
      <c r="AO76" s="365"/>
      <c r="AP76" s="365"/>
      <c r="AQ76" s="365"/>
      <c r="AR76" s="358"/>
      <c r="AS76" s="358"/>
      <c r="AT76" s="359">
        <v>40</v>
      </c>
      <c r="AU76" s="359"/>
      <c r="AV76" s="359"/>
      <c r="AW76" s="359"/>
      <c r="AX76" s="359"/>
      <c r="AY76" s="359"/>
      <c r="AZ76" s="359"/>
      <c r="BA76" s="359"/>
      <c r="BB76" s="364"/>
      <c r="BC76" s="364"/>
      <c r="BD76" s="355">
        <f>AF76+AH76+AJ76+AL76+AN76+AP76+AR76+AT76+AV76+AX76+AZ76</f>
        <v>40</v>
      </c>
      <c r="BE76" s="355">
        <f>AG76+AI76+AK76+AM76+AO76+AQ76+AS76+AU76+AW76+AY76+BA76+BC76</f>
        <v>0</v>
      </c>
    </row>
    <row r="77" spans="1:57" x14ac:dyDescent="0.2">
      <c r="A77" s="341">
        <v>66</v>
      </c>
      <c r="B77" s="342">
        <v>0.5</v>
      </c>
      <c r="C77" s="379"/>
      <c r="D77" s="406"/>
      <c r="E77" s="344" t="s">
        <v>50</v>
      </c>
      <c r="F77" s="383">
        <v>10</v>
      </c>
      <c r="G77" s="383">
        <v>10</v>
      </c>
      <c r="H77" s="359">
        <f>G77*100/F77</f>
        <v>100</v>
      </c>
      <c r="I77" s="359">
        <v>1</v>
      </c>
      <c r="J77" s="384">
        <f>I77*G77</f>
        <v>10</v>
      </c>
      <c r="K77" s="348">
        <f>J77*B77</f>
        <v>5</v>
      </c>
      <c r="L77" s="348">
        <f>B77*7960</f>
        <v>3980</v>
      </c>
      <c r="M77" s="348">
        <f>L77*J77</f>
        <v>39800</v>
      </c>
      <c r="N77" s="348"/>
      <c r="O77" s="348"/>
      <c r="P77" s="349">
        <f>K77+N77</f>
        <v>5</v>
      </c>
      <c r="Q77" s="349">
        <f>M77+P77</f>
        <v>39805</v>
      </c>
      <c r="R77" s="367"/>
      <c r="S77" s="495"/>
      <c r="T77" s="362">
        <v>66</v>
      </c>
      <c r="U77" s="407"/>
      <c r="V77" s="363" t="s">
        <v>50</v>
      </c>
      <c r="W77" s="383">
        <v>10</v>
      </c>
      <c r="X77" s="383">
        <v>10</v>
      </c>
      <c r="Y77" s="359">
        <v>100</v>
      </c>
      <c r="Z77" s="359">
        <v>1</v>
      </c>
      <c r="AA77" s="384">
        <v>10</v>
      </c>
      <c r="AB77" s="364"/>
      <c r="AC77" s="355">
        <f t="shared" si="1"/>
        <v>10</v>
      </c>
      <c r="AD77" s="355">
        <f t="shared" si="1"/>
        <v>0</v>
      </c>
      <c r="AE77" s="356">
        <f>AD77*100/AC77</f>
        <v>0</v>
      </c>
      <c r="AF77" s="365"/>
      <c r="AG77" s="365"/>
      <c r="AH77" s="365"/>
      <c r="AI77" s="365"/>
      <c r="AJ77" s="365"/>
      <c r="AK77" s="365"/>
      <c r="AL77" s="365"/>
      <c r="AM77" s="365"/>
      <c r="AN77" s="365"/>
      <c r="AO77" s="365"/>
      <c r="AP77" s="365"/>
      <c r="AQ77" s="365"/>
      <c r="AR77" s="358"/>
      <c r="AS77" s="358"/>
      <c r="AT77" s="359">
        <v>10</v>
      </c>
      <c r="AU77" s="359"/>
      <c r="AV77" s="359"/>
      <c r="AW77" s="359"/>
      <c r="AX77" s="359"/>
      <c r="AY77" s="359"/>
      <c r="AZ77" s="359"/>
      <c r="BA77" s="359"/>
      <c r="BB77" s="364"/>
      <c r="BC77" s="364"/>
      <c r="BD77" s="355">
        <f>AF77+AH77+AJ77+AL77+AN77+AP77+AR77+AT77+AV77+AX77+AZ77</f>
        <v>10</v>
      </c>
      <c r="BE77" s="355">
        <f>AG77+AI77+AK77+AM77+AO77+AQ77+AS77+AU77+AW77+AY77+BA77+BC77</f>
        <v>0</v>
      </c>
    </row>
    <row r="78" spans="1:57" ht="33.75" x14ac:dyDescent="0.2">
      <c r="A78" s="341">
        <v>67</v>
      </c>
      <c r="B78" s="342">
        <v>1</v>
      </c>
      <c r="C78" s="368"/>
      <c r="D78" s="409" t="s">
        <v>90</v>
      </c>
      <c r="E78" s="344" t="s">
        <v>49</v>
      </c>
      <c r="F78" s="383">
        <v>2</v>
      </c>
      <c r="G78" s="383">
        <v>2</v>
      </c>
      <c r="H78" s="359">
        <f>G78*100/F78</f>
        <v>100</v>
      </c>
      <c r="I78" s="359">
        <v>2</v>
      </c>
      <c r="J78" s="384">
        <f>I78*G78</f>
        <v>4</v>
      </c>
      <c r="K78" s="348">
        <f>J78*B78</f>
        <v>4</v>
      </c>
      <c r="L78" s="348">
        <f>B78*7960</f>
        <v>7960</v>
      </c>
      <c r="M78" s="348">
        <f>L78*J78</f>
        <v>31840</v>
      </c>
      <c r="N78" s="348"/>
      <c r="O78" s="348"/>
      <c r="P78" s="349">
        <f>K78+N78</f>
        <v>4</v>
      </c>
      <c r="Q78" s="349">
        <f>M78+P78</f>
        <v>31844</v>
      </c>
      <c r="R78" s="367"/>
      <c r="S78" s="495"/>
      <c r="T78" s="362">
        <v>67</v>
      </c>
      <c r="U78" s="399" t="s">
        <v>90</v>
      </c>
      <c r="V78" s="363" t="s">
        <v>49</v>
      </c>
      <c r="W78" s="383">
        <v>2</v>
      </c>
      <c r="X78" s="383">
        <v>2</v>
      </c>
      <c r="Y78" s="359">
        <v>100</v>
      </c>
      <c r="Z78" s="359">
        <v>2</v>
      </c>
      <c r="AA78" s="384">
        <v>4</v>
      </c>
      <c r="AB78" s="364"/>
      <c r="AC78" s="355">
        <f t="shared" si="1"/>
        <v>4</v>
      </c>
      <c r="AD78" s="355">
        <f t="shared" si="1"/>
        <v>0</v>
      </c>
      <c r="AE78" s="356">
        <f>AD78*100/AC78</f>
        <v>0</v>
      </c>
      <c r="AF78" s="365"/>
      <c r="AG78" s="365"/>
      <c r="AH78" s="365"/>
      <c r="AI78" s="365"/>
      <c r="AJ78" s="365"/>
      <c r="AK78" s="365"/>
      <c r="AL78" s="365"/>
      <c r="AM78" s="365"/>
      <c r="AN78" s="365"/>
      <c r="AO78" s="365"/>
      <c r="AP78" s="365"/>
      <c r="AQ78" s="365"/>
      <c r="AR78" s="358"/>
      <c r="AS78" s="358"/>
      <c r="AT78" s="359"/>
      <c r="AU78" s="359"/>
      <c r="AV78" s="359">
        <v>2</v>
      </c>
      <c r="AW78" s="359"/>
      <c r="AX78" s="359">
        <v>2</v>
      </c>
      <c r="AY78" s="359"/>
      <c r="AZ78" s="359"/>
      <c r="BA78" s="359"/>
      <c r="BB78" s="364"/>
      <c r="BC78" s="364"/>
      <c r="BD78" s="355">
        <f>AF78+AH78+AJ78+AL78+AN78+AP78+AR78+AT78+AV78+AX78+AZ78</f>
        <v>4</v>
      </c>
      <c r="BE78" s="355">
        <f>AG78+AI78+AK78+AM78+AO78+AQ78+AS78+AU78+AW78+AY78+BA78+BC78</f>
        <v>0</v>
      </c>
    </row>
    <row r="79" spans="1:57" x14ac:dyDescent="0.2">
      <c r="A79" s="341">
        <v>68</v>
      </c>
      <c r="B79" s="342">
        <v>1</v>
      </c>
      <c r="C79" s="360">
        <v>68</v>
      </c>
      <c r="D79" s="409"/>
      <c r="E79" s="344" t="s">
        <v>50</v>
      </c>
      <c r="F79" s="383">
        <v>14</v>
      </c>
      <c r="G79" s="383">
        <v>7</v>
      </c>
      <c r="H79" s="359">
        <f>G79*100/F79</f>
        <v>50</v>
      </c>
      <c r="I79" s="359">
        <v>2</v>
      </c>
      <c r="J79" s="384">
        <f>I79*G79</f>
        <v>14</v>
      </c>
      <c r="K79" s="348">
        <f>J79*B79</f>
        <v>14</v>
      </c>
      <c r="L79" s="348">
        <f>B79*7960</f>
        <v>7960</v>
      </c>
      <c r="M79" s="348">
        <f>L79*J79</f>
        <v>111440</v>
      </c>
      <c r="N79" s="348">
        <f>C79+J79</f>
        <v>82</v>
      </c>
      <c r="O79" s="348">
        <f>N79*7960</f>
        <v>652720</v>
      </c>
      <c r="P79" s="349">
        <f>K79+N79</f>
        <v>96</v>
      </c>
      <c r="Q79" s="349">
        <f>M79+P79</f>
        <v>111536</v>
      </c>
      <c r="R79" s="367"/>
      <c r="S79" s="495"/>
      <c r="T79" s="362">
        <v>68</v>
      </c>
      <c r="U79" s="399"/>
      <c r="V79" s="363" t="s">
        <v>50</v>
      </c>
      <c r="W79" s="383">
        <v>14</v>
      </c>
      <c r="X79" s="383">
        <v>7</v>
      </c>
      <c r="Y79" s="359">
        <v>50</v>
      </c>
      <c r="Z79" s="359">
        <v>2</v>
      </c>
      <c r="AA79" s="384">
        <v>14</v>
      </c>
      <c r="AB79" s="364"/>
      <c r="AC79" s="355">
        <f t="shared" si="1"/>
        <v>14</v>
      </c>
      <c r="AD79" s="355">
        <f t="shared" si="1"/>
        <v>0</v>
      </c>
      <c r="AE79" s="356">
        <f>AD79*100/AC79</f>
        <v>0</v>
      </c>
      <c r="AF79" s="365"/>
      <c r="AG79" s="365"/>
      <c r="AH79" s="365"/>
      <c r="AI79" s="365"/>
      <c r="AJ79" s="365"/>
      <c r="AK79" s="365"/>
      <c r="AL79" s="365"/>
      <c r="AM79" s="365"/>
      <c r="AN79" s="365"/>
      <c r="AO79" s="365"/>
      <c r="AP79" s="365"/>
      <c r="AQ79" s="365"/>
      <c r="AR79" s="358"/>
      <c r="AS79" s="358"/>
      <c r="AT79" s="359"/>
      <c r="AU79" s="359"/>
      <c r="AV79" s="359">
        <v>7</v>
      </c>
      <c r="AW79" s="359"/>
      <c r="AX79" s="359">
        <v>7</v>
      </c>
      <c r="AY79" s="359"/>
      <c r="AZ79" s="359"/>
      <c r="BA79" s="359"/>
      <c r="BB79" s="364"/>
      <c r="BC79" s="364"/>
      <c r="BD79" s="355">
        <f>AF79+AH79+AJ79+AL79+AN79+AP79+AR79+AT79+AV79+AX79+AZ79</f>
        <v>14</v>
      </c>
      <c r="BE79" s="355">
        <f>AG79+AI79+AK79+AM79+AO79+AQ79+AS79+AU79+AW79+AY79+BA79+BC79</f>
        <v>0</v>
      </c>
    </row>
    <row r="80" spans="1:57" ht="123.75" x14ac:dyDescent="0.2">
      <c r="A80" s="341">
        <v>69</v>
      </c>
      <c r="B80" s="342">
        <v>2</v>
      </c>
      <c r="C80" s="368"/>
      <c r="D80" s="370" t="s">
        <v>91</v>
      </c>
      <c r="E80" s="344" t="s">
        <v>49</v>
      </c>
      <c r="F80" s="383"/>
      <c r="G80" s="383"/>
      <c r="H80" s="359"/>
      <c r="I80" s="359"/>
      <c r="J80" s="384"/>
      <c r="K80" s="348"/>
      <c r="L80" s="348"/>
      <c r="M80" s="348"/>
      <c r="N80" s="348"/>
      <c r="O80" s="348"/>
      <c r="P80" s="349"/>
      <c r="Q80" s="349"/>
      <c r="R80" s="367"/>
      <c r="S80" s="495"/>
      <c r="T80" s="362">
        <v>69</v>
      </c>
      <c r="U80" s="399" t="s">
        <v>91</v>
      </c>
      <c r="V80" s="363" t="s">
        <v>49</v>
      </c>
      <c r="W80" s="383"/>
      <c r="X80" s="383"/>
      <c r="Y80" s="359"/>
      <c r="Z80" s="359"/>
      <c r="AA80" s="384"/>
      <c r="AB80" s="364"/>
      <c r="AC80" s="355"/>
      <c r="AD80" s="355"/>
      <c r="AE80" s="356"/>
      <c r="AF80" s="365"/>
      <c r="AG80" s="365"/>
      <c r="AH80" s="365"/>
      <c r="AI80" s="365"/>
      <c r="AJ80" s="365"/>
      <c r="AK80" s="365"/>
      <c r="AL80" s="365"/>
      <c r="AM80" s="365"/>
      <c r="AN80" s="365"/>
      <c r="AO80" s="365"/>
      <c r="AP80" s="365"/>
      <c r="AQ80" s="365"/>
      <c r="AR80" s="358"/>
      <c r="AS80" s="358"/>
      <c r="AT80" s="359"/>
      <c r="AU80" s="359"/>
      <c r="AV80" s="359"/>
      <c r="AW80" s="359"/>
      <c r="AX80" s="359"/>
      <c r="AY80" s="359"/>
      <c r="AZ80" s="359"/>
      <c r="BA80" s="359"/>
      <c r="BB80" s="364"/>
      <c r="BC80" s="364"/>
      <c r="BD80" s="355"/>
      <c r="BE80" s="355"/>
    </row>
    <row r="81" spans="1:57" x14ac:dyDescent="0.2">
      <c r="A81" s="341">
        <v>70</v>
      </c>
      <c r="B81" s="342">
        <v>2</v>
      </c>
      <c r="C81" s="368"/>
      <c r="D81" s="370"/>
      <c r="E81" s="344" t="s">
        <v>50</v>
      </c>
      <c r="F81" s="383"/>
      <c r="G81" s="383"/>
      <c r="H81" s="359"/>
      <c r="I81" s="359"/>
      <c r="J81" s="384"/>
      <c r="K81" s="348"/>
      <c r="L81" s="348"/>
      <c r="M81" s="348"/>
      <c r="N81" s="348"/>
      <c r="O81" s="348"/>
      <c r="P81" s="349"/>
      <c r="Q81" s="349"/>
      <c r="R81" s="367"/>
      <c r="S81" s="495"/>
      <c r="T81" s="362">
        <v>70</v>
      </c>
      <c r="U81" s="399"/>
      <c r="V81" s="363" t="s">
        <v>50</v>
      </c>
      <c r="W81" s="383"/>
      <c r="X81" s="383"/>
      <c r="Y81" s="359"/>
      <c r="Z81" s="359"/>
      <c r="AA81" s="384"/>
      <c r="AB81" s="364"/>
      <c r="AC81" s="355"/>
      <c r="AD81" s="355"/>
      <c r="AE81" s="356"/>
      <c r="AF81" s="365"/>
      <c r="AG81" s="365"/>
      <c r="AH81" s="365"/>
      <c r="AI81" s="365"/>
      <c r="AJ81" s="365"/>
      <c r="AK81" s="365"/>
      <c r="AL81" s="365"/>
      <c r="AM81" s="365"/>
      <c r="AN81" s="365"/>
      <c r="AO81" s="365"/>
      <c r="AP81" s="365"/>
      <c r="AQ81" s="365"/>
      <c r="AR81" s="358"/>
      <c r="AS81" s="358"/>
      <c r="AT81" s="359"/>
      <c r="AU81" s="359"/>
      <c r="AV81" s="359"/>
      <c r="AW81" s="359"/>
      <c r="AX81" s="359"/>
      <c r="AY81" s="359"/>
      <c r="AZ81" s="359"/>
      <c r="BA81" s="359"/>
      <c r="BB81" s="364"/>
      <c r="BC81" s="364"/>
      <c r="BD81" s="355"/>
      <c r="BE81" s="355"/>
    </row>
    <row r="82" spans="1:57" ht="33.75" x14ac:dyDescent="0.2">
      <c r="A82" s="341">
        <v>71</v>
      </c>
      <c r="B82" s="342">
        <v>1</v>
      </c>
      <c r="C82" s="368"/>
      <c r="D82" s="409" t="s">
        <v>92</v>
      </c>
      <c r="E82" s="344" t="s">
        <v>49</v>
      </c>
      <c r="F82" s="394"/>
      <c r="G82" s="394"/>
      <c r="H82" s="395"/>
      <c r="I82" s="395"/>
      <c r="J82" s="396"/>
      <c r="K82" s="397"/>
      <c r="L82" s="397"/>
      <c r="M82" s="397"/>
      <c r="N82" s="397"/>
      <c r="O82" s="397"/>
      <c r="P82" s="398"/>
      <c r="Q82" s="398"/>
      <c r="R82" s="367"/>
      <c r="S82" s="495"/>
      <c r="T82" s="362">
        <v>71</v>
      </c>
      <c r="U82" s="374" t="s">
        <v>92</v>
      </c>
      <c r="V82" s="363" t="s">
        <v>49</v>
      </c>
      <c r="W82" s="394"/>
      <c r="X82" s="394"/>
      <c r="Y82" s="395"/>
      <c r="Z82" s="395"/>
      <c r="AA82" s="396"/>
      <c r="AB82" s="364"/>
      <c r="AC82" s="355"/>
      <c r="AD82" s="355"/>
      <c r="AE82" s="356"/>
      <c r="AF82" s="365"/>
      <c r="AG82" s="365"/>
      <c r="AH82" s="365"/>
      <c r="AI82" s="365"/>
      <c r="AJ82" s="365"/>
      <c r="AK82" s="365"/>
      <c r="AL82" s="365"/>
      <c r="AM82" s="365"/>
      <c r="AN82" s="365"/>
      <c r="AO82" s="365"/>
      <c r="AP82" s="365"/>
      <c r="AQ82" s="365"/>
      <c r="AR82" s="358"/>
      <c r="AS82" s="358"/>
      <c r="AT82" s="359"/>
      <c r="AU82" s="359"/>
      <c r="AV82" s="359"/>
      <c r="AW82" s="359"/>
      <c r="AX82" s="359"/>
      <c r="AY82" s="359"/>
      <c r="AZ82" s="359"/>
      <c r="BA82" s="359"/>
      <c r="BB82" s="364"/>
      <c r="BC82" s="364"/>
      <c r="BD82" s="355"/>
      <c r="BE82" s="355"/>
    </row>
    <row r="83" spans="1:57" x14ac:dyDescent="0.2">
      <c r="A83" s="341">
        <v>72</v>
      </c>
      <c r="B83" s="342">
        <v>1</v>
      </c>
      <c r="C83" s="368"/>
      <c r="D83" s="409"/>
      <c r="E83" s="344" t="s">
        <v>50</v>
      </c>
      <c r="F83" s="383"/>
      <c r="G83" s="383"/>
      <c r="H83" s="359"/>
      <c r="I83" s="359"/>
      <c r="J83" s="384"/>
      <c r="K83" s="348"/>
      <c r="L83" s="348"/>
      <c r="M83" s="348"/>
      <c r="N83" s="348"/>
      <c r="O83" s="348"/>
      <c r="P83" s="349"/>
      <c r="Q83" s="349"/>
      <c r="R83" s="367"/>
      <c r="S83" s="495"/>
      <c r="T83" s="362">
        <v>72</v>
      </c>
      <c r="U83" s="374"/>
      <c r="V83" s="363" t="s">
        <v>50</v>
      </c>
      <c r="W83" s="383"/>
      <c r="X83" s="383"/>
      <c r="Y83" s="359"/>
      <c r="Z83" s="359"/>
      <c r="AA83" s="384"/>
      <c r="AB83" s="364"/>
      <c r="AC83" s="355"/>
      <c r="AD83" s="355"/>
      <c r="AE83" s="356"/>
      <c r="AF83" s="365"/>
      <c r="AG83" s="365"/>
      <c r="AH83" s="365"/>
      <c r="AI83" s="365"/>
      <c r="AJ83" s="365"/>
      <c r="AK83" s="365"/>
      <c r="AL83" s="365"/>
      <c r="AM83" s="365"/>
      <c r="AN83" s="365"/>
      <c r="AO83" s="365"/>
      <c r="AP83" s="365"/>
      <c r="AQ83" s="365"/>
      <c r="AR83" s="358"/>
      <c r="AS83" s="358"/>
      <c r="AT83" s="359"/>
      <c r="AU83" s="359"/>
      <c r="AV83" s="359"/>
      <c r="AW83" s="359"/>
      <c r="AX83" s="359"/>
      <c r="AY83" s="359"/>
      <c r="AZ83" s="359"/>
      <c r="BA83" s="359"/>
      <c r="BB83" s="364"/>
      <c r="BC83" s="364"/>
      <c r="BD83" s="355"/>
      <c r="BE83" s="355"/>
    </row>
    <row r="84" spans="1:57" ht="56.25" x14ac:dyDescent="0.2">
      <c r="A84" s="341">
        <v>73</v>
      </c>
      <c r="B84" s="342">
        <v>1</v>
      </c>
      <c r="C84" s="368"/>
      <c r="D84" s="370" t="s">
        <v>194</v>
      </c>
      <c r="E84" s="344" t="s">
        <v>49</v>
      </c>
      <c r="F84" s="383">
        <v>2</v>
      </c>
      <c r="G84" s="383">
        <v>2</v>
      </c>
      <c r="H84" s="359">
        <f>G84*100/F84</f>
        <v>100</v>
      </c>
      <c r="I84" s="359">
        <v>2</v>
      </c>
      <c r="J84" s="384">
        <f>I84*G84</f>
        <v>4</v>
      </c>
      <c r="K84" s="348">
        <f>J84*B84</f>
        <v>4</v>
      </c>
      <c r="L84" s="348">
        <f>B84*7960</f>
        <v>7960</v>
      </c>
      <c r="M84" s="348">
        <f>L84*J84</f>
        <v>31840</v>
      </c>
      <c r="N84" s="348"/>
      <c r="O84" s="348"/>
      <c r="P84" s="349">
        <f>K84+N84</f>
        <v>4</v>
      </c>
      <c r="Q84" s="349">
        <f>M84+P84</f>
        <v>31844</v>
      </c>
      <c r="R84" s="367"/>
      <c r="S84" s="495"/>
      <c r="T84" s="362">
        <v>73</v>
      </c>
      <c r="U84" s="374" t="s">
        <v>194</v>
      </c>
      <c r="V84" s="363" t="s">
        <v>49</v>
      </c>
      <c r="W84" s="383">
        <v>2</v>
      </c>
      <c r="X84" s="383">
        <v>2</v>
      </c>
      <c r="Y84" s="359">
        <v>100</v>
      </c>
      <c r="Z84" s="359">
        <v>2</v>
      </c>
      <c r="AA84" s="384">
        <v>4</v>
      </c>
      <c r="AB84" s="364"/>
      <c r="AC84" s="355">
        <f>AF84+AH84+AJ84+AL84+AN84+AP84+AR84+AT84+AV84+AX84+AZ84+BB84</f>
        <v>4</v>
      </c>
      <c r="AD84" s="355">
        <f>AG84+AI84+AK84+AM84+AO84+AQ84+AS84+AU84+AW84+AY84+BA84+BC84</f>
        <v>0</v>
      </c>
      <c r="AE84" s="356">
        <f>AD84*100/AC84</f>
        <v>0</v>
      </c>
      <c r="AF84" s="365"/>
      <c r="AG84" s="365"/>
      <c r="AH84" s="365"/>
      <c r="AI84" s="365"/>
      <c r="AJ84" s="365"/>
      <c r="AK84" s="365"/>
      <c r="AL84" s="365"/>
      <c r="AM84" s="365"/>
      <c r="AN84" s="365"/>
      <c r="AO84" s="365"/>
      <c r="AP84" s="365"/>
      <c r="AQ84" s="365"/>
      <c r="AR84" s="358"/>
      <c r="AS84" s="358"/>
      <c r="AT84" s="359"/>
      <c r="AU84" s="359"/>
      <c r="AV84" s="359">
        <v>2</v>
      </c>
      <c r="AW84" s="359"/>
      <c r="AX84" s="359">
        <v>2</v>
      </c>
      <c r="AY84" s="359"/>
      <c r="AZ84" s="359"/>
      <c r="BA84" s="359"/>
      <c r="BB84" s="364"/>
      <c r="BC84" s="364"/>
      <c r="BD84" s="355">
        <f>AF84+AH84+AJ84+AL84+AN84+AP84+AR84+AT84+AV84+AX84+AZ84</f>
        <v>4</v>
      </c>
      <c r="BE84" s="355">
        <f>AG84+AI84+AK84+AM84+AO84+AQ84+AS84+AU84+AW84+AY84+BA84+BC84</f>
        <v>0</v>
      </c>
    </row>
    <row r="85" spans="1:57" x14ac:dyDescent="0.2">
      <c r="A85" s="341">
        <v>74</v>
      </c>
      <c r="B85" s="342">
        <v>1</v>
      </c>
      <c r="C85" s="375"/>
      <c r="D85" s="370"/>
      <c r="E85" s="344" t="s">
        <v>50</v>
      </c>
      <c r="F85" s="383"/>
      <c r="G85" s="383"/>
      <c r="H85" s="359"/>
      <c r="I85" s="359"/>
      <c r="J85" s="384"/>
      <c r="K85" s="348"/>
      <c r="L85" s="348"/>
      <c r="M85" s="348"/>
      <c r="N85" s="348"/>
      <c r="O85" s="348"/>
      <c r="P85" s="349"/>
      <c r="Q85" s="349"/>
      <c r="R85" s="367"/>
      <c r="S85" s="495"/>
      <c r="T85" s="362">
        <v>74</v>
      </c>
      <c r="U85" s="374"/>
      <c r="V85" s="363" t="s">
        <v>50</v>
      </c>
      <c r="W85" s="383"/>
      <c r="X85" s="383"/>
      <c r="Y85" s="359"/>
      <c r="Z85" s="359"/>
      <c r="AA85" s="384"/>
      <c r="AB85" s="364"/>
      <c r="AC85" s="355"/>
      <c r="AD85" s="355"/>
      <c r="AE85" s="356"/>
      <c r="AF85" s="365"/>
      <c r="AG85" s="365"/>
      <c r="AH85" s="365"/>
      <c r="AI85" s="365"/>
      <c r="AJ85" s="365"/>
      <c r="AK85" s="365"/>
      <c r="AL85" s="365"/>
      <c r="AM85" s="365"/>
      <c r="AN85" s="365"/>
      <c r="AO85" s="365"/>
      <c r="AP85" s="365"/>
      <c r="AQ85" s="365"/>
      <c r="AR85" s="358"/>
      <c r="AS85" s="358"/>
      <c r="AT85" s="359"/>
      <c r="AU85" s="359"/>
      <c r="AV85" s="359"/>
      <c r="AW85" s="359"/>
      <c r="AX85" s="359"/>
      <c r="AY85" s="359"/>
      <c r="AZ85" s="359"/>
      <c r="BA85" s="359"/>
      <c r="BB85" s="364"/>
      <c r="BC85" s="364"/>
      <c r="BD85" s="355"/>
      <c r="BE85" s="355"/>
    </row>
    <row r="86" spans="1:57" ht="22.5" x14ac:dyDescent="0.2">
      <c r="A86" s="341">
        <v>75</v>
      </c>
      <c r="B86" s="342">
        <v>2</v>
      </c>
      <c r="C86" s="379"/>
      <c r="D86" s="370" t="s">
        <v>195</v>
      </c>
      <c r="E86" s="344" t="s">
        <v>49</v>
      </c>
      <c r="F86" s="383"/>
      <c r="G86" s="383"/>
      <c r="H86" s="359"/>
      <c r="I86" s="359"/>
      <c r="J86" s="384"/>
      <c r="K86" s="348"/>
      <c r="L86" s="348"/>
      <c r="M86" s="348"/>
      <c r="N86" s="348"/>
      <c r="O86" s="348"/>
      <c r="P86" s="349"/>
      <c r="Q86" s="349"/>
      <c r="R86" s="367"/>
      <c r="S86" s="495"/>
      <c r="T86" s="362">
        <v>75</v>
      </c>
      <c r="U86" s="374" t="s">
        <v>195</v>
      </c>
      <c r="V86" s="363" t="s">
        <v>49</v>
      </c>
      <c r="W86" s="383"/>
      <c r="X86" s="383"/>
      <c r="Y86" s="359"/>
      <c r="Z86" s="359"/>
      <c r="AA86" s="384"/>
      <c r="AB86" s="364"/>
      <c r="AC86" s="355"/>
      <c r="AD86" s="355"/>
      <c r="AE86" s="356"/>
      <c r="AF86" s="365"/>
      <c r="AG86" s="365"/>
      <c r="AH86" s="365"/>
      <c r="AI86" s="365"/>
      <c r="AJ86" s="365"/>
      <c r="AK86" s="365"/>
      <c r="AL86" s="365"/>
      <c r="AM86" s="365"/>
      <c r="AN86" s="365"/>
      <c r="AO86" s="365"/>
      <c r="AP86" s="365"/>
      <c r="AQ86" s="365"/>
      <c r="AR86" s="358"/>
      <c r="AS86" s="358"/>
      <c r="AT86" s="359"/>
      <c r="AU86" s="359"/>
      <c r="AV86" s="359"/>
      <c r="AW86" s="359"/>
      <c r="AX86" s="359"/>
      <c r="AY86" s="359"/>
      <c r="AZ86" s="359"/>
      <c r="BA86" s="359"/>
      <c r="BB86" s="364"/>
      <c r="BC86" s="364"/>
      <c r="BD86" s="355"/>
      <c r="BE86" s="355"/>
    </row>
    <row r="87" spans="1:57" x14ac:dyDescent="0.2">
      <c r="A87" s="341">
        <v>76</v>
      </c>
      <c r="B87" s="342">
        <v>2</v>
      </c>
      <c r="C87" s="379"/>
      <c r="D87" s="370"/>
      <c r="E87" s="344" t="s">
        <v>50</v>
      </c>
      <c r="F87" s="383"/>
      <c r="G87" s="383"/>
      <c r="H87" s="359"/>
      <c r="I87" s="359"/>
      <c r="J87" s="384"/>
      <c r="K87" s="348"/>
      <c r="L87" s="348"/>
      <c r="M87" s="348"/>
      <c r="N87" s="348"/>
      <c r="O87" s="348"/>
      <c r="P87" s="349"/>
      <c r="Q87" s="349"/>
      <c r="R87" s="367"/>
      <c r="S87" s="495"/>
      <c r="T87" s="362">
        <v>76</v>
      </c>
      <c r="U87" s="374"/>
      <c r="V87" s="363" t="s">
        <v>50</v>
      </c>
      <c r="W87" s="383"/>
      <c r="X87" s="383"/>
      <c r="Y87" s="359"/>
      <c r="Z87" s="359"/>
      <c r="AA87" s="384"/>
      <c r="AB87" s="364"/>
      <c r="AC87" s="355"/>
      <c r="AD87" s="355"/>
      <c r="AE87" s="356"/>
      <c r="AF87" s="365"/>
      <c r="AG87" s="365"/>
      <c r="AH87" s="365"/>
      <c r="AI87" s="365"/>
      <c r="AJ87" s="365"/>
      <c r="AK87" s="365"/>
      <c r="AL87" s="365"/>
      <c r="AM87" s="365"/>
      <c r="AN87" s="365"/>
      <c r="AO87" s="365"/>
      <c r="AP87" s="365"/>
      <c r="AQ87" s="365"/>
      <c r="AR87" s="358"/>
      <c r="AS87" s="358"/>
      <c r="AT87" s="359"/>
      <c r="AU87" s="359"/>
      <c r="AV87" s="359"/>
      <c r="AW87" s="359"/>
      <c r="AX87" s="359"/>
      <c r="AY87" s="359"/>
      <c r="AZ87" s="359"/>
      <c r="BA87" s="359"/>
      <c r="BB87" s="364"/>
      <c r="BC87" s="364"/>
      <c r="BD87" s="355"/>
      <c r="BE87" s="355"/>
    </row>
    <row r="88" spans="1:57" ht="78.75" x14ac:dyDescent="0.2">
      <c r="A88" s="341">
        <v>77</v>
      </c>
      <c r="B88" s="342">
        <v>8</v>
      </c>
      <c r="C88" s="368"/>
      <c r="D88" s="370" t="s">
        <v>196</v>
      </c>
      <c r="E88" s="344" t="s">
        <v>49</v>
      </c>
      <c r="F88" s="383"/>
      <c r="G88" s="383"/>
      <c r="H88" s="359"/>
      <c r="I88" s="359"/>
      <c r="J88" s="384"/>
      <c r="K88" s="348"/>
      <c r="L88" s="348"/>
      <c r="M88" s="348"/>
      <c r="N88" s="348"/>
      <c r="O88" s="348"/>
      <c r="P88" s="349"/>
      <c r="Q88" s="349"/>
      <c r="R88" s="367"/>
      <c r="S88" s="495"/>
      <c r="T88" s="362">
        <v>77</v>
      </c>
      <c r="U88" s="399" t="s">
        <v>196</v>
      </c>
      <c r="V88" s="363" t="s">
        <v>49</v>
      </c>
      <c r="W88" s="383"/>
      <c r="X88" s="383"/>
      <c r="Y88" s="359"/>
      <c r="Z88" s="359"/>
      <c r="AA88" s="384"/>
      <c r="AB88" s="364"/>
      <c r="AC88" s="355"/>
      <c r="AD88" s="355"/>
      <c r="AE88" s="356"/>
      <c r="AF88" s="365"/>
      <c r="AG88" s="365"/>
      <c r="AH88" s="365"/>
      <c r="AI88" s="365"/>
      <c r="AJ88" s="365"/>
      <c r="AK88" s="365"/>
      <c r="AL88" s="365"/>
      <c r="AM88" s="365"/>
      <c r="AN88" s="365"/>
      <c r="AO88" s="365"/>
      <c r="AP88" s="365"/>
      <c r="AQ88" s="365"/>
      <c r="AR88" s="358"/>
      <c r="AS88" s="358"/>
      <c r="AT88" s="359"/>
      <c r="AU88" s="359"/>
      <c r="AV88" s="359"/>
      <c r="AW88" s="359"/>
      <c r="AX88" s="359"/>
      <c r="AY88" s="359"/>
      <c r="AZ88" s="359"/>
      <c r="BA88" s="359"/>
      <c r="BB88" s="364"/>
      <c r="BC88" s="364"/>
      <c r="BD88" s="355"/>
      <c r="BE88" s="355"/>
    </row>
    <row r="89" spans="1:57" x14ac:dyDescent="0.2">
      <c r="A89" s="341">
        <v>78</v>
      </c>
      <c r="B89" s="342">
        <v>0.5</v>
      </c>
      <c r="C89" s="368"/>
      <c r="D89" s="370"/>
      <c r="E89" s="344" t="s">
        <v>50</v>
      </c>
      <c r="F89" s="383"/>
      <c r="G89" s="383"/>
      <c r="H89" s="359"/>
      <c r="I89" s="359"/>
      <c r="J89" s="384"/>
      <c r="K89" s="348"/>
      <c r="L89" s="348"/>
      <c r="M89" s="348"/>
      <c r="N89" s="348"/>
      <c r="O89" s="348"/>
      <c r="P89" s="349"/>
      <c r="Q89" s="349"/>
      <c r="R89" s="367"/>
      <c r="S89" s="495"/>
      <c r="T89" s="362">
        <v>78</v>
      </c>
      <c r="U89" s="399"/>
      <c r="V89" s="363" t="s">
        <v>50</v>
      </c>
      <c r="W89" s="383"/>
      <c r="X89" s="383"/>
      <c r="Y89" s="359"/>
      <c r="Z89" s="359"/>
      <c r="AA89" s="384"/>
      <c r="AB89" s="364"/>
      <c r="AC89" s="355"/>
      <c r="AD89" s="355"/>
      <c r="AE89" s="356"/>
      <c r="AF89" s="365"/>
      <c r="AG89" s="365"/>
      <c r="AH89" s="365"/>
      <c r="AI89" s="365"/>
      <c r="AJ89" s="365"/>
      <c r="AK89" s="365"/>
      <c r="AL89" s="365"/>
      <c r="AM89" s="365"/>
      <c r="AN89" s="365"/>
      <c r="AO89" s="365"/>
      <c r="AP89" s="365"/>
      <c r="AQ89" s="365"/>
      <c r="AR89" s="358"/>
      <c r="AS89" s="358"/>
      <c r="AT89" s="359"/>
      <c r="AU89" s="359"/>
      <c r="AV89" s="359"/>
      <c r="AW89" s="359"/>
      <c r="AX89" s="359"/>
      <c r="AY89" s="359"/>
      <c r="AZ89" s="359"/>
      <c r="BA89" s="359"/>
      <c r="BB89" s="364"/>
      <c r="BC89" s="364"/>
      <c r="BD89" s="355"/>
      <c r="BE89" s="355"/>
    </row>
    <row r="90" spans="1:57" ht="56.25" x14ac:dyDescent="0.2">
      <c r="A90" s="341">
        <v>79</v>
      </c>
      <c r="B90" s="342">
        <v>1</v>
      </c>
      <c r="C90" s="368"/>
      <c r="D90" s="370" t="s">
        <v>197</v>
      </c>
      <c r="E90" s="344" t="s">
        <v>49</v>
      </c>
      <c r="F90" s="383"/>
      <c r="G90" s="383"/>
      <c r="H90" s="359"/>
      <c r="I90" s="359"/>
      <c r="J90" s="384"/>
      <c r="K90" s="348"/>
      <c r="L90" s="348"/>
      <c r="M90" s="348"/>
      <c r="N90" s="348"/>
      <c r="O90" s="348"/>
      <c r="P90" s="349"/>
      <c r="Q90" s="349"/>
      <c r="R90" s="367"/>
      <c r="S90" s="495"/>
      <c r="T90" s="362">
        <v>79</v>
      </c>
      <c r="U90" s="374" t="s">
        <v>197</v>
      </c>
      <c r="V90" s="363" t="s">
        <v>49</v>
      </c>
      <c r="W90" s="383"/>
      <c r="X90" s="383"/>
      <c r="Y90" s="359"/>
      <c r="Z90" s="359"/>
      <c r="AA90" s="384"/>
      <c r="AB90" s="364"/>
      <c r="AC90" s="355"/>
      <c r="AD90" s="355"/>
      <c r="AE90" s="356"/>
      <c r="AF90" s="365"/>
      <c r="AG90" s="365"/>
      <c r="AH90" s="365"/>
      <c r="AI90" s="365"/>
      <c r="AJ90" s="365"/>
      <c r="AK90" s="365"/>
      <c r="AL90" s="365"/>
      <c r="AM90" s="365"/>
      <c r="AN90" s="365"/>
      <c r="AO90" s="365"/>
      <c r="AP90" s="365"/>
      <c r="AQ90" s="365"/>
      <c r="AR90" s="358"/>
      <c r="AS90" s="358"/>
      <c r="AT90" s="359"/>
      <c r="AU90" s="359"/>
      <c r="AV90" s="359"/>
      <c r="AW90" s="359"/>
      <c r="AX90" s="359"/>
      <c r="AY90" s="359"/>
      <c r="AZ90" s="359"/>
      <c r="BA90" s="359"/>
      <c r="BB90" s="364"/>
      <c r="BC90" s="364"/>
      <c r="BD90" s="355"/>
      <c r="BE90" s="355"/>
    </row>
    <row r="91" spans="1:57" x14ac:dyDescent="0.2">
      <c r="A91" s="341">
        <v>80</v>
      </c>
      <c r="B91" s="342">
        <v>1</v>
      </c>
      <c r="C91" s="368"/>
      <c r="D91" s="370"/>
      <c r="E91" s="344" t="s">
        <v>50</v>
      </c>
      <c r="F91" s="383"/>
      <c r="G91" s="383"/>
      <c r="H91" s="359"/>
      <c r="I91" s="359"/>
      <c r="J91" s="384"/>
      <c r="K91" s="348"/>
      <c r="L91" s="348"/>
      <c r="M91" s="348"/>
      <c r="N91" s="348"/>
      <c r="O91" s="348"/>
      <c r="P91" s="349"/>
      <c r="Q91" s="349"/>
      <c r="R91" s="367"/>
      <c r="S91" s="495"/>
      <c r="T91" s="362">
        <v>80</v>
      </c>
      <c r="U91" s="374"/>
      <c r="V91" s="363" t="s">
        <v>50</v>
      </c>
      <c r="W91" s="383"/>
      <c r="X91" s="383"/>
      <c r="Y91" s="359"/>
      <c r="Z91" s="359"/>
      <c r="AA91" s="384"/>
      <c r="AB91" s="364"/>
      <c r="AC91" s="355"/>
      <c r="AD91" s="355"/>
      <c r="AE91" s="356"/>
      <c r="AF91" s="365"/>
      <c r="AG91" s="365"/>
      <c r="AH91" s="365"/>
      <c r="AI91" s="365"/>
      <c r="AJ91" s="365"/>
      <c r="AK91" s="365"/>
      <c r="AL91" s="365"/>
      <c r="AM91" s="365"/>
      <c r="AN91" s="365"/>
      <c r="AO91" s="365"/>
      <c r="AP91" s="365"/>
      <c r="AQ91" s="365"/>
      <c r="AR91" s="358"/>
      <c r="AS91" s="358"/>
      <c r="AT91" s="359"/>
      <c r="AU91" s="359"/>
      <c r="AV91" s="359"/>
      <c r="AW91" s="359"/>
      <c r="AX91" s="359"/>
      <c r="AY91" s="359"/>
      <c r="AZ91" s="359"/>
      <c r="BA91" s="359"/>
      <c r="BB91" s="364"/>
      <c r="BC91" s="382"/>
      <c r="BD91" s="355"/>
      <c r="BE91" s="355"/>
    </row>
    <row r="92" spans="1:57" ht="90" x14ac:dyDescent="0.2">
      <c r="A92" s="341">
        <v>81</v>
      </c>
      <c r="B92" s="342">
        <v>2</v>
      </c>
      <c r="C92" s="368"/>
      <c r="D92" s="370" t="s">
        <v>97</v>
      </c>
      <c r="E92" s="344" t="s">
        <v>50</v>
      </c>
      <c r="F92" s="394"/>
      <c r="G92" s="394"/>
      <c r="H92" s="395"/>
      <c r="I92" s="395"/>
      <c r="J92" s="396"/>
      <c r="K92" s="397"/>
      <c r="L92" s="397"/>
      <c r="M92" s="397"/>
      <c r="N92" s="397"/>
      <c r="O92" s="397"/>
      <c r="P92" s="398"/>
      <c r="Q92" s="398"/>
      <c r="R92" s="367"/>
      <c r="S92" s="495"/>
      <c r="T92" s="362">
        <v>81</v>
      </c>
      <c r="U92" s="374" t="s">
        <v>97</v>
      </c>
      <c r="V92" s="363" t="s">
        <v>50</v>
      </c>
      <c r="W92" s="394"/>
      <c r="X92" s="394"/>
      <c r="Y92" s="395"/>
      <c r="Z92" s="395"/>
      <c r="AA92" s="396"/>
      <c r="AB92" s="364"/>
      <c r="AC92" s="355"/>
      <c r="AD92" s="355"/>
      <c r="AE92" s="356"/>
      <c r="AF92" s="365"/>
      <c r="AG92" s="365"/>
      <c r="AH92" s="365"/>
      <c r="AI92" s="365"/>
      <c r="AJ92" s="365"/>
      <c r="AK92" s="365"/>
      <c r="AL92" s="365"/>
      <c r="AM92" s="365"/>
      <c r="AN92" s="365"/>
      <c r="AO92" s="365"/>
      <c r="AP92" s="365"/>
      <c r="AQ92" s="365"/>
      <c r="AR92" s="358"/>
      <c r="AS92" s="358"/>
      <c r="AT92" s="359"/>
      <c r="AU92" s="359"/>
      <c r="AV92" s="359"/>
      <c r="AW92" s="359"/>
      <c r="AX92" s="359"/>
      <c r="AY92" s="359"/>
      <c r="AZ92" s="359"/>
      <c r="BA92" s="359"/>
      <c r="BB92" s="364"/>
      <c r="BC92" s="382"/>
      <c r="BD92" s="355"/>
      <c r="BE92" s="355"/>
    </row>
    <row r="93" spans="1:57" ht="33.75" x14ac:dyDescent="0.2">
      <c r="A93" s="341">
        <v>82</v>
      </c>
      <c r="B93" s="342">
        <v>2</v>
      </c>
      <c r="C93" s="368"/>
      <c r="D93" s="370" t="s">
        <v>98</v>
      </c>
      <c r="E93" s="344" t="s">
        <v>49</v>
      </c>
      <c r="F93" s="394"/>
      <c r="G93" s="394"/>
      <c r="H93" s="395"/>
      <c r="I93" s="395"/>
      <c r="J93" s="396"/>
      <c r="K93" s="397"/>
      <c r="L93" s="397"/>
      <c r="M93" s="397"/>
      <c r="N93" s="397"/>
      <c r="O93" s="397"/>
      <c r="P93" s="398"/>
      <c r="Q93" s="398"/>
      <c r="R93" s="367"/>
      <c r="S93" s="495"/>
      <c r="T93" s="362">
        <v>82</v>
      </c>
      <c r="U93" s="399" t="s">
        <v>98</v>
      </c>
      <c r="V93" s="363" t="s">
        <v>49</v>
      </c>
      <c r="W93" s="394"/>
      <c r="X93" s="394"/>
      <c r="Y93" s="395"/>
      <c r="Z93" s="395"/>
      <c r="AA93" s="396"/>
      <c r="AB93" s="364"/>
      <c r="AC93" s="355"/>
      <c r="AD93" s="355"/>
      <c r="AE93" s="356"/>
      <c r="AF93" s="365"/>
      <c r="AG93" s="365"/>
      <c r="AH93" s="365"/>
      <c r="AI93" s="365"/>
      <c r="AJ93" s="365"/>
      <c r="AK93" s="365"/>
      <c r="AL93" s="365"/>
      <c r="AM93" s="365"/>
      <c r="AN93" s="365"/>
      <c r="AO93" s="365"/>
      <c r="AP93" s="365"/>
      <c r="AQ93" s="365"/>
      <c r="AR93" s="358"/>
      <c r="AS93" s="358"/>
      <c r="AT93" s="359"/>
      <c r="AU93" s="359"/>
      <c r="AV93" s="359"/>
      <c r="AW93" s="359"/>
      <c r="AX93" s="359"/>
      <c r="AY93" s="359"/>
      <c r="AZ93" s="359"/>
      <c r="BA93" s="359"/>
      <c r="BB93" s="364"/>
      <c r="BC93" s="382"/>
      <c r="BD93" s="355"/>
      <c r="BE93" s="355"/>
    </row>
    <row r="94" spans="1:57" ht="45" x14ac:dyDescent="0.2">
      <c r="A94" s="341">
        <v>83</v>
      </c>
      <c r="B94" s="342">
        <v>2</v>
      </c>
      <c r="C94" s="368"/>
      <c r="D94" s="409" t="s">
        <v>99</v>
      </c>
      <c r="E94" s="344" t="s">
        <v>49</v>
      </c>
      <c r="F94" s="383"/>
      <c r="G94" s="383"/>
      <c r="H94" s="359"/>
      <c r="I94" s="359"/>
      <c r="J94" s="384"/>
      <c r="K94" s="348"/>
      <c r="L94" s="348"/>
      <c r="M94" s="348"/>
      <c r="N94" s="348"/>
      <c r="O94" s="348"/>
      <c r="P94" s="349"/>
      <c r="Q94" s="349"/>
      <c r="R94" s="367"/>
      <c r="S94" s="495"/>
      <c r="T94" s="362">
        <v>83</v>
      </c>
      <c r="U94" s="399" t="s">
        <v>99</v>
      </c>
      <c r="V94" s="363" t="s">
        <v>49</v>
      </c>
      <c r="W94" s="383"/>
      <c r="X94" s="383"/>
      <c r="Y94" s="359"/>
      <c r="Z94" s="359"/>
      <c r="AA94" s="384"/>
      <c r="AB94" s="364"/>
      <c r="AC94" s="355"/>
      <c r="AD94" s="355"/>
      <c r="AE94" s="356"/>
      <c r="AF94" s="365"/>
      <c r="AG94" s="365"/>
      <c r="AH94" s="365"/>
      <c r="AI94" s="365"/>
      <c r="AJ94" s="365"/>
      <c r="AK94" s="365"/>
      <c r="AL94" s="365"/>
      <c r="AM94" s="365"/>
      <c r="AN94" s="365"/>
      <c r="AO94" s="365"/>
      <c r="AP94" s="365"/>
      <c r="AQ94" s="365"/>
      <c r="AR94" s="358"/>
      <c r="AS94" s="358"/>
      <c r="AT94" s="359"/>
      <c r="AU94" s="359"/>
      <c r="AV94" s="359"/>
      <c r="AW94" s="359"/>
      <c r="AX94" s="359"/>
      <c r="AY94" s="359"/>
      <c r="AZ94" s="359"/>
      <c r="BA94" s="359"/>
      <c r="BB94" s="364"/>
      <c r="BC94" s="382"/>
      <c r="BD94" s="355"/>
      <c r="BE94" s="355"/>
    </row>
    <row r="95" spans="1:57" x14ac:dyDescent="0.2">
      <c r="A95" s="341">
        <v>84</v>
      </c>
      <c r="B95" s="342">
        <v>2</v>
      </c>
      <c r="C95" s="368"/>
      <c r="D95" s="409"/>
      <c r="E95" s="344" t="s">
        <v>50</v>
      </c>
      <c r="F95" s="383"/>
      <c r="G95" s="383"/>
      <c r="H95" s="359"/>
      <c r="I95" s="359"/>
      <c r="J95" s="384"/>
      <c r="K95" s="348"/>
      <c r="L95" s="348"/>
      <c r="M95" s="348"/>
      <c r="N95" s="348"/>
      <c r="O95" s="348"/>
      <c r="P95" s="349"/>
      <c r="Q95" s="349"/>
      <c r="R95" s="367"/>
      <c r="S95" s="495"/>
      <c r="T95" s="362">
        <v>84</v>
      </c>
      <c r="U95" s="399"/>
      <c r="V95" s="363" t="s">
        <v>50</v>
      </c>
      <c r="W95" s="383"/>
      <c r="X95" s="383"/>
      <c r="Y95" s="359"/>
      <c r="Z95" s="359"/>
      <c r="AA95" s="384"/>
      <c r="AB95" s="364"/>
      <c r="AC95" s="355"/>
      <c r="AD95" s="355"/>
      <c r="AE95" s="356"/>
      <c r="AF95" s="365"/>
      <c r="AG95" s="365"/>
      <c r="AH95" s="365"/>
      <c r="AI95" s="365"/>
      <c r="AJ95" s="365"/>
      <c r="AK95" s="365"/>
      <c r="AL95" s="365"/>
      <c r="AM95" s="365"/>
      <c r="AN95" s="365"/>
      <c r="AO95" s="365"/>
      <c r="AP95" s="365"/>
      <c r="AQ95" s="365"/>
      <c r="AR95" s="358"/>
      <c r="AS95" s="358"/>
      <c r="AT95" s="359"/>
      <c r="AU95" s="359"/>
      <c r="AV95" s="359"/>
      <c r="AW95" s="359"/>
      <c r="AX95" s="359"/>
      <c r="AY95" s="359"/>
      <c r="AZ95" s="359"/>
      <c r="BA95" s="359"/>
      <c r="BB95" s="364"/>
      <c r="BC95" s="382"/>
      <c r="BD95" s="355"/>
      <c r="BE95" s="355"/>
    </row>
    <row r="96" spans="1:57" ht="33.75" x14ac:dyDescent="0.2">
      <c r="A96" s="341">
        <v>85</v>
      </c>
      <c r="B96" s="342">
        <v>0.25</v>
      </c>
      <c r="C96" s="379"/>
      <c r="D96" s="409" t="s">
        <v>100</v>
      </c>
      <c r="E96" s="344" t="s">
        <v>49</v>
      </c>
      <c r="F96" s="383"/>
      <c r="G96" s="383"/>
      <c r="H96" s="359"/>
      <c r="I96" s="359"/>
      <c r="J96" s="384"/>
      <c r="K96" s="348"/>
      <c r="L96" s="348"/>
      <c r="M96" s="348"/>
      <c r="N96" s="348"/>
      <c r="O96" s="348"/>
      <c r="P96" s="349"/>
      <c r="Q96" s="349"/>
      <c r="R96" s="367"/>
      <c r="S96" s="495"/>
      <c r="T96" s="362">
        <v>85</v>
      </c>
      <c r="U96" s="374" t="s">
        <v>100</v>
      </c>
      <c r="V96" s="363" t="s">
        <v>49</v>
      </c>
      <c r="W96" s="383"/>
      <c r="X96" s="383"/>
      <c r="Y96" s="359"/>
      <c r="Z96" s="359"/>
      <c r="AA96" s="384"/>
      <c r="AB96" s="364"/>
      <c r="AC96" s="355"/>
      <c r="AD96" s="355"/>
      <c r="AE96" s="356"/>
      <c r="AF96" s="365"/>
      <c r="AG96" s="365"/>
      <c r="AH96" s="365"/>
      <c r="AI96" s="365"/>
      <c r="AJ96" s="365"/>
      <c r="AK96" s="365"/>
      <c r="AL96" s="365"/>
      <c r="AM96" s="365"/>
      <c r="AN96" s="365"/>
      <c r="AO96" s="365"/>
      <c r="AP96" s="365"/>
      <c r="AQ96" s="365"/>
      <c r="AR96" s="358"/>
      <c r="AS96" s="358"/>
      <c r="AT96" s="359"/>
      <c r="AU96" s="359"/>
      <c r="AV96" s="359"/>
      <c r="AW96" s="359"/>
      <c r="AX96" s="359"/>
      <c r="AY96" s="359"/>
      <c r="AZ96" s="359"/>
      <c r="BA96" s="359"/>
      <c r="BB96" s="364"/>
      <c r="BC96" s="382"/>
      <c r="BD96" s="355"/>
      <c r="BE96" s="355"/>
    </row>
    <row r="97" spans="1:57" x14ac:dyDescent="0.2">
      <c r="A97" s="341">
        <v>86</v>
      </c>
      <c r="B97" s="342">
        <v>0.25</v>
      </c>
      <c r="C97" s="379"/>
      <c r="D97" s="409"/>
      <c r="E97" s="344" t="s">
        <v>50</v>
      </c>
      <c r="F97" s="383"/>
      <c r="G97" s="383"/>
      <c r="H97" s="359"/>
      <c r="I97" s="359"/>
      <c r="J97" s="384"/>
      <c r="K97" s="348"/>
      <c r="L97" s="348"/>
      <c r="M97" s="348"/>
      <c r="N97" s="348"/>
      <c r="O97" s="348"/>
      <c r="P97" s="349"/>
      <c r="Q97" s="349"/>
      <c r="R97" s="367"/>
      <c r="S97" s="495"/>
      <c r="T97" s="362">
        <v>86</v>
      </c>
      <c r="U97" s="374"/>
      <c r="V97" s="363" t="s">
        <v>50</v>
      </c>
      <c r="W97" s="383"/>
      <c r="X97" s="383"/>
      <c r="Y97" s="359"/>
      <c r="Z97" s="359"/>
      <c r="AA97" s="384"/>
      <c r="AB97" s="364"/>
      <c r="AC97" s="355"/>
      <c r="AD97" s="355"/>
      <c r="AE97" s="356"/>
      <c r="AF97" s="365"/>
      <c r="AG97" s="365"/>
      <c r="AH97" s="365"/>
      <c r="AI97" s="365"/>
      <c r="AJ97" s="365"/>
      <c r="AK97" s="365"/>
      <c r="AL97" s="365"/>
      <c r="AM97" s="365"/>
      <c r="AN97" s="365"/>
      <c r="AO97" s="365"/>
      <c r="AP97" s="365"/>
      <c r="AQ97" s="365"/>
      <c r="AR97" s="358"/>
      <c r="AS97" s="358"/>
      <c r="AT97" s="359"/>
      <c r="AU97" s="359"/>
      <c r="AV97" s="359"/>
      <c r="AW97" s="359"/>
      <c r="AX97" s="359"/>
      <c r="AY97" s="359"/>
      <c r="AZ97" s="359"/>
      <c r="BA97" s="359"/>
      <c r="BB97" s="364"/>
      <c r="BC97" s="382"/>
      <c r="BD97" s="355"/>
      <c r="BE97" s="355"/>
    </row>
    <row r="98" spans="1:57" ht="33.75" x14ac:dyDescent="0.2">
      <c r="A98" s="341">
        <v>87</v>
      </c>
      <c r="B98" s="342"/>
      <c r="C98" s="379"/>
      <c r="D98" s="404" t="s">
        <v>101</v>
      </c>
      <c r="E98" s="344"/>
      <c r="F98" s="387"/>
      <c r="G98" s="387"/>
      <c r="H98" s="388"/>
      <c r="I98" s="388"/>
      <c r="J98" s="389"/>
      <c r="K98" s="388"/>
      <c r="L98" s="388"/>
      <c r="M98" s="388"/>
      <c r="N98" s="388"/>
      <c r="O98" s="389"/>
      <c r="P98" s="389"/>
      <c r="Q98" s="389"/>
      <c r="R98" s="367"/>
      <c r="S98" s="495"/>
      <c r="T98" s="362">
        <v>87</v>
      </c>
      <c r="U98" s="405" t="s">
        <v>101</v>
      </c>
      <c r="V98" s="388"/>
      <c r="W98" s="387"/>
      <c r="X98" s="387"/>
      <c r="Y98" s="388"/>
      <c r="Z98" s="388"/>
      <c r="AA98" s="389"/>
      <c r="AB98" s="388"/>
      <c r="AC98" s="388"/>
      <c r="AD98" s="388"/>
      <c r="AE98" s="388"/>
      <c r="AF98" s="388"/>
      <c r="AG98" s="388"/>
      <c r="AH98" s="388"/>
      <c r="AI98" s="388"/>
      <c r="AJ98" s="388"/>
      <c r="AK98" s="388"/>
      <c r="AL98" s="388"/>
      <c r="AM98" s="388"/>
      <c r="AN98" s="388"/>
      <c r="AO98" s="388"/>
      <c r="AP98" s="388"/>
      <c r="AQ98" s="388"/>
      <c r="AR98" s="391"/>
      <c r="AS98" s="391"/>
      <c r="AT98" s="388"/>
      <c r="AU98" s="388"/>
      <c r="AV98" s="388"/>
      <c r="AW98" s="388"/>
      <c r="AX98" s="388"/>
      <c r="AY98" s="388"/>
      <c r="AZ98" s="388"/>
      <c r="BA98" s="388"/>
      <c r="BB98" s="388"/>
      <c r="BC98" s="388"/>
      <c r="BD98" s="388"/>
      <c r="BE98" s="388"/>
    </row>
    <row r="99" spans="1:57" ht="78.75" x14ac:dyDescent="0.2">
      <c r="A99" s="341">
        <v>88</v>
      </c>
      <c r="B99" s="408">
        <v>40</v>
      </c>
      <c r="C99" s="379"/>
      <c r="D99" s="370" t="s">
        <v>102</v>
      </c>
      <c r="E99" s="344" t="s">
        <v>49</v>
      </c>
      <c r="F99" s="383">
        <v>1</v>
      </c>
      <c r="G99" s="383">
        <v>1</v>
      </c>
      <c r="H99" s="359">
        <f>G99*100/F99</f>
        <v>100</v>
      </c>
      <c r="I99" s="359">
        <v>1</v>
      </c>
      <c r="J99" s="384">
        <f>I99*G99</f>
        <v>1</v>
      </c>
      <c r="K99" s="348">
        <f>J99*B99</f>
        <v>40</v>
      </c>
      <c r="L99" s="348">
        <f>B99*7960</f>
        <v>318400</v>
      </c>
      <c r="M99" s="348">
        <f>L99*J99</f>
        <v>318400</v>
      </c>
      <c r="N99" s="348"/>
      <c r="O99" s="348"/>
      <c r="P99" s="349">
        <f>K99+N99</f>
        <v>40</v>
      </c>
      <c r="Q99" s="349">
        <f>M99+P99</f>
        <v>318440</v>
      </c>
      <c r="R99" s="367"/>
      <c r="S99" s="495"/>
      <c r="T99" s="362">
        <v>88</v>
      </c>
      <c r="U99" s="399" t="s">
        <v>102</v>
      </c>
      <c r="V99" s="363" t="s">
        <v>49</v>
      </c>
      <c r="W99" s="383">
        <v>1</v>
      </c>
      <c r="X99" s="383">
        <v>1</v>
      </c>
      <c r="Y99" s="359">
        <v>100</v>
      </c>
      <c r="Z99" s="359">
        <v>1</v>
      </c>
      <c r="AA99" s="384">
        <v>1</v>
      </c>
      <c r="AB99" s="364"/>
      <c r="AC99" s="355">
        <f t="shared" ref="AC99:AD101" si="2">AF99+AH99+AJ99+AL99+AN99+AP99+AR99+AT99+AV99+AX99+AZ99+BB99</f>
        <v>1</v>
      </c>
      <c r="AD99" s="355">
        <f t="shared" si="2"/>
        <v>0</v>
      </c>
      <c r="AE99" s="356">
        <f>AD99*100/AC99</f>
        <v>0</v>
      </c>
      <c r="AF99" s="365"/>
      <c r="AG99" s="365"/>
      <c r="AH99" s="365"/>
      <c r="AI99" s="365"/>
      <c r="AJ99" s="365"/>
      <c r="AK99" s="365"/>
      <c r="AL99" s="365"/>
      <c r="AM99" s="365"/>
      <c r="AN99" s="365"/>
      <c r="AO99" s="365"/>
      <c r="AP99" s="365"/>
      <c r="AQ99" s="365"/>
      <c r="AR99" s="358"/>
      <c r="AS99" s="358"/>
      <c r="AT99" s="359"/>
      <c r="AU99" s="359"/>
      <c r="AV99" s="359">
        <v>1</v>
      </c>
      <c r="AW99" s="359"/>
      <c r="AX99" s="359"/>
      <c r="AY99" s="359"/>
      <c r="AZ99" s="359"/>
      <c r="BA99" s="359"/>
      <c r="BB99" s="364"/>
      <c r="BC99" s="382"/>
      <c r="BD99" s="355">
        <f>AF99+AH99+AJ99+AL99+AN99+AP99+AR99+AT99+AV99+AX99+AZ99</f>
        <v>1</v>
      </c>
      <c r="BE99" s="355">
        <f>AG99+AI99+AK99+AM99+AO99+AQ99+AS99+AU99+AW99+AY99+BA99+BC99</f>
        <v>0</v>
      </c>
    </row>
    <row r="100" spans="1:57" ht="78.75" x14ac:dyDescent="0.2">
      <c r="A100" s="341">
        <v>89</v>
      </c>
      <c r="B100" s="342">
        <v>1</v>
      </c>
      <c r="C100" s="368"/>
      <c r="D100" s="370" t="s">
        <v>103</v>
      </c>
      <c r="E100" s="344" t="s">
        <v>49</v>
      </c>
      <c r="F100" s="383">
        <v>1</v>
      </c>
      <c r="G100" s="383">
        <v>1</v>
      </c>
      <c r="H100" s="359">
        <f>G100*100/F100</f>
        <v>100</v>
      </c>
      <c r="I100" s="359">
        <v>25</v>
      </c>
      <c r="J100" s="384">
        <v>25</v>
      </c>
      <c r="K100" s="348">
        <f>J100*B100</f>
        <v>25</v>
      </c>
      <c r="L100" s="348">
        <f>B100*7960</f>
        <v>7960</v>
      </c>
      <c r="M100" s="348">
        <f>L100*J100</f>
        <v>199000</v>
      </c>
      <c r="N100" s="348"/>
      <c r="O100" s="348"/>
      <c r="P100" s="349">
        <f>K100+N100</f>
        <v>25</v>
      </c>
      <c r="Q100" s="349">
        <f>M100+P100</f>
        <v>199025</v>
      </c>
      <c r="R100" s="367"/>
      <c r="S100" s="495"/>
      <c r="T100" s="362">
        <v>89</v>
      </c>
      <c r="U100" s="374" t="s">
        <v>103</v>
      </c>
      <c r="V100" s="363" t="s">
        <v>49</v>
      </c>
      <c r="W100" s="383">
        <v>1</v>
      </c>
      <c r="X100" s="383">
        <v>1</v>
      </c>
      <c r="Y100" s="359">
        <v>100</v>
      </c>
      <c r="Z100" s="359">
        <v>25</v>
      </c>
      <c r="AA100" s="384">
        <v>25</v>
      </c>
      <c r="AB100" s="364"/>
      <c r="AC100" s="355">
        <f t="shared" si="2"/>
        <v>25</v>
      </c>
      <c r="AD100" s="355">
        <f t="shared" si="2"/>
        <v>0</v>
      </c>
      <c r="AE100" s="356">
        <f>AD100*100/AC100</f>
        <v>0</v>
      </c>
      <c r="AF100" s="365"/>
      <c r="AG100" s="365"/>
      <c r="AH100" s="365"/>
      <c r="AI100" s="365"/>
      <c r="AJ100" s="365"/>
      <c r="AK100" s="365"/>
      <c r="AL100" s="365"/>
      <c r="AM100" s="365"/>
      <c r="AN100" s="365"/>
      <c r="AO100" s="365"/>
      <c r="AP100" s="365"/>
      <c r="AQ100" s="365"/>
      <c r="AR100" s="358"/>
      <c r="AS100" s="358"/>
      <c r="AT100" s="359">
        <v>20</v>
      </c>
      <c r="AU100" s="359"/>
      <c r="AV100" s="359">
        <v>2</v>
      </c>
      <c r="AW100" s="359"/>
      <c r="AX100" s="359">
        <v>2</v>
      </c>
      <c r="AY100" s="359"/>
      <c r="AZ100" s="359">
        <v>1</v>
      </c>
      <c r="BA100" s="359"/>
      <c r="BB100" s="364"/>
      <c r="BC100" s="382"/>
      <c r="BD100" s="355">
        <f>AF100+AH100+AJ100+AL100+AN100+AP100+AR100+AT100+AV100+AX100+AZ100</f>
        <v>25</v>
      </c>
      <c r="BE100" s="355">
        <f>AG100+AI100+AK100+AM100+AO100+AQ100+AS100+AU100+AW100+AY100+BA100+BC100</f>
        <v>0</v>
      </c>
    </row>
    <row r="101" spans="1:57" x14ac:dyDescent="0.2">
      <c r="A101" s="341">
        <v>90</v>
      </c>
      <c r="B101" s="342">
        <v>1.5</v>
      </c>
      <c r="C101" s="375"/>
      <c r="D101" s="370"/>
      <c r="E101" s="344" t="s">
        <v>50</v>
      </c>
      <c r="F101" s="383">
        <v>1</v>
      </c>
      <c r="G101" s="383">
        <v>1</v>
      </c>
      <c r="H101" s="359">
        <f>G101*100/F101</f>
        <v>100</v>
      </c>
      <c r="I101" s="359">
        <v>5</v>
      </c>
      <c r="J101" s="384">
        <v>5</v>
      </c>
      <c r="K101" s="348">
        <f>J101*B101</f>
        <v>7.5</v>
      </c>
      <c r="L101" s="348">
        <f>B101*7960</f>
        <v>11940</v>
      </c>
      <c r="M101" s="348">
        <f>L101*J101</f>
        <v>59700</v>
      </c>
      <c r="N101" s="348"/>
      <c r="O101" s="348"/>
      <c r="P101" s="349">
        <f>K101+N101</f>
        <v>7.5</v>
      </c>
      <c r="Q101" s="349">
        <f>M101+P101</f>
        <v>59707.5</v>
      </c>
      <c r="R101" s="367"/>
      <c r="S101" s="495"/>
      <c r="T101" s="362">
        <v>90</v>
      </c>
      <c r="U101" s="374"/>
      <c r="V101" s="363" t="s">
        <v>50</v>
      </c>
      <c r="W101" s="383">
        <v>1</v>
      </c>
      <c r="X101" s="383">
        <v>1</v>
      </c>
      <c r="Y101" s="359">
        <v>100</v>
      </c>
      <c r="Z101" s="359">
        <v>5</v>
      </c>
      <c r="AA101" s="384">
        <v>5</v>
      </c>
      <c r="AB101" s="364"/>
      <c r="AC101" s="355">
        <f t="shared" si="2"/>
        <v>5</v>
      </c>
      <c r="AD101" s="355">
        <f t="shared" si="2"/>
        <v>0</v>
      </c>
      <c r="AE101" s="356">
        <f>AD101*100/AC101</f>
        <v>0</v>
      </c>
      <c r="AF101" s="365"/>
      <c r="AG101" s="365"/>
      <c r="AH101" s="365"/>
      <c r="AI101" s="365"/>
      <c r="AJ101" s="365"/>
      <c r="AK101" s="365"/>
      <c r="AL101" s="365"/>
      <c r="AM101" s="365"/>
      <c r="AN101" s="365"/>
      <c r="AO101" s="365"/>
      <c r="AP101" s="365"/>
      <c r="AQ101" s="365"/>
      <c r="AR101" s="358"/>
      <c r="AS101" s="358"/>
      <c r="AT101" s="359">
        <v>3</v>
      </c>
      <c r="AU101" s="359"/>
      <c r="AV101" s="359">
        <v>1</v>
      </c>
      <c r="AW101" s="359"/>
      <c r="AX101" s="359">
        <v>1</v>
      </c>
      <c r="AY101" s="359"/>
      <c r="AZ101" s="359"/>
      <c r="BA101" s="359"/>
      <c r="BB101" s="364"/>
      <c r="BC101" s="382"/>
      <c r="BD101" s="355">
        <f>AF101+AH101+AJ101+AL101+AN101+AP101+AR101+AT101+AV101+AX101+AZ101</f>
        <v>5</v>
      </c>
      <c r="BE101" s="355">
        <f>AG101+AI101+AK101+AM101+AO101+AQ101+AS101+AU101+AW101+AY101+BA101+BC101</f>
        <v>0</v>
      </c>
    </row>
    <row r="102" spans="1:57" ht="22.5" x14ac:dyDescent="0.2">
      <c r="A102" s="341">
        <v>91</v>
      </c>
      <c r="B102" s="342"/>
      <c r="C102" s="379"/>
      <c r="D102" s="404" t="s">
        <v>104</v>
      </c>
      <c r="E102" s="344"/>
      <c r="F102" s="387"/>
      <c r="G102" s="387"/>
      <c r="H102" s="388"/>
      <c r="I102" s="388"/>
      <c r="J102" s="389"/>
      <c r="K102" s="388"/>
      <c r="L102" s="388"/>
      <c r="M102" s="388"/>
      <c r="N102" s="388"/>
      <c r="O102" s="389"/>
      <c r="P102" s="389"/>
      <c r="Q102" s="389"/>
      <c r="R102" s="367"/>
      <c r="S102" s="495"/>
      <c r="T102" s="362">
        <v>91</v>
      </c>
      <c r="U102" s="405" t="s">
        <v>104</v>
      </c>
      <c r="V102" s="388"/>
      <c r="W102" s="387"/>
      <c r="X102" s="387"/>
      <c r="Y102" s="388"/>
      <c r="Z102" s="388"/>
      <c r="AA102" s="389"/>
      <c r="AB102" s="388"/>
      <c r="AC102" s="388"/>
      <c r="AD102" s="388"/>
      <c r="AE102" s="388"/>
      <c r="AF102" s="388"/>
      <c r="AG102" s="388"/>
      <c r="AH102" s="388"/>
      <c r="AI102" s="388"/>
      <c r="AJ102" s="388"/>
      <c r="AK102" s="388"/>
      <c r="AL102" s="388"/>
      <c r="AM102" s="388"/>
      <c r="AN102" s="388"/>
      <c r="AO102" s="388"/>
      <c r="AP102" s="388"/>
      <c r="AQ102" s="388"/>
      <c r="AR102" s="391"/>
      <c r="AS102" s="391"/>
      <c r="AT102" s="388"/>
      <c r="AU102" s="388"/>
      <c r="AV102" s="388"/>
      <c r="AW102" s="388"/>
      <c r="AX102" s="388"/>
      <c r="AY102" s="388"/>
      <c r="AZ102" s="388"/>
      <c r="BA102" s="388"/>
      <c r="BB102" s="388"/>
      <c r="BC102" s="388"/>
      <c r="BD102" s="388"/>
      <c r="BE102" s="388"/>
    </row>
    <row r="103" spans="1:57" ht="45" x14ac:dyDescent="0.2">
      <c r="A103" s="341">
        <v>92</v>
      </c>
      <c r="B103" s="342">
        <v>8</v>
      </c>
      <c r="C103" s="368"/>
      <c r="D103" s="370" t="s">
        <v>105</v>
      </c>
      <c r="E103" s="344" t="s">
        <v>106</v>
      </c>
      <c r="F103" s="383">
        <v>1</v>
      </c>
      <c r="G103" s="383">
        <v>1</v>
      </c>
      <c r="H103" s="359">
        <f>G103*100/F103</f>
        <v>100</v>
      </c>
      <c r="I103" s="359">
        <v>5</v>
      </c>
      <c r="J103" s="384">
        <f>I103*G103</f>
        <v>5</v>
      </c>
      <c r="K103" s="348">
        <f>J103*B103</f>
        <v>40</v>
      </c>
      <c r="L103" s="348">
        <f>B103*7960</f>
        <v>63680</v>
      </c>
      <c r="M103" s="348">
        <f>L103*J103</f>
        <v>318400</v>
      </c>
      <c r="N103" s="348"/>
      <c r="O103" s="348"/>
      <c r="P103" s="349">
        <f>K103+N103</f>
        <v>40</v>
      </c>
      <c r="Q103" s="349">
        <f>M103+P103</f>
        <v>318440</v>
      </c>
      <c r="R103" s="367"/>
      <c r="S103" s="495"/>
      <c r="T103" s="362">
        <v>92</v>
      </c>
      <c r="U103" s="374" t="s">
        <v>105</v>
      </c>
      <c r="V103" s="363" t="s">
        <v>106</v>
      </c>
      <c r="W103" s="383">
        <v>1</v>
      </c>
      <c r="X103" s="383">
        <v>1</v>
      </c>
      <c r="Y103" s="359">
        <v>100</v>
      </c>
      <c r="Z103" s="359">
        <v>5</v>
      </c>
      <c r="AA103" s="384">
        <v>5</v>
      </c>
      <c r="AB103" s="364"/>
      <c r="AC103" s="355">
        <f t="shared" ref="AC103:AD107" si="3">AF103+AH103+AJ103+AL103+AN103+AP103+AR103+AT103+AV103+AX103+AZ103+BB103</f>
        <v>5</v>
      </c>
      <c r="AD103" s="355">
        <f t="shared" si="3"/>
        <v>0</v>
      </c>
      <c r="AE103" s="356">
        <f>AD103*100/AC103</f>
        <v>0</v>
      </c>
      <c r="AF103" s="365"/>
      <c r="AG103" s="365"/>
      <c r="AH103" s="365"/>
      <c r="AI103" s="365"/>
      <c r="AJ103" s="365"/>
      <c r="AK103" s="365"/>
      <c r="AL103" s="365"/>
      <c r="AM103" s="365"/>
      <c r="AN103" s="365"/>
      <c r="AO103" s="365"/>
      <c r="AP103" s="365"/>
      <c r="AQ103" s="365"/>
      <c r="AR103" s="358">
        <v>1</v>
      </c>
      <c r="AS103" s="358"/>
      <c r="AT103" s="359">
        <v>1</v>
      </c>
      <c r="AU103" s="359"/>
      <c r="AV103" s="359">
        <v>1</v>
      </c>
      <c r="AW103" s="359"/>
      <c r="AX103" s="359">
        <v>1</v>
      </c>
      <c r="AY103" s="359"/>
      <c r="AZ103" s="359">
        <v>1</v>
      </c>
      <c r="BA103" s="359"/>
      <c r="BB103" s="364"/>
      <c r="BC103" s="382"/>
      <c r="BD103" s="355">
        <f>AF103+AH103+AJ103+AL103+AN103+AP103+AR103+AT103+AV103+AX103+AZ103</f>
        <v>5</v>
      </c>
      <c r="BE103" s="355">
        <f>AG103+AI103+AK103+AM103+AO103+AQ103+AS103+AU103+AW103+AY103+BA103+BC103</f>
        <v>0</v>
      </c>
    </row>
    <row r="104" spans="1:57" ht="90" x14ac:dyDescent="0.2">
      <c r="A104" s="341">
        <v>93</v>
      </c>
      <c r="B104" s="342">
        <v>4</v>
      </c>
      <c r="C104" s="368"/>
      <c r="D104" s="370" t="s">
        <v>107</v>
      </c>
      <c r="E104" s="344" t="s">
        <v>106</v>
      </c>
      <c r="F104" s="383">
        <v>1</v>
      </c>
      <c r="G104" s="383">
        <v>1</v>
      </c>
      <c r="H104" s="359">
        <f>G104*100/F104</f>
        <v>100</v>
      </c>
      <c r="I104" s="359">
        <v>5</v>
      </c>
      <c r="J104" s="384">
        <f>I104*G104</f>
        <v>5</v>
      </c>
      <c r="K104" s="348">
        <f>J104*B104</f>
        <v>20</v>
      </c>
      <c r="L104" s="348">
        <f>B104*7960</f>
        <v>31840</v>
      </c>
      <c r="M104" s="348">
        <f>L104*J104</f>
        <v>159200</v>
      </c>
      <c r="N104" s="348"/>
      <c r="O104" s="348"/>
      <c r="P104" s="349">
        <f>K104+N104</f>
        <v>20</v>
      </c>
      <c r="Q104" s="349">
        <f>M104+P104</f>
        <v>159220</v>
      </c>
      <c r="R104" s="367"/>
      <c r="S104" s="495"/>
      <c r="T104" s="362">
        <v>93</v>
      </c>
      <c r="U104" s="399" t="s">
        <v>107</v>
      </c>
      <c r="V104" s="363" t="s">
        <v>106</v>
      </c>
      <c r="W104" s="383">
        <v>1</v>
      </c>
      <c r="X104" s="383">
        <v>1</v>
      </c>
      <c r="Y104" s="359">
        <v>100</v>
      </c>
      <c r="Z104" s="359">
        <v>5</v>
      </c>
      <c r="AA104" s="384">
        <v>5</v>
      </c>
      <c r="AB104" s="364"/>
      <c r="AC104" s="355">
        <f t="shared" si="3"/>
        <v>5</v>
      </c>
      <c r="AD104" s="355">
        <f t="shared" si="3"/>
        <v>0</v>
      </c>
      <c r="AE104" s="356">
        <f>AD104*100/AC104</f>
        <v>0</v>
      </c>
      <c r="AF104" s="365"/>
      <c r="AG104" s="365"/>
      <c r="AH104" s="365"/>
      <c r="AI104" s="365"/>
      <c r="AJ104" s="365"/>
      <c r="AK104" s="365"/>
      <c r="AL104" s="365"/>
      <c r="AM104" s="365"/>
      <c r="AN104" s="365"/>
      <c r="AO104" s="365"/>
      <c r="AP104" s="365"/>
      <c r="AQ104" s="365"/>
      <c r="AR104" s="358"/>
      <c r="AS104" s="358"/>
      <c r="AT104" s="359">
        <v>2</v>
      </c>
      <c r="AU104" s="359"/>
      <c r="AV104" s="359">
        <v>1</v>
      </c>
      <c r="AW104" s="359"/>
      <c r="AX104" s="359">
        <v>1</v>
      </c>
      <c r="AY104" s="359"/>
      <c r="AZ104" s="359">
        <v>1</v>
      </c>
      <c r="BA104" s="359"/>
      <c r="BB104" s="364"/>
      <c r="BC104" s="382"/>
      <c r="BD104" s="355">
        <f>AF104+AH104+AJ104+AL104+AN104+AP104+AR104+AT104+AV104+AX104+AZ104</f>
        <v>5</v>
      </c>
      <c r="BE104" s="355">
        <f>AG104+AI104+AK104+AM104+AO104+AQ104+AS104+AU104+AW104+AY104+BA104+BC104</f>
        <v>0</v>
      </c>
    </row>
    <row r="105" spans="1:57" ht="67.5" x14ac:dyDescent="0.2">
      <c r="A105" s="341">
        <v>94</v>
      </c>
      <c r="B105" s="342">
        <v>8</v>
      </c>
      <c r="C105" s="375"/>
      <c r="D105" s="370" t="s">
        <v>108</v>
      </c>
      <c r="E105" s="344" t="s">
        <v>106</v>
      </c>
      <c r="F105" s="383">
        <v>1</v>
      </c>
      <c r="G105" s="383">
        <v>1</v>
      </c>
      <c r="H105" s="359">
        <f>G105*100/F105</f>
        <v>100</v>
      </c>
      <c r="I105" s="359">
        <v>20</v>
      </c>
      <c r="J105" s="384">
        <f>I105*G105</f>
        <v>20</v>
      </c>
      <c r="K105" s="348">
        <f>J105*B105</f>
        <v>160</v>
      </c>
      <c r="L105" s="348">
        <f>B105*7960</f>
        <v>63680</v>
      </c>
      <c r="M105" s="348">
        <f>L105*J105</f>
        <v>1273600</v>
      </c>
      <c r="N105" s="348"/>
      <c r="O105" s="348"/>
      <c r="P105" s="349">
        <f>K105+N105</f>
        <v>160</v>
      </c>
      <c r="Q105" s="349">
        <f>M105+P105</f>
        <v>1273760</v>
      </c>
      <c r="R105" s="367"/>
      <c r="S105" s="495"/>
      <c r="T105" s="362">
        <v>94</v>
      </c>
      <c r="U105" s="374" t="s">
        <v>108</v>
      </c>
      <c r="V105" s="363" t="s">
        <v>106</v>
      </c>
      <c r="W105" s="383">
        <v>1</v>
      </c>
      <c r="X105" s="383">
        <v>1</v>
      </c>
      <c r="Y105" s="359">
        <v>100</v>
      </c>
      <c r="Z105" s="359">
        <v>20</v>
      </c>
      <c r="AA105" s="384">
        <v>20</v>
      </c>
      <c r="AB105" s="364"/>
      <c r="AC105" s="355">
        <f t="shared" si="3"/>
        <v>20</v>
      </c>
      <c r="AD105" s="355">
        <f t="shared" si="3"/>
        <v>0</v>
      </c>
      <c r="AE105" s="356">
        <f>AD105*100/AC105</f>
        <v>0</v>
      </c>
      <c r="AF105" s="365"/>
      <c r="AG105" s="365"/>
      <c r="AH105" s="365"/>
      <c r="AI105" s="365"/>
      <c r="AJ105" s="365"/>
      <c r="AK105" s="365"/>
      <c r="AL105" s="365"/>
      <c r="AM105" s="365"/>
      <c r="AN105" s="365"/>
      <c r="AO105" s="365"/>
      <c r="AP105" s="365"/>
      <c r="AQ105" s="365"/>
      <c r="AR105" s="358">
        <v>4</v>
      </c>
      <c r="AS105" s="358"/>
      <c r="AT105" s="359">
        <v>4</v>
      </c>
      <c r="AU105" s="359"/>
      <c r="AV105" s="359">
        <v>4</v>
      </c>
      <c r="AW105" s="359"/>
      <c r="AX105" s="359">
        <v>4</v>
      </c>
      <c r="AY105" s="359"/>
      <c r="AZ105" s="359">
        <v>4</v>
      </c>
      <c r="BA105" s="359"/>
      <c r="BB105" s="364"/>
      <c r="BC105" s="382"/>
      <c r="BD105" s="355">
        <f>AF105+AH105+AJ105+AL105+AN105+AP105+AR105+AT105+AV105+AX105+AZ105</f>
        <v>20</v>
      </c>
      <c r="BE105" s="355">
        <f>AG105+AI105+AK105+AM105+AO105+AQ105+AS105+AU105+AW105+AY105+BA105+BC105</f>
        <v>0</v>
      </c>
    </row>
    <row r="106" spans="1:57" ht="33.75" x14ac:dyDescent="0.2">
      <c r="A106" s="341">
        <v>95</v>
      </c>
      <c r="B106" s="342">
        <v>8</v>
      </c>
      <c r="C106" s="368"/>
      <c r="D106" s="409" t="s">
        <v>109</v>
      </c>
      <c r="E106" s="344" t="s">
        <v>106</v>
      </c>
      <c r="F106" s="383">
        <v>1</v>
      </c>
      <c r="G106" s="383">
        <v>1</v>
      </c>
      <c r="H106" s="359">
        <f>G106*100/F106</f>
        <v>100</v>
      </c>
      <c r="I106" s="359">
        <v>4</v>
      </c>
      <c r="J106" s="384">
        <f>I106*G106</f>
        <v>4</v>
      </c>
      <c r="K106" s="348">
        <f>J106*B106</f>
        <v>32</v>
      </c>
      <c r="L106" s="348">
        <f>B106*7960</f>
        <v>63680</v>
      </c>
      <c r="M106" s="348">
        <f>L106*J106</f>
        <v>254720</v>
      </c>
      <c r="N106" s="348"/>
      <c r="O106" s="348"/>
      <c r="P106" s="349">
        <f>K106+N106</f>
        <v>32</v>
      </c>
      <c r="Q106" s="349">
        <f>M106+P106</f>
        <v>254752</v>
      </c>
      <c r="R106" s="367"/>
      <c r="S106" s="495"/>
      <c r="T106" s="362">
        <v>95</v>
      </c>
      <c r="U106" s="399" t="s">
        <v>109</v>
      </c>
      <c r="V106" s="363" t="s">
        <v>106</v>
      </c>
      <c r="W106" s="383">
        <v>1</v>
      </c>
      <c r="X106" s="383">
        <v>1</v>
      </c>
      <c r="Y106" s="359">
        <v>100</v>
      </c>
      <c r="Z106" s="359">
        <v>4</v>
      </c>
      <c r="AA106" s="384">
        <v>4</v>
      </c>
      <c r="AB106" s="364"/>
      <c r="AC106" s="355">
        <f t="shared" si="3"/>
        <v>4</v>
      </c>
      <c r="AD106" s="355">
        <f t="shared" si="3"/>
        <v>0</v>
      </c>
      <c r="AE106" s="356">
        <f>AD106*100/AC106</f>
        <v>0</v>
      </c>
      <c r="AF106" s="365"/>
      <c r="AG106" s="365"/>
      <c r="AH106" s="365"/>
      <c r="AI106" s="365"/>
      <c r="AJ106" s="365"/>
      <c r="AK106" s="365"/>
      <c r="AL106" s="365"/>
      <c r="AM106" s="365"/>
      <c r="AN106" s="365"/>
      <c r="AO106" s="365"/>
      <c r="AP106" s="365"/>
      <c r="AQ106" s="365"/>
      <c r="AR106" s="358"/>
      <c r="AS106" s="358"/>
      <c r="AT106" s="359">
        <v>1</v>
      </c>
      <c r="AU106" s="359"/>
      <c r="AV106" s="359">
        <v>1</v>
      </c>
      <c r="AW106" s="359"/>
      <c r="AX106" s="359">
        <v>1</v>
      </c>
      <c r="AY106" s="359"/>
      <c r="AZ106" s="359">
        <v>1</v>
      </c>
      <c r="BA106" s="359"/>
      <c r="BB106" s="364"/>
      <c r="BC106" s="382"/>
      <c r="BD106" s="355">
        <f>AF106+AH106+AJ106+AL106+AN106+AP106+AR106+AT106+AV106+AX106+AZ106</f>
        <v>4</v>
      </c>
      <c r="BE106" s="355">
        <f>AG106+AI106+AK106+AM106+AO106+AQ106+AS106+AU106+AW106+AY106+BA106+BC106</f>
        <v>0</v>
      </c>
    </row>
    <row r="107" spans="1:57" ht="33.75" x14ac:dyDescent="0.2">
      <c r="A107" s="341">
        <v>96</v>
      </c>
      <c r="B107" s="342">
        <v>4</v>
      </c>
      <c r="C107" s="375"/>
      <c r="D107" s="409" t="s">
        <v>110</v>
      </c>
      <c r="E107" s="344" t="s">
        <v>106</v>
      </c>
      <c r="F107" s="383">
        <v>1</v>
      </c>
      <c r="G107" s="383">
        <v>1</v>
      </c>
      <c r="H107" s="359">
        <f>G107*100/F107</f>
        <v>100</v>
      </c>
      <c r="I107" s="359">
        <v>4</v>
      </c>
      <c r="J107" s="384">
        <v>4</v>
      </c>
      <c r="K107" s="348">
        <f>J107*B107</f>
        <v>16</v>
      </c>
      <c r="L107" s="348">
        <f>B107*7960</f>
        <v>31840</v>
      </c>
      <c r="M107" s="348">
        <f>L107*J107</f>
        <v>127360</v>
      </c>
      <c r="N107" s="348"/>
      <c r="O107" s="348"/>
      <c r="P107" s="349">
        <f>K107+N107</f>
        <v>16</v>
      </c>
      <c r="Q107" s="349">
        <f>M107+P107</f>
        <v>127376</v>
      </c>
      <c r="R107" s="367"/>
      <c r="S107" s="495"/>
      <c r="T107" s="362">
        <v>96</v>
      </c>
      <c r="U107" s="399" t="s">
        <v>110</v>
      </c>
      <c r="V107" s="363" t="s">
        <v>106</v>
      </c>
      <c r="W107" s="383">
        <v>1</v>
      </c>
      <c r="X107" s="383">
        <v>1</v>
      </c>
      <c r="Y107" s="359">
        <v>100</v>
      </c>
      <c r="Z107" s="359">
        <v>4</v>
      </c>
      <c r="AA107" s="384">
        <v>4</v>
      </c>
      <c r="AB107" s="364"/>
      <c r="AC107" s="355">
        <f t="shared" si="3"/>
        <v>4</v>
      </c>
      <c r="AD107" s="355">
        <f t="shared" si="3"/>
        <v>0</v>
      </c>
      <c r="AE107" s="356">
        <f>AD107*100/AC107</f>
        <v>0</v>
      </c>
      <c r="AF107" s="365"/>
      <c r="AG107" s="365"/>
      <c r="AH107" s="365"/>
      <c r="AI107" s="365"/>
      <c r="AJ107" s="365"/>
      <c r="AK107" s="365"/>
      <c r="AL107" s="365"/>
      <c r="AM107" s="365"/>
      <c r="AN107" s="365"/>
      <c r="AO107" s="365"/>
      <c r="AP107" s="365"/>
      <c r="AQ107" s="365"/>
      <c r="AR107" s="358"/>
      <c r="AS107" s="358"/>
      <c r="AT107" s="359">
        <v>1</v>
      </c>
      <c r="AU107" s="359"/>
      <c r="AV107" s="359">
        <v>1</v>
      </c>
      <c r="AW107" s="359"/>
      <c r="AX107" s="359">
        <v>1</v>
      </c>
      <c r="AY107" s="359"/>
      <c r="AZ107" s="359">
        <v>1</v>
      </c>
      <c r="BA107" s="359"/>
      <c r="BB107" s="364"/>
      <c r="BC107" s="382"/>
      <c r="BD107" s="355">
        <f>AF107+AH107+AJ107+AL107+AN107+AP107+AR107+AT107+AV107+AX107+AZ107</f>
        <v>4</v>
      </c>
      <c r="BE107" s="355">
        <f>AG107+AI107+AK107+AM107+AO107+AQ107+AS107+AU107+AW107+AY107+BA107+BC107</f>
        <v>0</v>
      </c>
    </row>
    <row r="108" spans="1:57" ht="56.25" x14ac:dyDescent="0.2">
      <c r="A108" s="341">
        <v>97</v>
      </c>
      <c r="B108" s="385"/>
      <c r="C108" s="379"/>
      <c r="D108" s="318" t="s">
        <v>198</v>
      </c>
      <c r="E108" s="344"/>
      <c r="F108" s="387"/>
      <c r="G108" s="387"/>
      <c r="H108" s="388"/>
      <c r="I108" s="388"/>
      <c r="J108" s="389"/>
      <c r="K108" s="388"/>
      <c r="L108" s="388"/>
      <c r="M108" s="388"/>
      <c r="N108" s="388"/>
      <c r="O108" s="389"/>
      <c r="P108" s="389"/>
      <c r="Q108" s="389"/>
      <c r="R108" s="367"/>
      <c r="S108" s="495"/>
      <c r="T108" s="362">
        <v>97</v>
      </c>
      <c r="U108" s="410" t="s">
        <v>198</v>
      </c>
      <c r="V108" s="388"/>
      <c r="W108" s="387"/>
      <c r="X108" s="387"/>
      <c r="Y108" s="388"/>
      <c r="Z108" s="388"/>
      <c r="AA108" s="389"/>
      <c r="AB108" s="388"/>
      <c r="AC108" s="388"/>
      <c r="AD108" s="388"/>
      <c r="AE108" s="388"/>
      <c r="AF108" s="388"/>
      <c r="AG108" s="388"/>
      <c r="AH108" s="388"/>
      <c r="AI108" s="388"/>
      <c r="AJ108" s="388"/>
      <c r="AK108" s="388"/>
      <c r="AL108" s="388"/>
      <c r="AM108" s="388"/>
      <c r="AN108" s="388"/>
      <c r="AO108" s="388"/>
      <c r="AP108" s="388"/>
      <c r="AQ108" s="388"/>
      <c r="AR108" s="388"/>
      <c r="AS108" s="388"/>
      <c r="AT108" s="388"/>
      <c r="AU108" s="388"/>
      <c r="AV108" s="388"/>
      <c r="AW108" s="388"/>
      <c r="AX108" s="388"/>
      <c r="AY108" s="388"/>
      <c r="AZ108" s="388"/>
      <c r="BA108" s="388"/>
      <c r="BB108" s="388"/>
      <c r="BC108" s="388"/>
      <c r="BD108" s="388"/>
      <c r="BE108" s="388"/>
    </row>
    <row r="109" spans="1:57" ht="123.75" x14ac:dyDescent="0.2">
      <c r="A109" s="341">
        <v>95</v>
      </c>
      <c r="B109" s="385">
        <v>24</v>
      </c>
      <c r="C109" s="368"/>
      <c r="D109" s="370" t="s">
        <v>112</v>
      </c>
      <c r="E109" s="344" t="s">
        <v>49</v>
      </c>
      <c r="F109" s="383"/>
      <c r="G109" s="383"/>
      <c r="H109" s="359"/>
      <c r="I109" s="359"/>
      <c r="J109" s="400"/>
      <c r="K109" s="348"/>
      <c r="L109" s="348"/>
      <c r="M109" s="348"/>
      <c r="N109" s="348"/>
      <c r="O109" s="348"/>
      <c r="P109" s="349"/>
      <c r="Q109" s="349"/>
      <c r="R109" s="367"/>
      <c r="S109" s="495"/>
      <c r="T109" s="362">
        <v>98</v>
      </c>
      <c r="U109" s="374" t="s">
        <v>112</v>
      </c>
      <c r="V109" s="363" t="s">
        <v>49</v>
      </c>
      <c r="W109" s="383"/>
      <c r="X109" s="383"/>
      <c r="Y109" s="359"/>
      <c r="Z109" s="359"/>
      <c r="AA109" s="400"/>
      <c r="AB109" s="382"/>
      <c r="AC109" s="355"/>
      <c r="AD109" s="355"/>
      <c r="AE109" s="356"/>
      <c r="AF109" s="381"/>
      <c r="AG109" s="381"/>
      <c r="AH109" s="381"/>
      <c r="AI109" s="381"/>
      <c r="AJ109" s="381"/>
      <c r="AK109" s="381"/>
      <c r="AL109" s="381"/>
      <c r="AM109" s="381"/>
      <c r="AN109" s="381"/>
      <c r="AO109" s="381"/>
      <c r="AP109" s="381"/>
      <c r="AQ109" s="381"/>
      <c r="AR109" s="359"/>
      <c r="AS109" s="359"/>
      <c r="AT109" s="359"/>
      <c r="AU109" s="359"/>
      <c r="AV109" s="359"/>
      <c r="AW109" s="359"/>
      <c r="AX109" s="359"/>
      <c r="AY109" s="359"/>
      <c r="AZ109" s="382"/>
      <c r="BA109" s="382"/>
      <c r="BB109" s="382"/>
      <c r="BC109" s="382"/>
      <c r="BD109" s="355"/>
      <c r="BE109" s="355"/>
    </row>
    <row r="110" spans="1:57" x14ac:dyDescent="0.2">
      <c r="A110" s="341">
        <v>99</v>
      </c>
      <c r="B110" s="385">
        <v>12</v>
      </c>
      <c r="C110" s="368"/>
      <c r="D110" s="370"/>
      <c r="E110" s="344" t="s">
        <v>50</v>
      </c>
      <c r="F110" s="383"/>
      <c r="G110" s="383"/>
      <c r="H110" s="359"/>
      <c r="I110" s="359"/>
      <c r="J110" s="384"/>
      <c r="K110" s="348"/>
      <c r="L110" s="348"/>
      <c r="M110" s="348"/>
      <c r="N110" s="348"/>
      <c r="O110" s="348"/>
      <c r="P110" s="349"/>
      <c r="Q110" s="349"/>
      <c r="R110" s="367"/>
      <c r="S110" s="495"/>
      <c r="T110" s="362">
        <v>99</v>
      </c>
      <c r="U110" s="374"/>
      <c r="V110" s="363" t="s">
        <v>50</v>
      </c>
      <c r="W110" s="383"/>
      <c r="X110" s="383"/>
      <c r="Y110" s="359"/>
      <c r="Z110" s="359"/>
      <c r="AA110" s="384"/>
      <c r="AB110" s="382"/>
      <c r="AC110" s="355"/>
      <c r="AD110" s="355"/>
      <c r="AE110" s="356"/>
      <c r="AF110" s="381"/>
      <c r="AG110" s="381"/>
      <c r="AH110" s="381"/>
      <c r="AI110" s="381"/>
      <c r="AJ110" s="381"/>
      <c r="AK110" s="381"/>
      <c r="AL110" s="381"/>
      <c r="AM110" s="381"/>
      <c r="AN110" s="381"/>
      <c r="AO110" s="381"/>
      <c r="AP110" s="381"/>
      <c r="AQ110" s="381"/>
      <c r="AR110" s="359"/>
      <c r="AS110" s="359"/>
      <c r="AT110" s="359"/>
      <c r="AU110" s="359"/>
      <c r="AV110" s="359"/>
      <c r="AW110" s="359"/>
      <c r="AX110" s="359"/>
      <c r="AY110" s="359"/>
      <c r="AZ110" s="382"/>
      <c r="BA110" s="382"/>
      <c r="BB110" s="382"/>
      <c r="BC110" s="382"/>
      <c r="BD110" s="355"/>
      <c r="BE110" s="355"/>
    </row>
    <row r="111" spans="1:57" ht="135" x14ac:dyDescent="0.2">
      <c r="A111" s="341">
        <v>100</v>
      </c>
      <c r="B111" s="385">
        <v>24</v>
      </c>
      <c r="C111" s="368"/>
      <c r="D111" s="370" t="s">
        <v>113</v>
      </c>
      <c r="E111" s="344" t="s">
        <v>49</v>
      </c>
      <c r="F111" s="383"/>
      <c r="G111" s="383"/>
      <c r="H111" s="359"/>
      <c r="I111" s="359"/>
      <c r="J111" s="384"/>
      <c r="K111" s="348"/>
      <c r="L111" s="348"/>
      <c r="M111" s="348"/>
      <c r="N111" s="348"/>
      <c r="O111" s="348"/>
      <c r="P111" s="349"/>
      <c r="Q111" s="349"/>
      <c r="R111" s="367"/>
      <c r="S111" s="495"/>
      <c r="T111" s="362">
        <v>100</v>
      </c>
      <c r="U111" s="374" t="s">
        <v>113</v>
      </c>
      <c r="V111" s="363" t="s">
        <v>49</v>
      </c>
      <c r="W111" s="383"/>
      <c r="X111" s="383"/>
      <c r="Y111" s="359"/>
      <c r="Z111" s="359"/>
      <c r="AA111" s="384"/>
      <c r="AB111" s="382"/>
      <c r="AC111" s="355"/>
      <c r="AD111" s="355"/>
      <c r="AE111" s="356"/>
      <c r="AF111" s="381"/>
      <c r="AG111" s="381"/>
      <c r="AH111" s="381"/>
      <c r="AI111" s="381"/>
      <c r="AJ111" s="381"/>
      <c r="AK111" s="381"/>
      <c r="AL111" s="381"/>
      <c r="AM111" s="381"/>
      <c r="AN111" s="381"/>
      <c r="AO111" s="381"/>
      <c r="AP111" s="381"/>
      <c r="AQ111" s="381"/>
      <c r="AR111" s="359"/>
      <c r="AS111" s="359"/>
      <c r="AT111" s="359"/>
      <c r="AU111" s="359"/>
      <c r="AV111" s="359"/>
      <c r="AW111" s="359"/>
      <c r="AX111" s="359"/>
      <c r="AY111" s="359"/>
      <c r="AZ111" s="411"/>
      <c r="BA111" s="411"/>
      <c r="BB111" s="411"/>
      <c r="BC111" s="411"/>
      <c r="BD111" s="355"/>
      <c r="BE111" s="355"/>
    </row>
    <row r="112" spans="1:57" x14ac:dyDescent="0.2">
      <c r="A112" s="341">
        <v>101</v>
      </c>
      <c r="B112" s="385">
        <v>8</v>
      </c>
      <c r="C112" s="368"/>
      <c r="D112" s="370"/>
      <c r="E112" s="344" t="s">
        <v>50</v>
      </c>
      <c r="F112" s="383"/>
      <c r="G112" s="383"/>
      <c r="H112" s="359"/>
      <c r="I112" s="359"/>
      <c r="J112" s="384"/>
      <c r="K112" s="348"/>
      <c r="L112" s="348"/>
      <c r="M112" s="348"/>
      <c r="N112" s="348"/>
      <c r="O112" s="348"/>
      <c r="P112" s="349"/>
      <c r="Q112" s="349"/>
      <c r="R112" s="367"/>
      <c r="S112" s="495"/>
      <c r="T112" s="362">
        <v>101</v>
      </c>
      <c r="U112" s="374"/>
      <c r="V112" s="363" t="s">
        <v>50</v>
      </c>
      <c r="W112" s="383"/>
      <c r="X112" s="383"/>
      <c r="Y112" s="359"/>
      <c r="Z112" s="359"/>
      <c r="AA112" s="384"/>
      <c r="AB112" s="382"/>
      <c r="AC112" s="355"/>
      <c r="AD112" s="355"/>
      <c r="AE112" s="356"/>
      <c r="AF112" s="381"/>
      <c r="AG112" s="381"/>
      <c r="AH112" s="381"/>
      <c r="AI112" s="381"/>
      <c r="AJ112" s="381"/>
      <c r="AK112" s="381"/>
      <c r="AL112" s="381"/>
      <c r="AM112" s="381"/>
      <c r="AN112" s="381"/>
      <c r="AO112" s="381"/>
      <c r="AP112" s="381"/>
      <c r="AQ112" s="381"/>
      <c r="AR112" s="359"/>
      <c r="AS112" s="359"/>
      <c r="AT112" s="400"/>
      <c r="AU112" s="400"/>
      <c r="AV112" s="359"/>
      <c r="AW112" s="359"/>
      <c r="AX112" s="400"/>
      <c r="AY112" s="400"/>
      <c r="AZ112" s="382"/>
      <c r="BA112" s="382"/>
      <c r="BB112" s="382"/>
      <c r="BC112" s="382"/>
      <c r="BD112" s="355"/>
      <c r="BE112" s="355"/>
    </row>
    <row r="113" spans="1:57" ht="45" x14ac:dyDescent="0.2">
      <c r="A113" s="341">
        <v>102</v>
      </c>
      <c r="B113" s="385"/>
      <c r="C113" s="368"/>
      <c r="D113" s="409" t="s">
        <v>199</v>
      </c>
      <c r="E113" s="344" t="s">
        <v>49</v>
      </c>
      <c r="F113" s="383"/>
      <c r="G113" s="383"/>
      <c r="H113" s="359"/>
      <c r="I113" s="359"/>
      <c r="J113" s="384"/>
      <c r="K113" s="348"/>
      <c r="L113" s="348"/>
      <c r="M113" s="348"/>
      <c r="N113" s="348"/>
      <c r="O113" s="348"/>
      <c r="P113" s="349"/>
      <c r="Q113" s="349"/>
      <c r="R113" s="367"/>
      <c r="S113" s="495"/>
      <c r="T113" s="362">
        <v>102</v>
      </c>
      <c r="U113" s="399" t="s">
        <v>199</v>
      </c>
      <c r="V113" s="363" t="s">
        <v>49</v>
      </c>
      <c r="W113" s="383"/>
      <c r="X113" s="383"/>
      <c r="Y113" s="359"/>
      <c r="Z113" s="359"/>
      <c r="AA113" s="384"/>
      <c r="AB113" s="382"/>
      <c r="AC113" s="355"/>
      <c r="AD113" s="355"/>
      <c r="AE113" s="356"/>
      <c r="AF113" s="381"/>
      <c r="AG113" s="381"/>
      <c r="AH113" s="381"/>
      <c r="AI113" s="381"/>
      <c r="AJ113" s="381"/>
      <c r="AK113" s="381"/>
      <c r="AL113" s="381"/>
      <c r="AM113" s="381"/>
      <c r="AN113" s="381"/>
      <c r="AO113" s="381"/>
      <c r="AP113" s="381"/>
      <c r="AQ113" s="381"/>
      <c r="AR113" s="359"/>
      <c r="AS113" s="359"/>
      <c r="AT113" s="359"/>
      <c r="AU113" s="359"/>
      <c r="AV113" s="359"/>
      <c r="AW113" s="359"/>
      <c r="AX113" s="359"/>
      <c r="AY113" s="359"/>
      <c r="AZ113" s="382"/>
      <c r="BA113" s="382"/>
      <c r="BB113" s="382"/>
      <c r="BC113" s="382"/>
      <c r="BD113" s="355"/>
      <c r="BE113" s="355"/>
    </row>
    <row r="114" spans="1:57" x14ac:dyDescent="0.2">
      <c r="A114" s="341">
        <v>103</v>
      </c>
      <c r="B114" s="385"/>
      <c r="C114" s="368"/>
      <c r="D114" s="409"/>
      <c r="E114" s="344" t="s">
        <v>50</v>
      </c>
      <c r="F114" s="383"/>
      <c r="G114" s="383"/>
      <c r="H114" s="359"/>
      <c r="I114" s="359"/>
      <c r="J114" s="384"/>
      <c r="K114" s="348"/>
      <c r="L114" s="348"/>
      <c r="M114" s="348"/>
      <c r="N114" s="348"/>
      <c r="O114" s="348"/>
      <c r="P114" s="349"/>
      <c r="Q114" s="349"/>
      <c r="R114" s="367"/>
      <c r="S114" s="495"/>
      <c r="T114" s="362">
        <v>103</v>
      </c>
      <c r="U114" s="399"/>
      <c r="V114" s="363" t="s">
        <v>50</v>
      </c>
      <c r="W114" s="383"/>
      <c r="X114" s="383"/>
      <c r="Y114" s="359"/>
      <c r="Z114" s="359"/>
      <c r="AA114" s="384"/>
      <c r="AB114" s="382"/>
      <c r="AC114" s="355"/>
      <c r="AD114" s="355"/>
      <c r="AE114" s="356"/>
      <c r="AF114" s="381"/>
      <c r="AG114" s="381"/>
      <c r="AH114" s="381"/>
      <c r="AI114" s="381"/>
      <c r="AJ114" s="381"/>
      <c r="AK114" s="381"/>
      <c r="AL114" s="381"/>
      <c r="AM114" s="381"/>
      <c r="AN114" s="381"/>
      <c r="AO114" s="381"/>
      <c r="AP114" s="381"/>
      <c r="AQ114" s="381"/>
      <c r="AR114" s="359"/>
      <c r="AS114" s="359"/>
      <c r="AT114" s="359"/>
      <c r="AU114" s="359"/>
      <c r="AV114" s="359"/>
      <c r="AW114" s="359"/>
      <c r="AX114" s="359"/>
      <c r="AY114" s="359"/>
      <c r="AZ114" s="382"/>
      <c r="BA114" s="382"/>
      <c r="BB114" s="382"/>
      <c r="BC114" s="382"/>
      <c r="BD114" s="355"/>
      <c r="BE114" s="355"/>
    </row>
    <row r="115" spans="1:57" ht="33.75" x14ac:dyDescent="0.2">
      <c r="A115" s="341">
        <v>104</v>
      </c>
      <c r="B115" s="385"/>
      <c r="C115" s="368"/>
      <c r="D115" s="409" t="s">
        <v>115</v>
      </c>
      <c r="E115" s="344" t="s">
        <v>49</v>
      </c>
      <c r="F115" s="383"/>
      <c r="G115" s="383"/>
      <c r="H115" s="359"/>
      <c r="I115" s="359"/>
      <c r="J115" s="384"/>
      <c r="K115" s="348"/>
      <c r="L115" s="348"/>
      <c r="M115" s="348"/>
      <c r="N115" s="348"/>
      <c r="O115" s="348"/>
      <c r="P115" s="349"/>
      <c r="Q115" s="349"/>
      <c r="R115" s="367"/>
      <c r="S115" s="495"/>
      <c r="T115" s="362">
        <v>104</v>
      </c>
      <c r="U115" s="399" t="s">
        <v>115</v>
      </c>
      <c r="V115" s="363" t="s">
        <v>49</v>
      </c>
      <c r="W115" s="383"/>
      <c r="X115" s="383"/>
      <c r="Y115" s="359"/>
      <c r="Z115" s="359"/>
      <c r="AA115" s="384"/>
      <c r="AB115" s="382"/>
      <c r="AC115" s="355"/>
      <c r="AD115" s="355"/>
      <c r="AE115" s="356"/>
      <c r="AF115" s="381"/>
      <c r="AG115" s="381"/>
      <c r="AH115" s="381"/>
      <c r="AI115" s="381"/>
      <c r="AJ115" s="381"/>
      <c r="AK115" s="381"/>
      <c r="AL115" s="381"/>
      <c r="AM115" s="381"/>
      <c r="AN115" s="381"/>
      <c r="AO115" s="381"/>
      <c r="AP115" s="381"/>
      <c r="AQ115" s="381"/>
      <c r="AR115" s="359"/>
      <c r="AS115" s="359"/>
      <c r="AT115" s="359"/>
      <c r="AU115" s="359"/>
      <c r="AV115" s="359"/>
      <c r="AW115" s="359"/>
      <c r="AX115" s="359"/>
      <c r="AY115" s="359"/>
      <c r="AZ115" s="382"/>
      <c r="BA115" s="382"/>
      <c r="BB115" s="382"/>
      <c r="BC115" s="382"/>
      <c r="BD115" s="355"/>
      <c r="BE115" s="355"/>
    </row>
    <row r="116" spans="1:57" x14ac:dyDescent="0.2">
      <c r="A116" s="341">
        <v>105</v>
      </c>
      <c r="B116" s="385"/>
      <c r="C116" s="368"/>
      <c r="D116" s="409"/>
      <c r="E116" s="344" t="s">
        <v>50</v>
      </c>
      <c r="F116" s="383"/>
      <c r="G116" s="383"/>
      <c r="H116" s="359"/>
      <c r="I116" s="359"/>
      <c r="J116" s="384"/>
      <c r="K116" s="348"/>
      <c r="L116" s="348"/>
      <c r="M116" s="348"/>
      <c r="N116" s="348"/>
      <c r="O116" s="348"/>
      <c r="P116" s="349"/>
      <c r="Q116" s="349"/>
      <c r="R116" s="367"/>
      <c r="S116" s="495"/>
      <c r="T116" s="362">
        <v>105</v>
      </c>
      <c r="U116" s="399"/>
      <c r="V116" s="363" t="s">
        <v>50</v>
      </c>
      <c r="W116" s="383"/>
      <c r="X116" s="383"/>
      <c r="Y116" s="359"/>
      <c r="Z116" s="359"/>
      <c r="AA116" s="384"/>
      <c r="AB116" s="382"/>
      <c r="AC116" s="355"/>
      <c r="AD116" s="355"/>
      <c r="AE116" s="356"/>
      <c r="AF116" s="381"/>
      <c r="AG116" s="381"/>
      <c r="AH116" s="381"/>
      <c r="AI116" s="381"/>
      <c r="AJ116" s="381"/>
      <c r="AK116" s="381"/>
      <c r="AL116" s="381"/>
      <c r="AM116" s="381"/>
      <c r="AN116" s="381"/>
      <c r="AO116" s="381"/>
      <c r="AP116" s="381"/>
      <c r="AQ116" s="381"/>
      <c r="AR116" s="359"/>
      <c r="AS116" s="359"/>
      <c r="AT116" s="359"/>
      <c r="AU116" s="359"/>
      <c r="AV116" s="359"/>
      <c r="AW116" s="359"/>
      <c r="AX116" s="359"/>
      <c r="AY116" s="359"/>
      <c r="AZ116" s="382"/>
      <c r="BA116" s="382"/>
      <c r="BB116" s="382"/>
      <c r="BC116" s="382"/>
      <c r="BD116" s="355"/>
      <c r="BE116" s="355"/>
    </row>
    <row r="117" spans="1:57" ht="45" x14ac:dyDescent="0.2">
      <c r="A117" s="341">
        <v>106</v>
      </c>
      <c r="B117" s="385"/>
      <c r="C117" s="368"/>
      <c r="D117" s="409" t="s">
        <v>116</v>
      </c>
      <c r="E117" s="344" t="s">
        <v>49</v>
      </c>
      <c r="F117" s="383"/>
      <c r="G117" s="383"/>
      <c r="H117" s="359"/>
      <c r="I117" s="359"/>
      <c r="J117" s="384"/>
      <c r="K117" s="348"/>
      <c r="L117" s="348"/>
      <c r="M117" s="348"/>
      <c r="N117" s="348"/>
      <c r="O117" s="348"/>
      <c r="P117" s="349"/>
      <c r="Q117" s="349"/>
      <c r="R117" s="367"/>
      <c r="S117" s="495"/>
      <c r="T117" s="362">
        <v>106</v>
      </c>
      <c r="U117" s="399" t="s">
        <v>116</v>
      </c>
      <c r="V117" s="363" t="s">
        <v>49</v>
      </c>
      <c r="W117" s="383"/>
      <c r="X117" s="383"/>
      <c r="Y117" s="359"/>
      <c r="Z117" s="359"/>
      <c r="AA117" s="384"/>
      <c r="AB117" s="382"/>
      <c r="AC117" s="355"/>
      <c r="AD117" s="355"/>
      <c r="AE117" s="356"/>
      <c r="AF117" s="381"/>
      <c r="AG117" s="381"/>
      <c r="AH117" s="381"/>
      <c r="AI117" s="381"/>
      <c r="AJ117" s="381"/>
      <c r="AK117" s="381"/>
      <c r="AL117" s="381"/>
      <c r="AM117" s="381"/>
      <c r="AN117" s="381"/>
      <c r="AO117" s="381"/>
      <c r="AP117" s="381"/>
      <c r="AQ117" s="381"/>
      <c r="AR117" s="359"/>
      <c r="AS117" s="359"/>
      <c r="AT117" s="359"/>
      <c r="AU117" s="359"/>
      <c r="AV117" s="359"/>
      <c r="AW117" s="359"/>
      <c r="AX117" s="359"/>
      <c r="AY117" s="359"/>
      <c r="AZ117" s="382"/>
      <c r="BA117" s="382"/>
      <c r="BB117" s="382"/>
      <c r="BC117" s="382"/>
      <c r="BD117" s="355"/>
      <c r="BE117" s="355"/>
    </row>
    <row r="118" spans="1:57" x14ac:dyDescent="0.2">
      <c r="A118" s="341">
        <v>107</v>
      </c>
      <c r="B118" s="385"/>
      <c r="C118" s="368"/>
      <c r="D118" s="409"/>
      <c r="E118" s="344" t="s">
        <v>50</v>
      </c>
      <c r="F118" s="383"/>
      <c r="G118" s="383"/>
      <c r="H118" s="359"/>
      <c r="I118" s="359"/>
      <c r="J118" s="384"/>
      <c r="K118" s="348"/>
      <c r="L118" s="348"/>
      <c r="M118" s="348"/>
      <c r="N118" s="348"/>
      <c r="O118" s="348"/>
      <c r="P118" s="349"/>
      <c r="Q118" s="349"/>
      <c r="R118" s="367"/>
      <c r="S118" s="495"/>
      <c r="T118" s="362">
        <v>107</v>
      </c>
      <c r="U118" s="399"/>
      <c r="V118" s="363" t="s">
        <v>50</v>
      </c>
      <c r="W118" s="383"/>
      <c r="X118" s="383"/>
      <c r="Y118" s="359"/>
      <c r="Z118" s="359"/>
      <c r="AA118" s="384"/>
      <c r="AB118" s="382"/>
      <c r="AC118" s="355"/>
      <c r="AD118" s="355"/>
      <c r="AE118" s="356"/>
      <c r="AF118" s="381"/>
      <c r="AG118" s="381"/>
      <c r="AH118" s="381"/>
      <c r="AI118" s="381"/>
      <c r="AJ118" s="381"/>
      <c r="AK118" s="381"/>
      <c r="AL118" s="381"/>
      <c r="AM118" s="381"/>
      <c r="AN118" s="381"/>
      <c r="AO118" s="381"/>
      <c r="AP118" s="381"/>
      <c r="AQ118" s="381"/>
      <c r="AR118" s="359"/>
      <c r="AS118" s="359"/>
      <c r="AT118" s="359"/>
      <c r="AU118" s="359"/>
      <c r="AV118" s="359"/>
      <c r="AW118" s="359"/>
      <c r="AX118" s="359"/>
      <c r="AY118" s="359"/>
      <c r="AZ118" s="382"/>
      <c r="BA118" s="382"/>
      <c r="BB118" s="382"/>
      <c r="BC118" s="382"/>
      <c r="BD118" s="355"/>
      <c r="BE118" s="355"/>
    </row>
    <row r="119" spans="1:57" ht="56.25" x14ac:dyDescent="0.2">
      <c r="A119" s="341">
        <v>108</v>
      </c>
      <c r="B119" s="385"/>
      <c r="C119" s="368"/>
      <c r="D119" s="409" t="s">
        <v>117</v>
      </c>
      <c r="E119" s="344" t="s">
        <v>49</v>
      </c>
      <c r="F119" s="383"/>
      <c r="G119" s="383"/>
      <c r="H119" s="359"/>
      <c r="I119" s="359"/>
      <c r="J119" s="384"/>
      <c r="K119" s="348"/>
      <c r="L119" s="348"/>
      <c r="M119" s="348"/>
      <c r="N119" s="348"/>
      <c r="O119" s="348"/>
      <c r="P119" s="349"/>
      <c r="Q119" s="349"/>
      <c r="R119" s="367"/>
      <c r="S119" s="495"/>
      <c r="T119" s="362">
        <v>108</v>
      </c>
      <c r="U119" s="374" t="s">
        <v>117</v>
      </c>
      <c r="V119" s="363" t="s">
        <v>49</v>
      </c>
      <c r="W119" s="383"/>
      <c r="X119" s="383"/>
      <c r="Y119" s="359"/>
      <c r="Z119" s="359"/>
      <c r="AA119" s="384"/>
      <c r="AB119" s="382"/>
      <c r="AC119" s="355"/>
      <c r="AD119" s="355"/>
      <c r="AE119" s="356"/>
      <c r="AF119" s="381"/>
      <c r="AG119" s="381"/>
      <c r="AH119" s="381"/>
      <c r="AI119" s="381"/>
      <c r="AJ119" s="381"/>
      <c r="AK119" s="381"/>
      <c r="AL119" s="381"/>
      <c r="AM119" s="381"/>
      <c r="AN119" s="381"/>
      <c r="AO119" s="381"/>
      <c r="AP119" s="381"/>
      <c r="AQ119" s="381"/>
      <c r="AR119" s="359"/>
      <c r="AS119" s="359"/>
      <c r="AT119" s="359"/>
      <c r="AU119" s="359"/>
      <c r="AV119" s="359"/>
      <c r="AW119" s="359"/>
      <c r="AX119" s="359"/>
      <c r="AY119" s="359"/>
      <c r="AZ119" s="382"/>
      <c r="BA119" s="382"/>
      <c r="BB119" s="382"/>
      <c r="BC119" s="382"/>
      <c r="BD119" s="355"/>
      <c r="BE119" s="355"/>
    </row>
    <row r="120" spans="1:57" x14ac:dyDescent="0.2">
      <c r="A120" s="341">
        <v>109</v>
      </c>
      <c r="B120" s="385"/>
      <c r="C120" s="368"/>
      <c r="D120" s="409"/>
      <c r="E120" s="344" t="s">
        <v>50</v>
      </c>
      <c r="F120" s="383"/>
      <c r="G120" s="383"/>
      <c r="H120" s="359"/>
      <c r="I120" s="359"/>
      <c r="J120" s="384"/>
      <c r="K120" s="348"/>
      <c r="L120" s="348"/>
      <c r="M120" s="348"/>
      <c r="N120" s="348"/>
      <c r="O120" s="348"/>
      <c r="P120" s="349"/>
      <c r="Q120" s="349"/>
      <c r="R120" s="367"/>
      <c r="S120" s="495"/>
      <c r="T120" s="362">
        <v>109</v>
      </c>
      <c r="U120" s="374"/>
      <c r="V120" s="363" t="s">
        <v>50</v>
      </c>
      <c r="W120" s="383"/>
      <c r="X120" s="383"/>
      <c r="Y120" s="359"/>
      <c r="Z120" s="359"/>
      <c r="AA120" s="384"/>
      <c r="AB120" s="382"/>
      <c r="AC120" s="355"/>
      <c r="AD120" s="355"/>
      <c r="AE120" s="356"/>
      <c r="AF120" s="381"/>
      <c r="AG120" s="381"/>
      <c r="AH120" s="381"/>
      <c r="AI120" s="381"/>
      <c r="AJ120" s="381"/>
      <c r="AK120" s="381"/>
      <c r="AL120" s="381"/>
      <c r="AM120" s="381"/>
      <c r="AN120" s="381"/>
      <c r="AO120" s="381"/>
      <c r="AP120" s="381"/>
      <c r="AQ120" s="381"/>
      <c r="AR120" s="359"/>
      <c r="AS120" s="359"/>
      <c r="AT120" s="359"/>
      <c r="AU120" s="359"/>
      <c r="AV120" s="359"/>
      <c r="AW120" s="359"/>
      <c r="AX120" s="359"/>
      <c r="AY120" s="359"/>
      <c r="AZ120" s="382"/>
      <c r="BA120" s="382"/>
      <c r="BB120" s="382"/>
      <c r="BC120" s="382"/>
      <c r="BD120" s="355"/>
      <c r="BE120" s="355"/>
    </row>
    <row r="121" spans="1:57" ht="45" x14ac:dyDescent="0.2">
      <c r="A121" s="341">
        <v>110</v>
      </c>
      <c r="B121" s="385"/>
      <c r="C121" s="379"/>
      <c r="D121" s="409" t="s">
        <v>118</v>
      </c>
      <c r="E121" s="344" t="s">
        <v>49</v>
      </c>
      <c r="F121" s="383"/>
      <c r="G121" s="383"/>
      <c r="H121" s="359"/>
      <c r="I121" s="359"/>
      <c r="J121" s="384"/>
      <c r="K121" s="348"/>
      <c r="L121" s="348"/>
      <c r="M121" s="348"/>
      <c r="N121" s="348"/>
      <c r="O121" s="348"/>
      <c r="P121" s="349"/>
      <c r="Q121" s="349"/>
      <c r="R121" s="367"/>
      <c r="S121" s="495"/>
      <c r="T121" s="362">
        <v>110</v>
      </c>
      <c r="U121" s="374" t="s">
        <v>118</v>
      </c>
      <c r="V121" s="363" t="s">
        <v>49</v>
      </c>
      <c r="W121" s="383"/>
      <c r="X121" s="383"/>
      <c r="Y121" s="359"/>
      <c r="Z121" s="359"/>
      <c r="AA121" s="384"/>
      <c r="AB121" s="382"/>
      <c r="AC121" s="355"/>
      <c r="AD121" s="355"/>
      <c r="AE121" s="356"/>
      <c r="AF121" s="381"/>
      <c r="AG121" s="381"/>
      <c r="AH121" s="381"/>
      <c r="AI121" s="381"/>
      <c r="AJ121" s="381"/>
      <c r="AK121" s="381"/>
      <c r="AL121" s="381"/>
      <c r="AM121" s="381"/>
      <c r="AN121" s="381"/>
      <c r="AO121" s="381"/>
      <c r="AP121" s="381"/>
      <c r="AQ121" s="381"/>
      <c r="AR121" s="359"/>
      <c r="AS121" s="359"/>
      <c r="AT121" s="359"/>
      <c r="AU121" s="359"/>
      <c r="AV121" s="359"/>
      <c r="AW121" s="359"/>
      <c r="AX121" s="359"/>
      <c r="AY121" s="359"/>
      <c r="AZ121" s="382"/>
      <c r="BA121" s="382"/>
      <c r="BB121" s="382"/>
      <c r="BC121" s="382"/>
      <c r="BD121" s="355"/>
      <c r="BE121" s="355"/>
    </row>
    <row r="122" spans="1:57" x14ac:dyDescent="0.2">
      <c r="A122" s="341">
        <v>111</v>
      </c>
      <c r="B122" s="385"/>
      <c r="C122" s="379"/>
      <c r="D122" s="409"/>
      <c r="E122" s="344" t="s">
        <v>50</v>
      </c>
      <c r="F122" s="383"/>
      <c r="G122" s="383"/>
      <c r="H122" s="359"/>
      <c r="I122" s="359"/>
      <c r="J122" s="384"/>
      <c r="K122" s="348"/>
      <c r="L122" s="348"/>
      <c r="M122" s="348"/>
      <c r="N122" s="348"/>
      <c r="O122" s="348"/>
      <c r="P122" s="349"/>
      <c r="Q122" s="349"/>
      <c r="R122" s="367"/>
      <c r="S122" s="495"/>
      <c r="T122" s="362">
        <v>111</v>
      </c>
      <c r="U122" s="374"/>
      <c r="V122" s="363" t="s">
        <v>50</v>
      </c>
      <c r="W122" s="383"/>
      <c r="X122" s="383"/>
      <c r="Y122" s="359"/>
      <c r="Z122" s="359"/>
      <c r="AA122" s="384"/>
      <c r="AB122" s="382"/>
      <c r="AC122" s="355"/>
      <c r="AD122" s="355"/>
      <c r="AE122" s="356"/>
      <c r="AF122" s="381"/>
      <c r="AG122" s="381"/>
      <c r="AH122" s="381"/>
      <c r="AI122" s="381"/>
      <c r="AJ122" s="381"/>
      <c r="AK122" s="381"/>
      <c r="AL122" s="381"/>
      <c r="AM122" s="381"/>
      <c r="AN122" s="381"/>
      <c r="AO122" s="381"/>
      <c r="AP122" s="381"/>
      <c r="AQ122" s="381"/>
      <c r="AR122" s="359"/>
      <c r="AS122" s="359"/>
      <c r="AT122" s="359"/>
      <c r="AU122" s="359"/>
      <c r="AV122" s="359"/>
      <c r="AW122" s="359"/>
      <c r="AX122" s="359"/>
      <c r="AY122" s="359"/>
      <c r="AZ122" s="382"/>
      <c r="BA122" s="382"/>
      <c r="BB122" s="382"/>
      <c r="BC122" s="382"/>
      <c r="BD122" s="355"/>
      <c r="BE122" s="355"/>
    </row>
    <row r="123" spans="1:57" ht="45" x14ac:dyDescent="0.2">
      <c r="A123" s="341">
        <v>112</v>
      </c>
      <c r="B123" s="385"/>
      <c r="C123" s="379"/>
      <c r="D123" s="409" t="s">
        <v>200</v>
      </c>
      <c r="E123" s="344" t="s">
        <v>49</v>
      </c>
      <c r="F123" s="383"/>
      <c r="G123" s="383"/>
      <c r="H123" s="359"/>
      <c r="I123" s="359"/>
      <c r="J123" s="384"/>
      <c r="K123" s="348"/>
      <c r="L123" s="348"/>
      <c r="M123" s="348"/>
      <c r="N123" s="348"/>
      <c r="O123" s="348"/>
      <c r="P123" s="349"/>
      <c r="Q123" s="349"/>
      <c r="R123" s="367"/>
      <c r="S123" s="495"/>
      <c r="T123" s="362">
        <v>112</v>
      </c>
      <c r="U123" s="374" t="s">
        <v>200</v>
      </c>
      <c r="V123" s="363" t="s">
        <v>49</v>
      </c>
      <c r="W123" s="383"/>
      <c r="X123" s="383"/>
      <c r="Y123" s="359"/>
      <c r="Z123" s="359"/>
      <c r="AA123" s="384"/>
      <c r="AB123" s="382"/>
      <c r="AC123" s="355"/>
      <c r="AD123" s="355"/>
      <c r="AE123" s="356"/>
      <c r="AF123" s="381"/>
      <c r="AG123" s="381"/>
      <c r="AH123" s="381"/>
      <c r="AI123" s="381"/>
      <c r="AJ123" s="381"/>
      <c r="AK123" s="381"/>
      <c r="AL123" s="381"/>
      <c r="AM123" s="381"/>
      <c r="AN123" s="381"/>
      <c r="AO123" s="381"/>
      <c r="AP123" s="381"/>
      <c r="AQ123" s="381"/>
      <c r="AR123" s="359"/>
      <c r="AS123" s="359"/>
      <c r="AT123" s="359"/>
      <c r="AU123" s="359"/>
      <c r="AV123" s="359"/>
      <c r="AW123" s="359"/>
      <c r="AX123" s="359"/>
      <c r="AY123" s="359"/>
      <c r="AZ123" s="411"/>
      <c r="BA123" s="411"/>
      <c r="BB123" s="411"/>
      <c r="BC123" s="411"/>
      <c r="BD123" s="355"/>
      <c r="BE123" s="355"/>
    </row>
    <row r="124" spans="1:57" x14ac:dyDescent="0.2">
      <c r="A124" s="341">
        <v>113</v>
      </c>
      <c r="B124" s="385"/>
      <c r="C124" s="379"/>
      <c r="D124" s="409"/>
      <c r="E124" s="344" t="s">
        <v>50</v>
      </c>
      <c r="F124" s="383"/>
      <c r="G124" s="383"/>
      <c r="H124" s="359"/>
      <c r="I124" s="359"/>
      <c r="J124" s="384"/>
      <c r="K124" s="348"/>
      <c r="L124" s="348"/>
      <c r="M124" s="348"/>
      <c r="N124" s="348"/>
      <c r="O124" s="348"/>
      <c r="P124" s="349"/>
      <c r="Q124" s="349"/>
      <c r="R124" s="367"/>
      <c r="S124" s="495"/>
      <c r="T124" s="362">
        <v>113</v>
      </c>
      <c r="U124" s="374"/>
      <c r="V124" s="363" t="s">
        <v>50</v>
      </c>
      <c r="W124" s="383"/>
      <c r="X124" s="383"/>
      <c r="Y124" s="359"/>
      <c r="Z124" s="359"/>
      <c r="AA124" s="384"/>
      <c r="AB124" s="382"/>
      <c r="AC124" s="355"/>
      <c r="AD124" s="355"/>
      <c r="AE124" s="356"/>
      <c r="AF124" s="381"/>
      <c r="AG124" s="381"/>
      <c r="AH124" s="381"/>
      <c r="AI124" s="381"/>
      <c r="AJ124" s="381"/>
      <c r="AK124" s="381"/>
      <c r="AL124" s="381"/>
      <c r="AM124" s="381"/>
      <c r="AN124" s="381"/>
      <c r="AO124" s="381"/>
      <c r="AP124" s="381"/>
      <c r="AQ124" s="381"/>
      <c r="AR124" s="400"/>
      <c r="AS124" s="400"/>
      <c r="AT124" s="400"/>
      <c r="AU124" s="400"/>
      <c r="AV124" s="400"/>
      <c r="AW124" s="400"/>
      <c r="AX124" s="400"/>
      <c r="AY124" s="400"/>
      <c r="AZ124" s="411"/>
      <c r="BA124" s="411"/>
      <c r="BB124" s="411"/>
      <c r="BC124" s="411"/>
      <c r="BD124" s="355"/>
      <c r="BE124" s="355"/>
    </row>
    <row r="125" spans="1:57" ht="67.5" x14ac:dyDescent="0.2">
      <c r="A125" s="341">
        <v>114</v>
      </c>
      <c r="B125" s="385"/>
      <c r="C125" s="379"/>
      <c r="D125" s="409" t="s">
        <v>120</v>
      </c>
      <c r="E125" s="344" t="s">
        <v>49</v>
      </c>
      <c r="F125" s="383"/>
      <c r="G125" s="383"/>
      <c r="H125" s="359"/>
      <c r="I125" s="359"/>
      <c r="J125" s="384"/>
      <c r="K125" s="348"/>
      <c r="L125" s="348"/>
      <c r="M125" s="348"/>
      <c r="N125" s="348"/>
      <c r="O125" s="348"/>
      <c r="P125" s="349"/>
      <c r="Q125" s="349"/>
      <c r="R125" s="367"/>
      <c r="S125" s="495"/>
      <c r="T125" s="362">
        <v>114</v>
      </c>
      <c r="U125" s="374" t="s">
        <v>120</v>
      </c>
      <c r="V125" s="363" t="s">
        <v>49</v>
      </c>
      <c r="W125" s="383"/>
      <c r="X125" s="383"/>
      <c r="Y125" s="359"/>
      <c r="Z125" s="359"/>
      <c r="AA125" s="384"/>
      <c r="AB125" s="382"/>
      <c r="AC125" s="355"/>
      <c r="AD125" s="355"/>
      <c r="AE125" s="356"/>
      <c r="AF125" s="381"/>
      <c r="AG125" s="381"/>
      <c r="AH125" s="381"/>
      <c r="AI125" s="381"/>
      <c r="AJ125" s="381"/>
      <c r="AK125" s="381"/>
      <c r="AL125" s="381"/>
      <c r="AM125" s="381"/>
      <c r="AN125" s="381"/>
      <c r="AO125" s="381"/>
      <c r="AP125" s="381"/>
      <c r="AQ125" s="381"/>
      <c r="AR125" s="400"/>
      <c r="AS125" s="400"/>
      <c r="AT125" s="400"/>
      <c r="AU125" s="400"/>
      <c r="AV125" s="400"/>
      <c r="AW125" s="400"/>
      <c r="AX125" s="400"/>
      <c r="AY125" s="400"/>
      <c r="AZ125" s="411"/>
      <c r="BA125" s="411"/>
      <c r="BB125" s="411"/>
      <c r="BC125" s="411"/>
      <c r="BD125" s="355"/>
      <c r="BE125" s="355"/>
    </row>
    <row r="126" spans="1:57" x14ac:dyDescent="0.2">
      <c r="A126" s="341">
        <v>115</v>
      </c>
      <c r="B126" s="385"/>
      <c r="C126" s="379"/>
      <c r="D126" s="409"/>
      <c r="E126" s="344" t="s">
        <v>50</v>
      </c>
      <c r="F126" s="383"/>
      <c r="G126" s="383"/>
      <c r="H126" s="359"/>
      <c r="I126" s="359"/>
      <c r="J126" s="384"/>
      <c r="K126" s="348"/>
      <c r="L126" s="348"/>
      <c r="M126" s="348"/>
      <c r="N126" s="348"/>
      <c r="O126" s="348"/>
      <c r="P126" s="349"/>
      <c r="Q126" s="349"/>
      <c r="R126" s="367"/>
      <c r="S126" s="495"/>
      <c r="T126" s="362">
        <v>115</v>
      </c>
      <c r="U126" s="374"/>
      <c r="V126" s="363" t="s">
        <v>50</v>
      </c>
      <c r="W126" s="383"/>
      <c r="X126" s="383"/>
      <c r="Y126" s="359"/>
      <c r="Z126" s="359"/>
      <c r="AA126" s="384"/>
      <c r="AB126" s="382"/>
      <c r="AC126" s="355"/>
      <c r="AD126" s="355"/>
      <c r="AE126" s="356"/>
      <c r="AF126" s="381"/>
      <c r="AG126" s="381"/>
      <c r="AH126" s="381"/>
      <c r="AI126" s="381"/>
      <c r="AJ126" s="381"/>
      <c r="AK126" s="381"/>
      <c r="AL126" s="381"/>
      <c r="AM126" s="381"/>
      <c r="AN126" s="381"/>
      <c r="AO126" s="381"/>
      <c r="AP126" s="381"/>
      <c r="AQ126" s="381"/>
      <c r="AR126" s="400"/>
      <c r="AS126" s="400"/>
      <c r="AT126" s="400"/>
      <c r="AU126" s="400"/>
      <c r="AV126" s="400"/>
      <c r="AW126" s="400"/>
      <c r="AX126" s="400"/>
      <c r="AY126" s="400"/>
      <c r="AZ126" s="411"/>
      <c r="BA126" s="411"/>
      <c r="BB126" s="411"/>
      <c r="BC126" s="411"/>
      <c r="BD126" s="355"/>
      <c r="BE126" s="355"/>
    </row>
    <row r="127" spans="1:57" ht="33.75" x14ac:dyDescent="0.2">
      <c r="A127" s="341">
        <v>116</v>
      </c>
      <c r="B127" s="385"/>
      <c r="C127" s="379"/>
      <c r="D127" s="409" t="s">
        <v>121</v>
      </c>
      <c r="E127" s="344" t="s">
        <v>49</v>
      </c>
      <c r="F127" s="383"/>
      <c r="G127" s="383"/>
      <c r="H127" s="359"/>
      <c r="I127" s="359"/>
      <c r="J127" s="384"/>
      <c r="K127" s="348"/>
      <c r="L127" s="348"/>
      <c r="M127" s="348"/>
      <c r="N127" s="348"/>
      <c r="O127" s="348"/>
      <c r="P127" s="349"/>
      <c r="Q127" s="349"/>
      <c r="R127" s="412"/>
      <c r="S127" s="413"/>
      <c r="T127" s="362">
        <v>116</v>
      </c>
      <c r="U127" s="399" t="s">
        <v>121</v>
      </c>
      <c r="V127" s="363" t="s">
        <v>49</v>
      </c>
      <c r="W127" s="383"/>
      <c r="X127" s="383"/>
      <c r="Y127" s="359"/>
      <c r="Z127" s="359"/>
      <c r="AA127" s="384"/>
      <c r="AB127" s="382"/>
      <c r="AC127" s="355"/>
      <c r="AD127" s="355"/>
      <c r="AE127" s="356"/>
      <c r="AF127" s="381"/>
      <c r="AG127" s="381"/>
      <c r="AH127" s="381"/>
      <c r="AI127" s="381"/>
      <c r="AJ127" s="381"/>
      <c r="AK127" s="381"/>
      <c r="AL127" s="381"/>
      <c r="AM127" s="381"/>
      <c r="AN127" s="381"/>
      <c r="AO127" s="381"/>
      <c r="AP127" s="381"/>
      <c r="AQ127" s="381"/>
      <c r="AR127" s="400"/>
      <c r="AS127" s="400"/>
      <c r="AT127" s="400"/>
      <c r="AU127" s="400"/>
      <c r="AV127" s="400"/>
      <c r="AW127" s="400"/>
      <c r="AX127" s="400"/>
      <c r="AY127" s="400"/>
      <c r="AZ127" s="411"/>
      <c r="BA127" s="411"/>
      <c r="BB127" s="411"/>
      <c r="BC127" s="411"/>
      <c r="BD127" s="355"/>
      <c r="BE127" s="355"/>
    </row>
    <row r="128" spans="1:57" x14ac:dyDescent="0.2">
      <c r="A128" s="341">
        <v>117</v>
      </c>
      <c r="B128" s="385"/>
      <c r="C128" s="379"/>
      <c r="D128" s="409"/>
      <c r="E128" s="344" t="s">
        <v>50</v>
      </c>
      <c r="F128" s="383"/>
      <c r="G128" s="383"/>
      <c r="H128" s="359"/>
      <c r="I128" s="359"/>
      <c r="J128" s="384"/>
      <c r="K128" s="348"/>
      <c r="L128" s="348"/>
      <c r="M128" s="348"/>
      <c r="N128" s="348"/>
      <c r="O128" s="348"/>
      <c r="P128" s="349"/>
      <c r="Q128" s="349"/>
      <c r="R128" s="412"/>
      <c r="S128" s="413"/>
      <c r="T128" s="362">
        <v>117</v>
      </c>
      <c r="U128" s="399"/>
      <c r="V128" s="363" t="s">
        <v>50</v>
      </c>
      <c r="W128" s="383"/>
      <c r="X128" s="383"/>
      <c r="Y128" s="359"/>
      <c r="Z128" s="359"/>
      <c r="AA128" s="384"/>
      <c r="AB128" s="382"/>
      <c r="AC128" s="355"/>
      <c r="AD128" s="355"/>
      <c r="AE128" s="356"/>
      <c r="AF128" s="381"/>
      <c r="AG128" s="381"/>
      <c r="AH128" s="381"/>
      <c r="AI128" s="381"/>
      <c r="AJ128" s="381"/>
      <c r="AK128" s="381"/>
      <c r="AL128" s="381"/>
      <c r="AM128" s="381"/>
      <c r="AN128" s="381"/>
      <c r="AO128" s="381"/>
      <c r="AP128" s="381"/>
      <c r="AQ128" s="381"/>
      <c r="AR128" s="414"/>
      <c r="AS128" s="414"/>
      <c r="AT128" s="414"/>
      <c r="AU128" s="414"/>
      <c r="AV128" s="414"/>
      <c r="AW128" s="414"/>
      <c r="AX128" s="414"/>
      <c r="AY128" s="414"/>
      <c r="AZ128" s="415"/>
      <c r="BA128" s="415"/>
      <c r="BB128" s="415"/>
      <c r="BC128" s="415"/>
      <c r="BD128" s="416"/>
      <c r="BE128" s="416"/>
    </row>
    <row r="129" spans="1:58" x14ac:dyDescent="0.2">
      <c r="A129" s="341">
        <v>118</v>
      </c>
      <c r="B129" s="417"/>
      <c r="C129" s="418">
        <f>SUM(C14:C128)</f>
        <v>68</v>
      </c>
      <c r="D129" s="419" t="s">
        <v>122</v>
      </c>
      <c r="E129" s="420"/>
      <c r="F129" s="421">
        <f>SUM(F13:F128)</f>
        <v>205</v>
      </c>
      <c r="G129" s="421">
        <f>SUM(G13:G128)</f>
        <v>198</v>
      </c>
      <c r="H129" s="422">
        <f>AVERAGE(H13:H128)</f>
        <v>97.826086956521735</v>
      </c>
      <c r="I129" s="422">
        <f>SUM(I13:I128)</f>
        <v>110</v>
      </c>
      <c r="J129" s="423">
        <f>SUM(J13:J128)</f>
        <v>333</v>
      </c>
      <c r="K129" s="424">
        <f t="shared" ref="K129:Q129" si="4">SUM(K14:K128)</f>
        <v>812.1</v>
      </c>
      <c r="L129" s="424">
        <f t="shared" si="4"/>
        <v>953767.2</v>
      </c>
      <c r="M129" s="425">
        <f t="shared" si="4"/>
        <v>6464316</v>
      </c>
      <c r="N129" s="425">
        <f t="shared" si="4"/>
        <v>90</v>
      </c>
      <c r="O129" s="424">
        <f t="shared" si="4"/>
        <v>716400</v>
      </c>
      <c r="P129" s="426">
        <f t="shared" si="4"/>
        <v>902.1</v>
      </c>
      <c r="Q129" s="426">
        <f t="shared" si="4"/>
        <v>6465218.0999999996</v>
      </c>
      <c r="R129" s="412"/>
      <c r="S129" s="495"/>
      <c r="T129" s="362">
        <v>118</v>
      </c>
      <c r="U129" s="427" t="s">
        <v>122</v>
      </c>
      <c r="V129" s="428"/>
      <c r="W129" s="421">
        <v>205</v>
      </c>
      <c r="X129" s="421">
        <v>198</v>
      </c>
      <c r="Y129" s="422">
        <v>97.826086956521706</v>
      </c>
      <c r="Z129" s="422">
        <v>110</v>
      </c>
      <c r="AA129" s="423">
        <v>333</v>
      </c>
      <c r="AB129" s="429"/>
      <c r="AC129" s="430">
        <f>SUM(AC14:AC128)</f>
        <v>333</v>
      </c>
      <c r="AD129" s="430">
        <f>SUM(AD14:AD128)</f>
        <v>0</v>
      </c>
      <c r="AE129" s="431"/>
      <c r="AF129" s="432">
        <f t="shared" ref="AF129:AQ129" si="5">SUM(AF14:AF128)</f>
        <v>0</v>
      </c>
      <c r="AG129" s="432">
        <f t="shared" si="5"/>
        <v>0</v>
      </c>
      <c r="AH129" s="432">
        <f t="shared" si="5"/>
        <v>0</v>
      </c>
      <c r="AI129" s="432">
        <f t="shared" si="5"/>
        <v>0</v>
      </c>
      <c r="AJ129" s="432">
        <f t="shared" si="5"/>
        <v>0</v>
      </c>
      <c r="AK129" s="432">
        <f t="shared" si="5"/>
        <v>0</v>
      </c>
      <c r="AL129" s="432">
        <f t="shared" si="5"/>
        <v>0</v>
      </c>
      <c r="AM129" s="432">
        <f t="shared" si="5"/>
        <v>0</v>
      </c>
      <c r="AN129" s="432">
        <f t="shared" si="5"/>
        <v>0</v>
      </c>
      <c r="AO129" s="432">
        <f t="shared" si="5"/>
        <v>0</v>
      </c>
      <c r="AP129" s="432">
        <f t="shared" si="5"/>
        <v>0</v>
      </c>
      <c r="AQ129" s="433">
        <f t="shared" si="5"/>
        <v>0</v>
      </c>
      <c r="AR129" s="423">
        <f>SUM(AR13:AR128)</f>
        <v>5</v>
      </c>
      <c r="AS129" s="423">
        <v>0</v>
      </c>
      <c r="AT129" s="423">
        <f>SUM(AT15:AT128)</f>
        <v>212</v>
      </c>
      <c r="AU129" s="423">
        <v>0</v>
      </c>
      <c r="AV129" s="423">
        <f>SUM(AV14:AV128)</f>
        <v>44</v>
      </c>
      <c r="AW129" s="423">
        <v>0</v>
      </c>
      <c r="AX129" s="423">
        <f>SUM(AX12:AX128)</f>
        <v>43</v>
      </c>
      <c r="AY129" s="423">
        <v>0</v>
      </c>
      <c r="AZ129" s="434">
        <f>SUM(AZ12:AZ128)</f>
        <v>29</v>
      </c>
      <c r="BA129" s="435">
        <f>SUM(BA14:BA128)</f>
        <v>0</v>
      </c>
      <c r="BB129" s="435">
        <f>SUM(BB14:BB128)</f>
        <v>0</v>
      </c>
      <c r="BC129" s="435">
        <f>SUM(BC14:BC128)</f>
        <v>0</v>
      </c>
      <c r="BD129" s="434">
        <f>SUM(BD14:BD128)</f>
        <v>333</v>
      </c>
      <c r="BE129" s="434">
        <f>SUM(BE14:BE128)</f>
        <v>0</v>
      </c>
      <c r="BF129" s="265"/>
    </row>
    <row r="130" spans="1:58" x14ac:dyDescent="0.2">
      <c r="A130" s="436"/>
      <c r="B130" s="437"/>
      <c r="C130" s="438"/>
      <c r="D130" s="439"/>
      <c r="E130" s="440"/>
      <c r="F130" s="441"/>
      <c r="G130" s="441"/>
      <c r="H130" s="442"/>
      <c r="I130" s="442"/>
      <c r="J130" s="443"/>
      <c r="K130" s="444"/>
      <c r="L130" s="445"/>
      <c r="M130" s="445"/>
      <c r="N130" s="446"/>
      <c r="O130" s="446"/>
      <c r="P130" s="447"/>
      <c r="Q130" s="447"/>
      <c r="R130" s="412"/>
      <c r="S130" s="495"/>
      <c r="T130" s="465"/>
      <c r="U130" s="449"/>
      <c r="V130" s="450"/>
      <c r="W130" s="465"/>
      <c r="X130" s="465"/>
      <c r="Y130" s="451"/>
      <c r="Z130" s="451"/>
      <c r="AA130" s="452"/>
      <c r="AB130" s="453"/>
      <c r="AC130" s="453"/>
      <c r="AD130" s="453"/>
      <c r="AE130" s="454"/>
      <c r="AF130" s="454"/>
      <c r="AG130" s="454"/>
      <c r="AH130" s="454"/>
      <c r="AI130" s="454"/>
      <c r="AJ130" s="454"/>
      <c r="AK130" s="454"/>
      <c r="AL130" s="454"/>
      <c r="AM130" s="454"/>
      <c r="AN130" s="454"/>
      <c r="AO130" s="454"/>
      <c r="AP130" s="454"/>
      <c r="AQ130" s="454"/>
      <c r="AR130" s="443"/>
      <c r="AS130" s="443"/>
      <c r="AT130" s="443"/>
      <c r="AU130" s="443"/>
      <c r="AV130" s="443"/>
      <c r="AW130" s="443"/>
      <c r="AX130" s="443"/>
      <c r="AY130" s="443"/>
      <c r="AZ130" s="455"/>
      <c r="BA130" s="455"/>
      <c r="BB130" s="455"/>
      <c r="BC130" s="455"/>
      <c r="BD130" s="456"/>
      <c r="BE130" s="456"/>
    </row>
    <row r="131" spans="1:58" x14ac:dyDescent="0.2">
      <c r="A131" s="457" t="s">
        <v>123</v>
      </c>
      <c r="B131" s="457"/>
      <c r="C131" s="457"/>
      <c r="D131" s="457"/>
      <c r="E131" s="457"/>
      <c r="F131" s="457"/>
      <c r="G131" s="457"/>
      <c r="H131" s="457"/>
      <c r="I131" s="457"/>
      <c r="J131" s="457"/>
      <c r="K131" s="438"/>
      <c r="L131" s="438"/>
      <c r="M131" s="438"/>
      <c r="N131" s="438"/>
      <c r="O131" s="438"/>
      <c r="P131" s="438"/>
      <c r="Q131" s="438"/>
      <c r="R131" s="367"/>
      <c r="S131" s="495"/>
      <c r="T131" s="465"/>
      <c r="U131" s="455"/>
      <c r="V131" s="450"/>
      <c r="W131" s="455"/>
      <c r="X131" s="455"/>
      <c r="Y131" s="455"/>
      <c r="Z131" s="455"/>
      <c r="AA131" s="456"/>
      <c r="AB131" s="451"/>
      <c r="AC131" s="451"/>
      <c r="AD131" s="451"/>
      <c r="AE131" s="458"/>
      <c r="AF131" s="458"/>
      <c r="AG131" s="458"/>
      <c r="AH131" s="458"/>
      <c r="AI131" s="458"/>
      <c r="AJ131" s="458"/>
      <c r="AK131" s="458"/>
      <c r="AL131" s="458"/>
      <c r="AM131" s="458"/>
      <c r="AN131" s="458"/>
      <c r="AO131" s="458"/>
      <c r="AP131" s="458"/>
      <c r="AQ131" s="458"/>
      <c r="AR131" s="458"/>
      <c r="AS131" s="458"/>
      <c r="AT131" s="459"/>
      <c r="AU131" s="459"/>
      <c r="AV131" s="459"/>
      <c r="AW131" s="459"/>
      <c r="AX131" s="459"/>
      <c r="AY131" s="459"/>
      <c r="AZ131" s="459"/>
      <c r="BA131" s="459"/>
      <c r="BB131" s="459"/>
      <c r="BC131" s="459"/>
      <c r="BD131" s="459"/>
      <c r="BE131" s="459"/>
    </row>
    <row r="132" spans="1:58" x14ac:dyDescent="0.2">
      <c r="A132" s="460" t="s">
        <v>201</v>
      </c>
      <c r="B132" s="460"/>
      <c r="C132" s="460"/>
      <c r="D132" s="460"/>
      <c r="E132" s="461">
        <f>K129*7960-796</f>
        <v>6463520</v>
      </c>
      <c r="F132" s="461"/>
      <c r="G132" s="461"/>
      <c r="H132" s="459"/>
      <c r="I132" s="459"/>
      <c r="J132" s="459"/>
      <c r="K132" s="462" t="s">
        <v>125</v>
      </c>
      <c r="L132" s="462"/>
      <c r="M132" s="462" t="s">
        <v>126</v>
      </c>
      <c r="N132" s="463"/>
      <c r="O132" s="463"/>
      <c r="P132" s="463"/>
      <c r="Q132" s="463"/>
      <c r="R132" s="367"/>
      <c r="S132" s="495"/>
      <c r="T132" s="455" t="s">
        <v>202</v>
      </c>
      <c r="U132" s="455"/>
      <c r="V132" s="450"/>
      <c r="W132" s="455"/>
      <c r="X132" s="455"/>
      <c r="Y132" s="455"/>
      <c r="Z132" s="455"/>
      <c r="AA132" s="456"/>
      <c r="AB132" s="451"/>
      <c r="AC132" s="451"/>
      <c r="AD132" s="451"/>
      <c r="AE132" s="458"/>
      <c r="AF132" s="458"/>
      <c r="AG132" s="458"/>
      <c r="AH132" s="458"/>
      <c r="AI132" s="458"/>
      <c r="AJ132" s="458"/>
      <c r="AK132" s="458"/>
      <c r="AL132" s="458"/>
      <c r="AM132" s="458"/>
      <c r="AN132" s="458"/>
      <c r="AO132" s="458"/>
      <c r="AP132" s="458"/>
      <c r="AQ132" s="458"/>
      <c r="AR132" s="458"/>
      <c r="AS132" s="458"/>
      <c r="AT132" s="459"/>
      <c r="AU132" s="459"/>
      <c r="AV132" s="459"/>
      <c r="AW132" s="459"/>
      <c r="AX132" s="459"/>
      <c r="AY132" s="459"/>
      <c r="AZ132" s="459"/>
      <c r="BA132" s="459"/>
      <c r="BB132" s="459"/>
      <c r="BC132" s="459"/>
      <c r="BD132" s="459"/>
      <c r="BE132" s="459"/>
    </row>
    <row r="133" spans="1:58" x14ac:dyDescent="0.2">
      <c r="A133" s="460" t="s">
        <v>203</v>
      </c>
      <c r="B133" s="460"/>
      <c r="C133" s="460"/>
      <c r="D133" s="460"/>
      <c r="E133" s="461">
        <f>C129*7960</f>
        <v>541280</v>
      </c>
      <c r="F133" s="461"/>
      <c r="G133" s="461"/>
      <c r="H133" s="459"/>
      <c r="I133" s="459"/>
      <c r="J133" s="459"/>
      <c r="K133" s="462" t="s">
        <v>125</v>
      </c>
      <c r="L133" s="462"/>
      <c r="M133" s="462" t="s">
        <v>129</v>
      </c>
      <c r="N133" s="464"/>
      <c r="O133" s="464"/>
      <c r="P133" s="444"/>
      <c r="Q133" s="444"/>
      <c r="R133" s="367"/>
      <c r="S133" s="495"/>
      <c r="T133" s="465"/>
      <c r="U133" s="465"/>
      <c r="V133" s="450"/>
      <c r="W133" s="455"/>
      <c r="X133" s="455"/>
      <c r="Y133" s="455"/>
      <c r="Z133" s="455"/>
      <c r="AA133" s="456"/>
      <c r="AB133" s="451"/>
      <c r="AC133" s="451"/>
      <c r="AD133" s="451"/>
      <c r="AE133" s="458"/>
      <c r="AF133" s="458"/>
      <c r="AG133" s="458"/>
      <c r="AH133" s="458"/>
      <c r="AI133" s="458"/>
      <c r="AJ133" s="458"/>
      <c r="AK133" s="458"/>
      <c r="AL133" s="458"/>
      <c r="AM133" s="458"/>
      <c r="AN133" s="458"/>
      <c r="AO133" s="458"/>
      <c r="AP133" s="458"/>
      <c r="AQ133" s="458"/>
      <c r="AR133" s="458"/>
      <c r="AS133" s="458"/>
      <c r="AT133" s="459"/>
      <c r="AU133" s="459"/>
      <c r="AV133" s="459"/>
      <c r="AW133" s="459"/>
      <c r="AX133" s="459"/>
      <c r="AY133" s="459"/>
      <c r="AZ133" s="459"/>
      <c r="BA133" s="459"/>
      <c r="BB133" s="459"/>
      <c r="BC133" s="459"/>
      <c r="BD133" s="459"/>
      <c r="BE133" s="459"/>
    </row>
    <row r="134" spans="1:58" x14ac:dyDescent="0.2">
      <c r="A134" s="460" t="s">
        <v>204</v>
      </c>
      <c r="B134" s="460"/>
      <c r="C134" s="460"/>
      <c r="D134" s="460"/>
      <c r="E134" s="461">
        <v>910000</v>
      </c>
      <c r="F134" s="461"/>
      <c r="G134" s="461"/>
      <c r="H134" s="459"/>
      <c r="I134" s="459"/>
      <c r="J134" s="459"/>
      <c r="K134" s="462" t="s">
        <v>125</v>
      </c>
      <c r="L134" s="462"/>
      <c r="M134" s="462" t="s">
        <v>131</v>
      </c>
      <c r="N134" s="466"/>
      <c r="O134" s="466"/>
      <c r="P134" s="444"/>
      <c r="Q134" s="444"/>
      <c r="R134" s="367"/>
      <c r="S134" s="495"/>
      <c r="T134" s="465"/>
      <c r="U134" s="465"/>
      <c r="V134" s="450"/>
      <c r="W134" s="455"/>
      <c r="X134" s="455"/>
      <c r="Y134" s="455"/>
      <c r="Z134" s="455"/>
      <c r="AA134" s="456"/>
      <c r="AB134" s="451"/>
      <c r="AC134" s="451"/>
      <c r="AD134" s="451"/>
      <c r="AE134" s="458"/>
      <c r="AF134" s="458"/>
      <c r="AG134" s="458"/>
      <c r="AH134" s="458"/>
      <c r="AI134" s="467"/>
      <c r="AJ134" s="458"/>
      <c r="AK134" s="458"/>
      <c r="AL134" s="458"/>
      <c r="AM134" s="458"/>
      <c r="AN134" s="458"/>
      <c r="AO134" s="458"/>
      <c r="AP134" s="458"/>
      <c r="AQ134" s="458"/>
      <c r="AR134" s="458"/>
      <c r="AS134" s="458"/>
      <c r="AT134" s="459"/>
      <c r="AU134" s="459"/>
      <c r="AV134" s="459"/>
      <c r="AW134" s="459"/>
      <c r="AX134" s="459"/>
      <c r="AY134" s="459"/>
      <c r="AZ134" s="459"/>
      <c r="BA134" s="459"/>
      <c r="BB134" s="459"/>
      <c r="BC134" s="459"/>
      <c r="BD134" s="459"/>
      <c r="BE134" s="459"/>
    </row>
    <row r="135" spans="1:58" ht="24" x14ac:dyDescent="0.2">
      <c r="A135" s="460" t="s">
        <v>205</v>
      </c>
      <c r="B135" s="460"/>
      <c r="C135" s="460"/>
      <c r="D135" s="460"/>
      <c r="E135" s="461">
        <v>1400000</v>
      </c>
      <c r="F135" s="461"/>
      <c r="G135" s="461"/>
      <c r="H135" s="459"/>
      <c r="I135" s="459"/>
      <c r="J135" s="459"/>
      <c r="K135" s="462" t="s">
        <v>125</v>
      </c>
      <c r="L135" s="462"/>
      <c r="M135" s="462" t="s">
        <v>133</v>
      </c>
      <c r="N135" s="462"/>
      <c r="O135" s="463"/>
      <c r="P135" s="468"/>
      <c r="Q135" s="468"/>
      <c r="R135" s="367"/>
      <c r="S135" s="495"/>
      <c r="T135" s="465"/>
      <c r="U135" s="465"/>
      <c r="V135" s="450"/>
      <c r="W135" s="455"/>
      <c r="X135" s="455"/>
      <c r="Y135" s="455"/>
      <c r="Z135" s="455"/>
      <c r="AA135" s="469"/>
      <c r="AB135" s="470"/>
      <c r="AC135" s="470"/>
      <c r="AD135" s="470"/>
      <c r="AE135" s="471"/>
      <c r="AF135" s="471"/>
      <c r="AG135" s="471"/>
      <c r="AH135" s="471"/>
      <c r="AI135" s="471"/>
      <c r="AJ135" s="471"/>
      <c r="AK135" s="471"/>
      <c r="AL135" s="471"/>
      <c r="AM135" s="471"/>
      <c r="AN135" s="471"/>
      <c r="AO135" s="471"/>
      <c r="AP135" s="471"/>
      <c r="AQ135" s="471"/>
      <c r="AR135" s="472"/>
      <c r="AS135" s="472"/>
      <c r="AT135" s="459"/>
      <c r="AU135" s="459"/>
      <c r="AV135" s="459"/>
      <c r="AW135" s="459"/>
      <c r="AX135" s="459"/>
      <c r="AY135" s="459"/>
      <c r="AZ135" s="459"/>
      <c r="BA135" s="459"/>
      <c r="BB135" s="459"/>
      <c r="BC135" s="459"/>
      <c r="BD135" s="459"/>
      <c r="BE135" s="459"/>
    </row>
    <row r="136" spans="1:58" x14ac:dyDescent="0.2">
      <c r="A136" s="460" t="s">
        <v>134</v>
      </c>
      <c r="B136" s="460"/>
      <c r="C136" s="460"/>
      <c r="D136" s="460"/>
      <c r="E136" s="461">
        <v>500000</v>
      </c>
      <c r="F136" s="461"/>
      <c r="G136" s="461"/>
      <c r="H136" s="459"/>
      <c r="I136" s="459"/>
      <c r="J136" s="459"/>
      <c r="K136" s="462" t="s">
        <v>125</v>
      </c>
      <c r="L136" s="462"/>
      <c r="M136" s="480" t="s">
        <v>135</v>
      </c>
      <c r="N136" s="480"/>
      <c r="O136" s="463"/>
      <c r="P136" s="468"/>
      <c r="Q136" s="468"/>
      <c r="R136" s="367"/>
      <c r="S136" s="495"/>
      <c r="T136" s="465"/>
      <c r="U136" s="465"/>
      <c r="V136" s="450"/>
      <c r="W136" s="455"/>
      <c r="X136" s="455"/>
      <c r="Y136" s="455"/>
      <c r="Z136" s="455"/>
      <c r="AA136" s="469"/>
      <c r="AB136" s="470"/>
      <c r="AC136" s="470"/>
      <c r="AD136" s="470"/>
      <c r="AE136" s="471"/>
      <c r="AF136" s="471"/>
      <c r="AG136" s="471"/>
      <c r="AH136" s="471"/>
      <c r="AI136" s="471"/>
      <c r="AJ136" s="471"/>
      <c r="AK136" s="471"/>
      <c r="AL136" s="471"/>
      <c r="AM136" s="471"/>
      <c r="AN136" s="471"/>
      <c r="AO136" s="471"/>
      <c r="AP136" s="471"/>
      <c r="AQ136" s="471"/>
      <c r="AR136" s="472"/>
      <c r="AS136" s="472"/>
      <c r="AT136" s="459"/>
      <c r="AU136" s="459"/>
      <c r="AV136" s="459"/>
      <c r="AW136" s="459"/>
      <c r="AX136" s="459"/>
      <c r="AY136" s="459"/>
      <c r="AZ136" s="459"/>
      <c r="BA136" s="459"/>
      <c r="BB136" s="459"/>
      <c r="BC136" s="459"/>
      <c r="BD136" s="459"/>
      <c r="BE136" s="459"/>
    </row>
    <row r="137" spans="1:58" x14ac:dyDescent="0.2">
      <c r="A137" s="460" t="s">
        <v>136</v>
      </c>
      <c r="B137" s="460"/>
      <c r="C137" s="460"/>
      <c r="D137" s="460"/>
      <c r="E137" s="461">
        <v>250800</v>
      </c>
      <c r="F137" s="461"/>
      <c r="G137" s="461"/>
      <c r="H137" s="459"/>
      <c r="I137" s="459"/>
      <c r="J137" s="459"/>
      <c r="K137" s="462" t="s">
        <v>125</v>
      </c>
      <c r="L137" s="462"/>
      <c r="M137" s="473" t="s">
        <v>137</v>
      </c>
      <c r="N137" s="463"/>
      <c r="O137" s="463"/>
      <c r="P137" s="468"/>
      <c r="Q137" s="468"/>
      <c r="R137" s="367"/>
      <c r="S137" s="495"/>
      <c r="T137" s="465"/>
      <c r="U137" s="465"/>
      <c r="V137" s="450"/>
      <c r="W137" s="455"/>
      <c r="X137" s="455"/>
      <c r="Y137" s="455"/>
      <c r="Z137" s="455"/>
      <c r="AA137" s="469"/>
      <c r="AB137" s="470"/>
      <c r="AC137" s="470"/>
      <c r="AD137" s="470"/>
      <c r="AE137" s="471"/>
      <c r="AF137" s="471"/>
      <c r="AG137" s="471"/>
      <c r="AH137" s="471"/>
      <c r="AI137" s="471"/>
      <c r="AJ137" s="471"/>
      <c r="AK137" s="471"/>
      <c r="AL137" s="471"/>
      <c r="AM137" s="471"/>
      <c r="AN137" s="471"/>
      <c r="AO137" s="471"/>
      <c r="AP137" s="471"/>
      <c r="AQ137" s="471"/>
      <c r="AR137" s="472"/>
      <c r="AS137" s="472"/>
      <c r="AT137" s="459"/>
      <c r="AU137" s="459"/>
      <c r="AV137" s="459"/>
      <c r="AW137" s="459"/>
      <c r="AX137" s="459"/>
      <c r="AY137" s="459"/>
      <c r="AZ137" s="459"/>
      <c r="BA137" s="459"/>
      <c r="BB137" s="459"/>
      <c r="BC137" s="459"/>
      <c r="BD137" s="459"/>
      <c r="BE137" s="459"/>
    </row>
    <row r="138" spans="1:58" x14ac:dyDescent="0.2">
      <c r="A138" s="460" t="s">
        <v>138</v>
      </c>
      <c r="B138" s="460"/>
      <c r="C138" s="460"/>
      <c r="D138" s="460"/>
      <c r="E138" s="461">
        <v>849200</v>
      </c>
      <c r="F138" s="461"/>
      <c r="G138" s="461"/>
      <c r="H138" s="459"/>
      <c r="I138" s="459"/>
      <c r="J138" s="459"/>
      <c r="K138" s="462" t="s">
        <v>125</v>
      </c>
      <c r="L138" s="462"/>
      <c r="M138" s="480" t="s">
        <v>139</v>
      </c>
      <c r="N138" s="480"/>
      <c r="O138" s="474"/>
      <c r="P138" s="468"/>
      <c r="Q138" s="468"/>
      <c r="R138" s="367"/>
      <c r="S138" s="495"/>
      <c r="T138" s="465"/>
      <c r="U138" s="465"/>
      <c r="V138" s="450"/>
      <c r="W138" s="455"/>
      <c r="X138" s="455"/>
      <c r="Y138" s="455"/>
      <c r="Z138" s="455"/>
      <c r="AA138" s="469"/>
      <c r="AB138" s="470"/>
      <c r="AC138" s="470"/>
      <c r="AD138" s="470"/>
      <c r="AE138" s="471"/>
      <c r="AF138" s="471"/>
      <c r="AG138" s="471"/>
      <c r="AH138" s="471"/>
      <c r="AI138" s="471"/>
      <c r="AJ138" s="471"/>
      <c r="AK138" s="471"/>
      <c r="AL138" s="471"/>
      <c r="AM138" s="471"/>
      <c r="AN138" s="471"/>
      <c r="AO138" s="471"/>
      <c r="AP138" s="471"/>
      <c r="AQ138" s="471"/>
      <c r="AR138" s="472"/>
      <c r="AS138" s="472"/>
      <c r="AT138" s="459"/>
      <c r="AU138" s="459"/>
      <c r="AV138" s="459"/>
      <c r="AW138" s="459"/>
      <c r="AX138" s="459"/>
      <c r="AY138" s="459"/>
      <c r="AZ138" s="459"/>
      <c r="BA138" s="459"/>
      <c r="BB138" s="459"/>
      <c r="BC138" s="459"/>
      <c r="BD138" s="459"/>
      <c r="BE138" s="459"/>
    </row>
    <row r="139" spans="1:58" x14ac:dyDescent="0.2">
      <c r="A139" s="475" t="s">
        <v>36</v>
      </c>
      <c r="B139" s="475"/>
      <c r="C139" s="475"/>
      <c r="D139" s="475"/>
      <c r="E139" s="461">
        <f>SUM(E132:G138)</f>
        <v>10914800</v>
      </c>
      <c r="F139" s="461"/>
      <c r="G139" s="461"/>
      <c r="H139" s="459"/>
      <c r="I139" s="459"/>
      <c r="J139" s="459"/>
      <c r="K139" s="462" t="s">
        <v>125</v>
      </c>
      <c r="L139" s="462"/>
      <c r="M139" s="480" t="s">
        <v>141</v>
      </c>
      <c r="N139" s="480"/>
      <c r="O139" s="463"/>
      <c r="P139" s="463"/>
      <c r="Q139" s="463"/>
      <c r="R139" s="367"/>
      <c r="S139" s="495"/>
      <c r="T139" s="465"/>
      <c r="U139" s="455"/>
      <c r="V139" s="450"/>
      <c r="W139" s="455"/>
      <c r="X139" s="455"/>
      <c r="Y139" s="455"/>
      <c r="Z139" s="455"/>
      <c r="AA139" s="469"/>
      <c r="AB139" s="470"/>
      <c r="AC139" s="470"/>
      <c r="AD139" s="470"/>
      <c r="AE139" s="471"/>
      <c r="AF139" s="471"/>
      <c r="AG139" s="471"/>
      <c r="AH139" s="471"/>
      <c r="AI139" s="471"/>
      <c r="AJ139" s="471"/>
      <c r="AK139" s="471"/>
      <c r="AL139" s="471"/>
      <c r="AM139" s="471"/>
      <c r="AN139" s="471"/>
      <c r="AO139" s="471"/>
      <c r="AP139" s="471"/>
      <c r="AQ139" s="471"/>
      <c r="AR139" s="472"/>
      <c r="AS139" s="472"/>
      <c r="AT139" s="459"/>
      <c r="AU139" s="459"/>
      <c r="AV139" s="459"/>
      <c r="AW139" s="459"/>
      <c r="AX139" s="459"/>
      <c r="AY139" s="459"/>
      <c r="AZ139" s="459"/>
      <c r="BA139" s="459"/>
      <c r="BB139" s="459"/>
      <c r="BC139" s="459"/>
      <c r="BD139" s="459"/>
      <c r="BE139" s="459"/>
    </row>
    <row r="140" spans="1:58" x14ac:dyDescent="0.2">
      <c r="A140" s="267"/>
      <c r="B140" s="476"/>
      <c r="C140" s="477"/>
      <c r="E140" s="478"/>
      <c r="F140" s="478"/>
      <c r="G140" s="478"/>
      <c r="H140" s="478"/>
      <c r="I140" s="479"/>
      <c r="J140" s="478"/>
      <c r="K140" s="462" t="s">
        <v>125</v>
      </c>
      <c r="L140" s="462"/>
      <c r="M140" s="480" t="s">
        <v>142</v>
      </c>
      <c r="N140" s="481"/>
      <c r="O140" s="481"/>
      <c r="R140" s="285"/>
      <c r="S140" s="286"/>
      <c r="T140" s="482"/>
      <c r="U140" s="483"/>
      <c r="V140" s="483"/>
      <c r="W140" s="483"/>
      <c r="X140" s="483"/>
      <c r="Y140" s="483"/>
      <c r="Z140" s="483"/>
      <c r="AA140" s="483"/>
      <c r="AB140" s="483"/>
      <c r="AC140" s="483"/>
      <c r="AD140" s="483"/>
      <c r="AE140" s="483"/>
      <c r="AF140" s="483"/>
      <c r="AG140" s="483"/>
      <c r="AH140" s="483"/>
      <c r="AI140" s="483"/>
      <c r="AJ140" s="483"/>
      <c r="AK140" s="483"/>
      <c r="AL140" s="483"/>
      <c r="AM140" s="483"/>
      <c r="AN140" s="483"/>
      <c r="AO140" s="483"/>
      <c r="AP140" s="483"/>
      <c r="AQ140" s="483"/>
      <c r="AR140" s="483"/>
      <c r="AS140" s="483"/>
      <c r="AT140" s="483"/>
      <c r="AU140" s="483"/>
      <c r="AV140" s="483"/>
      <c r="AW140" s="483"/>
      <c r="AX140" s="483"/>
      <c r="AY140" s="483"/>
      <c r="AZ140" s="483"/>
      <c r="BA140" s="483"/>
      <c r="BB140" s="483"/>
      <c r="BC140" s="483"/>
      <c r="BD140" s="483"/>
      <c r="BE140" s="483"/>
    </row>
    <row r="141" spans="1:58" x14ac:dyDescent="0.2">
      <c r="A141" s="484" t="s">
        <v>206</v>
      </c>
      <c r="B141" s="267"/>
      <c r="C141" s="267"/>
      <c r="E141" s="477"/>
      <c r="F141" s="463"/>
      <c r="G141" s="267"/>
      <c r="H141" s="267"/>
      <c r="I141" s="267"/>
      <c r="J141" s="267"/>
      <c r="K141" s="267"/>
      <c r="L141" s="267"/>
      <c r="M141" s="267"/>
      <c r="N141" s="286"/>
      <c r="O141" s="286"/>
      <c r="R141" s="285"/>
      <c r="S141" s="286"/>
      <c r="T141" s="455"/>
      <c r="U141" s="485"/>
      <c r="V141" s="485"/>
      <c r="W141" s="485"/>
      <c r="X141" s="485"/>
      <c r="Y141" s="485"/>
      <c r="Z141" s="485"/>
      <c r="AA141" s="483"/>
      <c r="AB141" s="483"/>
      <c r="AC141" s="483"/>
      <c r="AD141" s="483"/>
      <c r="AE141" s="483"/>
      <c r="AF141" s="483"/>
      <c r="AG141" s="483"/>
      <c r="AH141" s="483"/>
      <c r="AI141" s="483"/>
      <c r="AJ141" s="483"/>
      <c r="AK141" s="483"/>
      <c r="AL141" s="483"/>
      <c r="AM141" s="483"/>
      <c r="AN141" s="483"/>
      <c r="AO141" s="483"/>
      <c r="AP141" s="483"/>
      <c r="AQ141" s="483"/>
      <c r="AR141" s="483"/>
      <c r="AS141" s="483"/>
      <c r="AT141" s="485"/>
      <c r="AU141" s="485"/>
      <c r="AV141" s="485"/>
      <c r="AW141" s="485"/>
      <c r="AX141" s="485"/>
      <c r="AY141" s="485"/>
      <c r="AZ141" s="485"/>
      <c r="BA141" s="485"/>
      <c r="BB141" s="485"/>
      <c r="BC141" s="485"/>
      <c r="BD141" s="485"/>
      <c r="BE141" s="485"/>
    </row>
    <row r="142" spans="1:58" x14ac:dyDescent="0.2">
      <c r="A142" s="267"/>
      <c r="B142" s="267"/>
      <c r="C142" s="267"/>
      <c r="D142" s="486"/>
      <c r="E142" s="486"/>
      <c r="F142" s="486"/>
      <c r="G142" s="267"/>
      <c r="H142" s="267">
        <v>10914800</v>
      </c>
      <c r="I142" s="267"/>
      <c r="J142" s="267"/>
      <c r="K142" s="267"/>
      <c r="L142" s="267"/>
      <c r="M142" s="267"/>
      <c r="N142" s="286"/>
      <c r="O142" s="286"/>
      <c r="R142" s="285"/>
      <c r="S142" s="286"/>
      <c r="T142" s="455"/>
      <c r="U142" s="485"/>
      <c r="V142" s="485"/>
      <c r="W142" s="485"/>
      <c r="X142" s="485"/>
      <c r="Y142" s="485"/>
      <c r="Z142" s="485"/>
      <c r="AA142" s="483"/>
      <c r="AB142" s="483"/>
      <c r="AC142" s="483"/>
      <c r="AD142" s="483"/>
      <c r="AE142" s="483"/>
      <c r="AF142" s="483"/>
      <c r="AG142" s="483"/>
      <c r="AH142" s="483"/>
      <c r="AI142" s="483"/>
      <c r="AJ142" s="483"/>
      <c r="AK142" s="483"/>
      <c r="AL142" s="483"/>
      <c r="AM142" s="483"/>
      <c r="AN142" s="483"/>
      <c r="AO142" s="483"/>
      <c r="AP142" s="483"/>
      <c r="AQ142" s="483"/>
      <c r="AR142" s="483"/>
      <c r="AS142" s="483"/>
      <c r="AT142" s="485"/>
      <c r="AU142" s="485"/>
      <c r="AV142" s="485"/>
      <c r="AW142" s="485"/>
      <c r="AX142" s="485"/>
      <c r="AY142" s="485"/>
      <c r="AZ142" s="485"/>
      <c r="BA142" s="485"/>
      <c r="BB142" s="485"/>
      <c r="BC142" s="485"/>
      <c r="BD142" s="485"/>
      <c r="BE142" s="485"/>
    </row>
    <row r="143" spans="1:58" ht="15.75" x14ac:dyDescent="0.2">
      <c r="B143" s="488"/>
      <c r="C143" s="488"/>
      <c r="D143" s="486"/>
      <c r="E143" s="486"/>
      <c r="F143" s="486"/>
      <c r="G143" s="488"/>
      <c r="H143" s="488"/>
      <c r="I143" s="488"/>
      <c r="J143" s="488"/>
      <c r="L143" s="489"/>
      <c r="M143" s="489"/>
      <c r="N143" s="490"/>
      <c r="O143" s="490"/>
      <c r="R143" s="285"/>
      <c r="S143" s="286"/>
      <c r="T143" s="455"/>
      <c r="U143" s="485"/>
      <c r="V143" s="485"/>
      <c r="W143" s="485"/>
      <c r="X143" s="485"/>
      <c r="Y143" s="485"/>
      <c r="Z143" s="485"/>
      <c r="AA143" s="483"/>
      <c r="AB143" s="483"/>
      <c r="AC143" s="483"/>
      <c r="AD143" s="483"/>
      <c r="AE143" s="483"/>
      <c r="AF143" s="483"/>
      <c r="AG143" s="483"/>
      <c r="AH143" s="483"/>
      <c r="AI143" s="483"/>
      <c r="AJ143" s="483"/>
      <c r="AK143" s="483"/>
      <c r="AL143" s="483"/>
      <c r="AM143" s="483"/>
      <c r="AN143" s="483"/>
      <c r="AO143" s="483"/>
      <c r="AP143" s="483"/>
      <c r="AQ143" s="483"/>
      <c r="AR143" s="483"/>
      <c r="AS143" s="483"/>
      <c r="AT143" s="485"/>
      <c r="AU143" s="485"/>
      <c r="AV143" s="485"/>
      <c r="AW143" s="485"/>
      <c r="AX143" s="485"/>
      <c r="AY143" s="485"/>
      <c r="AZ143" s="485"/>
      <c r="BA143" s="485"/>
      <c r="BB143" s="485"/>
      <c r="BC143" s="485"/>
      <c r="BD143" s="485"/>
      <c r="BE143" s="485"/>
    </row>
    <row r="144" spans="1:58" ht="15.75" x14ac:dyDescent="0.2">
      <c r="B144" s="488"/>
      <c r="C144" s="488"/>
      <c r="D144" s="486"/>
      <c r="E144" s="486"/>
      <c r="F144" s="486"/>
      <c r="G144" s="488"/>
      <c r="H144" s="488"/>
      <c r="I144" s="488"/>
      <c r="J144" s="488"/>
      <c r="K144" s="490"/>
      <c r="L144" s="489"/>
      <c r="M144" s="491"/>
      <c r="N144" s="490"/>
      <c r="O144" s="490"/>
      <c r="S144" s="267"/>
    </row>
    <row r="145" spans="2:19" ht="15.75" x14ac:dyDescent="0.2">
      <c r="B145" s="488"/>
      <c r="C145" s="488"/>
      <c r="D145" s="486"/>
      <c r="E145" s="486"/>
      <c r="F145" s="486"/>
      <c r="G145" s="488"/>
      <c r="H145" s="488"/>
      <c r="I145" s="488"/>
      <c r="J145" s="488"/>
      <c r="K145" s="492"/>
      <c r="L145" s="489"/>
      <c r="M145" s="493"/>
      <c r="N145" s="490"/>
      <c r="O145" s="493"/>
      <c r="P145" s="286"/>
      <c r="Q145" s="286"/>
      <c r="R145" s="285"/>
      <c r="S145" s="436"/>
    </row>
    <row r="146" spans="2:19" ht="15.75" x14ac:dyDescent="0.2">
      <c r="B146" s="488"/>
      <c r="C146" s="488"/>
      <c r="D146" s="486"/>
      <c r="E146" s="486"/>
      <c r="F146" s="486"/>
      <c r="G146" s="488"/>
      <c r="H146" s="488"/>
      <c r="I146" s="488"/>
      <c r="J146" s="488"/>
      <c r="K146" s="450"/>
      <c r="L146" s="489"/>
      <c r="M146" s="493"/>
      <c r="N146" s="494"/>
      <c r="O146" s="494"/>
      <c r="P146" s="495"/>
      <c r="Q146" s="495"/>
      <c r="R146" s="324"/>
      <c r="S146" s="495"/>
    </row>
    <row r="147" spans="2:19" ht="15.75" x14ac:dyDescent="0.2">
      <c r="B147" s="488"/>
      <c r="C147" s="488"/>
      <c r="D147" s="486"/>
      <c r="E147" s="486"/>
      <c r="F147" s="486"/>
      <c r="G147" s="488"/>
      <c r="H147" s="488"/>
      <c r="I147" s="488"/>
      <c r="J147" s="488"/>
      <c r="K147" s="450"/>
      <c r="L147" s="489"/>
      <c r="M147" s="493"/>
      <c r="N147" s="494"/>
      <c r="O147" s="494"/>
      <c r="P147" s="495"/>
      <c r="Q147" s="495"/>
      <c r="R147" s="324"/>
      <c r="S147" s="495"/>
    </row>
    <row r="148" spans="2:19" ht="15.75" x14ac:dyDescent="0.2">
      <c r="B148" s="488"/>
      <c r="C148" s="488"/>
      <c r="D148" s="486"/>
      <c r="E148" s="486"/>
      <c r="F148" s="486"/>
      <c r="G148" s="488"/>
      <c r="H148" s="488"/>
      <c r="I148" s="488"/>
      <c r="J148" s="488"/>
      <c r="K148" s="450"/>
      <c r="L148" s="489"/>
      <c r="M148" s="493"/>
      <c r="N148" s="494"/>
      <c r="O148" s="494"/>
      <c r="P148" s="495"/>
      <c r="Q148" s="495"/>
      <c r="R148" s="324"/>
      <c r="S148" s="495"/>
    </row>
    <row r="149" spans="2:19" ht="15.75" x14ac:dyDescent="0.2">
      <c r="B149" s="488"/>
      <c r="C149" s="488"/>
      <c r="D149" s="486"/>
      <c r="E149" s="486"/>
      <c r="F149" s="486"/>
      <c r="G149" s="488"/>
      <c r="H149" s="488"/>
      <c r="I149" s="488"/>
      <c r="J149" s="488"/>
      <c r="K149" s="450"/>
      <c r="L149" s="489"/>
      <c r="M149" s="493"/>
      <c r="N149" s="494"/>
      <c r="O149" s="494"/>
      <c r="P149" s="495"/>
      <c r="Q149" s="495"/>
      <c r="R149" s="324"/>
      <c r="S149" s="495"/>
    </row>
    <row r="150" spans="2:19" ht="15.75" x14ac:dyDescent="0.2">
      <c r="B150" s="488"/>
      <c r="C150" s="488"/>
      <c r="E150" s="488"/>
      <c r="F150" s="488"/>
      <c r="G150" s="488"/>
      <c r="H150" s="488"/>
      <c r="I150" s="488"/>
      <c r="J150" s="488"/>
      <c r="K150" s="450"/>
      <c r="L150" s="489"/>
      <c r="M150" s="493"/>
      <c r="N150" s="494"/>
      <c r="O150" s="494"/>
      <c r="P150" s="495"/>
      <c r="Q150" s="495"/>
      <c r="R150" s="324"/>
      <c r="S150" s="495"/>
    </row>
    <row r="151" spans="2:19" ht="15.75" x14ac:dyDescent="0.2">
      <c r="B151" s="488"/>
      <c r="C151" s="488"/>
      <c r="E151" s="488"/>
      <c r="F151" s="488"/>
      <c r="G151" s="488"/>
      <c r="H151" s="488"/>
      <c r="I151" s="488"/>
      <c r="J151" s="488"/>
      <c r="K151" s="450"/>
      <c r="L151" s="489"/>
      <c r="M151" s="496"/>
      <c r="N151" s="497"/>
      <c r="O151" s="497"/>
      <c r="P151" s="495"/>
      <c r="Q151" s="495"/>
      <c r="R151" s="324"/>
      <c r="S151" s="495"/>
    </row>
    <row r="152" spans="2:19" ht="15.75" x14ac:dyDescent="0.2">
      <c r="B152" s="488"/>
      <c r="C152" s="488"/>
      <c r="E152" s="488"/>
      <c r="F152" s="488"/>
      <c r="G152" s="488"/>
      <c r="H152" s="488"/>
      <c r="I152" s="488"/>
      <c r="J152" s="488"/>
      <c r="K152" s="450"/>
      <c r="L152" s="489"/>
      <c r="M152" s="496"/>
      <c r="N152" s="497"/>
      <c r="O152" s="497"/>
      <c r="P152" s="495"/>
      <c r="Q152" s="495"/>
      <c r="R152" s="324"/>
      <c r="S152" s="49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6.4257812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85546875" style="2" customWidth="1"/>
    <col min="50" max="50" width="4.140625" style="2" customWidth="1"/>
    <col min="51" max="51" width="2.7109375" style="2" customWidth="1"/>
    <col min="52" max="52" width="3" style="2" customWidth="1"/>
    <col min="53" max="54" width="2.5703125" style="2" customWidth="1"/>
    <col min="55" max="56" width="2.85546875" style="2" customWidth="1"/>
    <col min="57" max="57" width="2.57031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7"/>
      <c r="B5" s="247"/>
      <c r="C5" s="247"/>
      <c r="D5" s="145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55"/>
      <c r="Q5" s="55"/>
      <c r="R5" s="56"/>
      <c r="S5" s="43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</row>
    <row r="6" spans="1:57" s="31" customFormat="1" ht="12" customHeight="1" x14ac:dyDescent="0.2">
      <c r="A6" s="1435" t="s">
        <v>211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212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6"/>
      <c r="B7" s="246"/>
      <c r="C7" s="246"/>
      <c r="D7" s="254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57"/>
      <c r="Q7" s="257"/>
      <c r="R7" s="52"/>
      <c r="S7" s="43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56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23" si="0">G14*100/F14</f>
        <v>100</v>
      </c>
      <c r="I14" s="224">
        <v>2</v>
      </c>
      <c r="J14" s="225">
        <f t="shared" ref="J14:J22" si="1"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255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f t="shared" ref="Y14:Y17" si="2">X14*100/W14</f>
        <v>100</v>
      </c>
      <c r="Z14" s="224">
        <v>2</v>
      </c>
      <c r="AA14" s="225">
        <f t="shared" ref="AA14:AA17" si="3">Z14*X14</f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>
        <v>1</v>
      </c>
      <c r="AY14" s="174"/>
      <c r="AZ14" s="174"/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16</v>
      </c>
      <c r="D15" s="1420"/>
      <c r="E15" s="67" t="s">
        <v>50</v>
      </c>
      <c r="F15" s="223">
        <v>30</v>
      </c>
      <c r="G15" s="223">
        <v>2</v>
      </c>
      <c r="H15" s="224">
        <f t="shared" si="0"/>
        <v>6.666666666666667</v>
      </c>
      <c r="I15" s="224">
        <v>1</v>
      </c>
      <c r="J15" s="226">
        <f t="shared" si="1"/>
        <v>2</v>
      </c>
      <c r="K15" s="183">
        <f t="shared" ref="K15:K25" si="4">J15*B15</f>
        <v>8</v>
      </c>
      <c r="L15" s="183">
        <f t="shared" ref="L15:L78" si="5">B15*7960</f>
        <v>31840</v>
      </c>
      <c r="M15" s="183">
        <f t="shared" ref="M15:M25" si="6">L15*J15</f>
        <v>63680</v>
      </c>
      <c r="N15" s="183">
        <f>C15+J15</f>
        <v>18</v>
      </c>
      <c r="O15" s="183">
        <f t="shared" ref="O15:O17" si="7">N15*7960</f>
        <v>143280</v>
      </c>
      <c r="P15" s="114">
        <f t="shared" ref="P15:P25" si="8">K15+N15</f>
        <v>26</v>
      </c>
      <c r="Q15" s="114">
        <f t="shared" ref="Q15:Q25" si="9">M15+P15</f>
        <v>63706</v>
      </c>
      <c r="R15" s="49"/>
      <c r="S15" s="255"/>
      <c r="T15" s="85">
        <v>4</v>
      </c>
      <c r="U15" s="1584"/>
      <c r="V15" s="83" t="s">
        <v>50</v>
      </c>
      <c r="W15" s="223">
        <v>30</v>
      </c>
      <c r="X15" s="223">
        <v>2</v>
      </c>
      <c r="Y15" s="224">
        <f t="shared" si="2"/>
        <v>6.666666666666667</v>
      </c>
      <c r="Z15" s="224">
        <v>1</v>
      </c>
      <c r="AA15" s="226">
        <f t="shared" si="3"/>
        <v>2</v>
      </c>
      <c r="AB15" s="91"/>
      <c r="AC15" s="93">
        <f t="shared" ref="AC15:AD25" si="10">AF15+AH15+AJ15+AL15+AN15+AP15+AR15+AT15+AV15+AX15+AZ15+BB15</f>
        <v>2</v>
      </c>
      <c r="AD15" s="94">
        <f t="shared" si="10"/>
        <v>0</v>
      </c>
      <c r="AE15" s="95">
        <f t="shared" ref="AE15:AE25" si="11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>
        <v>1</v>
      </c>
      <c r="AU15" s="174"/>
      <c r="AV15" s="174">
        <v>1</v>
      </c>
      <c r="AW15" s="174"/>
      <c r="AX15" s="174"/>
      <c r="AY15" s="174"/>
      <c r="AZ15" s="174"/>
      <c r="BA15" s="174"/>
      <c r="BB15" s="91"/>
      <c r="BC15" s="91"/>
      <c r="BD15" s="93">
        <f t="shared" ref="BD15:BD25" si="12">AF15+AH15+AJ15+AL15+AN15+AP15+AR15+AT15+AV15+AX15+AZ15</f>
        <v>2</v>
      </c>
      <c r="BE15" s="93">
        <f t="shared" ref="BE15:BE25" si="13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16</v>
      </c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4</v>
      </c>
      <c r="J16" s="226">
        <f t="shared" si="1"/>
        <v>4</v>
      </c>
      <c r="K16" s="183">
        <f t="shared" si="4"/>
        <v>32</v>
      </c>
      <c r="L16" s="183">
        <f t="shared" si="5"/>
        <v>63680</v>
      </c>
      <c r="M16" s="183">
        <f t="shared" si="6"/>
        <v>254720</v>
      </c>
      <c r="N16" s="183">
        <f>C16+J16</f>
        <v>20</v>
      </c>
      <c r="O16" s="183">
        <f t="shared" si="7"/>
        <v>159200</v>
      </c>
      <c r="P16" s="114">
        <f t="shared" si="8"/>
        <v>52</v>
      </c>
      <c r="Q16" s="114">
        <f t="shared" si="9"/>
        <v>254772</v>
      </c>
      <c r="R16" s="50"/>
      <c r="S16" s="255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f t="shared" si="2"/>
        <v>100</v>
      </c>
      <c r="Z16" s="224">
        <v>4</v>
      </c>
      <c r="AA16" s="226">
        <f t="shared" si="3"/>
        <v>4</v>
      </c>
      <c r="AB16" s="91"/>
      <c r="AC16" s="93">
        <f t="shared" si="10"/>
        <v>4</v>
      </c>
      <c r="AD16" s="94">
        <f t="shared" si="10"/>
        <v>0</v>
      </c>
      <c r="AE16" s="95">
        <f t="shared" si="11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2"/>
        <v>4</v>
      </c>
      <c r="BE16" s="93">
        <f t="shared" si="13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30</v>
      </c>
      <c r="G17" s="223">
        <v>2</v>
      </c>
      <c r="H17" s="224">
        <f t="shared" si="0"/>
        <v>6.666666666666667</v>
      </c>
      <c r="I17" s="224">
        <v>2</v>
      </c>
      <c r="J17" s="225">
        <f t="shared" si="1"/>
        <v>4</v>
      </c>
      <c r="K17" s="183">
        <f t="shared" si="4"/>
        <v>16</v>
      </c>
      <c r="L17" s="183">
        <f t="shared" si="5"/>
        <v>31840</v>
      </c>
      <c r="M17" s="183">
        <f t="shared" si="6"/>
        <v>127360</v>
      </c>
      <c r="N17" s="183">
        <f t="shared" ref="N17" si="14">C17*J17</f>
        <v>0</v>
      </c>
      <c r="O17" s="183">
        <f t="shared" si="7"/>
        <v>0</v>
      </c>
      <c r="P17" s="114">
        <f t="shared" si="8"/>
        <v>16</v>
      </c>
      <c r="Q17" s="114">
        <f t="shared" si="9"/>
        <v>127376</v>
      </c>
      <c r="R17" s="50"/>
      <c r="S17" s="255"/>
      <c r="T17" s="85">
        <v>6</v>
      </c>
      <c r="U17" s="1583"/>
      <c r="V17" s="83" t="s">
        <v>50</v>
      </c>
      <c r="W17" s="223">
        <v>30</v>
      </c>
      <c r="X17" s="223">
        <v>2</v>
      </c>
      <c r="Y17" s="224">
        <f t="shared" si="2"/>
        <v>6.666666666666667</v>
      </c>
      <c r="Z17" s="224">
        <v>2</v>
      </c>
      <c r="AA17" s="225">
        <f t="shared" si="3"/>
        <v>4</v>
      </c>
      <c r="AB17" s="91"/>
      <c r="AC17" s="93">
        <f t="shared" si="10"/>
        <v>4</v>
      </c>
      <c r="AD17" s="94">
        <f t="shared" si="10"/>
        <v>0</v>
      </c>
      <c r="AE17" s="95">
        <f t="shared" si="11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2"/>
        <v>4</v>
      </c>
      <c r="BE17" s="93">
        <f t="shared" si="13"/>
        <v>0</v>
      </c>
    </row>
    <row r="18" spans="1:57" ht="34.5" customHeight="1" x14ac:dyDescent="0.2">
      <c r="A18" s="135">
        <v>7</v>
      </c>
      <c r="B18" s="215">
        <v>0.6</v>
      </c>
      <c r="C18" s="71"/>
      <c r="D18" s="249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55"/>
      <c r="T18" s="85">
        <v>7</v>
      </c>
      <c r="U18" s="248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49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55"/>
      <c r="T19" s="85">
        <v>8</v>
      </c>
      <c r="U19" s="248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49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55"/>
      <c r="T20" s="85">
        <v>9</v>
      </c>
      <c r="U20" s="248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49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55"/>
      <c r="T21" s="85">
        <v>10</v>
      </c>
      <c r="U21" s="248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>
        <v>1</v>
      </c>
      <c r="G22" s="227">
        <v>1</v>
      </c>
      <c r="H22" s="228">
        <f t="shared" si="0"/>
        <v>100</v>
      </c>
      <c r="I22" s="228">
        <v>2</v>
      </c>
      <c r="J22" s="229">
        <f t="shared" si="1"/>
        <v>2</v>
      </c>
      <c r="K22" s="183">
        <f t="shared" si="4"/>
        <v>2</v>
      </c>
      <c r="L22" s="183">
        <f t="shared" si="5"/>
        <v>7960</v>
      </c>
      <c r="M22" s="183">
        <f t="shared" si="6"/>
        <v>15920</v>
      </c>
      <c r="N22" s="183"/>
      <c r="O22" s="183"/>
      <c r="P22" s="114">
        <f t="shared" si="8"/>
        <v>2</v>
      </c>
      <c r="Q22" s="114">
        <f t="shared" si="9"/>
        <v>15922</v>
      </c>
      <c r="R22" s="50"/>
      <c r="S22" s="255"/>
      <c r="T22" s="85">
        <v>11</v>
      </c>
      <c r="U22" s="1584" t="s">
        <v>56</v>
      </c>
      <c r="V22" s="83" t="s">
        <v>57</v>
      </c>
      <c r="W22" s="227">
        <v>1</v>
      </c>
      <c r="X22" s="227">
        <v>1</v>
      </c>
      <c r="Y22" s="228">
        <f t="shared" ref="Y22:Y23" si="15">X22*100/W22</f>
        <v>100</v>
      </c>
      <c r="Z22" s="228">
        <v>2</v>
      </c>
      <c r="AA22" s="229">
        <f t="shared" ref="AA22" si="16">Z22*X22</f>
        <v>2</v>
      </c>
      <c r="AB22" s="91"/>
      <c r="AC22" s="93">
        <f t="shared" si="10"/>
        <v>2</v>
      </c>
      <c r="AD22" s="94">
        <f t="shared" si="10"/>
        <v>0</v>
      </c>
      <c r="AE22" s="95">
        <f t="shared" si="11"/>
        <v>0</v>
      </c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>
        <v>1</v>
      </c>
      <c r="AU22" s="174"/>
      <c r="AV22" s="174">
        <v>1</v>
      </c>
      <c r="AW22" s="174"/>
      <c r="AX22" s="174"/>
      <c r="AY22" s="174"/>
      <c r="AZ22" s="174"/>
      <c r="BA22" s="174"/>
      <c r="BB22" s="91"/>
      <c r="BC22" s="91"/>
      <c r="BD22" s="93">
        <f t="shared" si="12"/>
        <v>2</v>
      </c>
      <c r="BE22" s="93">
        <f t="shared" si="13"/>
        <v>0</v>
      </c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>
        <v>1</v>
      </c>
      <c r="G23" s="227">
        <v>1</v>
      </c>
      <c r="H23" s="228">
        <f t="shared" si="0"/>
        <v>100</v>
      </c>
      <c r="I23" s="228">
        <v>2</v>
      </c>
      <c r="J23" s="229">
        <f>I23*G23</f>
        <v>2</v>
      </c>
      <c r="K23" s="183"/>
      <c r="L23" s="183"/>
      <c r="M23" s="183"/>
      <c r="N23" s="183"/>
      <c r="O23" s="183"/>
      <c r="P23" s="114"/>
      <c r="Q23" s="114"/>
      <c r="R23" s="50"/>
      <c r="S23" s="255"/>
      <c r="T23" s="85">
        <v>12</v>
      </c>
      <c r="U23" s="1584"/>
      <c r="V23" s="83" t="s">
        <v>50</v>
      </c>
      <c r="W23" s="227">
        <v>1</v>
      </c>
      <c r="X23" s="227">
        <v>1</v>
      </c>
      <c r="Y23" s="228">
        <f t="shared" si="15"/>
        <v>100</v>
      </c>
      <c r="Z23" s="228">
        <v>2</v>
      </c>
      <c r="AA23" s="229">
        <f>Z23*X23</f>
        <v>2</v>
      </c>
      <c r="AB23" s="91"/>
      <c r="AC23" s="93">
        <f t="shared" si="10"/>
        <v>2</v>
      </c>
      <c r="AD23" s="94">
        <f t="shared" si="10"/>
        <v>0</v>
      </c>
      <c r="AE23" s="95">
        <f t="shared" si="11"/>
        <v>0</v>
      </c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>
        <v>1</v>
      </c>
      <c r="AU23" s="174"/>
      <c r="AV23" s="174">
        <v>1</v>
      </c>
      <c r="AW23" s="174"/>
      <c r="AX23" s="174"/>
      <c r="AY23" s="174"/>
      <c r="AZ23" s="174"/>
      <c r="BA23" s="174"/>
      <c r="BB23" s="91"/>
      <c r="BC23" s="91"/>
      <c r="BD23" s="93">
        <f t="shared" si="12"/>
        <v>2</v>
      </c>
      <c r="BE23" s="93">
        <f t="shared" si="13"/>
        <v>0</v>
      </c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4</v>
      </c>
      <c r="J24" s="225">
        <f>I24*G24</f>
        <v>4</v>
      </c>
      <c r="K24" s="183">
        <f t="shared" si="4"/>
        <v>16</v>
      </c>
      <c r="L24" s="183">
        <f t="shared" si="5"/>
        <v>31840</v>
      </c>
      <c r="M24" s="183">
        <f t="shared" si="6"/>
        <v>127360</v>
      </c>
      <c r="N24" s="183"/>
      <c r="O24" s="183"/>
      <c r="P24" s="114">
        <f t="shared" si="8"/>
        <v>16</v>
      </c>
      <c r="Q24" s="114">
        <f t="shared" si="9"/>
        <v>127376</v>
      </c>
      <c r="R24" s="50"/>
      <c r="S24" s="255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f>X24*100/W24</f>
        <v>100</v>
      </c>
      <c r="Z24" s="224">
        <v>4</v>
      </c>
      <c r="AA24" s="225">
        <f>Z24*X24</f>
        <v>4</v>
      </c>
      <c r="AB24" s="91"/>
      <c r="AC24" s="93">
        <f t="shared" si="10"/>
        <v>4</v>
      </c>
      <c r="AD24" s="94">
        <f t="shared" si="10"/>
        <v>0</v>
      </c>
      <c r="AE24" s="95">
        <f t="shared" si="11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>
        <v>1</v>
      </c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2"/>
        <v>4</v>
      </c>
      <c r="BE24" s="93">
        <f t="shared" si="13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2</v>
      </c>
      <c r="G25" s="223">
        <v>2</v>
      </c>
      <c r="H25" s="224">
        <f>G25*100/F25</f>
        <v>100</v>
      </c>
      <c r="I25" s="224">
        <v>4</v>
      </c>
      <c r="J25" s="225">
        <f>I25*G25</f>
        <v>8</v>
      </c>
      <c r="K25" s="183">
        <f t="shared" si="4"/>
        <v>32</v>
      </c>
      <c r="L25" s="183">
        <f t="shared" si="5"/>
        <v>31840</v>
      </c>
      <c r="M25" s="183">
        <f t="shared" si="6"/>
        <v>254720</v>
      </c>
      <c r="N25" s="183"/>
      <c r="O25" s="183"/>
      <c r="P25" s="114">
        <f t="shared" si="8"/>
        <v>32</v>
      </c>
      <c r="Q25" s="114">
        <f t="shared" si="9"/>
        <v>254752</v>
      </c>
      <c r="R25" s="50"/>
      <c r="S25" s="255"/>
      <c r="T25" s="85">
        <v>14</v>
      </c>
      <c r="U25" s="1590"/>
      <c r="V25" s="83" t="s">
        <v>50</v>
      </c>
      <c r="W25" s="223">
        <v>2</v>
      </c>
      <c r="X25" s="223">
        <v>2</v>
      </c>
      <c r="Y25" s="224">
        <f>X25*100/W25</f>
        <v>100</v>
      </c>
      <c r="Z25" s="224">
        <v>4</v>
      </c>
      <c r="AA25" s="225">
        <f>Z25*X25</f>
        <v>8</v>
      </c>
      <c r="AB25" s="91"/>
      <c r="AC25" s="93">
        <f t="shared" si="10"/>
        <v>8</v>
      </c>
      <c r="AD25" s="94">
        <f t="shared" si="10"/>
        <v>0</v>
      </c>
      <c r="AE25" s="95">
        <f t="shared" si="11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>
        <v>2</v>
      </c>
      <c r="AU25" s="174"/>
      <c r="AV25" s="174">
        <v>2</v>
      </c>
      <c r="AW25" s="174"/>
      <c r="AX25" s="174">
        <v>2</v>
      </c>
      <c r="AY25" s="174"/>
      <c r="AZ25" s="174">
        <v>2</v>
      </c>
      <c r="BA25" s="174"/>
      <c r="BB25" s="91"/>
      <c r="BC25" s="91"/>
      <c r="BD25" s="93">
        <f t="shared" si="12"/>
        <v>8</v>
      </c>
      <c r="BE25" s="93">
        <f t="shared" si="13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55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55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255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255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/>
      <c r="G30" s="227"/>
      <c r="H30" s="228"/>
      <c r="I30" s="228"/>
      <c r="J30" s="229"/>
      <c r="K30" s="183"/>
      <c r="L30" s="183"/>
      <c r="M30" s="183"/>
      <c r="N30" s="183"/>
      <c r="O30" s="183"/>
      <c r="P30" s="114"/>
      <c r="Q30" s="114"/>
      <c r="R30" s="50"/>
      <c r="S30" s="255"/>
      <c r="T30" s="85">
        <v>19</v>
      </c>
      <c r="U30" s="1584" t="s">
        <v>61</v>
      </c>
      <c r="V30" s="83" t="s">
        <v>49</v>
      </c>
      <c r="W30" s="227"/>
      <c r="X30" s="227"/>
      <c r="Y30" s="228"/>
      <c r="Z30" s="228"/>
      <c r="AA30" s="229"/>
      <c r="AB30" s="91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7"/>
      <c r="G31" s="227"/>
      <c r="H31" s="228"/>
      <c r="I31" s="228"/>
      <c r="J31" s="229"/>
      <c r="K31" s="183"/>
      <c r="L31" s="183"/>
      <c r="M31" s="183"/>
      <c r="N31" s="183"/>
      <c r="O31" s="183"/>
      <c r="P31" s="114"/>
      <c r="Q31" s="114"/>
      <c r="R31" s="50"/>
      <c r="S31" s="255"/>
      <c r="T31" s="85">
        <v>20</v>
      </c>
      <c r="U31" s="1584"/>
      <c r="V31" s="83" t="s">
        <v>50</v>
      </c>
      <c r="W31" s="227"/>
      <c r="X31" s="227"/>
      <c r="Y31" s="228"/>
      <c r="Z31" s="228"/>
      <c r="AA31" s="229"/>
      <c r="AB31" s="91"/>
      <c r="AC31" s="93"/>
      <c r="AD31" s="94"/>
      <c r="AE31" s="95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/>
      <c r="AU31" s="174"/>
      <c r="AV31" s="174"/>
      <c r="AW31" s="174"/>
      <c r="AX31" s="174"/>
      <c r="AY31" s="174"/>
      <c r="AZ31" s="174"/>
      <c r="BA31" s="174"/>
      <c r="BB31" s="79"/>
      <c r="BC31" s="79"/>
      <c r="BD31" s="93"/>
      <c r="BE31" s="93"/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55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55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300</v>
      </c>
      <c r="G35" s="173">
        <v>300</v>
      </c>
      <c r="H35" s="174">
        <f>G35*100/F35</f>
        <v>100</v>
      </c>
      <c r="I35" s="174">
        <v>1</v>
      </c>
      <c r="J35" s="176">
        <f>I35*G35</f>
        <v>300</v>
      </c>
      <c r="K35" s="183">
        <f t="shared" ref="K35:K48" si="17">J35*B35</f>
        <v>198</v>
      </c>
      <c r="L35" s="183">
        <f t="shared" si="5"/>
        <v>5253.6</v>
      </c>
      <c r="M35" s="183">
        <f t="shared" ref="M35:M48" si="18">L35*J35</f>
        <v>1576080</v>
      </c>
      <c r="N35" s="183"/>
      <c r="O35" s="183"/>
      <c r="P35" s="114">
        <f t="shared" ref="P35:P48" si="19">K35+N35</f>
        <v>198</v>
      </c>
      <c r="Q35" s="114">
        <f t="shared" ref="Q35:Q48" si="20">M35+P35</f>
        <v>1576278</v>
      </c>
      <c r="R35" s="61"/>
      <c r="S35" s="62"/>
      <c r="T35" s="85">
        <v>24</v>
      </c>
      <c r="U35" s="1588" t="s">
        <v>64</v>
      </c>
      <c r="V35" s="84"/>
      <c r="W35" s="173">
        <v>300</v>
      </c>
      <c r="X35" s="173">
        <v>300</v>
      </c>
      <c r="Y35" s="174">
        <f>X35*100/W35</f>
        <v>100</v>
      </c>
      <c r="Z35" s="174">
        <v>1</v>
      </c>
      <c r="AA35" s="176">
        <f>Z35*X35</f>
        <v>300</v>
      </c>
      <c r="AB35" s="81"/>
      <c r="AC35" s="93">
        <f t="shared" ref="AC35:AD48" si="21">AF35+AH35+AJ35+AL35+AN35+AP35+AR35+AT35+AV35+AX35+AZ35+BB35</f>
        <v>300</v>
      </c>
      <c r="AD35" s="94">
        <f t="shared" si="21"/>
        <v>0</v>
      </c>
      <c r="AE35" s="95">
        <f t="shared" ref="AE35:AE48" si="22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300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8" si="23">AF35+AH35+AJ35+AL35+AN35+AP35+AR35+AT35+AV35+AX35+AZ35</f>
        <v>300</v>
      </c>
      <c r="BE35" s="93">
        <f t="shared" ref="BE35:BE48" si="24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30</v>
      </c>
      <c r="G36" s="173">
        <v>30</v>
      </c>
      <c r="H36" s="174">
        <f>G36*100/F36</f>
        <v>100</v>
      </c>
      <c r="I36" s="174">
        <v>1</v>
      </c>
      <c r="J36" s="176">
        <f>I36*G36</f>
        <v>30</v>
      </c>
      <c r="K36" s="183">
        <f t="shared" si="17"/>
        <v>19.8</v>
      </c>
      <c r="L36" s="183">
        <f t="shared" si="5"/>
        <v>5253.6</v>
      </c>
      <c r="M36" s="183">
        <f t="shared" si="18"/>
        <v>157608</v>
      </c>
      <c r="N36" s="183"/>
      <c r="O36" s="183"/>
      <c r="P36" s="114">
        <f t="shared" si="19"/>
        <v>19.8</v>
      </c>
      <c r="Q36" s="114">
        <f t="shared" si="20"/>
        <v>157627.79999999999</v>
      </c>
      <c r="R36" s="61"/>
      <c r="S36" s="62"/>
      <c r="T36" s="85">
        <v>25</v>
      </c>
      <c r="U36" s="1589"/>
      <c r="V36" s="84"/>
      <c r="W36" s="173">
        <v>30</v>
      </c>
      <c r="X36" s="173">
        <v>30</v>
      </c>
      <c r="Y36" s="174">
        <f>X36*100/W36</f>
        <v>100</v>
      </c>
      <c r="Z36" s="174">
        <v>1</v>
      </c>
      <c r="AA36" s="176">
        <f>Z36*X36</f>
        <v>30</v>
      </c>
      <c r="AB36" s="81"/>
      <c r="AC36" s="93">
        <f t="shared" si="21"/>
        <v>30</v>
      </c>
      <c r="AD36" s="94">
        <f t="shared" si="21"/>
        <v>0</v>
      </c>
      <c r="AE36" s="95">
        <f t="shared" si="22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30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23"/>
        <v>30</v>
      </c>
      <c r="BE36" s="93">
        <f t="shared" si="24"/>
        <v>0</v>
      </c>
    </row>
    <row r="37" spans="1:57" ht="21" customHeight="1" x14ac:dyDescent="0.2">
      <c r="A37" s="135">
        <v>26</v>
      </c>
      <c r="B37" s="215">
        <v>0.3</v>
      </c>
      <c r="C37" s="69"/>
      <c r="D37" s="249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55"/>
      <c r="T37" s="85">
        <v>26</v>
      </c>
      <c r="U37" s="25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49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55"/>
      <c r="T38" s="85">
        <v>27</v>
      </c>
      <c r="U38" s="25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55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55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55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55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55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55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9</v>
      </c>
      <c r="G45" s="173">
        <v>9</v>
      </c>
      <c r="H45" s="174">
        <f>G45*100/F45</f>
        <v>100</v>
      </c>
      <c r="I45" s="174">
        <v>4</v>
      </c>
      <c r="J45" s="176">
        <f>I45*G45</f>
        <v>36</v>
      </c>
      <c r="K45" s="183">
        <f t="shared" si="17"/>
        <v>11.88</v>
      </c>
      <c r="L45" s="183">
        <f t="shared" si="5"/>
        <v>2626.8</v>
      </c>
      <c r="M45" s="183">
        <f t="shared" si="18"/>
        <v>94564.800000000003</v>
      </c>
      <c r="N45" s="183"/>
      <c r="O45" s="183"/>
      <c r="P45" s="114">
        <f t="shared" si="19"/>
        <v>11.88</v>
      </c>
      <c r="Q45" s="114">
        <f t="shared" si="20"/>
        <v>94576.680000000008</v>
      </c>
      <c r="R45" s="50"/>
      <c r="S45" s="255"/>
      <c r="T45" s="85">
        <v>34</v>
      </c>
      <c r="U45" s="1585" t="s">
        <v>71</v>
      </c>
      <c r="V45" s="83" t="s">
        <v>49</v>
      </c>
      <c r="W45" s="173">
        <v>9</v>
      </c>
      <c r="X45" s="173">
        <v>9</v>
      </c>
      <c r="Y45" s="174">
        <f>X45*100/W45</f>
        <v>100</v>
      </c>
      <c r="Z45" s="174">
        <v>4</v>
      </c>
      <c r="AA45" s="176">
        <f>Z45*X45</f>
        <v>36</v>
      </c>
      <c r="AB45" s="91"/>
      <c r="AC45" s="93">
        <f t="shared" ref="AC45:AC48" si="25">AF45+AH45+AJ45+AL45+AN45+AP45+AR45+AT45+AV45+AX45+AZ45+BB45</f>
        <v>36</v>
      </c>
      <c r="AD45" s="94">
        <f t="shared" si="21"/>
        <v>0</v>
      </c>
      <c r="AE45" s="95">
        <f t="shared" si="22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9</v>
      </c>
      <c r="AU45" s="174"/>
      <c r="AV45" s="174">
        <v>9</v>
      </c>
      <c r="AW45" s="174"/>
      <c r="AX45" s="174">
        <v>9</v>
      </c>
      <c r="AY45" s="174"/>
      <c r="AZ45" s="174">
        <v>9</v>
      </c>
      <c r="BA45" s="174"/>
      <c r="BB45" s="92"/>
      <c r="BC45" s="91"/>
      <c r="BD45" s="93">
        <f t="shared" si="23"/>
        <v>36</v>
      </c>
      <c r="BE45" s="93">
        <f t="shared" si="24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55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2</v>
      </c>
      <c r="C47" s="69"/>
      <c r="D47" s="1421" t="s">
        <v>72</v>
      </c>
      <c r="E47" s="67" t="s">
        <v>49</v>
      </c>
      <c r="F47" s="173">
        <v>40</v>
      </c>
      <c r="G47" s="173">
        <v>40</v>
      </c>
      <c r="H47" s="174">
        <f>G47*100/F47</f>
        <v>100</v>
      </c>
      <c r="I47" s="174">
        <v>8</v>
      </c>
      <c r="J47" s="175">
        <f>I47*G47</f>
        <v>320</v>
      </c>
      <c r="K47" s="183">
        <f t="shared" si="17"/>
        <v>640</v>
      </c>
      <c r="L47" s="183">
        <f t="shared" si="5"/>
        <v>15920</v>
      </c>
      <c r="M47" s="183">
        <f t="shared" si="18"/>
        <v>5094400</v>
      </c>
      <c r="N47" s="183"/>
      <c r="O47" s="183"/>
      <c r="P47" s="114">
        <f t="shared" si="19"/>
        <v>640</v>
      </c>
      <c r="Q47" s="114">
        <f t="shared" si="20"/>
        <v>5095040</v>
      </c>
      <c r="R47" s="50"/>
      <c r="S47" s="255"/>
      <c r="T47" s="85">
        <v>36</v>
      </c>
      <c r="U47" s="1585" t="s">
        <v>72</v>
      </c>
      <c r="V47" s="83" t="s">
        <v>49</v>
      </c>
      <c r="W47" s="173">
        <v>40</v>
      </c>
      <c r="X47" s="173">
        <v>40</v>
      </c>
      <c r="Y47" s="174">
        <f>X47*100/W47</f>
        <v>100</v>
      </c>
      <c r="Z47" s="174">
        <v>8</v>
      </c>
      <c r="AA47" s="175">
        <f>Z47*X47</f>
        <v>320</v>
      </c>
      <c r="AB47" s="91"/>
      <c r="AC47" s="93">
        <f t="shared" si="25"/>
        <v>320</v>
      </c>
      <c r="AD47" s="94">
        <f t="shared" si="21"/>
        <v>0</v>
      </c>
      <c r="AE47" s="95">
        <f t="shared" si="22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80</v>
      </c>
      <c r="AU47" s="174"/>
      <c r="AV47" s="174">
        <v>80</v>
      </c>
      <c r="AW47" s="174"/>
      <c r="AX47" s="174">
        <v>80</v>
      </c>
      <c r="AY47" s="174"/>
      <c r="AZ47" s="174">
        <v>80</v>
      </c>
      <c r="BA47" s="174"/>
      <c r="BB47" s="92"/>
      <c r="BC47" s="91"/>
      <c r="BD47" s="93">
        <f t="shared" si="23"/>
        <v>320</v>
      </c>
      <c r="BE47" s="93">
        <f t="shared" si="24"/>
        <v>0</v>
      </c>
    </row>
    <row r="48" spans="1:57" ht="11.25" customHeight="1" x14ac:dyDescent="0.2">
      <c r="A48" s="135">
        <v>37</v>
      </c>
      <c r="B48" s="215">
        <v>2</v>
      </c>
      <c r="C48" s="69"/>
      <c r="D48" s="1421"/>
      <c r="E48" s="67" t="s">
        <v>50</v>
      </c>
      <c r="F48" s="173">
        <v>8</v>
      </c>
      <c r="G48" s="173">
        <v>8</v>
      </c>
      <c r="H48" s="174">
        <f>G48*100/F48</f>
        <v>100</v>
      </c>
      <c r="I48" s="174">
        <v>4</v>
      </c>
      <c r="J48" s="175">
        <f>I48*G48</f>
        <v>32</v>
      </c>
      <c r="K48" s="183">
        <f t="shared" si="17"/>
        <v>64</v>
      </c>
      <c r="L48" s="183">
        <f t="shared" si="5"/>
        <v>15920</v>
      </c>
      <c r="M48" s="183">
        <f t="shared" si="18"/>
        <v>509440</v>
      </c>
      <c r="N48" s="183"/>
      <c r="O48" s="183"/>
      <c r="P48" s="114">
        <f t="shared" si="19"/>
        <v>64</v>
      </c>
      <c r="Q48" s="114">
        <f t="shared" si="20"/>
        <v>509504</v>
      </c>
      <c r="R48" s="50"/>
      <c r="S48" s="255"/>
      <c r="T48" s="85">
        <v>37</v>
      </c>
      <c r="U48" s="1585"/>
      <c r="V48" s="83" t="s">
        <v>50</v>
      </c>
      <c r="W48" s="173">
        <v>8</v>
      </c>
      <c r="X48" s="173">
        <v>8</v>
      </c>
      <c r="Y48" s="174">
        <f>X48*100/W48</f>
        <v>100</v>
      </c>
      <c r="Z48" s="174">
        <v>4</v>
      </c>
      <c r="AA48" s="175">
        <f>Z48*X48</f>
        <v>32</v>
      </c>
      <c r="AB48" s="91"/>
      <c r="AC48" s="93">
        <f t="shared" si="25"/>
        <v>32</v>
      </c>
      <c r="AD48" s="94">
        <f t="shared" si="21"/>
        <v>0</v>
      </c>
      <c r="AE48" s="95">
        <f t="shared" si="22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8</v>
      </c>
      <c r="AU48" s="174"/>
      <c r="AV48" s="174">
        <v>8</v>
      </c>
      <c r="AW48" s="174"/>
      <c r="AX48" s="174">
        <v>8</v>
      </c>
      <c r="AY48" s="174"/>
      <c r="AZ48" s="174">
        <v>8</v>
      </c>
      <c r="BA48" s="174"/>
      <c r="BB48" s="91"/>
      <c r="BC48" s="91"/>
      <c r="BD48" s="93">
        <f t="shared" si="23"/>
        <v>32</v>
      </c>
      <c r="BE48" s="93">
        <f t="shared" si="24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55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55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55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55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55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55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55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55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49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55"/>
      <c r="T57" s="85">
        <v>46</v>
      </c>
      <c r="U57" s="25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55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55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55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55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55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55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55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55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55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55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55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55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55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55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55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55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20</v>
      </c>
      <c r="G76" s="173">
        <v>20</v>
      </c>
      <c r="H76" s="174">
        <f t="shared" ref="H76:H79" si="26">G76*100/F76</f>
        <v>100</v>
      </c>
      <c r="I76" s="174">
        <v>1</v>
      </c>
      <c r="J76" s="176">
        <f t="shared" ref="J76:J79" si="27">I76*G76</f>
        <v>20</v>
      </c>
      <c r="K76" s="183">
        <f t="shared" ref="K76:K79" si="28">J76*B76</f>
        <v>10</v>
      </c>
      <c r="L76" s="183">
        <f t="shared" ref="L76:L77" si="29">B76*7960</f>
        <v>3980</v>
      </c>
      <c r="M76" s="183">
        <f t="shared" ref="M76:M79" si="30">L76*J76</f>
        <v>79600</v>
      </c>
      <c r="N76" s="183"/>
      <c r="O76" s="183"/>
      <c r="P76" s="114">
        <f t="shared" ref="P76:P79" si="31">K76+N76</f>
        <v>10</v>
      </c>
      <c r="Q76" s="114">
        <f t="shared" ref="Q76:Q79" si="32">M76+P76</f>
        <v>79610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20</v>
      </c>
      <c r="X76" s="173">
        <v>20</v>
      </c>
      <c r="Y76" s="174">
        <f t="shared" ref="Y76:Y79" si="33">X76*100/W76</f>
        <v>100</v>
      </c>
      <c r="Z76" s="174">
        <v>1</v>
      </c>
      <c r="AA76" s="176">
        <f t="shared" ref="AA76:AA79" si="34">Z76*X76</f>
        <v>20</v>
      </c>
      <c r="AB76" s="91"/>
      <c r="AC76" s="93">
        <f t="shared" ref="AC76:AD79" si="35">AF76+AH76+AJ76+AL76+AN76+AP76+AR76+AT76+AV76+AX76+AZ76+BB76</f>
        <v>20</v>
      </c>
      <c r="AD76" s="94">
        <f t="shared" si="35"/>
        <v>0</v>
      </c>
      <c r="AE76" s="95">
        <f t="shared" ref="AE76:AE79" si="36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20</v>
      </c>
      <c r="AW76" s="184"/>
      <c r="AX76" s="184"/>
      <c r="AY76" s="184"/>
      <c r="AZ76" s="184"/>
      <c r="BA76" s="184"/>
      <c r="BB76" s="91"/>
      <c r="BC76" s="91"/>
      <c r="BD76" s="93">
        <f t="shared" ref="BD76:BD99" si="37">AF76+AH76+AJ76+AL76+AN76+AP76+AR76+AT76+AV76+AX76+AZ76</f>
        <v>20</v>
      </c>
      <c r="BE76" s="93">
        <f t="shared" ref="BE76:BE99" si="38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5</v>
      </c>
      <c r="G77" s="173">
        <v>5</v>
      </c>
      <c r="H77" s="174">
        <f t="shared" si="26"/>
        <v>100</v>
      </c>
      <c r="I77" s="174">
        <v>1</v>
      </c>
      <c r="J77" s="176">
        <f t="shared" si="27"/>
        <v>5</v>
      </c>
      <c r="K77" s="183">
        <f t="shared" si="28"/>
        <v>2.5</v>
      </c>
      <c r="L77" s="183">
        <f t="shared" si="29"/>
        <v>3980</v>
      </c>
      <c r="M77" s="183">
        <f t="shared" si="30"/>
        <v>19900</v>
      </c>
      <c r="N77" s="183"/>
      <c r="O77" s="183"/>
      <c r="P77" s="114">
        <f t="shared" si="31"/>
        <v>2.5</v>
      </c>
      <c r="Q77" s="114">
        <f t="shared" si="32"/>
        <v>19902.5</v>
      </c>
      <c r="R77" s="61"/>
      <c r="S77" s="62"/>
      <c r="T77" s="85">
        <v>66</v>
      </c>
      <c r="U77" s="1587"/>
      <c r="V77" s="83" t="s">
        <v>50</v>
      </c>
      <c r="W77" s="173">
        <v>5</v>
      </c>
      <c r="X77" s="173">
        <v>5</v>
      </c>
      <c r="Y77" s="174">
        <f t="shared" si="33"/>
        <v>100</v>
      </c>
      <c r="Z77" s="174">
        <v>1</v>
      </c>
      <c r="AA77" s="176">
        <f t="shared" si="34"/>
        <v>5</v>
      </c>
      <c r="AB77" s="91"/>
      <c r="AC77" s="93">
        <f t="shared" si="35"/>
        <v>5</v>
      </c>
      <c r="AD77" s="94">
        <f t="shared" si="35"/>
        <v>0</v>
      </c>
      <c r="AE77" s="95">
        <f t="shared" si="36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5</v>
      </c>
      <c r="AW77" s="184"/>
      <c r="AX77" s="184"/>
      <c r="AY77" s="184"/>
      <c r="AZ77" s="184"/>
      <c r="BA77" s="184"/>
      <c r="BB77" s="91"/>
      <c r="BC77" s="91"/>
      <c r="BD77" s="93">
        <f t="shared" si="37"/>
        <v>5</v>
      </c>
      <c r="BE77" s="93">
        <f t="shared" si="38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6</v>
      </c>
      <c r="G78" s="173">
        <v>6</v>
      </c>
      <c r="H78" s="174">
        <f t="shared" si="26"/>
        <v>100</v>
      </c>
      <c r="I78" s="174">
        <v>2</v>
      </c>
      <c r="J78" s="176">
        <f t="shared" si="27"/>
        <v>12</v>
      </c>
      <c r="K78" s="183">
        <f t="shared" si="28"/>
        <v>12</v>
      </c>
      <c r="L78" s="183">
        <f t="shared" si="5"/>
        <v>7960</v>
      </c>
      <c r="M78" s="183">
        <f t="shared" si="30"/>
        <v>95520</v>
      </c>
      <c r="N78" s="183"/>
      <c r="O78" s="183"/>
      <c r="P78" s="114">
        <f t="shared" si="31"/>
        <v>12</v>
      </c>
      <c r="Q78" s="114">
        <f t="shared" si="32"/>
        <v>95532</v>
      </c>
      <c r="R78" s="50"/>
      <c r="S78" s="255"/>
      <c r="T78" s="85">
        <v>67</v>
      </c>
      <c r="U78" s="1583" t="s">
        <v>90</v>
      </c>
      <c r="V78" s="83" t="s">
        <v>49</v>
      </c>
      <c r="W78" s="173">
        <v>6</v>
      </c>
      <c r="X78" s="173">
        <v>6</v>
      </c>
      <c r="Y78" s="174">
        <f t="shared" si="33"/>
        <v>100</v>
      </c>
      <c r="Z78" s="174">
        <v>2</v>
      </c>
      <c r="AA78" s="176">
        <f t="shared" si="34"/>
        <v>12</v>
      </c>
      <c r="AB78" s="91"/>
      <c r="AC78" s="93">
        <f t="shared" si="35"/>
        <v>12</v>
      </c>
      <c r="AD78" s="94">
        <f t="shared" si="35"/>
        <v>0</v>
      </c>
      <c r="AE78" s="95">
        <f t="shared" si="36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6</v>
      </c>
      <c r="AU78" s="184"/>
      <c r="AV78" s="174">
        <v>6</v>
      </c>
      <c r="AW78" s="184"/>
      <c r="AX78" s="184"/>
      <c r="AY78" s="184"/>
      <c r="AZ78" s="184"/>
      <c r="BA78" s="184"/>
      <c r="BB78" s="91"/>
      <c r="BC78" s="91"/>
      <c r="BD78" s="93">
        <f t="shared" si="37"/>
        <v>12</v>
      </c>
      <c r="BE78" s="93">
        <f t="shared" si="38"/>
        <v>0</v>
      </c>
    </row>
    <row r="79" spans="1:57" ht="13.5" customHeight="1" x14ac:dyDescent="0.2">
      <c r="A79" s="135">
        <v>68</v>
      </c>
      <c r="B79" s="215">
        <v>1</v>
      </c>
      <c r="C79" s="208">
        <v>100</v>
      </c>
      <c r="D79" s="1419"/>
      <c r="E79" s="67" t="s">
        <v>50</v>
      </c>
      <c r="F79" s="173">
        <v>49</v>
      </c>
      <c r="G79" s="173">
        <v>20</v>
      </c>
      <c r="H79" s="174">
        <f t="shared" si="26"/>
        <v>40.816326530612244</v>
      </c>
      <c r="I79" s="174">
        <v>2</v>
      </c>
      <c r="J79" s="176">
        <f t="shared" si="27"/>
        <v>40</v>
      </c>
      <c r="K79" s="183">
        <f t="shared" si="28"/>
        <v>40</v>
      </c>
      <c r="L79" s="183">
        <f t="shared" ref="L79:L107" si="39">B79*7960</f>
        <v>7960</v>
      </c>
      <c r="M79" s="183">
        <f t="shared" si="30"/>
        <v>318400</v>
      </c>
      <c r="N79" s="183">
        <f>C79+J79</f>
        <v>140</v>
      </c>
      <c r="O79" s="183">
        <f t="shared" ref="O79" si="40">N79*7960</f>
        <v>1114400</v>
      </c>
      <c r="P79" s="114">
        <f t="shared" si="31"/>
        <v>180</v>
      </c>
      <c r="Q79" s="114">
        <f t="shared" si="32"/>
        <v>318580</v>
      </c>
      <c r="R79" s="50"/>
      <c r="S79" s="255"/>
      <c r="T79" s="85">
        <v>68</v>
      </c>
      <c r="U79" s="1583"/>
      <c r="V79" s="83" t="s">
        <v>50</v>
      </c>
      <c r="W79" s="173">
        <v>49</v>
      </c>
      <c r="X79" s="173">
        <v>20</v>
      </c>
      <c r="Y79" s="174">
        <f t="shared" si="33"/>
        <v>40.816326530612244</v>
      </c>
      <c r="Z79" s="174">
        <v>2</v>
      </c>
      <c r="AA79" s="176">
        <f t="shared" si="34"/>
        <v>40</v>
      </c>
      <c r="AB79" s="91"/>
      <c r="AC79" s="93">
        <f t="shared" si="35"/>
        <v>40</v>
      </c>
      <c r="AD79" s="94">
        <f t="shared" si="35"/>
        <v>0</v>
      </c>
      <c r="AE79" s="95">
        <f t="shared" si="36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20</v>
      </c>
      <c r="AU79" s="174"/>
      <c r="AV79" s="174">
        <v>20</v>
      </c>
      <c r="AW79" s="174"/>
      <c r="AX79" s="174"/>
      <c r="AY79" s="174"/>
      <c r="AZ79" s="174"/>
      <c r="BA79" s="174"/>
      <c r="BB79" s="91"/>
      <c r="BC79" s="91"/>
      <c r="BD79" s="93">
        <f t="shared" si="37"/>
        <v>40</v>
      </c>
      <c r="BE79" s="93">
        <f t="shared" si="38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55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55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55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55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/>
      <c r="G84" s="173"/>
      <c r="H84" s="174"/>
      <c r="I84" s="174"/>
      <c r="J84" s="176"/>
      <c r="K84" s="183"/>
      <c r="L84" s="183"/>
      <c r="M84" s="183"/>
      <c r="N84" s="183"/>
      <c r="O84" s="183"/>
      <c r="P84" s="114"/>
      <c r="Q84" s="114"/>
      <c r="R84" s="50"/>
      <c r="S84" s="255"/>
      <c r="T84" s="85">
        <v>73</v>
      </c>
      <c r="U84" s="1584" t="s">
        <v>93</v>
      </c>
      <c r="V84" s="83" t="s">
        <v>49</v>
      </c>
      <c r="W84" s="173"/>
      <c r="X84" s="173"/>
      <c r="Y84" s="174"/>
      <c r="Z84" s="174"/>
      <c r="AA84" s="176"/>
      <c r="AB84" s="91"/>
      <c r="AC84" s="93"/>
      <c r="AD84" s="94"/>
      <c r="AE84" s="95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/>
      <c r="AW84" s="174"/>
      <c r="AX84" s="174"/>
      <c r="AY84" s="174"/>
      <c r="AZ84" s="174"/>
      <c r="BA84" s="174"/>
      <c r="BB84" s="91"/>
      <c r="BC84" s="91"/>
      <c r="BD84" s="93"/>
      <c r="BE84" s="93"/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55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55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55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255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55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55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55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49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55"/>
      <c r="T92" s="85">
        <v>81</v>
      </c>
      <c r="U92" s="248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49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55"/>
      <c r="T93" s="85">
        <v>82</v>
      </c>
      <c r="U93" s="25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55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55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55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55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49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41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55"/>
      <c r="T99" s="85">
        <v>88</v>
      </c>
      <c r="U99" s="250" t="s">
        <v>102</v>
      </c>
      <c r="V99" s="83" t="s">
        <v>49</v>
      </c>
      <c r="W99" s="173">
        <v>1</v>
      </c>
      <c r="X99" s="173">
        <v>1</v>
      </c>
      <c r="Y99" s="174">
        <f>X99*100/W99</f>
        <v>100</v>
      </c>
      <c r="Z99" s="174">
        <v>1</v>
      </c>
      <c r="AA99" s="176">
        <f>Z99*X99</f>
        <v>1</v>
      </c>
      <c r="AB99" s="91"/>
      <c r="AC99" s="93">
        <f t="shared" ref="AC99:AD101" si="42">AF99+AH99+AJ99+AL99+AN99+AP99+AR99+AT99+AV99+AX99+AZ99+BB99</f>
        <v>1</v>
      </c>
      <c r="AD99" s="94">
        <f t="shared" si="42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>
        <v>1</v>
      </c>
      <c r="AU99" s="174"/>
      <c r="AV99" s="174"/>
      <c r="AW99" s="174"/>
      <c r="AX99" s="174"/>
      <c r="AY99" s="174"/>
      <c r="AZ99" s="174"/>
      <c r="BA99" s="184"/>
      <c r="BB99" s="91"/>
      <c r="BC99" s="79"/>
      <c r="BD99" s="93">
        <f t="shared" si="37"/>
        <v>1</v>
      </c>
      <c r="BE99" s="93">
        <f t="shared" si="38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15</v>
      </c>
      <c r="J100" s="176">
        <f>I100*G100</f>
        <v>15</v>
      </c>
      <c r="K100" s="183">
        <f>J100*B100</f>
        <v>15</v>
      </c>
      <c r="L100" s="183">
        <f t="shared" si="41"/>
        <v>7960</v>
      </c>
      <c r="M100" s="183">
        <f>L100*J100</f>
        <v>119400</v>
      </c>
      <c r="N100" s="183"/>
      <c r="O100" s="183"/>
      <c r="P100" s="114">
        <f>K100+N100</f>
        <v>15</v>
      </c>
      <c r="Q100" s="114">
        <f>M100+P100</f>
        <v>119415</v>
      </c>
      <c r="R100" s="50"/>
      <c r="S100" s="255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f>X100*100/W100</f>
        <v>100</v>
      </c>
      <c r="Z100" s="174">
        <v>15</v>
      </c>
      <c r="AA100" s="176">
        <f>Z100*X100</f>
        <v>15</v>
      </c>
      <c r="AB100" s="91"/>
      <c r="AC100" s="93">
        <f t="shared" si="42"/>
        <v>15</v>
      </c>
      <c r="AD100" s="94">
        <f t="shared" si="42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10</v>
      </c>
      <c r="AU100" s="174"/>
      <c r="AV100" s="174">
        <v>2</v>
      </c>
      <c r="AW100" s="174"/>
      <c r="AX100" s="174">
        <v>2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15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25</v>
      </c>
      <c r="J101" s="175">
        <f>I101*G101</f>
        <v>25</v>
      </c>
      <c r="K101" s="183">
        <f>J101*B101</f>
        <v>37.5</v>
      </c>
      <c r="L101" s="183">
        <f t="shared" si="41"/>
        <v>11940</v>
      </c>
      <c r="M101" s="183">
        <f>L101*J101</f>
        <v>298500</v>
      </c>
      <c r="N101" s="183"/>
      <c r="O101" s="183"/>
      <c r="P101" s="114">
        <f>K101+N101</f>
        <v>37.5</v>
      </c>
      <c r="Q101" s="114">
        <f>M101+P101</f>
        <v>298537.5</v>
      </c>
      <c r="R101" s="50"/>
      <c r="S101" s="255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f>X101*100/W101</f>
        <v>100</v>
      </c>
      <c r="Z101" s="174">
        <v>25</v>
      </c>
      <c r="AA101" s="175">
        <f>Z101*X101</f>
        <v>25</v>
      </c>
      <c r="AB101" s="91"/>
      <c r="AC101" s="93">
        <f t="shared" si="42"/>
        <v>25</v>
      </c>
      <c r="AD101" s="94">
        <f t="shared" si="42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15</v>
      </c>
      <c r="AU101" s="174"/>
      <c r="AV101" s="174">
        <v>4</v>
      </c>
      <c r="AW101" s="174"/>
      <c r="AX101" s="174">
        <v>4</v>
      </c>
      <c r="AY101" s="174"/>
      <c r="AZ101" s="174">
        <v>2</v>
      </c>
      <c r="BA101" s="174"/>
      <c r="BB101" s="91"/>
      <c r="BC101" s="79"/>
      <c r="BD101" s="93">
        <f>AF101+AH101+AJ101+AL101+AN101+AP101+AR101+AT101+AV101+AX101+AZ101</f>
        <v>25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4</v>
      </c>
      <c r="C103" s="69"/>
      <c r="D103" s="249" t="s">
        <v>105</v>
      </c>
      <c r="E103" s="67" t="s">
        <v>106</v>
      </c>
      <c r="F103" s="182">
        <v>2</v>
      </c>
      <c r="G103" s="182">
        <v>2</v>
      </c>
      <c r="H103" s="174">
        <f>G103*100/F103</f>
        <v>100</v>
      </c>
      <c r="I103" s="174">
        <v>5</v>
      </c>
      <c r="J103" s="176">
        <f>I103*G103</f>
        <v>10</v>
      </c>
      <c r="K103" s="183">
        <f>J103*B103</f>
        <v>40</v>
      </c>
      <c r="L103" s="183">
        <f t="shared" si="39"/>
        <v>31840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255"/>
      <c r="T103" s="85">
        <v>92</v>
      </c>
      <c r="U103" s="248" t="s">
        <v>105</v>
      </c>
      <c r="V103" s="83" t="s">
        <v>106</v>
      </c>
      <c r="W103" s="182">
        <v>2</v>
      </c>
      <c r="X103" s="182">
        <v>2</v>
      </c>
      <c r="Y103" s="174">
        <f>X103*100/W103</f>
        <v>100</v>
      </c>
      <c r="Z103" s="174">
        <v>5</v>
      </c>
      <c r="AA103" s="176">
        <f>Z103*X103</f>
        <v>10</v>
      </c>
      <c r="AB103" s="91"/>
      <c r="AC103" s="93">
        <f t="shared" ref="AC103:AD107" si="43">AF103+AH103+AJ103+AL103+AN103+AP103+AR103+AT103+AV103+AX103+AZ103+BB103</f>
        <v>10</v>
      </c>
      <c r="AD103" s="94">
        <f t="shared" si="43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2</v>
      </c>
      <c r="AS103" s="191"/>
      <c r="AT103" s="174">
        <v>2</v>
      </c>
      <c r="AU103" s="174"/>
      <c r="AV103" s="174">
        <v>2</v>
      </c>
      <c r="AW103" s="174"/>
      <c r="AX103" s="174">
        <v>2</v>
      </c>
      <c r="AY103" s="174"/>
      <c r="AZ103" s="174">
        <v>2</v>
      </c>
      <c r="BA103" s="184"/>
      <c r="BB103" s="91"/>
      <c r="BC103" s="79"/>
      <c r="BD103" s="93">
        <f t="shared" ref="BD103" si="44">AF103+AH103+AJ103+AL103+AN103+AP103+AR103+AT103+AV103+AX103+AZ103</f>
        <v>10</v>
      </c>
      <c r="BE103" s="93">
        <f t="shared" ref="BE103" si="45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49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f>I104*G104</f>
        <v>5</v>
      </c>
      <c r="K104" s="183">
        <f>J104*B104</f>
        <v>20</v>
      </c>
      <c r="L104" s="183">
        <f t="shared" si="39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255"/>
      <c r="T104" s="85">
        <v>93</v>
      </c>
      <c r="U104" s="250" t="s">
        <v>107</v>
      </c>
      <c r="V104" s="83" t="s">
        <v>106</v>
      </c>
      <c r="W104" s="182">
        <v>1</v>
      </c>
      <c r="X104" s="182">
        <v>1</v>
      </c>
      <c r="Y104" s="174">
        <f>X104*100/W104</f>
        <v>100</v>
      </c>
      <c r="Z104" s="174">
        <v>5</v>
      </c>
      <c r="AA104" s="176">
        <f>Z104*X104</f>
        <v>5</v>
      </c>
      <c r="AB104" s="91"/>
      <c r="AC104" s="93">
        <f t="shared" si="43"/>
        <v>5</v>
      </c>
      <c r="AD104" s="94">
        <f t="shared" si="43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49" t="s">
        <v>108</v>
      </c>
      <c r="E105" s="67" t="s">
        <v>106</v>
      </c>
      <c r="F105" s="182">
        <v>2</v>
      </c>
      <c r="G105" s="182">
        <v>2</v>
      </c>
      <c r="H105" s="174">
        <f>G105*100/F105</f>
        <v>100</v>
      </c>
      <c r="I105" s="174">
        <v>16</v>
      </c>
      <c r="J105" s="260">
        <f>I105*G105</f>
        <v>32</v>
      </c>
      <c r="K105" s="183">
        <f>J105*B105</f>
        <v>256</v>
      </c>
      <c r="L105" s="183">
        <f t="shared" si="39"/>
        <v>63680</v>
      </c>
      <c r="M105" s="183">
        <f>L105*J105</f>
        <v>2037760</v>
      </c>
      <c r="N105" s="183"/>
      <c r="O105" s="183"/>
      <c r="P105" s="114">
        <f>K105+N105</f>
        <v>256</v>
      </c>
      <c r="Q105" s="114">
        <f>M105+P105</f>
        <v>2038016</v>
      </c>
      <c r="R105" s="50"/>
      <c r="S105" s="255"/>
      <c r="T105" s="85">
        <v>94</v>
      </c>
      <c r="U105" s="248" t="s">
        <v>108</v>
      </c>
      <c r="V105" s="83" t="s">
        <v>106</v>
      </c>
      <c r="W105" s="182">
        <v>2</v>
      </c>
      <c r="X105" s="182">
        <v>2</v>
      </c>
      <c r="Y105" s="174">
        <f>X105*100/W105</f>
        <v>100</v>
      </c>
      <c r="Z105" s="174">
        <v>16</v>
      </c>
      <c r="AA105" s="260">
        <f>Z105*X105</f>
        <v>32</v>
      </c>
      <c r="AB105" s="91"/>
      <c r="AC105" s="93">
        <f t="shared" si="43"/>
        <v>32</v>
      </c>
      <c r="AD105" s="94">
        <f t="shared" si="43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8</v>
      </c>
      <c r="AS105" s="191"/>
      <c r="AT105" s="174">
        <v>6</v>
      </c>
      <c r="AU105" s="174"/>
      <c r="AV105" s="174">
        <v>6</v>
      </c>
      <c r="AW105" s="174"/>
      <c r="AX105" s="174">
        <v>6</v>
      </c>
      <c r="AY105" s="174"/>
      <c r="AZ105" s="174">
        <v>6</v>
      </c>
      <c r="BA105" s="174"/>
      <c r="BB105" s="91"/>
      <c r="BC105" s="79"/>
      <c r="BD105" s="93">
        <f>AF105+AH105+AJ105+AL105+AN105+AP105+AR105+AT105+AV105+AX105+AZ105</f>
        <v>32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51" t="s">
        <v>109</v>
      </c>
      <c r="E106" s="67" t="s">
        <v>106</v>
      </c>
      <c r="F106" s="182">
        <v>2</v>
      </c>
      <c r="G106" s="182">
        <v>2</v>
      </c>
      <c r="H106" s="174">
        <f>G106*100/F106</f>
        <v>100</v>
      </c>
      <c r="I106" s="174">
        <v>5</v>
      </c>
      <c r="J106" s="260">
        <f>I106*G106</f>
        <v>10</v>
      </c>
      <c r="K106" s="183">
        <f>J106*B106</f>
        <v>80</v>
      </c>
      <c r="L106" s="183">
        <f t="shared" si="39"/>
        <v>63680</v>
      </c>
      <c r="M106" s="183">
        <f>L106*J106</f>
        <v>636800</v>
      </c>
      <c r="N106" s="183"/>
      <c r="O106" s="183"/>
      <c r="P106" s="114">
        <f>K106+N106</f>
        <v>80</v>
      </c>
      <c r="Q106" s="114">
        <f>M106+P106</f>
        <v>636880</v>
      </c>
      <c r="R106" s="50"/>
      <c r="S106" s="255"/>
      <c r="T106" s="85">
        <v>95</v>
      </c>
      <c r="U106" s="250" t="s">
        <v>109</v>
      </c>
      <c r="V106" s="83" t="s">
        <v>106</v>
      </c>
      <c r="W106" s="182">
        <v>2</v>
      </c>
      <c r="X106" s="182">
        <v>2</v>
      </c>
      <c r="Y106" s="174">
        <f>X106*100/W106</f>
        <v>100</v>
      </c>
      <c r="Z106" s="174">
        <v>5</v>
      </c>
      <c r="AA106" s="260">
        <f>Z106*X106</f>
        <v>10</v>
      </c>
      <c r="AB106" s="91"/>
      <c r="AC106" s="93">
        <f t="shared" si="43"/>
        <v>10</v>
      </c>
      <c r="AD106" s="94">
        <f t="shared" si="43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2</v>
      </c>
      <c r="AS106" s="191"/>
      <c r="AT106" s="174">
        <v>2</v>
      </c>
      <c r="AU106" s="174"/>
      <c r="AV106" s="174">
        <v>2</v>
      </c>
      <c r="AW106" s="174"/>
      <c r="AX106" s="174">
        <v>2</v>
      </c>
      <c r="AY106" s="174"/>
      <c r="AZ106" s="174">
        <v>2</v>
      </c>
      <c r="BA106" s="174"/>
      <c r="BB106" s="91"/>
      <c r="BC106" s="79"/>
      <c r="BD106" s="93">
        <f>AF106+AH106+AJ106+AL106+AN106+AP106+AR106+AT106+AV106+AX106+AZ106</f>
        <v>10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5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5</v>
      </c>
      <c r="J107" s="175">
        <f>I107*G107</f>
        <v>5</v>
      </c>
      <c r="K107" s="183">
        <f>J107*B107</f>
        <v>20</v>
      </c>
      <c r="L107" s="183">
        <f t="shared" si="39"/>
        <v>31840</v>
      </c>
      <c r="M107" s="183">
        <f>L107*J107</f>
        <v>159200</v>
      </c>
      <c r="N107" s="183"/>
      <c r="O107" s="183"/>
      <c r="P107" s="114">
        <f>K107+N107</f>
        <v>20</v>
      </c>
      <c r="Q107" s="114">
        <f>M107+P107</f>
        <v>159220</v>
      </c>
      <c r="R107" s="50"/>
      <c r="S107" s="255"/>
      <c r="T107" s="85">
        <v>96</v>
      </c>
      <c r="U107" s="250" t="s">
        <v>110</v>
      </c>
      <c r="V107" s="83" t="s">
        <v>106</v>
      </c>
      <c r="W107" s="182">
        <v>1</v>
      </c>
      <c r="X107" s="182">
        <v>1</v>
      </c>
      <c r="Y107" s="174">
        <f>X107*100/W107</f>
        <v>100</v>
      </c>
      <c r="Z107" s="174">
        <v>5</v>
      </c>
      <c r="AA107" s="175">
        <f>Z107*X107</f>
        <v>5</v>
      </c>
      <c r="AB107" s="91"/>
      <c r="AC107" s="93">
        <f t="shared" si="43"/>
        <v>5</v>
      </c>
      <c r="AD107" s="94">
        <f t="shared" si="43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>
        <v>1</v>
      </c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5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55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55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55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55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55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55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55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55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55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55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55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55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55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55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55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55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55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55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132</v>
      </c>
      <c r="D129" s="150" t="s">
        <v>122</v>
      </c>
      <c r="E129" s="76"/>
      <c r="F129" s="213">
        <f>SUM(F13:F128)</f>
        <v>545</v>
      </c>
      <c r="G129" s="213">
        <f>SUM(G13:G128)</f>
        <v>460</v>
      </c>
      <c r="H129" s="214">
        <f>AVERAGE(H13:H128)</f>
        <v>90.165986394557834</v>
      </c>
      <c r="I129" s="214">
        <f>SUM(I13:I128)</f>
        <v>122</v>
      </c>
      <c r="J129" s="206">
        <f>SUM(J13:J128)</f>
        <v>926</v>
      </c>
      <c r="K129" s="189">
        <f>SUM(K14:K128)</f>
        <v>1628.68</v>
      </c>
      <c r="L129" s="189">
        <f t="shared" ref="L129:Q129" si="46">SUM(L14:L128)</f>
        <v>892714</v>
      </c>
      <c r="M129" s="211">
        <f t="shared" si="46"/>
        <v>12964292.800000001</v>
      </c>
      <c r="N129" s="211">
        <f t="shared" si="46"/>
        <v>178</v>
      </c>
      <c r="O129" s="189">
        <f t="shared" si="46"/>
        <v>1416880</v>
      </c>
      <c r="P129" s="212">
        <f t="shared" si="46"/>
        <v>1806.68</v>
      </c>
      <c r="Q129" s="212">
        <f t="shared" si="46"/>
        <v>12966099.48</v>
      </c>
      <c r="R129" s="4"/>
      <c r="S129" s="255"/>
      <c r="T129" s="85">
        <v>118</v>
      </c>
      <c r="U129" s="199" t="s">
        <v>122</v>
      </c>
      <c r="V129" s="200"/>
      <c r="W129" s="213">
        <f>SUM(W13:W128)</f>
        <v>545</v>
      </c>
      <c r="X129" s="213">
        <f>SUM(X13:X128)</f>
        <v>460</v>
      </c>
      <c r="Y129" s="214">
        <f>AVERAGE(Y13:Y128)</f>
        <v>90.165986394557834</v>
      </c>
      <c r="Z129" s="214">
        <f>SUM(Z13:Z128)</f>
        <v>122</v>
      </c>
      <c r="AA129" s="206">
        <f>SUM(AA13:AA128)</f>
        <v>926</v>
      </c>
      <c r="AB129" s="201"/>
      <c r="AC129" s="201">
        <f>SUM(AC14:AC128)</f>
        <v>926</v>
      </c>
      <c r="AD129" s="202">
        <f>SUM(AD14:AD128)</f>
        <v>0</v>
      </c>
      <c r="AE129" s="203"/>
      <c r="AF129" s="204">
        <f t="shared" ref="AF129:AQ129" si="47">SUM(AF14:AF128)</f>
        <v>0</v>
      </c>
      <c r="AG129" s="204">
        <f t="shared" si="47"/>
        <v>0</v>
      </c>
      <c r="AH129" s="204">
        <f t="shared" si="47"/>
        <v>0</v>
      </c>
      <c r="AI129" s="204">
        <f t="shared" si="47"/>
        <v>0</v>
      </c>
      <c r="AJ129" s="204">
        <f t="shared" si="47"/>
        <v>0</v>
      </c>
      <c r="AK129" s="204">
        <f t="shared" si="47"/>
        <v>0</v>
      </c>
      <c r="AL129" s="204">
        <f t="shared" si="47"/>
        <v>0</v>
      </c>
      <c r="AM129" s="204">
        <f t="shared" si="47"/>
        <v>0</v>
      </c>
      <c r="AN129" s="204">
        <f t="shared" si="47"/>
        <v>0</v>
      </c>
      <c r="AO129" s="204">
        <f t="shared" si="47"/>
        <v>0</v>
      </c>
      <c r="AP129" s="204">
        <f t="shared" si="47"/>
        <v>0</v>
      </c>
      <c r="AQ129" s="205">
        <f t="shared" si="47"/>
        <v>0</v>
      </c>
      <c r="AR129" s="206">
        <f>SUM(AR13:AR128)</f>
        <v>13</v>
      </c>
      <c r="AS129" s="206">
        <v>0</v>
      </c>
      <c r="AT129" s="206">
        <f>SUM(AT15:AT128)</f>
        <v>500</v>
      </c>
      <c r="AU129" s="206">
        <v>0</v>
      </c>
      <c r="AV129" s="206">
        <f>SUM(AV14:AV128)</f>
        <v>175</v>
      </c>
      <c r="AW129" s="206">
        <v>0</v>
      </c>
      <c r="AX129" s="206">
        <f>SUM(AX12:AX128)</f>
        <v>121</v>
      </c>
      <c r="AY129" s="206">
        <v>0</v>
      </c>
      <c r="AZ129" s="207">
        <f>SUM(AZ12:AZ128)</f>
        <v>117</v>
      </c>
      <c r="BA129" s="207">
        <f t="shared" ref="BA129:BE129" si="48">SUM(BA14:BA128)</f>
        <v>0</v>
      </c>
      <c r="BB129" s="207">
        <f t="shared" si="48"/>
        <v>0</v>
      </c>
      <c r="BC129" s="207">
        <f t="shared" si="48"/>
        <v>0</v>
      </c>
      <c r="BD129" s="207">
        <f>SUM(BD14:BD128)</f>
        <v>926</v>
      </c>
      <c r="BE129" s="207">
        <f t="shared" si="48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55"/>
      <c r="T130" s="252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55"/>
      <c r="T131" s="252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K129*7960-5413</f>
        <v>12958879.800000001</v>
      </c>
      <c r="F132" s="1418"/>
      <c r="G132" s="1418"/>
      <c r="H132" s="18"/>
      <c r="I132" s="18"/>
      <c r="J132" s="18"/>
      <c r="K132" s="1411" t="s">
        <v>125</v>
      </c>
      <c r="L132" s="1411"/>
      <c r="M132" s="253" t="s">
        <v>126</v>
      </c>
      <c r="N132" s="48"/>
      <c r="O132" s="48"/>
      <c r="P132" s="39"/>
      <c r="Q132" s="39"/>
      <c r="R132" s="50"/>
      <c r="S132" s="255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1050720</v>
      </c>
      <c r="F133" s="1418"/>
      <c r="G133" s="1418"/>
      <c r="H133" s="18"/>
      <c r="I133" s="18"/>
      <c r="J133" s="18"/>
      <c r="K133" s="1411" t="s">
        <v>125</v>
      </c>
      <c r="L133" s="1411"/>
      <c r="M133" s="253" t="s">
        <v>129</v>
      </c>
      <c r="N133" s="103"/>
      <c r="O133" s="103"/>
      <c r="P133" s="36"/>
      <c r="Q133" s="36"/>
      <c r="R133" s="50"/>
      <c r="S133" s="255"/>
      <c r="T133" s="252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1820000</v>
      </c>
      <c r="F134" s="1418"/>
      <c r="G134" s="1418"/>
      <c r="H134" s="18"/>
      <c r="I134" s="18"/>
      <c r="J134" s="18"/>
      <c r="K134" s="1411" t="s">
        <v>125</v>
      </c>
      <c r="L134" s="1411"/>
      <c r="M134" s="253" t="s">
        <v>131</v>
      </c>
      <c r="N134" s="104"/>
      <c r="O134" s="104"/>
      <c r="P134" s="36"/>
      <c r="Q134" s="36"/>
      <c r="R134" s="50"/>
      <c r="S134" s="255"/>
      <c r="T134" s="252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2800000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55"/>
      <c r="T135" s="252"/>
      <c r="U135" s="252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1000000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55"/>
      <c r="T136" s="252"/>
      <c r="U136" s="252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501600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55"/>
      <c r="T137" s="252"/>
      <c r="U137" s="252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1698400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55"/>
      <c r="T138" s="252"/>
      <c r="U138" s="252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21829599.800000001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55"/>
      <c r="T139" s="252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57"/>
      <c r="I140" s="40"/>
      <c r="J140" s="257"/>
      <c r="K140" s="1411" t="s">
        <v>125</v>
      </c>
      <c r="L140" s="1411"/>
      <c r="M140" s="258" t="s">
        <v>142</v>
      </c>
      <c r="N140" s="245"/>
      <c r="O140" s="245"/>
      <c r="R140" s="44"/>
      <c r="S140" s="256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56"/>
      <c r="O141" s="256"/>
      <c r="R141" s="44"/>
      <c r="S141" s="256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256"/>
      <c r="O142" s="256"/>
      <c r="R142" s="44"/>
      <c r="S142" s="256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>
        <v>21829600</v>
      </c>
      <c r="I143" s="109"/>
      <c r="J143" s="109"/>
      <c r="L143" s="24"/>
      <c r="M143" s="24"/>
      <c r="N143" s="259"/>
      <c r="O143" s="259"/>
      <c r="R143" s="44"/>
      <c r="S143" s="256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59"/>
      <c r="L144" s="24"/>
      <c r="M144" s="25"/>
      <c r="N144" s="259"/>
      <c r="O144" s="259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59"/>
      <c r="O145" s="244"/>
      <c r="P145" s="256"/>
      <c r="Q145" s="256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55"/>
      <c r="Q146" s="255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55"/>
      <c r="Q147" s="255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55"/>
      <c r="Q148" s="255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55"/>
      <c r="Q149" s="255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55"/>
      <c r="Q150" s="255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55"/>
      <c r="Q151" s="255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55"/>
      <c r="Q152" s="255"/>
      <c r="R152" s="45"/>
      <c r="S152" s="255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56"/>
      <c r="Q153" s="256"/>
      <c r="R153" s="44"/>
      <c r="S153" s="256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59"/>
      <c r="L154" s="24"/>
      <c r="M154" s="24"/>
      <c r="N154" s="259"/>
      <c r="O154" s="259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59"/>
      <c r="L155" s="24"/>
      <c r="M155" s="24"/>
      <c r="N155" s="259"/>
      <c r="O155" s="259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59"/>
      <c r="L156" s="24"/>
      <c r="M156" s="24"/>
      <c r="N156" s="259"/>
      <c r="O156" s="259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59"/>
      <c r="L157" s="24"/>
      <c r="M157" s="24"/>
      <c r="N157" s="259"/>
      <c r="O157" s="259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59"/>
      <c r="L158" s="24"/>
      <c r="M158" s="24"/>
      <c r="N158" s="259"/>
      <c r="O158" s="259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59"/>
      <c r="L159" s="24"/>
      <c r="M159" s="24"/>
      <c r="N159" s="259"/>
      <c r="O159" s="259"/>
      <c r="S159" s="41"/>
    </row>
    <row r="160" spans="2:19" ht="15.75" x14ac:dyDescent="0.2">
      <c r="L160" s="24"/>
      <c r="M160" s="24"/>
      <c r="N160" s="259"/>
      <c r="O160" s="259"/>
      <c r="S160" s="41"/>
    </row>
    <row r="161" spans="12:19" ht="15.75" x14ac:dyDescent="0.2">
      <c r="L161" s="24"/>
      <c r="M161" s="24"/>
      <c r="N161" s="259"/>
      <c r="O161" s="259"/>
      <c r="S161" s="41"/>
    </row>
    <row r="162" spans="12:19" ht="15.75" x14ac:dyDescent="0.2">
      <c r="L162" s="24"/>
      <c r="M162" s="24"/>
      <c r="N162" s="259"/>
      <c r="O162" s="259"/>
      <c r="S162" s="41"/>
    </row>
    <row r="163" spans="12:19" ht="15.75" x14ac:dyDescent="0.2">
      <c r="L163" s="24"/>
      <c r="M163" s="24"/>
      <c r="N163" s="259"/>
      <c r="O163" s="259"/>
      <c r="S163" s="41"/>
    </row>
    <row r="164" spans="12:19" ht="15.75" x14ac:dyDescent="0.2">
      <c r="L164" s="24"/>
      <c r="M164" s="30"/>
      <c r="N164" s="259"/>
      <c r="O164" s="259"/>
      <c r="S164" s="41"/>
    </row>
    <row r="165" spans="12:19" ht="15.75" x14ac:dyDescent="0.2">
      <c r="L165" s="24"/>
      <c r="M165" s="24"/>
      <c r="N165" s="259"/>
      <c r="O165" s="259"/>
      <c r="S165" s="41"/>
    </row>
    <row r="166" spans="12:19" ht="15.75" x14ac:dyDescent="0.2">
      <c r="L166" s="30"/>
      <c r="M166" s="30"/>
      <c r="N166" s="259"/>
      <c r="O166" s="259"/>
      <c r="S166" s="41"/>
    </row>
    <row r="167" spans="12:19" ht="15.75" x14ac:dyDescent="0.2">
      <c r="L167" s="24"/>
      <c r="M167" s="24"/>
      <c r="N167" s="259"/>
      <c r="O167" s="259"/>
      <c r="S167" s="41"/>
    </row>
    <row r="168" spans="12:19" ht="15.75" x14ac:dyDescent="0.2">
      <c r="L168" s="24"/>
      <c r="M168" s="24"/>
      <c r="N168" s="259"/>
      <c r="O168" s="259"/>
      <c r="S168" s="41"/>
    </row>
    <row r="169" spans="12:19" ht="15.75" x14ac:dyDescent="0.2">
      <c r="L169" s="24"/>
      <c r="M169" s="24"/>
      <c r="N169" s="259"/>
      <c r="O169" s="259"/>
      <c r="S169" s="41"/>
    </row>
    <row r="170" spans="12:19" ht="15.75" x14ac:dyDescent="0.2">
      <c r="L170" s="24"/>
      <c r="M170" s="24"/>
      <c r="N170" s="259"/>
      <c r="O170" s="259"/>
      <c r="S170" s="41"/>
    </row>
    <row r="171" spans="12:19" ht="15.75" x14ac:dyDescent="0.2">
      <c r="L171" s="24"/>
      <c r="M171" s="24"/>
      <c r="N171" s="259"/>
      <c r="O171" s="259"/>
      <c r="S171" s="41"/>
    </row>
    <row r="172" spans="12:19" ht="15.75" x14ac:dyDescent="0.2">
      <c r="L172" s="24"/>
      <c r="M172" s="24"/>
      <c r="N172" s="259"/>
      <c r="O172" s="259"/>
      <c r="S172" s="41"/>
    </row>
    <row r="173" spans="12:19" ht="15.75" x14ac:dyDescent="0.2">
      <c r="L173" s="24"/>
      <c r="M173" s="24"/>
      <c r="N173" s="259"/>
      <c r="O173" s="259"/>
      <c r="S173" s="41"/>
    </row>
    <row r="174" spans="12:19" ht="15.75" x14ac:dyDescent="0.2">
      <c r="L174" s="24"/>
      <c r="M174" s="24"/>
      <c r="N174" s="259"/>
      <c r="O174" s="259"/>
      <c r="S174" s="41"/>
    </row>
    <row r="175" spans="12:19" ht="15.75" x14ac:dyDescent="0.2">
      <c r="L175" s="24"/>
      <c r="M175" s="24"/>
      <c r="N175" s="259"/>
      <c r="O175" s="259"/>
      <c r="S175" s="41"/>
    </row>
    <row r="176" spans="12:19" ht="15.75" x14ac:dyDescent="0.2">
      <c r="L176" s="24"/>
      <c r="M176" s="24"/>
      <c r="N176" s="259"/>
      <c r="O176" s="259"/>
      <c r="S176" s="41"/>
    </row>
    <row r="177" spans="12:19" ht="15.75" x14ac:dyDescent="0.2">
      <c r="L177" s="24"/>
      <c r="M177" s="24"/>
      <c r="N177" s="259"/>
      <c r="O177" s="259"/>
      <c r="S177" s="41"/>
    </row>
    <row r="178" spans="12:19" ht="15.75" x14ac:dyDescent="0.2">
      <c r="L178" s="24"/>
      <c r="M178" s="24"/>
      <c r="N178" s="259"/>
      <c r="O178" s="259"/>
      <c r="S178" s="41"/>
    </row>
    <row r="179" spans="12:19" ht="15.75" x14ac:dyDescent="0.2">
      <c r="L179" s="24"/>
      <c r="M179" s="24"/>
      <c r="N179" s="259"/>
      <c r="O179" s="259"/>
      <c r="S179" s="41"/>
    </row>
    <row r="180" spans="12:19" ht="15.75" x14ac:dyDescent="0.2">
      <c r="L180" s="24"/>
      <c r="M180" s="24"/>
      <c r="N180" s="259"/>
      <c r="O180" s="259"/>
      <c r="S180" s="41"/>
    </row>
    <row r="181" spans="12:19" ht="15.75" x14ac:dyDescent="0.2">
      <c r="L181" s="24"/>
      <c r="M181" s="24"/>
      <c r="N181" s="259"/>
      <c r="O181" s="259"/>
      <c r="S181" s="41"/>
    </row>
    <row r="182" spans="12:19" ht="15.75" x14ac:dyDescent="0.2">
      <c r="L182" s="24"/>
      <c r="M182" s="24"/>
      <c r="N182" s="259"/>
      <c r="O182" s="259"/>
      <c r="S182" s="41"/>
    </row>
    <row r="183" spans="12:19" ht="15.75" x14ac:dyDescent="0.2">
      <c r="L183" s="24"/>
      <c r="M183" s="24"/>
      <c r="N183" s="259"/>
      <c r="O183" s="259"/>
      <c r="S183" s="41"/>
    </row>
    <row r="184" spans="12:19" ht="15.75" x14ac:dyDescent="0.2">
      <c r="L184" s="24"/>
      <c r="M184" s="24"/>
      <c r="N184" s="259"/>
      <c r="O184" s="259"/>
      <c r="S184" s="41"/>
    </row>
    <row r="185" spans="12:19" ht="15.75" x14ac:dyDescent="0.2">
      <c r="L185" s="24"/>
      <c r="M185" s="24"/>
      <c r="N185" s="259"/>
      <c r="O185" s="259"/>
      <c r="S185" s="41"/>
    </row>
    <row r="186" spans="12:19" ht="15.75" x14ac:dyDescent="0.2">
      <c r="L186" s="24"/>
      <c r="M186" s="24"/>
      <c r="N186" s="259"/>
      <c r="O186" s="259"/>
      <c r="S186" s="41"/>
    </row>
    <row r="187" spans="12:19" ht="15.75" x14ac:dyDescent="0.2">
      <c r="L187" s="24"/>
      <c r="M187" s="24"/>
      <c r="N187" s="259"/>
      <c r="O187" s="259"/>
      <c r="S187" s="41"/>
    </row>
    <row r="188" spans="12:19" ht="15.75" x14ac:dyDescent="0.2">
      <c r="L188" s="24"/>
      <c r="M188" s="24"/>
      <c r="N188" s="259"/>
      <c r="O188" s="259"/>
      <c r="S188" s="41"/>
    </row>
    <row r="189" spans="12:19" ht="15.75" x14ac:dyDescent="0.2">
      <c r="L189" s="24"/>
      <c r="M189" s="24"/>
      <c r="N189" s="259"/>
      <c r="O189" s="259"/>
      <c r="S189" s="41"/>
    </row>
    <row r="190" spans="12:19" ht="15.75" x14ac:dyDescent="0.2">
      <c r="L190" s="24"/>
      <c r="M190" s="24"/>
      <c r="N190" s="259"/>
      <c r="O190" s="259"/>
      <c r="S190" s="41"/>
    </row>
    <row r="191" spans="12:19" ht="15.75" x14ac:dyDescent="0.2">
      <c r="L191" s="24"/>
      <c r="M191" s="24"/>
      <c r="N191" s="259"/>
      <c r="O191" s="259"/>
      <c r="S191" s="41"/>
    </row>
    <row r="192" spans="12:19" ht="15.75" x14ac:dyDescent="0.2">
      <c r="L192" s="24"/>
      <c r="M192" s="24"/>
      <c r="N192" s="259"/>
      <c r="O192" s="259"/>
      <c r="S192" s="41"/>
    </row>
    <row r="193" spans="12:19" ht="15.75" x14ac:dyDescent="0.2">
      <c r="L193" s="24"/>
      <c r="M193" s="24"/>
      <c r="N193" s="259"/>
      <c r="O193" s="259"/>
      <c r="S193" s="41"/>
    </row>
    <row r="194" spans="12:19" ht="15.75" x14ac:dyDescent="0.2">
      <c r="L194" s="24"/>
      <c r="M194" s="24"/>
      <c r="N194" s="259"/>
      <c r="O194" s="259"/>
      <c r="S194" s="41"/>
    </row>
    <row r="195" spans="12:19" ht="15.75" x14ac:dyDescent="0.2">
      <c r="L195" s="24"/>
      <c r="M195" s="24"/>
      <c r="N195" s="259"/>
      <c r="O195" s="259"/>
      <c r="S195" s="41"/>
    </row>
    <row r="196" spans="12:19" ht="15.75" x14ac:dyDescent="0.2">
      <c r="L196" s="24"/>
      <c r="M196" s="24"/>
      <c r="N196" s="259"/>
      <c r="O196" s="259"/>
      <c r="S196" s="41"/>
    </row>
    <row r="197" spans="12:19" ht="15.75" x14ac:dyDescent="0.2">
      <c r="L197" s="24"/>
      <c r="M197" s="24"/>
      <c r="N197" s="259"/>
      <c r="O197" s="259"/>
      <c r="S197" s="41"/>
    </row>
    <row r="198" spans="12:19" ht="15.75" x14ac:dyDescent="0.2">
      <c r="L198" s="24"/>
      <c r="M198" s="24"/>
      <c r="N198" s="259"/>
      <c r="O198" s="259"/>
      <c r="S198" s="41"/>
    </row>
    <row r="199" spans="12:19" ht="15.75" x14ac:dyDescent="0.2">
      <c r="L199" s="24"/>
      <c r="M199" s="24"/>
      <c r="N199" s="259"/>
      <c r="O199" s="259"/>
      <c r="S199" s="41"/>
    </row>
    <row r="200" spans="12:19" ht="15.75" x14ac:dyDescent="0.2">
      <c r="L200" s="24"/>
      <c r="M200" s="24"/>
      <c r="N200" s="259"/>
      <c r="O200" s="259"/>
      <c r="S200" s="41"/>
    </row>
    <row r="201" spans="12:19" ht="15.75" x14ac:dyDescent="0.2">
      <c r="L201" s="24"/>
      <c r="M201" s="24"/>
      <c r="N201" s="259"/>
      <c r="O201" s="259"/>
      <c r="S201" s="41"/>
    </row>
    <row r="202" spans="12:19" ht="15.75" x14ac:dyDescent="0.2">
      <c r="L202" s="24"/>
      <c r="M202" s="24"/>
      <c r="N202" s="259"/>
      <c r="O202" s="259"/>
      <c r="S202" s="41"/>
    </row>
    <row r="203" spans="12:19" ht="15.75" x14ac:dyDescent="0.2">
      <c r="L203" s="24"/>
      <c r="M203" s="24"/>
      <c r="N203" s="259"/>
      <c r="O203" s="259"/>
      <c r="S203" s="41"/>
    </row>
    <row r="204" spans="12:19" ht="15.75" x14ac:dyDescent="0.2">
      <c r="L204" s="24"/>
      <c r="M204" s="24"/>
      <c r="N204" s="259"/>
      <c r="O204" s="259"/>
      <c r="S204" s="41"/>
    </row>
    <row r="205" spans="12:19" ht="15.75" x14ac:dyDescent="0.2">
      <c r="L205" s="24"/>
      <c r="M205" s="24"/>
      <c r="N205" s="259"/>
      <c r="O205" s="259"/>
      <c r="S205" s="41"/>
    </row>
    <row r="206" spans="12:19" ht="15.75" x14ac:dyDescent="0.2">
      <c r="L206" s="24"/>
      <c r="M206" s="24"/>
      <c r="N206" s="259"/>
      <c r="O206" s="259"/>
      <c r="S206" s="41"/>
    </row>
    <row r="207" spans="12:19" ht="15.75" x14ac:dyDescent="0.2">
      <c r="L207" s="24"/>
      <c r="M207" s="24"/>
      <c r="N207" s="259"/>
      <c r="O207" s="259"/>
    </row>
    <row r="208" spans="12:19" ht="15.75" x14ac:dyDescent="0.2">
      <c r="L208" s="24"/>
      <c r="M208" s="24"/>
      <c r="N208" s="259"/>
      <c r="O208" s="259"/>
    </row>
    <row r="209" spans="12:15" ht="15.75" x14ac:dyDescent="0.2">
      <c r="L209" s="24"/>
      <c r="M209" s="24"/>
      <c r="N209" s="259"/>
      <c r="O209" s="259"/>
    </row>
    <row r="210" spans="12:15" ht="15.75" x14ac:dyDescent="0.2">
      <c r="L210" s="24"/>
      <c r="M210" s="24"/>
      <c r="N210" s="259"/>
      <c r="O210" s="259"/>
    </row>
    <row r="211" spans="12:15" ht="15.75" x14ac:dyDescent="0.2">
      <c r="L211" s="24"/>
      <c r="M211" s="24"/>
      <c r="N211" s="259"/>
      <c r="O211" s="259"/>
    </row>
    <row r="212" spans="12:15" ht="15.75" x14ac:dyDescent="0.2">
      <c r="L212" s="24"/>
      <c r="M212" s="24"/>
      <c r="N212" s="259"/>
      <c r="O212" s="259"/>
    </row>
    <row r="213" spans="12:15" ht="15.75" x14ac:dyDescent="0.2">
      <c r="L213" s="24"/>
      <c r="M213" s="24"/>
      <c r="N213" s="259"/>
      <c r="O213" s="259"/>
    </row>
    <row r="214" spans="12:15" ht="15.75" x14ac:dyDescent="0.2">
      <c r="L214" s="24"/>
      <c r="M214" s="24"/>
      <c r="N214" s="259"/>
      <c r="O214" s="259"/>
    </row>
    <row r="215" spans="12:15" ht="15.75" x14ac:dyDescent="0.2">
      <c r="L215" s="24"/>
      <c r="M215" s="24"/>
      <c r="N215" s="259"/>
      <c r="O215" s="259"/>
    </row>
    <row r="216" spans="12:15" ht="15.75" x14ac:dyDescent="0.2">
      <c r="L216" s="24"/>
      <c r="M216" s="24"/>
      <c r="N216" s="259"/>
      <c r="O216" s="259"/>
    </row>
    <row r="217" spans="12:15" ht="15.75" x14ac:dyDescent="0.2">
      <c r="L217" s="24"/>
      <c r="M217" s="24"/>
      <c r="N217" s="259"/>
      <c r="O217" s="259"/>
    </row>
    <row r="218" spans="12:15" ht="15.75" x14ac:dyDescent="0.2">
      <c r="L218" s="24"/>
      <c r="M218" s="24"/>
      <c r="N218" s="259"/>
      <c r="O218" s="259"/>
    </row>
    <row r="219" spans="12:15" ht="15.75" x14ac:dyDescent="0.2">
      <c r="L219" s="24"/>
      <c r="M219" s="24"/>
      <c r="N219" s="259"/>
      <c r="O219" s="259"/>
    </row>
    <row r="220" spans="12:15" ht="15.75" x14ac:dyDescent="0.2">
      <c r="L220" s="24"/>
      <c r="M220" s="24"/>
      <c r="N220" s="259"/>
      <c r="O220" s="259"/>
    </row>
    <row r="221" spans="12:15" ht="15.75" x14ac:dyDescent="0.2">
      <c r="L221" s="24"/>
      <c r="M221" s="24"/>
      <c r="N221" s="259"/>
      <c r="O221" s="259"/>
    </row>
    <row r="222" spans="12:15" ht="15.75" x14ac:dyDescent="0.2">
      <c r="L222" s="24"/>
      <c r="M222" s="24"/>
      <c r="N222" s="259"/>
      <c r="O222" s="259"/>
    </row>
    <row r="223" spans="12:15" ht="15.75" x14ac:dyDescent="0.2">
      <c r="L223" s="24"/>
      <c r="M223" s="24"/>
      <c r="N223" s="259"/>
      <c r="O223" s="259"/>
    </row>
    <row r="224" spans="12:15" ht="15.75" x14ac:dyDescent="0.2">
      <c r="L224" s="24"/>
      <c r="M224" s="24"/>
      <c r="N224" s="259"/>
      <c r="O224" s="259"/>
    </row>
    <row r="225" spans="12:15" ht="15.75" x14ac:dyDescent="0.2">
      <c r="L225" s="24"/>
      <c r="M225" s="24"/>
      <c r="N225" s="259"/>
      <c r="O225" s="259"/>
    </row>
    <row r="226" spans="12:15" ht="15.75" x14ac:dyDescent="0.2">
      <c r="L226" s="24"/>
      <c r="M226" s="24"/>
      <c r="N226" s="259"/>
      <c r="O226" s="259"/>
    </row>
    <row r="227" spans="12:15" ht="15.75" x14ac:dyDescent="0.2">
      <c r="L227" s="24"/>
      <c r="M227" s="24"/>
      <c r="N227" s="259"/>
      <c r="O227" s="259"/>
    </row>
    <row r="228" spans="12:15" ht="15.75" x14ac:dyDescent="0.2">
      <c r="L228" s="24"/>
      <c r="M228" s="24"/>
      <c r="N228" s="259"/>
      <c r="O228" s="259"/>
    </row>
    <row r="229" spans="12:15" ht="15.75" x14ac:dyDescent="0.2">
      <c r="L229" s="24"/>
      <c r="M229" s="24"/>
      <c r="N229" s="259"/>
      <c r="O229" s="259"/>
    </row>
    <row r="230" spans="12:15" ht="15.75" x14ac:dyDescent="0.2">
      <c r="L230" s="24"/>
      <c r="M230" s="24"/>
      <c r="N230" s="259"/>
      <c r="O230" s="259"/>
    </row>
    <row r="231" spans="12:15" ht="15.75" x14ac:dyDescent="0.2">
      <c r="L231" s="24"/>
      <c r="M231" s="24"/>
      <c r="N231" s="259"/>
      <c r="O231" s="259"/>
    </row>
    <row r="232" spans="12:15" ht="15.75" x14ac:dyDescent="0.2">
      <c r="L232" s="24"/>
      <c r="M232" s="24"/>
      <c r="N232" s="259"/>
      <c r="O232" s="259"/>
    </row>
    <row r="233" spans="12:15" ht="15.75" x14ac:dyDescent="0.2">
      <c r="L233" s="24"/>
      <c r="M233" s="24"/>
      <c r="N233" s="259"/>
      <c r="O233" s="259"/>
    </row>
    <row r="234" spans="12:15" ht="15.75" x14ac:dyDescent="0.2">
      <c r="L234" s="24"/>
      <c r="M234" s="24"/>
      <c r="N234" s="259"/>
      <c r="O234" s="259"/>
    </row>
    <row r="235" spans="12:15" ht="15.75" x14ac:dyDescent="0.2">
      <c r="L235" s="24"/>
      <c r="M235" s="24"/>
      <c r="N235" s="259"/>
      <c r="O235" s="259"/>
    </row>
    <row r="236" spans="12:15" ht="15.75" x14ac:dyDescent="0.2">
      <c r="L236" s="24"/>
      <c r="M236" s="24"/>
      <c r="N236" s="259"/>
      <c r="O236" s="259"/>
    </row>
    <row r="237" spans="12:15" ht="15.75" x14ac:dyDescent="0.2">
      <c r="L237" s="24"/>
      <c r="M237" s="24"/>
      <c r="N237" s="259"/>
      <c r="O237" s="259"/>
    </row>
    <row r="238" spans="12:15" ht="15.75" x14ac:dyDescent="0.2">
      <c r="L238" s="24"/>
      <c r="M238" s="24"/>
      <c r="N238" s="259"/>
      <c r="O238" s="259"/>
    </row>
    <row r="239" spans="12:15" ht="15.75" x14ac:dyDescent="0.2">
      <c r="L239" s="24"/>
      <c r="M239" s="24"/>
      <c r="N239" s="259"/>
      <c r="O239" s="259"/>
    </row>
    <row r="240" spans="12:15" ht="15.75" x14ac:dyDescent="0.2">
      <c r="L240" s="24"/>
      <c r="M240" s="24"/>
      <c r="N240" s="259"/>
      <c r="O240" s="259"/>
    </row>
    <row r="241" spans="12:15" ht="15.75" x14ac:dyDescent="0.2">
      <c r="L241" s="24"/>
      <c r="M241" s="24"/>
      <c r="N241" s="259"/>
      <c r="O241" s="259"/>
    </row>
    <row r="242" spans="12:15" ht="15.75" x14ac:dyDescent="0.2">
      <c r="L242" s="24"/>
      <c r="M242" s="24"/>
      <c r="N242" s="259"/>
      <c r="O242" s="259"/>
    </row>
    <row r="243" spans="12:15" ht="15.75" x14ac:dyDescent="0.2">
      <c r="L243" s="24"/>
      <c r="M243" s="24"/>
      <c r="N243" s="259"/>
      <c r="O243" s="259"/>
    </row>
    <row r="244" spans="12:15" ht="15.75" x14ac:dyDescent="0.2">
      <c r="L244" s="24"/>
      <c r="M244" s="24"/>
      <c r="N244" s="259"/>
      <c r="O244" s="259"/>
    </row>
    <row r="245" spans="12:15" ht="15.75" x14ac:dyDescent="0.2">
      <c r="L245" s="24"/>
      <c r="M245" s="24"/>
      <c r="N245" s="259"/>
      <c r="O245" s="259"/>
    </row>
    <row r="246" spans="12:15" ht="15.75" x14ac:dyDescent="0.2">
      <c r="L246" s="24"/>
      <c r="M246" s="24"/>
      <c r="N246" s="259"/>
      <c r="O246" s="259"/>
    </row>
    <row r="247" spans="12:15" ht="15.75" x14ac:dyDescent="0.2">
      <c r="L247" s="24"/>
      <c r="M247" s="24"/>
      <c r="N247" s="259"/>
      <c r="O247" s="259"/>
    </row>
    <row r="248" spans="12:15" ht="15.75" x14ac:dyDescent="0.2">
      <c r="L248" s="24"/>
      <c r="M248" s="24"/>
      <c r="N248" s="259"/>
      <c r="O248" s="259"/>
    </row>
    <row r="249" spans="12:15" ht="15.75" x14ac:dyDescent="0.2">
      <c r="L249" s="24"/>
      <c r="M249" s="24"/>
      <c r="N249" s="259"/>
      <c r="O249" s="259"/>
    </row>
    <row r="250" spans="12:15" ht="15.75" x14ac:dyDescent="0.2">
      <c r="L250" s="24"/>
      <c r="M250" s="24"/>
      <c r="N250" s="259"/>
      <c r="O250" s="259"/>
    </row>
    <row r="251" spans="12:15" ht="15.75" x14ac:dyDescent="0.2">
      <c r="L251" s="24"/>
      <c r="M251" s="24"/>
      <c r="N251" s="259"/>
      <c r="O251" s="259"/>
    </row>
    <row r="252" spans="12:15" ht="15.75" x14ac:dyDescent="0.2">
      <c r="L252" s="24"/>
      <c r="M252" s="24"/>
      <c r="N252" s="259"/>
      <c r="O252" s="259"/>
    </row>
    <row r="253" spans="12:15" ht="15.75" x14ac:dyDescent="0.2">
      <c r="L253" s="24"/>
      <c r="M253" s="24"/>
      <c r="N253" s="259"/>
      <c r="O253" s="259"/>
    </row>
    <row r="254" spans="12:15" ht="15.75" x14ac:dyDescent="0.2">
      <c r="L254" s="24"/>
      <c r="M254" s="24"/>
      <c r="N254" s="259"/>
      <c r="O254" s="259"/>
    </row>
    <row r="255" spans="12:15" x14ac:dyDescent="0.2">
      <c r="L255" s="259"/>
      <c r="M255" s="259"/>
      <c r="N255" s="259"/>
      <c r="O255" s="259"/>
    </row>
    <row r="256" spans="12:15" x14ac:dyDescent="0.2">
      <c r="L256" s="259"/>
      <c r="M256" s="259"/>
      <c r="N256" s="259"/>
      <c r="O256" s="259"/>
    </row>
    <row r="257" spans="12:15" x14ac:dyDescent="0.2">
      <c r="L257" s="259"/>
      <c r="M257" s="259"/>
      <c r="N257" s="259"/>
      <c r="O257" s="259"/>
    </row>
    <row r="258" spans="12:15" x14ac:dyDescent="0.2">
      <c r="L258" s="259"/>
      <c r="M258" s="259"/>
      <c r="N258" s="259"/>
      <c r="O258" s="259"/>
    </row>
    <row r="259" spans="12:15" x14ac:dyDescent="0.2">
      <c r="L259" s="259"/>
      <c r="M259" s="259"/>
      <c r="N259" s="259"/>
      <c r="O259" s="259"/>
    </row>
    <row r="260" spans="12:15" x14ac:dyDescent="0.2">
      <c r="L260" s="259"/>
      <c r="M260" s="259"/>
      <c r="N260" s="259"/>
      <c r="O260" s="259"/>
    </row>
    <row r="261" spans="12:15" x14ac:dyDescent="0.2">
      <c r="L261" s="259"/>
      <c r="M261" s="259"/>
      <c r="N261" s="259"/>
      <c r="O261" s="259"/>
    </row>
    <row r="262" spans="12:15" x14ac:dyDescent="0.2">
      <c r="L262" s="259"/>
      <c r="M262" s="259"/>
      <c r="N262" s="259"/>
      <c r="O262" s="259"/>
    </row>
  </sheetData>
  <mergeCells count="213"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workbookViewId="0">
      <selection activeCell="A55" sqref="A55:A129"/>
    </sheetView>
  </sheetViews>
  <sheetFormatPr baseColWidth="10" defaultColWidth="11.42578125" defaultRowHeight="12.75" x14ac:dyDescent="0.2"/>
  <cols>
    <col min="1" max="1" width="3.85546875" style="804" customWidth="1"/>
    <col min="2" max="2" width="5.28515625" style="805" customWidth="1"/>
    <col min="3" max="3" width="6" style="806" customWidth="1"/>
    <col min="4" max="4" width="42.42578125" style="804" customWidth="1"/>
    <col min="5" max="5" width="9.42578125" style="804" customWidth="1"/>
    <col min="6" max="6" width="6" style="804" customWidth="1"/>
    <col min="7" max="7" width="4.28515625" style="807" customWidth="1"/>
    <col min="8" max="8" width="10.42578125" style="1012" customWidth="1"/>
    <col min="9" max="9" width="4.85546875" style="1013" customWidth="1"/>
    <col min="10" max="10" width="6.5703125" style="1014" customWidth="1"/>
    <col min="11" max="11" width="7" style="804" customWidth="1"/>
    <col min="12" max="12" width="9" style="804" customWidth="1"/>
    <col min="13" max="13" width="10.140625" style="804" customWidth="1"/>
    <col min="14" max="14" width="6.85546875" style="804" customWidth="1"/>
    <col min="15" max="15" width="10.42578125" style="804" customWidth="1"/>
    <col min="16" max="16" width="7" style="804" customWidth="1"/>
    <col min="17" max="17" width="11" style="804" customWidth="1"/>
    <col min="18" max="18" width="7" style="1003" customWidth="1"/>
    <col min="19" max="19" width="7" style="810" customWidth="1"/>
    <col min="20" max="20" width="3.28515625" style="804" customWidth="1"/>
    <col min="21" max="21" width="32.7109375" style="804" customWidth="1"/>
    <col min="22" max="24" width="4" style="804" customWidth="1"/>
    <col min="25" max="25" width="8.28515625" style="804" customWidth="1"/>
    <col min="26" max="26" width="6.42578125" style="804" customWidth="1"/>
    <col min="27" max="27" width="10.5703125" style="1015" customWidth="1"/>
    <col min="28" max="28" width="6.5703125" style="1015" customWidth="1"/>
    <col min="29" max="30" width="3.28515625" style="1015" customWidth="1"/>
    <col min="31" max="31" width="7.5703125" style="1015" customWidth="1"/>
    <col min="32" max="43" width="2.140625" style="1015" hidden="1" customWidth="1"/>
    <col min="44" max="44" width="3.28515625" style="1015" customWidth="1"/>
    <col min="45" max="45" width="2" style="1015" customWidth="1"/>
    <col min="46" max="57" width="2.140625" style="804" customWidth="1"/>
    <col min="58" max="77" width="2.42578125" style="810" customWidth="1"/>
    <col min="78" max="16384" width="11.42578125" style="810"/>
  </cols>
  <sheetData>
    <row r="1" spans="1:57" x14ac:dyDescent="0.2">
      <c r="H1" s="808"/>
      <c r="I1" s="808"/>
      <c r="J1" s="809"/>
      <c r="R1" s="804"/>
      <c r="AA1" s="804"/>
      <c r="AB1" s="804"/>
      <c r="AC1" s="804"/>
      <c r="AD1" s="804"/>
      <c r="AE1" s="804"/>
      <c r="AF1" s="804"/>
      <c r="AG1" s="804"/>
      <c r="AH1" s="804"/>
      <c r="AI1" s="804"/>
      <c r="AJ1" s="804"/>
      <c r="AK1" s="804"/>
      <c r="AL1" s="804"/>
      <c r="AM1" s="804"/>
      <c r="AN1" s="804"/>
      <c r="AO1" s="804"/>
      <c r="AP1" s="804"/>
      <c r="AQ1" s="804"/>
      <c r="AR1" s="804"/>
      <c r="AS1" s="804"/>
    </row>
    <row r="2" spans="1:57" ht="13.5" customHeight="1" x14ac:dyDescent="0.2">
      <c r="A2" s="1492" t="s">
        <v>0</v>
      </c>
      <c r="B2" s="1492"/>
      <c r="C2" s="1492"/>
      <c r="D2" s="1492"/>
      <c r="E2" s="1492"/>
      <c r="F2" s="1492"/>
      <c r="G2" s="1492"/>
      <c r="H2" s="1492"/>
      <c r="I2" s="1492"/>
      <c r="J2" s="1492"/>
      <c r="K2" s="1492"/>
      <c r="L2" s="1492"/>
      <c r="M2" s="1492"/>
      <c r="N2" s="1492"/>
      <c r="O2" s="1492"/>
      <c r="P2" s="811"/>
      <c r="Q2" s="811"/>
      <c r="R2" s="812"/>
      <c r="S2" s="813"/>
      <c r="T2" s="1446" t="s">
        <v>0</v>
      </c>
      <c r="U2" s="1446"/>
      <c r="V2" s="1446"/>
      <c r="W2" s="1446"/>
      <c r="X2" s="1446"/>
      <c r="Y2" s="1446"/>
      <c r="Z2" s="1446"/>
      <c r="AA2" s="1446"/>
      <c r="AB2" s="1446"/>
      <c r="AC2" s="1446"/>
      <c r="AD2" s="1446"/>
      <c r="AE2" s="1446"/>
      <c r="AF2" s="1446"/>
      <c r="AG2" s="1446"/>
      <c r="AH2" s="1446"/>
      <c r="AI2" s="1446"/>
      <c r="AJ2" s="1446"/>
      <c r="AK2" s="1446"/>
      <c r="AL2" s="1446"/>
      <c r="AM2" s="1446"/>
      <c r="AN2" s="1446"/>
      <c r="AO2" s="1446"/>
      <c r="AP2" s="1446"/>
      <c r="AQ2" s="1446"/>
      <c r="AR2" s="1446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  <c r="BD2" s="1446"/>
      <c r="BE2" s="1446"/>
    </row>
    <row r="3" spans="1:57" ht="12" customHeight="1" x14ac:dyDescent="0.2">
      <c r="A3" s="1493" t="s">
        <v>1</v>
      </c>
      <c r="B3" s="1493"/>
      <c r="C3" s="1493"/>
      <c r="D3" s="1493"/>
      <c r="E3" s="1493"/>
      <c r="F3" s="1493"/>
      <c r="G3" s="1493"/>
      <c r="H3" s="1493"/>
      <c r="I3" s="1493"/>
      <c r="J3" s="1493"/>
      <c r="K3" s="1493"/>
      <c r="L3" s="1493"/>
      <c r="M3" s="1493"/>
      <c r="N3" s="1493"/>
      <c r="O3" s="1493"/>
      <c r="P3" s="811"/>
      <c r="Q3" s="811"/>
      <c r="R3" s="812"/>
      <c r="S3" s="813"/>
      <c r="T3" s="1446" t="s">
        <v>1</v>
      </c>
      <c r="U3" s="1446"/>
      <c r="V3" s="1446"/>
      <c r="W3" s="1446"/>
      <c r="X3" s="1446"/>
      <c r="Y3" s="1446"/>
      <c r="Z3" s="1446"/>
      <c r="AA3" s="1446"/>
      <c r="AB3" s="1446"/>
      <c r="AC3" s="1446"/>
      <c r="AD3" s="1446"/>
      <c r="AE3" s="1446"/>
      <c r="AF3" s="1446"/>
      <c r="AG3" s="1446"/>
      <c r="AH3" s="1446"/>
      <c r="AI3" s="1446"/>
      <c r="AJ3" s="1446"/>
      <c r="AK3" s="1446"/>
      <c r="AL3" s="1446"/>
      <c r="AM3" s="1446"/>
      <c r="AN3" s="1446"/>
      <c r="AO3" s="1446"/>
      <c r="AP3" s="1446"/>
      <c r="AQ3" s="1446"/>
      <c r="AR3" s="1446"/>
      <c r="AS3" s="1446"/>
      <c r="AT3" s="1446"/>
      <c r="AU3" s="1446"/>
      <c r="AV3" s="1446"/>
      <c r="AW3" s="1446"/>
      <c r="AX3" s="1446"/>
      <c r="AY3" s="1446"/>
      <c r="AZ3" s="1446"/>
      <c r="BA3" s="1446"/>
      <c r="BB3" s="1446"/>
      <c r="BC3" s="1446"/>
      <c r="BD3" s="1446"/>
      <c r="BE3" s="1446"/>
    </row>
    <row r="4" spans="1:57" ht="12" customHeight="1" x14ac:dyDescent="0.2">
      <c r="A4" s="1493" t="s">
        <v>2</v>
      </c>
      <c r="B4" s="1493"/>
      <c r="C4" s="1493"/>
      <c r="D4" s="1493"/>
      <c r="E4" s="1493"/>
      <c r="F4" s="1493"/>
      <c r="G4" s="1493"/>
      <c r="H4" s="1493"/>
      <c r="I4" s="1493"/>
      <c r="J4" s="1493"/>
      <c r="K4" s="1493"/>
      <c r="L4" s="1493"/>
      <c r="M4" s="1493"/>
      <c r="N4" s="1493"/>
      <c r="O4" s="1493"/>
      <c r="P4" s="811"/>
      <c r="Q4" s="811"/>
      <c r="R4" s="812"/>
      <c r="S4" s="813"/>
      <c r="T4" s="1446" t="s">
        <v>3</v>
      </c>
      <c r="U4" s="1446"/>
      <c r="V4" s="1446"/>
      <c r="W4" s="1446"/>
      <c r="X4" s="1446"/>
      <c r="Y4" s="1446"/>
      <c r="Z4" s="1446"/>
      <c r="AA4" s="1446"/>
      <c r="AB4" s="1446"/>
      <c r="AC4" s="1446"/>
      <c r="AD4" s="1446"/>
      <c r="AE4" s="1446"/>
      <c r="AF4" s="1446"/>
      <c r="AG4" s="1446"/>
      <c r="AH4" s="1446"/>
      <c r="AI4" s="1446"/>
      <c r="AJ4" s="1446"/>
      <c r="AK4" s="1446"/>
      <c r="AL4" s="1446"/>
      <c r="AM4" s="1446"/>
      <c r="AN4" s="1446"/>
      <c r="AO4" s="1446"/>
      <c r="AP4" s="1446"/>
      <c r="AQ4" s="1446"/>
      <c r="AR4" s="1446"/>
      <c r="AS4" s="1446"/>
      <c r="AT4" s="1446"/>
      <c r="AU4" s="1446"/>
      <c r="AV4" s="1446"/>
      <c r="AW4" s="1446"/>
      <c r="AX4" s="1446"/>
      <c r="AY4" s="1446"/>
      <c r="AZ4" s="1446"/>
      <c r="BA4" s="1446"/>
      <c r="BB4" s="1446"/>
      <c r="BC4" s="1446"/>
      <c r="BD4" s="1446"/>
      <c r="BE4" s="1446"/>
    </row>
    <row r="5" spans="1:57" ht="9" customHeight="1" x14ac:dyDescent="0.2">
      <c r="A5" s="811"/>
      <c r="B5" s="815"/>
      <c r="C5" s="816"/>
      <c r="D5" s="811"/>
      <c r="E5" s="811"/>
      <c r="F5" s="811"/>
      <c r="G5" s="817"/>
      <c r="H5" s="811"/>
      <c r="I5" s="811"/>
      <c r="J5" s="811"/>
      <c r="K5" s="811"/>
      <c r="L5" s="811"/>
      <c r="M5" s="811"/>
      <c r="N5" s="811"/>
      <c r="O5" s="811"/>
      <c r="P5" s="811"/>
      <c r="Q5" s="811"/>
      <c r="R5" s="812"/>
      <c r="S5" s="813"/>
      <c r="T5" s="818"/>
      <c r="U5" s="818"/>
      <c r="V5" s="818"/>
      <c r="W5" s="818"/>
      <c r="X5" s="818"/>
      <c r="Y5" s="818"/>
      <c r="Z5" s="818"/>
      <c r="AA5" s="818"/>
      <c r="AB5" s="818"/>
      <c r="AC5" s="818"/>
      <c r="AD5" s="818"/>
      <c r="AE5" s="818"/>
      <c r="AF5" s="818"/>
      <c r="AG5" s="818"/>
      <c r="AH5" s="818"/>
      <c r="AI5" s="818"/>
      <c r="AJ5" s="818"/>
      <c r="AK5" s="818"/>
      <c r="AL5" s="818"/>
      <c r="AM5" s="818"/>
      <c r="AN5" s="818"/>
      <c r="AO5" s="818"/>
      <c r="AP5" s="818"/>
      <c r="AQ5" s="818"/>
      <c r="AR5" s="818"/>
      <c r="AS5" s="818"/>
      <c r="AT5" s="818"/>
      <c r="AU5" s="818"/>
      <c r="AV5" s="818"/>
      <c r="AW5" s="818"/>
      <c r="AX5" s="818"/>
      <c r="AY5" s="818"/>
      <c r="AZ5" s="818"/>
      <c r="BA5" s="818"/>
      <c r="BB5" s="818"/>
      <c r="BC5" s="818"/>
      <c r="BD5" s="818"/>
      <c r="BE5" s="818"/>
    </row>
    <row r="6" spans="1:57" ht="12" customHeight="1" x14ac:dyDescent="0.2">
      <c r="A6" s="1446" t="s">
        <v>276</v>
      </c>
      <c r="B6" s="1446"/>
      <c r="C6" s="1446"/>
      <c r="D6" s="1446"/>
      <c r="E6" s="1446"/>
      <c r="F6" s="1446"/>
      <c r="G6" s="1446"/>
      <c r="H6" s="1446"/>
      <c r="I6" s="1446"/>
      <c r="J6" s="1446"/>
      <c r="K6" s="1446"/>
      <c r="L6" s="1446"/>
      <c r="M6" s="1446"/>
      <c r="N6" s="1446"/>
      <c r="O6" s="1446"/>
      <c r="P6" s="1446"/>
      <c r="Q6" s="1446"/>
      <c r="R6" s="819"/>
      <c r="S6" s="813"/>
      <c r="T6" s="1446" t="s">
        <v>277</v>
      </c>
      <c r="U6" s="1446"/>
      <c r="V6" s="1446"/>
      <c r="W6" s="1446"/>
      <c r="X6" s="1446"/>
      <c r="Y6" s="1446"/>
      <c r="Z6" s="1446"/>
      <c r="AA6" s="1446"/>
      <c r="AB6" s="1446"/>
      <c r="AC6" s="1446"/>
      <c r="AD6" s="1446"/>
      <c r="AE6" s="1446"/>
      <c r="AF6" s="1446"/>
      <c r="AG6" s="1446"/>
      <c r="AH6" s="1446"/>
      <c r="AI6" s="1446"/>
      <c r="AJ6" s="1446"/>
      <c r="AK6" s="1446"/>
      <c r="AL6" s="1446"/>
      <c r="AM6" s="1446"/>
      <c r="AN6" s="1446"/>
      <c r="AO6" s="1446"/>
      <c r="AP6" s="1446"/>
      <c r="AQ6" s="1446"/>
      <c r="AR6" s="1446"/>
      <c r="AS6" s="1446"/>
      <c r="AT6" s="1446"/>
      <c r="AU6" s="1446"/>
      <c r="AV6" s="1446"/>
      <c r="AW6" s="1446"/>
      <c r="AX6" s="1446"/>
      <c r="AY6" s="1446"/>
      <c r="AZ6" s="1446"/>
      <c r="BA6" s="1446"/>
      <c r="BB6" s="1446"/>
      <c r="BC6" s="1446"/>
      <c r="BD6" s="1446"/>
      <c r="BE6" s="1446"/>
    </row>
    <row r="7" spans="1:57" ht="12" customHeight="1" x14ac:dyDescent="0.2">
      <c r="A7" s="818"/>
      <c r="B7" s="820"/>
      <c r="C7" s="821"/>
      <c r="D7" s="818"/>
      <c r="E7" s="818"/>
      <c r="F7" s="818"/>
      <c r="G7" s="822"/>
      <c r="H7" s="818"/>
      <c r="I7" s="818"/>
      <c r="J7" s="818"/>
      <c r="K7" s="818"/>
      <c r="L7" s="818"/>
      <c r="M7" s="818"/>
      <c r="N7" s="818"/>
      <c r="O7" s="818"/>
      <c r="P7" s="818"/>
      <c r="Q7" s="818"/>
      <c r="R7" s="819"/>
      <c r="S7" s="813"/>
      <c r="T7" s="818"/>
      <c r="U7" s="818"/>
      <c r="V7" s="818"/>
      <c r="W7" s="818"/>
      <c r="X7" s="818"/>
      <c r="Y7" s="818"/>
      <c r="Z7" s="818"/>
      <c r="AA7" s="818"/>
      <c r="AB7" s="818"/>
      <c r="AC7" s="818"/>
      <c r="AD7" s="818"/>
      <c r="AE7" s="818"/>
      <c r="AF7" s="818"/>
      <c r="AG7" s="818"/>
      <c r="AH7" s="818"/>
      <c r="AI7" s="818"/>
      <c r="AJ7" s="818"/>
      <c r="AK7" s="818"/>
      <c r="AL7" s="818"/>
      <c r="AM7" s="818"/>
      <c r="AN7" s="818"/>
      <c r="AO7" s="818"/>
      <c r="AP7" s="818"/>
      <c r="AQ7" s="818"/>
      <c r="AR7" s="818"/>
      <c r="AS7" s="818"/>
      <c r="AT7" s="818"/>
      <c r="AU7" s="818"/>
      <c r="AV7" s="818"/>
      <c r="AW7" s="818"/>
      <c r="AX7" s="818"/>
      <c r="AY7" s="818"/>
      <c r="AZ7" s="818"/>
      <c r="BA7" s="818"/>
      <c r="BB7" s="818"/>
      <c r="BC7" s="818"/>
      <c r="BD7" s="818"/>
      <c r="BE7" s="818"/>
    </row>
    <row r="8" spans="1:57" s="804" customFormat="1" x14ac:dyDescent="0.2">
      <c r="A8" s="823">
        <v>1</v>
      </c>
      <c r="B8" s="824">
        <v>2</v>
      </c>
      <c r="C8" s="825">
        <v>3</v>
      </c>
      <c r="D8" s="823">
        <v>4</v>
      </c>
      <c r="E8" s="823">
        <v>5</v>
      </c>
      <c r="F8" s="823">
        <v>6</v>
      </c>
      <c r="G8" s="826">
        <v>7</v>
      </c>
      <c r="H8" s="827">
        <v>8</v>
      </c>
      <c r="I8" s="827">
        <v>9</v>
      </c>
      <c r="J8" s="823">
        <v>10</v>
      </c>
      <c r="K8" s="823">
        <v>11</v>
      </c>
      <c r="L8" s="823">
        <v>12</v>
      </c>
      <c r="M8" s="823">
        <v>13</v>
      </c>
      <c r="N8" s="823">
        <v>14</v>
      </c>
      <c r="O8" s="823">
        <v>15</v>
      </c>
      <c r="P8" s="828">
        <v>16</v>
      </c>
      <c r="Q8" s="828">
        <v>17</v>
      </c>
      <c r="R8" s="829"/>
      <c r="S8" s="830"/>
      <c r="T8" s="831">
        <v>1</v>
      </c>
      <c r="U8" s="831">
        <v>2</v>
      </c>
      <c r="V8" s="832">
        <v>3</v>
      </c>
      <c r="W8" s="831">
        <v>4</v>
      </c>
      <c r="X8" s="831">
        <v>5</v>
      </c>
      <c r="Y8" s="831">
        <v>6</v>
      </c>
      <c r="Z8" s="831">
        <v>7</v>
      </c>
      <c r="AA8" s="832">
        <v>8</v>
      </c>
      <c r="AB8" s="832">
        <v>9</v>
      </c>
      <c r="AC8" s="831">
        <v>10</v>
      </c>
      <c r="AD8" s="831">
        <v>11</v>
      </c>
      <c r="AE8" s="831">
        <v>12</v>
      </c>
      <c r="AF8" s="831">
        <v>13</v>
      </c>
      <c r="AG8" s="831">
        <v>14</v>
      </c>
      <c r="AH8" s="831">
        <v>15</v>
      </c>
      <c r="AI8" s="831">
        <v>16</v>
      </c>
      <c r="AJ8" s="831">
        <v>17</v>
      </c>
      <c r="AK8" s="831">
        <v>18</v>
      </c>
      <c r="AL8" s="831">
        <v>19</v>
      </c>
      <c r="AM8" s="831">
        <v>20</v>
      </c>
      <c r="AN8" s="831">
        <v>21</v>
      </c>
      <c r="AO8" s="831">
        <v>22</v>
      </c>
      <c r="AP8" s="831">
        <v>23</v>
      </c>
      <c r="AQ8" s="831">
        <v>24</v>
      </c>
      <c r="AR8" s="831">
        <v>25</v>
      </c>
      <c r="AS8" s="831">
        <v>26</v>
      </c>
      <c r="AT8" s="831">
        <v>27</v>
      </c>
      <c r="AU8" s="831">
        <v>28</v>
      </c>
      <c r="AV8" s="831">
        <v>29</v>
      </c>
      <c r="AW8" s="831">
        <v>30</v>
      </c>
      <c r="AX8" s="831">
        <v>31</v>
      </c>
      <c r="AY8" s="831">
        <v>32</v>
      </c>
      <c r="AZ8" s="831">
        <v>33</v>
      </c>
      <c r="BA8" s="831">
        <v>34</v>
      </c>
      <c r="BB8" s="831">
        <v>35</v>
      </c>
      <c r="BC8" s="831">
        <v>36</v>
      </c>
      <c r="BD8" s="831">
        <v>37</v>
      </c>
      <c r="BE8" s="831">
        <v>38</v>
      </c>
    </row>
    <row r="9" spans="1:57" s="835" customFormat="1" ht="26.25" customHeight="1" x14ac:dyDescent="0.2">
      <c r="A9" s="1485" t="s">
        <v>4</v>
      </c>
      <c r="B9" s="1487" t="s">
        <v>5</v>
      </c>
      <c r="C9" s="1488" t="s">
        <v>6</v>
      </c>
      <c r="D9" s="1489" t="s">
        <v>7</v>
      </c>
      <c r="E9" s="1490" t="s">
        <v>8</v>
      </c>
      <c r="F9" s="1485" t="s">
        <v>9</v>
      </c>
      <c r="G9" s="1491" t="s">
        <v>10</v>
      </c>
      <c r="H9" s="1484" t="s">
        <v>11</v>
      </c>
      <c r="I9" s="1484" t="s">
        <v>12</v>
      </c>
      <c r="J9" s="1484" t="s">
        <v>13</v>
      </c>
      <c r="K9" s="1485" t="s">
        <v>14</v>
      </c>
      <c r="L9" s="1485" t="s">
        <v>15</v>
      </c>
      <c r="M9" s="1485" t="s">
        <v>16</v>
      </c>
      <c r="N9" s="1486" t="s">
        <v>17</v>
      </c>
      <c r="O9" s="1486"/>
      <c r="P9" s="1477" t="s">
        <v>18</v>
      </c>
      <c r="Q9" s="1477"/>
      <c r="R9" s="833"/>
      <c r="S9" s="834"/>
      <c r="T9" s="1478" t="s">
        <v>4</v>
      </c>
      <c r="U9" s="1480" t="s">
        <v>7</v>
      </c>
      <c r="V9" s="1482" t="s">
        <v>8</v>
      </c>
      <c r="W9" s="1472" t="s">
        <v>19</v>
      </c>
      <c r="X9" s="1472" t="s">
        <v>20</v>
      </c>
      <c r="Y9" s="1472" t="s">
        <v>11</v>
      </c>
      <c r="Z9" s="1472" t="s">
        <v>21</v>
      </c>
      <c r="AA9" s="1472" t="s">
        <v>22</v>
      </c>
      <c r="AB9" s="1474" t="s">
        <v>23</v>
      </c>
      <c r="AC9" s="1475"/>
      <c r="AD9" s="1475"/>
      <c r="AE9" s="1476"/>
      <c r="AF9" s="1469" t="s">
        <v>24</v>
      </c>
      <c r="AG9" s="1469"/>
      <c r="AH9" s="1469" t="s">
        <v>25</v>
      </c>
      <c r="AI9" s="1469"/>
      <c r="AJ9" s="1469" t="s">
        <v>26</v>
      </c>
      <c r="AK9" s="1469"/>
      <c r="AL9" s="1469" t="s">
        <v>27</v>
      </c>
      <c r="AM9" s="1469"/>
      <c r="AN9" s="1469" t="s">
        <v>28</v>
      </c>
      <c r="AO9" s="1469"/>
      <c r="AP9" s="1469" t="s">
        <v>29</v>
      </c>
      <c r="AQ9" s="1469"/>
      <c r="AR9" s="1465" t="s">
        <v>30</v>
      </c>
      <c r="AS9" s="1465"/>
      <c r="AT9" s="1465" t="s">
        <v>31</v>
      </c>
      <c r="AU9" s="1465"/>
      <c r="AV9" s="1465" t="s">
        <v>32</v>
      </c>
      <c r="AW9" s="1465"/>
      <c r="AX9" s="1465" t="s">
        <v>33</v>
      </c>
      <c r="AY9" s="1465"/>
      <c r="AZ9" s="1465" t="s">
        <v>34</v>
      </c>
      <c r="BA9" s="1465"/>
      <c r="BB9" s="1465" t="s">
        <v>35</v>
      </c>
      <c r="BC9" s="1465"/>
      <c r="BD9" s="1465" t="s">
        <v>36</v>
      </c>
      <c r="BE9" s="1465"/>
    </row>
    <row r="10" spans="1:57" s="835" customFormat="1" ht="33" customHeight="1" x14ac:dyDescent="0.2">
      <c r="A10" s="1485"/>
      <c r="B10" s="1487"/>
      <c r="C10" s="1488"/>
      <c r="D10" s="1489"/>
      <c r="E10" s="1490"/>
      <c r="F10" s="1485"/>
      <c r="G10" s="1491"/>
      <c r="H10" s="1484"/>
      <c r="I10" s="1484"/>
      <c r="J10" s="1484"/>
      <c r="K10" s="1485"/>
      <c r="L10" s="1485"/>
      <c r="M10" s="1485"/>
      <c r="N10" s="1466" t="s">
        <v>37</v>
      </c>
      <c r="O10" s="1466" t="s">
        <v>38</v>
      </c>
      <c r="P10" s="1467" t="s">
        <v>39</v>
      </c>
      <c r="Q10" s="1467" t="s">
        <v>40</v>
      </c>
      <c r="R10" s="836"/>
      <c r="S10" s="834"/>
      <c r="T10" s="1479"/>
      <c r="U10" s="1480"/>
      <c r="V10" s="1483"/>
      <c r="W10" s="1473"/>
      <c r="X10" s="1473"/>
      <c r="Y10" s="1473"/>
      <c r="Z10" s="1473"/>
      <c r="AA10" s="1473"/>
      <c r="AB10" s="837" t="s">
        <v>41</v>
      </c>
      <c r="AC10" s="1468" t="s">
        <v>42</v>
      </c>
      <c r="AD10" s="1468"/>
      <c r="AE10" s="1468"/>
      <c r="AF10" s="1463" t="s">
        <v>43</v>
      </c>
      <c r="AG10" s="1463" t="s">
        <v>44</v>
      </c>
      <c r="AH10" s="1463" t="s">
        <v>43</v>
      </c>
      <c r="AI10" s="1463" t="s">
        <v>44</v>
      </c>
      <c r="AJ10" s="1463" t="s">
        <v>43</v>
      </c>
      <c r="AK10" s="1463" t="s">
        <v>44</v>
      </c>
      <c r="AL10" s="1463" t="s">
        <v>43</v>
      </c>
      <c r="AM10" s="1463" t="s">
        <v>44</v>
      </c>
      <c r="AN10" s="1463" t="s">
        <v>43</v>
      </c>
      <c r="AO10" s="1463" t="s">
        <v>44</v>
      </c>
      <c r="AP10" s="1463" t="s">
        <v>43</v>
      </c>
      <c r="AQ10" s="1463" t="s">
        <v>44</v>
      </c>
      <c r="AR10" s="1461" t="s">
        <v>43</v>
      </c>
      <c r="AS10" s="1461" t="s">
        <v>44</v>
      </c>
      <c r="AT10" s="1461" t="s">
        <v>43</v>
      </c>
      <c r="AU10" s="1461" t="s">
        <v>44</v>
      </c>
      <c r="AV10" s="1461" t="s">
        <v>43</v>
      </c>
      <c r="AW10" s="1461" t="s">
        <v>44</v>
      </c>
      <c r="AX10" s="1461" t="s">
        <v>43</v>
      </c>
      <c r="AY10" s="1461" t="s">
        <v>44</v>
      </c>
      <c r="AZ10" s="1461" t="s">
        <v>43</v>
      </c>
      <c r="BA10" s="1461" t="s">
        <v>44</v>
      </c>
      <c r="BB10" s="1461" t="s">
        <v>43</v>
      </c>
      <c r="BC10" s="1461" t="s">
        <v>44</v>
      </c>
      <c r="BD10" s="1461" t="s">
        <v>43</v>
      </c>
      <c r="BE10" s="1461" t="s">
        <v>44</v>
      </c>
    </row>
    <row r="11" spans="1:57" s="835" customFormat="1" ht="94.5" customHeight="1" x14ac:dyDescent="0.2">
      <c r="A11" s="1485"/>
      <c r="B11" s="1487"/>
      <c r="C11" s="1488"/>
      <c r="D11" s="1489"/>
      <c r="E11" s="1490"/>
      <c r="F11" s="1485"/>
      <c r="G11" s="1491"/>
      <c r="H11" s="1484"/>
      <c r="I11" s="1484"/>
      <c r="J11" s="1484"/>
      <c r="K11" s="1485"/>
      <c r="L11" s="1485"/>
      <c r="M11" s="1485"/>
      <c r="N11" s="1466"/>
      <c r="O11" s="1466"/>
      <c r="P11" s="1467"/>
      <c r="Q11" s="1467"/>
      <c r="R11" s="836"/>
      <c r="S11" s="834"/>
      <c r="T11" s="1479"/>
      <c r="U11" s="1481"/>
      <c r="V11" s="1483"/>
      <c r="W11" s="1473"/>
      <c r="X11" s="1473"/>
      <c r="Y11" s="1473"/>
      <c r="Z11" s="1473"/>
      <c r="AA11" s="1473"/>
      <c r="AB11" s="838" t="s">
        <v>45</v>
      </c>
      <c r="AC11" s="839" t="s">
        <v>43</v>
      </c>
      <c r="AD11" s="839" t="s">
        <v>44</v>
      </c>
      <c r="AE11" s="838" t="s">
        <v>45</v>
      </c>
      <c r="AF11" s="1464"/>
      <c r="AG11" s="1464"/>
      <c r="AH11" s="1464"/>
      <c r="AI11" s="1464"/>
      <c r="AJ11" s="1464"/>
      <c r="AK11" s="1464"/>
      <c r="AL11" s="1464"/>
      <c r="AM11" s="1464"/>
      <c r="AN11" s="1464"/>
      <c r="AO11" s="1464"/>
      <c r="AP11" s="1464"/>
      <c r="AQ11" s="1464"/>
      <c r="AR11" s="1462"/>
      <c r="AS11" s="1462"/>
      <c r="AT11" s="1462"/>
      <c r="AU11" s="1462"/>
      <c r="AV11" s="1462"/>
      <c r="AW11" s="1462"/>
      <c r="AX11" s="1462"/>
      <c r="AY11" s="1462"/>
      <c r="AZ11" s="1462"/>
      <c r="BA11" s="1462"/>
      <c r="BB11" s="1462"/>
      <c r="BC11" s="1462"/>
      <c r="BD11" s="1462"/>
      <c r="BE11" s="1462"/>
    </row>
    <row r="12" spans="1:57" s="860" customFormat="1" ht="17.25" customHeight="1" x14ac:dyDescent="0.2">
      <c r="A12" s="840">
        <v>1</v>
      </c>
      <c r="B12" s="841"/>
      <c r="C12" s="842"/>
      <c r="D12" s="843" t="s">
        <v>46</v>
      </c>
      <c r="E12" s="844"/>
      <c r="F12" s="845"/>
      <c r="G12" s="846"/>
      <c r="H12" s="847"/>
      <c r="I12" s="847"/>
      <c r="J12" s="848"/>
      <c r="K12" s="848"/>
      <c r="L12" s="849"/>
      <c r="M12" s="849"/>
      <c r="N12" s="849"/>
      <c r="O12" s="849"/>
      <c r="P12" s="850"/>
      <c r="Q12" s="850"/>
      <c r="R12" s="851"/>
      <c r="S12" s="852"/>
      <c r="T12" s="853">
        <v>1</v>
      </c>
      <c r="U12" s="854" t="s">
        <v>46</v>
      </c>
      <c r="V12" s="855"/>
      <c r="W12" s="856"/>
      <c r="X12" s="856"/>
      <c r="Y12" s="856"/>
      <c r="Z12" s="856"/>
      <c r="AA12" s="856"/>
      <c r="AB12" s="857"/>
      <c r="AC12" s="858"/>
      <c r="AD12" s="858"/>
      <c r="AE12" s="857"/>
      <c r="AF12" s="859"/>
      <c r="AG12" s="859"/>
      <c r="AH12" s="859"/>
      <c r="AI12" s="859"/>
      <c r="AJ12" s="859"/>
      <c r="AK12" s="859"/>
      <c r="AL12" s="859"/>
      <c r="AM12" s="859"/>
      <c r="AN12" s="859"/>
      <c r="AO12" s="859"/>
      <c r="AP12" s="859"/>
      <c r="AQ12" s="859"/>
      <c r="AR12" s="859"/>
      <c r="AS12" s="859"/>
      <c r="AT12" s="859"/>
      <c r="AU12" s="859"/>
      <c r="AV12" s="859"/>
      <c r="AW12" s="859"/>
      <c r="AX12" s="859"/>
      <c r="AY12" s="859"/>
      <c r="AZ12" s="859"/>
      <c r="BA12" s="859"/>
      <c r="BB12" s="859"/>
      <c r="BC12" s="859"/>
      <c r="BD12" s="859"/>
      <c r="BE12" s="859"/>
    </row>
    <row r="13" spans="1:57" s="877" customFormat="1" ht="25.5" customHeight="1" x14ac:dyDescent="0.2">
      <c r="A13" s="861">
        <v>2</v>
      </c>
      <c r="B13" s="862"/>
      <c r="C13" s="863"/>
      <c r="D13" s="864" t="s">
        <v>47</v>
      </c>
      <c r="E13" s="865"/>
      <c r="F13" s="866"/>
      <c r="G13" s="867"/>
      <c r="H13" s="868"/>
      <c r="I13" s="868"/>
      <c r="J13" s="869"/>
      <c r="K13" s="869"/>
      <c r="L13" s="869"/>
      <c r="M13" s="869"/>
      <c r="N13" s="869"/>
      <c r="O13" s="869"/>
      <c r="P13" s="870"/>
      <c r="Q13" s="870"/>
      <c r="R13" s="871"/>
      <c r="S13" s="872"/>
      <c r="T13" s="873">
        <f>+A13</f>
        <v>2</v>
      </c>
      <c r="U13" s="874" t="str">
        <f>+D13</f>
        <v>I  VIGILANCIA DE LA CALIDAD DEL AGUA PARA CONSUMO HUMANO  Y DISPOSICIÓN DE RESIDUOS</v>
      </c>
      <c r="V13" s="865"/>
      <c r="W13" s="868"/>
      <c r="X13" s="868"/>
      <c r="Y13" s="868"/>
      <c r="Z13" s="868"/>
      <c r="AA13" s="868"/>
      <c r="AB13" s="875"/>
      <c r="AC13" s="876"/>
      <c r="AD13" s="876"/>
      <c r="AE13" s="875"/>
      <c r="AF13" s="873"/>
      <c r="AG13" s="873"/>
      <c r="AH13" s="873"/>
      <c r="AI13" s="873"/>
      <c r="AJ13" s="873"/>
      <c r="AK13" s="873"/>
      <c r="AL13" s="873"/>
      <c r="AM13" s="873"/>
      <c r="AN13" s="873"/>
      <c r="AO13" s="873"/>
      <c r="AP13" s="873"/>
      <c r="AQ13" s="873"/>
      <c r="AR13" s="873"/>
      <c r="AS13" s="873"/>
      <c r="AT13" s="873"/>
      <c r="AU13" s="873"/>
      <c r="AV13" s="873"/>
      <c r="AW13" s="873"/>
      <c r="AX13" s="873"/>
      <c r="AY13" s="873"/>
      <c r="AZ13" s="873"/>
      <c r="BA13" s="873"/>
      <c r="BB13" s="873"/>
      <c r="BC13" s="873"/>
      <c r="BD13" s="873"/>
      <c r="BE13" s="873"/>
    </row>
    <row r="14" spans="1:57" ht="18.75" customHeight="1" x14ac:dyDescent="0.2">
      <c r="A14" s="840">
        <v>3</v>
      </c>
      <c r="B14" s="878">
        <v>8</v>
      </c>
      <c r="C14" s="879"/>
      <c r="D14" s="1453" t="s">
        <v>48</v>
      </c>
      <c r="E14" s="880" t="s">
        <v>278</v>
      </c>
      <c r="F14" s="881">
        <v>1</v>
      </c>
      <c r="G14" s="882">
        <v>1</v>
      </c>
      <c r="H14" s="883">
        <f>G14*100/F14</f>
        <v>100</v>
      </c>
      <c r="I14" s="884">
        <v>2</v>
      </c>
      <c r="J14" s="885">
        <f>I14*G14</f>
        <v>2</v>
      </c>
      <c r="K14" s="886">
        <f t="shared" ref="K14:K33" si="0">J14*B14</f>
        <v>16</v>
      </c>
      <c r="L14" s="887">
        <f>B14*7960</f>
        <v>63680</v>
      </c>
      <c r="M14" s="887">
        <f>L14*J14</f>
        <v>127360</v>
      </c>
      <c r="N14" s="887">
        <f>C14*J14</f>
        <v>0</v>
      </c>
      <c r="O14" s="887">
        <f>N14*7960</f>
        <v>0</v>
      </c>
      <c r="P14" s="888">
        <f>K14+N14</f>
        <v>16</v>
      </c>
      <c r="Q14" s="888">
        <f>M14+O14</f>
        <v>127360</v>
      </c>
      <c r="R14" s="889"/>
      <c r="S14" s="890"/>
      <c r="T14" s="891">
        <v>3</v>
      </c>
      <c r="U14" s="1450" t="str">
        <f>+D14</f>
        <v>Inspecciones sanitarias a sistemas de abastecimiento de agua, con acta debidamente diligenciada.</v>
      </c>
      <c r="V14" s="892" t="s">
        <v>49</v>
      </c>
      <c r="W14" s="893">
        <f t="shared" ref="W14:AA29" si="1">F14</f>
        <v>1</v>
      </c>
      <c r="X14" s="893">
        <f t="shared" si="1"/>
        <v>1</v>
      </c>
      <c r="Y14" s="894">
        <f>X14*100/W14</f>
        <v>100</v>
      </c>
      <c r="Z14" s="894">
        <f t="shared" si="1"/>
        <v>2</v>
      </c>
      <c r="AA14" s="894">
        <f t="shared" si="1"/>
        <v>2</v>
      </c>
      <c r="AB14" s="895"/>
      <c r="AC14" s="895">
        <f>AF14+AH14+AJ14+AL14+AN14+AP14+AR14+AT14+AV14+AX14+AZ14+BB14</f>
        <v>0</v>
      </c>
      <c r="AD14" s="895">
        <f>AG14+AI14+AK14+AM14+AO14+AQ14+AS14+AU14+AW14+AY14+BA14+BC14</f>
        <v>0</v>
      </c>
      <c r="AE14" s="896" t="e">
        <f>AD14*100/AC14</f>
        <v>#DIV/0!</v>
      </c>
      <c r="AF14" s="896"/>
      <c r="AG14" s="896"/>
      <c r="AH14" s="896"/>
      <c r="AI14" s="896"/>
      <c r="AJ14" s="896"/>
      <c r="AK14" s="896"/>
      <c r="AL14" s="896"/>
      <c r="AM14" s="896"/>
      <c r="AN14" s="896"/>
      <c r="AO14" s="896"/>
      <c r="AP14" s="896"/>
      <c r="AQ14" s="896"/>
      <c r="AR14" s="896"/>
      <c r="AS14" s="896"/>
      <c r="AT14" s="895"/>
      <c r="AU14" s="895"/>
      <c r="AV14" s="895"/>
      <c r="AW14" s="895"/>
      <c r="AX14" s="895"/>
      <c r="AY14" s="895"/>
      <c r="AZ14" s="895"/>
      <c r="BA14" s="895"/>
      <c r="BB14" s="895"/>
      <c r="BC14" s="895"/>
      <c r="BD14" s="895">
        <f>AF14+AH14+AJ14+AL14+AN14+AP14+AR14+AT14+AV14+AX14+AZ14</f>
        <v>0</v>
      </c>
      <c r="BE14" s="895">
        <f>AG14+AI14+AK14+AM14+AO14+AQ14+AS14+AU14+AW14+AY14+BA14+BC14</f>
        <v>0</v>
      </c>
    </row>
    <row r="15" spans="1:57" ht="20.25" customHeight="1" x14ac:dyDescent="0.2">
      <c r="A15" s="840">
        <v>4</v>
      </c>
      <c r="B15" s="878">
        <v>4</v>
      </c>
      <c r="C15" s="879">
        <v>2</v>
      </c>
      <c r="D15" s="1453"/>
      <c r="E15" s="880" t="s">
        <v>279</v>
      </c>
      <c r="F15" s="897">
        <v>20</v>
      </c>
      <c r="G15" s="898">
        <v>10</v>
      </c>
      <c r="H15" s="883">
        <f t="shared" ref="H15:H33" si="2">G15*100/F15</f>
        <v>50</v>
      </c>
      <c r="I15" s="899">
        <v>1</v>
      </c>
      <c r="J15" s="885">
        <f>I15*G15</f>
        <v>10</v>
      </c>
      <c r="K15" s="886">
        <f t="shared" si="0"/>
        <v>40</v>
      </c>
      <c r="L15" s="887">
        <f t="shared" ref="L15:L33" si="3">B15*7960</f>
        <v>31840</v>
      </c>
      <c r="M15" s="887">
        <f t="shared" ref="M15:M33" si="4">L15*J15</f>
        <v>318400</v>
      </c>
      <c r="N15" s="887">
        <f t="shared" ref="N15:N33" si="5">C15*J15</f>
        <v>20</v>
      </c>
      <c r="O15" s="887">
        <f t="shared" ref="O15:O33" si="6">N15*7960</f>
        <v>159200</v>
      </c>
      <c r="P15" s="888">
        <f t="shared" ref="P15:P33" si="7">K15+N15</f>
        <v>60</v>
      </c>
      <c r="Q15" s="888">
        <f t="shared" ref="Q15:Q73" si="8">M15+O15</f>
        <v>477600</v>
      </c>
      <c r="R15" s="889"/>
      <c r="S15" s="890"/>
      <c r="T15" s="831">
        <v>4</v>
      </c>
      <c r="U15" s="1450"/>
      <c r="V15" s="900" t="s">
        <v>50</v>
      </c>
      <c r="W15" s="893">
        <f t="shared" si="1"/>
        <v>20</v>
      </c>
      <c r="X15" s="893">
        <f t="shared" si="1"/>
        <v>10</v>
      </c>
      <c r="Y15" s="894">
        <f t="shared" ref="Y15:Y33" si="9">X15*100/W15</f>
        <v>50</v>
      </c>
      <c r="Z15" s="894">
        <f t="shared" si="1"/>
        <v>1</v>
      </c>
      <c r="AA15" s="894">
        <f t="shared" si="1"/>
        <v>10</v>
      </c>
      <c r="AB15" s="901"/>
      <c r="AC15" s="895">
        <f t="shared" ref="AC15:AD33" si="10">AF15+AH15+AJ15+AL15+AN15+AP15+AR15+AT15+AV15+AX15+AZ15+BB15</f>
        <v>0</v>
      </c>
      <c r="AD15" s="895">
        <f t="shared" si="10"/>
        <v>0</v>
      </c>
      <c r="AE15" s="896" t="e">
        <f t="shared" ref="AE15:AE33" si="11">AD15*100/AC15</f>
        <v>#DIV/0!</v>
      </c>
      <c r="AF15" s="902"/>
      <c r="AG15" s="902"/>
      <c r="AH15" s="902"/>
      <c r="AI15" s="902"/>
      <c r="AJ15" s="902"/>
      <c r="AK15" s="902"/>
      <c r="AL15" s="902"/>
      <c r="AM15" s="902"/>
      <c r="AN15" s="902"/>
      <c r="AO15" s="902"/>
      <c r="AP15" s="902"/>
      <c r="AQ15" s="902"/>
      <c r="AR15" s="902"/>
      <c r="AS15" s="902"/>
      <c r="AT15" s="901"/>
      <c r="AU15" s="901"/>
      <c r="AV15" s="901"/>
      <c r="AW15" s="901"/>
      <c r="AX15" s="901"/>
      <c r="AY15" s="901"/>
      <c r="AZ15" s="901"/>
      <c r="BA15" s="901"/>
      <c r="BB15" s="901"/>
      <c r="BC15" s="901"/>
      <c r="BD15" s="895">
        <f t="shared" ref="BD15:BD33" si="12">AF15+AH15+AJ15+AL15+AN15+AP15+AR15+AT15+AV15+AX15+AZ15</f>
        <v>0</v>
      </c>
      <c r="BE15" s="895">
        <f t="shared" ref="BE15:BE33" si="13">AG15+AI15+AK15+AM15+AO15+AQ15+AS15+AU15+AW15+AY15+BA15+BC15</f>
        <v>0</v>
      </c>
    </row>
    <row r="16" spans="1:57" ht="11.25" customHeight="1" x14ac:dyDescent="0.2">
      <c r="A16" s="840">
        <v>5</v>
      </c>
      <c r="B16" s="878">
        <v>8</v>
      </c>
      <c r="C16" s="879"/>
      <c r="D16" s="1453" t="s">
        <v>51</v>
      </c>
      <c r="E16" s="903" t="s">
        <v>278</v>
      </c>
      <c r="F16" s="904">
        <v>1</v>
      </c>
      <c r="G16" s="905">
        <v>1</v>
      </c>
      <c r="H16" s="883">
        <f t="shared" si="2"/>
        <v>100</v>
      </c>
      <c r="I16" s="899">
        <v>5</v>
      </c>
      <c r="J16" s="885">
        <f t="shared" ref="J16:J33" si="14">I16*G16</f>
        <v>5</v>
      </c>
      <c r="K16" s="886">
        <f t="shared" si="0"/>
        <v>40</v>
      </c>
      <c r="L16" s="887">
        <f t="shared" si="3"/>
        <v>63680</v>
      </c>
      <c r="M16" s="887">
        <f t="shared" si="4"/>
        <v>318400</v>
      </c>
      <c r="N16" s="887">
        <f t="shared" si="5"/>
        <v>0</v>
      </c>
      <c r="O16" s="887">
        <f t="shared" si="6"/>
        <v>0</v>
      </c>
      <c r="P16" s="888">
        <f t="shared" si="7"/>
        <v>40</v>
      </c>
      <c r="Q16" s="888">
        <f t="shared" si="8"/>
        <v>318400</v>
      </c>
      <c r="R16" s="906"/>
      <c r="S16" s="890"/>
      <c r="T16" s="831">
        <v>5</v>
      </c>
      <c r="U16" s="1450" t="s">
        <v>51</v>
      </c>
      <c r="V16" s="900" t="s">
        <v>49</v>
      </c>
      <c r="W16" s="893">
        <f t="shared" si="1"/>
        <v>1</v>
      </c>
      <c r="X16" s="893">
        <f t="shared" si="1"/>
        <v>1</v>
      </c>
      <c r="Y16" s="894">
        <f t="shared" si="9"/>
        <v>100</v>
      </c>
      <c r="Z16" s="894">
        <f t="shared" si="1"/>
        <v>5</v>
      </c>
      <c r="AA16" s="894">
        <f t="shared" si="1"/>
        <v>5</v>
      </c>
      <c r="AB16" s="901"/>
      <c r="AC16" s="895">
        <f t="shared" si="10"/>
        <v>0</v>
      </c>
      <c r="AD16" s="895">
        <f t="shared" si="10"/>
        <v>0</v>
      </c>
      <c r="AE16" s="896" t="e">
        <f t="shared" si="11"/>
        <v>#DIV/0!</v>
      </c>
      <c r="AF16" s="902"/>
      <c r="AG16" s="902"/>
      <c r="AH16" s="902"/>
      <c r="AI16" s="902"/>
      <c r="AJ16" s="902"/>
      <c r="AK16" s="902"/>
      <c r="AL16" s="902"/>
      <c r="AM16" s="902"/>
      <c r="AN16" s="902"/>
      <c r="AO16" s="902"/>
      <c r="AP16" s="902"/>
      <c r="AQ16" s="902"/>
      <c r="AR16" s="902"/>
      <c r="AS16" s="902"/>
      <c r="AT16" s="901"/>
      <c r="AU16" s="901"/>
      <c r="AV16" s="901"/>
      <c r="AW16" s="901"/>
      <c r="AX16" s="901"/>
      <c r="AY16" s="901"/>
      <c r="AZ16" s="901"/>
      <c r="BA16" s="901"/>
      <c r="BB16" s="901"/>
      <c r="BC16" s="901"/>
      <c r="BD16" s="895">
        <f t="shared" si="12"/>
        <v>0</v>
      </c>
      <c r="BE16" s="895">
        <f t="shared" si="13"/>
        <v>0</v>
      </c>
    </row>
    <row r="17" spans="1:57" ht="15.75" customHeight="1" x14ac:dyDescent="0.2">
      <c r="A17" s="840">
        <v>6</v>
      </c>
      <c r="B17" s="878">
        <v>2</v>
      </c>
      <c r="C17" s="879">
        <v>2.0750000000000002</v>
      </c>
      <c r="D17" s="1453"/>
      <c r="E17" s="903" t="s">
        <v>279</v>
      </c>
      <c r="F17" s="904">
        <v>20</v>
      </c>
      <c r="G17" s="905">
        <v>4</v>
      </c>
      <c r="H17" s="883">
        <f t="shared" si="2"/>
        <v>20</v>
      </c>
      <c r="I17" s="899">
        <v>1</v>
      </c>
      <c r="J17" s="885">
        <f t="shared" si="14"/>
        <v>4</v>
      </c>
      <c r="K17" s="886">
        <f t="shared" si="0"/>
        <v>8</v>
      </c>
      <c r="L17" s="887">
        <f t="shared" si="3"/>
        <v>15920</v>
      </c>
      <c r="M17" s="887">
        <f t="shared" si="4"/>
        <v>63680</v>
      </c>
      <c r="N17" s="887">
        <f t="shared" si="5"/>
        <v>8.3000000000000007</v>
      </c>
      <c r="O17" s="887">
        <f t="shared" si="6"/>
        <v>66068</v>
      </c>
      <c r="P17" s="888">
        <f t="shared" si="7"/>
        <v>16.3</v>
      </c>
      <c r="Q17" s="888">
        <f t="shared" si="8"/>
        <v>129748</v>
      </c>
      <c r="R17" s="906"/>
      <c r="S17" s="890"/>
      <c r="T17" s="831">
        <v>6</v>
      </c>
      <c r="U17" s="1450"/>
      <c r="V17" s="900" t="s">
        <v>50</v>
      </c>
      <c r="W17" s="893">
        <f t="shared" si="1"/>
        <v>20</v>
      </c>
      <c r="X17" s="893">
        <f t="shared" si="1"/>
        <v>4</v>
      </c>
      <c r="Y17" s="894">
        <f t="shared" si="9"/>
        <v>20</v>
      </c>
      <c r="Z17" s="894">
        <f t="shared" si="1"/>
        <v>1</v>
      </c>
      <c r="AA17" s="894">
        <f t="shared" si="1"/>
        <v>4</v>
      </c>
      <c r="AB17" s="901"/>
      <c r="AC17" s="895">
        <f t="shared" si="10"/>
        <v>0</v>
      </c>
      <c r="AD17" s="895">
        <f t="shared" si="10"/>
        <v>0</v>
      </c>
      <c r="AE17" s="896" t="e">
        <f t="shared" si="11"/>
        <v>#DIV/0!</v>
      </c>
      <c r="AF17" s="902"/>
      <c r="AG17" s="902"/>
      <c r="AH17" s="902"/>
      <c r="AI17" s="902"/>
      <c r="AJ17" s="902"/>
      <c r="AK17" s="902"/>
      <c r="AL17" s="902"/>
      <c r="AM17" s="902"/>
      <c r="AN17" s="902"/>
      <c r="AO17" s="902"/>
      <c r="AP17" s="902"/>
      <c r="AQ17" s="902"/>
      <c r="AR17" s="902"/>
      <c r="AS17" s="902"/>
      <c r="AT17" s="901"/>
      <c r="AU17" s="901"/>
      <c r="AV17" s="901"/>
      <c r="AW17" s="901"/>
      <c r="AX17" s="901"/>
      <c r="AY17" s="901"/>
      <c r="AZ17" s="901"/>
      <c r="BA17" s="901"/>
      <c r="BB17" s="901"/>
      <c r="BC17" s="901"/>
      <c r="BD17" s="895">
        <f t="shared" si="12"/>
        <v>0</v>
      </c>
      <c r="BE17" s="895">
        <f t="shared" si="13"/>
        <v>0</v>
      </c>
    </row>
    <row r="18" spans="1:57" ht="26.25" customHeight="1" x14ac:dyDescent="0.2">
      <c r="A18" s="840">
        <v>7</v>
      </c>
      <c r="B18" s="878">
        <v>0.6</v>
      </c>
      <c r="C18" s="879"/>
      <c r="D18" s="907" t="s">
        <v>52</v>
      </c>
      <c r="E18" s="903" t="s">
        <v>278</v>
      </c>
      <c r="F18" s="897">
        <v>1</v>
      </c>
      <c r="G18" s="898">
        <v>1</v>
      </c>
      <c r="H18" s="883">
        <f t="shared" si="2"/>
        <v>100</v>
      </c>
      <c r="I18" s="899">
        <v>20</v>
      </c>
      <c r="J18" s="885">
        <f t="shared" si="14"/>
        <v>20</v>
      </c>
      <c r="K18" s="886">
        <f t="shared" si="0"/>
        <v>12</v>
      </c>
      <c r="L18" s="887">
        <f t="shared" si="3"/>
        <v>4776</v>
      </c>
      <c r="M18" s="887">
        <f t="shared" si="4"/>
        <v>95520</v>
      </c>
      <c r="N18" s="887">
        <f t="shared" si="5"/>
        <v>0</v>
      </c>
      <c r="O18" s="887">
        <f t="shared" si="6"/>
        <v>0</v>
      </c>
      <c r="P18" s="888">
        <f t="shared" si="7"/>
        <v>12</v>
      </c>
      <c r="Q18" s="888">
        <f t="shared" si="8"/>
        <v>95520</v>
      </c>
      <c r="R18" s="906"/>
      <c r="S18" s="890"/>
      <c r="T18" s="831">
        <v>7</v>
      </c>
      <c r="U18" s="908" t="s">
        <v>52</v>
      </c>
      <c r="V18" s="900" t="s">
        <v>49</v>
      </c>
      <c r="W18" s="893">
        <f t="shared" si="1"/>
        <v>1</v>
      </c>
      <c r="X18" s="893">
        <f t="shared" si="1"/>
        <v>1</v>
      </c>
      <c r="Y18" s="894">
        <f t="shared" si="9"/>
        <v>100</v>
      </c>
      <c r="Z18" s="894">
        <f t="shared" si="1"/>
        <v>20</v>
      </c>
      <c r="AA18" s="894">
        <f t="shared" si="1"/>
        <v>20</v>
      </c>
      <c r="AB18" s="901"/>
      <c r="AC18" s="895">
        <f t="shared" si="10"/>
        <v>0</v>
      </c>
      <c r="AD18" s="895">
        <f t="shared" si="10"/>
        <v>0</v>
      </c>
      <c r="AE18" s="896" t="e">
        <f t="shared" si="11"/>
        <v>#DIV/0!</v>
      </c>
      <c r="AF18" s="902"/>
      <c r="AG18" s="902"/>
      <c r="AH18" s="902"/>
      <c r="AI18" s="902"/>
      <c r="AJ18" s="902"/>
      <c r="AK18" s="902"/>
      <c r="AL18" s="902"/>
      <c r="AM18" s="902"/>
      <c r="AN18" s="902"/>
      <c r="AO18" s="902"/>
      <c r="AP18" s="902"/>
      <c r="AQ18" s="902"/>
      <c r="AR18" s="902"/>
      <c r="AS18" s="902"/>
      <c r="AT18" s="901"/>
      <c r="AU18" s="901"/>
      <c r="AV18" s="901"/>
      <c r="AW18" s="901"/>
      <c r="AX18" s="901"/>
      <c r="AY18" s="901"/>
      <c r="AZ18" s="901"/>
      <c r="BA18" s="901"/>
      <c r="BB18" s="901"/>
      <c r="BC18" s="901"/>
      <c r="BD18" s="895">
        <f t="shared" si="12"/>
        <v>0</v>
      </c>
      <c r="BE18" s="895">
        <f t="shared" si="13"/>
        <v>0</v>
      </c>
    </row>
    <row r="19" spans="1:57" ht="26.25" customHeight="1" x14ac:dyDescent="0.2">
      <c r="A19" s="840">
        <v>8</v>
      </c>
      <c r="B19" s="878">
        <v>0.84</v>
      </c>
      <c r="C19" s="879">
        <v>1</v>
      </c>
      <c r="D19" s="907" t="s">
        <v>53</v>
      </c>
      <c r="E19" s="903" t="s">
        <v>279</v>
      </c>
      <c r="F19" s="881">
        <v>20</v>
      </c>
      <c r="G19" s="882">
        <v>4</v>
      </c>
      <c r="H19" s="883">
        <f t="shared" si="2"/>
        <v>20</v>
      </c>
      <c r="I19" s="899">
        <v>5</v>
      </c>
      <c r="J19" s="885">
        <f t="shared" si="14"/>
        <v>20</v>
      </c>
      <c r="K19" s="886">
        <f t="shared" si="0"/>
        <v>16.8</v>
      </c>
      <c r="L19" s="887">
        <f t="shared" si="3"/>
        <v>6686.4</v>
      </c>
      <c r="M19" s="887">
        <f t="shared" si="4"/>
        <v>133728</v>
      </c>
      <c r="N19" s="887">
        <f t="shared" si="5"/>
        <v>20</v>
      </c>
      <c r="O19" s="887">
        <f t="shared" si="6"/>
        <v>159200</v>
      </c>
      <c r="P19" s="888">
        <f t="shared" si="7"/>
        <v>36.799999999999997</v>
      </c>
      <c r="Q19" s="888">
        <f t="shared" si="8"/>
        <v>292928</v>
      </c>
      <c r="R19" s="906"/>
      <c r="S19" s="890"/>
      <c r="T19" s="831">
        <v>8</v>
      </c>
      <c r="U19" s="908" t="s">
        <v>53</v>
      </c>
      <c r="V19" s="900" t="s">
        <v>49</v>
      </c>
      <c r="W19" s="893">
        <f t="shared" si="1"/>
        <v>20</v>
      </c>
      <c r="X19" s="893">
        <f t="shared" si="1"/>
        <v>4</v>
      </c>
      <c r="Y19" s="894">
        <f t="shared" si="9"/>
        <v>20</v>
      </c>
      <c r="Z19" s="894">
        <f t="shared" si="1"/>
        <v>5</v>
      </c>
      <c r="AA19" s="894">
        <f t="shared" si="1"/>
        <v>20</v>
      </c>
      <c r="AB19" s="901"/>
      <c r="AC19" s="895">
        <f t="shared" si="10"/>
        <v>0</v>
      </c>
      <c r="AD19" s="895">
        <f t="shared" si="10"/>
        <v>0</v>
      </c>
      <c r="AE19" s="896" t="e">
        <f t="shared" si="11"/>
        <v>#DIV/0!</v>
      </c>
      <c r="AF19" s="902"/>
      <c r="AG19" s="902"/>
      <c r="AH19" s="902"/>
      <c r="AI19" s="902"/>
      <c r="AJ19" s="902"/>
      <c r="AK19" s="902"/>
      <c r="AL19" s="902"/>
      <c r="AM19" s="902"/>
      <c r="AN19" s="902"/>
      <c r="AO19" s="902"/>
      <c r="AP19" s="902"/>
      <c r="AQ19" s="902"/>
      <c r="AR19" s="902"/>
      <c r="AS19" s="902"/>
      <c r="AT19" s="901"/>
      <c r="AU19" s="901"/>
      <c r="AV19" s="901"/>
      <c r="AW19" s="901"/>
      <c r="AX19" s="901"/>
      <c r="AY19" s="901"/>
      <c r="AZ19" s="901"/>
      <c r="BA19" s="901"/>
      <c r="BB19" s="901"/>
      <c r="BC19" s="901"/>
      <c r="BD19" s="895">
        <f t="shared" si="12"/>
        <v>0</v>
      </c>
      <c r="BE19" s="895">
        <f t="shared" si="13"/>
        <v>0</v>
      </c>
    </row>
    <row r="20" spans="1:57" ht="40.5" customHeight="1" x14ac:dyDescent="0.2">
      <c r="A20" s="840">
        <v>9</v>
      </c>
      <c r="B20" s="878">
        <v>1.5</v>
      </c>
      <c r="C20" s="909"/>
      <c r="D20" s="907" t="s">
        <v>54</v>
      </c>
      <c r="E20" s="903" t="s">
        <v>278</v>
      </c>
      <c r="F20" s="881">
        <v>1</v>
      </c>
      <c r="G20" s="882">
        <v>1</v>
      </c>
      <c r="H20" s="883">
        <f t="shared" si="2"/>
        <v>100</v>
      </c>
      <c r="I20" s="899">
        <v>20</v>
      </c>
      <c r="J20" s="885">
        <f t="shared" si="14"/>
        <v>20</v>
      </c>
      <c r="K20" s="886">
        <f t="shared" si="0"/>
        <v>30</v>
      </c>
      <c r="L20" s="887">
        <f t="shared" si="3"/>
        <v>11940</v>
      </c>
      <c r="M20" s="887">
        <f t="shared" si="4"/>
        <v>238800</v>
      </c>
      <c r="N20" s="887">
        <f t="shared" si="5"/>
        <v>0</v>
      </c>
      <c r="O20" s="887">
        <f t="shared" si="6"/>
        <v>0</v>
      </c>
      <c r="P20" s="888">
        <f t="shared" si="7"/>
        <v>30</v>
      </c>
      <c r="Q20" s="888">
        <f t="shared" si="8"/>
        <v>238800</v>
      </c>
      <c r="R20" s="906"/>
      <c r="S20" s="890"/>
      <c r="T20" s="831">
        <v>9</v>
      </c>
      <c r="U20" s="908" t="s">
        <v>54</v>
      </c>
      <c r="V20" s="900" t="s">
        <v>50</v>
      </c>
      <c r="W20" s="893">
        <f t="shared" si="1"/>
        <v>1</v>
      </c>
      <c r="X20" s="893">
        <f t="shared" si="1"/>
        <v>1</v>
      </c>
      <c r="Y20" s="894">
        <f t="shared" si="9"/>
        <v>100</v>
      </c>
      <c r="Z20" s="894">
        <f t="shared" si="1"/>
        <v>20</v>
      </c>
      <c r="AA20" s="894">
        <f t="shared" si="1"/>
        <v>20</v>
      </c>
      <c r="AB20" s="901"/>
      <c r="AC20" s="895">
        <f t="shared" si="10"/>
        <v>0</v>
      </c>
      <c r="AD20" s="895">
        <f t="shared" si="10"/>
        <v>0</v>
      </c>
      <c r="AE20" s="896" t="e">
        <f t="shared" si="11"/>
        <v>#DIV/0!</v>
      </c>
      <c r="AF20" s="902"/>
      <c r="AG20" s="902"/>
      <c r="AH20" s="902"/>
      <c r="AI20" s="902"/>
      <c r="AJ20" s="902"/>
      <c r="AK20" s="902"/>
      <c r="AL20" s="902"/>
      <c r="AM20" s="902"/>
      <c r="AN20" s="902"/>
      <c r="AO20" s="902"/>
      <c r="AP20" s="902"/>
      <c r="AQ20" s="902"/>
      <c r="AR20" s="902"/>
      <c r="AS20" s="902"/>
      <c r="AT20" s="901"/>
      <c r="AU20" s="901"/>
      <c r="AV20" s="901"/>
      <c r="AW20" s="901"/>
      <c r="AX20" s="901"/>
      <c r="AY20" s="901"/>
      <c r="AZ20" s="901"/>
      <c r="BA20" s="901"/>
      <c r="BB20" s="901"/>
      <c r="BC20" s="901"/>
      <c r="BD20" s="895">
        <f t="shared" si="12"/>
        <v>0</v>
      </c>
      <c r="BE20" s="895">
        <f t="shared" si="13"/>
        <v>0</v>
      </c>
    </row>
    <row r="21" spans="1:57" ht="39" customHeight="1" x14ac:dyDescent="0.2">
      <c r="A21" s="840">
        <v>10</v>
      </c>
      <c r="B21" s="878">
        <v>1</v>
      </c>
      <c r="C21" s="909">
        <v>1</v>
      </c>
      <c r="D21" s="907" t="s">
        <v>55</v>
      </c>
      <c r="E21" s="903" t="s">
        <v>279</v>
      </c>
      <c r="F21" s="881">
        <v>20</v>
      </c>
      <c r="G21" s="882">
        <v>4</v>
      </c>
      <c r="H21" s="883">
        <f t="shared" si="2"/>
        <v>20</v>
      </c>
      <c r="I21" s="899">
        <v>5</v>
      </c>
      <c r="J21" s="885">
        <f t="shared" si="14"/>
        <v>20</v>
      </c>
      <c r="K21" s="886">
        <f t="shared" si="0"/>
        <v>20</v>
      </c>
      <c r="L21" s="887">
        <f t="shared" si="3"/>
        <v>7960</v>
      </c>
      <c r="M21" s="887">
        <f t="shared" si="4"/>
        <v>159200</v>
      </c>
      <c r="N21" s="887">
        <f t="shared" si="5"/>
        <v>20</v>
      </c>
      <c r="O21" s="887">
        <f t="shared" si="6"/>
        <v>159200</v>
      </c>
      <c r="P21" s="888">
        <f t="shared" si="7"/>
        <v>40</v>
      </c>
      <c r="Q21" s="888">
        <f t="shared" si="8"/>
        <v>318400</v>
      </c>
      <c r="R21" s="906"/>
      <c r="S21" s="890"/>
      <c r="T21" s="831">
        <v>10</v>
      </c>
      <c r="U21" s="908" t="s">
        <v>55</v>
      </c>
      <c r="V21" s="900" t="s">
        <v>50</v>
      </c>
      <c r="W21" s="893">
        <f t="shared" si="1"/>
        <v>20</v>
      </c>
      <c r="X21" s="893">
        <f t="shared" si="1"/>
        <v>4</v>
      </c>
      <c r="Y21" s="894">
        <f t="shared" si="9"/>
        <v>20</v>
      </c>
      <c r="Z21" s="894">
        <f t="shared" si="1"/>
        <v>5</v>
      </c>
      <c r="AA21" s="894">
        <f t="shared" si="1"/>
        <v>20</v>
      </c>
      <c r="AB21" s="901"/>
      <c r="AC21" s="895">
        <f t="shared" si="10"/>
        <v>0</v>
      </c>
      <c r="AD21" s="895">
        <f t="shared" si="10"/>
        <v>0</v>
      </c>
      <c r="AE21" s="896" t="e">
        <f t="shared" si="11"/>
        <v>#DIV/0!</v>
      </c>
      <c r="AF21" s="902"/>
      <c r="AG21" s="902"/>
      <c r="AH21" s="902"/>
      <c r="AI21" s="902"/>
      <c r="AJ21" s="902"/>
      <c r="AK21" s="902"/>
      <c r="AL21" s="902"/>
      <c r="AM21" s="902"/>
      <c r="AN21" s="902"/>
      <c r="AO21" s="902"/>
      <c r="AP21" s="902"/>
      <c r="AQ21" s="902"/>
      <c r="AR21" s="902"/>
      <c r="AS21" s="902"/>
      <c r="AT21" s="901"/>
      <c r="AU21" s="901"/>
      <c r="AV21" s="901"/>
      <c r="AW21" s="901"/>
      <c r="AX21" s="901"/>
      <c r="AY21" s="901"/>
      <c r="AZ21" s="901"/>
      <c r="BA21" s="901"/>
      <c r="BB21" s="901"/>
      <c r="BC21" s="901"/>
      <c r="BD21" s="895">
        <f t="shared" si="12"/>
        <v>0</v>
      </c>
      <c r="BE21" s="895">
        <f t="shared" si="13"/>
        <v>0</v>
      </c>
    </row>
    <row r="22" spans="1:57" ht="11.25" customHeight="1" x14ac:dyDescent="0.2">
      <c r="A22" s="840">
        <v>11</v>
      </c>
      <c r="B22" s="878">
        <v>4</v>
      </c>
      <c r="C22" s="879"/>
      <c r="D22" s="1453" t="s">
        <v>280</v>
      </c>
      <c r="E22" s="903" t="s">
        <v>278</v>
      </c>
      <c r="F22" s="881">
        <v>1</v>
      </c>
      <c r="G22" s="882">
        <v>1</v>
      </c>
      <c r="H22" s="883">
        <f t="shared" si="2"/>
        <v>100</v>
      </c>
      <c r="I22" s="899">
        <v>1</v>
      </c>
      <c r="J22" s="885">
        <f t="shared" si="14"/>
        <v>1</v>
      </c>
      <c r="K22" s="886">
        <f t="shared" si="0"/>
        <v>4</v>
      </c>
      <c r="L22" s="887">
        <f t="shared" si="3"/>
        <v>31840</v>
      </c>
      <c r="M22" s="887">
        <f t="shared" si="4"/>
        <v>31840</v>
      </c>
      <c r="N22" s="887">
        <f t="shared" si="5"/>
        <v>0</v>
      </c>
      <c r="O22" s="887">
        <f t="shared" si="6"/>
        <v>0</v>
      </c>
      <c r="P22" s="888">
        <f t="shared" si="7"/>
        <v>4</v>
      </c>
      <c r="Q22" s="888">
        <f t="shared" si="8"/>
        <v>31840</v>
      </c>
      <c r="R22" s="906"/>
      <c r="S22" s="890"/>
      <c r="T22" s="831">
        <v>11</v>
      </c>
      <c r="U22" s="1450" t="s">
        <v>56</v>
      </c>
      <c r="V22" s="900" t="s">
        <v>57</v>
      </c>
      <c r="W22" s="893">
        <f t="shared" si="1"/>
        <v>1</v>
      </c>
      <c r="X22" s="893">
        <f t="shared" si="1"/>
        <v>1</v>
      </c>
      <c r="Y22" s="894">
        <f t="shared" si="9"/>
        <v>100</v>
      </c>
      <c r="Z22" s="894">
        <f t="shared" si="1"/>
        <v>1</v>
      </c>
      <c r="AA22" s="894">
        <f t="shared" si="1"/>
        <v>1</v>
      </c>
      <c r="AB22" s="901"/>
      <c r="AC22" s="895">
        <f t="shared" si="10"/>
        <v>0</v>
      </c>
      <c r="AD22" s="895">
        <f t="shared" si="10"/>
        <v>0</v>
      </c>
      <c r="AE22" s="896" t="e">
        <f t="shared" si="11"/>
        <v>#DIV/0!</v>
      </c>
      <c r="AF22" s="902"/>
      <c r="AG22" s="902"/>
      <c r="AH22" s="902"/>
      <c r="AI22" s="902"/>
      <c r="AJ22" s="902"/>
      <c r="AK22" s="902"/>
      <c r="AL22" s="902"/>
      <c r="AM22" s="902"/>
      <c r="AN22" s="902"/>
      <c r="AO22" s="902"/>
      <c r="AP22" s="902"/>
      <c r="AQ22" s="902"/>
      <c r="AR22" s="902"/>
      <c r="AS22" s="902"/>
      <c r="AT22" s="901"/>
      <c r="AU22" s="901"/>
      <c r="AV22" s="901"/>
      <c r="AW22" s="901"/>
      <c r="AX22" s="901"/>
      <c r="AY22" s="901"/>
      <c r="AZ22" s="901"/>
      <c r="BA22" s="901"/>
      <c r="BB22" s="901"/>
      <c r="BC22" s="901"/>
      <c r="BD22" s="895">
        <f t="shared" si="12"/>
        <v>0</v>
      </c>
      <c r="BE22" s="895">
        <f t="shared" si="13"/>
        <v>0</v>
      </c>
    </row>
    <row r="23" spans="1:57" ht="13.5" customHeight="1" x14ac:dyDescent="0.2">
      <c r="A23" s="840">
        <v>12</v>
      </c>
      <c r="B23" s="878">
        <v>4</v>
      </c>
      <c r="C23" s="879">
        <v>1</v>
      </c>
      <c r="D23" s="1453"/>
      <c r="E23" s="903" t="s">
        <v>279</v>
      </c>
      <c r="F23" s="897">
        <v>20</v>
      </c>
      <c r="G23" s="898">
        <v>4</v>
      </c>
      <c r="H23" s="883">
        <f t="shared" si="2"/>
        <v>20</v>
      </c>
      <c r="I23" s="899">
        <v>1</v>
      </c>
      <c r="J23" s="885">
        <f t="shared" si="14"/>
        <v>4</v>
      </c>
      <c r="K23" s="886">
        <f t="shared" si="0"/>
        <v>16</v>
      </c>
      <c r="L23" s="887">
        <f t="shared" si="3"/>
        <v>31840</v>
      </c>
      <c r="M23" s="887">
        <f t="shared" si="4"/>
        <v>127360</v>
      </c>
      <c r="N23" s="887">
        <f t="shared" si="5"/>
        <v>4</v>
      </c>
      <c r="O23" s="887">
        <f t="shared" si="6"/>
        <v>31840</v>
      </c>
      <c r="P23" s="888">
        <f t="shared" si="7"/>
        <v>20</v>
      </c>
      <c r="Q23" s="888">
        <f t="shared" si="8"/>
        <v>159200</v>
      </c>
      <c r="R23" s="906"/>
      <c r="S23" s="890"/>
      <c r="T23" s="831">
        <v>12</v>
      </c>
      <c r="U23" s="1450"/>
      <c r="V23" s="900" t="s">
        <v>50</v>
      </c>
      <c r="W23" s="893">
        <f t="shared" si="1"/>
        <v>20</v>
      </c>
      <c r="X23" s="893">
        <f t="shared" si="1"/>
        <v>4</v>
      </c>
      <c r="Y23" s="894">
        <f t="shared" si="9"/>
        <v>20</v>
      </c>
      <c r="Z23" s="894">
        <f t="shared" si="1"/>
        <v>1</v>
      </c>
      <c r="AA23" s="894">
        <f t="shared" si="1"/>
        <v>4</v>
      </c>
      <c r="AB23" s="901"/>
      <c r="AC23" s="895">
        <f t="shared" si="10"/>
        <v>0</v>
      </c>
      <c r="AD23" s="895">
        <f t="shared" si="10"/>
        <v>0</v>
      </c>
      <c r="AE23" s="896" t="e">
        <f t="shared" si="11"/>
        <v>#DIV/0!</v>
      </c>
      <c r="AF23" s="902"/>
      <c r="AG23" s="902"/>
      <c r="AH23" s="902"/>
      <c r="AI23" s="902"/>
      <c r="AJ23" s="902"/>
      <c r="AK23" s="902"/>
      <c r="AL23" s="902"/>
      <c r="AM23" s="902"/>
      <c r="AN23" s="902"/>
      <c r="AO23" s="902"/>
      <c r="AP23" s="902"/>
      <c r="AQ23" s="902"/>
      <c r="AR23" s="902"/>
      <c r="AS23" s="902"/>
      <c r="AT23" s="901"/>
      <c r="AU23" s="901"/>
      <c r="AV23" s="901"/>
      <c r="AW23" s="901"/>
      <c r="AX23" s="901"/>
      <c r="AY23" s="901"/>
      <c r="AZ23" s="901"/>
      <c r="BA23" s="901"/>
      <c r="BB23" s="901"/>
      <c r="BC23" s="901"/>
      <c r="BD23" s="895">
        <f t="shared" si="12"/>
        <v>0</v>
      </c>
      <c r="BE23" s="895">
        <f t="shared" si="13"/>
        <v>0</v>
      </c>
    </row>
    <row r="24" spans="1:57" ht="19.5" customHeight="1" x14ac:dyDescent="0.2">
      <c r="A24" s="840">
        <v>13</v>
      </c>
      <c r="B24" s="878">
        <v>1</v>
      </c>
      <c r="C24" s="909"/>
      <c r="D24" s="1453" t="s">
        <v>58</v>
      </c>
      <c r="E24" s="903" t="s">
        <v>278</v>
      </c>
      <c r="F24" s="881">
        <v>1</v>
      </c>
      <c r="G24" s="882">
        <v>1</v>
      </c>
      <c r="H24" s="883">
        <f t="shared" si="2"/>
        <v>100</v>
      </c>
      <c r="I24" s="899">
        <v>5</v>
      </c>
      <c r="J24" s="885">
        <f t="shared" si="14"/>
        <v>5</v>
      </c>
      <c r="K24" s="886">
        <f t="shared" si="0"/>
        <v>5</v>
      </c>
      <c r="L24" s="887">
        <f t="shared" si="3"/>
        <v>7960</v>
      </c>
      <c r="M24" s="887">
        <f t="shared" si="4"/>
        <v>39800</v>
      </c>
      <c r="N24" s="887">
        <f t="shared" si="5"/>
        <v>0</v>
      </c>
      <c r="O24" s="887">
        <f t="shared" si="6"/>
        <v>0</v>
      </c>
      <c r="P24" s="888">
        <f t="shared" si="7"/>
        <v>5</v>
      </c>
      <c r="Q24" s="888">
        <f t="shared" si="8"/>
        <v>39800</v>
      </c>
      <c r="R24" s="906"/>
      <c r="S24" s="890"/>
      <c r="T24" s="831">
        <v>13</v>
      </c>
      <c r="U24" s="1460" t="s">
        <v>58</v>
      </c>
      <c r="V24" s="900" t="s">
        <v>49</v>
      </c>
      <c r="W24" s="893">
        <f t="shared" si="1"/>
        <v>1</v>
      </c>
      <c r="X24" s="893">
        <f t="shared" si="1"/>
        <v>1</v>
      </c>
      <c r="Y24" s="894">
        <f t="shared" si="9"/>
        <v>100</v>
      </c>
      <c r="Z24" s="894">
        <f t="shared" si="1"/>
        <v>5</v>
      </c>
      <c r="AA24" s="894">
        <f t="shared" si="1"/>
        <v>5</v>
      </c>
      <c r="AB24" s="901"/>
      <c r="AC24" s="895">
        <f t="shared" si="10"/>
        <v>0</v>
      </c>
      <c r="AD24" s="895">
        <f t="shared" si="10"/>
        <v>0</v>
      </c>
      <c r="AE24" s="896" t="e">
        <f t="shared" si="11"/>
        <v>#DIV/0!</v>
      </c>
      <c r="AF24" s="902"/>
      <c r="AG24" s="902"/>
      <c r="AH24" s="902"/>
      <c r="AI24" s="902"/>
      <c r="AJ24" s="902"/>
      <c r="AK24" s="902"/>
      <c r="AL24" s="902"/>
      <c r="AM24" s="902"/>
      <c r="AN24" s="902"/>
      <c r="AO24" s="902"/>
      <c r="AP24" s="902"/>
      <c r="AQ24" s="902"/>
      <c r="AR24" s="902"/>
      <c r="AS24" s="902"/>
      <c r="AT24" s="901"/>
      <c r="AU24" s="901"/>
      <c r="AV24" s="901"/>
      <c r="AW24" s="901"/>
      <c r="AX24" s="901"/>
      <c r="AY24" s="901"/>
      <c r="AZ24" s="901"/>
      <c r="BA24" s="901"/>
      <c r="BB24" s="901"/>
      <c r="BC24" s="901"/>
      <c r="BD24" s="895">
        <f t="shared" si="12"/>
        <v>0</v>
      </c>
      <c r="BE24" s="895">
        <f t="shared" si="13"/>
        <v>0</v>
      </c>
    </row>
    <row r="25" spans="1:57" ht="21" customHeight="1" x14ac:dyDescent="0.2">
      <c r="A25" s="840">
        <v>14</v>
      </c>
      <c r="B25" s="878">
        <v>2</v>
      </c>
      <c r="C25" s="879">
        <v>2</v>
      </c>
      <c r="D25" s="1453"/>
      <c r="E25" s="903" t="s">
        <v>279</v>
      </c>
      <c r="F25" s="897">
        <v>20</v>
      </c>
      <c r="G25" s="898">
        <v>4</v>
      </c>
      <c r="H25" s="883">
        <f t="shared" si="2"/>
        <v>20</v>
      </c>
      <c r="I25" s="899">
        <v>1</v>
      </c>
      <c r="J25" s="885">
        <f t="shared" si="14"/>
        <v>4</v>
      </c>
      <c r="K25" s="886">
        <f t="shared" si="0"/>
        <v>8</v>
      </c>
      <c r="L25" s="887">
        <f t="shared" si="3"/>
        <v>15920</v>
      </c>
      <c r="M25" s="887">
        <f t="shared" si="4"/>
        <v>63680</v>
      </c>
      <c r="N25" s="887">
        <f t="shared" si="5"/>
        <v>8</v>
      </c>
      <c r="O25" s="887">
        <f t="shared" si="6"/>
        <v>63680</v>
      </c>
      <c r="P25" s="888">
        <f t="shared" si="7"/>
        <v>16</v>
      </c>
      <c r="Q25" s="888">
        <f t="shared" si="8"/>
        <v>127360</v>
      </c>
      <c r="R25" s="906"/>
      <c r="S25" s="890"/>
      <c r="T25" s="831">
        <v>14</v>
      </c>
      <c r="U25" s="1460"/>
      <c r="V25" s="900" t="s">
        <v>50</v>
      </c>
      <c r="W25" s="893">
        <f t="shared" si="1"/>
        <v>20</v>
      </c>
      <c r="X25" s="893">
        <f t="shared" si="1"/>
        <v>4</v>
      </c>
      <c r="Y25" s="894">
        <f t="shared" si="9"/>
        <v>20</v>
      </c>
      <c r="Z25" s="894">
        <f t="shared" si="1"/>
        <v>1</v>
      </c>
      <c r="AA25" s="894">
        <f t="shared" si="1"/>
        <v>4</v>
      </c>
      <c r="AB25" s="901"/>
      <c r="AC25" s="895">
        <f t="shared" si="10"/>
        <v>0</v>
      </c>
      <c r="AD25" s="895">
        <f t="shared" si="10"/>
        <v>0</v>
      </c>
      <c r="AE25" s="896" t="e">
        <f t="shared" si="11"/>
        <v>#DIV/0!</v>
      </c>
      <c r="AF25" s="902"/>
      <c r="AG25" s="902"/>
      <c r="AH25" s="902"/>
      <c r="AI25" s="902"/>
      <c r="AJ25" s="902"/>
      <c r="AK25" s="902"/>
      <c r="AL25" s="902"/>
      <c r="AM25" s="902"/>
      <c r="AN25" s="902"/>
      <c r="AO25" s="902"/>
      <c r="AP25" s="902"/>
      <c r="AQ25" s="902"/>
      <c r="AR25" s="902"/>
      <c r="AS25" s="902"/>
      <c r="AT25" s="901"/>
      <c r="AU25" s="901"/>
      <c r="AV25" s="901"/>
      <c r="AW25" s="901"/>
      <c r="AX25" s="901"/>
      <c r="AY25" s="901"/>
      <c r="AZ25" s="901"/>
      <c r="BA25" s="901"/>
      <c r="BB25" s="901"/>
      <c r="BC25" s="901"/>
      <c r="BD25" s="895">
        <f t="shared" si="12"/>
        <v>0</v>
      </c>
      <c r="BE25" s="895">
        <f t="shared" si="13"/>
        <v>0</v>
      </c>
    </row>
    <row r="26" spans="1:57" ht="12" customHeight="1" x14ac:dyDescent="0.2">
      <c r="A26" s="840">
        <v>15</v>
      </c>
      <c r="B26" s="878">
        <v>1</v>
      </c>
      <c r="C26" s="879"/>
      <c r="D26" s="1449" t="s">
        <v>59</v>
      </c>
      <c r="E26" s="903" t="s">
        <v>278</v>
      </c>
      <c r="F26" s="881"/>
      <c r="G26" s="882"/>
      <c r="H26" s="883" t="e">
        <f t="shared" si="2"/>
        <v>#DIV/0!</v>
      </c>
      <c r="I26" s="899"/>
      <c r="J26" s="885">
        <f t="shared" si="14"/>
        <v>0</v>
      </c>
      <c r="K26" s="886">
        <f t="shared" si="0"/>
        <v>0</v>
      </c>
      <c r="L26" s="887">
        <f t="shared" si="3"/>
        <v>7960</v>
      </c>
      <c r="M26" s="887">
        <f t="shared" si="4"/>
        <v>0</v>
      </c>
      <c r="N26" s="887">
        <f t="shared" si="5"/>
        <v>0</v>
      </c>
      <c r="O26" s="887">
        <f t="shared" si="6"/>
        <v>0</v>
      </c>
      <c r="P26" s="888">
        <f t="shared" si="7"/>
        <v>0</v>
      </c>
      <c r="Q26" s="888">
        <f t="shared" si="8"/>
        <v>0</v>
      </c>
      <c r="R26" s="906"/>
      <c r="S26" s="890"/>
      <c r="T26" s="831">
        <v>15</v>
      </c>
      <c r="U26" s="1450" t="s">
        <v>59</v>
      </c>
      <c r="V26" s="900" t="s">
        <v>49</v>
      </c>
      <c r="W26" s="893">
        <f t="shared" si="1"/>
        <v>0</v>
      </c>
      <c r="X26" s="893">
        <f t="shared" si="1"/>
        <v>0</v>
      </c>
      <c r="Y26" s="894" t="e">
        <f t="shared" si="9"/>
        <v>#DIV/0!</v>
      </c>
      <c r="Z26" s="894">
        <f t="shared" si="1"/>
        <v>0</v>
      </c>
      <c r="AA26" s="894">
        <f t="shared" si="1"/>
        <v>0</v>
      </c>
      <c r="AB26" s="901"/>
      <c r="AC26" s="895">
        <f t="shared" si="10"/>
        <v>0</v>
      </c>
      <c r="AD26" s="895">
        <f t="shared" si="10"/>
        <v>0</v>
      </c>
      <c r="AE26" s="896" t="e">
        <f t="shared" si="11"/>
        <v>#DIV/0!</v>
      </c>
      <c r="AF26" s="902"/>
      <c r="AG26" s="902"/>
      <c r="AH26" s="902"/>
      <c r="AI26" s="902"/>
      <c r="AJ26" s="902"/>
      <c r="AK26" s="902"/>
      <c r="AL26" s="902"/>
      <c r="AM26" s="902"/>
      <c r="AN26" s="902"/>
      <c r="AO26" s="902"/>
      <c r="AP26" s="902"/>
      <c r="AQ26" s="902"/>
      <c r="AR26" s="902"/>
      <c r="AS26" s="902"/>
      <c r="AT26" s="901"/>
      <c r="AU26" s="901"/>
      <c r="AV26" s="901"/>
      <c r="AW26" s="901"/>
      <c r="AX26" s="901"/>
      <c r="AY26" s="901"/>
      <c r="AZ26" s="901"/>
      <c r="BA26" s="901"/>
      <c r="BB26" s="901"/>
      <c r="BC26" s="901"/>
      <c r="BD26" s="895">
        <f t="shared" si="12"/>
        <v>0</v>
      </c>
      <c r="BE26" s="895">
        <f t="shared" si="13"/>
        <v>0</v>
      </c>
    </row>
    <row r="27" spans="1:57" ht="12" customHeight="1" x14ac:dyDescent="0.2">
      <c r="A27" s="840">
        <v>16</v>
      </c>
      <c r="B27" s="878">
        <v>1</v>
      </c>
      <c r="C27" s="879"/>
      <c r="D27" s="1449"/>
      <c r="E27" s="903" t="s">
        <v>279</v>
      </c>
      <c r="F27" s="881"/>
      <c r="G27" s="882"/>
      <c r="H27" s="883" t="e">
        <f t="shared" si="2"/>
        <v>#DIV/0!</v>
      </c>
      <c r="I27" s="899"/>
      <c r="J27" s="885">
        <f t="shared" si="14"/>
        <v>0</v>
      </c>
      <c r="K27" s="886">
        <f t="shared" si="0"/>
        <v>0</v>
      </c>
      <c r="L27" s="887">
        <f t="shared" si="3"/>
        <v>7960</v>
      </c>
      <c r="M27" s="887">
        <f t="shared" si="4"/>
        <v>0</v>
      </c>
      <c r="N27" s="887">
        <f t="shared" si="5"/>
        <v>0</v>
      </c>
      <c r="O27" s="887">
        <f t="shared" si="6"/>
        <v>0</v>
      </c>
      <c r="P27" s="888">
        <f t="shared" si="7"/>
        <v>0</v>
      </c>
      <c r="Q27" s="888">
        <f t="shared" si="8"/>
        <v>0</v>
      </c>
      <c r="R27" s="906"/>
      <c r="S27" s="890"/>
      <c r="T27" s="831">
        <v>16</v>
      </c>
      <c r="U27" s="1450"/>
      <c r="V27" s="900" t="s">
        <v>50</v>
      </c>
      <c r="W27" s="893">
        <f t="shared" si="1"/>
        <v>0</v>
      </c>
      <c r="X27" s="893">
        <f t="shared" si="1"/>
        <v>0</v>
      </c>
      <c r="Y27" s="894" t="e">
        <f t="shared" si="9"/>
        <v>#DIV/0!</v>
      </c>
      <c r="Z27" s="894">
        <f t="shared" si="1"/>
        <v>0</v>
      </c>
      <c r="AA27" s="894">
        <f t="shared" si="1"/>
        <v>0</v>
      </c>
      <c r="AB27" s="901"/>
      <c r="AC27" s="895">
        <f t="shared" si="10"/>
        <v>0</v>
      </c>
      <c r="AD27" s="895">
        <f t="shared" si="10"/>
        <v>0</v>
      </c>
      <c r="AE27" s="896" t="e">
        <f t="shared" si="11"/>
        <v>#DIV/0!</v>
      </c>
      <c r="AF27" s="902"/>
      <c r="AG27" s="902"/>
      <c r="AH27" s="902"/>
      <c r="AI27" s="902"/>
      <c r="AJ27" s="902"/>
      <c r="AK27" s="902"/>
      <c r="AL27" s="902"/>
      <c r="AM27" s="902"/>
      <c r="AN27" s="902"/>
      <c r="AO27" s="902"/>
      <c r="AP27" s="902"/>
      <c r="AQ27" s="902"/>
      <c r="AR27" s="902"/>
      <c r="AS27" s="902"/>
      <c r="AT27" s="901"/>
      <c r="AU27" s="901"/>
      <c r="AV27" s="901"/>
      <c r="AW27" s="901"/>
      <c r="AX27" s="901"/>
      <c r="AY27" s="901"/>
      <c r="AZ27" s="901"/>
      <c r="BA27" s="901"/>
      <c r="BB27" s="901"/>
      <c r="BC27" s="901"/>
      <c r="BD27" s="895">
        <f t="shared" si="12"/>
        <v>0</v>
      </c>
      <c r="BE27" s="895">
        <f t="shared" si="13"/>
        <v>0</v>
      </c>
    </row>
    <row r="28" spans="1:57" ht="10.5" customHeight="1" x14ac:dyDescent="0.2">
      <c r="A28" s="840">
        <v>17</v>
      </c>
      <c r="B28" s="878">
        <v>1</v>
      </c>
      <c r="C28" s="879"/>
      <c r="D28" s="1453" t="s">
        <v>60</v>
      </c>
      <c r="E28" s="903" t="s">
        <v>278</v>
      </c>
      <c r="F28" s="881"/>
      <c r="G28" s="882"/>
      <c r="H28" s="883" t="e">
        <f t="shared" si="2"/>
        <v>#DIV/0!</v>
      </c>
      <c r="I28" s="899">
        <v>1</v>
      </c>
      <c r="J28" s="885">
        <f t="shared" si="14"/>
        <v>0</v>
      </c>
      <c r="K28" s="886">
        <f t="shared" si="0"/>
        <v>0</v>
      </c>
      <c r="L28" s="887">
        <f t="shared" si="3"/>
        <v>7960</v>
      </c>
      <c r="M28" s="887">
        <f t="shared" si="4"/>
        <v>0</v>
      </c>
      <c r="N28" s="887">
        <f t="shared" si="5"/>
        <v>0</v>
      </c>
      <c r="O28" s="887">
        <f t="shared" si="6"/>
        <v>0</v>
      </c>
      <c r="P28" s="888">
        <f t="shared" si="7"/>
        <v>0</v>
      </c>
      <c r="Q28" s="888">
        <f t="shared" si="8"/>
        <v>0</v>
      </c>
      <c r="R28" s="906"/>
      <c r="S28" s="890"/>
      <c r="T28" s="831">
        <v>17</v>
      </c>
      <c r="U28" s="1450" t="s">
        <v>60</v>
      </c>
      <c r="V28" s="900" t="s">
        <v>49</v>
      </c>
      <c r="W28" s="893">
        <f t="shared" si="1"/>
        <v>0</v>
      </c>
      <c r="X28" s="893">
        <f t="shared" si="1"/>
        <v>0</v>
      </c>
      <c r="Y28" s="894" t="e">
        <f t="shared" si="9"/>
        <v>#DIV/0!</v>
      </c>
      <c r="Z28" s="894">
        <f t="shared" si="1"/>
        <v>1</v>
      </c>
      <c r="AA28" s="894">
        <f t="shared" si="1"/>
        <v>0</v>
      </c>
      <c r="AB28" s="901"/>
      <c r="AC28" s="895">
        <f t="shared" si="10"/>
        <v>0</v>
      </c>
      <c r="AD28" s="895">
        <f t="shared" si="10"/>
        <v>0</v>
      </c>
      <c r="AE28" s="896" t="e">
        <f t="shared" si="11"/>
        <v>#DIV/0!</v>
      </c>
      <c r="AF28" s="902"/>
      <c r="AG28" s="902"/>
      <c r="AH28" s="902"/>
      <c r="AI28" s="902"/>
      <c r="AJ28" s="902"/>
      <c r="AK28" s="902"/>
      <c r="AL28" s="902"/>
      <c r="AM28" s="902"/>
      <c r="AN28" s="902"/>
      <c r="AO28" s="902"/>
      <c r="AP28" s="902"/>
      <c r="AQ28" s="902"/>
      <c r="AR28" s="902"/>
      <c r="AS28" s="902"/>
      <c r="AT28" s="901"/>
      <c r="AU28" s="901"/>
      <c r="AV28" s="901"/>
      <c r="AW28" s="901"/>
      <c r="AX28" s="901"/>
      <c r="AY28" s="901"/>
      <c r="AZ28" s="901"/>
      <c r="BA28" s="901"/>
      <c r="BB28" s="901"/>
      <c r="BC28" s="901"/>
      <c r="BD28" s="895">
        <f t="shared" si="12"/>
        <v>0</v>
      </c>
      <c r="BE28" s="895">
        <f t="shared" si="13"/>
        <v>0</v>
      </c>
    </row>
    <row r="29" spans="1:57" ht="17.25" customHeight="1" x14ac:dyDescent="0.2">
      <c r="A29" s="840">
        <v>18</v>
      </c>
      <c r="B29" s="878">
        <v>1</v>
      </c>
      <c r="C29" s="879"/>
      <c r="D29" s="1453"/>
      <c r="E29" s="903" t="s">
        <v>279</v>
      </c>
      <c r="F29" s="881"/>
      <c r="G29" s="882"/>
      <c r="H29" s="883" t="e">
        <f t="shared" si="2"/>
        <v>#DIV/0!</v>
      </c>
      <c r="I29" s="899"/>
      <c r="J29" s="885">
        <f t="shared" si="14"/>
        <v>0</v>
      </c>
      <c r="K29" s="886">
        <f t="shared" si="0"/>
        <v>0</v>
      </c>
      <c r="L29" s="887">
        <f t="shared" si="3"/>
        <v>7960</v>
      </c>
      <c r="M29" s="887">
        <f t="shared" si="4"/>
        <v>0</v>
      </c>
      <c r="N29" s="887">
        <f t="shared" si="5"/>
        <v>0</v>
      </c>
      <c r="O29" s="887">
        <f t="shared" si="6"/>
        <v>0</v>
      </c>
      <c r="P29" s="888">
        <f t="shared" si="7"/>
        <v>0</v>
      </c>
      <c r="Q29" s="888">
        <f t="shared" si="8"/>
        <v>0</v>
      </c>
      <c r="R29" s="906"/>
      <c r="S29" s="890"/>
      <c r="T29" s="831">
        <v>18</v>
      </c>
      <c r="U29" s="1450"/>
      <c r="V29" s="900" t="s">
        <v>50</v>
      </c>
      <c r="W29" s="893">
        <f t="shared" si="1"/>
        <v>0</v>
      </c>
      <c r="X29" s="893">
        <f t="shared" si="1"/>
        <v>0</v>
      </c>
      <c r="Y29" s="894" t="e">
        <f t="shared" si="9"/>
        <v>#DIV/0!</v>
      </c>
      <c r="Z29" s="894">
        <f t="shared" si="1"/>
        <v>0</v>
      </c>
      <c r="AA29" s="894">
        <f t="shared" si="1"/>
        <v>0</v>
      </c>
      <c r="AB29" s="901"/>
      <c r="AC29" s="895">
        <f t="shared" si="10"/>
        <v>0</v>
      </c>
      <c r="AD29" s="895">
        <f t="shared" si="10"/>
        <v>0</v>
      </c>
      <c r="AE29" s="896" t="e">
        <f t="shared" si="11"/>
        <v>#DIV/0!</v>
      </c>
      <c r="AF29" s="902"/>
      <c r="AG29" s="902"/>
      <c r="AH29" s="902"/>
      <c r="AI29" s="902"/>
      <c r="AJ29" s="902"/>
      <c r="AK29" s="902"/>
      <c r="AL29" s="902"/>
      <c r="AM29" s="902"/>
      <c r="AN29" s="902"/>
      <c r="AO29" s="902"/>
      <c r="AP29" s="902"/>
      <c r="AQ29" s="902"/>
      <c r="AR29" s="902"/>
      <c r="AS29" s="902"/>
      <c r="AT29" s="901"/>
      <c r="AU29" s="901"/>
      <c r="AV29" s="901"/>
      <c r="AW29" s="901"/>
      <c r="AX29" s="901"/>
      <c r="AY29" s="901"/>
      <c r="AZ29" s="901"/>
      <c r="BA29" s="901"/>
      <c r="BB29" s="901"/>
      <c r="BC29" s="901"/>
      <c r="BD29" s="895">
        <f t="shared" si="12"/>
        <v>0</v>
      </c>
      <c r="BE29" s="895">
        <f t="shared" si="13"/>
        <v>0</v>
      </c>
    </row>
    <row r="30" spans="1:57" ht="14.25" customHeight="1" x14ac:dyDescent="0.2">
      <c r="A30" s="840">
        <v>19</v>
      </c>
      <c r="B30" s="878">
        <v>1</v>
      </c>
      <c r="C30" s="879"/>
      <c r="D30" s="1453" t="s">
        <v>61</v>
      </c>
      <c r="E30" s="903" t="s">
        <v>278</v>
      </c>
      <c r="F30" s="881">
        <v>1</v>
      </c>
      <c r="G30" s="882">
        <v>1</v>
      </c>
      <c r="H30" s="883">
        <f t="shared" si="2"/>
        <v>100</v>
      </c>
      <c r="I30" s="910">
        <v>5</v>
      </c>
      <c r="J30" s="885">
        <f t="shared" si="14"/>
        <v>5</v>
      </c>
      <c r="K30" s="886">
        <f t="shared" si="0"/>
        <v>5</v>
      </c>
      <c r="L30" s="887">
        <f t="shared" si="3"/>
        <v>7960</v>
      </c>
      <c r="M30" s="887">
        <f t="shared" si="4"/>
        <v>39800</v>
      </c>
      <c r="N30" s="887">
        <f t="shared" si="5"/>
        <v>0</v>
      </c>
      <c r="O30" s="887">
        <f t="shared" si="6"/>
        <v>0</v>
      </c>
      <c r="P30" s="888">
        <f t="shared" si="7"/>
        <v>5</v>
      </c>
      <c r="Q30" s="888">
        <f t="shared" si="8"/>
        <v>39800</v>
      </c>
      <c r="R30" s="906"/>
      <c r="S30" s="890"/>
      <c r="T30" s="831">
        <v>19</v>
      </c>
      <c r="U30" s="1450" t="s">
        <v>61</v>
      </c>
      <c r="V30" s="900" t="s">
        <v>49</v>
      </c>
      <c r="W30" s="893">
        <f t="shared" ref="W30:X33" si="15">F30</f>
        <v>1</v>
      </c>
      <c r="X30" s="893">
        <f t="shared" si="15"/>
        <v>1</v>
      </c>
      <c r="Y30" s="894">
        <f t="shared" si="9"/>
        <v>100</v>
      </c>
      <c r="Z30" s="894">
        <f t="shared" ref="Z30:AA33" si="16">I30</f>
        <v>5</v>
      </c>
      <c r="AA30" s="894">
        <f t="shared" si="16"/>
        <v>5</v>
      </c>
      <c r="AB30" s="911"/>
      <c r="AC30" s="895">
        <f t="shared" si="10"/>
        <v>0</v>
      </c>
      <c r="AD30" s="895">
        <f t="shared" si="10"/>
        <v>0</v>
      </c>
      <c r="AE30" s="896" t="e">
        <f t="shared" si="11"/>
        <v>#DIV/0!</v>
      </c>
      <c r="AF30" s="912"/>
      <c r="AG30" s="912"/>
      <c r="AH30" s="912"/>
      <c r="AI30" s="912"/>
      <c r="AJ30" s="912"/>
      <c r="AK30" s="912"/>
      <c r="AL30" s="912"/>
      <c r="AM30" s="912"/>
      <c r="AN30" s="912"/>
      <c r="AO30" s="912"/>
      <c r="AP30" s="912"/>
      <c r="AQ30" s="912"/>
      <c r="AR30" s="912"/>
      <c r="AS30" s="912"/>
      <c r="AT30" s="911"/>
      <c r="AU30" s="911"/>
      <c r="AV30" s="911"/>
      <c r="AW30" s="911"/>
      <c r="AX30" s="911"/>
      <c r="AY30" s="911"/>
      <c r="AZ30" s="911"/>
      <c r="BA30" s="911"/>
      <c r="BB30" s="911"/>
      <c r="BC30" s="911"/>
      <c r="BD30" s="895">
        <f t="shared" si="12"/>
        <v>0</v>
      </c>
      <c r="BE30" s="895">
        <f t="shared" si="13"/>
        <v>0</v>
      </c>
    </row>
    <row r="31" spans="1:57" ht="14.25" customHeight="1" x14ac:dyDescent="0.2">
      <c r="A31" s="840">
        <v>20</v>
      </c>
      <c r="B31" s="878">
        <v>1</v>
      </c>
      <c r="C31" s="909">
        <v>2</v>
      </c>
      <c r="D31" s="1453"/>
      <c r="E31" s="903" t="s">
        <v>279</v>
      </c>
      <c r="F31" s="881">
        <v>33</v>
      </c>
      <c r="G31" s="882"/>
      <c r="H31" s="883">
        <f t="shared" si="2"/>
        <v>0</v>
      </c>
      <c r="I31" s="910">
        <v>1</v>
      </c>
      <c r="J31" s="885">
        <f t="shared" si="14"/>
        <v>0</v>
      </c>
      <c r="K31" s="886">
        <f t="shared" si="0"/>
        <v>0</v>
      </c>
      <c r="L31" s="887">
        <f t="shared" si="3"/>
        <v>7960</v>
      </c>
      <c r="M31" s="887">
        <f t="shared" si="4"/>
        <v>0</v>
      </c>
      <c r="N31" s="887">
        <f t="shared" si="5"/>
        <v>0</v>
      </c>
      <c r="O31" s="887">
        <f t="shared" si="6"/>
        <v>0</v>
      </c>
      <c r="P31" s="888">
        <f t="shared" si="7"/>
        <v>0</v>
      </c>
      <c r="Q31" s="888">
        <f t="shared" si="8"/>
        <v>0</v>
      </c>
      <c r="R31" s="906"/>
      <c r="S31" s="890"/>
      <c r="T31" s="831">
        <v>20</v>
      </c>
      <c r="U31" s="1450"/>
      <c r="V31" s="900" t="s">
        <v>50</v>
      </c>
      <c r="W31" s="893">
        <f t="shared" si="15"/>
        <v>33</v>
      </c>
      <c r="X31" s="893">
        <f t="shared" si="15"/>
        <v>0</v>
      </c>
      <c r="Y31" s="894">
        <f t="shared" si="9"/>
        <v>0</v>
      </c>
      <c r="Z31" s="894">
        <f t="shared" si="16"/>
        <v>1</v>
      </c>
      <c r="AA31" s="894">
        <f t="shared" si="16"/>
        <v>0</v>
      </c>
      <c r="AB31" s="911"/>
      <c r="AC31" s="895">
        <f t="shared" si="10"/>
        <v>0</v>
      </c>
      <c r="AD31" s="895">
        <f t="shared" si="10"/>
        <v>0</v>
      </c>
      <c r="AE31" s="896" t="e">
        <f t="shared" si="11"/>
        <v>#DIV/0!</v>
      </c>
      <c r="AF31" s="912"/>
      <c r="AG31" s="912"/>
      <c r="AH31" s="912"/>
      <c r="AI31" s="912"/>
      <c r="AJ31" s="912"/>
      <c r="AK31" s="912"/>
      <c r="AL31" s="912"/>
      <c r="AM31" s="912"/>
      <c r="AN31" s="912"/>
      <c r="AO31" s="912"/>
      <c r="AP31" s="912"/>
      <c r="AQ31" s="912"/>
      <c r="AR31" s="912"/>
      <c r="AS31" s="912"/>
      <c r="AT31" s="911"/>
      <c r="AU31" s="911"/>
      <c r="AV31" s="911"/>
      <c r="AW31" s="911"/>
      <c r="AX31" s="911"/>
      <c r="AY31" s="911"/>
      <c r="AZ31" s="911"/>
      <c r="BA31" s="911"/>
      <c r="BB31" s="911"/>
      <c r="BC31" s="911"/>
      <c r="BD31" s="895">
        <f t="shared" si="12"/>
        <v>0</v>
      </c>
      <c r="BE31" s="895">
        <f t="shared" si="13"/>
        <v>0</v>
      </c>
    </row>
    <row r="32" spans="1:57" ht="10.5" customHeight="1" x14ac:dyDescent="0.2">
      <c r="A32" s="840">
        <v>21</v>
      </c>
      <c r="B32" s="878">
        <v>1</v>
      </c>
      <c r="C32" s="879"/>
      <c r="D32" s="1453" t="s">
        <v>62</v>
      </c>
      <c r="E32" s="903" t="s">
        <v>278</v>
      </c>
      <c r="F32" s="881"/>
      <c r="G32" s="882"/>
      <c r="H32" s="883" t="e">
        <f t="shared" si="2"/>
        <v>#DIV/0!</v>
      </c>
      <c r="I32" s="910"/>
      <c r="J32" s="885">
        <f t="shared" si="14"/>
        <v>0</v>
      </c>
      <c r="K32" s="886">
        <f t="shared" si="0"/>
        <v>0</v>
      </c>
      <c r="L32" s="887">
        <f t="shared" si="3"/>
        <v>7960</v>
      </c>
      <c r="M32" s="887">
        <f t="shared" si="4"/>
        <v>0</v>
      </c>
      <c r="N32" s="887">
        <f t="shared" si="5"/>
        <v>0</v>
      </c>
      <c r="O32" s="887">
        <f t="shared" si="6"/>
        <v>0</v>
      </c>
      <c r="P32" s="888">
        <f t="shared" si="7"/>
        <v>0</v>
      </c>
      <c r="Q32" s="888">
        <f t="shared" si="8"/>
        <v>0</v>
      </c>
      <c r="R32" s="906"/>
      <c r="S32" s="890"/>
      <c r="T32" s="831">
        <v>21</v>
      </c>
      <c r="U32" s="1450" t="s">
        <v>62</v>
      </c>
      <c r="V32" s="900" t="s">
        <v>49</v>
      </c>
      <c r="W32" s="893">
        <f t="shared" si="15"/>
        <v>0</v>
      </c>
      <c r="X32" s="893">
        <f t="shared" si="15"/>
        <v>0</v>
      </c>
      <c r="Y32" s="894" t="e">
        <f t="shared" si="9"/>
        <v>#DIV/0!</v>
      </c>
      <c r="Z32" s="894">
        <f t="shared" si="16"/>
        <v>0</v>
      </c>
      <c r="AA32" s="894">
        <f t="shared" si="16"/>
        <v>0</v>
      </c>
      <c r="AB32" s="911"/>
      <c r="AC32" s="895">
        <f t="shared" si="10"/>
        <v>0</v>
      </c>
      <c r="AD32" s="895">
        <f t="shared" si="10"/>
        <v>0</v>
      </c>
      <c r="AE32" s="896" t="e">
        <f t="shared" si="11"/>
        <v>#DIV/0!</v>
      </c>
      <c r="AF32" s="912"/>
      <c r="AG32" s="912"/>
      <c r="AH32" s="912"/>
      <c r="AI32" s="912"/>
      <c r="AJ32" s="912"/>
      <c r="AK32" s="912"/>
      <c r="AL32" s="912"/>
      <c r="AM32" s="912"/>
      <c r="AN32" s="912"/>
      <c r="AO32" s="912"/>
      <c r="AP32" s="912"/>
      <c r="AQ32" s="912"/>
      <c r="AR32" s="912"/>
      <c r="AS32" s="912"/>
      <c r="AT32" s="911"/>
      <c r="AU32" s="911"/>
      <c r="AV32" s="911"/>
      <c r="AW32" s="911"/>
      <c r="AX32" s="911"/>
      <c r="AY32" s="911"/>
      <c r="AZ32" s="911"/>
      <c r="BA32" s="911"/>
      <c r="BB32" s="911"/>
      <c r="BC32" s="911"/>
      <c r="BD32" s="895">
        <f t="shared" si="12"/>
        <v>0</v>
      </c>
      <c r="BE32" s="895">
        <f t="shared" si="13"/>
        <v>0</v>
      </c>
    </row>
    <row r="33" spans="1:57" ht="14.25" customHeight="1" x14ac:dyDescent="0.2">
      <c r="A33" s="840">
        <v>22</v>
      </c>
      <c r="B33" s="878">
        <v>1</v>
      </c>
      <c r="C33" s="879"/>
      <c r="D33" s="1454"/>
      <c r="E33" s="903" t="s">
        <v>279</v>
      </c>
      <c r="F33" s="881"/>
      <c r="G33" s="882"/>
      <c r="H33" s="883" t="e">
        <f t="shared" si="2"/>
        <v>#DIV/0!</v>
      </c>
      <c r="I33" s="910"/>
      <c r="J33" s="885">
        <f t="shared" si="14"/>
        <v>0</v>
      </c>
      <c r="K33" s="886">
        <f t="shared" si="0"/>
        <v>0</v>
      </c>
      <c r="L33" s="887">
        <f t="shared" si="3"/>
        <v>7960</v>
      </c>
      <c r="M33" s="887">
        <f t="shared" si="4"/>
        <v>0</v>
      </c>
      <c r="N33" s="887">
        <f t="shared" si="5"/>
        <v>0</v>
      </c>
      <c r="O33" s="887">
        <f t="shared" si="6"/>
        <v>0</v>
      </c>
      <c r="P33" s="888">
        <f t="shared" si="7"/>
        <v>0</v>
      </c>
      <c r="Q33" s="888">
        <f t="shared" si="8"/>
        <v>0</v>
      </c>
      <c r="R33" s="906"/>
      <c r="S33" s="890"/>
      <c r="T33" s="831">
        <v>22</v>
      </c>
      <c r="U33" s="1452"/>
      <c r="V33" s="900" t="s">
        <v>50</v>
      </c>
      <c r="W33" s="893">
        <f t="shared" si="15"/>
        <v>0</v>
      </c>
      <c r="X33" s="893">
        <f t="shared" si="15"/>
        <v>0</v>
      </c>
      <c r="Y33" s="894" t="e">
        <f t="shared" si="9"/>
        <v>#DIV/0!</v>
      </c>
      <c r="Z33" s="894">
        <f t="shared" si="16"/>
        <v>0</v>
      </c>
      <c r="AA33" s="894">
        <f t="shared" si="16"/>
        <v>0</v>
      </c>
      <c r="AB33" s="911"/>
      <c r="AC33" s="895">
        <f t="shared" si="10"/>
        <v>0</v>
      </c>
      <c r="AD33" s="895">
        <f t="shared" si="10"/>
        <v>0</v>
      </c>
      <c r="AE33" s="896" t="e">
        <f t="shared" si="11"/>
        <v>#DIV/0!</v>
      </c>
      <c r="AF33" s="912"/>
      <c r="AG33" s="912"/>
      <c r="AH33" s="912"/>
      <c r="AI33" s="912"/>
      <c r="AJ33" s="912"/>
      <c r="AK33" s="912"/>
      <c r="AL33" s="912"/>
      <c r="AM33" s="912"/>
      <c r="AN33" s="912"/>
      <c r="AO33" s="912"/>
      <c r="AP33" s="912"/>
      <c r="AQ33" s="912"/>
      <c r="AR33" s="912"/>
      <c r="AS33" s="912"/>
      <c r="AT33" s="911"/>
      <c r="AU33" s="911"/>
      <c r="AV33" s="911"/>
      <c r="AW33" s="911"/>
      <c r="AX33" s="911"/>
      <c r="AY33" s="911"/>
      <c r="AZ33" s="911"/>
      <c r="BA33" s="911"/>
      <c r="BB33" s="911"/>
      <c r="BC33" s="911"/>
      <c r="BD33" s="895">
        <f t="shared" si="12"/>
        <v>0</v>
      </c>
      <c r="BE33" s="895">
        <f t="shared" si="13"/>
        <v>0</v>
      </c>
    </row>
    <row r="34" spans="1:57" s="929" customFormat="1" ht="18.75" customHeight="1" x14ac:dyDescent="0.2">
      <c r="A34" s="840">
        <v>23</v>
      </c>
      <c r="B34" s="913"/>
      <c r="C34" s="914"/>
      <c r="D34" s="864" t="s">
        <v>63</v>
      </c>
      <c r="E34" s="915"/>
      <c r="F34" s="915"/>
      <c r="G34" s="916"/>
      <c r="H34" s="913"/>
      <c r="I34" s="917"/>
      <c r="J34" s="918"/>
      <c r="K34" s="919"/>
      <c r="L34" s="920"/>
      <c r="M34" s="920"/>
      <c r="N34" s="921"/>
      <c r="O34" s="920"/>
      <c r="P34" s="922"/>
      <c r="Q34" s="922"/>
      <c r="R34" s="923"/>
      <c r="S34" s="924"/>
      <c r="T34" s="831">
        <v>23</v>
      </c>
      <c r="U34" s="925" t="s">
        <v>63</v>
      </c>
      <c r="V34" s="926"/>
      <c r="W34" s="926"/>
      <c r="X34" s="926"/>
      <c r="Y34" s="927"/>
      <c r="Z34" s="832"/>
      <c r="AA34" s="927"/>
      <c r="AB34" s="832"/>
      <c r="AC34" s="832"/>
      <c r="AD34" s="832"/>
      <c r="AE34" s="928"/>
      <c r="AF34" s="928"/>
      <c r="AG34" s="928"/>
      <c r="AH34" s="928"/>
      <c r="AI34" s="928"/>
      <c r="AJ34" s="928"/>
      <c r="AK34" s="928"/>
      <c r="AL34" s="928"/>
      <c r="AM34" s="928"/>
      <c r="AN34" s="928"/>
      <c r="AO34" s="928"/>
      <c r="AP34" s="928"/>
      <c r="AQ34" s="928"/>
      <c r="AR34" s="928"/>
      <c r="AS34" s="928"/>
      <c r="AT34" s="832"/>
      <c r="AU34" s="832"/>
      <c r="AV34" s="832"/>
      <c r="AW34" s="832"/>
      <c r="AX34" s="832"/>
      <c r="AY34" s="832"/>
      <c r="AZ34" s="832"/>
      <c r="BA34" s="832"/>
      <c r="BB34" s="832"/>
      <c r="BC34" s="832"/>
      <c r="BD34" s="832"/>
      <c r="BE34" s="832"/>
    </row>
    <row r="35" spans="1:57" s="860" customFormat="1" ht="12.75" customHeight="1" x14ac:dyDescent="0.2">
      <c r="A35" s="840">
        <v>24</v>
      </c>
      <c r="B35" s="930">
        <v>0.66</v>
      </c>
      <c r="C35" s="931"/>
      <c r="D35" s="1453" t="s">
        <v>64</v>
      </c>
      <c r="E35" s="903" t="s">
        <v>278</v>
      </c>
      <c r="F35" s="932">
        <v>60</v>
      </c>
      <c r="G35" s="933">
        <v>60</v>
      </c>
      <c r="H35" s="883">
        <f t="shared" ref="H35:H67" si="17">G35*100/F35</f>
        <v>100</v>
      </c>
      <c r="I35" s="934">
        <v>1</v>
      </c>
      <c r="J35" s="885">
        <f t="shared" ref="J35:J67" si="18">I35*G35</f>
        <v>60</v>
      </c>
      <c r="K35" s="886">
        <f t="shared" ref="K35:K56" si="19">J35*B35</f>
        <v>39.6</v>
      </c>
      <c r="L35" s="887">
        <f t="shared" ref="L35:L67" si="20">B35*7960</f>
        <v>5253.6</v>
      </c>
      <c r="M35" s="887">
        <f t="shared" ref="M35:M67" si="21">L35*J35</f>
        <v>315216</v>
      </c>
      <c r="N35" s="887">
        <f t="shared" ref="N35:N67" si="22">C35*J35</f>
        <v>0</v>
      </c>
      <c r="O35" s="887">
        <f t="shared" ref="O35:O67" si="23">N35*7960</f>
        <v>0</v>
      </c>
      <c r="P35" s="888">
        <f t="shared" ref="P35:P67" si="24">K35+N35</f>
        <v>39.6</v>
      </c>
      <c r="Q35" s="888">
        <f t="shared" si="8"/>
        <v>315216</v>
      </c>
      <c r="R35" s="935"/>
      <c r="S35" s="936"/>
      <c r="T35" s="831">
        <v>24</v>
      </c>
      <c r="U35" s="1458" t="s">
        <v>64</v>
      </c>
      <c r="V35" s="937"/>
      <c r="W35" s="893">
        <f t="shared" ref="W35:X67" si="25">F35</f>
        <v>60</v>
      </c>
      <c r="X35" s="893">
        <f t="shared" si="25"/>
        <v>60</v>
      </c>
      <c r="Y35" s="894">
        <f t="shared" ref="Y35:Y67" si="26">X35*100/W35</f>
        <v>100</v>
      </c>
      <c r="Z35" s="894">
        <f t="shared" ref="Z35:AA67" si="27">I35</f>
        <v>1</v>
      </c>
      <c r="AA35" s="894">
        <f t="shared" si="27"/>
        <v>60</v>
      </c>
      <c r="AB35" s="938"/>
      <c r="AC35" s="895">
        <f t="shared" ref="AC35:AD67" si="28">AF35+AH35+AJ35+AL35+AN35+AP35+AR35+AT35+AV35+AX35+AZ35+BB35</f>
        <v>0</v>
      </c>
      <c r="AD35" s="895">
        <f t="shared" si="28"/>
        <v>0</v>
      </c>
      <c r="AE35" s="896" t="e">
        <f t="shared" ref="AE35:AE67" si="29">AD35*100/AC35</f>
        <v>#DIV/0!</v>
      </c>
      <c r="AF35" s="939"/>
      <c r="AG35" s="939"/>
      <c r="AH35" s="939"/>
      <c r="AI35" s="939"/>
      <c r="AJ35" s="939"/>
      <c r="AK35" s="939"/>
      <c r="AL35" s="939"/>
      <c r="AM35" s="939"/>
      <c r="AN35" s="939"/>
      <c r="AO35" s="939"/>
      <c r="AP35" s="939"/>
      <c r="AQ35" s="939"/>
      <c r="AR35" s="939"/>
      <c r="AS35" s="939"/>
      <c r="AT35" s="938"/>
      <c r="AU35" s="938"/>
      <c r="AV35" s="938"/>
      <c r="AW35" s="938"/>
      <c r="AX35" s="938"/>
      <c r="AY35" s="938"/>
      <c r="AZ35" s="938"/>
      <c r="BA35" s="938"/>
      <c r="BB35" s="938"/>
      <c r="BC35" s="938"/>
      <c r="BD35" s="895">
        <f t="shared" ref="BD35:BD67" si="30">AF35+AH35+AJ35+AL35+AN35+AP35+AR35+AT35+AV35+AX35+AZ35</f>
        <v>0</v>
      </c>
      <c r="BE35" s="895">
        <f t="shared" ref="BE35:BE67" si="31">AG35+AI35+AK35+AM35+AO35+AQ35+AS35+AU35+AW35+AY35+BA35+BC35</f>
        <v>0</v>
      </c>
    </row>
    <row r="36" spans="1:57" s="860" customFormat="1" ht="24.75" customHeight="1" x14ac:dyDescent="0.2">
      <c r="A36" s="840">
        <v>25</v>
      </c>
      <c r="B36" s="930">
        <v>0.66</v>
      </c>
      <c r="C36" s="931">
        <v>2</v>
      </c>
      <c r="D36" s="1453"/>
      <c r="E36" s="903" t="s">
        <v>279</v>
      </c>
      <c r="F36" s="932">
        <v>25</v>
      </c>
      <c r="G36" s="933">
        <v>25</v>
      </c>
      <c r="H36" s="883">
        <f t="shared" si="17"/>
        <v>100</v>
      </c>
      <c r="I36" s="934">
        <v>1</v>
      </c>
      <c r="J36" s="885">
        <f t="shared" si="18"/>
        <v>25</v>
      </c>
      <c r="K36" s="886">
        <f t="shared" si="19"/>
        <v>16.5</v>
      </c>
      <c r="L36" s="887">
        <f t="shared" si="20"/>
        <v>5253.6</v>
      </c>
      <c r="M36" s="887">
        <f t="shared" si="21"/>
        <v>131340</v>
      </c>
      <c r="N36" s="887">
        <f t="shared" si="22"/>
        <v>50</v>
      </c>
      <c r="O36" s="887">
        <f t="shared" si="23"/>
        <v>398000</v>
      </c>
      <c r="P36" s="888">
        <f t="shared" si="24"/>
        <v>66.5</v>
      </c>
      <c r="Q36" s="888">
        <f t="shared" si="8"/>
        <v>529340</v>
      </c>
      <c r="R36" s="935"/>
      <c r="S36" s="936"/>
      <c r="T36" s="831">
        <v>25</v>
      </c>
      <c r="U36" s="1459"/>
      <c r="V36" s="937"/>
      <c r="W36" s="893">
        <f t="shared" si="25"/>
        <v>25</v>
      </c>
      <c r="X36" s="893">
        <f t="shared" si="25"/>
        <v>25</v>
      </c>
      <c r="Y36" s="894">
        <f t="shared" si="26"/>
        <v>100</v>
      </c>
      <c r="Z36" s="894">
        <f t="shared" si="27"/>
        <v>1</v>
      </c>
      <c r="AA36" s="894">
        <f t="shared" si="27"/>
        <v>25</v>
      </c>
      <c r="AB36" s="938"/>
      <c r="AC36" s="895">
        <f t="shared" si="28"/>
        <v>0</v>
      </c>
      <c r="AD36" s="895">
        <f t="shared" si="28"/>
        <v>0</v>
      </c>
      <c r="AE36" s="896" t="e">
        <f t="shared" si="29"/>
        <v>#DIV/0!</v>
      </c>
      <c r="AF36" s="939"/>
      <c r="AG36" s="939"/>
      <c r="AH36" s="939"/>
      <c r="AI36" s="939"/>
      <c r="AJ36" s="939"/>
      <c r="AK36" s="939"/>
      <c r="AL36" s="939"/>
      <c r="AM36" s="939"/>
      <c r="AN36" s="939"/>
      <c r="AO36" s="939"/>
      <c r="AP36" s="939"/>
      <c r="AQ36" s="939"/>
      <c r="AR36" s="939"/>
      <c r="AS36" s="939"/>
      <c r="AT36" s="938"/>
      <c r="AU36" s="938"/>
      <c r="AV36" s="938"/>
      <c r="AW36" s="938"/>
      <c r="AX36" s="938"/>
      <c r="AY36" s="938"/>
      <c r="AZ36" s="938"/>
      <c r="BA36" s="938"/>
      <c r="BB36" s="938"/>
      <c r="BC36" s="938"/>
      <c r="BD36" s="895">
        <f t="shared" si="30"/>
        <v>0</v>
      </c>
      <c r="BE36" s="895">
        <f t="shared" si="31"/>
        <v>0</v>
      </c>
    </row>
    <row r="37" spans="1:57" ht="25.5" customHeight="1" x14ac:dyDescent="0.2">
      <c r="A37" s="840">
        <v>26</v>
      </c>
      <c r="B37" s="878">
        <v>0.3</v>
      </c>
      <c r="C37" s="879"/>
      <c r="D37" s="907" t="s">
        <v>65</v>
      </c>
      <c r="E37" s="880" t="s">
        <v>66</v>
      </c>
      <c r="F37" s="905"/>
      <c r="G37" s="904"/>
      <c r="H37" s="883" t="e">
        <f t="shared" si="17"/>
        <v>#DIV/0!</v>
      </c>
      <c r="I37" s="910"/>
      <c r="J37" s="885">
        <f t="shared" si="18"/>
        <v>0</v>
      </c>
      <c r="K37" s="886">
        <f t="shared" si="19"/>
        <v>0</v>
      </c>
      <c r="L37" s="887">
        <f t="shared" si="20"/>
        <v>2388</v>
      </c>
      <c r="M37" s="887">
        <f t="shared" si="21"/>
        <v>0</v>
      </c>
      <c r="N37" s="887">
        <f t="shared" si="22"/>
        <v>0</v>
      </c>
      <c r="O37" s="887">
        <f t="shared" si="23"/>
        <v>0</v>
      </c>
      <c r="P37" s="888">
        <f t="shared" si="24"/>
        <v>0</v>
      </c>
      <c r="Q37" s="888">
        <f t="shared" si="8"/>
        <v>0</v>
      </c>
      <c r="R37" s="906"/>
      <c r="S37" s="890"/>
      <c r="T37" s="831">
        <v>26</v>
      </c>
      <c r="U37" s="908" t="s">
        <v>65</v>
      </c>
      <c r="V37" s="900" t="s">
        <v>66</v>
      </c>
      <c r="W37" s="893">
        <f t="shared" si="25"/>
        <v>0</v>
      </c>
      <c r="X37" s="893">
        <f t="shared" si="25"/>
        <v>0</v>
      </c>
      <c r="Y37" s="894" t="e">
        <f t="shared" si="26"/>
        <v>#DIV/0!</v>
      </c>
      <c r="Z37" s="894">
        <f t="shared" si="27"/>
        <v>0</v>
      </c>
      <c r="AA37" s="894">
        <f t="shared" si="27"/>
        <v>0</v>
      </c>
      <c r="AB37" s="901"/>
      <c r="AC37" s="895">
        <f t="shared" si="28"/>
        <v>0</v>
      </c>
      <c r="AD37" s="895">
        <f t="shared" si="28"/>
        <v>0</v>
      </c>
      <c r="AE37" s="896" t="e">
        <f t="shared" si="29"/>
        <v>#DIV/0!</v>
      </c>
      <c r="AF37" s="902"/>
      <c r="AG37" s="902"/>
      <c r="AH37" s="902"/>
      <c r="AI37" s="902"/>
      <c r="AJ37" s="902"/>
      <c r="AK37" s="902"/>
      <c r="AL37" s="902"/>
      <c r="AM37" s="902"/>
      <c r="AN37" s="902"/>
      <c r="AO37" s="902"/>
      <c r="AP37" s="902"/>
      <c r="AQ37" s="902"/>
      <c r="AR37" s="902"/>
      <c r="AS37" s="902"/>
      <c r="AT37" s="901"/>
      <c r="AU37" s="901"/>
      <c r="AV37" s="901"/>
      <c r="AW37" s="901"/>
      <c r="AX37" s="901"/>
      <c r="AY37" s="901"/>
      <c r="AZ37" s="901"/>
      <c r="BA37" s="901"/>
      <c r="BB37" s="901"/>
      <c r="BC37" s="901"/>
      <c r="BD37" s="895">
        <f t="shared" si="30"/>
        <v>0</v>
      </c>
      <c r="BE37" s="895">
        <f t="shared" si="31"/>
        <v>0</v>
      </c>
    </row>
    <row r="38" spans="1:57" ht="21" customHeight="1" x14ac:dyDescent="0.2">
      <c r="A38" s="840">
        <v>27</v>
      </c>
      <c r="B38" s="878">
        <v>0.25</v>
      </c>
      <c r="C38" s="879"/>
      <c r="D38" s="907" t="s">
        <v>67</v>
      </c>
      <c r="E38" s="880" t="s">
        <v>66</v>
      </c>
      <c r="F38" s="905"/>
      <c r="G38" s="904"/>
      <c r="H38" s="883" t="e">
        <f t="shared" si="17"/>
        <v>#DIV/0!</v>
      </c>
      <c r="I38" s="910"/>
      <c r="J38" s="885">
        <f t="shared" si="18"/>
        <v>0</v>
      </c>
      <c r="K38" s="886">
        <f t="shared" si="19"/>
        <v>0</v>
      </c>
      <c r="L38" s="887">
        <f t="shared" si="20"/>
        <v>1990</v>
      </c>
      <c r="M38" s="887">
        <f t="shared" si="21"/>
        <v>0</v>
      </c>
      <c r="N38" s="887">
        <f t="shared" si="22"/>
        <v>0</v>
      </c>
      <c r="O38" s="887">
        <f t="shared" si="23"/>
        <v>0</v>
      </c>
      <c r="P38" s="888">
        <f t="shared" si="24"/>
        <v>0</v>
      </c>
      <c r="Q38" s="888">
        <f t="shared" si="8"/>
        <v>0</v>
      </c>
      <c r="R38" s="906"/>
      <c r="S38" s="890"/>
      <c r="T38" s="831">
        <v>27</v>
      </c>
      <c r="U38" s="908" t="s">
        <v>67</v>
      </c>
      <c r="V38" s="900" t="s">
        <v>66</v>
      </c>
      <c r="W38" s="893">
        <f t="shared" si="25"/>
        <v>0</v>
      </c>
      <c r="X38" s="893">
        <f t="shared" si="25"/>
        <v>0</v>
      </c>
      <c r="Y38" s="894" t="e">
        <f t="shared" si="26"/>
        <v>#DIV/0!</v>
      </c>
      <c r="Z38" s="894">
        <f t="shared" si="27"/>
        <v>0</v>
      </c>
      <c r="AA38" s="894">
        <f t="shared" si="27"/>
        <v>0</v>
      </c>
      <c r="AB38" s="901"/>
      <c r="AC38" s="895">
        <f t="shared" si="28"/>
        <v>0</v>
      </c>
      <c r="AD38" s="895">
        <f t="shared" si="28"/>
        <v>0</v>
      </c>
      <c r="AE38" s="896" t="e">
        <f t="shared" si="29"/>
        <v>#DIV/0!</v>
      </c>
      <c r="AF38" s="902"/>
      <c r="AG38" s="902"/>
      <c r="AH38" s="902"/>
      <c r="AI38" s="902"/>
      <c r="AJ38" s="902"/>
      <c r="AK38" s="902"/>
      <c r="AL38" s="902"/>
      <c r="AM38" s="902"/>
      <c r="AN38" s="902"/>
      <c r="AO38" s="902"/>
      <c r="AP38" s="902"/>
      <c r="AQ38" s="902"/>
      <c r="AR38" s="902"/>
      <c r="AS38" s="902"/>
      <c r="AT38" s="901"/>
      <c r="AU38" s="901"/>
      <c r="AV38" s="901"/>
      <c r="AW38" s="901"/>
      <c r="AX38" s="901"/>
      <c r="AY38" s="901"/>
      <c r="AZ38" s="901"/>
      <c r="BA38" s="901"/>
      <c r="BB38" s="901"/>
      <c r="BC38" s="901"/>
      <c r="BD38" s="895">
        <f t="shared" si="30"/>
        <v>0</v>
      </c>
      <c r="BE38" s="895">
        <f t="shared" si="31"/>
        <v>0</v>
      </c>
    </row>
    <row r="39" spans="1:57" ht="10.5" customHeight="1" x14ac:dyDescent="0.2">
      <c r="A39" s="840">
        <v>28</v>
      </c>
      <c r="B39" s="878">
        <v>2</v>
      </c>
      <c r="C39" s="931"/>
      <c r="D39" s="1453" t="s">
        <v>68</v>
      </c>
      <c r="E39" s="903" t="s">
        <v>278</v>
      </c>
      <c r="F39" s="905"/>
      <c r="G39" s="904"/>
      <c r="H39" s="883" t="e">
        <f t="shared" si="17"/>
        <v>#DIV/0!</v>
      </c>
      <c r="I39" s="910"/>
      <c r="J39" s="885">
        <f t="shared" si="18"/>
        <v>0</v>
      </c>
      <c r="K39" s="886">
        <f t="shared" si="19"/>
        <v>0</v>
      </c>
      <c r="L39" s="887">
        <f t="shared" si="20"/>
        <v>15920</v>
      </c>
      <c r="M39" s="887">
        <f t="shared" si="21"/>
        <v>0</v>
      </c>
      <c r="N39" s="887">
        <f t="shared" si="22"/>
        <v>0</v>
      </c>
      <c r="O39" s="887">
        <f t="shared" si="23"/>
        <v>0</v>
      </c>
      <c r="P39" s="888">
        <f t="shared" si="24"/>
        <v>0</v>
      </c>
      <c r="Q39" s="888">
        <f t="shared" si="8"/>
        <v>0</v>
      </c>
      <c r="R39" s="906"/>
      <c r="S39" s="890"/>
      <c r="T39" s="831">
        <v>28</v>
      </c>
      <c r="U39" s="1450" t="s">
        <v>68</v>
      </c>
      <c r="V39" s="900" t="s">
        <v>49</v>
      </c>
      <c r="W39" s="893">
        <f t="shared" si="25"/>
        <v>0</v>
      </c>
      <c r="X39" s="893">
        <f t="shared" si="25"/>
        <v>0</v>
      </c>
      <c r="Y39" s="894" t="e">
        <f t="shared" si="26"/>
        <v>#DIV/0!</v>
      </c>
      <c r="Z39" s="894">
        <f t="shared" si="27"/>
        <v>0</v>
      </c>
      <c r="AA39" s="894">
        <f t="shared" si="27"/>
        <v>0</v>
      </c>
      <c r="AB39" s="901"/>
      <c r="AC39" s="895">
        <f t="shared" si="28"/>
        <v>0</v>
      </c>
      <c r="AD39" s="895">
        <f t="shared" si="28"/>
        <v>0</v>
      </c>
      <c r="AE39" s="896" t="e">
        <f t="shared" si="29"/>
        <v>#DIV/0!</v>
      </c>
      <c r="AF39" s="902"/>
      <c r="AG39" s="902"/>
      <c r="AH39" s="902"/>
      <c r="AI39" s="902"/>
      <c r="AJ39" s="902"/>
      <c r="AK39" s="902"/>
      <c r="AL39" s="902"/>
      <c r="AM39" s="902"/>
      <c r="AN39" s="902"/>
      <c r="AO39" s="902"/>
      <c r="AP39" s="902"/>
      <c r="AQ39" s="902"/>
      <c r="AR39" s="902"/>
      <c r="AS39" s="902"/>
      <c r="AT39" s="901"/>
      <c r="AU39" s="901"/>
      <c r="AV39" s="901"/>
      <c r="AW39" s="901"/>
      <c r="AX39" s="901"/>
      <c r="AY39" s="901"/>
      <c r="AZ39" s="901"/>
      <c r="BA39" s="901"/>
      <c r="BB39" s="901"/>
      <c r="BC39" s="901"/>
      <c r="BD39" s="895">
        <f t="shared" si="30"/>
        <v>0</v>
      </c>
      <c r="BE39" s="895">
        <f t="shared" si="31"/>
        <v>0</v>
      </c>
    </row>
    <row r="40" spans="1:57" ht="10.5" customHeight="1" x14ac:dyDescent="0.2">
      <c r="A40" s="840">
        <v>29</v>
      </c>
      <c r="B40" s="878">
        <v>2</v>
      </c>
      <c r="C40" s="879"/>
      <c r="D40" s="1453"/>
      <c r="E40" s="903" t="s">
        <v>279</v>
      </c>
      <c r="F40" s="905"/>
      <c r="G40" s="904"/>
      <c r="H40" s="883" t="e">
        <f t="shared" si="17"/>
        <v>#DIV/0!</v>
      </c>
      <c r="I40" s="910"/>
      <c r="J40" s="885">
        <f t="shared" si="18"/>
        <v>0</v>
      </c>
      <c r="K40" s="886">
        <f t="shared" si="19"/>
        <v>0</v>
      </c>
      <c r="L40" s="887">
        <f t="shared" si="20"/>
        <v>15920</v>
      </c>
      <c r="M40" s="887">
        <f t="shared" si="21"/>
        <v>0</v>
      </c>
      <c r="N40" s="887">
        <f t="shared" si="22"/>
        <v>0</v>
      </c>
      <c r="O40" s="887">
        <f t="shared" si="23"/>
        <v>0</v>
      </c>
      <c r="P40" s="888">
        <f t="shared" si="24"/>
        <v>0</v>
      </c>
      <c r="Q40" s="888">
        <f t="shared" si="8"/>
        <v>0</v>
      </c>
      <c r="R40" s="906"/>
      <c r="S40" s="890"/>
      <c r="T40" s="831">
        <v>29</v>
      </c>
      <c r="U40" s="1450"/>
      <c r="V40" s="900" t="s">
        <v>50</v>
      </c>
      <c r="W40" s="893">
        <f t="shared" si="25"/>
        <v>0</v>
      </c>
      <c r="X40" s="893">
        <f t="shared" si="25"/>
        <v>0</v>
      </c>
      <c r="Y40" s="894" t="e">
        <f t="shared" si="26"/>
        <v>#DIV/0!</v>
      </c>
      <c r="Z40" s="894">
        <f t="shared" si="27"/>
        <v>0</v>
      </c>
      <c r="AA40" s="894">
        <f t="shared" si="27"/>
        <v>0</v>
      </c>
      <c r="AB40" s="901"/>
      <c r="AC40" s="895">
        <f t="shared" si="28"/>
        <v>0</v>
      </c>
      <c r="AD40" s="895">
        <f t="shared" si="28"/>
        <v>0</v>
      </c>
      <c r="AE40" s="896" t="e">
        <f t="shared" si="29"/>
        <v>#DIV/0!</v>
      </c>
      <c r="AF40" s="902"/>
      <c r="AG40" s="902"/>
      <c r="AH40" s="902"/>
      <c r="AI40" s="902"/>
      <c r="AJ40" s="902"/>
      <c r="AK40" s="902"/>
      <c r="AL40" s="902"/>
      <c r="AM40" s="902"/>
      <c r="AN40" s="902"/>
      <c r="AO40" s="902"/>
      <c r="AP40" s="902"/>
      <c r="AQ40" s="902"/>
      <c r="AR40" s="902"/>
      <c r="AS40" s="902"/>
      <c r="AT40" s="901"/>
      <c r="AU40" s="901"/>
      <c r="AV40" s="901"/>
      <c r="AW40" s="901"/>
      <c r="AX40" s="901"/>
      <c r="AY40" s="901"/>
      <c r="AZ40" s="901"/>
      <c r="BA40" s="901"/>
      <c r="BB40" s="901"/>
      <c r="BC40" s="901"/>
      <c r="BD40" s="895">
        <f t="shared" si="30"/>
        <v>0</v>
      </c>
      <c r="BE40" s="895">
        <f t="shared" si="31"/>
        <v>0</v>
      </c>
    </row>
    <row r="41" spans="1:57" ht="10.5" customHeight="1" x14ac:dyDescent="0.2">
      <c r="A41" s="840">
        <v>30</v>
      </c>
      <c r="B41" s="878">
        <v>2</v>
      </c>
      <c r="C41" s="879"/>
      <c r="D41" s="1449" t="s">
        <v>69</v>
      </c>
      <c r="E41" s="903" t="s">
        <v>278</v>
      </c>
      <c r="F41" s="905"/>
      <c r="G41" s="904"/>
      <c r="H41" s="883" t="e">
        <f t="shared" si="17"/>
        <v>#DIV/0!</v>
      </c>
      <c r="I41" s="910"/>
      <c r="J41" s="885">
        <f t="shared" si="18"/>
        <v>0</v>
      </c>
      <c r="K41" s="886">
        <f t="shared" si="19"/>
        <v>0</v>
      </c>
      <c r="L41" s="887">
        <f t="shared" si="20"/>
        <v>15920</v>
      </c>
      <c r="M41" s="887">
        <f t="shared" si="21"/>
        <v>0</v>
      </c>
      <c r="N41" s="887">
        <f t="shared" si="22"/>
        <v>0</v>
      </c>
      <c r="O41" s="887">
        <f t="shared" si="23"/>
        <v>0</v>
      </c>
      <c r="P41" s="888">
        <f t="shared" si="24"/>
        <v>0</v>
      </c>
      <c r="Q41" s="888">
        <f t="shared" si="8"/>
        <v>0</v>
      </c>
      <c r="R41" s="906"/>
      <c r="S41" s="890"/>
      <c r="T41" s="831">
        <v>30</v>
      </c>
      <c r="U41" s="1450" t="s">
        <v>69</v>
      </c>
      <c r="V41" s="900" t="s">
        <v>49</v>
      </c>
      <c r="W41" s="893">
        <f t="shared" si="25"/>
        <v>0</v>
      </c>
      <c r="X41" s="893">
        <f t="shared" si="25"/>
        <v>0</v>
      </c>
      <c r="Y41" s="894" t="e">
        <f t="shared" si="26"/>
        <v>#DIV/0!</v>
      </c>
      <c r="Z41" s="894">
        <f t="shared" si="27"/>
        <v>0</v>
      </c>
      <c r="AA41" s="894">
        <f t="shared" si="27"/>
        <v>0</v>
      </c>
      <c r="AB41" s="901"/>
      <c r="AC41" s="895">
        <f t="shared" si="28"/>
        <v>0</v>
      </c>
      <c r="AD41" s="895">
        <f t="shared" si="28"/>
        <v>0</v>
      </c>
      <c r="AE41" s="896" t="e">
        <f t="shared" si="29"/>
        <v>#DIV/0!</v>
      </c>
      <c r="AF41" s="902"/>
      <c r="AG41" s="902"/>
      <c r="AH41" s="902"/>
      <c r="AI41" s="902"/>
      <c r="AJ41" s="902"/>
      <c r="AK41" s="902"/>
      <c r="AL41" s="902"/>
      <c r="AM41" s="902"/>
      <c r="AN41" s="902"/>
      <c r="AO41" s="902"/>
      <c r="AP41" s="902"/>
      <c r="AQ41" s="902"/>
      <c r="AR41" s="902"/>
      <c r="AS41" s="902"/>
      <c r="AT41" s="901"/>
      <c r="AU41" s="901"/>
      <c r="AV41" s="901"/>
      <c r="AW41" s="901"/>
      <c r="AX41" s="901"/>
      <c r="AY41" s="901"/>
      <c r="AZ41" s="901"/>
      <c r="BA41" s="901"/>
      <c r="BB41" s="901"/>
      <c r="BC41" s="901"/>
      <c r="BD41" s="895">
        <f t="shared" si="30"/>
        <v>0</v>
      </c>
      <c r="BE41" s="895">
        <f t="shared" si="31"/>
        <v>0</v>
      </c>
    </row>
    <row r="42" spans="1:57" ht="10.5" customHeight="1" x14ac:dyDescent="0.2">
      <c r="A42" s="840">
        <v>31</v>
      </c>
      <c r="B42" s="878">
        <v>2</v>
      </c>
      <c r="C42" s="879"/>
      <c r="D42" s="1449"/>
      <c r="E42" s="903" t="s">
        <v>279</v>
      </c>
      <c r="F42" s="905"/>
      <c r="G42" s="904"/>
      <c r="H42" s="883" t="e">
        <f t="shared" si="17"/>
        <v>#DIV/0!</v>
      </c>
      <c r="I42" s="910"/>
      <c r="J42" s="885">
        <f t="shared" si="18"/>
        <v>0</v>
      </c>
      <c r="K42" s="886">
        <f t="shared" si="19"/>
        <v>0</v>
      </c>
      <c r="L42" s="887">
        <f t="shared" si="20"/>
        <v>15920</v>
      </c>
      <c r="M42" s="887">
        <f t="shared" si="21"/>
        <v>0</v>
      </c>
      <c r="N42" s="887">
        <f t="shared" si="22"/>
        <v>0</v>
      </c>
      <c r="O42" s="887">
        <f t="shared" si="23"/>
        <v>0</v>
      </c>
      <c r="P42" s="888">
        <f t="shared" si="24"/>
        <v>0</v>
      </c>
      <c r="Q42" s="888">
        <f t="shared" si="8"/>
        <v>0</v>
      </c>
      <c r="R42" s="906"/>
      <c r="S42" s="890"/>
      <c r="T42" s="831">
        <v>31</v>
      </c>
      <c r="U42" s="1450"/>
      <c r="V42" s="900" t="s">
        <v>50</v>
      </c>
      <c r="W42" s="893">
        <f t="shared" si="25"/>
        <v>0</v>
      </c>
      <c r="X42" s="893">
        <f t="shared" si="25"/>
        <v>0</v>
      </c>
      <c r="Y42" s="894" t="e">
        <f t="shared" si="26"/>
        <v>#DIV/0!</v>
      </c>
      <c r="Z42" s="894">
        <f t="shared" si="27"/>
        <v>0</v>
      </c>
      <c r="AA42" s="894">
        <f t="shared" si="27"/>
        <v>0</v>
      </c>
      <c r="AB42" s="901"/>
      <c r="AC42" s="895">
        <f t="shared" si="28"/>
        <v>0</v>
      </c>
      <c r="AD42" s="895">
        <f t="shared" si="28"/>
        <v>0</v>
      </c>
      <c r="AE42" s="896" t="e">
        <f t="shared" si="29"/>
        <v>#DIV/0!</v>
      </c>
      <c r="AF42" s="902"/>
      <c r="AG42" s="902"/>
      <c r="AH42" s="902"/>
      <c r="AI42" s="902"/>
      <c r="AJ42" s="902"/>
      <c r="AK42" s="902"/>
      <c r="AL42" s="902"/>
      <c r="AM42" s="902"/>
      <c r="AN42" s="902"/>
      <c r="AO42" s="902"/>
      <c r="AP42" s="902"/>
      <c r="AQ42" s="902"/>
      <c r="AR42" s="902"/>
      <c r="AS42" s="902"/>
      <c r="AT42" s="901"/>
      <c r="AU42" s="901"/>
      <c r="AV42" s="901"/>
      <c r="AW42" s="901"/>
      <c r="AX42" s="901"/>
      <c r="AY42" s="901"/>
      <c r="AZ42" s="901"/>
      <c r="BA42" s="901"/>
      <c r="BB42" s="901"/>
      <c r="BC42" s="901"/>
      <c r="BD42" s="895">
        <f t="shared" si="30"/>
        <v>0</v>
      </c>
      <c r="BE42" s="895">
        <f t="shared" si="31"/>
        <v>0</v>
      </c>
    </row>
    <row r="43" spans="1:57" ht="15" customHeight="1" x14ac:dyDescent="0.2">
      <c r="A43" s="840">
        <v>32</v>
      </c>
      <c r="B43" s="878">
        <v>1</v>
      </c>
      <c r="C43" s="879"/>
      <c r="D43" s="1454" t="s">
        <v>70</v>
      </c>
      <c r="E43" s="903" t="s">
        <v>278</v>
      </c>
      <c r="F43" s="905"/>
      <c r="G43" s="904"/>
      <c r="H43" s="883" t="e">
        <f t="shared" si="17"/>
        <v>#DIV/0!</v>
      </c>
      <c r="I43" s="910"/>
      <c r="J43" s="885">
        <f t="shared" si="18"/>
        <v>0</v>
      </c>
      <c r="K43" s="886">
        <f t="shared" si="19"/>
        <v>0</v>
      </c>
      <c r="L43" s="887">
        <f t="shared" si="20"/>
        <v>7960</v>
      </c>
      <c r="M43" s="887">
        <f t="shared" si="21"/>
        <v>0</v>
      </c>
      <c r="N43" s="887">
        <f t="shared" si="22"/>
        <v>0</v>
      </c>
      <c r="O43" s="887">
        <f t="shared" si="23"/>
        <v>0</v>
      </c>
      <c r="P43" s="888">
        <f t="shared" si="24"/>
        <v>0</v>
      </c>
      <c r="Q43" s="888">
        <f t="shared" si="8"/>
        <v>0</v>
      </c>
      <c r="R43" s="906"/>
      <c r="S43" s="890"/>
      <c r="T43" s="831">
        <v>32</v>
      </c>
      <c r="U43" s="1452" t="s">
        <v>70</v>
      </c>
      <c r="V43" s="900" t="s">
        <v>49</v>
      </c>
      <c r="W43" s="893">
        <f t="shared" si="25"/>
        <v>0</v>
      </c>
      <c r="X43" s="893">
        <f t="shared" si="25"/>
        <v>0</v>
      </c>
      <c r="Y43" s="894" t="e">
        <f t="shared" si="26"/>
        <v>#DIV/0!</v>
      </c>
      <c r="Z43" s="894">
        <f t="shared" si="27"/>
        <v>0</v>
      </c>
      <c r="AA43" s="894">
        <f t="shared" si="27"/>
        <v>0</v>
      </c>
      <c r="AB43" s="901"/>
      <c r="AC43" s="895">
        <f t="shared" si="28"/>
        <v>0</v>
      </c>
      <c r="AD43" s="895">
        <f t="shared" si="28"/>
        <v>0</v>
      </c>
      <c r="AE43" s="896" t="e">
        <f t="shared" si="29"/>
        <v>#DIV/0!</v>
      </c>
      <c r="AF43" s="902"/>
      <c r="AG43" s="902"/>
      <c r="AH43" s="902"/>
      <c r="AI43" s="902"/>
      <c r="AJ43" s="902"/>
      <c r="AK43" s="902"/>
      <c r="AL43" s="902"/>
      <c r="AM43" s="902"/>
      <c r="AN43" s="902"/>
      <c r="AO43" s="902"/>
      <c r="AP43" s="902"/>
      <c r="AQ43" s="902"/>
      <c r="AR43" s="902"/>
      <c r="AS43" s="902"/>
      <c r="AT43" s="901"/>
      <c r="AU43" s="901"/>
      <c r="AV43" s="901"/>
      <c r="AW43" s="901"/>
      <c r="AX43" s="901"/>
      <c r="AY43" s="901"/>
      <c r="AZ43" s="901"/>
      <c r="BA43" s="901"/>
      <c r="BB43" s="901"/>
      <c r="BC43" s="901"/>
      <c r="BD43" s="895">
        <f t="shared" si="30"/>
        <v>0</v>
      </c>
      <c r="BE43" s="895">
        <f t="shared" si="31"/>
        <v>0</v>
      </c>
    </row>
    <row r="44" spans="1:57" ht="13.5" customHeight="1" x14ac:dyDescent="0.2">
      <c r="A44" s="840">
        <v>33</v>
      </c>
      <c r="B44" s="878">
        <v>1</v>
      </c>
      <c r="C44" s="879"/>
      <c r="D44" s="1454"/>
      <c r="E44" s="903" t="s">
        <v>279</v>
      </c>
      <c r="F44" s="905"/>
      <c r="G44" s="904"/>
      <c r="H44" s="883" t="e">
        <f t="shared" si="17"/>
        <v>#DIV/0!</v>
      </c>
      <c r="I44" s="910"/>
      <c r="J44" s="885">
        <f t="shared" si="18"/>
        <v>0</v>
      </c>
      <c r="K44" s="886">
        <f t="shared" si="19"/>
        <v>0</v>
      </c>
      <c r="L44" s="887">
        <f t="shared" si="20"/>
        <v>7960</v>
      </c>
      <c r="M44" s="887">
        <f t="shared" si="21"/>
        <v>0</v>
      </c>
      <c r="N44" s="887">
        <f t="shared" si="22"/>
        <v>0</v>
      </c>
      <c r="O44" s="887">
        <f t="shared" si="23"/>
        <v>0</v>
      </c>
      <c r="P44" s="888">
        <f t="shared" si="24"/>
        <v>0</v>
      </c>
      <c r="Q44" s="888">
        <f t="shared" si="8"/>
        <v>0</v>
      </c>
      <c r="R44" s="906"/>
      <c r="S44" s="890"/>
      <c r="T44" s="831">
        <v>33</v>
      </c>
      <c r="U44" s="1452"/>
      <c r="V44" s="900" t="s">
        <v>50</v>
      </c>
      <c r="W44" s="893">
        <f t="shared" si="25"/>
        <v>0</v>
      </c>
      <c r="X44" s="893">
        <f t="shared" si="25"/>
        <v>0</v>
      </c>
      <c r="Y44" s="894" t="e">
        <f t="shared" si="26"/>
        <v>#DIV/0!</v>
      </c>
      <c r="Z44" s="894">
        <f t="shared" si="27"/>
        <v>0</v>
      </c>
      <c r="AA44" s="894">
        <f t="shared" si="27"/>
        <v>0</v>
      </c>
      <c r="AB44" s="901"/>
      <c r="AC44" s="895">
        <f t="shared" si="28"/>
        <v>0</v>
      </c>
      <c r="AD44" s="895">
        <f t="shared" si="28"/>
        <v>0</v>
      </c>
      <c r="AE44" s="896" t="e">
        <f t="shared" si="29"/>
        <v>#DIV/0!</v>
      </c>
      <c r="AF44" s="902"/>
      <c r="AG44" s="902"/>
      <c r="AH44" s="902"/>
      <c r="AI44" s="902"/>
      <c r="AJ44" s="902"/>
      <c r="AK44" s="902"/>
      <c r="AL44" s="902"/>
      <c r="AM44" s="902"/>
      <c r="AN44" s="902"/>
      <c r="AO44" s="902"/>
      <c r="AP44" s="902"/>
      <c r="AQ44" s="902"/>
      <c r="AR44" s="902"/>
      <c r="AS44" s="902"/>
      <c r="AT44" s="901"/>
      <c r="AU44" s="901"/>
      <c r="AV44" s="901"/>
      <c r="AW44" s="901"/>
      <c r="AX44" s="901"/>
      <c r="AY44" s="901"/>
      <c r="AZ44" s="901"/>
      <c r="BA44" s="901"/>
      <c r="BB44" s="901"/>
      <c r="BC44" s="901"/>
      <c r="BD44" s="895">
        <f t="shared" si="30"/>
        <v>0</v>
      </c>
      <c r="BE44" s="895">
        <f t="shared" si="31"/>
        <v>0</v>
      </c>
    </row>
    <row r="45" spans="1:57" ht="10.5" customHeight="1" x14ac:dyDescent="0.2">
      <c r="A45" s="840">
        <v>34</v>
      </c>
      <c r="B45" s="878">
        <v>0.33</v>
      </c>
      <c r="C45" s="879"/>
      <c r="D45" s="1454" t="s">
        <v>71</v>
      </c>
      <c r="E45" s="903" t="s">
        <v>278</v>
      </c>
      <c r="F45" s="905"/>
      <c r="G45" s="904"/>
      <c r="H45" s="883" t="e">
        <f t="shared" si="17"/>
        <v>#DIV/0!</v>
      </c>
      <c r="I45" s="910"/>
      <c r="J45" s="885">
        <f t="shared" si="18"/>
        <v>0</v>
      </c>
      <c r="K45" s="886">
        <f t="shared" si="19"/>
        <v>0</v>
      </c>
      <c r="L45" s="887">
        <f t="shared" si="20"/>
        <v>2626.8</v>
      </c>
      <c r="M45" s="887">
        <f t="shared" si="21"/>
        <v>0</v>
      </c>
      <c r="N45" s="887">
        <f t="shared" si="22"/>
        <v>0</v>
      </c>
      <c r="O45" s="887">
        <f t="shared" si="23"/>
        <v>0</v>
      </c>
      <c r="P45" s="888">
        <f t="shared" si="24"/>
        <v>0</v>
      </c>
      <c r="Q45" s="888">
        <f t="shared" si="8"/>
        <v>0</v>
      </c>
      <c r="R45" s="906"/>
      <c r="S45" s="890"/>
      <c r="T45" s="831">
        <v>34</v>
      </c>
      <c r="U45" s="1452" t="s">
        <v>71</v>
      </c>
      <c r="V45" s="900" t="s">
        <v>49</v>
      </c>
      <c r="W45" s="893">
        <f t="shared" si="25"/>
        <v>0</v>
      </c>
      <c r="X45" s="893">
        <f t="shared" si="25"/>
        <v>0</v>
      </c>
      <c r="Y45" s="894" t="e">
        <f t="shared" si="26"/>
        <v>#DIV/0!</v>
      </c>
      <c r="Z45" s="894">
        <f t="shared" si="27"/>
        <v>0</v>
      </c>
      <c r="AA45" s="894">
        <f t="shared" si="27"/>
        <v>0</v>
      </c>
      <c r="AB45" s="901"/>
      <c r="AC45" s="895">
        <f t="shared" si="28"/>
        <v>0</v>
      </c>
      <c r="AD45" s="895">
        <f t="shared" si="28"/>
        <v>0</v>
      </c>
      <c r="AE45" s="896" t="e">
        <f t="shared" si="29"/>
        <v>#DIV/0!</v>
      </c>
      <c r="AF45" s="902"/>
      <c r="AG45" s="902"/>
      <c r="AH45" s="902"/>
      <c r="AI45" s="902"/>
      <c r="AJ45" s="902"/>
      <c r="AK45" s="902"/>
      <c r="AL45" s="902"/>
      <c r="AM45" s="902"/>
      <c r="AN45" s="902"/>
      <c r="AO45" s="902"/>
      <c r="AP45" s="902"/>
      <c r="AQ45" s="902"/>
      <c r="AR45" s="902"/>
      <c r="AS45" s="902"/>
      <c r="AT45" s="902"/>
      <c r="AU45" s="901"/>
      <c r="AV45" s="902"/>
      <c r="AW45" s="901"/>
      <c r="AX45" s="902"/>
      <c r="AY45" s="901"/>
      <c r="AZ45" s="902"/>
      <c r="BA45" s="901"/>
      <c r="BB45" s="902"/>
      <c r="BC45" s="901"/>
      <c r="BD45" s="895">
        <f t="shared" si="30"/>
        <v>0</v>
      </c>
      <c r="BE45" s="895">
        <f t="shared" si="31"/>
        <v>0</v>
      </c>
    </row>
    <row r="46" spans="1:57" ht="10.5" customHeight="1" x14ac:dyDescent="0.2">
      <c r="A46" s="840">
        <v>35</v>
      </c>
      <c r="B46" s="878">
        <v>0.33</v>
      </c>
      <c r="C46" s="879"/>
      <c r="D46" s="1454"/>
      <c r="E46" s="903" t="s">
        <v>279</v>
      </c>
      <c r="F46" s="905"/>
      <c r="G46" s="904"/>
      <c r="H46" s="883" t="e">
        <f t="shared" si="17"/>
        <v>#DIV/0!</v>
      </c>
      <c r="I46" s="910"/>
      <c r="J46" s="885">
        <f t="shared" si="18"/>
        <v>0</v>
      </c>
      <c r="K46" s="886">
        <f t="shared" si="19"/>
        <v>0</v>
      </c>
      <c r="L46" s="887">
        <f t="shared" si="20"/>
        <v>2626.8</v>
      </c>
      <c r="M46" s="887">
        <f t="shared" si="21"/>
        <v>0</v>
      </c>
      <c r="N46" s="887">
        <f t="shared" si="22"/>
        <v>0</v>
      </c>
      <c r="O46" s="887">
        <f t="shared" si="23"/>
        <v>0</v>
      </c>
      <c r="P46" s="888">
        <f t="shared" si="24"/>
        <v>0</v>
      </c>
      <c r="Q46" s="888">
        <f t="shared" si="8"/>
        <v>0</v>
      </c>
      <c r="R46" s="906"/>
      <c r="S46" s="890"/>
      <c r="T46" s="831">
        <v>35</v>
      </c>
      <c r="U46" s="1452"/>
      <c r="V46" s="900" t="s">
        <v>50</v>
      </c>
      <c r="W46" s="893">
        <f t="shared" si="25"/>
        <v>0</v>
      </c>
      <c r="X46" s="893">
        <f t="shared" si="25"/>
        <v>0</v>
      </c>
      <c r="Y46" s="894" t="e">
        <f t="shared" si="26"/>
        <v>#DIV/0!</v>
      </c>
      <c r="Z46" s="894">
        <f t="shared" si="27"/>
        <v>0</v>
      </c>
      <c r="AA46" s="894">
        <f t="shared" si="27"/>
        <v>0</v>
      </c>
      <c r="AB46" s="901"/>
      <c r="AC46" s="895">
        <f t="shared" si="28"/>
        <v>0</v>
      </c>
      <c r="AD46" s="895">
        <f t="shared" si="28"/>
        <v>0</v>
      </c>
      <c r="AE46" s="896" t="e">
        <f t="shared" si="29"/>
        <v>#DIV/0!</v>
      </c>
      <c r="AF46" s="902"/>
      <c r="AG46" s="902"/>
      <c r="AH46" s="902"/>
      <c r="AI46" s="902"/>
      <c r="AJ46" s="902"/>
      <c r="AK46" s="902"/>
      <c r="AL46" s="902"/>
      <c r="AM46" s="902"/>
      <c r="AN46" s="902"/>
      <c r="AO46" s="902"/>
      <c r="AP46" s="902"/>
      <c r="AQ46" s="902"/>
      <c r="AR46" s="902"/>
      <c r="AS46" s="902"/>
      <c r="AT46" s="901"/>
      <c r="AU46" s="901"/>
      <c r="AV46" s="901"/>
      <c r="AW46" s="901"/>
      <c r="AX46" s="901"/>
      <c r="AY46" s="901"/>
      <c r="AZ46" s="901"/>
      <c r="BA46" s="901"/>
      <c r="BB46" s="901"/>
      <c r="BC46" s="901"/>
      <c r="BD46" s="895">
        <f t="shared" si="30"/>
        <v>0</v>
      </c>
      <c r="BE46" s="895">
        <f t="shared" si="31"/>
        <v>0</v>
      </c>
    </row>
    <row r="47" spans="1:57" ht="14.25" customHeight="1" x14ac:dyDescent="0.2">
      <c r="A47" s="840">
        <v>36</v>
      </c>
      <c r="B47" s="878">
        <v>0.46</v>
      </c>
      <c r="C47" s="879"/>
      <c r="D47" s="1454" t="s">
        <v>281</v>
      </c>
      <c r="E47" s="903" t="s">
        <v>278</v>
      </c>
      <c r="F47" s="940">
        <v>11</v>
      </c>
      <c r="G47" s="941">
        <v>11</v>
      </c>
      <c r="H47" s="883">
        <f t="shared" si="17"/>
        <v>100</v>
      </c>
      <c r="I47" s="910">
        <v>20</v>
      </c>
      <c r="J47" s="885">
        <f t="shared" si="18"/>
        <v>220</v>
      </c>
      <c r="K47" s="886">
        <f t="shared" si="19"/>
        <v>101.2</v>
      </c>
      <c r="L47" s="887">
        <f t="shared" si="20"/>
        <v>3661.6000000000004</v>
      </c>
      <c r="M47" s="887">
        <f t="shared" si="21"/>
        <v>805552.00000000012</v>
      </c>
      <c r="N47" s="887">
        <f t="shared" si="22"/>
        <v>0</v>
      </c>
      <c r="O47" s="887">
        <f t="shared" si="23"/>
        <v>0</v>
      </c>
      <c r="P47" s="888">
        <f t="shared" si="24"/>
        <v>101.2</v>
      </c>
      <c r="Q47" s="888">
        <f t="shared" si="8"/>
        <v>805552.00000000012</v>
      </c>
      <c r="R47" s="906"/>
      <c r="S47" s="890"/>
      <c r="T47" s="831">
        <v>36</v>
      </c>
      <c r="U47" s="1452" t="s">
        <v>72</v>
      </c>
      <c r="V47" s="900" t="s">
        <v>49</v>
      </c>
      <c r="W47" s="893">
        <f t="shared" si="25"/>
        <v>11</v>
      </c>
      <c r="X47" s="893">
        <f t="shared" si="25"/>
        <v>11</v>
      </c>
      <c r="Y47" s="894">
        <f t="shared" si="26"/>
        <v>100</v>
      </c>
      <c r="Z47" s="894">
        <f t="shared" si="27"/>
        <v>20</v>
      </c>
      <c r="AA47" s="894">
        <f t="shared" si="27"/>
        <v>220</v>
      </c>
      <c r="AB47" s="901"/>
      <c r="AC47" s="895">
        <f t="shared" si="28"/>
        <v>0</v>
      </c>
      <c r="AD47" s="895">
        <f t="shared" si="28"/>
        <v>0</v>
      </c>
      <c r="AE47" s="896" t="e">
        <f t="shared" si="29"/>
        <v>#DIV/0!</v>
      </c>
      <c r="AF47" s="902"/>
      <c r="AG47" s="902"/>
      <c r="AH47" s="902"/>
      <c r="AI47" s="902"/>
      <c r="AJ47" s="902"/>
      <c r="AK47" s="902"/>
      <c r="AL47" s="902"/>
      <c r="AM47" s="902"/>
      <c r="AN47" s="902"/>
      <c r="AO47" s="902"/>
      <c r="AP47" s="902"/>
      <c r="AQ47" s="902"/>
      <c r="AR47" s="902"/>
      <c r="AS47" s="902"/>
      <c r="AT47" s="902"/>
      <c r="AU47" s="901"/>
      <c r="AV47" s="902"/>
      <c r="AW47" s="901"/>
      <c r="AX47" s="902"/>
      <c r="AY47" s="901"/>
      <c r="AZ47" s="902"/>
      <c r="BA47" s="901"/>
      <c r="BB47" s="902"/>
      <c r="BC47" s="901"/>
      <c r="BD47" s="895">
        <f t="shared" si="30"/>
        <v>0</v>
      </c>
      <c r="BE47" s="895">
        <f t="shared" si="31"/>
        <v>0</v>
      </c>
    </row>
    <row r="48" spans="1:57" ht="15" customHeight="1" x14ac:dyDescent="0.2">
      <c r="A48" s="840">
        <v>37</v>
      </c>
      <c r="B48" s="878">
        <v>0.46</v>
      </c>
      <c r="C48" s="879">
        <v>2</v>
      </c>
      <c r="D48" s="1454"/>
      <c r="E48" s="903" t="s">
        <v>279</v>
      </c>
      <c r="F48" s="940">
        <v>2</v>
      </c>
      <c r="G48" s="941">
        <v>2</v>
      </c>
      <c r="H48" s="883">
        <f t="shared" si="17"/>
        <v>100</v>
      </c>
      <c r="I48" s="910">
        <v>5</v>
      </c>
      <c r="J48" s="885">
        <f t="shared" si="18"/>
        <v>10</v>
      </c>
      <c r="K48" s="886">
        <f t="shared" si="19"/>
        <v>4.6000000000000005</v>
      </c>
      <c r="L48" s="887">
        <f t="shared" si="20"/>
        <v>3661.6000000000004</v>
      </c>
      <c r="M48" s="887">
        <f t="shared" si="21"/>
        <v>36616</v>
      </c>
      <c r="N48" s="887">
        <f t="shared" si="22"/>
        <v>20</v>
      </c>
      <c r="O48" s="887">
        <f t="shared" si="23"/>
        <v>159200</v>
      </c>
      <c r="P48" s="888">
        <f t="shared" si="24"/>
        <v>24.6</v>
      </c>
      <c r="Q48" s="888">
        <f t="shared" si="8"/>
        <v>195816</v>
      </c>
      <c r="R48" s="890"/>
      <c r="S48" s="890"/>
      <c r="T48" s="831">
        <v>37</v>
      </c>
      <c r="U48" s="1452"/>
      <c r="V48" s="900" t="s">
        <v>50</v>
      </c>
      <c r="W48" s="893">
        <f t="shared" si="25"/>
        <v>2</v>
      </c>
      <c r="X48" s="893">
        <f t="shared" si="25"/>
        <v>2</v>
      </c>
      <c r="Y48" s="894">
        <f t="shared" si="26"/>
        <v>100</v>
      </c>
      <c r="Z48" s="894">
        <f t="shared" si="27"/>
        <v>5</v>
      </c>
      <c r="AA48" s="894">
        <f t="shared" si="27"/>
        <v>10</v>
      </c>
      <c r="AB48" s="901"/>
      <c r="AC48" s="895">
        <f t="shared" si="28"/>
        <v>0</v>
      </c>
      <c r="AD48" s="895">
        <f t="shared" si="28"/>
        <v>0</v>
      </c>
      <c r="AE48" s="896" t="e">
        <f t="shared" si="29"/>
        <v>#DIV/0!</v>
      </c>
      <c r="AF48" s="902"/>
      <c r="AG48" s="902"/>
      <c r="AH48" s="902"/>
      <c r="AI48" s="902"/>
      <c r="AJ48" s="902"/>
      <c r="AK48" s="902"/>
      <c r="AL48" s="902"/>
      <c r="AM48" s="902"/>
      <c r="AN48" s="902"/>
      <c r="AO48" s="902"/>
      <c r="AP48" s="902"/>
      <c r="AQ48" s="902"/>
      <c r="AR48" s="902"/>
      <c r="AS48" s="902"/>
      <c r="AT48" s="901"/>
      <c r="AU48" s="901"/>
      <c r="AV48" s="901"/>
      <c r="AW48" s="901"/>
      <c r="AX48" s="901"/>
      <c r="AY48" s="901"/>
      <c r="AZ48" s="901"/>
      <c r="BA48" s="901"/>
      <c r="BB48" s="901"/>
      <c r="BC48" s="901"/>
      <c r="BD48" s="895">
        <f t="shared" si="30"/>
        <v>0</v>
      </c>
      <c r="BE48" s="895">
        <f t="shared" si="31"/>
        <v>0</v>
      </c>
    </row>
    <row r="49" spans="1:57" ht="11.25" customHeight="1" x14ac:dyDescent="0.2">
      <c r="A49" s="840">
        <v>38</v>
      </c>
      <c r="B49" s="878">
        <v>4</v>
      </c>
      <c r="C49" s="879"/>
      <c r="D49" s="1454" t="s">
        <v>73</v>
      </c>
      <c r="E49" s="903" t="s">
        <v>278</v>
      </c>
      <c r="F49" s="905"/>
      <c r="G49" s="904"/>
      <c r="H49" s="883" t="e">
        <f t="shared" si="17"/>
        <v>#DIV/0!</v>
      </c>
      <c r="I49" s="910"/>
      <c r="J49" s="885">
        <f t="shared" si="18"/>
        <v>0</v>
      </c>
      <c r="K49" s="886">
        <f t="shared" si="19"/>
        <v>0</v>
      </c>
      <c r="L49" s="887">
        <f t="shared" si="20"/>
        <v>31840</v>
      </c>
      <c r="M49" s="887">
        <f t="shared" si="21"/>
        <v>0</v>
      </c>
      <c r="N49" s="887">
        <f t="shared" si="22"/>
        <v>0</v>
      </c>
      <c r="O49" s="887">
        <f t="shared" si="23"/>
        <v>0</v>
      </c>
      <c r="P49" s="888">
        <f t="shared" si="24"/>
        <v>0</v>
      </c>
      <c r="Q49" s="888">
        <f t="shared" si="8"/>
        <v>0</v>
      </c>
      <c r="R49" s="906"/>
      <c r="S49" s="890"/>
      <c r="T49" s="831">
        <v>38</v>
      </c>
      <c r="U49" s="1452" t="s">
        <v>73</v>
      </c>
      <c r="V49" s="900" t="s">
        <v>49</v>
      </c>
      <c r="W49" s="893">
        <f t="shared" si="25"/>
        <v>0</v>
      </c>
      <c r="X49" s="893">
        <f t="shared" si="25"/>
        <v>0</v>
      </c>
      <c r="Y49" s="894" t="e">
        <f t="shared" si="26"/>
        <v>#DIV/0!</v>
      </c>
      <c r="Z49" s="894">
        <f t="shared" si="27"/>
        <v>0</v>
      </c>
      <c r="AA49" s="894">
        <f t="shared" si="27"/>
        <v>0</v>
      </c>
      <c r="AB49" s="901"/>
      <c r="AC49" s="895">
        <f t="shared" si="28"/>
        <v>0</v>
      </c>
      <c r="AD49" s="895">
        <f t="shared" si="28"/>
        <v>0</v>
      </c>
      <c r="AE49" s="896" t="e">
        <f t="shared" si="29"/>
        <v>#DIV/0!</v>
      </c>
      <c r="AF49" s="902"/>
      <c r="AG49" s="902"/>
      <c r="AH49" s="902"/>
      <c r="AI49" s="902"/>
      <c r="AJ49" s="902"/>
      <c r="AK49" s="902"/>
      <c r="AL49" s="902"/>
      <c r="AM49" s="902"/>
      <c r="AN49" s="902"/>
      <c r="AO49" s="902"/>
      <c r="AP49" s="902"/>
      <c r="AQ49" s="902"/>
      <c r="AR49" s="902"/>
      <c r="AS49" s="902"/>
      <c r="AT49" s="902"/>
      <c r="AU49" s="901"/>
      <c r="AV49" s="902"/>
      <c r="AW49" s="901"/>
      <c r="AX49" s="902"/>
      <c r="AY49" s="901"/>
      <c r="AZ49" s="902"/>
      <c r="BA49" s="901"/>
      <c r="BB49" s="902"/>
      <c r="BC49" s="901"/>
      <c r="BD49" s="895">
        <f t="shared" si="30"/>
        <v>0</v>
      </c>
      <c r="BE49" s="895">
        <f t="shared" si="31"/>
        <v>0</v>
      </c>
    </row>
    <row r="50" spans="1:57" ht="12.75" customHeight="1" x14ac:dyDescent="0.2">
      <c r="A50" s="840">
        <v>39</v>
      </c>
      <c r="B50" s="878">
        <v>4</v>
      </c>
      <c r="C50" s="879"/>
      <c r="D50" s="1454"/>
      <c r="E50" s="903" t="s">
        <v>279</v>
      </c>
      <c r="F50" s="905"/>
      <c r="G50" s="904"/>
      <c r="H50" s="883" t="e">
        <f t="shared" si="17"/>
        <v>#DIV/0!</v>
      </c>
      <c r="I50" s="910"/>
      <c r="J50" s="885">
        <f t="shared" si="18"/>
        <v>0</v>
      </c>
      <c r="K50" s="886">
        <f t="shared" si="19"/>
        <v>0</v>
      </c>
      <c r="L50" s="887">
        <f t="shared" si="20"/>
        <v>31840</v>
      </c>
      <c r="M50" s="887">
        <f t="shared" si="21"/>
        <v>0</v>
      </c>
      <c r="N50" s="887">
        <f t="shared" si="22"/>
        <v>0</v>
      </c>
      <c r="O50" s="887">
        <f t="shared" si="23"/>
        <v>0</v>
      </c>
      <c r="P50" s="888">
        <f t="shared" si="24"/>
        <v>0</v>
      </c>
      <c r="Q50" s="888">
        <f t="shared" si="8"/>
        <v>0</v>
      </c>
      <c r="R50" s="906"/>
      <c r="S50" s="890"/>
      <c r="T50" s="831">
        <v>39</v>
      </c>
      <c r="U50" s="1452"/>
      <c r="V50" s="900" t="s">
        <v>50</v>
      </c>
      <c r="W50" s="893">
        <f t="shared" si="25"/>
        <v>0</v>
      </c>
      <c r="X50" s="893">
        <f t="shared" si="25"/>
        <v>0</v>
      </c>
      <c r="Y50" s="894" t="e">
        <f t="shared" si="26"/>
        <v>#DIV/0!</v>
      </c>
      <c r="Z50" s="894">
        <f t="shared" si="27"/>
        <v>0</v>
      </c>
      <c r="AA50" s="894">
        <f t="shared" si="27"/>
        <v>0</v>
      </c>
      <c r="AB50" s="901"/>
      <c r="AC50" s="895">
        <f t="shared" si="28"/>
        <v>0</v>
      </c>
      <c r="AD50" s="895">
        <f t="shared" si="28"/>
        <v>0</v>
      </c>
      <c r="AE50" s="896" t="e">
        <f t="shared" si="29"/>
        <v>#DIV/0!</v>
      </c>
      <c r="AF50" s="902"/>
      <c r="AG50" s="902"/>
      <c r="AH50" s="902"/>
      <c r="AI50" s="902"/>
      <c r="AJ50" s="902"/>
      <c r="AK50" s="902"/>
      <c r="AL50" s="902"/>
      <c r="AM50" s="902"/>
      <c r="AN50" s="902"/>
      <c r="AO50" s="902"/>
      <c r="AP50" s="902"/>
      <c r="AQ50" s="902"/>
      <c r="AR50" s="902"/>
      <c r="AS50" s="902"/>
      <c r="AT50" s="901"/>
      <c r="AU50" s="901"/>
      <c r="AV50" s="901"/>
      <c r="AW50" s="901"/>
      <c r="AX50" s="901"/>
      <c r="AY50" s="901"/>
      <c r="AZ50" s="901"/>
      <c r="BA50" s="901"/>
      <c r="BB50" s="901"/>
      <c r="BC50" s="901"/>
      <c r="BD50" s="895">
        <f t="shared" si="30"/>
        <v>0</v>
      </c>
      <c r="BE50" s="895">
        <f t="shared" si="31"/>
        <v>0</v>
      </c>
    </row>
    <row r="51" spans="1:57" ht="12" customHeight="1" x14ac:dyDescent="0.2">
      <c r="A51" s="840">
        <v>40</v>
      </c>
      <c r="B51" s="878">
        <v>0.46</v>
      </c>
      <c r="C51" s="879"/>
      <c r="D51" s="1449" t="s">
        <v>282</v>
      </c>
      <c r="E51" s="903" t="s">
        <v>278</v>
      </c>
      <c r="F51" s="940"/>
      <c r="G51" s="941"/>
      <c r="H51" s="883" t="e">
        <f t="shared" si="17"/>
        <v>#DIV/0!</v>
      </c>
      <c r="I51" s="910">
        <v>30</v>
      </c>
      <c r="J51" s="885">
        <f t="shared" si="18"/>
        <v>0</v>
      </c>
      <c r="K51" s="886">
        <f t="shared" si="19"/>
        <v>0</v>
      </c>
      <c r="L51" s="887">
        <f t="shared" si="20"/>
        <v>3661.6000000000004</v>
      </c>
      <c r="M51" s="887">
        <f t="shared" si="21"/>
        <v>0</v>
      </c>
      <c r="N51" s="887">
        <f t="shared" si="22"/>
        <v>0</v>
      </c>
      <c r="O51" s="887">
        <f t="shared" si="23"/>
        <v>0</v>
      </c>
      <c r="P51" s="888">
        <f t="shared" si="24"/>
        <v>0</v>
      </c>
      <c r="Q51" s="888">
        <f t="shared" si="8"/>
        <v>0</v>
      </c>
      <c r="R51" s="906"/>
      <c r="S51" s="890"/>
      <c r="T51" s="831">
        <v>40</v>
      </c>
      <c r="U51" s="1450" t="s">
        <v>74</v>
      </c>
      <c r="V51" s="900" t="s">
        <v>49</v>
      </c>
      <c r="W51" s="893">
        <f t="shared" si="25"/>
        <v>0</v>
      </c>
      <c r="X51" s="893">
        <f t="shared" si="25"/>
        <v>0</v>
      </c>
      <c r="Y51" s="894" t="e">
        <f t="shared" si="26"/>
        <v>#DIV/0!</v>
      </c>
      <c r="Z51" s="894">
        <f t="shared" si="27"/>
        <v>30</v>
      </c>
      <c r="AA51" s="894">
        <f t="shared" si="27"/>
        <v>0</v>
      </c>
      <c r="AB51" s="901"/>
      <c r="AC51" s="895">
        <f t="shared" si="28"/>
        <v>0</v>
      </c>
      <c r="AD51" s="895">
        <f t="shared" si="28"/>
        <v>0</v>
      </c>
      <c r="AE51" s="896" t="e">
        <f t="shared" si="29"/>
        <v>#DIV/0!</v>
      </c>
      <c r="AF51" s="902"/>
      <c r="AG51" s="902"/>
      <c r="AH51" s="902"/>
      <c r="AI51" s="902"/>
      <c r="AJ51" s="902"/>
      <c r="AK51" s="902"/>
      <c r="AL51" s="902"/>
      <c r="AM51" s="902"/>
      <c r="AN51" s="902"/>
      <c r="AO51" s="902"/>
      <c r="AP51" s="902"/>
      <c r="AQ51" s="902"/>
      <c r="AR51" s="902"/>
      <c r="AS51" s="902"/>
      <c r="AT51" s="902"/>
      <c r="AU51" s="901"/>
      <c r="AV51" s="902"/>
      <c r="AW51" s="901"/>
      <c r="AX51" s="902"/>
      <c r="AY51" s="901"/>
      <c r="AZ51" s="902"/>
      <c r="BA51" s="902"/>
      <c r="BB51" s="902"/>
      <c r="BC51" s="902"/>
      <c r="BD51" s="895">
        <f t="shared" si="30"/>
        <v>0</v>
      </c>
      <c r="BE51" s="895">
        <f t="shared" si="31"/>
        <v>0</v>
      </c>
    </row>
    <row r="52" spans="1:57" ht="12" customHeight="1" x14ac:dyDescent="0.2">
      <c r="A52" s="840">
        <v>41</v>
      </c>
      <c r="B52" s="878">
        <v>0.46</v>
      </c>
      <c r="C52" s="879">
        <v>1</v>
      </c>
      <c r="D52" s="1449"/>
      <c r="E52" s="903" t="s">
        <v>279</v>
      </c>
      <c r="F52" s="940"/>
      <c r="G52" s="941"/>
      <c r="H52" s="883" t="e">
        <f t="shared" si="17"/>
        <v>#DIV/0!</v>
      </c>
      <c r="I52" s="910">
        <v>5</v>
      </c>
      <c r="J52" s="885">
        <f t="shared" si="18"/>
        <v>0</v>
      </c>
      <c r="K52" s="886">
        <f t="shared" si="19"/>
        <v>0</v>
      </c>
      <c r="L52" s="887">
        <f t="shared" si="20"/>
        <v>3661.6000000000004</v>
      </c>
      <c r="M52" s="887">
        <f t="shared" si="21"/>
        <v>0</v>
      </c>
      <c r="N52" s="887">
        <f t="shared" si="22"/>
        <v>0</v>
      </c>
      <c r="O52" s="887">
        <f t="shared" si="23"/>
        <v>0</v>
      </c>
      <c r="P52" s="888">
        <f t="shared" si="24"/>
        <v>0</v>
      </c>
      <c r="Q52" s="888">
        <f t="shared" si="8"/>
        <v>0</v>
      </c>
      <c r="R52" s="906"/>
      <c r="S52" s="890"/>
      <c r="T52" s="831">
        <v>41</v>
      </c>
      <c r="U52" s="1450"/>
      <c r="V52" s="900" t="s">
        <v>50</v>
      </c>
      <c r="W52" s="893">
        <f t="shared" si="25"/>
        <v>0</v>
      </c>
      <c r="X52" s="893">
        <f t="shared" si="25"/>
        <v>0</v>
      </c>
      <c r="Y52" s="894" t="e">
        <f t="shared" si="26"/>
        <v>#DIV/0!</v>
      </c>
      <c r="Z52" s="894">
        <f t="shared" si="27"/>
        <v>5</v>
      </c>
      <c r="AA52" s="894">
        <f t="shared" si="27"/>
        <v>0</v>
      </c>
      <c r="AB52" s="901"/>
      <c r="AC52" s="895">
        <f t="shared" si="28"/>
        <v>0</v>
      </c>
      <c r="AD52" s="895">
        <f t="shared" si="28"/>
        <v>0</v>
      </c>
      <c r="AE52" s="896" t="e">
        <f t="shared" si="29"/>
        <v>#DIV/0!</v>
      </c>
      <c r="AF52" s="902"/>
      <c r="AG52" s="902"/>
      <c r="AH52" s="902"/>
      <c r="AI52" s="902"/>
      <c r="AJ52" s="902"/>
      <c r="AK52" s="902"/>
      <c r="AL52" s="902"/>
      <c r="AM52" s="902"/>
      <c r="AN52" s="902"/>
      <c r="AO52" s="902"/>
      <c r="AP52" s="902"/>
      <c r="AQ52" s="902"/>
      <c r="AR52" s="902"/>
      <c r="AS52" s="902"/>
      <c r="AT52" s="901"/>
      <c r="AU52" s="901"/>
      <c r="AV52" s="901"/>
      <c r="AW52" s="901"/>
      <c r="AX52" s="901"/>
      <c r="AY52" s="901"/>
      <c r="AZ52" s="901"/>
      <c r="BA52" s="901"/>
      <c r="BB52" s="901"/>
      <c r="BC52" s="901"/>
      <c r="BD52" s="895">
        <f t="shared" si="30"/>
        <v>0</v>
      </c>
      <c r="BE52" s="895">
        <f t="shared" si="31"/>
        <v>0</v>
      </c>
    </row>
    <row r="53" spans="1:57" ht="12" customHeight="1" x14ac:dyDescent="0.2">
      <c r="A53" s="840">
        <v>42</v>
      </c>
      <c r="B53" s="878">
        <v>0.5</v>
      </c>
      <c r="C53" s="879"/>
      <c r="D53" s="1454" t="s">
        <v>75</v>
      </c>
      <c r="E53" s="903" t="s">
        <v>278</v>
      </c>
      <c r="F53" s="905"/>
      <c r="G53" s="904"/>
      <c r="H53" s="883" t="e">
        <f t="shared" si="17"/>
        <v>#DIV/0!</v>
      </c>
      <c r="I53" s="910"/>
      <c r="J53" s="885">
        <f t="shared" si="18"/>
        <v>0</v>
      </c>
      <c r="K53" s="886">
        <f t="shared" si="19"/>
        <v>0</v>
      </c>
      <c r="L53" s="887">
        <f t="shared" si="20"/>
        <v>3980</v>
      </c>
      <c r="M53" s="887">
        <f t="shared" si="21"/>
        <v>0</v>
      </c>
      <c r="N53" s="887">
        <f t="shared" si="22"/>
        <v>0</v>
      </c>
      <c r="O53" s="887">
        <f t="shared" si="23"/>
        <v>0</v>
      </c>
      <c r="P53" s="888">
        <f t="shared" si="24"/>
        <v>0</v>
      </c>
      <c r="Q53" s="888">
        <f t="shared" si="8"/>
        <v>0</v>
      </c>
      <c r="R53" s="906"/>
      <c r="S53" s="890"/>
      <c r="T53" s="831">
        <v>42</v>
      </c>
      <c r="U53" s="1452" t="s">
        <v>75</v>
      </c>
      <c r="V53" s="900" t="s">
        <v>49</v>
      </c>
      <c r="W53" s="893">
        <f t="shared" si="25"/>
        <v>0</v>
      </c>
      <c r="X53" s="893">
        <f t="shared" si="25"/>
        <v>0</v>
      </c>
      <c r="Y53" s="894" t="e">
        <f t="shared" si="26"/>
        <v>#DIV/0!</v>
      </c>
      <c r="Z53" s="894">
        <f t="shared" si="27"/>
        <v>0</v>
      </c>
      <c r="AA53" s="894">
        <f t="shared" si="27"/>
        <v>0</v>
      </c>
      <c r="AB53" s="901"/>
      <c r="AC53" s="895">
        <f t="shared" si="28"/>
        <v>0</v>
      </c>
      <c r="AD53" s="895">
        <f t="shared" si="28"/>
        <v>0</v>
      </c>
      <c r="AE53" s="896" t="e">
        <f t="shared" si="29"/>
        <v>#DIV/0!</v>
      </c>
      <c r="AF53" s="902"/>
      <c r="AG53" s="902"/>
      <c r="AH53" s="902"/>
      <c r="AI53" s="902"/>
      <c r="AJ53" s="902"/>
      <c r="AK53" s="902"/>
      <c r="AL53" s="902"/>
      <c r="AM53" s="902"/>
      <c r="AN53" s="902"/>
      <c r="AO53" s="902"/>
      <c r="AP53" s="902"/>
      <c r="AQ53" s="902"/>
      <c r="AR53" s="902"/>
      <c r="AS53" s="902"/>
      <c r="AT53" s="901"/>
      <c r="AU53" s="901"/>
      <c r="AV53" s="901"/>
      <c r="AW53" s="901"/>
      <c r="AX53" s="901"/>
      <c r="AY53" s="901"/>
      <c r="AZ53" s="901"/>
      <c r="BA53" s="901"/>
      <c r="BB53" s="901"/>
      <c r="BC53" s="901"/>
      <c r="BD53" s="895">
        <f t="shared" si="30"/>
        <v>0</v>
      </c>
      <c r="BE53" s="895">
        <f t="shared" si="31"/>
        <v>0</v>
      </c>
    </row>
    <row r="54" spans="1:57" ht="12" customHeight="1" x14ac:dyDescent="0.2">
      <c r="A54" s="840">
        <v>43</v>
      </c>
      <c r="B54" s="878">
        <v>0.5</v>
      </c>
      <c r="C54" s="879"/>
      <c r="D54" s="1454"/>
      <c r="E54" s="903" t="s">
        <v>279</v>
      </c>
      <c r="F54" s="905"/>
      <c r="G54" s="904"/>
      <c r="H54" s="883" t="e">
        <f t="shared" si="17"/>
        <v>#DIV/0!</v>
      </c>
      <c r="I54" s="910"/>
      <c r="J54" s="885">
        <f t="shared" si="18"/>
        <v>0</v>
      </c>
      <c r="K54" s="886">
        <f t="shared" si="19"/>
        <v>0</v>
      </c>
      <c r="L54" s="887">
        <f t="shared" si="20"/>
        <v>3980</v>
      </c>
      <c r="M54" s="887">
        <f t="shared" si="21"/>
        <v>0</v>
      </c>
      <c r="N54" s="887">
        <f t="shared" si="22"/>
        <v>0</v>
      </c>
      <c r="O54" s="887">
        <f t="shared" si="23"/>
        <v>0</v>
      </c>
      <c r="P54" s="888">
        <f t="shared" si="24"/>
        <v>0</v>
      </c>
      <c r="Q54" s="888">
        <f t="shared" si="8"/>
        <v>0</v>
      </c>
      <c r="R54" s="906"/>
      <c r="S54" s="890"/>
      <c r="T54" s="831">
        <v>43</v>
      </c>
      <c r="U54" s="1452"/>
      <c r="V54" s="900" t="s">
        <v>50</v>
      </c>
      <c r="W54" s="893">
        <f t="shared" si="25"/>
        <v>0</v>
      </c>
      <c r="X54" s="893">
        <f t="shared" si="25"/>
        <v>0</v>
      </c>
      <c r="Y54" s="894" t="e">
        <f t="shared" si="26"/>
        <v>#DIV/0!</v>
      </c>
      <c r="Z54" s="894">
        <f t="shared" si="27"/>
        <v>0</v>
      </c>
      <c r="AA54" s="894">
        <f t="shared" si="27"/>
        <v>0</v>
      </c>
      <c r="AB54" s="901"/>
      <c r="AC54" s="895">
        <f t="shared" si="28"/>
        <v>0</v>
      </c>
      <c r="AD54" s="895">
        <f t="shared" si="28"/>
        <v>0</v>
      </c>
      <c r="AE54" s="896" t="e">
        <f t="shared" si="29"/>
        <v>#DIV/0!</v>
      </c>
      <c r="AF54" s="902"/>
      <c r="AG54" s="902"/>
      <c r="AH54" s="902"/>
      <c r="AI54" s="902"/>
      <c r="AJ54" s="902"/>
      <c r="AK54" s="902"/>
      <c r="AL54" s="902"/>
      <c r="AM54" s="902"/>
      <c r="AN54" s="902"/>
      <c r="AO54" s="902"/>
      <c r="AP54" s="902"/>
      <c r="AQ54" s="902"/>
      <c r="AR54" s="902"/>
      <c r="AS54" s="902"/>
      <c r="AT54" s="901"/>
      <c r="AU54" s="901"/>
      <c r="AV54" s="901"/>
      <c r="AW54" s="901"/>
      <c r="AX54" s="901"/>
      <c r="AY54" s="901"/>
      <c r="AZ54" s="901"/>
      <c r="BA54" s="901"/>
      <c r="BB54" s="901"/>
      <c r="BC54" s="901"/>
      <c r="BD54" s="895">
        <f t="shared" si="30"/>
        <v>0</v>
      </c>
      <c r="BE54" s="895">
        <f t="shared" si="31"/>
        <v>0</v>
      </c>
    </row>
    <row r="55" spans="1:57" ht="12" customHeight="1" x14ac:dyDescent="0.2">
      <c r="A55" s="840">
        <v>44</v>
      </c>
      <c r="B55" s="878">
        <v>1</v>
      </c>
      <c r="C55" s="909"/>
      <c r="D55" s="1449" t="s">
        <v>76</v>
      </c>
      <c r="E55" s="903" t="s">
        <v>278</v>
      </c>
      <c r="F55" s="942"/>
      <c r="G55" s="943"/>
      <c r="H55" s="883" t="e">
        <f t="shared" si="17"/>
        <v>#DIV/0!</v>
      </c>
      <c r="I55" s="899"/>
      <c r="J55" s="885">
        <f t="shared" si="18"/>
        <v>0</v>
      </c>
      <c r="K55" s="886">
        <f t="shared" si="19"/>
        <v>0</v>
      </c>
      <c r="L55" s="887">
        <f t="shared" si="20"/>
        <v>7960</v>
      </c>
      <c r="M55" s="887">
        <f t="shared" si="21"/>
        <v>0</v>
      </c>
      <c r="N55" s="887">
        <f t="shared" si="22"/>
        <v>0</v>
      </c>
      <c r="O55" s="887">
        <f t="shared" si="23"/>
        <v>0</v>
      </c>
      <c r="P55" s="888">
        <f t="shared" si="24"/>
        <v>0</v>
      </c>
      <c r="Q55" s="888">
        <f t="shared" si="8"/>
        <v>0</v>
      </c>
      <c r="R55" s="906"/>
      <c r="S55" s="890"/>
      <c r="T55" s="831">
        <v>44</v>
      </c>
      <c r="U55" s="1450" t="s">
        <v>76</v>
      </c>
      <c r="V55" s="900" t="s">
        <v>49</v>
      </c>
      <c r="W55" s="893">
        <f t="shared" si="25"/>
        <v>0</v>
      </c>
      <c r="X55" s="893">
        <f t="shared" si="25"/>
        <v>0</v>
      </c>
      <c r="Y55" s="894" t="e">
        <f t="shared" si="26"/>
        <v>#DIV/0!</v>
      </c>
      <c r="Z55" s="894">
        <f t="shared" si="27"/>
        <v>0</v>
      </c>
      <c r="AA55" s="894">
        <f t="shared" si="27"/>
        <v>0</v>
      </c>
      <c r="AB55" s="901"/>
      <c r="AC55" s="895">
        <f t="shared" si="28"/>
        <v>0</v>
      </c>
      <c r="AD55" s="895">
        <f t="shared" si="28"/>
        <v>0</v>
      </c>
      <c r="AE55" s="896" t="e">
        <f t="shared" si="29"/>
        <v>#DIV/0!</v>
      </c>
      <c r="AF55" s="902"/>
      <c r="AG55" s="902"/>
      <c r="AH55" s="902"/>
      <c r="AI55" s="902"/>
      <c r="AJ55" s="902"/>
      <c r="AK55" s="902"/>
      <c r="AL55" s="902"/>
      <c r="AM55" s="902"/>
      <c r="AN55" s="902"/>
      <c r="AO55" s="902"/>
      <c r="AP55" s="902"/>
      <c r="AQ55" s="902"/>
      <c r="AR55" s="902"/>
      <c r="AS55" s="902"/>
      <c r="AT55" s="901"/>
      <c r="AU55" s="901"/>
      <c r="AV55" s="901"/>
      <c r="AW55" s="901"/>
      <c r="AX55" s="901"/>
      <c r="AY55" s="901"/>
      <c r="AZ55" s="901"/>
      <c r="BA55" s="901"/>
      <c r="BB55" s="901"/>
      <c r="BC55" s="901"/>
      <c r="BD55" s="895">
        <f t="shared" si="30"/>
        <v>0</v>
      </c>
      <c r="BE55" s="895">
        <f t="shared" si="31"/>
        <v>0</v>
      </c>
    </row>
    <row r="56" spans="1:57" ht="12" customHeight="1" x14ac:dyDescent="0.2">
      <c r="A56" s="840">
        <v>45</v>
      </c>
      <c r="B56" s="878">
        <v>1</v>
      </c>
      <c r="C56" s="909"/>
      <c r="D56" s="1449"/>
      <c r="E56" s="903" t="s">
        <v>279</v>
      </c>
      <c r="F56" s="942"/>
      <c r="G56" s="943"/>
      <c r="H56" s="883" t="e">
        <f t="shared" si="17"/>
        <v>#DIV/0!</v>
      </c>
      <c r="I56" s="899"/>
      <c r="J56" s="885">
        <f t="shared" si="18"/>
        <v>0</v>
      </c>
      <c r="K56" s="886">
        <f t="shared" si="19"/>
        <v>0</v>
      </c>
      <c r="L56" s="887">
        <f t="shared" si="20"/>
        <v>7960</v>
      </c>
      <c r="M56" s="887">
        <f t="shared" si="21"/>
        <v>0</v>
      </c>
      <c r="N56" s="887">
        <f t="shared" si="22"/>
        <v>0</v>
      </c>
      <c r="O56" s="887">
        <f t="shared" si="23"/>
        <v>0</v>
      </c>
      <c r="P56" s="888">
        <f t="shared" si="24"/>
        <v>0</v>
      </c>
      <c r="Q56" s="888">
        <f t="shared" si="8"/>
        <v>0</v>
      </c>
      <c r="R56" s="906"/>
      <c r="S56" s="890"/>
      <c r="T56" s="831">
        <v>45</v>
      </c>
      <c r="U56" s="1450"/>
      <c r="V56" s="900" t="s">
        <v>50</v>
      </c>
      <c r="W56" s="893">
        <f t="shared" si="25"/>
        <v>0</v>
      </c>
      <c r="X56" s="893">
        <f t="shared" si="25"/>
        <v>0</v>
      </c>
      <c r="Y56" s="894" t="e">
        <f t="shared" si="26"/>
        <v>#DIV/0!</v>
      </c>
      <c r="Z56" s="894">
        <f t="shared" si="27"/>
        <v>0</v>
      </c>
      <c r="AA56" s="894">
        <f t="shared" si="27"/>
        <v>0</v>
      </c>
      <c r="AB56" s="901"/>
      <c r="AC56" s="895">
        <f t="shared" si="28"/>
        <v>0</v>
      </c>
      <c r="AD56" s="895">
        <f t="shared" si="28"/>
        <v>0</v>
      </c>
      <c r="AE56" s="896" t="e">
        <f t="shared" si="29"/>
        <v>#DIV/0!</v>
      </c>
      <c r="AF56" s="902"/>
      <c r="AG56" s="902"/>
      <c r="AH56" s="902"/>
      <c r="AI56" s="902"/>
      <c r="AJ56" s="902"/>
      <c r="AK56" s="902"/>
      <c r="AL56" s="902"/>
      <c r="AM56" s="902"/>
      <c r="AN56" s="902"/>
      <c r="AO56" s="902"/>
      <c r="AP56" s="902"/>
      <c r="AQ56" s="902"/>
      <c r="AR56" s="902"/>
      <c r="AS56" s="902"/>
      <c r="AT56" s="901"/>
      <c r="AU56" s="901"/>
      <c r="AV56" s="901"/>
      <c r="AW56" s="901"/>
      <c r="AX56" s="901"/>
      <c r="AY56" s="901"/>
      <c r="AZ56" s="901"/>
      <c r="BA56" s="901"/>
      <c r="BB56" s="901"/>
      <c r="BC56" s="901"/>
      <c r="BD56" s="895">
        <f t="shared" si="30"/>
        <v>0</v>
      </c>
      <c r="BE56" s="895">
        <f t="shared" si="31"/>
        <v>0</v>
      </c>
    </row>
    <row r="57" spans="1:57" ht="13.5" customHeight="1" x14ac:dyDescent="0.2">
      <c r="A57" s="840">
        <v>46</v>
      </c>
      <c r="B57" s="878">
        <v>1</v>
      </c>
      <c r="C57" s="879"/>
      <c r="D57" s="907" t="s">
        <v>77</v>
      </c>
      <c r="E57" s="880" t="s">
        <v>78</v>
      </c>
      <c r="F57" s="942"/>
      <c r="G57" s="943"/>
      <c r="H57" s="883" t="e">
        <f t="shared" si="17"/>
        <v>#DIV/0!</v>
      </c>
      <c r="I57" s="899"/>
      <c r="J57" s="885">
        <f t="shared" si="18"/>
        <v>0</v>
      </c>
      <c r="K57" s="886">
        <f t="shared" ref="K57:K67" si="32">J57*B57</f>
        <v>0</v>
      </c>
      <c r="L57" s="887">
        <f t="shared" si="20"/>
        <v>7960</v>
      </c>
      <c r="M57" s="887">
        <f t="shared" si="21"/>
        <v>0</v>
      </c>
      <c r="N57" s="887">
        <f t="shared" si="22"/>
        <v>0</v>
      </c>
      <c r="O57" s="887">
        <f t="shared" si="23"/>
        <v>0</v>
      </c>
      <c r="P57" s="888">
        <f t="shared" si="24"/>
        <v>0</v>
      </c>
      <c r="Q57" s="888">
        <f t="shared" si="8"/>
        <v>0</v>
      </c>
      <c r="R57" s="906"/>
      <c r="S57" s="890"/>
      <c r="T57" s="831">
        <v>46</v>
      </c>
      <c r="U57" s="908" t="s">
        <v>77</v>
      </c>
      <c r="V57" s="900" t="s">
        <v>78</v>
      </c>
      <c r="W57" s="893">
        <f t="shared" si="25"/>
        <v>0</v>
      </c>
      <c r="X57" s="893">
        <f t="shared" si="25"/>
        <v>0</v>
      </c>
      <c r="Y57" s="894" t="e">
        <f t="shared" si="26"/>
        <v>#DIV/0!</v>
      </c>
      <c r="Z57" s="894">
        <f t="shared" si="27"/>
        <v>0</v>
      </c>
      <c r="AA57" s="894">
        <f t="shared" si="27"/>
        <v>0</v>
      </c>
      <c r="AB57" s="901"/>
      <c r="AC57" s="895">
        <f t="shared" si="28"/>
        <v>0</v>
      </c>
      <c r="AD57" s="895">
        <f t="shared" si="28"/>
        <v>0</v>
      </c>
      <c r="AE57" s="896" t="e">
        <f t="shared" si="29"/>
        <v>#DIV/0!</v>
      </c>
      <c r="AF57" s="902"/>
      <c r="AG57" s="902"/>
      <c r="AH57" s="902"/>
      <c r="AI57" s="902"/>
      <c r="AJ57" s="902"/>
      <c r="AK57" s="902"/>
      <c r="AL57" s="902"/>
      <c r="AM57" s="902"/>
      <c r="AN57" s="902"/>
      <c r="AO57" s="902"/>
      <c r="AP57" s="902"/>
      <c r="AQ57" s="902"/>
      <c r="AR57" s="902"/>
      <c r="AS57" s="902"/>
      <c r="AT57" s="901"/>
      <c r="AU57" s="901"/>
      <c r="AV57" s="901"/>
      <c r="AW57" s="901"/>
      <c r="AX57" s="901"/>
      <c r="AY57" s="901"/>
      <c r="AZ57" s="901"/>
      <c r="BA57" s="901"/>
      <c r="BB57" s="901"/>
      <c r="BC57" s="901"/>
      <c r="BD57" s="895">
        <f t="shared" si="30"/>
        <v>0</v>
      </c>
      <c r="BE57" s="895">
        <f t="shared" si="31"/>
        <v>0</v>
      </c>
    </row>
    <row r="58" spans="1:57" ht="12" customHeight="1" x14ac:dyDescent="0.2">
      <c r="A58" s="840">
        <v>47</v>
      </c>
      <c r="B58" s="878">
        <v>2</v>
      </c>
      <c r="C58" s="879"/>
      <c r="D58" s="1454" t="s">
        <v>79</v>
      </c>
      <c r="E58" s="903" t="s">
        <v>278</v>
      </c>
      <c r="F58" s="942"/>
      <c r="G58" s="943"/>
      <c r="H58" s="883" t="e">
        <f t="shared" si="17"/>
        <v>#DIV/0!</v>
      </c>
      <c r="I58" s="899"/>
      <c r="J58" s="885">
        <f t="shared" si="18"/>
        <v>0</v>
      </c>
      <c r="K58" s="886">
        <f t="shared" si="32"/>
        <v>0</v>
      </c>
      <c r="L58" s="887">
        <f t="shared" si="20"/>
        <v>15920</v>
      </c>
      <c r="M58" s="887">
        <f t="shared" si="21"/>
        <v>0</v>
      </c>
      <c r="N58" s="887">
        <f t="shared" si="22"/>
        <v>0</v>
      </c>
      <c r="O58" s="887">
        <f t="shared" si="23"/>
        <v>0</v>
      </c>
      <c r="P58" s="888">
        <f t="shared" si="24"/>
        <v>0</v>
      </c>
      <c r="Q58" s="888">
        <f t="shared" si="8"/>
        <v>0</v>
      </c>
      <c r="R58" s="906"/>
      <c r="S58" s="890"/>
      <c r="T58" s="831">
        <v>47</v>
      </c>
      <c r="U58" s="1452" t="s">
        <v>79</v>
      </c>
      <c r="V58" s="900" t="s">
        <v>49</v>
      </c>
      <c r="W58" s="893">
        <f t="shared" si="25"/>
        <v>0</v>
      </c>
      <c r="X58" s="893">
        <f t="shared" si="25"/>
        <v>0</v>
      </c>
      <c r="Y58" s="894" t="e">
        <f t="shared" si="26"/>
        <v>#DIV/0!</v>
      </c>
      <c r="Z58" s="894">
        <f t="shared" si="27"/>
        <v>0</v>
      </c>
      <c r="AA58" s="894">
        <f t="shared" si="27"/>
        <v>0</v>
      </c>
      <c r="AB58" s="901"/>
      <c r="AC58" s="895">
        <f t="shared" si="28"/>
        <v>0</v>
      </c>
      <c r="AD58" s="895">
        <f t="shared" si="28"/>
        <v>0</v>
      </c>
      <c r="AE58" s="896" t="e">
        <f t="shared" si="29"/>
        <v>#DIV/0!</v>
      </c>
      <c r="AF58" s="902"/>
      <c r="AG58" s="902"/>
      <c r="AH58" s="902"/>
      <c r="AI58" s="902"/>
      <c r="AJ58" s="902"/>
      <c r="AK58" s="902"/>
      <c r="AL58" s="902"/>
      <c r="AM58" s="902"/>
      <c r="AN58" s="902"/>
      <c r="AO58" s="902"/>
      <c r="AP58" s="902"/>
      <c r="AQ58" s="902"/>
      <c r="AR58" s="902"/>
      <c r="AS58" s="902"/>
      <c r="AT58" s="902"/>
      <c r="AU58" s="901"/>
      <c r="AV58" s="902"/>
      <c r="AW58" s="901"/>
      <c r="AX58" s="902"/>
      <c r="AY58" s="901"/>
      <c r="AZ58" s="902"/>
      <c r="BA58" s="901"/>
      <c r="BB58" s="902"/>
      <c r="BC58" s="901"/>
      <c r="BD58" s="895">
        <f t="shared" si="30"/>
        <v>0</v>
      </c>
      <c r="BE58" s="895">
        <f t="shared" si="31"/>
        <v>0</v>
      </c>
    </row>
    <row r="59" spans="1:57" ht="12" customHeight="1" x14ac:dyDescent="0.2">
      <c r="A59" s="840">
        <v>48</v>
      </c>
      <c r="B59" s="878">
        <v>2</v>
      </c>
      <c r="C59" s="879"/>
      <c r="D59" s="1454"/>
      <c r="E59" s="903" t="s">
        <v>279</v>
      </c>
      <c r="F59" s="942"/>
      <c r="G59" s="943"/>
      <c r="H59" s="883" t="e">
        <f t="shared" si="17"/>
        <v>#DIV/0!</v>
      </c>
      <c r="I59" s="899"/>
      <c r="J59" s="885">
        <f t="shared" si="18"/>
        <v>0</v>
      </c>
      <c r="K59" s="886">
        <f t="shared" si="32"/>
        <v>0</v>
      </c>
      <c r="L59" s="887">
        <f t="shared" si="20"/>
        <v>15920</v>
      </c>
      <c r="M59" s="887">
        <f t="shared" si="21"/>
        <v>0</v>
      </c>
      <c r="N59" s="887">
        <f t="shared" si="22"/>
        <v>0</v>
      </c>
      <c r="O59" s="887">
        <f t="shared" si="23"/>
        <v>0</v>
      </c>
      <c r="P59" s="888">
        <f t="shared" si="24"/>
        <v>0</v>
      </c>
      <c r="Q59" s="888">
        <f t="shared" si="8"/>
        <v>0</v>
      </c>
      <c r="R59" s="906"/>
      <c r="S59" s="890"/>
      <c r="T59" s="831">
        <v>48</v>
      </c>
      <c r="U59" s="1452"/>
      <c r="V59" s="900" t="s">
        <v>50</v>
      </c>
      <c r="W59" s="893">
        <f t="shared" si="25"/>
        <v>0</v>
      </c>
      <c r="X59" s="893">
        <f t="shared" si="25"/>
        <v>0</v>
      </c>
      <c r="Y59" s="894" t="e">
        <f t="shared" si="26"/>
        <v>#DIV/0!</v>
      </c>
      <c r="Z59" s="894">
        <f t="shared" si="27"/>
        <v>0</v>
      </c>
      <c r="AA59" s="894">
        <f t="shared" si="27"/>
        <v>0</v>
      </c>
      <c r="AB59" s="901"/>
      <c r="AC59" s="895">
        <f t="shared" si="28"/>
        <v>0</v>
      </c>
      <c r="AD59" s="895">
        <f t="shared" si="28"/>
        <v>0</v>
      </c>
      <c r="AE59" s="896" t="e">
        <f t="shared" si="29"/>
        <v>#DIV/0!</v>
      </c>
      <c r="AF59" s="902"/>
      <c r="AG59" s="902"/>
      <c r="AH59" s="902"/>
      <c r="AI59" s="902"/>
      <c r="AJ59" s="902"/>
      <c r="AK59" s="902"/>
      <c r="AL59" s="902"/>
      <c r="AM59" s="902"/>
      <c r="AN59" s="902"/>
      <c r="AO59" s="902"/>
      <c r="AP59" s="902"/>
      <c r="AQ59" s="902"/>
      <c r="AR59" s="902"/>
      <c r="AS59" s="902"/>
      <c r="AT59" s="901"/>
      <c r="AU59" s="901"/>
      <c r="AV59" s="901"/>
      <c r="AW59" s="901"/>
      <c r="AX59" s="901"/>
      <c r="AY59" s="901"/>
      <c r="AZ59" s="901"/>
      <c r="BA59" s="901"/>
      <c r="BB59" s="901"/>
      <c r="BC59" s="901"/>
      <c r="BD59" s="895">
        <f t="shared" si="30"/>
        <v>0</v>
      </c>
      <c r="BE59" s="895">
        <f t="shared" si="31"/>
        <v>0</v>
      </c>
    </row>
    <row r="60" spans="1:57" ht="12" customHeight="1" x14ac:dyDescent="0.2">
      <c r="A60" s="840">
        <v>49</v>
      </c>
      <c r="B60" s="878">
        <v>2</v>
      </c>
      <c r="C60" s="879"/>
      <c r="D60" s="1449" t="s">
        <v>80</v>
      </c>
      <c r="E60" s="903" t="s">
        <v>278</v>
      </c>
      <c r="F60" s="942"/>
      <c r="G60" s="943"/>
      <c r="H60" s="883" t="e">
        <f t="shared" si="17"/>
        <v>#DIV/0!</v>
      </c>
      <c r="I60" s="899"/>
      <c r="J60" s="885">
        <f t="shared" si="18"/>
        <v>0</v>
      </c>
      <c r="K60" s="886">
        <f t="shared" si="32"/>
        <v>0</v>
      </c>
      <c r="L60" s="887">
        <f t="shared" si="20"/>
        <v>15920</v>
      </c>
      <c r="M60" s="887">
        <f t="shared" si="21"/>
        <v>0</v>
      </c>
      <c r="N60" s="887">
        <f t="shared" si="22"/>
        <v>0</v>
      </c>
      <c r="O60" s="887">
        <f t="shared" si="23"/>
        <v>0</v>
      </c>
      <c r="P60" s="888">
        <f t="shared" si="24"/>
        <v>0</v>
      </c>
      <c r="Q60" s="888">
        <f t="shared" si="8"/>
        <v>0</v>
      </c>
      <c r="R60" s="906"/>
      <c r="S60" s="890"/>
      <c r="T60" s="831">
        <v>49</v>
      </c>
      <c r="U60" s="1450" t="s">
        <v>80</v>
      </c>
      <c r="V60" s="900" t="s">
        <v>49</v>
      </c>
      <c r="W60" s="893">
        <f t="shared" si="25"/>
        <v>0</v>
      </c>
      <c r="X60" s="893">
        <f t="shared" si="25"/>
        <v>0</v>
      </c>
      <c r="Y60" s="894" t="e">
        <f t="shared" si="26"/>
        <v>#DIV/0!</v>
      </c>
      <c r="Z60" s="894">
        <f t="shared" si="27"/>
        <v>0</v>
      </c>
      <c r="AA60" s="894">
        <f t="shared" si="27"/>
        <v>0</v>
      </c>
      <c r="AB60" s="901"/>
      <c r="AC60" s="895">
        <f t="shared" si="28"/>
        <v>0</v>
      </c>
      <c r="AD60" s="895">
        <f t="shared" si="28"/>
        <v>0</v>
      </c>
      <c r="AE60" s="896" t="e">
        <f t="shared" si="29"/>
        <v>#DIV/0!</v>
      </c>
      <c r="AF60" s="902"/>
      <c r="AG60" s="902"/>
      <c r="AH60" s="902"/>
      <c r="AI60" s="902"/>
      <c r="AJ60" s="902"/>
      <c r="AK60" s="902"/>
      <c r="AL60" s="902"/>
      <c r="AM60" s="902"/>
      <c r="AN60" s="902"/>
      <c r="AO60" s="902"/>
      <c r="AP60" s="902"/>
      <c r="AQ60" s="902"/>
      <c r="AR60" s="902"/>
      <c r="AS60" s="902"/>
      <c r="AT60" s="901"/>
      <c r="AU60" s="901"/>
      <c r="AV60" s="901"/>
      <c r="AW60" s="901"/>
      <c r="AX60" s="901"/>
      <c r="AY60" s="901"/>
      <c r="AZ60" s="901"/>
      <c r="BA60" s="901"/>
      <c r="BB60" s="901"/>
      <c r="BC60" s="901"/>
      <c r="BD60" s="895">
        <f t="shared" si="30"/>
        <v>0</v>
      </c>
      <c r="BE60" s="895">
        <f t="shared" si="31"/>
        <v>0</v>
      </c>
    </row>
    <row r="61" spans="1:57" ht="12" customHeight="1" x14ac:dyDescent="0.2">
      <c r="A61" s="840">
        <v>50</v>
      </c>
      <c r="B61" s="878">
        <v>1</v>
      </c>
      <c r="C61" s="879"/>
      <c r="D61" s="1449"/>
      <c r="E61" s="903" t="s">
        <v>279</v>
      </c>
      <c r="F61" s="942"/>
      <c r="G61" s="943"/>
      <c r="H61" s="883" t="e">
        <f t="shared" si="17"/>
        <v>#DIV/0!</v>
      </c>
      <c r="I61" s="899"/>
      <c r="J61" s="885">
        <f t="shared" si="18"/>
        <v>0</v>
      </c>
      <c r="K61" s="886">
        <f t="shared" si="32"/>
        <v>0</v>
      </c>
      <c r="L61" s="887">
        <f t="shared" si="20"/>
        <v>7960</v>
      </c>
      <c r="M61" s="887">
        <f t="shared" si="21"/>
        <v>0</v>
      </c>
      <c r="N61" s="887">
        <f t="shared" si="22"/>
        <v>0</v>
      </c>
      <c r="O61" s="887">
        <f t="shared" si="23"/>
        <v>0</v>
      </c>
      <c r="P61" s="888">
        <f t="shared" si="24"/>
        <v>0</v>
      </c>
      <c r="Q61" s="888">
        <f t="shared" si="8"/>
        <v>0</v>
      </c>
      <c r="R61" s="906"/>
      <c r="S61" s="890"/>
      <c r="T61" s="831">
        <v>50</v>
      </c>
      <c r="U61" s="1450"/>
      <c r="V61" s="900" t="s">
        <v>50</v>
      </c>
      <c r="W61" s="893">
        <f t="shared" si="25"/>
        <v>0</v>
      </c>
      <c r="X61" s="893">
        <f t="shared" si="25"/>
        <v>0</v>
      </c>
      <c r="Y61" s="894" t="e">
        <f t="shared" si="26"/>
        <v>#DIV/0!</v>
      </c>
      <c r="Z61" s="894">
        <f t="shared" si="27"/>
        <v>0</v>
      </c>
      <c r="AA61" s="894">
        <f t="shared" si="27"/>
        <v>0</v>
      </c>
      <c r="AB61" s="901"/>
      <c r="AC61" s="895">
        <f t="shared" si="28"/>
        <v>0</v>
      </c>
      <c r="AD61" s="895">
        <f t="shared" si="28"/>
        <v>0</v>
      </c>
      <c r="AE61" s="896" t="e">
        <f t="shared" si="29"/>
        <v>#DIV/0!</v>
      </c>
      <c r="AF61" s="902"/>
      <c r="AG61" s="902"/>
      <c r="AH61" s="902"/>
      <c r="AI61" s="902"/>
      <c r="AJ61" s="902"/>
      <c r="AK61" s="902"/>
      <c r="AL61" s="902"/>
      <c r="AM61" s="902"/>
      <c r="AN61" s="902"/>
      <c r="AO61" s="902"/>
      <c r="AP61" s="902"/>
      <c r="AQ61" s="902"/>
      <c r="AR61" s="902"/>
      <c r="AS61" s="902"/>
      <c r="AT61" s="901"/>
      <c r="AU61" s="901"/>
      <c r="AV61" s="901"/>
      <c r="AW61" s="901"/>
      <c r="AX61" s="901"/>
      <c r="AY61" s="901"/>
      <c r="AZ61" s="901"/>
      <c r="BA61" s="901"/>
      <c r="BB61" s="901"/>
      <c r="BC61" s="901"/>
      <c r="BD61" s="895">
        <f t="shared" si="30"/>
        <v>0</v>
      </c>
      <c r="BE61" s="895">
        <f t="shared" si="31"/>
        <v>0</v>
      </c>
    </row>
    <row r="62" spans="1:57" ht="12" customHeight="1" x14ac:dyDescent="0.2">
      <c r="A62" s="840">
        <v>51</v>
      </c>
      <c r="B62" s="878">
        <v>0.33</v>
      </c>
      <c r="C62" s="879"/>
      <c r="D62" s="1449" t="s">
        <v>81</v>
      </c>
      <c r="E62" s="903" t="s">
        <v>278</v>
      </c>
      <c r="F62" s="942"/>
      <c r="G62" s="943"/>
      <c r="H62" s="883" t="e">
        <f t="shared" si="17"/>
        <v>#DIV/0!</v>
      </c>
      <c r="I62" s="899"/>
      <c r="J62" s="885">
        <f t="shared" si="18"/>
        <v>0</v>
      </c>
      <c r="K62" s="886">
        <f t="shared" si="32"/>
        <v>0</v>
      </c>
      <c r="L62" s="887">
        <f t="shared" si="20"/>
        <v>2626.8</v>
      </c>
      <c r="M62" s="887">
        <f t="shared" si="21"/>
        <v>0</v>
      </c>
      <c r="N62" s="887">
        <f t="shared" si="22"/>
        <v>0</v>
      </c>
      <c r="O62" s="887">
        <f t="shared" si="23"/>
        <v>0</v>
      </c>
      <c r="P62" s="888">
        <f t="shared" si="24"/>
        <v>0</v>
      </c>
      <c r="Q62" s="888">
        <f t="shared" si="8"/>
        <v>0</v>
      </c>
      <c r="R62" s="906"/>
      <c r="S62" s="890"/>
      <c r="T62" s="831">
        <v>51</v>
      </c>
      <c r="U62" s="1450" t="s">
        <v>81</v>
      </c>
      <c r="V62" s="900" t="s">
        <v>49</v>
      </c>
      <c r="W62" s="893">
        <f t="shared" si="25"/>
        <v>0</v>
      </c>
      <c r="X62" s="893">
        <f t="shared" si="25"/>
        <v>0</v>
      </c>
      <c r="Y62" s="894" t="e">
        <f t="shared" si="26"/>
        <v>#DIV/0!</v>
      </c>
      <c r="Z62" s="894">
        <f t="shared" si="27"/>
        <v>0</v>
      </c>
      <c r="AA62" s="894">
        <f t="shared" si="27"/>
        <v>0</v>
      </c>
      <c r="AB62" s="901"/>
      <c r="AC62" s="895">
        <f t="shared" si="28"/>
        <v>0</v>
      </c>
      <c r="AD62" s="895">
        <f t="shared" si="28"/>
        <v>0</v>
      </c>
      <c r="AE62" s="896" t="e">
        <f t="shared" si="29"/>
        <v>#DIV/0!</v>
      </c>
      <c r="AF62" s="902"/>
      <c r="AG62" s="902"/>
      <c r="AH62" s="902"/>
      <c r="AI62" s="902"/>
      <c r="AJ62" s="902"/>
      <c r="AK62" s="902"/>
      <c r="AL62" s="902"/>
      <c r="AM62" s="902"/>
      <c r="AN62" s="902"/>
      <c r="AO62" s="902"/>
      <c r="AP62" s="902"/>
      <c r="AQ62" s="902"/>
      <c r="AR62" s="902"/>
      <c r="AS62" s="902"/>
      <c r="AT62" s="902"/>
      <c r="AU62" s="901"/>
      <c r="AV62" s="902"/>
      <c r="AW62" s="901"/>
      <c r="AX62" s="902"/>
      <c r="AY62" s="901"/>
      <c r="AZ62" s="902"/>
      <c r="BA62" s="901"/>
      <c r="BB62" s="902"/>
      <c r="BC62" s="901"/>
      <c r="BD62" s="895">
        <f t="shared" si="30"/>
        <v>0</v>
      </c>
      <c r="BE62" s="895">
        <f t="shared" si="31"/>
        <v>0</v>
      </c>
    </row>
    <row r="63" spans="1:57" ht="12" customHeight="1" x14ac:dyDescent="0.2">
      <c r="A63" s="840">
        <v>52</v>
      </c>
      <c r="B63" s="878">
        <v>0.33</v>
      </c>
      <c r="C63" s="879"/>
      <c r="D63" s="1449"/>
      <c r="E63" s="903" t="s">
        <v>279</v>
      </c>
      <c r="F63" s="942"/>
      <c r="G63" s="943"/>
      <c r="H63" s="883" t="e">
        <f t="shared" si="17"/>
        <v>#DIV/0!</v>
      </c>
      <c r="I63" s="899"/>
      <c r="J63" s="885">
        <f t="shared" si="18"/>
        <v>0</v>
      </c>
      <c r="K63" s="886">
        <f t="shared" si="32"/>
        <v>0</v>
      </c>
      <c r="L63" s="887">
        <f t="shared" si="20"/>
        <v>2626.8</v>
      </c>
      <c r="M63" s="887">
        <f t="shared" si="21"/>
        <v>0</v>
      </c>
      <c r="N63" s="887">
        <f t="shared" si="22"/>
        <v>0</v>
      </c>
      <c r="O63" s="887">
        <f t="shared" si="23"/>
        <v>0</v>
      </c>
      <c r="P63" s="888">
        <f t="shared" si="24"/>
        <v>0</v>
      </c>
      <c r="Q63" s="888">
        <f t="shared" si="8"/>
        <v>0</v>
      </c>
      <c r="R63" s="906"/>
      <c r="S63" s="890"/>
      <c r="T63" s="831">
        <v>52</v>
      </c>
      <c r="U63" s="1450"/>
      <c r="V63" s="900" t="s">
        <v>50</v>
      </c>
      <c r="W63" s="893">
        <f t="shared" si="25"/>
        <v>0</v>
      </c>
      <c r="X63" s="893">
        <f t="shared" si="25"/>
        <v>0</v>
      </c>
      <c r="Y63" s="894" t="e">
        <f t="shared" si="26"/>
        <v>#DIV/0!</v>
      </c>
      <c r="Z63" s="894">
        <f t="shared" si="27"/>
        <v>0</v>
      </c>
      <c r="AA63" s="894">
        <f t="shared" si="27"/>
        <v>0</v>
      </c>
      <c r="AB63" s="901"/>
      <c r="AC63" s="895">
        <f t="shared" si="28"/>
        <v>0</v>
      </c>
      <c r="AD63" s="895">
        <f t="shared" si="28"/>
        <v>0</v>
      </c>
      <c r="AE63" s="896" t="e">
        <f t="shared" si="29"/>
        <v>#DIV/0!</v>
      </c>
      <c r="AF63" s="902"/>
      <c r="AG63" s="902"/>
      <c r="AH63" s="902"/>
      <c r="AI63" s="902"/>
      <c r="AJ63" s="902"/>
      <c r="AK63" s="902"/>
      <c r="AL63" s="902"/>
      <c r="AM63" s="902"/>
      <c r="AN63" s="902"/>
      <c r="AO63" s="902"/>
      <c r="AP63" s="902"/>
      <c r="AQ63" s="902"/>
      <c r="AR63" s="902"/>
      <c r="AS63" s="902"/>
      <c r="AT63" s="901"/>
      <c r="AU63" s="901"/>
      <c r="AV63" s="901"/>
      <c r="AW63" s="901"/>
      <c r="AX63" s="901"/>
      <c r="AY63" s="901"/>
      <c r="AZ63" s="901"/>
      <c r="BA63" s="901"/>
      <c r="BB63" s="901"/>
      <c r="BC63" s="901"/>
      <c r="BD63" s="895">
        <f t="shared" si="30"/>
        <v>0</v>
      </c>
      <c r="BE63" s="895">
        <f t="shared" si="31"/>
        <v>0</v>
      </c>
    </row>
    <row r="64" spans="1:57" ht="15" customHeight="1" x14ac:dyDescent="0.2">
      <c r="A64" s="840">
        <v>53</v>
      </c>
      <c r="B64" s="878">
        <v>0.33</v>
      </c>
      <c r="C64" s="879"/>
      <c r="D64" s="1453" t="s">
        <v>82</v>
      </c>
      <c r="E64" s="903" t="s">
        <v>278</v>
      </c>
      <c r="F64" s="940"/>
      <c r="G64" s="941"/>
      <c r="H64" s="883" t="e">
        <f t="shared" si="17"/>
        <v>#DIV/0!</v>
      </c>
      <c r="I64" s="899"/>
      <c r="J64" s="885">
        <f t="shared" si="18"/>
        <v>0</v>
      </c>
      <c r="K64" s="886">
        <f t="shared" si="32"/>
        <v>0</v>
      </c>
      <c r="L64" s="887">
        <f t="shared" si="20"/>
        <v>2626.8</v>
      </c>
      <c r="M64" s="887">
        <f t="shared" si="21"/>
        <v>0</v>
      </c>
      <c r="N64" s="887">
        <f t="shared" si="22"/>
        <v>0</v>
      </c>
      <c r="O64" s="887">
        <f t="shared" si="23"/>
        <v>0</v>
      </c>
      <c r="P64" s="888">
        <f t="shared" si="24"/>
        <v>0</v>
      </c>
      <c r="Q64" s="888">
        <f t="shared" si="8"/>
        <v>0</v>
      </c>
      <c r="R64" s="906"/>
      <c r="S64" s="890"/>
      <c r="T64" s="831">
        <v>53</v>
      </c>
      <c r="U64" s="1450" t="s">
        <v>82</v>
      </c>
      <c r="V64" s="900" t="s">
        <v>49</v>
      </c>
      <c r="W64" s="893">
        <f t="shared" si="25"/>
        <v>0</v>
      </c>
      <c r="X64" s="893">
        <f t="shared" si="25"/>
        <v>0</v>
      </c>
      <c r="Y64" s="894" t="e">
        <f t="shared" si="26"/>
        <v>#DIV/0!</v>
      </c>
      <c r="Z64" s="894">
        <f t="shared" si="27"/>
        <v>0</v>
      </c>
      <c r="AA64" s="894">
        <f t="shared" si="27"/>
        <v>0</v>
      </c>
      <c r="AB64" s="901"/>
      <c r="AC64" s="895">
        <f t="shared" si="28"/>
        <v>0</v>
      </c>
      <c r="AD64" s="895">
        <f t="shared" si="28"/>
        <v>0</v>
      </c>
      <c r="AE64" s="896" t="e">
        <f t="shared" si="29"/>
        <v>#DIV/0!</v>
      </c>
      <c r="AF64" s="902"/>
      <c r="AG64" s="902"/>
      <c r="AH64" s="902"/>
      <c r="AI64" s="902"/>
      <c r="AJ64" s="902"/>
      <c r="AK64" s="902"/>
      <c r="AL64" s="902"/>
      <c r="AM64" s="902"/>
      <c r="AN64" s="902"/>
      <c r="AO64" s="902"/>
      <c r="AP64" s="902"/>
      <c r="AQ64" s="902"/>
      <c r="AR64" s="902"/>
      <c r="AS64" s="902"/>
      <c r="AT64" s="901"/>
      <c r="AU64" s="901"/>
      <c r="AV64" s="901"/>
      <c r="AW64" s="901"/>
      <c r="AX64" s="901"/>
      <c r="AY64" s="901"/>
      <c r="AZ64" s="901"/>
      <c r="BA64" s="901"/>
      <c r="BB64" s="901"/>
      <c r="BC64" s="901"/>
      <c r="BD64" s="895">
        <f t="shared" si="30"/>
        <v>0</v>
      </c>
      <c r="BE64" s="895">
        <f t="shared" si="31"/>
        <v>0</v>
      </c>
    </row>
    <row r="65" spans="1:57" ht="14.25" customHeight="1" x14ac:dyDescent="0.2">
      <c r="A65" s="840">
        <v>54</v>
      </c>
      <c r="B65" s="878">
        <v>0.33</v>
      </c>
      <c r="C65" s="879"/>
      <c r="D65" s="1453"/>
      <c r="E65" s="903" t="s">
        <v>279</v>
      </c>
      <c r="F65" s="940"/>
      <c r="G65" s="941"/>
      <c r="H65" s="883" t="e">
        <f t="shared" si="17"/>
        <v>#DIV/0!</v>
      </c>
      <c r="I65" s="899"/>
      <c r="J65" s="885">
        <f t="shared" si="18"/>
        <v>0</v>
      </c>
      <c r="K65" s="886">
        <f t="shared" si="32"/>
        <v>0</v>
      </c>
      <c r="L65" s="887">
        <f t="shared" si="20"/>
        <v>2626.8</v>
      </c>
      <c r="M65" s="887">
        <f t="shared" si="21"/>
        <v>0</v>
      </c>
      <c r="N65" s="887">
        <f t="shared" si="22"/>
        <v>0</v>
      </c>
      <c r="O65" s="887">
        <f t="shared" si="23"/>
        <v>0</v>
      </c>
      <c r="P65" s="888">
        <f t="shared" si="24"/>
        <v>0</v>
      </c>
      <c r="Q65" s="888">
        <f t="shared" si="8"/>
        <v>0</v>
      </c>
      <c r="R65" s="906"/>
      <c r="S65" s="890"/>
      <c r="T65" s="831">
        <v>54</v>
      </c>
      <c r="U65" s="1450"/>
      <c r="V65" s="900" t="s">
        <v>50</v>
      </c>
      <c r="W65" s="893">
        <f t="shared" si="25"/>
        <v>0</v>
      </c>
      <c r="X65" s="893">
        <f t="shared" si="25"/>
        <v>0</v>
      </c>
      <c r="Y65" s="894" t="e">
        <f t="shared" si="26"/>
        <v>#DIV/0!</v>
      </c>
      <c r="Z65" s="894">
        <f t="shared" si="27"/>
        <v>0</v>
      </c>
      <c r="AA65" s="894">
        <f t="shared" si="27"/>
        <v>0</v>
      </c>
      <c r="AB65" s="901"/>
      <c r="AC65" s="895">
        <f t="shared" si="28"/>
        <v>0</v>
      </c>
      <c r="AD65" s="895">
        <f t="shared" si="28"/>
        <v>0</v>
      </c>
      <c r="AE65" s="896" t="e">
        <f t="shared" si="29"/>
        <v>#DIV/0!</v>
      </c>
      <c r="AF65" s="902"/>
      <c r="AG65" s="902"/>
      <c r="AH65" s="902"/>
      <c r="AI65" s="902"/>
      <c r="AJ65" s="902"/>
      <c r="AK65" s="902"/>
      <c r="AL65" s="902"/>
      <c r="AM65" s="902"/>
      <c r="AN65" s="902"/>
      <c r="AO65" s="902"/>
      <c r="AP65" s="902"/>
      <c r="AQ65" s="902"/>
      <c r="AR65" s="902"/>
      <c r="AS65" s="902"/>
      <c r="AT65" s="901"/>
      <c r="AU65" s="901"/>
      <c r="AV65" s="901"/>
      <c r="AW65" s="901"/>
      <c r="AX65" s="901"/>
      <c r="AY65" s="901"/>
      <c r="AZ65" s="901"/>
      <c r="BA65" s="901"/>
      <c r="BB65" s="901"/>
      <c r="BC65" s="901"/>
      <c r="BD65" s="895">
        <f t="shared" si="30"/>
        <v>0</v>
      </c>
      <c r="BE65" s="895">
        <f t="shared" si="31"/>
        <v>0</v>
      </c>
    </row>
    <row r="66" spans="1:57" ht="12" customHeight="1" x14ac:dyDescent="0.2">
      <c r="A66" s="840">
        <v>55</v>
      </c>
      <c r="B66" s="878">
        <v>0.33</v>
      </c>
      <c r="C66" s="879"/>
      <c r="D66" s="1453" t="s">
        <v>83</v>
      </c>
      <c r="E66" s="903" t="s">
        <v>278</v>
      </c>
      <c r="F66" s="942"/>
      <c r="G66" s="943"/>
      <c r="H66" s="883" t="e">
        <f t="shared" si="17"/>
        <v>#DIV/0!</v>
      </c>
      <c r="I66" s="899"/>
      <c r="J66" s="885">
        <f t="shared" si="18"/>
        <v>0</v>
      </c>
      <c r="K66" s="886">
        <f t="shared" si="32"/>
        <v>0</v>
      </c>
      <c r="L66" s="887">
        <f t="shared" si="20"/>
        <v>2626.8</v>
      </c>
      <c r="M66" s="887">
        <f t="shared" si="21"/>
        <v>0</v>
      </c>
      <c r="N66" s="887">
        <f t="shared" si="22"/>
        <v>0</v>
      </c>
      <c r="O66" s="887">
        <f t="shared" si="23"/>
        <v>0</v>
      </c>
      <c r="P66" s="888">
        <f t="shared" si="24"/>
        <v>0</v>
      </c>
      <c r="Q66" s="888">
        <f t="shared" si="8"/>
        <v>0</v>
      </c>
      <c r="R66" s="906"/>
      <c r="S66" s="890"/>
      <c r="T66" s="831">
        <v>55</v>
      </c>
      <c r="U66" s="1450" t="s">
        <v>83</v>
      </c>
      <c r="V66" s="900" t="s">
        <v>49</v>
      </c>
      <c r="W66" s="893">
        <f t="shared" si="25"/>
        <v>0</v>
      </c>
      <c r="X66" s="893">
        <f t="shared" si="25"/>
        <v>0</v>
      </c>
      <c r="Y66" s="894" t="e">
        <f t="shared" si="26"/>
        <v>#DIV/0!</v>
      </c>
      <c r="Z66" s="894">
        <f t="shared" si="27"/>
        <v>0</v>
      </c>
      <c r="AA66" s="894">
        <f t="shared" si="27"/>
        <v>0</v>
      </c>
      <c r="AB66" s="901"/>
      <c r="AC66" s="895">
        <f t="shared" si="28"/>
        <v>0</v>
      </c>
      <c r="AD66" s="895">
        <f t="shared" si="28"/>
        <v>0</v>
      </c>
      <c r="AE66" s="896" t="e">
        <f t="shared" si="29"/>
        <v>#DIV/0!</v>
      </c>
      <c r="AF66" s="902"/>
      <c r="AG66" s="902"/>
      <c r="AH66" s="902"/>
      <c r="AI66" s="902"/>
      <c r="AJ66" s="902"/>
      <c r="AK66" s="902"/>
      <c r="AL66" s="902"/>
      <c r="AM66" s="902"/>
      <c r="AN66" s="902"/>
      <c r="AO66" s="902"/>
      <c r="AP66" s="902"/>
      <c r="AQ66" s="902"/>
      <c r="AR66" s="902"/>
      <c r="AS66" s="902"/>
      <c r="AT66" s="901"/>
      <c r="AU66" s="901"/>
      <c r="AV66" s="901"/>
      <c r="AW66" s="901"/>
      <c r="AX66" s="901"/>
      <c r="AY66" s="901"/>
      <c r="AZ66" s="901"/>
      <c r="BA66" s="901"/>
      <c r="BB66" s="901"/>
      <c r="BC66" s="901"/>
      <c r="BD66" s="895">
        <f t="shared" si="30"/>
        <v>0</v>
      </c>
      <c r="BE66" s="895">
        <f t="shared" si="31"/>
        <v>0</v>
      </c>
    </row>
    <row r="67" spans="1:57" ht="12" customHeight="1" x14ac:dyDescent="0.2">
      <c r="A67" s="840">
        <v>56</v>
      </c>
      <c r="B67" s="878">
        <v>0.33</v>
      </c>
      <c r="C67" s="879"/>
      <c r="D67" s="1453"/>
      <c r="E67" s="903" t="s">
        <v>279</v>
      </c>
      <c r="F67" s="942"/>
      <c r="G67" s="943"/>
      <c r="H67" s="883" t="e">
        <f t="shared" si="17"/>
        <v>#DIV/0!</v>
      </c>
      <c r="I67" s="899"/>
      <c r="J67" s="885">
        <f t="shared" si="18"/>
        <v>0</v>
      </c>
      <c r="K67" s="886">
        <f t="shared" si="32"/>
        <v>0</v>
      </c>
      <c r="L67" s="887">
        <f t="shared" si="20"/>
        <v>2626.8</v>
      </c>
      <c r="M67" s="887">
        <f t="shared" si="21"/>
        <v>0</v>
      </c>
      <c r="N67" s="887">
        <f t="shared" si="22"/>
        <v>0</v>
      </c>
      <c r="O67" s="887">
        <f t="shared" si="23"/>
        <v>0</v>
      </c>
      <c r="P67" s="888">
        <f t="shared" si="24"/>
        <v>0</v>
      </c>
      <c r="Q67" s="888">
        <f t="shared" si="8"/>
        <v>0</v>
      </c>
      <c r="R67" s="906"/>
      <c r="S67" s="890"/>
      <c r="T67" s="831">
        <v>56</v>
      </c>
      <c r="U67" s="1450"/>
      <c r="V67" s="900" t="s">
        <v>50</v>
      </c>
      <c r="W67" s="893">
        <f t="shared" si="25"/>
        <v>0</v>
      </c>
      <c r="X67" s="893">
        <f t="shared" si="25"/>
        <v>0</v>
      </c>
      <c r="Y67" s="894" t="e">
        <f t="shared" si="26"/>
        <v>#DIV/0!</v>
      </c>
      <c r="Z67" s="894">
        <f t="shared" si="27"/>
        <v>0</v>
      </c>
      <c r="AA67" s="894">
        <f t="shared" si="27"/>
        <v>0</v>
      </c>
      <c r="AB67" s="901"/>
      <c r="AC67" s="895">
        <f t="shared" si="28"/>
        <v>0</v>
      </c>
      <c r="AD67" s="895">
        <f t="shared" si="28"/>
        <v>0</v>
      </c>
      <c r="AE67" s="896" t="e">
        <f t="shared" si="29"/>
        <v>#DIV/0!</v>
      </c>
      <c r="AF67" s="902"/>
      <c r="AG67" s="902"/>
      <c r="AH67" s="902"/>
      <c r="AI67" s="902"/>
      <c r="AJ67" s="902"/>
      <c r="AK67" s="902"/>
      <c r="AL67" s="902"/>
      <c r="AM67" s="902"/>
      <c r="AN67" s="902"/>
      <c r="AO67" s="902"/>
      <c r="AP67" s="902"/>
      <c r="AQ67" s="902"/>
      <c r="AR67" s="902"/>
      <c r="AS67" s="902"/>
      <c r="AT67" s="901"/>
      <c r="AU67" s="901"/>
      <c r="AV67" s="901"/>
      <c r="AW67" s="901"/>
      <c r="AX67" s="901"/>
      <c r="AY67" s="901"/>
      <c r="AZ67" s="901"/>
      <c r="BA67" s="901"/>
      <c r="BB67" s="901"/>
      <c r="BC67" s="901"/>
      <c r="BD67" s="895">
        <f t="shared" si="30"/>
        <v>0</v>
      </c>
      <c r="BE67" s="895">
        <f t="shared" si="31"/>
        <v>0</v>
      </c>
    </row>
    <row r="68" spans="1:57" s="929" customFormat="1" ht="20.25" customHeight="1" x14ac:dyDescent="0.2">
      <c r="A68" s="840">
        <v>57</v>
      </c>
      <c r="B68" s="913"/>
      <c r="C68" s="914"/>
      <c r="D68" s="864" t="s">
        <v>84</v>
      </c>
      <c r="E68" s="915"/>
      <c r="F68" s="840"/>
      <c r="G68" s="945"/>
      <c r="H68" s="913"/>
      <c r="I68" s="917"/>
      <c r="J68" s="918"/>
      <c r="K68" s="919"/>
      <c r="L68" s="920"/>
      <c r="M68" s="920"/>
      <c r="N68" s="921"/>
      <c r="O68" s="920"/>
      <c r="P68" s="921"/>
      <c r="Q68" s="921"/>
      <c r="R68" s="923"/>
      <c r="S68" s="924"/>
      <c r="T68" s="831">
        <v>57</v>
      </c>
      <c r="U68" s="925" t="s">
        <v>84</v>
      </c>
      <c r="V68" s="926"/>
      <c r="W68" s="831"/>
      <c r="X68" s="831"/>
      <c r="Y68" s="927"/>
      <c r="Z68" s="832"/>
      <c r="AA68" s="927"/>
      <c r="AB68" s="832"/>
      <c r="AC68" s="832"/>
      <c r="AD68" s="832"/>
      <c r="AE68" s="928"/>
      <c r="AF68" s="928"/>
      <c r="AG68" s="928"/>
      <c r="AH68" s="928"/>
      <c r="AI68" s="928"/>
      <c r="AJ68" s="928"/>
      <c r="AK68" s="928"/>
      <c r="AL68" s="928"/>
      <c r="AM68" s="928"/>
      <c r="AN68" s="928"/>
      <c r="AO68" s="928"/>
      <c r="AP68" s="928"/>
      <c r="AQ68" s="928"/>
      <c r="AR68" s="928"/>
      <c r="AS68" s="928"/>
      <c r="AT68" s="832"/>
      <c r="AU68" s="832"/>
      <c r="AV68" s="832"/>
      <c r="AW68" s="832"/>
      <c r="AX68" s="832"/>
      <c r="AY68" s="832"/>
      <c r="AZ68" s="832"/>
      <c r="BA68" s="832"/>
      <c r="BB68" s="832"/>
      <c r="BC68" s="832"/>
      <c r="BD68" s="832"/>
      <c r="BE68" s="832"/>
    </row>
    <row r="69" spans="1:57" ht="13.5" customHeight="1" x14ac:dyDescent="0.2">
      <c r="A69" s="840">
        <v>58</v>
      </c>
      <c r="B69" s="878">
        <v>2</v>
      </c>
      <c r="C69" s="879"/>
      <c r="D69" s="1454" t="s">
        <v>85</v>
      </c>
      <c r="E69" s="903" t="s">
        <v>278</v>
      </c>
      <c r="F69" s="942"/>
      <c r="G69" s="943"/>
      <c r="H69" s="883" t="e">
        <f t="shared" ref="H69:H74" si="33">G69*100/F69</f>
        <v>#DIV/0!</v>
      </c>
      <c r="I69" s="899"/>
      <c r="J69" s="885">
        <f t="shared" ref="J69:J74" si="34">I69*G69</f>
        <v>0</v>
      </c>
      <c r="K69" s="886">
        <f t="shared" ref="K69:K74" si="35">J69*B69</f>
        <v>0</v>
      </c>
      <c r="L69" s="887">
        <f t="shared" ref="L69:L74" si="36">B69*7960</f>
        <v>15920</v>
      </c>
      <c r="M69" s="887">
        <f t="shared" ref="M69:M74" si="37">L69*J69</f>
        <v>0</v>
      </c>
      <c r="N69" s="887">
        <f t="shared" ref="N69:N74" si="38">C69*J69</f>
        <v>0</v>
      </c>
      <c r="O69" s="887">
        <f t="shared" ref="O69:O74" si="39">N69*7960</f>
        <v>0</v>
      </c>
      <c r="P69" s="888">
        <f t="shared" ref="P69:P74" si="40">K69+N69</f>
        <v>0</v>
      </c>
      <c r="Q69" s="888">
        <f t="shared" si="8"/>
        <v>0</v>
      </c>
      <c r="R69" s="906"/>
      <c r="S69" s="890"/>
      <c r="T69" s="831">
        <v>58</v>
      </c>
      <c r="U69" s="1452" t="s">
        <v>85</v>
      </c>
      <c r="V69" s="900" t="s">
        <v>49</v>
      </c>
      <c r="W69" s="893">
        <f t="shared" ref="W69:X74" si="41">F69</f>
        <v>0</v>
      </c>
      <c r="X69" s="893">
        <f t="shared" si="41"/>
        <v>0</v>
      </c>
      <c r="Y69" s="894" t="e">
        <f t="shared" ref="Y69:Y74" si="42">X69*100/W69</f>
        <v>#DIV/0!</v>
      </c>
      <c r="Z69" s="894">
        <f t="shared" ref="Z69:AA74" si="43">I69</f>
        <v>0</v>
      </c>
      <c r="AA69" s="894">
        <f t="shared" si="43"/>
        <v>0</v>
      </c>
      <c r="AB69" s="901"/>
      <c r="AC69" s="895">
        <f t="shared" ref="AC69:AD74" si="44">AF69+AH69+AJ69+AL69+AN69+AP69+AR69+AT69+AV69+AX69+AZ69+BB69</f>
        <v>0</v>
      </c>
      <c r="AD69" s="895">
        <f t="shared" si="44"/>
        <v>0</v>
      </c>
      <c r="AE69" s="896" t="e">
        <f t="shared" ref="AE69:AE74" si="45">AD69*100/AC69</f>
        <v>#DIV/0!</v>
      </c>
      <c r="AF69" s="902"/>
      <c r="AG69" s="902"/>
      <c r="AH69" s="902"/>
      <c r="AI69" s="902"/>
      <c r="AJ69" s="902"/>
      <c r="AK69" s="902"/>
      <c r="AL69" s="902"/>
      <c r="AM69" s="902"/>
      <c r="AN69" s="902"/>
      <c r="AO69" s="902"/>
      <c r="AP69" s="902"/>
      <c r="AQ69" s="902"/>
      <c r="AR69" s="902"/>
      <c r="AS69" s="902"/>
      <c r="AT69" s="901"/>
      <c r="AU69" s="901"/>
      <c r="AV69" s="901"/>
      <c r="AW69" s="901"/>
      <c r="AX69" s="901"/>
      <c r="AY69" s="901"/>
      <c r="AZ69" s="901"/>
      <c r="BA69" s="901"/>
      <c r="BB69" s="901"/>
      <c r="BC69" s="901"/>
      <c r="BD69" s="895">
        <f t="shared" ref="BD69:BD74" si="46">AF69+AH69+AJ69+AL69+AN69+AP69+AR69+AT69+AV69+AX69+AZ69</f>
        <v>0</v>
      </c>
      <c r="BE69" s="895">
        <f t="shared" ref="BE69:BE74" si="47">AG69+AI69+AK69+AM69+AO69+AQ69+AS69+AU69+AW69+AY69+BA69+BC69</f>
        <v>0</v>
      </c>
    </row>
    <row r="70" spans="1:57" ht="13.5" customHeight="1" x14ac:dyDescent="0.2">
      <c r="A70" s="840">
        <v>59</v>
      </c>
      <c r="B70" s="878">
        <v>2</v>
      </c>
      <c r="C70" s="879"/>
      <c r="D70" s="1454"/>
      <c r="E70" s="903" t="s">
        <v>279</v>
      </c>
      <c r="F70" s="942"/>
      <c r="G70" s="943"/>
      <c r="H70" s="883" t="e">
        <f t="shared" si="33"/>
        <v>#DIV/0!</v>
      </c>
      <c r="I70" s="899"/>
      <c r="J70" s="885">
        <f t="shared" si="34"/>
        <v>0</v>
      </c>
      <c r="K70" s="886">
        <f t="shared" si="35"/>
        <v>0</v>
      </c>
      <c r="L70" s="887">
        <f t="shared" si="36"/>
        <v>15920</v>
      </c>
      <c r="M70" s="887">
        <f t="shared" si="37"/>
        <v>0</v>
      </c>
      <c r="N70" s="887">
        <f t="shared" si="38"/>
        <v>0</v>
      </c>
      <c r="O70" s="887">
        <f t="shared" si="39"/>
        <v>0</v>
      </c>
      <c r="P70" s="888">
        <f t="shared" si="40"/>
        <v>0</v>
      </c>
      <c r="Q70" s="888">
        <f t="shared" si="8"/>
        <v>0</v>
      </c>
      <c r="R70" s="906"/>
      <c r="S70" s="890"/>
      <c r="T70" s="831">
        <v>59</v>
      </c>
      <c r="U70" s="1452"/>
      <c r="V70" s="900" t="s">
        <v>50</v>
      </c>
      <c r="W70" s="893">
        <f t="shared" si="41"/>
        <v>0</v>
      </c>
      <c r="X70" s="893">
        <f t="shared" si="41"/>
        <v>0</v>
      </c>
      <c r="Y70" s="894" t="e">
        <f t="shared" si="42"/>
        <v>#DIV/0!</v>
      </c>
      <c r="Z70" s="894">
        <f t="shared" si="43"/>
        <v>0</v>
      </c>
      <c r="AA70" s="894">
        <f t="shared" si="43"/>
        <v>0</v>
      </c>
      <c r="AB70" s="901"/>
      <c r="AC70" s="895">
        <f t="shared" si="44"/>
        <v>0</v>
      </c>
      <c r="AD70" s="895">
        <f t="shared" si="44"/>
        <v>0</v>
      </c>
      <c r="AE70" s="896" t="e">
        <f t="shared" si="45"/>
        <v>#DIV/0!</v>
      </c>
      <c r="AF70" s="902"/>
      <c r="AG70" s="902"/>
      <c r="AH70" s="902"/>
      <c r="AI70" s="902"/>
      <c r="AJ70" s="902"/>
      <c r="AK70" s="902"/>
      <c r="AL70" s="902"/>
      <c r="AM70" s="902"/>
      <c r="AN70" s="902"/>
      <c r="AO70" s="902"/>
      <c r="AP70" s="902"/>
      <c r="AQ70" s="902"/>
      <c r="AR70" s="902"/>
      <c r="AS70" s="902"/>
      <c r="AT70" s="901"/>
      <c r="AU70" s="901"/>
      <c r="AV70" s="901"/>
      <c r="AW70" s="901"/>
      <c r="AX70" s="901"/>
      <c r="AY70" s="901"/>
      <c r="AZ70" s="901"/>
      <c r="BA70" s="901"/>
      <c r="BB70" s="901"/>
      <c r="BC70" s="901"/>
      <c r="BD70" s="895">
        <f t="shared" si="46"/>
        <v>0</v>
      </c>
      <c r="BE70" s="895">
        <f t="shared" si="47"/>
        <v>0</v>
      </c>
    </row>
    <row r="71" spans="1:57" ht="12" customHeight="1" x14ac:dyDescent="0.2">
      <c r="A71" s="840">
        <v>60</v>
      </c>
      <c r="B71" s="878">
        <v>2</v>
      </c>
      <c r="C71" s="879"/>
      <c r="D71" s="1454" t="s">
        <v>86</v>
      </c>
      <c r="E71" s="903" t="s">
        <v>278</v>
      </c>
      <c r="F71" s="942"/>
      <c r="G71" s="943"/>
      <c r="H71" s="883" t="e">
        <f t="shared" si="33"/>
        <v>#DIV/0!</v>
      </c>
      <c r="I71" s="899"/>
      <c r="J71" s="885">
        <f t="shared" si="34"/>
        <v>0</v>
      </c>
      <c r="K71" s="886">
        <f t="shared" si="35"/>
        <v>0</v>
      </c>
      <c r="L71" s="887">
        <f t="shared" si="36"/>
        <v>15920</v>
      </c>
      <c r="M71" s="887">
        <f t="shared" si="37"/>
        <v>0</v>
      </c>
      <c r="N71" s="887">
        <f t="shared" si="38"/>
        <v>0</v>
      </c>
      <c r="O71" s="887">
        <f t="shared" si="39"/>
        <v>0</v>
      </c>
      <c r="P71" s="888">
        <f t="shared" si="40"/>
        <v>0</v>
      </c>
      <c r="Q71" s="888">
        <f t="shared" si="8"/>
        <v>0</v>
      </c>
      <c r="R71" s="906"/>
      <c r="S71" s="890"/>
      <c r="T71" s="831">
        <v>60</v>
      </c>
      <c r="U71" s="1452" t="s">
        <v>86</v>
      </c>
      <c r="V71" s="900" t="s">
        <v>49</v>
      </c>
      <c r="W71" s="893">
        <f t="shared" si="41"/>
        <v>0</v>
      </c>
      <c r="X71" s="893">
        <f t="shared" si="41"/>
        <v>0</v>
      </c>
      <c r="Y71" s="894" t="e">
        <f t="shared" si="42"/>
        <v>#DIV/0!</v>
      </c>
      <c r="Z71" s="894">
        <f t="shared" si="43"/>
        <v>0</v>
      </c>
      <c r="AA71" s="894">
        <f t="shared" si="43"/>
        <v>0</v>
      </c>
      <c r="AB71" s="901"/>
      <c r="AC71" s="895">
        <f t="shared" si="44"/>
        <v>0</v>
      </c>
      <c r="AD71" s="895">
        <f t="shared" si="44"/>
        <v>0</v>
      </c>
      <c r="AE71" s="896" t="e">
        <f t="shared" si="45"/>
        <v>#DIV/0!</v>
      </c>
      <c r="AF71" s="902"/>
      <c r="AG71" s="902"/>
      <c r="AH71" s="902"/>
      <c r="AI71" s="902"/>
      <c r="AJ71" s="902"/>
      <c r="AK71" s="902"/>
      <c r="AL71" s="902"/>
      <c r="AM71" s="902"/>
      <c r="AN71" s="902"/>
      <c r="AO71" s="902"/>
      <c r="AP71" s="902"/>
      <c r="AQ71" s="902"/>
      <c r="AR71" s="902"/>
      <c r="AS71" s="902"/>
      <c r="AT71" s="901"/>
      <c r="AU71" s="901"/>
      <c r="AV71" s="901"/>
      <c r="AW71" s="901"/>
      <c r="AX71" s="901"/>
      <c r="AY71" s="901"/>
      <c r="AZ71" s="901"/>
      <c r="BA71" s="901"/>
      <c r="BB71" s="901"/>
      <c r="BC71" s="901"/>
      <c r="BD71" s="895">
        <f t="shared" si="46"/>
        <v>0</v>
      </c>
      <c r="BE71" s="895">
        <f t="shared" si="47"/>
        <v>0</v>
      </c>
    </row>
    <row r="72" spans="1:57" ht="12" customHeight="1" x14ac:dyDescent="0.2">
      <c r="A72" s="840">
        <v>61</v>
      </c>
      <c r="B72" s="878">
        <v>2</v>
      </c>
      <c r="C72" s="879"/>
      <c r="D72" s="1454"/>
      <c r="E72" s="903" t="s">
        <v>279</v>
      </c>
      <c r="F72" s="942"/>
      <c r="G72" s="943"/>
      <c r="H72" s="883" t="e">
        <f t="shared" si="33"/>
        <v>#DIV/0!</v>
      </c>
      <c r="I72" s="899"/>
      <c r="J72" s="885">
        <f t="shared" si="34"/>
        <v>0</v>
      </c>
      <c r="K72" s="886">
        <f t="shared" si="35"/>
        <v>0</v>
      </c>
      <c r="L72" s="887">
        <f t="shared" si="36"/>
        <v>15920</v>
      </c>
      <c r="M72" s="887">
        <f t="shared" si="37"/>
        <v>0</v>
      </c>
      <c r="N72" s="887">
        <f t="shared" si="38"/>
        <v>0</v>
      </c>
      <c r="O72" s="887">
        <f t="shared" si="39"/>
        <v>0</v>
      </c>
      <c r="P72" s="888">
        <f t="shared" si="40"/>
        <v>0</v>
      </c>
      <c r="Q72" s="888">
        <f t="shared" si="8"/>
        <v>0</v>
      </c>
      <c r="R72" s="906"/>
      <c r="S72" s="890"/>
      <c r="T72" s="831">
        <v>61</v>
      </c>
      <c r="U72" s="1452"/>
      <c r="V72" s="900" t="s">
        <v>50</v>
      </c>
      <c r="W72" s="893">
        <f t="shared" si="41"/>
        <v>0</v>
      </c>
      <c r="X72" s="893">
        <f t="shared" si="41"/>
        <v>0</v>
      </c>
      <c r="Y72" s="894" t="e">
        <f t="shared" si="42"/>
        <v>#DIV/0!</v>
      </c>
      <c r="Z72" s="894">
        <f t="shared" si="43"/>
        <v>0</v>
      </c>
      <c r="AA72" s="894">
        <f t="shared" si="43"/>
        <v>0</v>
      </c>
      <c r="AB72" s="901"/>
      <c r="AC72" s="895">
        <f t="shared" si="44"/>
        <v>0</v>
      </c>
      <c r="AD72" s="895">
        <f t="shared" si="44"/>
        <v>0</v>
      </c>
      <c r="AE72" s="896" t="e">
        <f t="shared" si="45"/>
        <v>#DIV/0!</v>
      </c>
      <c r="AF72" s="902"/>
      <c r="AG72" s="902"/>
      <c r="AH72" s="902"/>
      <c r="AI72" s="902"/>
      <c r="AJ72" s="902"/>
      <c r="AK72" s="902"/>
      <c r="AL72" s="902"/>
      <c r="AM72" s="902"/>
      <c r="AN72" s="902"/>
      <c r="AO72" s="902"/>
      <c r="AP72" s="902"/>
      <c r="AQ72" s="902"/>
      <c r="AR72" s="902"/>
      <c r="AS72" s="902"/>
      <c r="AT72" s="901"/>
      <c r="AU72" s="901"/>
      <c r="AV72" s="901"/>
      <c r="AW72" s="901"/>
      <c r="AX72" s="901"/>
      <c r="AY72" s="901"/>
      <c r="AZ72" s="901"/>
      <c r="BA72" s="901"/>
      <c r="BB72" s="901"/>
      <c r="BC72" s="901"/>
      <c r="BD72" s="895">
        <f t="shared" si="46"/>
        <v>0</v>
      </c>
      <c r="BE72" s="895">
        <f t="shared" si="47"/>
        <v>0</v>
      </c>
    </row>
    <row r="73" spans="1:57" ht="12" customHeight="1" x14ac:dyDescent="0.2">
      <c r="A73" s="840">
        <v>62</v>
      </c>
      <c r="B73" s="878">
        <v>1</v>
      </c>
      <c r="C73" s="879"/>
      <c r="D73" s="1454" t="s">
        <v>144</v>
      </c>
      <c r="E73" s="903" t="s">
        <v>278</v>
      </c>
      <c r="F73" s="940"/>
      <c r="G73" s="941"/>
      <c r="H73" s="883" t="e">
        <f t="shared" si="33"/>
        <v>#DIV/0!</v>
      </c>
      <c r="I73" s="899"/>
      <c r="J73" s="885">
        <f t="shared" si="34"/>
        <v>0</v>
      </c>
      <c r="K73" s="886">
        <f t="shared" si="35"/>
        <v>0</v>
      </c>
      <c r="L73" s="887">
        <f t="shared" si="36"/>
        <v>7960</v>
      </c>
      <c r="M73" s="887">
        <f t="shared" si="37"/>
        <v>0</v>
      </c>
      <c r="N73" s="887">
        <f t="shared" si="38"/>
        <v>0</v>
      </c>
      <c r="O73" s="887">
        <f t="shared" si="39"/>
        <v>0</v>
      </c>
      <c r="P73" s="888">
        <f t="shared" si="40"/>
        <v>0</v>
      </c>
      <c r="Q73" s="888">
        <f t="shared" si="8"/>
        <v>0</v>
      </c>
      <c r="R73" s="906"/>
      <c r="S73" s="890"/>
      <c r="T73" s="831">
        <v>62</v>
      </c>
      <c r="U73" s="1452" t="s">
        <v>87</v>
      </c>
      <c r="V73" s="900" t="s">
        <v>49</v>
      </c>
      <c r="W73" s="893">
        <f t="shared" si="41"/>
        <v>0</v>
      </c>
      <c r="X73" s="893">
        <f t="shared" si="41"/>
        <v>0</v>
      </c>
      <c r="Y73" s="894" t="e">
        <f t="shared" si="42"/>
        <v>#DIV/0!</v>
      </c>
      <c r="Z73" s="894">
        <f t="shared" si="43"/>
        <v>0</v>
      </c>
      <c r="AA73" s="894">
        <f t="shared" si="43"/>
        <v>0</v>
      </c>
      <c r="AB73" s="901"/>
      <c r="AC73" s="895">
        <f t="shared" si="44"/>
        <v>0</v>
      </c>
      <c r="AD73" s="895">
        <f t="shared" si="44"/>
        <v>0</v>
      </c>
      <c r="AE73" s="896" t="e">
        <f t="shared" si="45"/>
        <v>#DIV/0!</v>
      </c>
      <c r="AF73" s="902"/>
      <c r="AG73" s="902"/>
      <c r="AH73" s="902"/>
      <c r="AI73" s="902"/>
      <c r="AJ73" s="902"/>
      <c r="AK73" s="902"/>
      <c r="AL73" s="902"/>
      <c r="AM73" s="902"/>
      <c r="AN73" s="902"/>
      <c r="AO73" s="902"/>
      <c r="AP73" s="902"/>
      <c r="AQ73" s="902"/>
      <c r="AR73" s="902"/>
      <c r="AS73" s="902"/>
      <c r="AT73" s="901"/>
      <c r="AU73" s="901"/>
      <c r="AV73" s="901"/>
      <c r="AW73" s="901"/>
      <c r="AX73" s="901"/>
      <c r="AY73" s="901"/>
      <c r="AZ73" s="901"/>
      <c r="BA73" s="901"/>
      <c r="BB73" s="901"/>
      <c r="BC73" s="901"/>
      <c r="BD73" s="895">
        <f t="shared" si="46"/>
        <v>0</v>
      </c>
      <c r="BE73" s="895">
        <f t="shared" si="47"/>
        <v>0</v>
      </c>
    </row>
    <row r="74" spans="1:57" ht="12" customHeight="1" x14ac:dyDescent="0.2">
      <c r="A74" s="840">
        <v>63</v>
      </c>
      <c r="B74" s="878">
        <v>1</v>
      </c>
      <c r="C74" s="879"/>
      <c r="D74" s="1454"/>
      <c r="E74" s="903" t="s">
        <v>279</v>
      </c>
      <c r="F74" s="940"/>
      <c r="G74" s="941"/>
      <c r="H74" s="883" t="e">
        <f t="shared" si="33"/>
        <v>#DIV/0!</v>
      </c>
      <c r="I74" s="899"/>
      <c r="J74" s="885">
        <f t="shared" si="34"/>
        <v>0</v>
      </c>
      <c r="K74" s="886">
        <f t="shared" si="35"/>
        <v>0</v>
      </c>
      <c r="L74" s="887">
        <f t="shared" si="36"/>
        <v>7960</v>
      </c>
      <c r="M74" s="887">
        <f t="shared" si="37"/>
        <v>0</v>
      </c>
      <c r="N74" s="887">
        <f t="shared" si="38"/>
        <v>0</v>
      </c>
      <c r="O74" s="887">
        <f t="shared" si="39"/>
        <v>0</v>
      </c>
      <c r="P74" s="888">
        <f t="shared" si="40"/>
        <v>0</v>
      </c>
      <c r="Q74" s="888">
        <f>M74+O74</f>
        <v>0</v>
      </c>
      <c r="R74" s="906"/>
      <c r="S74" s="890"/>
      <c r="T74" s="831">
        <v>63</v>
      </c>
      <c r="U74" s="1452"/>
      <c r="V74" s="900" t="s">
        <v>50</v>
      </c>
      <c r="W74" s="893">
        <f t="shared" si="41"/>
        <v>0</v>
      </c>
      <c r="X74" s="893">
        <f t="shared" si="41"/>
        <v>0</v>
      </c>
      <c r="Y74" s="894" t="e">
        <f t="shared" si="42"/>
        <v>#DIV/0!</v>
      </c>
      <c r="Z74" s="894">
        <f t="shared" si="43"/>
        <v>0</v>
      </c>
      <c r="AA74" s="894">
        <f t="shared" si="43"/>
        <v>0</v>
      </c>
      <c r="AB74" s="901"/>
      <c r="AC74" s="895">
        <f t="shared" si="44"/>
        <v>0</v>
      </c>
      <c r="AD74" s="895">
        <f t="shared" si="44"/>
        <v>0</v>
      </c>
      <c r="AE74" s="896" t="e">
        <f t="shared" si="45"/>
        <v>#DIV/0!</v>
      </c>
      <c r="AF74" s="902"/>
      <c r="AG74" s="902"/>
      <c r="AH74" s="902"/>
      <c r="AI74" s="902"/>
      <c r="AJ74" s="902"/>
      <c r="AK74" s="902"/>
      <c r="AL74" s="902"/>
      <c r="AM74" s="902"/>
      <c r="AN74" s="902"/>
      <c r="AO74" s="902"/>
      <c r="AP74" s="902"/>
      <c r="AQ74" s="902"/>
      <c r="AR74" s="902"/>
      <c r="AS74" s="902"/>
      <c r="AT74" s="901"/>
      <c r="AU74" s="901"/>
      <c r="AV74" s="901"/>
      <c r="AW74" s="901"/>
      <c r="AX74" s="901"/>
      <c r="AY74" s="901"/>
      <c r="AZ74" s="901"/>
      <c r="BA74" s="901"/>
      <c r="BB74" s="901"/>
      <c r="BC74" s="901"/>
      <c r="BD74" s="895">
        <f t="shared" si="46"/>
        <v>0</v>
      </c>
      <c r="BE74" s="895">
        <f t="shared" si="47"/>
        <v>0</v>
      </c>
    </row>
    <row r="75" spans="1:57" s="947" customFormat="1" ht="21.75" customHeight="1" x14ac:dyDescent="0.2">
      <c r="A75" s="840">
        <v>64</v>
      </c>
      <c r="B75" s="913"/>
      <c r="C75" s="914"/>
      <c r="D75" s="946" t="s">
        <v>88</v>
      </c>
      <c r="E75" s="915"/>
      <c r="F75" s="840"/>
      <c r="G75" s="945"/>
      <c r="H75" s="913"/>
      <c r="I75" s="917"/>
      <c r="J75" s="918"/>
      <c r="K75" s="919"/>
      <c r="L75" s="920"/>
      <c r="M75" s="920"/>
      <c r="N75" s="921"/>
      <c r="O75" s="920"/>
      <c r="P75" s="921"/>
      <c r="Q75" s="921"/>
      <c r="R75" s="923"/>
      <c r="S75" s="924"/>
      <c r="T75" s="831">
        <v>64</v>
      </c>
      <c r="U75" s="925" t="s">
        <v>88</v>
      </c>
      <c r="V75" s="926"/>
      <c r="W75" s="831"/>
      <c r="X75" s="831"/>
      <c r="Y75" s="927"/>
      <c r="Z75" s="832"/>
      <c r="AA75" s="927"/>
      <c r="AB75" s="832"/>
      <c r="AC75" s="832"/>
      <c r="AD75" s="832"/>
      <c r="AE75" s="928"/>
      <c r="AF75" s="928"/>
      <c r="AG75" s="928"/>
      <c r="AH75" s="928"/>
      <c r="AI75" s="928"/>
      <c r="AJ75" s="928"/>
      <c r="AK75" s="928"/>
      <c r="AL75" s="928"/>
      <c r="AM75" s="928"/>
      <c r="AN75" s="928"/>
      <c r="AO75" s="928"/>
      <c r="AP75" s="928"/>
      <c r="AQ75" s="928"/>
      <c r="AR75" s="928"/>
      <c r="AS75" s="928"/>
      <c r="AT75" s="832"/>
      <c r="AU75" s="832"/>
      <c r="AV75" s="832"/>
      <c r="AW75" s="832"/>
      <c r="AX75" s="832"/>
      <c r="AY75" s="832"/>
      <c r="AZ75" s="832"/>
      <c r="BA75" s="832"/>
      <c r="BB75" s="832"/>
      <c r="BC75" s="832"/>
      <c r="BD75" s="832"/>
      <c r="BE75" s="832"/>
    </row>
    <row r="76" spans="1:57" s="860" customFormat="1" ht="11.25" customHeight="1" x14ac:dyDescent="0.2">
      <c r="A76" s="840">
        <v>65</v>
      </c>
      <c r="B76" s="930">
        <v>0.5</v>
      </c>
      <c r="C76" s="931">
        <v>25</v>
      </c>
      <c r="D76" s="1455" t="s">
        <v>89</v>
      </c>
      <c r="E76" s="903" t="s">
        <v>278</v>
      </c>
      <c r="F76" s="948">
        <v>1</v>
      </c>
      <c r="G76" s="949">
        <v>1</v>
      </c>
      <c r="H76" s="883">
        <f t="shared" ref="H76:H97" si="48">G76*100/F76</f>
        <v>100</v>
      </c>
      <c r="I76" s="934">
        <v>1</v>
      </c>
      <c r="J76" s="885">
        <f t="shared" ref="J76:J97" si="49">I76*G76</f>
        <v>1</v>
      </c>
      <c r="K76" s="886">
        <f t="shared" ref="K76:K97" si="50">J76*B76</f>
        <v>0.5</v>
      </c>
      <c r="L76" s="887">
        <f t="shared" ref="L76:L97" si="51">B76*7960</f>
        <v>3980</v>
      </c>
      <c r="M76" s="887">
        <f t="shared" ref="M76:M97" si="52">L76*J76</f>
        <v>3980</v>
      </c>
      <c r="N76" s="887">
        <f t="shared" ref="N76:N97" si="53">C76*J76</f>
        <v>25</v>
      </c>
      <c r="O76" s="887">
        <f t="shared" ref="O76:O97" si="54">N76*7960</f>
        <v>199000</v>
      </c>
      <c r="P76" s="888">
        <f t="shared" ref="P76:P97" si="55">K76+N76</f>
        <v>25.5</v>
      </c>
      <c r="Q76" s="888">
        <f>M76+O76</f>
        <v>202980</v>
      </c>
      <c r="R76" s="935"/>
      <c r="S76" s="936"/>
      <c r="T76" s="831">
        <v>65</v>
      </c>
      <c r="U76" s="1456" t="s">
        <v>89</v>
      </c>
      <c r="V76" s="900" t="s">
        <v>49</v>
      </c>
      <c r="W76" s="893">
        <f t="shared" ref="W76:X97" si="56">F76</f>
        <v>1</v>
      </c>
      <c r="X76" s="893">
        <f t="shared" si="56"/>
        <v>1</v>
      </c>
      <c r="Y76" s="894">
        <f t="shared" ref="Y76:Y97" si="57">X76*100/W76</f>
        <v>100</v>
      </c>
      <c r="Z76" s="894">
        <f t="shared" ref="Z76:AA97" si="58">I76</f>
        <v>1</v>
      </c>
      <c r="AA76" s="894">
        <f t="shared" si="58"/>
        <v>1</v>
      </c>
      <c r="AB76" s="901"/>
      <c r="AC76" s="895">
        <f t="shared" ref="AC76:AD97" si="59">AF76+AH76+AJ76+AL76+AN76+AP76+AR76+AT76+AV76+AX76+AZ76+BB76</f>
        <v>0</v>
      </c>
      <c r="AD76" s="895">
        <f t="shared" si="59"/>
        <v>0</v>
      </c>
      <c r="AE76" s="896" t="e">
        <f t="shared" ref="AE76:AE97" si="60">AD76*100/AC76</f>
        <v>#DIV/0!</v>
      </c>
      <c r="AF76" s="902"/>
      <c r="AG76" s="902"/>
      <c r="AH76" s="902"/>
      <c r="AI76" s="902"/>
      <c r="AJ76" s="902"/>
      <c r="AK76" s="902"/>
      <c r="AL76" s="902"/>
      <c r="AM76" s="902"/>
      <c r="AN76" s="902"/>
      <c r="AO76" s="902"/>
      <c r="AP76" s="902"/>
      <c r="AQ76" s="902"/>
      <c r="AR76" s="902"/>
      <c r="AS76" s="902"/>
      <c r="AT76" s="901"/>
      <c r="AU76" s="901"/>
      <c r="AV76" s="901"/>
      <c r="AW76" s="901"/>
      <c r="AX76" s="901"/>
      <c r="AY76" s="901"/>
      <c r="AZ76" s="901"/>
      <c r="BA76" s="901"/>
      <c r="BB76" s="901"/>
      <c r="BC76" s="901"/>
      <c r="BD76" s="895">
        <f t="shared" ref="BD76:BD98" si="61">AF76+AH76+AJ76+AL76+AN76+AP76+AR76+AT76+AV76+AX76+AZ76</f>
        <v>0</v>
      </c>
      <c r="BE76" s="895">
        <f t="shared" ref="BE76:BE98" si="62">AG76+AI76+AK76+AM76+AO76+AQ76+AS76+AU76+AW76+AY76+BA76+BC76</f>
        <v>0</v>
      </c>
    </row>
    <row r="77" spans="1:57" s="860" customFormat="1" ht="15" customHeight="1" x14ac:dyDescent="0.2">
      <c r="A77" s="840">
        <v>66</v>
      </c>
      <c r="B77" s="930">
        <v>0.5</v>
      </c>
      <c r="C77" s="931">
        <v>15</v>
      </c>
      <c r="D77" s="1455"/>
      <c r="E77" s="903" t="s">
        <v>279</v>
      </c>
      <c r="F77" s="948">
        <v>1</v>
      </c>
      <c r="G77" s="949">
        <v>1</v>
      </c>
      <c r="H77" s="883">
        <f t="shared" si="48"/>
        <v>100</v>
      </c>
      <c r="I77" s="934">
        <v>1</v>
      </c>
      <c r="J77" s="885">
        <f t="shared" si="49"/>
        <v>1</v>
      </c>
      <c r="K77" s="886">
        <f t="shared" si="50"/>
        <v>0.5</v>
      </c>
      <c r="L77" s="887">
        <f t="shared" si="51"/>
        <v>3980</v>
      </c>
      <c r="M77" s="887">
        <f t="shared" si="52"/>
        <v>3980</v>
      </c>
      <c r="N77" s="887">
        <f t="shared" si="53"/>
        <v>15</v>
      </c>
      <c r="O77" s="887">
        <f t="shared" si="54"/>
        <v>119400</v>
      </c>
      <c r="P77" s="888">
        <f t="shared" si="55"/>
        <v>15.5</v>
      </c>
      <c r="Q77" s="888">
        <f t="shared" ref="Q77:Q97" si="63">M77+O77</f>
        <v>123380</v>
      </c>
      <c r="R77" s="935"/>
      <c r="S77" s="936"/>
      <c r="T77" s="831">
        <v>66</v>
      </c>
      <c r="U77" s="1457"/>
      <c r="V77" s="900" t="s">
        <v>50</v>
      </c>
      <c r="W77" s="893">
        <f t="shared" si="56"/>
        <v>1</v>
      </c>
      <c r="X77" s="893">
        <f t="shared" si="56"/>
        <v>1</v>
      </c>
      <c r="Y77" s="894">
        <f t="shared" si="57"/>
        <v>100</v>
      </c>
      <c r="Z77" s="894">
        <f t="shared" si="58"/>
        <v>1</v>
      </c>
      <c r="AA77" s="894">
        <f t="shared" si="58"/>
        <v>1</v>
      </c>
      <c r="AB77" s="901"/>
      <c r="AC77" s="895">
        <f t="shared" si="59"/>
        <v>0</v>
      </c>
      <c r="AD77" s="895">
        <f t="shared" si="59"/>
        <v>0</v>
      </c>
      <c r="AE77" s="896" t="e">
        <f t="shared" si="60"/>
        <v>#DIV/0!</v>
      </c>
      <c r="AF77" s="902"/>
      <c r="AG77" s="902"/>
      <c r="AH77" s="902"/>
      <c r="AI77" s="902"/>
      <c r="AJ77" s="902"/>
      <c r="AK77" s="902"/>
      <c r="AL77" s="902"/>
      <c r="AM77" s="902"/>
      <c r="AN77" s="902"/>
      <c r="AO77" s="902"/>
      <c r="AP77" s="902"/>
      <c r="AQ77" s="902"/>
      <c r="AR77" s="902"/>
      <c r="AS77" s="902"/>
      <c r="AT77" s="901"/>
      <c r="AU77" s="901"/>
      <c r="AV77" s="901"/>
      <c r="AW77" s="901"/>
      <c r="AX77" s="901"/>
      <c r="AY77" s="901"/>
      <c r="AZ77" s="901"/>
      <c r="BA77" s="901"/>
      <c r="BB77" s="901"/>
      <c r="BC77" s="901"/>
      <c r="BD77" s="895">
        <f t="shared" si="61"/>
        <v>0</v>
      </c>
      <c r="BE77" s="895">
        <f t="shared" si="62"/>
        <v>0</v>
      </c>
    </row>
    <row r="78" spans="1:57" ht="12" customHeight="1" x14ac:dyDescent="0.2">
      <c r="A78" s="840">
        <v>67</v>
      </c>
      <c r="B78" s="878">
        <v>1</v>
      </c>
      <c r="C78" s="879"/>
      <c r="D78" s="1449" t="s">
        <v>90</v>
      </c>
      <c r="E78" s="903" t="s">
        <v>278</v>
      </c>
      <c r="F78" s="950">
        <v>4</v>
      </c>
      <c r="G78" s="951">
        <v>4</v>
      </c>
      <c r="H78" s="883">
        <f t="shared" si="48"/>
        <v>100</v>
      </c>
      <c r="I78" s="899">
        <v>2</v>
      </c>
      <c r="J78" s="885">
        <f t="shared" si="49"/>
        <v>8</v>
      </c>
      <c r="K78" s="886">
        <f t="shared" si="50"/>
        <v>8</v>
      </c>
      <c r="L78" s="887">
        <f t="shared" si="51"/>
        <v>7960</v>
      </c>
      <c r="M78" s="887">
        <f t="shared" si="52"/>
        <v>63680</v>
      </c>
      <c r="N78" s="887">
        <f t="shared" si="53"/>
        <v>0</v>
      </c>
      <c r="O78" s="887">
        <f t="shared" si="54"/>
        <v>0</v>
      </c>
      <c r="P78" s="888">
        <f t="shared" si="55"/>
        <v>8</v>
      </c>
      <c r="Q78" s="888">
        <f t="shared" si="63"/>
        <v>63680</v>
      </c>
      <c r="R78" s="906"/>
      <c r="S78" s="890"/>
      <c r="T78" s="831">
        <v>67</v>
      </c>
      <c r="U78" s="1450" t="s">
        <v>90</v>
      </c>
      <c r="V78" s="900" t="s">
        <v>49</v>
      </c>
      <c r="W78" s="893">
        <f t="shared" si="56"/>
        <v>4</v>
      </c>
      <c r="X78" s="893">
        <f t="shared" si="56"/>
        <v>4</v>
      </c>
      <c r="Y78" s="894">
        <f t="shared" si="57"/>
        <v>100</v>
      </c>
      <c r="Z78" s="894">
        <f t="shared" si="58"/>
        <v>2</v>
      </c>
      <c r="AA78" s="894">
        <f t="shared" si="58"/>
        <v>8</v>
      </c>
      <c r="AB78" s="901"/>
      <c r="AC78" s="895">
        <f t="shared" si="59"/>
        <v>0</v>
      </c>
      <c r="AD78" s="895">
        <f t="shared" si="59"/>
        <v>0</v>
      </c>
      <c r="AE78" s="896" t="e">
        <f t="shared" si="60"/>
        <v>#DIV/0!</v>
      </c>
      <c r="AF78" s="902"/>
      <c r="AG78" s="902"/>
      <c r="AH78" s="902"/>
      <c r="AI78" s="902"/>
      <c r="AJ78" s="902"/>
      <c r="AK78" s="902"/>
      <c r="AL78" s="902"/>
      <c r="AM78" s="902"/>
      <c r="AN78" s="902"/>
      <c r="AO78" s="902"/>
      <c r="AP78" s="902"/>
      <c r="AQ78" s="902"/>
      <c r="AR78" s="902"/>
      <c r="AS78" s="902"/>
      <c r="AT78" s="901"/>
      <c r="AU78" s="901"/>
      <c r="AV78" s="901"/>
      <c r="AW78" s="901"/>
      <c r="AX78" s="901"/>
      <c r="AY78" s="901"/>
      <c r="AZ78" s="901"/>
      <c r="BA78" s="901"/>
      <c r="BB78" s="901"/>
      <c r="BC78" s="901"/>
      <c r="BD78" s="895">
        <f t="shared" si="61"/>
        <v>0</v>
      </c>
      <c r="BE78" s="895">
        <f t="shared" si="62"/>
        <v>0</v>
      </c>
    </row>
    <row r="79" spans="1:57" ht="13.5" customHeight="1" x14ac:dyDescent="0.2">
      <c r="A79" s="840">
        <v>68</v>
      </c>
      <c r="B79" s="878">
        <v>1</v>
      </c>
      <c r="C79" s="879">
        <v>1</v>
      </c>
      <c r="D79" s="1449"/>
      <c r="E79" s="903" t="s">
        <v>279</v>
      </c>
      <c r="F79" s="950">
        <v>34</v>
      </c>
      <c r="G79" s="951">
        <v>34</v>
      </c>
      <c r="H79" s="883">
        <f t="shared" si="48"/>
        <v>100</v>
      </c>
      <c r="I79" s="899">
        <v>1</v>
      </c>
      <c r="J79" s="885">
        <f t="shared" si="49"/>
        <v>34</v>
      </c>
      <c r="K79" s="886">
        <f t="shared" si="50"/>
        <v>34</v>
      </c>
      <c r="L79" s="887">
        <f t="shared" si="51"/>
        <v>7960</v>
      </c>
      <c r="M79" s="887">
        <f t="shared" si="52"/>
        <v>270640</v>
      </c>
      <c r="N79" s="887">
        <f t="shared" si="53"/>
        <v>34</v>
      </c>
      <c r="O79" s="887">
        <f t="shared" si="54"/>
        <v>270640</v>
      </c>
      <c r="P79" s="888">
        <f t="shared" si="55"/>
        <v>68</v>
      </c>
      <c r="Q79" s="888">
        <f t="shared" si="63"/>
        <v>541280</v>
      </c>
      <c r="R79" s="906"/>
      <c r="S79" s="890"/>
      <c r="T79" s="831">
        <v>68</v>
      </c>
      <c r="U79" s="1450"/>
      <c r="V79" s="900" t="s">
        <v>50</v>
      </c>
      <c r="W79" s="893">
        <f t="shared" si="56"/>
        <v>34</v>
      </c>
      <c r="X79" s="893">
        <f t="shared" si="56"/>
        <v>34</v>
      </c>
      <c r="Y79" s="894">
        <f t="shared" si="57"/>
        <v>100</v>
      </c>
      <c r="Z79" s="894">
        <f t="shared" si="58"/>
        <v>1</v>
      </c>
      <c r="AA79" s="894">
        <f t="shared" si="58"/>
        <v>34</v>
      </c>
      <c r="AB79" s="901"/>
      <c r="AC79" s="895">
        <f t="shared" si="59"/>
        <v>0</v>
      </c>
      <c r="AD79" s="895">
        <f t="shared" si="59"/>
        <v>0</v>
      </c>
      <c r="AE79" s="896" t="e">
        <f t="shared" si="60"/>
        <v>#DIV/0!</v>
      </c>
      <c r="AF79" s="902"/>
      <c r="AG79" s="902"/>
      <c r="AH79" s="902"/>
      <c r="AI79" s="902"/>
      <c r="AJ79" s="902"/>
      <c r="AK79" s="902"/>
      <c r="AL79" s="902"/>
      <c r="AM79" s="902"/>
      <c r="AN79" s="902"/>
      <c r="AO79" s="902"/>
      <c r="AP79" s="902"/>
      <c r="AQ79" s="902"/>
      <c r="AR79" s="902"/>
      <c r="AS79" s="902"/>
      <c r="AT79" s="901"/>
      <c r="AU79" s="901"/>
      <c r="AV79" s="901"/>
      <c r="AW79" s="901"/>
      <c r="AX79" s="901"/>
      <c r="AY79" s="901"/>
      <c r="AZ79" s="901"/>
      <c r="BA79" s="901"/>
      <c r="BB79" s="901"/>
      <c r="BC79" s="901"/>
      <c r="BD79" s="895">
        <f t="shared" si="61"/>
        <v>0</v>
      </c>
      <c r="BE79" s="895">
        <f t="shared" si="62"/>
        <v>0</v>
      </c>
    </row>
    <row r="80" spans="1:57" ht="24.75" customHeight="1" x14ac:dyDescent="0.2">
      <c r="A80" s="840">
        <v>69</v>
      </c>
      <c r="B80" s="878">
        <v>2</v>
      </c>
      <c r="C80" s="879"/>
      <c r="D80" s="1453" t="s">
        <v>91</v>
      </c>
      <c r="E80" s="903" t="s">
        <v>278</v>
      </c>
      <c r="F80" s="942"/>
      <c r="G80" s="943"/>
      <c r="H80" s="883" t="e">
        <f t="shared" si="48"/>
        <v>#DIV/0!</v>
      </c>
      <c r="I80" s="899"/>
      <c r="J80" s="885">
        <f t="shared" si="49"/>
        <v>0</v>
      </c>
      <c r="K80" s="886">
        <f t="shared" si="50"/>
        <v>0</v>
      </c>
      <c r="L80" s="887">
        <f t="shared" si="51"/>
        <v>15920</v>
      </c>
      <c r="M80" s="887">
        <f t="shared" si="52"/>
        <v>0</v>
      </c>
      <c r="N80" s="887">
        <f t="shared" si="53"/>
        <v>0</v>
      </c>
      <c r="O80" s="887">
        <f t="shared" si="54"/>
        <v>0</v>
      </c>
      <c r="P80" s="888">
        <f t="shared" si="55"/>
        <v>0</v>
      </c>
      <c r="Q80" s="888">
        <f t="shared" si="63"/>
        <v>0</v>
      </c>
      <c r="R80" s="906"/>
      <c r="S80" s="890"/>
      <c r="T80" s="831">
        <v>69</v>
      </c>
      <c r="U80" s="1450" t="s">
        <v>91</v>
      </c>
      <c r="V80" s="900" t="s">
        <v>49</v>
      </c>
      <c r="W80" s="893">
        <f t="shared" si="56"/>
        <v>0</v>
      </c>
      <c r="X80" s="893">
        <f t="shared" si="56"/>
        <v>0</v>
      </c>
      <c r="Y80" s="894" t="e">
        <f t="shared" si="57"/>
        <v>#DIV/0!</v>
      </c>
      <c r="Z80" s="894">
        <f t="shared" si="58"/>
        <v>0</v>
      </c>
      <c r="AA80" s="894">
        <f t="shared" si="58"/>
        <v>0</v>
      </c>
      <c r="AB80" s="901"/>
      <c r="AC80" s="895">
        <f t="shared" si="59"/>
        <v>0</v>
      </c>
      <c r="AD80" s="895">
        <f t="shared" si="59"/>
        <v>0</v>
      </c>
      <c r="AE80" s="896" t="e">
        <f t="shared" si="60"/>
        <v>#DIV/0!</v>
      </c>
      <c r="AF80" s="902"/>
      <c r="AG80" s="902"/>
      <c r="AH80" s="902"/>
      <c r="AI80" s="902"/>
      <c r="AJ80" s="902"/>
      <c r="AK80" s="902"/>
      <c r="AL80" s="902"/>
      <c r="AM80" s="902"/>
      <c r="AN80" s="902"/>
      <c r="AO80" s="902"/>
      <c r="AP80" s="902"/>
      <c r="AQ80" s="902"/>
      <c r="AR80" s="902"/>
      <c r="AS80" s="902"/>
      <c r="AT80" s="901"/>
      <c r="AU80" s="901"/>
      <c r="AV80" s="901"/>
      <c r="AW80" s="901"/>
      <c r="AX80" s="901"/>
      <c r="AY80" s="901"/>
      <c r="AZ80" s="901"/>
      <c r="BA80" s="901"/>
      <c r="BB80" s="901"/>
      <c r="BC80" s="901"/>
      <c r="BD80" s="895">
        <f t="shared" si="61"/>
        <v>0</v>
      </c>
      <c r="BE80" s="895">
        <f t="shared" si="62"/>
        <v>0</v>
      </c>
    </row>
    <row r="81" spans="1:57" ht="16.5" customHeight="1" x14ac:dyDescent="0.2">
      <c r="A81" s="840">
        <v>70</v>
      </c>
      <c r="B81" s="878">
        <v>2</v>
      </c>
      <c r="C81" s="879"/>
      <c r="D81" s="1453"/>
      <c r="E81" s="903" t="s">
        <v>279</v>
      </c>
      <c r="F81" s="942"/>
      <c r="G81" s="943"/>
      <c r="H81" s="883" t="e">
        <f t="shared" si="48"/>
        <v>#DIV/0!</v>
      </c>
      <c r="I81" s="899"/>
      <c r="J81" s="885">
        <f t="shared" si="49"/>
        <v>0</v>
      </c>
      <c r="K81" s="886">
        <f t="shared" si="50"/>
        <v>0</v>
      </c>
      <c r="L81" s="887">
        <f t="shared" si="51"/>
        <v>15920</v>
      </c>
      <c r="M81" s="887">
        <f t="shared" si="52"/>
        <v>0</v>
      </c>
      <c r="N81" s="887">
        <f t="shared" si="53"/>
        <v>0</v>
      </c>
      <c r="O81" s="887">
        <f t="shared" si="54"/>
        <v>0</v>
      </c>
      <c r="P81" s="888">
        <f t="shared" si="55"/>
        <v>0</v>
      </c>
      <c r="Q81" s="888">
        <f t="shared" si="63"/>
        <v>0</v>
      </c>
      <c r="R81" s="906"/>
      <c r="S81" s="890"/>
      <c r="T81" s="831">
        <v>70</v>
      </c>
      <c r="U81" s="1450"/>
      <c r="V81" s="900" t="s">
        <v>50</v>
      </c>
      <c r="W81" s="893">
        <f t="shared" si="56"/>
        <v>0</v>
      </c>
      <c r="X81" s="893">
        <f t="shared" si="56"/>
        <v>0</v>
      </c>
      <c r="Y81" s="894" t="e">
        <f t="shared" si="57"/>
        <v>#DIV/0!</v>
      </c>
      <c r="Z81" s="894">
        <f t="shared" si="58"/>
        <v>0</v>
      </c>
      <c r="AA81" s="894">
        <f t="shared" si="58"/>
        <v>0</v>
      </c>
      <c r="AB81" s="901"/>
      <c r="AC81" s="895">
        <f t="shared" si="59"/>
        <v>0</v>
      </c>
      <c r="AD81" s="895">
        <f t="shared" si="59"/>
        <v>0</v>
      </c>
      <c r="AE81" s="896" t="e">
        <f t="shared" si="60"/>
        <v>#DIV/0!</v>
      </c>
      <c r="AF81" s="902"/>
      <c r="AG81" s="902"/>
      <c r="AH81" s="902"/>
      <c r="AI81" s="902"/>
      <c r="AJ81" s="902"/>
      <c r="AK81" s="902"/>
      <c r="AL81" s="902"/>
      <c r="AM81" s="902"/>
      <c r="AN81" s="902"/>
      <c r="AO81" s="902"/>
      <c r="AP81" s="902"/>
      <c r="AQ81" s="902"/>
      <c r="AR81" s="902"/>
      <c r="AS81" s="902"/>
      <c r="AT81" s="901"/>
      <c r="AU81" s="901"/>
      <c r="AV81" s="901"/>
      <c r="AW81" s="901"/>
      <c r="AX81" s="901"/>
      <c r="AY81" s="901"/>
      <c r="AZ81" s="901"/>
      <c r="BA81" s="901"/>
      <c r="BB81" s="901"/>
      <c r="BC81" s="901"/>
      <c r="BD81" s="895">
        <f t="shared" si="61"/>
        <v>0</v>
      </c>
      <c r="BE81" s="895">
        <f t="shared" si="62"/>
        <v>0</v>
      </c>
    </row>
    <row r="82" spans="1:57" ht="12" customHeight="1" x14ac:dyDescent="0.2">
      <c r="A82" s="840">
        <v>71</v>
      </c>
      <c r="B82" s="878">
        <v>1</v>
      </c>
      <c r="C82" s="879"/>
      <c r="D82" s="1449" t="s">
        <v>92</v>
      </c>
      <c r="E82" s="903" t="s">
        <v>278</v>
      </c>
      <c r="F82" s="942"/>
      <c r="G82" s="943"/>
      <c r="H82" s="883" t="e">
        <f t="shared" si="48"/>
        <v>#DIV/0!</v>
      </c>
      <c r="I82" s="899"/>
      <c r="J82" s="885">
        <f t="shared" si="49"/>
        <v>0</v>
      </c>
      <c r="K82" s="886">
        <f t="shared" si="50"/>
        <v>0</v>
      </c>
      <c r="L82" s="887">
        <f t="shared" si="51"/>
        <v>7960</v>
      </c>
      <c r="M82" s="887">
        <f t="shared" si="52"/>
        <v>0</v>
      </c>
      <c r="N82" s="887">
        <f t="shared" si="53"/>
        <v>0</v>
      </c>
      <c r="O82" s="887">
        <f t="shared" si="54"/>
        <v>0</v>
      </c>
      <c r="P82" s="888">
        <f t="shared" si="55"/>
        <v>0</v>
      </c>
      <c r="Q82" s="888">
        <f t="shared" si="63"/>
        <v>0</v>
      </c>
      <c r="R82" s="906"/>
      <c r="S82" s="890"/>
      <c r="T82" s="831">
        <v>71</v>
      </c>
      <c r="U82" s="1450" t="s">
        <v>92</v>
      </c>
      <c r="V82" s="900" t="s">
        <v>57</v>
      </c>
      <c r="W82" s="893">
        <f t="shared" si="56"/>
        <v>0</v>
      </c>
      <c r="X82" s="893">
        <f t="shared" si="56"/>
        <v>0</v>
      </c>
      <c r="Y82" s="894" t="e">
        <f t="shared" si="57"/>
        <v>#DIV/0!</v>
      </c>
      <c r="Z82" s="894">
        <f t="shared" si="58"/>
        <v>0</v>
      </c>
      <c r="AA82" s="894">
        <f t="shared" si="58"/>
        <v>0</v>
      </c>
      <c r="AB82" s="901"/>
      <c r="AC82" s="895">
        <f t="shared" si="59"/>
        <v>0</v>
      </c>
      <c r="AD82" s="895">
        <f t="shared" si="59"/>
        <v>0</v>
      </c>
      <c r="AE82" s="896" t="e">
        <f t="shared" si="60"/>
        <v>#DIV/0!</v>
      </c>
      <c r="AF82" s="902"/>
      <c r="AG82" s="902"/>
      <c r="AH82" s="902"/>
      <c r="AI82" s="902"/>
      <c r="AJ82" s="902"/>
      <c r="AK82" s="902"/>
      <c r="AL82" s="902"/>
      <c r="AM82" s="902"/>
      <c r="AN82" s="902"/>
      <c r="AO82" s="902"/>
      <c r="AP82" s="902"/>
      <c r="AQ82" s="902"/>
      <c r="AR82" s="902"/>
      <c r="AS82" s="902"/>
      <c r="AT82" s="901"/>
      <c r="AU82" s="901"/>
      <c r="AV82" s="901"/>
      <c r="AW82" s="901"/>
      <c r="AX82" s="901"/>
      <c r="AY82" s="901"/>
      <c r="AZ82" s="901"/>
      <c r="BA82" s="901"/>
      <c r="BB82" s="901"/>
      <c r="BC82" s="901"/>
      <c r="BD82" s="895">
        <f t="shared" si="61"/>
        <v>0</v>
      </c>
      <c r="BE82" s="895">
        <f t="shared" si="62"/>
        <v>0</v>
      </c>
    </row>
    <row r="83" spans="1:57" ht="12" customHeight="1" x14ac:dyDescent="0.2">
      <c r="A83" s="840">
        <v>72</v>
      </c>
      <c r="B83" s="878">
        <v>1</v>
      </c>
      <c r="C83" s="879"/>
      <c r="D83" s="1449"/>
      <c r="E83" s="903" t="s">
        <v>279</v>
      </c>
      <c r="F83" s="942"/>
      <c r="G83" s="943"/>
      <c r="H83" s="883" t="e">
        <f t="shared" si="48"/>
        <v>#DIV/0!</v>
      </c>
      <c r="I83" s="899"/>
      <c r="J83" s="885">
        <f t="shared" si="49"/>
        <v>0</v>
      </c>
      <c r="K83" s="886">
        <f t="shared" si="50"/>
        <v>0</v>
      </c>
      <c r="L83" s="887">
        <f t="shared" si="51"/>
        <v>7960</v>
      </c>
      <c r="M83" s="887">
        <f t="shared" si="52"/>
        <v>0</v>
      </c>
      <c r="N83" s="887">
        <f t="shared" si="53"/>
        <v>0</v>
      </c>
      <c r="O83" s="887">
        <f t="shared" si="54"/>
        <v>0</v>
      </c>
      <c r="P83" s="888">
        <f t="shared" si="55"/>
        <v>0</v>
      </c>
      <c r="Q83" s="888">
        <f t="shared" si="63"/>
        <v>0</v>
      </c>
      <c r="R83" s="906"/>
      <c r="S83" s="890"/>
      <c r="T83" s="831">
        <v>72</v>
      </c>
      <c r="U83" s="1450"/>
      <c r="V83" s="900" t="s">
        <v>50</v>
      </c>
      <c r="W83" s="893">
        <f t="shared" si="56"/>
        <v>0</v>
      </c>
      <c r="X83" s="893">
        <f t="shared" si="56"/>
        <v>0</v>
      </c>
      <c r="Y83" s="894" t="e">
        <f t="shared" si="57"/>
        <v>#DIV/0!</v>
      </c>
      <c r="Z83" s="894">
        <f t="shared" si="58"/>
        <v>0</v>
      </c>
      <c r="AA83" s="894">
        <f t="shared" si="58"/>
        <v>0</v>
      </c>
      <c r="AB83" s="901"/>
      <c r="AC83" s="895">
        <f t="shared" si="59"/>
        <v>0</v>
      </c>
      <c r="AD83" s="895">
        <f t="shared" si="59"/>
        <v>0</v>
      </c>
      <c r="AE83" s="896" t="e">
        <f t="shared" si="60"/>
        <v>#DIV/0!</v>
      </c>
      <c r="AF83" s="902"/>
      <c r="AG83" s="902"/>
      <c r="AH83" s="902"/>
      <c r="AI83" s="902"/>
      <c r="AJ83" s="902"/>
      <c r="AK83" s="902"/>
      <c r="AL83" s="902"/>
      <c r="AM83" s="902"/>
      <c r="AN83" s="902"/>
      <c r="AO83" s="902"/>
      <c r="AP83" s="902"/>
      <c r="AQ83" s="902"/>
      <c r="AR83" s="902"/>
      <c r="AS83" s="902"/>
      <c r="AT83" s="901"/>
      <c r="AU83" s="901"/>
      <c r="AV83" s="901"/>
      <c r="AW83" s="901"/>
      <c r="AX83" s="901"/>
      <c r="AY83" s="901"/>
      <c r="AZ83" s="901"/>
      <c r="BA83" s="901"/>
      <c r="BB83" s="901"/>
      <c r="BC83" s="901"/>
      <c r="BD83" s="895">
        <f t="shared" si="61"/>
        <v>0</v>
      </c>
      <c r="BE83" s="895">
        <f t="shared" si="62"/>
        <v>0</v>
      </c>
    </row>
    <row r="84" spans="1:57" ht="12" customHeight="1" x14ac:dyDescent="0.2">
      <c r="A84" s="840">
        <v>73</v>
      </c>
      <c r="B84" s="878">
        <v>1</v>
      </c>
      <c r="C84" s="879"/>
      <c r="D84" s="1453" t="s">
        <v>93</v>
      </c>
      <c r="E84" s="903" t="s">
        <v>278</v>
      </c>
      <c r="F84" s="952">
        <v>1</v>
      </c>
      <c r="G84" s="953">
        <v>1</v>
      </c>
      <c r="H84" s="883">
        <f t="shared" si="48"/>
        <v>100</v>
      </c>
      <c r="I84" s="899">
        <v>2</v>
      </c>
      <c r="J84" s="885">
        <f t="shared" si="49"/>
        <v>2</v>
      </c>
      <c r="K84" s="886">
        <f t="shared" si="50"/>
        <v>2</v>
      </c>
      <c r="L84" s="887">
        <f t="shared" si="51"/>
        <v>7960</v>
      </c>
      <c r="M84" s="887">
        <f t="shared" si="52"/>
        <v>15920</v>
      </c>
      <c r="N84" s="887">
        <f t="shared" si="53"/>
        <v>0</v>
      </c>
      <c r="O84" s="887">
        <f t="shared" si="54"/>
        <v>0</v>
      </c>
      <c r="P84" s="888">
        <f t="shared" si="55"/>
        <v>2</v>
      </c>
      <c r="Q84" s="888">
        <f t="shared" si="63"/>
        <v>15920</v>
      </c>
      <c r="R84" s="906"/>
      <c r="S84" s="890"/>
      <c r="T84" s="831">
        <v>73</v>
      </c>
      <c r="U84" s="1450" t="s">
        <v>93</v>
      </c>
      <c r="V84" s="900" t="s">
        <v>49</v>
      </c>
      <c r="W84" s="893">
        <f t="shared" si="56"/>
        <v>1</v>
      </c>
      <c r="X84" s="893">
        <f t="shared" si="56"/>
        <v>1</v>
      </c>
      <c r="Y84" s="894">
        <f t="shared" si="57"/>
        <v>100</v>
      </c>
      <c r="Z84" s="894">
        <f t="shared" si="58"/>
        <v>2</v>
      </c>
      <c r="AA84" s="894">
        <f t="shared" si="58"/>
        <v>2</v>
      </c>
      <c r="AB84" s="901"/>
      <c r="AC84" s="895">
        <f t="shared" si="59"/>
        <v>0</v>
      </c>
      <c r="AD84" s="895">
        <f t="shared" si="59"/>
        <v>0</v>
      </c>
      <c r="AE84" s="896" t="e">
        <f t="shared" si="60"/>
        <v>#DIV/0!</v>
      </c>
      <c r="AF84" s="902"/>
      <c r="AG84" s="902"/>
      <c r="AH84" s="902"/>
      <c r="AI84" s="902"/>
      <c r="AJ84" s="902"/>
      <c r="AK84" s="902"/>
      <c r="AL84" s="902"/>
      <c r="AM84" s="902"/>
      <c r="AN84" s="902"/>
      <c r="AO84" s="902"/>
      <c r="AP84" s="902"/>
      <c r="AQ84" s="902"/>
      <c r="AR84" s="902"/>
      <c r="AS84" s="902"/>
      <c r="AT84" s="901"/>
      <c r="AU84" s="901"/>
      <c r="AV84" s="901"/>
      <c r="AW84" s="901"/>
      <c r="AX84" s="901"/>
      <c r="AY84" s="901"/>
      <c r="AZ84" s="901"/>
      <c r="BA84" s="901"/>
      <c r="BB84" s="901"/>
      <c r="BC84" s="901"/>
      <c r="BD84" s="895">
        <f t="shared" si="61"/>
        <v>0</v>
      </c>
      <c r="BE84" s="895">
        <f t="shared" si="62"/>
        <v>0</v>
      </c>
    </row>
    <row r="85" spans="1:57" ht="12" customHeight="1" x14ac:dyDescent="0.2">
      <c r="A85" s="840">
        <v>74</v>
      </c>
      <c r="B85" s="878">
        <v>1</v>
      </c>
      <c r="C85" s="879">
        <v>2</v>
      </c>
      <c r="D85" s="1453"/>
      <c r="E85" s="903" t="s">
        <v>279</v>
      </c>
      <c r="F85" s="952">
        <v>3</v>
      </c>
      <c r="G85" s="953">
        <v>3</v>
      </c>
      <c r="H85" s="883">
        <f t="shared" si="48"/>
        <v>100</v>
      </c>
      <c r="I85" s="899">
        <v>1</v>
      </c>
      <c r="J85" s="885">
        <f t="shared" si="49"/>
        <v>3</v>
      </c>
      <c r="K85" s="886">
        <f t="shared" si="50"/>
        <v>3</v>
      </c>
      <c r="L85" s="887">
        <f t="shared" si="51"/>
        <v>7960</v>
      </c>
      <c r="M85" s="887">
        <f t="shared" si="52"/>
        <v>23880</v>
      </c>
      <c r="N85" s="887">
        <f t="shared" si="53"/>
        <v>6</v>
      </c>
      <c r="O85" s="887">
        <f t="shared" si="54"/>
        <v>47760</v>
      </c>
      <c r="P85" s="888">
        <f t="shared" si="55"/>
        <v>9</v>
      </c>
      <c r="Q85" s="888">
        <f t="shared" si="63"/>
        <v>71640</v>
      </c>
      <c r="R85" s="906"/>
      <c r="S85" s="890"/>
      <c r="T85" s="831">
        <v>74</v>
      </c>
      <c r="U85" s="1450"/>
      <c r="V85" s="900" t="s">
        <v>50</v>
      </c>
      <c r="W85" s="893">
        <f t="shared" si="56"/>
        <v>3</v>
      </c>
      <c r="X85" s="893">
        <f t="shared" si="56"/>
        <v>3</v>
      </c>
      <c r="Y85" s="894">
        <f t="shared" si="57"/>
        <v>100</v>
      </c>
      <c r="Z85" s="894">
        <f t="shared" si="58"/>
        <v>1</v>
      </c>
      <c r="AA85" s="894">
        <f t="shared" si="58"/>
        <v>3</v>
      </c>
      <c r="AB85" s="901"/>
      <c r="AC85" s="895">
        <f t="shared" si="59"/>
        <v>0</v>
      </c>
      <c r="AD85" s="895">
        <f t="shared" si="59"/>
        <v>0</v>
      </c>
      <c r="AE85" s="896" t="e">
        <f t="shared" si="60"/>
        <v>#DIV/0!</v>
      </c>
      <c r="AF85" s="902"/>
      <c r="AG85" s="902"/>
      <c r="AH85" s="902"/>
      <c r="AI85" s="902"/>
      <c r="AJ85" s="902"/>
      <c r="AK85" s="902"/>
      <c r="AL85" s="902"/>
      <c r="AM85" s="902"/>
      <c r="AN85" s="902"/>
      <c r="AO85" s="902"/>
      <c r="AP85" s="902"/>
      <c r="AQ85" s="902"/>
      <c r="AR85" s="902"/>
      <c r="AS85" s="902"/>
      <c r="AT85" s="901"/>
      <c r="AU85" s="901"/>
      <c r="AV85" s="901"/>
      <c r="AW85" s="901"/>
      <c r="AX85" s="901"/>
      <c r="AY85" s="901"/>
      <c r="AZ85" s="901"/>
      <c r="BA85" s="901"/>
      <c r="BB85" s="901"/>
      <c r="BC85" s="901"/>
      <c r="BD85" s="895">
        <f t="shared" si="61"/>
        <v>0</v>
      </c>
      <c r="BE85" s="895">
        <f t="shared" si="62"/>
        <v>0</v>
      </c>
    </row>
    <row r="86" spans="1:57" ht="12" customHeight="1" x14ac:dyDescent="0.2">
      <c r="A86" s="840">
        <v>75</v>
      </c>
      <c r="B86" s="878">
        <v>2</v>
      </c>
      <c r="C86" s="909"/>
      <c r="D86" s="1454" t="s">
        <v>94</v>
      </c>
      <c r="E86" s="903" t="s">
        <v>278</v>
      </c>
      <c r="F86" s="954"/>
      <c r="G86" s="955"/>
      <c r="H86" s="883" t="e">
        <f t="shared" si="48"/>
        <v>#DIV/0!</v>
      </c>
      <c r="I86" s="899">
        <v>1</v>
      </c>
      <c r="J86" s="885">
        <f t="shared" si="49"/>
        <v>0</v>
      </c>
      <c r="K86" s="886">
        <f t="shared" si="50"/>
        <v>0</v>
      </c>
      <c r="L86" s="887">
        <f t="shared" si="51"/>
        <v>15920</v>
      </c>
      <c r="M86" s="887">
        <f t="shared" si="52"/>
        <v>0</v>
      </c>
      <c r="N86" s="887">
        <f t="shared" si="53"/>
        <v>0</v>
      </c>
      <c r="O86" s="887">
        <f t="shared" si="54"/>
        <v>0</v>
      </c>
      <c r="P86" s="888">
        <f t="shared" si="55"/>
        <v>0</v>
      </c>
      <c r="Q86" s="888">
        <f t="shared" si="63"/>
        <v>0</v>
      </c>
      <c r="R86" s="906"/>
      <c r="S86" s="890"/>
      <c r="T86" s="831">
        <v>75</v>
      </c>
      <c r="U86" s="1452" t="s">
        <v>94</v>
      </c>
      <c r="V86" s="900" t="s">
        <v>49</v>
      </c>
      <c r="W86" s="893">
        <f t="shared" si="56"/>
        <v>0</v>
      </c>
      <c r="X86" s="893">
        <f t="shared" si="56"/>
        <v>0</v>
      </c>
      <c r="Y86" s="894" t="e">
        <f t="shared" si="57"/>
        <v>#DIV/0!</v>
      </c>
      <c r="Z86" s="894">
        <f t="shared" si="58"/>
        <v>1</v>
      </c>
      <c r="AA86" s="894">
        <f t="shared" si="58"/>
        <v>0</v>
      </c>
      <c r="AB86" s="901"/>
      <c r="AC86" s="895">
        <f t="shared" si="59"/>
        <v>0</v>
      </c>
      <c r="AD86" s="895">
        <f t="shared" si="59"/>
        <v>0</v>
      </c>
      <c r="AE86" s="896" t="e">
        <f t="shared" si="60"/>
        <v>#DIV/0!</v>
      </c>
      <c r="AF86" s="902"/>
      <c r="AG86" s="902"/>
      <c r="AH86" s="902"/>
      <c r="AI86" s="902"/>
      <c r="AJ86" s="902"/>
      <c r="AK86" s="902"/>
      <c r="AL86" s="902"/>
      <c r="AM86" s="902"/>
      <c r="AN86" s="902"/>
      <c r="AO86" s="902"/>
      <c r="AP86" s="902"/>
      <c r="AQ86" s="902"/>
      <c r="AR86" s="902"/>
      <c r="AS86" s="902"/>
      <c r="AT86" s="901"/>
      <c r="AU86" s="901"/>
      <c r="AV86" s="901"/>
      <c r="AW86" s="901"/>
      <c r="AX86" s="901"/>
      <c r="AY86" s="901"/>
      <c r="AZ86" s="901"/>
      <c r="BA86" s="901"/>
      <c r="BB86" s="901"/>
      <c r="BC86" s="901"/>
      <c r="BD86" s="895">
        <f t="shared" si="61"/>
        <v>0</v>
      </c>
      <c r="BE86" s="895">
        <f t="shared" si="62"/>
        <v>0</v>
      </c>
    </row>
    <row r="87" spans="1:57" ht="13.5" customHeight="1" x14ac:dyDescent="0.2">
      <c r="A87" s="840">
        <v>76</v>
      </c>
      <c r="B87" s="930">
        <v>2</v>
      </c>
      <c r="C87" s="909">
        <v>1</v>
      </c>
      <c r="D87" s="1454"/>
      <c r="E87" s="903" t="s">
        <v>279</v>
      </c>
      <c r="F87" s="954"/>
      <c r="G87" s="955"/>
      <c r="H87" s="883" t="e">
        <f t="shared" si="48"/>
        <v>#DIV/0!</v>
      </c>
      <c r="I87" s="899"/>
      <c r="J87" s="885">
        <f t="shared" si="49"/>
        <v>0</v>
      </c>
      <c r="K87" s="886">
        <f t="shared" si="50"/>
        <v>0</v>
      </c>
      <c r="L87" s="887">
        <f t="shared" si="51"/>
        <v>15920</v>
      </c>
      <c r="M87" s="887">
        <f t="shared" si="52"/>
        <v>0</v>
      </c>
      <c r="N87" s="887">
        <f t="shared" si="53"/>
        <v>0</v>
      </c>
      <c r="O87" s="887">
        <f t="shared" si="54"/>
        <v>0</v>
      </c>
      <c r="P87" s="888">
        <f t="shared" si="55"/>
        <v>0</v>
      </c>
      <c r="Q87" s="888">
        <f t="shared" si="63"/>
        <v>0</v>
      </c>
      <c r="R87" s="906"/>
      <c r="S87" s="890"/>
      <c r="T87" s="831">
        <v>76</v>
      </c>
      <c r="U87" s="1452"/>
      <c r="V87" s="900" t="s">
        <v>50</v>
      </c>
      <c r="W87" s="893">
        <f t="shared" si="56"/>
        <v>0</v>
      </c>
      <c r="X87" s="893">
        <f t="shared" si="56"/>
        <v>0</v>
      </c>
      <c r="Y87" s="894" t="e">
        <f t="shared" si="57"/>
        <v>#DIV/0!</v>
      </c>
      <c r="Z87" s="894">
        <f t="shared" si="58"/>
        <v>0</v>
      </c>
      <c r="AA87" s="894">
        <f t="shared" si="58"/>
        <v>0</v>
      </c>
      <c r="AB87" s="901"/>
      <c r="AC87" s="895">
        <f t="shared" si="59"/>
        <v>0</v>
      </c>
      <c r="AD87" s="895">
        <f t="shared" si="59"/>
        <v>0</v>
      </c>
      <c r="AE87" s="896" t="e">
        <f t="shared" si="60"/>
        <v>#DIV/0!</v>
      </c>
      <c r="AF87" s="902"/>
      <c r="AG87" s="902"/>
      <c r="AH87" s="902"/>
      <c r="AI87" s="902"/>
      <c r="AJ87" s="902"/>
      <c r="AK87" s="902"/>
      <c r="AL87" s="902"/>
      <c r="AM87" s="902"/>
      <c r="AN87" s="902"/>
      <c r="AO87" s="902"/>
      <c r="AP87" s="902"/>
      <c r="AQ87" s="902"/>
      <c r="AR87" s="902"/>
      <c r="AS87" s="902"/>
      <c r="AT87" s="901"/>
      <c r="AU87" s="901"/>
      <c r="AV87" s="901"/>
      <c r="AW87" s="901"/>
      <c r="AX87" s="901"/>
      <c r="AY87" s="901"/>
      <c r="AZ87" s="901"/>
      <c r="BA87" s="901"/>
      <c r="BB87" s="901"/>
      <c r="BC87" s="901"/>
      <c r="BD87" s="895">
        <f t="shared" si="61"/>
        <v>0</v>
      </c>
      <c r="BE87" s="895">
        <f t="shared" si="62"/>
        <v>0</v>
      </c>
    </row>
    <row r="88" spans="1:57" ht="12.75" customHeight="1" x14ac:dyDescent="0.2">
      <c r="A88" s="840">
        <v>77</v>
      </c>
      <c r="B88" s="930">
        <v>8</v>
      </c>
      <c r="C88" s="879"/>
      <c r="D88" s="1453" t="s">
        <v>95</v>
      </c>
      <c r="E88" s="903" t="s">
        <v>278</v>
      </c>
      <c r="F88" s="956"/>
      <c r="G88" s="957"/>
      <c r="H88" s="883" t="e">
        <f t="shared" si="48"/>
        <v>#DIV/0!</v>
      </c>
      <c r="I88" s="899">
        <v>1</v>
      </c>
      <c r="J88" s="885">
        <f t="shared" si="49"/>
        <v>0</v>
      </c>
      <c r="K88" s="886">
        <f t="shared" si="50"/>
        <v>0</v>
      </c>
      <c r="L88" s="887">
        <f t="shared" si="51"/>
        <v>63680</v>
      </c>
      <c r="M88" s="887">
        <f t="shared" si="52"/>
        <v>0</v>
      </c>
      <c r="N88" s="887">
        <f t="shared" si="53"/>
        <v>0</v>
      </c>
      <c r="O88" s="887">
        <f t="shared" si="54"/>
        <v>0</v>
      </c>
      <c r="P88" s="888">
        <f t="shared" si="55"/>
        <v>0</v>
      </c>
      <c r="Q88" s="888">
        <f t="shared" si="63"/>
        <v>0</v>
      </c>
      <c r="R88" s="906"/>
      <c r="S88" s="890"/>
      <c r="T88" s="831">
        <v>77</v>
      </c>
      <c r="U88" s="1450" t="s">
        <v>95</v>
      </c>
      <c r="V88" s="900" t="s">
        <v>49</v>
      </c>
      <c r="W88" s="893">
        <f t="shared" si="56"/>
        <v>0</v>
      </c>
      <c r="X88" s="893">
        <f t="shared" si="56"/>
        <v>0</v>
      </c>
      <c r="Y88" s="894" t="e">
        <f t="shared" si="57"/>
        <v>#DIV/0!</v>
      </c>
      <c r="Z88" s="894">
        <f t="shared" si="58"/>
        <v>1</v>
      </c>
      <c r="AA88" s="894">
        <f t="shared" si="58"/>
        <v>0</v>
      </c>
      <c r="AB88" s="901"/>
      <c r="AC88" s="895">
        <f t="shared" si="59"/>
        <v>0</v>
      </c>
      <c r="AD88" s="895">
        <f t="shared" si="59"/>
        <v>0</v>
      </c>
      <c r="AE88" s="896" t="e">
        <f t="shared" si="60"/>
        <v>#DIV/0!</v>
      </c>
      <c r="AF88" s="902"/>
      <c r="AG88" s="902"/>
      <c r="AH88" s="902"/>
      <c r="AI88" s="902"/>
      <c r="AJ88" s="902"/>
      <c r="AK88" s="902"/>
      <c r="AL88" s="902"/>
      <c r="AM88" s="902"/>
      <c r="AN88" s="902"/>
      <c r="AO88" s="902"/>
      <c r="AP88" s="902"/>
      <c r="AQ88" s="902"/>
      <c r="AR88" s="902"/>
      <c r="AS88" s="902"/>
      <c r="AT88" s="901"/>
      <c r="AU88" s="901"/>
      <c r="AV88" s="901"/>
      <c r="AW88" s="901"/>
      <c r="AX88" s="901"/>
      <c r="AY88" s="901"/>
      <c r="AZ88" s="901"/>
      <c r="BA88" s="901"/>
      <c r="BB88" s="901"/>
      <c r="BC88" s="901"/>
      <c r="BD88" s="895">
        <f t="shared" si="61"/>
        <v>0</v>
      </c>
      <c r="BE88" s="895">
        <f t="shared" si="62"/>
        <v>0</v>
      </c>
    </row>
    <row r="89" spans="1:57" ht="18" customHeight="1" x14ac:dyDescent="0.2">
      <c r="A89" s="840">
        <v>78</v>
      </c>
      <c r="B89" s="930">
        <v>0.5</v>
      </c>
      <c r="C89" s="879">
        <v>1</v>
      </c>
      <c r="D89" s="1453"/>
      <c r="E89" s="903" t="s">
        <v>279</v>
      </c>
      <c r="F89" s="956"/>
      <c r="G89" s="957"/>
      <c r="H89" s="883" t="e">
        <f t="shared" si="48"/>
        <v>#DIV/0!</v>
      </c>
      <c r="I89" s="899"/>
      <c r="J89" s="885">
        <f t="shared" si="49"/>
        <v>0</v>
      </c>
      <c r="K89" s="886">
        <f t="shared" si="50"/>
        <v>0</v>
      </c>
      <c r="L89" s="887">
        <f t="shared" si="51"/>
        <v>3980</v>
      </c>
      <c r="M89" s="887">
        <f t="shared" si="52"/>
        <v>0</v>
      </c>
      <c r="N89" s="887">
        <f t="shared" si="53"/>
        <v>0</v>
      </c>
      <c r="O89" s="887">
        <f t="shared" si="54"/>
        <v>0</v>
      </c>
      <c r="P89" s="888">
        <f t="shared" si="55"/>
        <v>0</v>
      </c>
      <c r="Q89" s="888">
        <f t="shared" si="63"/>
        <v>0</v>
      </c>
      <c r="R89" s="906"/>
      <c r="S89" s="890"/>
      <c r="T89" s="831">
        <v>78</v>
      </c>
      <c r="U89" s="1450"/>
      <c r="V89" s="900" t="s">
        <v>50</v>
      </c>
      <c r="W89" s="893">
        <f t="shared" si="56"/>
        <v>0</v>
      </c>
      <c r="X89" s="893">
        <f t="shared" si="56"/>
        <v>0</v>
      </c>
      <c r="Y89" s="894" t="e">
        <f t="shared" si="57"/>
        <v>#DIV/0!</v>
      </c>
      <c r="Z89" s="894">
        <f t="shared" si="58"/>
        <v>0</v>
      </c>
      <c r="AA89" s="894">
        <f t="shared" si="58"/>
        <v>0</v>
      </c>
      <c r="AB89" s="901"/>
      <c r="AC89" s="895">
        <f t="shared" si="59"/>
        <v>0</v>
      </c>
      <c r="AD89" s="895">
        <f t="shared" si="59"/>
        <v>0</v>
      </c>
      <c r="AE89" s="896" t="e">
        <f t="shared" si="60"/>
        <v>#DIV/0!</v>
      </c>
      <c r="AF89" s="902"/>
      <c r="AG89" s="902"/>
      <c r="AH89" s="902"/>
      <c r="AI89" s="902"/>
      <c r="AJ89" s="902"/>
      <c r="AK89" s="902"/>
      <c r="AL89" s="902"/>
      <c r="AM89" s="902"/>
      <c r="AN89" s="902"/>
      <c r="AO89" s="902"/>
      <c r="AP89" s="902"/>
      <c r="AQ89" s="902"/>
      <c r="AR89" s="902"/>
      <c r="AS89" s="902"/>
      <c r="AT89" s="901"/>
      <c r="AU89" s="901"/>
      <c r="AV89" s="901"/>
      <c r="AW89" s="901"/>
      <c r="AX89" s="901"/>
      <c r="AY89" s="901"/>
      <c r="AZ89" s="901"/>
      <c r="BA89" s="901"/>
      <c r="BB89" s="901"/>
      <c r="BC89" s="901"/>
      <c r="BD89" s="895">
        <f t="shared" si="61"/>
        <v>0</v>
      </c>
      <c r="BE89" s="895">
        <f t="shared" si="62"/>
        <v>0</v>
      </c>
    </row>
    <row r="90" spans="1:57" ht="11.25" customHeight="1" x14ac:dyDescent="0.2">
      <c r="A90" s="840">
        <v>79</v>
      </c>
      <c r="B90" s="878">
        <v>1</v>
      </c>
      <c r="C90" s="879"/>
      <c r="D90" s="1454" t="s">
        <v>96</v>
      </c>
      <c r="E90" s="903" t="s">
        <v>278</v>
      </c>
      <c r="F90" s="942"/>
      <c r="G90" s="943"/>
      <c r="H90" s="883" t="e">
        <f t="shared" si="48"/>
        <v>#DIV/0!</v>
      </c>
      <c r="I90" s="899"/>
      <c r="J90" s="885">
        <f t="shared" si="49"/>
        <v>0</v>
      </c>
      <c r="K90" s="886">
        <f t="shared" si="50"/>
        <v>0</v>
      </c>
      <c r="L90" s="887">
        <f t="shared" si="51"/>
        <v>7960</v>
      </c>
      <c r="M90" s="887">
        <f t="shared" si="52"/>
        <v>0</v>
      </c>
      <c r="N90" s="887">
        <f t="shared" si="53"/>
        <v>0</v>
      </c>
      <c r="O90" s="887">
        <f t="shared" si="54"/>
        <v>0</v>
      </c>
      <c r="P90" s="888">
        <f t="shared" si="55"/>
        <v>0</v>
      </c>
      <c r="Q90" s="888">
        <f t="shared" si="63"/>
        <v>0</v>
      </c>
      <c r="R90" s="906"/>
      <c r="S90" s="890"/>
      <c r="T90" s="831">
        <v>79</v>
      </c>
      <c r="U90" s="1452" t="s">
        <v>96</v>
      </c>
      <c r="V90" s="900" t="s">
        <v>49</v>
      </c>
      <c r="W90" s="893">
        <f t="shared" si="56"/>
        <v>0</v>
      </c>
      <c r="X90" s="893">
        <f t="shared" si="56"/>
        <v>0</v>
      </c>
      <c r="Y90" s="894" t="e">
        <f t="shared" si="57"/>
        <v>#DIV/0!</v>
      </c>
      <c r="Z90" s="894">
        <f t="shared" si="58"/>
        <v>0</v>
      </c>
      <c r="AA90" s="894">
        <f t="shared" si="58"/>
        <v>0</v>
      </c>
      <c r="AB90" s="901"/>
      <c r="AC90" s="895">
        <f t="shared" si="59"/>
        <v>0</v>
      </c>
      <c r="AD90" s="895">
        <f t="shared" si="59"/>
        <v>0</v>
      </c>
      <c r="AE90" s="896" t="e">
        <f t="shared" si="60"/>
        <v>#DIV/0!</v>
      </c>
      <c r="AF90" s="902"/>
      <c r="AG90" s="902"/>
      <c r="AH90" s="902"/>
      <c r="AI90" s="902"/>
      <c r="AJ90" s="902"/>
      <c r="AK90" s="902"/>
      <c r="AL90" s="902"/>
      <c r="AM90" s="902"/>
      <c r="AN90" s="902"/>
      <c r="AO90" s="902"/>
      <c r="AP90" s="902"/>
      <c r="AQ90" s="902"/>
      <c r="AR90" s="902"/>
      <c r="AS90" s="902"/>
      <c r="AT90" s="901"/>
      <c r="AU90" s="901"/>
      <c r="AV90" s="901"/>
      <c r="AW90" s="901"/>
      <c r="AX90" s="901"/>
      <c r="AY90" s="901"/>
      <c r="AZ90" s="901"/>
      <c r="BA90" s="901"/>
      <c r="BB90" s="901"/>
      <c r="BC90" s="901"/>
      <c r="BD90" s="895">
        <f t="shared" si="61"/>
        <v>0</v>
      </c>
      <c r="BE90" s="895">
        <f t="shared" si="62"/>
        <v>0</v>
      </c>
    </row>
    <row r="91" spans="1:57" ht="15" customHeight="1" x14ac:dyDescent="0.2">
      <c r="A91" s="840">
        <v>80</v>
      </c>
      <c r="B91" s="878">
        <v>1</v>
      </c>
      <c r="C91" s="879"/>
      <c r="D91" s="1454"/>
      <c r="E91" s="903" t="s">
        <v>279</v>
      </c>
      <c r="F91" s="942"/>
      <c r="G91" s="943"/>
      <c r="H91" s="883" t="e">
        <f t="shared" si="48"/>
        <v>#DIV/0!</v>
      </c>
      <c r="I91" s="899"/>
      <c r="J91" s="885">
        <f t="shared" si="49"/>
        <v>0</v>
      </c>
      <c r="K91" s="886">
        <f t="shared" si="50"/>
        <v>0</v>
      </c>
      <c r="L91" s="887">
        <f t="shared" si="51"/>
        <v>7960</v>
      </c>
      <c r="M91" s="887">
        <f t="shared" si="52"/>
        <v>0</v>
      </c>
      <c r="N91" s="887">
        <f t="shared" si="53"/>
        <v>0</v>
      </c>
      <c r="O91" s="887">
        <f t="shared" si="54"/>
        <v>0</v>
      </c>
      <c r="P91" s="888">
        <f t="shared" si="55"/>
        <v>0</v>
      </c>
      <c r="Q91" s="888">
        <f t="shared" si="63"/>
        <v>0</v>
      </c>
      <c r="R91" s="906"/>
      <c r="S91" s="890"/>
      <c r="T91" s="831">
        <v>80</v>
      </c>
      <c r="U91" s="1452"/>
      <c r="V91" s="900" t="s">
        <v>50</v>
      </c>
      <c r="W91" s="893">
        <f t="shared" si="56"/>
        <v>0</v>
      </c>
      <c r="X91" s="893">
        <f t="shared" si="56"/>
        <v>0</v>
      </c>
      <c r="Y91" s="894" t="e">
        <f t="shared" si="57"/>
        <v>#DIV/0!</v>
      </c>
      <c r="Z91" s="894">
        <f t="shared" si="58"/>
        <v>0</v>
      </c>
      <c r="AA91" s="894">
        <f t="shared" si="58"/>
        <v>0</v>
      </c>
      <c r="AB91" s="901"/>
      <c r="AC91" s="895">
        <f t="shared" si="59"/>
        <v>0</v>
      </c>
      <c r="AD91" s="895">
        <f t="shared" si="59"/>
        <v>0</v>
      </c>
      <c r="AE91" s="896" t="e">
        <f t="shared" si="60"/>
        <v>#DIV/0!</v>
      </c>
      <c r="AF91" s="902"/>
      <c r="AG91" s="902"/>
      <c r="AH91" s="902"/>
      <c r="AI91" s="902"/>
      <c r="AJ91" s="902"/>
      <c r="AK91" s="902"/>
      <c r="AL91" s="902"/>
      <c r="AM91" s="902"/>
      <c r="AN91" s="902"/>
      <c r="AO91" s="902"/>
      <c r="AP91" s="902"/>
      <c r="AQ91" s="902"/>
      <c r="AR91" s="902"/>
      <c r="AS91" s="902"/>
      <c r="AT91" s="901"/>
      <c r="AU91" s="901"/>
      <c r="AV91" s="901"/>
      <c r="AW91" s="901"/>
      <c r="AX91" s="901"/>
      <c r="AY91" s="901"/>
      <c r="AZ91" s="901"/>
      <c r="BA91" s="901"/>
      <c r="BB91" s="901"/>
      <c r="BC91" s="911"/>
      <c r="BD91" s="895">
        <f t="shared" si="61"/>
        <v>0</v>
      </c>
      <c r="BE91" s="895">
        <f t="shared" si="62"/>
        <v>0</v>
      </c>
    </row>
    <row r="92" spans="1:57" ht="26.25" customHeight="1" x14ac:dyDescent="0.2">
      <c r="A92" s="840">
        <v>81</v>
      </c>
      <c r="B92" s="878">
        <v>2</v>
      </c>
      <c r="C92" s="879"/>
      <c r="D92" s="907" t="s">
        <v>97</v>
      </c>
      <c r="E92" s="903" t="s">
        <v>278</v>
      </c>
      <c r="F92" s="942"/>
      <c r="G92" s="943"/>
      <c r="H92" s="883" t="e">
        <f t="shared" si="48"/>
        <v>#DIV/0!</v>
      </c>
      <c r="I92" s="899"/>
      <c r="J92" s="885">
        <f t="shared" si="49"/>
        <v>0</v>
      </c>
      <c r="K92" s="886">
        <f t="shared" si="50"/>
        <v>0</v>
      </c>
      <c r="L92" s="887">
        <f t="shared" si="51"/>
        <v>15920</v>
      </c>
      <c r="M92" s="887">
        <f t="shared" si="52"/>
        <v>0</v>
      </c>
      <c r="N92" s="887">
        <f t="shared" si="53"/>
        <v>0</v>
      </c>
      <c r="O92" s="887">
        <f t="shared" si="54"/>
        <v>0</v>
      </c>
      <c r="P92" s="888">
        <f t="shared" si="55"/>
        <v>0</v>
      </c>
      <c r="Q92" s="888">
        <f t="shared" si="63"/>
        <v>0</v>
      </c>
      <c r="R92" s="906"/>
      <c r="S92" s="890"/>
      <c r="T92" s="831">
        <v>81</v>
      </c>
      <c r="U92" s="908" t="s">
        <v>97</v>
      </c>
      <c r="V92" s="900" t="s">
        <v>50</v>
      </c>
      <c r="W92" s="893">
        <f t="shared" si="56"/>
        <v>0</v>
      </c>
      <c r="X92" s="893">
        <f t="shared" si="56"/>
        <v>0</v>
      </c>
      <c r="Y92" s="894" t="e">
        <f t="shared" si="57"/>
        <v>#DIV/0!</v>
      </c>
      <c r="Z92" s="894">
        <f t="shared" si="58"/>
        <v>0</v>
      </c>
      <c r="AA92" s="894">
        <f t="shared" si="58"/>
        <v>0</v>
      </c>
      <c r="AB92" s="901"/>
      <c r="AC92" s="895">
        <f t="shared" si="59"/>
        <v>0</v>
      </c>
      <c r="AD92" s="895">
        <f t="shared" si="59"/>
        <v>0</v>
      </c>
      <c r="AE92" s="896" t="e">
        <f t="shared" si="60"/>
        <v>#DIV/0!</v>
      </c>
      <c r="AF92" s="902"/>
      <c r="AG92" s="902"/>
      <c r="AH92" s="902"/>
      <c r="AI92" s="902"/>
      <c r="AJ92" s="902"/>
      <c r="AK92" s="902"/>
      <c r="AL92" s="902"/>
      <c r="AM92" s="902"/>
      <c r="AN92" s="902"/>
      <c r="AO92" s="902"/>
      <c r="AP92" s="902"/>
      <c r="AQ92" s="902"/>
      <c r="AR92" s="902"/>
      <c r="AS92" s="902"/>
      <c r="AT92" s="901"/>
      <c r="AU92" s="901"/>
      <c r="AV92" s="901"/>
      <c r="AW92" s="901"/>
      <c r="AX92" s="901"/>
      <c r="AY92" s="901"/>
      <c r="AZ92" s="901"/>
      <c r="BA92" s="901"/>
      <c r="BB92" s="901"/>
      <c r="BC92" s="911"/>
      <c r="BD92" s="895">
        <f t="shared" si="61"/>
        <v>0</v>
      </c>
      <c r="BE92" s="895">
        <f t="shared" si="62"/>
        <v>0</v>
      </c>
    </row>
    <row r="93" spans="1:57" ht="12.75" customHeight="1" x14ac:dyDescent="0.2">
      <c r="A93" s="840">
        <v>82</v>
      </c>
      <c r="B93" s="878">
        <v>2</v>
      </c>
      <c r="C93" s="879"/>
      <c r="D93" s="907" t="s">
        <v>98</v>
      </c>
      <c r="E93" s="903" t="s">
        <v>279</v>
      </c>
      <c r="F93" s="942"/>
      <c r="G93" s="943"/>
      <c r="H93" s="883" t="e">
        <f t="shared" si="48"/>
        <v>#DIV/0!</v>
      </c>
      <c r="I93" s="899"/>
      <c r="J93" s="885">
        <f t="shared" si="49"/>
        <v>0</v>
      </c>
      <c r="K93" s="886">
        <f t="shared" si="50"/>
        <v>0</v>
      </c>
      <c r="L93" s="887">
        <f t="shared" si="51"/>
        <v>15920</v>
      </c>
      <c r="M93" s="887">
        <f t="shared" si="52"/>
        <v>0</v>
      </c>
      <c r="N93" s="887">
        <f t="shared" si="53"/>
        <v>0</v>
      </c>
      <c r="O93" s="887">
        <f t="shared" si="54"/>
        <v>0</v>
      </c>
      <c r="P93" s="888">
        <f t="shared" si="55"/>
        <v>0</v>
      </c>
      <c r="Q93" s="888">
        <f t="shared" si="63"/>
        <v>0</v>
      </c>
      <c r="R93" s="906"/>
      <c r="S93" s="890"/>
      <c r="T93" s="831">
        <v>82</v>
      </c>
      <c r="U93" s="908" t="s">
        <v>98</v>
      </c>
      <c r="V93" s="900" t="s">
        <v>49</v>
      </c>
      <c r="W93" s="893">
        <f t="shared" si="56"/>
        <v>0</v>
      </c>
      <c r="X93" s="893">
        <f t="shared" si="56"/>
        <v>0</v>
      </c>
      <c r="Y93" s="894" t="e">
        <f t="shared" si="57"/>
        <v>#DIV/0!</v>
      </c>
      <c r="Z93" s="894">
        <f t="shared" si="58"/>
        <v>0</v>
      </c>
      <c r="AA93" s="894">
        <f t="shared" si="58"/>
        <v>0</v>
      </c>
      <c r="AB93" s="901"/>
      <c r="AC93" s="895">
        <f t="shared" si="59"/>
        <v>0</v>
      </c>
      <c r="AD93" s="895">
        <f t="shared" si="59"/>
        <v>0</v>
      </c>
      <c r="AE93" s="896" t="e">
        <f t="shared" si="60"/>
        <v>#DIV/0!</v>
      </c>
      <c r="AF93" s="902"/>
      <c r="AG93" s="902"/>
      <c r="AH93" s="902"/>
      <c r="AI93" s="902"/>
      <c r="AJ93" s="902"/>
      <c r="AK93" s="902"/>
      <c r="AL93" s="902"/>
      <c r="AM93" s="902"/>
      <c r="AN93" s="902"/>
      <c r="AO93" s="902"/>
      <c r="AP93" s="902"/>
      <c r="AQ93" s="902"/>
      <c r="AR93" s="902"/>
      <c r="AS93" s="902"/>
      <c r="AT93" s="901"/>
      <c r="AU93" s="901"/>
      <c r="AV93" s="901"/>
      <c r="AW93" s="901"/>
      <c r="AX93" s="901"/>
      <c r="AY93" s="901"/>
      <c r="AZ93" s="901"/>
      <c r="BA93" s="901"/>
      <c r="BB93" s="901"/>
      <c r="BC93" s="911"/>
      <c r="BD93" s="895">
        <f t="shared" si="61"/>
        <v>0</v>
      </c>
      <c r="BE93" s="895">
        <f t="shared" si="62"/>
        <v>0</v>
      </c>
    </row>
    <row r="94" spans="1:57" ht="12.75" customHeight="1" x14ac:dyDescent="0.2">
      <c r="A94" s="840">
        <v>83</v>
      </c>
      <c r="B94" s="878">
        <v>2</v>
      </c>
      <c r="C94" s="879"/>
      <c r="D94" s="1449" t="s">
        <v>99</v>
      </c>
      <c r="E94" s="903" t="s">
        <v>278</v>
      </c>
      <c r="F94" s="940">
        <v>5</v>
      </c>
      <c r="G94" s="941">
        <v>5</v>
      </c>
      <c r="H94" s="883">
        <f t="shared" si="48"/>
        <v>100</v>
      </c>
      <c r="I94" s="899">
        <v>2</v>
      </c>
      <c r="J94" s="885">
        <f t="shared" si="49"/>
        <v>10</v>
      </c>
      <c r="K94" s="886">
        <f t="shared" si="50"/>
        <v>20</v>
      </c>
      <c r="L94" s="887">
        <f t="shared" si="51"/>
        <v>15920</v>
      </c>
      <c r="M94" s="887">
        <f t="shared" si="52"/>
        <v>159200</v>
      </c>
      <c r="N94" s="887">
        <f t="shared" si="53"/>
        <v>0</v>
      </c>
      <c r="O94" s="887">
        <f t="shared" si="54"/>
        <v>0</v>
      </c>
      <c r="P94" s="888">
        <f t="shared" si="55"/>
        <v>20</v>
      </c>
      <c r="Q94" s="888">
        <f t="shared" si="63"/>
        <v>159200</v>
      </c>
      <c r="R94" s="906"/>
      <c r="S94" s="890"/>
      <c r="T94" s="831">
        <v>83</v>
      </c>
      <c r="U94" s="1450" t="s">
        <v>99</v>
      </c>
      <c r="V94" s="900" t="s">
        <v>49</v>
      </c>
      <c r="W94" s="893">
        <f t="shared" si="56"/>
        <v>5</v>
      </c>
      <c r="X94" s="893">
        <f t="shared" si="56"/>
        <v>5</v>
      </c>
      <c r="Y94" s="894">
        <f t="shared" si="57"/>
        <v>100</v>
      </c>
      <c r="Z94" s="894">
        <f t="shared" si="58"/>
        <v>2</v>
      </c>
      <c r="AA94" s="894">
        <f t="shared" si="58"/>
        <v>10</v>
      </c>
      <c r="AB94" s="901"/>
      <c r="AC94" s="895">
        <f t="shared" si="59"/>
        <v>0</v>
      </c>
      <c r="AD94" s="895">
        <f t="shared" si="59"/>
        <v>0</v>
      </c>
      <c r="AE94" s="896" t="e">
        <f t="shared" si="60"/>
        <v>#DIV/0!</v>
      </c>
      <c r="AF94" s="902"/>
      <c r="AG94" s="902"/>
      <c r="AH94" s="902"/>
      <c r="AI94" s="902"/>
      <c r="AJ94" s="902"/>
      <c r="AK94" s="902"/>
      <c r="AL94" s="902"/>
      <c r="AM94" s="902"/>
      <c r="AN94" s="902"/>
      <c r="AO94" s="902"/>
      <c r="AP94" s="902"/>
      <c r="AQ94" s="902"/>
      <c r="AR94" s="902"/>
      <c r="AS94" s="902"/>
      <c r="AT94" s="901"/>
      <c r="AU94" s="901"/>
      <c r="AV94" s="901"/>
      <c r="AW94" s="901"/>
      <c r="AX94" s="901"/>
      <c r="AY94" s="901"/>
      <c r="AZ94" s="901"/>
      <c r="BA94" s="901"/>
      <c r="BB94" s="901"/>
      <c r="BC94" s="911"/>
      <c r="BD94" s="895">
        <f t="shared" si="61"/>
        <v>0</v>
      </c>
      <c r="BE94" s="895">
        <f t="shared" si="62"/>
        <v>0</v>
      </c>
    </row>
    <row r="95" spans="1:57" ht="12.75" customHeight="1" x14ac:dyDescent="0.2">
      <c r="A95" s="840">
        <v>84</v>
      </c>
      <c r="B95" s="878">
        <v>2</v>
      </c>
      <c r="C95" s="879">
        <v>1</v>
      </c>
      <c r="D95" s="1449"/>
      <c r="E95" s="903" t="s">
        <v>279</v>
      </c>
      <c r="F95" s="940"/>
      <c r="G95" s="941"/>
      <c r="H95" s="883" t="e">
        <f t="shared" si="48"/>
        <v>#DIV/0!</v>
      </c>
      <c r="I95" s="899">
        <v>2</v>
      </c>
      <c r="J95" s="885">
        <f t="shared" si="49"/>
        <v>0</v>
      </c>
      <c r="K95" s="886">
        <f t="shared" si="50"/>
        <v>0</v>
      </c>
      <c r="L95" s="887">
        <f t="shared" si="51"/>
        <v>15920</v>
      </c>
      <c r="M95" s="887">
        <f t="shared" si="52"/>
        <v>0</v>
      </c>
      <c r="N95" s="887">
        <f>C95*J95</f>
        <v>0</v>
      </c>
      <c r="O95" s="887">
        <f t="shared" si="54"/>
        <v>0</v>
      </c>
      <c r="P95" s="888">
        <f t="shared" si="55"/>
        <v>0</v>
      </c>
      <c r="Q95" s="888">
        <f t="shared" si="63"/>
        <v>0</v>
      </c>
      <c r="R95" s="906"/>
      <c r="S95" s="890"/>
      <c r="T95" s="831">
        <v>84</v>
      </c>
      <c r="U95" s="1450"/>
      <c r="V95" s="900" t="s">
        <v>50</v>
      </c>
      <c r="W95" s="893">
        <f t="shared" si="56"/>
        <v>0</v>
      </c>
      <c r="X95" s="893">
        <f t="shared" si="56"/>
        <v>0</v>
      </c>
      <c r="Y95" s="894" t="e">
        <f t="shared" si="57"/>
        <v>#DIV/0!</v>
      </c>
      <c r="Z95" s="894">
        <f t="shared" si="58"/>
        <v>2</v>
      </c>
      <c r="AA95" s="894">
        <f t="shared" si="58"/>
        <v>0</v>
      </c>
      <c r="AB95" s="901"/>
      <c r="AC95" s="895">
        <f t="shared" si="59"/>
        <v>0</v>
      </c>
      <c r="AD95" s="895">
        <f t="shared" si="59"/>
        <v>0</v>
      </c>
      <c r="AE95" s="896" t="e">
        <f t="shared" si="60"/>
        <v>#DIV/0!</v>
      </c>
      <c r="AF95" s="902"/>
      <c r="AG95" s="902"/>
      <c r="AH95" s="902"/>
      <c r="AI95" s="902"/>
      <c r="AJ95" s="902"/>
      <c r="AK95" s="902"/>
      <c r="AL95" s="902"/>
      <c r="AM95" s="902"/>
      <c r="AN95" s="902"/>
      <c r="AO95" s="902"/>
      <c r="AP95" s="902"/>
      <c r="AQ95" s="902"/>
      <c r="AR95" s="902"/>
      <c r="AS95" s="902"/>
      <c r="AT95" s="901"/>
      <c r="AU95" s="901"/>
      <c r="AV95" s="901"/>
      <c r="AW95" s="901"/>
      <c r="AX95" s="901"/>
      <c r="AY95" s="901"/>
      <c r="AZ95" s="901"/>
      <c r="BA95" s="901"/>
      <c r="BB95" s="901"/>
      <c r="BC95" s="911"/>
      <c r="BD95" s="895">
        <f t="shared" si="61"/>
        <v>0</v>
      </c>
      <c r="BE95" s="895">
        <f t="shared" si="62"/>
        <v>0</v>
      </c>
    </row>
    <row r="96" spans="1:57" ht="12.75" customHeight="1" x14ac:dyDescent="0.2">
      <c r="A96" s="840">
        <v>85</v>
      </c>
      <c r="B96" s="878">
        <v>0.25</v>
      </c>
      <c r="C96" s="909"/>
      <c r="D96" s="1449" t="s">
        <v>100</v>
      </c>
      <c r="E96" s="903" t="s">
        <v>278</v>
      </c>
      <c r="F96" s="942"/>
      <c r="G96" s="943"/>
      <c r="H96" s="883" t="e">
        <f t="shared" si="48"/>
        <v>#DIV/0!</v>
      </c>
      <c r="I96" s="899"/>
      <c r="J96" s="885">
        <f t="shared" si="49"/>
        <v>0</v>
      </c>
      <c r="K96" s="886">
        <f t="shared" si="50"/>
        <v>0</v>
      </c>
      <c r="L96" s="887">
        <f t="shared" si="51"/>
        <v>1990</v>
      </c>
      <c r="M96" s="887">
        <f t="shared" si="52"/>
        <v>0</v>
      </c>
      <c r="N96" s="887">
        <f t="shared" si="53"/>
        <v>0</v>
      </c>
      <c r="O96" s="887">
        <f t="shared" si="54"/>
        <v>0</v>
      </c>
      <c r="P96" s="888">
        <f t="shared" si="55"/>
        <v>0</v>
      </c>
      <c r="Q96" s="888">
        <f t="shared" si="63"/>
        <v>0</v>
      </c>
      <c r="R96" s="906"/>
      <c r="S96" s="890"/>
      <c r="T96" s="831">
        <v>85</v>
      </c>
      <c r="U96" s="1450" t="s">
        <v>100</v>
      </c>
      <c r="V96" s="900" t="s">
        <v>49</v>
      </c>
      <c r="W96" s="893">
        <f t="shared" si="56"/>
        <v>0</v>
      </c>
      <c r="X96" s="893">
        <f t="shared" si="56"/>
        <v>0</v>
      </c>
      <c r="Y96" s="894" t="e">
        <f t="shared" si="57"/>
        <v>#DIV/0!</v>
      </c>
      <c r="Z96" s="894">
        <f t="shared" si="58"/>
        <v>0</v>
      </c>
      <c r="AA96" s="894">
        <f t="shared" si="58"/>
        <v>0</v>
      </c>
      <c r="AB96" s="901"/>
      <c r="AC96" s="895">
        <f t="shared" si="59"/>
        <v>0</v>
      </c>
      <c r="AD96" s="895">
        <f t="shared" si="59"/>
        <v>0</v>
      </c>
      <c r="AE96" s="896" t="e">
        <f t="shared" si="60"/>
        <v>#DIV/0!</v>
      </c>
      <c r="AF96" s="902"/>
      <c r="AG96" s="902"/>
      <c r="AH96" s="902"/>
      <c r="AI96" s="902"/>
      <c r="AJ96" s="902"/>
      <c r="AK96" s="902"/>
      <c r="AL96" s="902"/>
      <c r="AM96" s="902"/>
      <c r="AN96" s="902"/>
      <c r="AO96" s="902"/>
      <c r="AP96" s="902"/>
      <c r="AQ96" s="902"/>
      <c r="AR96" s="902"/>
      <c r="AS96" s="902"/>
      <c r="AT96" s="901"/>
      <c r="AU96" s="901"/>
      <c r="AV96" s="901"/>
      <c r="AW96" s="901"/>
      <c r="AX96" s="901"/>
      <c r="AY96" s="901"/>
      <c r="AZ96" s="901"/>
      <c r="BA96" s="901"/>
      <c r="BB96" s="901"/>
      <c r="BC96" s="911"/>
      <c r="BD96" s="895">
        <f t="shared" si="61"/>
        <v>0</v>
      </c>
      <c r="BE96" s="895">
        <f t="shared" si="62"/>
        <v>0</v>
      </c>
    </row>
    <row r="97" spans="1:57" ht="12.75" customHeight="1" x14ac:dyDescent="0.2">
      <c r="A97" s="840">
        <v>86</v>
      </c>
      <c r="B97" s="878">
        <v>0.25</v>
      </c>
      <c r="C97" s="909"/>
      <c r="D97" s="1449"/>
      <c r="E97" s="903" t="s">
        <v>279</v>
      </c>
      <c r="F97" s="942"/>
      <c r="G97" s="943"/>
      <c r="H97" s="883" t="e">
        <f t="shared" si="48"/>
        <v>#DIV/0!</v>
      </c>
      <c r="I97" s="899"/>
      <c r="J97" s="885">
        <f t="shared" si="49"/>
        <v>0</v>
      </c>
      <c r="K97" s="886">
        <f t="shared" si="50"/>
        <v>0</v>
      </c>
      <c r="L97" s="887">
        <f t="shared" si="51"/>
        <v>1990</v>
      </c>
      <c r="M97" s="887">
        <f t="shared" si="52"/>
        <v>0</v>
      </c>
      <c r="N97" s="887">
        <f t="shared" si="53"/>
        <v>0</v>
      </c>
      <c r="O97" s="887">
        <f t="shared" si="54"/>
        <v>0</v>
      </c>
      <c r="P97" s="888">
        <f t="shared" si="55"/>
        <v>0</v>
      </c>
      <c r="Q97" s="888">
        <f t="shared" si="63"/>
        <v>0</v>
      </c>
      <c r="R97" s="906"/>
      <c r="S97" s="890"/>
      <c r="T97" s="831">
        <v>86</v>
      </c>
      <c r="U97" s="1450"/>
      <c r="V97" s="900" t="s">
        <v>50</v>
      </c>
      <c r="W97" s="893">
        <f t="shared" si="56"/>
        <v>0</v>
      </c>
      <c r="X97" s="893">
        <f t="shared" si="56"/>
        <v>0</v>
      </c>
      <c r="Y97" s="894" t="e">
        <f t="shared" si="57"/>
        <v>#DIV/0!</v>
      </c>
      <c r="Z97" s="894">
        <f t="shared" si="58"/>
        <v>0</v>
      </c>
      <c r="AA97" s="894">
        <f t="shared" si="58"/>
        <v>0</v>
      </c>
      <c r="AB97" s="901"/>
      <c r="AC97" s="895">
        <f t="shared" si="59"/>
        <v>0</v>
      </c>
      <c r="AD97" s="895">
        <f t="shared" si="59"/>
        <v>0</v>
      </c>
      <c r="AE97" s="896" t="e">
        <f t="shared" si="60"/>
        <v>#DIV/0!</v>
      </c>
      <c r="AF97" s="902"/>
      <c r="AG97" s="902"/>
      <c r="AH97" s="902"/>
      <c r="AI97" s="902"/>
      <c r="AJ97" s="902"/>
      <c r="AK97" s="902"/>
      <c r="AL97" s="902"/>
      <c r="AM97" s="902"/>
      <c r="AN97" s="902"/>
      <c r="AO97" s="902"/>
      <c r="AP97" s="902"/>
      <c r="AQ97" s="902"/>
      <c r="AR97" s="902"/>
      <c r="AS97" s="902"/>
      <c r="AT97" s="901"/>
      <c r="AU97" s="901"/>
      <c r="AV97" s="901"/>
      <c r="AW97" s="901"/>
      <c r="AX97" s="901"/>
      <c r="AY97" s="901"/>
      <c r="AZ97" s="901"/>
      <c r="BA97" s="901"/>
      <c r="BB97" s="901"/>
      <c r="BC97" s="911"/>
      <c r="BD97" s="895">
        <f t="shared" si="61"/>
        <v>0</v>
      </c>
      <c r="BE97" s="895">
        <f t="shared" si="62"/>
        <v>0</v>
      </c>
    </row>
    <row r="98" spans="1:57" s="947" customFormat="1" ht="12.75" customHeight="1" x14ac:dyDescent="0.2">
      <c r="A98" s="840">
        <v>87</v>
      </c>
      <c r="B98" s="913"/>
      <c r="C98" s="914"/>
      <c r="D98" s="946" t="s">
        <v>101</v>
      </c>
      <c r="E98" s="915"/>
      <c r="F98" s="840"/>
      <c r="G98" s="945"/>
      <c r="H98" s="913"/>
      <c r="I98" s="917"/>
      <c r="J98" s="918"/>
      <c r="K98" s="919"/>
      <c r="L98" s="920"/>
      <c r="M98" s="920"/>
      <c r="N98" s="921"/>
      <c r="O98" s="920"/>
      <c r="P98" s="921"/>
      <c r="Q98" s="921"/>
      <c r="R98" s="923"/>
      <c r="S98" s="924"/>
      <c r="T98" s="831">
        <v>87</v>
      </c>
      <c r="U98" s="925" t="s">
        <v>101</v>
      </c>
      <c r="V98" s="926"/>
      <c r="W98" s="831"/>
      <c r="X98" s="831"/>
      <c r="Y98" s="927"/>
      <c r="Z98" s="832"/>
      <c r="AA98" s="927"/>
      <c r="AB98" s="832"/>
      <c r="AC98" s="832"/>
      <c r="AD98" s="832"/>
      <c r="AE98" s="928"/>
      <c r="AF98" s="928"/>
      <c r="AG98" s="928"/>
      <c r="AH98" s="928"/>
      <c r="AI98" s="928"/>
      <c r="AJ98" s="928"/>
      <c r="AK98" s="928"/>
      <c r="AL98" s="928"/>
      <c r="AM98" s="928"/>
      <c r="AN98" s="928"/>
      <c r="AO98" s="928"/>
      <c r="AP98" s="928"/>
      <c r="AQ98" s="928"/>
      <c r="AR98" s="928"/>
      <c r="AS98" s="928"/>
      <c r="AT98" s="832"/>
      <c r="AU98" s="832"/>
      <c r="AV98" s="832"/>
      <c r="AW98" s="832"/>
      <c r="AX98" s="832"/>
      <c r="AY98" s="832"/>
      <c r="AZ98" s="832"/>
      <c r="BA98" s="832"/>
      <c r="BB98" s="832"/>
      <c r="BC98" s="832"/>
      <c r="BD98" s="958">
        <f t="shared" si="61"/>
        <v>0</v>
      </c>
      <c r="BE98" s="958">
        <f t="shared" si="62"/>
        <v>0</v>
      </c>
    </row>
    <row r="99" spans="1:57" ht="25.5" customHeight="1" x14ac:dyDescent="0.2">
      <c r="A99" s="840">
        <v>88</v>
      </c>
      <c r="B99" s="878">
        <v>8</v>
      </c>
      <c r="C99" s="909"/>
      <c r="D99" s="907" t="s">
        <v>102</v>
      </c>
      <c r="E99" s="880" t="s">
        <v>278</v>
      </c>
      <c r="F99" s="942">
        <v>1</v>
      </c>
      <c r="G99" s="943">
        <v>1</v>
      </c>
      <c r="H99" s="883">
        <f>G99*100/F99</f>
        <v>100</v>
      </c>
      <c r="I99" s="899">
        <v>4</v>
      </c>
      <c r="J99" s="885">
        <f>I99*G99</f>
        <v>4</v>
      </c>
      <c r="K99" s="886">
        <f>J99*B99</f>
        <v>32</v>
      </c>
      <c r="L99" s="887">
        <f t="shared" ref="L99:L101" si="64">B99*7960</f>
        <v>63680</v>
      </c>
      <c r="M99" s="887">
        <f t="shared" ref="M99:M101" si="65">L99*J99</f>
        <v>254720</v>
      </c>
      <c r="N99" s="887">
        <f>C99*J99</f>
        <v>0</v>
      </c>
      <c r="O99" s="887">
        <f>N99*7960</f>
        <v>0</v>
      </c>
      <c r="P99" s="888">
        <f>K99+N99</f>
        <v>32</v>
      </c>
      <c r="Q99" s="888">
        <f t="shared" ref="Q99:Q101" si="66">M99+O99</f>
        <v>254720</v>
      </c>
      <c r="R99" s="906"/>
      <c r="S99" s="890"/>
      <c r="T99" s="831">
        <v>88</v>
      </c>
      <c r="U99" s="908" t="s">
        <v>102</v>
      </c>
      <c r="V99" s="900" t="s">
        <v>49</v>
      </c>
      <c r="W99" s="893">
        <f t="shared" ref="W99:AA101" si="67">F99</f>
        <v>1</v>
      </c>
      <c r="X99" s="893">
        <f t="shared" si="67"/>
        <v>1</v>
      </c>
      <c r="Y99" s="894">
        <f>X99*100/W99</f>
        <v>100</v>
      </c>
      <c r="Z99" s="894">
        <f t="shared" si="67"/>
        <v>4</v>
      </c>
      <c r="AA99" s="894">
        <f t="shared" si="67"/>
        <v>4</v>
      </c>
      <c r="AB99" s="901"/>
      <c r="AC99" s="895">
        <f t="shared" ref="AC99:AD101" si="68">AF99+AH99+AJ99+AL99+AN99+AP99+AR99+AT99+AV99+AX99+AZ99+BB99</f>
        <v>0</v>
      </c>
      <c r="AD99" s="895">
        <f t="shared" si="68"/>
        <v>0</v>
      </c>
      <c r="AE99" s="896" t="e">
        <f>AD99*100/AC99</f>
        <v>#DIV/0!</v>
      </c>
      <c r="AF99" s="902"/>
      <c r="AG99" s="902"/>
      <c r="AH99" s="902"/>
      <c r="AI99" s="902"/>
      <c r="AJ99" s="902"/>
      <c r="AK99" s="902"/>
      <c r="AL99" s="902"/>
      <c r="AM99" s="902"/>
      <c r="AN99" s="902"/>
      <c r="AO99" s="902"/>
      <c r="AP99" s="902"/>
      <c r="AQ99" s="902"/>
      <c r="AR99" s="902"/>
      <c r="AS99" s="902"/>
      <c r="AT99" s="901"/>
      <c r="AU99" s="901"/>
      <c r="AV99" s="901"/>
      <c r="AW99" s="901"/>
      <c r="AX99" s="901"/>
      <c r="AY99" s="901"/>
      <c r="AZ99" s="901"/>
      <c r="BA99" s="901"/>
      <c r="BB99" s="901"/>
      <c r="BC99" s="911"/>
      <c r="BD99" s="911"/>
      <c r="BE99" s="911"/>
    </row>
    <row r="100" spans="1:57" ht="12" customHeight="1" x14ac:dyDescent="0.2">
      <c r="A100" s="840">
        <v>89</v>
      </c>
      <c r="B100" s="878">
        <v>1</v>
      </c>
      <c r="C100" s="879"/>
      <c r="D100" s="1453" t="s">
        <v>103</v>
      </c>
      <c r="E100" s="903" t="s">
        <v>278</v>
      </c>
      <c r="F100" s="940">
        <v>10</v>
      </c>
      <c r="G100" s="941">
        <v>10</v>
      </c>
      <c r="H100" s="883">
        <f>G100*100/F100</f>
        <v>100</v>
      </c>
      <c r="I100" s="899">
        <v>1</v>
      </c>
      <c r="J100" s="885">
        <f>I100*G100</f>
        <v>10</v>
      </c>
      <c r="K100" s="886">
        <f>J100*B100</f>
        <v>10</v>
      </c>
      <c r="L100" s="887">
        <f t="shared" si="64"/>
        <v>7960</v>
      </c>
      <c r="M100" s="887">
        <f t="shared" si="65"/>
        <v>79600</v>
      </c>
      <c r="N100" s="887">
        <f>C100*J100</f>
        <v>0</v>
      </c>
      <c r="O100" s="887">
        <f>N100*7960</f>
        <v>0</v>
      </c>
      <c r="P100" s="888">
        <f>K100+N100</f>
        <v>10</v>
      </c>
      <c r="Q100" s="888">
        <f t="shared" si="66"/>
        <v>79600</v>
      </c>
      <c r="R100" s="906"/>
      <c r="S100" s="890"/>
      <c r="T100" s="831">
        <v>89</v>
      </c>
      <c r="U100" s="1450" t="s">
        <v>103</v>
      </c>
      <c r="V100" s="900" t="s">
        <v>49</v>
      </c>
      <c r="W100" s="893">
        <f t="shared" si="67"/>
        <v>10</v>
      </c>
      <c r="X100" s="893">
        <f t="shared" si="67"/>
        <v>10</v>
      </c>
      <c r="Y100" s="894">
        <f>X100*100/W100</f>
        <v>100</v>
      </c>
      <c r="Z100" s="894">
        <f t="shared" si="67"/>
        <v>1</v>
      </c>
      <c r="AA100" s="894">
        <f t="shared" si="67"/>
        <v>10</v>
      </c>
      <c r="AB100" s="901"/>
      <c r="AC100" s="895">
        <f t="shared" si="68"/>
        <v>0</v>
      </c>
      <c r="AD100" s="895">
        <f t="shared" si="68"/>
        <v>0</v>
      </c>
      <c r="AE100" s="896" t="e">
        <f>AD100*100/AC100</f>
        <v>#DIV/0!</v>
      </c>
      <c r="AF100" s="902"/>
      <c r="AG100" s="902"/>
      <c r="AH100" s="902"/>
      <c r="AI100" s="902"/>
      <c r="AJ100" s="902"/>
      <c r="AK100" s="902"/>
      <c r="AL100" s="902"/>
      <c r="AM100" s="902"/>
      <c r="AN100" s="902"/>
      <c r="AO100" s="902"/>
      <c r="AP100" s="902"/>
      <c r="AQ100" s="902"/>
      <c r="AR100" s="902"/>
      <c r="AS100" s="902"/>
      <c r="AT100" s="901"/>
      <c r="AU100" s="901"/>
      <c r="AV100" s="901"/>
      <c r="AW100" s="901"/>
      <c r="AX100" s="901"/>
      <c r="AY100" s="901"/>
      <c r="AZ100" s="901"/>
      <c r="BA100" s="901"/>
      <c r="BB100" s="901"/>
      <c r="BC100" s="911"/>
      <c r="BD100" s="895">
        <f>AF100+AH100+AJ100+AL100+AN100+AP100+AR100+AT100+AV100+AX100+AZ100</f>
        <v>0</v>
      </c>
      <c r="BE100" s="895">
        <f>AG100+AI100+AK100+AM100+AO100+AQ100+AS100+AU100+AW100+AY100+BA100+BC100</f>
        <v>0</v>
      </c>
    </row>
    <row r="101" spans="1:57" ht="12" customHeight="1" x14ac:dyDescent="0.2">
      <c r="A101" s="840">
        <v>90</v>
      </c>
      <c r="B101" s="878">
        <v>1.5</v>
      </c>
      <c r="C101" s="879">
        <v>2</v>
      </c>
      <c r="D101" s="1454"/>
      <c r="E101" s="903" t="s">
        <v>279</v>
      </c>
      <c r="F101" s="940">
        <v>4</v>
      </c>
      <c r="G101" s="941">
        <v>4</v>
      </c>
      <c r="H101" s="883">
        <f>G101*100/F101</f>
        <v>100</v>
      </c>
      <c r="I101" s="899">
        <v>1</v>
      </c>
      <c r="J101" s="885">
        <f>I101*G101</f>
        <v>4</v>
      </c>
      <c r="K101" s="886">
        <f>J101*B101</f>
        <v>6</v>
      </c>
      <c r="L101" s="887">
        <f t="shared" si="64"/>
        <v>11940</v>
      </c>
      <c r="M101" s="887">
        <f t="shared" si="65"/>
        <v>47760</v>
      </c>
      <c r="N101" s="887">
        <f>C101*J101</f>
        <v>8</v>
      </c>
      <c r="O101" s="887">
        <f>N101*7960</f>
        <v>63680</v>
      </c>
      <c r="P101" s="888">
        <f>K101+N101</f>
        <v>14</v>
      </c>
      <c r="Q101" s="888">
        <f t="shared" si="66"/>
        <v>111440</v>
      </c>
      <c r="R101" s="906"/>
      <c r="S101" s="890"/>
      <c r="T101" s="831">
        <v>90</v>
      </c>
      <c r="U101" s="1452"/>
      <c r="V101" s="900" t="s">
        <v>50</v>
      </c>
      <c r="W101" s="893">
        <f t="shared" si="67"/>
        <v>4</v>
      </c>
      <c r="X101" s="893">
        <f t="shared" si="67"/>
        <v>4</v>
      </c>
      <c r="Y101" s="894">
        <f>X101*100/W101</f>
        <v>100</v>
      </c>
      <c r="Z101" s="894">
        <f t="shared" si="67"/>
        <v>1</v>
      </c>
      <c r="AA101" s="894">
        <f t="shared" si="67"/>
        <v>4</v>
      </c>
      <c r="AB101" s="901"/>
      <c r="AC101" s="895">
        <f t="shared" si="68"/>
        <v>0</v>
      </c>
      <c r="AD101" s="895">
        <f t="shared" si="68"/>
        <v>0</v>
      </c>
      <c r="AE101" s="896" t="e">
        <f>AD101*100/AC101</f>
        <v>#DIV/0!</v>
      </c>
      <c r="AF101" s="902"/>
      <c r="AG101" s="902"/>
      <c r="AH101" s="902"/>
      <c r="AI101" s="902"/>
      <c r="AJ101" s="902"/>
      <c r="AK101" s="902"/>
      <c r="AL101" s="902"/>
      <c r="AM101" s="902"/>
      <c r="AN101" s="902"/>
      <c r="AO101" s="902"/>
      <c r="AP101" s="902"/>
      <c r="AQ101" s="902"/>
      <c r="AR101" s="902"/>
      <c r="AS101" s="902"/>
      <c r="AT101" s="901"/>
      <c r="AU101" s="901"/>
      <c r="AV101" s="901"/>
      <c r="AW101" s="901"/>
      <c r="AX101" s="901"/>
      <c r="AY101" s="901"/>
      <c r="AZ101" s="901"/>
      <c r="BA101" s="901"/>
      <c r="BB101" s="901"/>
      <c r="BC101" s="911"/>
      <c r="BD101" s="895">
        <f>AF101+AH101+AJ101+AL101+AN101+AP101+AR101+AT101+AV101+AX101+AZ101</f>
        <v>0</v>
      </c>
      <c r="BE101" s="895">
        <f>AG101+AI101+AK101+AM101+AO101+AQ101+AS101+AU101+AW101+AY101+BA101+BC101</f>
        <v>0</v>
      </c>
    </row>
    <row r="102" spans="1:57" s="947" customFormat="1" ht="12" customHeight="1" x14ac:dyDescent="0.2">
      <c r="A102" s="840">
        <v>91</v>
      </c>
      <c r="B102" s="913"/>
      <c r="C102" s="914"/>
      <c r="D102" s="946" t="s">
        <v>104</v>
      </c>
      <c r="E102" s="915"/>
      <c r="F102" s="915"/>
      <c r="G102" s="916"/>
      <c r="H102" s="913"/>
      <c r="I102" s="917"/>
      <c r="J102" s="918"/>
      <c r="K102" s="919"/>
      <c r="L102" s="920"/>
      <c r="M102" s="920"/>
      <c r="N102" s="921"/>
      <c r="O102" s="920"/>
      <c r="P102" s="921"/>
      <c r="Q102" s="921"/>
      <c r="R102" s="923"/>
      <c r="S102" s="924"/>
      <c r="T102" s="831">
        <v>91</v>
      </c>
      <c r="U102" s="925" t="s">
        <v>104</v>
      </c>
      <c r="V102" s="926"/>
      <c r="W102" s="926"/>
      <c r="X102" s="926"/>
      <c r="Y102" s="927"/>
      <c r="Z102" s="832"/>
      <c r="AA102" s="927"/>
      <c r="AB102" s="832"/>
      <c r="AC102" s="832"/>
      <c r="AD102" s="832"/>
      <c r="AE102" s="928"/>
      <c r="AF102" s="928"/>
      <c r="AG102" s="928"/>
      <c r="AH102" s="928"/>
      <c r="AI102" s="928"/>
      <c r="AJ102" s="928"/>
      <c r="AK102" s="928"/>
      <c r="AL102" s="928"/>
      <c r="AM102" s="928"/>
      <c r="AN102" s="928"/>
      <c r="AO102" s="928"/>
      <c r="AP102" s="928"/>
      <c r="AQ102" s="928"/>
      <c r="AR102" s="928"/>
      <c r="AS102" s="928"/>
      <c r="AT102" s="832"/>
      <c r="AU102" s="832"/>
      <c r="AV102" s="832"/>
      <c r="AW102" s="832"/>
      <c r="AX102" s="832"/>
      <c r="AY102" s="832"/>
      <c r="AZ102" s="832"/>
      <c r="BA102" s="832"/>
      <c r="BB102" s="832"/>
      <c r="BC102" s="832"/>
      <c r="BD102" s="958">
        <f>AF102+AH102+AJ102+AL102+AN102+AP102+AR102+AT102+AV102+AX102+AZ102</f>
        <v>0</v>
      </c>
      <c r="BE102" s="958">
        <f>AG102+AI102+AK102+AM102+AO102+AQ102+AS102+AU102+AW102+AY102+BA102+BC102</f>
        <v>0</v>
      </c>
    </row>
    <row r="103" spans="1:57" ht="22.5" customHeight="1" x14ac:dyDescent="0.2">
      <c r="A103" s="840">
        <v>92</v>
      </c>
      <c r="B103" s="878">
        <v>8</v>
      </c>
      <c r="C103" s="879"/>
      <c r="D103" s="907" t="s">
        <v>105</v>
      </c>
      <c r="E103" s="880" t="s">
        <v>106</v>
      </c>
      <c r="F103" s="959">
        <v>1</v>
      </c>
      <c r="G103" s="960">
        <v>1</v>
      </c>
      <c r="H103" s="883">
        <f>G103*100/F103</f>
        <v>100</v>
      </c>
      <c r="I103" s="899">
        <v>5</v>
      </c>
      <c r="J103" s="885">
        <f>I103*G103</f>
        <v>5</v>
      </c>
      <c r="K103" s="886">
        <f>J103*B103</f>
        <v>40</v>
      </c>
      <c r="L103" s="887">
        <f t="shared" ref="L103:L107" si="69">B103*7960</f>
        <v>63680</v>
      </c>
      <c r="M103" s="887">
        <f t="shared" ref="M103:M107" si="70">L103*J103</f>
        <v>318400</v>
      </c>
      <c r="N103" s="887">
        <f>C103*J103</f>
        <v>0</v>
      </c>
      <c r="O103" s="887">
        <f>N103*7960</f>
        <v>0</v>
      </c>
      <c r="P103" s="888">
        <f>K103+N103</f>
        <v>40</v>
      </c>
      <c r="Q103" s="888">
        <f t="shared" ref="Q103:Q107" si="71">M103+O103</f>
        <v>318400</v>
      </c>
      <c r="R103" s="906"/>
      <c r="S103" s="890"/>
      <c r="T103" s="831">
        <v>92</v>
      </c>
      <c r="U103" s="908" t="s">
        <v>105</v>
      </c>
      <c r="V103" s="900" t="s">
        <v>106</v>
      </c>
      <c r="W103" s="893">
        <f t="shared" ref="W103:AA107" si="72">F103</f>
        <v>1</v>
      </c>
      <c r="X103" s="893">
        <f t="shared" si="72"/>
        <v>1</v>
      </c>
      <c r="Y103" s="894">
        <f>X103*100/W103</f>
        <v>100</v>
      </c>
      <c r="Z103" s="894">
        <f t="shared" si="72"/>
        <v>5</v>
      </c>
      <c r="AA103" s="894">
        <f t="shared" si="72"/>
        <v>5</v>
      </c>
      <c r="AB103" s="901"/>
      <c r="AC103" s="895">
        <f t="shared" ref="AC103:AD107" si="73">AF103+AH103+AJ103+AL103+AN103+AP103+AR103+AT103+AV103+AX103+AZ103+BB103</f>
        <v>0</v>
      </c>
      <c r="AD103" s="895">
        <f t="shared" si="73"/>
        <v>0</v>
      </c>
      <c r="AE103" s="896" t="e">
        <f>AD103*100/AC103</f>
        <v>#DIV/0!</v>
      </c>
      <c r="AF103" s="902"/>
      <c r="AG103" s="902"/>
      <c r="AH103" s="902"/>
      <c r="AI103" s="902"/>
      <c r="AJ103" s="902"/>
      <c r="AK103" s="902"/>
      <c r="AL103" s="902"/>
      <c r="AM103" s="902"/>
      <c r="AN103" s="902"/>
      <c r="AO103" s="902"/>
      <c r="AP103" s="902"/>
      <c r="AQ103" s="902"/>
      <c r="AR103" s="902"/>
      <c r="AS103" s="902"/>
      <c r="AT103" s="901"/>
      <c r="AU103" s="901"/>
      <c r="AV103" s="901"/>
      <c r="AW103" s="901"/>
      <c r="AX103" s="901"/>
      <c r="AY103" s="901"/>
      <c r="AZ103" s="901"/>
      <c r="BA103" s="901"/>
      <c r="BB103" s="901"/>
      <c r="BC103" s="911"/>
      <c r="BD103" s="911"/>
      <c r="BE103" s="911"/>
    </row>
    <row r="104" spans="1:57" ht="27" customHeight="1" x14ac:dyDescent="0.2">
      <c r="A104" s="840">
        <v>93</v>
      </c>
      <c r="B104" s="878">
        <v>1</v>
      </c>
      <c r="C104" s="879">
        <v>1</v>
      </c>
      <c r="D104" s="907" t="s">
        <v>107</v>
      </c>
      <c r="E104" s="880" t="s">
        <v>106</v>
      </c>
      <c r="F104" s="932">
        <v>4</v>
      </c>
      <c r="G104" s="933">
        <v>4</v>
      </c>
      <c r="H104" s="883">
        <f>G104*100/F104</f>
        <v>100</v>
      </c>
      <c r="I104" s="899">
        <v>1</v>
      </c>
      <c r="J104" s="885">
        <f>I104*G104</f>
        <v>4</v>
      </c>
      <c r="K104" s="886">
        <f>J104*B104</f>
        <v>4</v>
      </c>
      <c r="L104" s="887">
        <f t="shared" si="69"/>
        <v>7960</v>
      </c>
      <c r="M104" s="887">
        <f t="shared" si="70"/>
        <v>31840</v>
      </c>
      <c r="N104" s="887">
        <f>C104*J104</f>
        <v>4</v>
      </c>
      <c r="O104" s="887">
        <f>N104*7960</f>
        <v>31840</v>
      </c>
      <c r="P104" s="888">
        <f>K104+N104</f>
        <v>8</v>
      </c>
      <c r="Q104" s="888">
        <f t="shared" si="71"/>
        <v>63680</v>
      </c>
      <c r="R104" s="906"/>
      <c r="S104" s="890"/>
      <c r="T104" s="831">
        <v>93</v>
      </c>
      <c r="U104" s="908" t="s">
        <v>107</v>
      </c>
      <c r="V104" s="900" t="s">
        <v>106</v>
      </c>
      <c r="W104" s="893">
        <f t="shared" si="72"/>
        <v>4</v>
      </c>
      <c r="X104" s="893">
        <f t="shared" si="72"/>
        <v>4</v>
      </c>
      <c r="Y104" s="894">
        <f>X104*100/W104</f>
        <v>100</v>
      </c>
      <c r="Z104" s="894">
        <f t="shared" si="72"/>
        <v>1</v>
      </c>
      <c r="AA104" s="894">
        <f t="shared" si="72"/>
        <v>4</v>
      </c>
      <c r="AB104" s="901"/>
      <c r="AC104" s="895">
        <f t="shared" si="73"/>
        <v>0</v>
      </c>
      <c r="AD104" s="895">
        <f t="shared" si="73"/>
        <v>0</v>
      </c>
      <c r="AE104" s="896" t="e">
        <f>AD104*100/AC104</f>
        <v>#DIV/0!</v>
      </c>
      <c r="AF104" s="902"/>
      <c r="AG104" s="902"/>
      <c r="AH104" s="902"/>
      <c r="AI104" s="902"/>
      <c r="AJ104" s="902"/>
      <c r="AK104" s="902"/>
      <c r="AL104" s="902"/>
      <c r="AM104" s="902"/>
      <c r="AN104" s="902"/>
      <c r="AO104" s="902"/>
      <c r="AP104" s="902"/>
      <c r="AQ104" s="902"/>
      <c r="AR104" s="902"/>
      <c r="AS104" s="902"/>
      <c r="AT104" s="901"/>
      <c r="AU104" s="901"/>
      <c r="AV104" s="901"/>
      <c r="AW104" s="901"/>
      <c r="AX104" s="901"/>
      <c r="AY104" s="901"/>
      <c r="AZ104" s="901"/>
      <c r="BA104" s="901"/>
      <c r="BB104" s="901"/>
      <c r="BC104" s="911"/>
      <c r="BD104" s="895">
        <f>AF104+AH104+AJ104+AL104+AN104+AP104+AR104+AT104+AV104+AX104+AZ104</f>
        <v>0</v>
      </c>
      <c r="BE104" s="895">
        <f>AG104+AI104+AK104+AM104+AO104+AQ104+AS104+AU104+AW104+AY104+BA104+BC104</f>
        <v>0</v>
      </c>
    </row>
    <row r="105" spans="1:57" ht="24.75" customHeight="1" x14ac:dyDescent="0.2">
      <c r="A105" s="840">
        <v>94</v>
      </c>
      <c r="B105" s="878">
        <v>8</v>
      </c>
      <c r="C105" s="879"/>
      <c r="D105" s="907" t="s">
        <v>108</v>
      </c>
      <c r="E105" s="880" t="s">
        <v>106</v>
      </c>
      <c r="F105" s="959">
        <v>1</v>
      </c>
      <c r="G105" s="960">
        <v>1</v>
      </c>
      <c r="H105" s="883">
        <f>G105*100/F105</f>
        <v>100</v>
      </c>
      <c r="I105" s="899">
        <v>5</v>
      </c>
      <c r="J105" s="885">
        <f>I105*G105</f>
        <v>5</v>
      </c>
      <c r="K105" s="886">
        <f>J105*B105</f>
        <v>40</v>
      </c>
      <c r="L105" s="887">
        <f t="shared" si="69"/>
        <v>63680</v>
      </c>
      <c r="M105" s="887">
        <f t="shared" si="70"/>
        <v>318400</v>
      </c>
      <c r="N105" s="887">
        <f>C105*J105</f>
        <v>0</v>
      </c>
      <c r="O105" s="887">
        <f>N105*7960</f>
        <v>0</v>
      </c>
      <c r="P105" s="888">
        <f>K105+N105</f>
        <v>40</v>
      </c>
      <c r="Q105" s="888">
        <f t="shared" si="71"/>
        <v>318400</v>
      </c>
      <c r="R105" s="906"/>
      <c r="S105" s="890"/>
      <c r="T105" s="831">
        <v>94</v>
      </c>
      <c r="U105" s="908" t="s">
        <v>108</v>
      </c>
      <c r="V105" s="900" t="s">
        <v>106</v>
      </c>
      <c r="W105" s="893">
        <f t="shared" si="72"/>
        <v>1</v>
      </c>
      <c r="X105" s="893">
        <f t="shared" si="72"/>
        <v>1</v>
      </c>
      <c r="Y105" s="894">
        <f>X105*100/W105</f>
        <v>100</v>
      </c>
      <c r="Z105" s="894">
        <f t="shared" si="72"/>
        <v>5</v>
      </c>
      <c r="AA105" s="894">
        <f t="shared" si="72"/>
        <v>5</v>
      </c>
      <c r="AB105" s="901"/>
      <c r="AC105" s="895">
        <f t="shared" si="73"/>
        <v>0</v>
      </c>
      <c r="AD105" s="895">
        <f t="shared" si="73"/>
        <v>0</v>
      </c>
      <c r="AE105" s="896" t="e">
        <f>AD105*100/AC105</f>
        <v>#DIV/0!</v>
      </c>
      <c r="AF105" s="902"/>
      <c r="AG105" s="902"/>
      <c r="AH105" s="902"/>
      <c r="AI105" s="902"/>
      <c r="AJ105" s="902"/>
      <c r="AK105" s="902"/>
      <c r="AL105" s="902"/>
      <c r="AM105" s="902"/>
      <c r="AN105" s="902"/>
      <c r="AO105" s="902"/>
      <c r="AP105" s="902"/>
      <c r="AQ105" s="902"/>
      <c r="AR105" s="902"/>
      <c r="AS105" s="902"/>
      <c r="AT105" s="901"/>
      <c r="AU105" s="901"/>
      <c r="AV105" s="901"/>
      <c r="AW105" s="901"/>
      <c r="AX105" s="901"/>
      <c r="AY105" s="901"/>
      <c r="AZ105" s="901"/>
      <c r="BA105" s="901"/>
      <c r="BB105" s="901"/>
      <c r="BC105" s="911"/>
      <c r="BD105" s="895">
        <f>AF105+AH105+AJ105+AL105+AN105+AP105+AR105+AT105+AV105+AX105+AZ105</f>
        <v>0</v>
      </c>
      <c r="BE105" s="895">
        <f>AG105+AI105+AK105+AM105+AO105+AQ105+AS105+AU105+AW105+AY105+BA105+BC105</f>
        <v>0</v>
      </c>
    </row>
    <row r="106" spans="1:57" ht="14.25" customHeight="1" x14ac:dyDescent="0.2">
      <c r="A106" s="840">
        <v>95</v>
      </c>
      <c r="B106" s="878">
        <v>8</v>
      </c>
      <c r="C106" s="879"/>
      <c r="D106" s="944" t="s">
        <v>109</v>
      </c>
      <c r="E106" s="880" t="s">
        <v>106</v>
      </c>
      <c r="F106" s="959">
        <v>1</v>
      </c>
      <c r="G106" s="960">
        <v>1</v>
      </c>
      <c r="H106" s="883">
        <f>G106*100/F106</f>
        <v>100</v>
      </c>
      <c r="I106" s="899">
        <v>5</v>
      </c>
      <c r="J106" s="885">
        <f>I106*G106</f>
        <v>5</v>
      </c>
      <c r="K106" s="886">
        <f>J106*B106</f>
        <v>40</v>
      </c>
      <c r="L106" s="887">
        <f t="shared" si="69"/>
        <v>63680</v>
      </c>
      <c r="M106" s="887">
        <f t="shared" si="70"/>
        <v>318400</v>
      </c>
      <c r="N106" s="887">
        <f>C106*J106</f>
        <v>0</v>
      </c>
      <c r="O106" s="887">
        <f>N106*7960</f>
        <v>0</v>
      </c>
      <c r="P106" s="888">
        <f>K106+N106</f>
        <v>40</v>
      </c>
      <c r="Q106" s="888">
        <f t="shared" si="71"/>
        <v>318400</v>
      </c>
      <c r="R106" s="906"/>
      <c r="S106" s="890"/>
      <c r="T106" s="831">
        <v>95</v>
      </c>
      <c r="U106" s="908" t="s">
        <v>109</v>
      </c>
      <c r="V106" s="900" t="s">
        <v>106</v>
      </c>
      <c r="W106" s="893">
        <f t="shared" si="72"/>
        <v>1</v>
      </c>
      <c r="X106" s="893">
        <f t="shared" si="72"/>
        <v>1</v>
      </c>
      <c r="Y106" s="894">
        <f>X106*100/W106</f>
        <v>100</v>
      </c>
      <c r="Z106" s="894">
        <f t="shared" si="72"/>
        <v>5</v>
      </c>
      <c r="AA106" s="894">
        <f t="shared" si="72"/>
        <v>5</v>
      </c>
      <c r="AB106" s="901"/>
      <c r="AC106" s="895">
        <f t="shared" si="73"/>
        <v>0</v>
      </c>
      <c r="AD106" s="895">
        <f t="shared" si="73"/>
        <v>0</v>
      </c>
      <c r="AE106" s="896" t="e">
        <f>AD106*100/AC106</f>
        <v>#DIV/0!</v>
      </c>
      <c r="AF106" s="902"/>
      <c r="AG106" s="902"/>
      <c r="AH106" s="902"/>
      <c r="AI106" s="902"/>
      <c r="AJ106" s="902"/>
      <c r="AK106" s="902"/>
      <c r="AL106" s="902"/>
      <c r="AM106" s="902"/>
      <c r="AN106" s="902"/>
      <c r="AO106" s="902"/>
      <c r="AP106" s="902"/>
      <c r="AQ106" s="902"/>
      <c r="AR106" s="902"/>
      <c r="AS106" s="902"/>
      <c r="AT106" s="901"/>
      <c r="AU106" s="901"/>
      <c r="AV106" s="901"/>
      <c r="AW106" s="901"/>
      <c r="AX106" s="901"/>
      <c r="AY106" s="901"/>
      <c r="AZ106" s="901"/>
      <c r="BA106" s="901"/>
      <c r="BB106" s="901"/>
      <c r="BC106" s="911"/>
      <c r="BD106" s="895">
        <f>AF106+AH106+AJ106+AL106+AN106+AP106+AR106+AT106+AV106+AX106+AZ106</f>
        <v>0</v>
      </c>
      <c r="BE106" s="895">
        <f>AG106+AI106+AK106+AM106+AO106+AQ106+AS106+AU106+AW106+AY106+BA106+BC106</f>
        <v>0</v>
      </c>
    </row>
    <row r="107" spans="1:57" ht="13.5" customHeight="1" x14ac:dyDescent="0.2">
      <c r="A107" s="840">
        <v>96</v>
      </c>
      <c r="B107" s="878">
        <v>3</v>
      </c>
      <c r="C107" s="879"/>
      <c r="D107" s="944" t="s">
        <v>110</v>
      </c>
      <c r="E107" s="880" t="s">
        <v>106</v>
      </c>
      <c r="F107" s="959">
        <v>1</v>
      </c>
      <c r="G107" s="960">
        <v>1</v>
      </c>
      <c r="H107" s="883">
        <f>G107*100/F107</f>
        <v>100</v>
      </c>
      <c r="I107" s="899">
        <v>5</v>
      </c>
      <c r="J107" s="885">
        <f>I107*G107</f>
        <v>5</v>
      </c>
      <c r="K107" s="886">
        <f>J107*B107</f>
        <v>15</v>
      </c>
      <c r="L107" s="887">
        <f t="shared" si="69"/>
        <v>23880</v>
      </c>
      <c r="M107" s="887">
        <f t="shared" si="70"/>
        <v>119400</v>
      </c>
      <c r="N107" s="887">
        <f>C107*J107</f>
        <v>0</v>
      </c>
      <c r="O107" s="887">
        <f>N107*7960</f>
        <v>0</v>
      </c>
      <c r="P107" s="888">
        <f>K107+N107</f>
        <v>15</v>
      </c>
      <c r="Q107" s="888">
        <f t="shared" si="71"/>
        <v>119400</v>
      </c>
      <c r="R107" s="906"/>
      <c r="S107" s="890"/>
      <c r="T107" s="831">
        <v>96</v>
      </c>
      <c r="U107" s="908" t="s">
        <v>110</v>
      </c>
      <c r="V107" s="900" t="s">
        <v>106</v>
      </c>
      <c r="W107" s="893">
        <f t="shared" si="72"/>
        <v>1</v>
      </c>
      <c r="X107" s="893">
        <f t="shared" si="72"/>
        <v>1</v>
      </c>
      <c r="Y107" s="894">
        <f>X107*100/W107</f>
        <v>100</v>
      </c>
      <c r="Z107" s="894">
        <f t="shared" si="72"/>
        <v>5</v>
      </c>
      <c r="AA107" s="894">
        <f t="shared" si="72"/>
        <v>5</v>
      </c>
      <c r="AB107" s="901"/>
      <c r="AC107" s="895">
        <f t="shared" si="73"/>
        <v>0</v>
      </c>
      <c r="AD107" s="895">
        <f t="shared" si="73"/>
        <v>0</v>
      </c>
      <c r="AE107" s="896" t="e">
        <f>AD107*100/AC107</f>
        <v>#DIV/0!</v>
      </c>
      <c r="AF107" s="902"/>
      <c r="AG107" s="902"/>
      <c r="AH107" s="902"/>
      <c r="AI107" s="902"/>
      <c r="AJ107" s="902"/>
      <c r="AK107" s="902"/>
      <c r="AL107" s="902"/>
      <c r="AM107" s="902"/>
      <c r="AN107" s="902"/>
      <c r="AO107" s="902"/>
      <c r="AP107" s="902"/>
      <c r="AQ107" s="902"/>
      <c r="AR107" s="902"/>
      <c r="AS107" s="902"/>
      <c r="AT107" s="901"/>
      <c r="AU107" s="901"/>
      <c r="AV107" s="901"/>
      <c r="AW107" s="901"/>
      <c r="AX107" s="901"/>
      <c r="AY107" s="901"/>
      <c r="AZ107" s="901"/>
      <c r="BA107" s="901"/>
      <c r="BB107" s="901"/>
      <c r="BC107" s="911"/>
      <c r="BD107" s="895">
        <f>AF107+AH107+AJ107+AL107+AN107+AP107+AR107+AT107+AV107+AX107+AZ107</f>
        <v>0</v>
      </c>
      <c r="BE107" s="895">
        <f>AG107+AI107+AK107+AM107+AO107+AQ107+AS107+AU107+AW107+AY107+BA107+BC107</f>
        <v>0</v>
      </c>
    </row>
    <row r="108" spans="1:57" s="947" customFormat="1" ht="12.75" customHeight="1" x14ac:dyDescent="0.2">
      <c r="A108" s="840">
        <v>97</v>
      </c>
      <c r="B108" s="913"/>
      <c r="C108" s="914"/>
      <c r="D108" s="826" t="s">
        <v>111</v>
      </c>
      <c r="E108" s="915"/>
      <c r="F108" s="915"/>
      <c r="G108" s="916"/>
      <c r="H108" s="913"/>
      <c r="I108" s="917"/>
      <c r="J108" s="918"/>
      <c r="K108" s="919"/>
      <c r="L108" s="920"/>
      <c r="M108" s="920"/>
      <c r="N108" s="921"/>
      <c r="O108" s="920"/>
      <c r="P108" s="921"/>
      <c r="Q108" s="921"/>
      <c r="R108" s="923"/>
      <c r="S108" s="924"/>
      <c r="T108" s="831">
        <v>97</v>
      </c>
      <c r="U108" s="925" t="s">
        <v>111</v>
      </c>
      <c r="V108" s="926"/>
      <c r="W108" s="926"/>
      <c r="X108" s="926"/>
      <c r="Y108" s="927"/>
      <c r="Z108" s="832"/>
      <c r="AA108" s="927"/>
      <c r="AB108" s="832"/>
      <c r="AC108" s="832"/>
      <c r="AD108" s="832"/>
      <c r="AE108" s="928"/>
      <c r="AF108" s="928"/>
      <c r="AG108" s="928"/>
      <c r="AH108" s="928"/>
      <c r="AI108" s="928"/>
      <c r="AJ108" s="928"/>
      <c r="AK108" s="928"/>
      <c r="AL108" s="928"/>
      <c r="AM108" s="928"/>
      <c r="AN108" s="928"/>
      <c r="AO108" s="928"/>
      <c r="AP108" s="928"/>
      <c r="AQ108" s="928"/>
      <c r="AR108" s="928"/>
      <c r="AS108" s="928"/>
      <c r="AT108" s="832"/>
      <c r="AU108" s="832"/>
      <c r="AV108" s="832"/>
      <c r="AW108" s="832"/>
      <c r="AX108" s="832"/>
      <c r="AY108" s="832"/>
      <c r="AZ108" s="832"/>
      <c r="BA108" s="832"/>
      <c r="BB108" s="832"/>
      <c r="BC108" s="832"/>
      <c r="BD108" s="832"/>
      <c r="BE108" s="832"/>
    </row>
    <row r="109" spans="1:57" ht="21.75" customHeight="1" x14ac:dyDescent="0.2">
      <c r="A109" s="840">
        <v>98</v>
      </c>
      <c r="B109" s="878">
        <v>24</v>
      </c>
      <c r="C109" s="879"/>
      <c r="D109" s="1453" t="s">
        <v>112</v>
      </c>
      <c r="E109" s="903" t="s">
        <v>278</v>
      </c>
      <c r="F109" s="959">
        <v>0</v>
      </c>
      <c r="G109" s="960">
        <v>0</v>
      </c>
      <c r="H109" s="883" t="e">
        <f t="shared" ref="H109:H128" si="74">G109*100/F109</f>
        <v>#DIV/0!</v>
      </c>
      <c r="I109" s="899"/>
      <c r="J109" s="885">
        <f t="shared" ref="J109:J128" si="75">I109*G109</f>
        <v>0</v>
      </c>
      <c r="K109" s="886">
        <f t="shared" ref="K109:K128" si="76">J109*B109</f>
        <v>0</v>
      </c>
      <c r="L109" s="887">
        <f t="shared" ref="L109:L128" si="77">B109*7960</f>
        <v>191040</v>
      </c>
      <c r="M109" s="887">
        <f t="shared" ref="M109:M128" si="78">L109*J109</f>
        <v>0</v>
      </c>
      <c r="N109" s="887">
        <f t="shared" ref="N109:N128" si="79">C109*J109</f>
        <v>0</v>
      </c>
      <c r="O109" s="887">
        <f t="shared" ref="O109:O128" si="80">N109*7960</f>
        <v>0</v>
      </c>
      <c r="P109" s="888">
        <f t="shared" ref="P109:P128" si="81">K109+N109</f>
        <v>0</v>
      </c>
      <c r="Q109" s="888">
        <f t="shared" ref="Q109:Q128" si="82">M109+O109</f>
        <v>0</v>
      </c>
      <c r="R109" s="906"/>
      <c r="S109" s="890"/>
      <c r="T109" s="831">
        <v>98</v>
      </c>
      <c r="U109" s="1450" t="s">
        <v>112</v>
      </c>
      <c r="V109" s="900" t="s">
        <v>49</v>
      </c>
      <c r="W109" s="893">
        <f t="shared" ref="W109:X128" si="83">F109</f>
        <v>0</v>
      </c>
      <c r="X109" s="893">
        <f t="shared" si="83"/>
        <v>0</v>
      </c>
      <c r="Y109" s="894" t="e">
        <f t="shared" ref="Y109:Y128" si="84">X109*100/W109</f>
        <v>#DIV/0!</v>
      </c>
      <c r="Z109" s="894">
        <f t="shared" ref="Z109:AA128" si="85">I109</f>
        <v>0</v>
      </c>
      <c r="AA109" s="894">
        <f t="shared" si="85"/>
        <v>0</v>
      </c>
      <c r="AB109" s="911"/>
      <c r="AC109" s="895">
        <f t="shared" ref="AC109:AD128" si="86">AF109+AH109+AJ109+AL109+AN109+AP109+AR109+AT109+AV109+AX109+AZ109+BB109</f>
        <v>0</v>
      </c>
      <c r="AD109" s="895">
        <f t="shared" si="86"/>
        <v>0</v>
      </c>
      <c r="AE109" s="896" t="e">
        <f t="shared" ref="AE109:AE128" si="87">AD109*100/AC109</f>
        <v>#DIV/0!</v>
      </c>
      <c r="AF109" s="912"/>
      <c r="AG109" s="912"/>
      <c r="AH109" s="912"/>
      <c r="AI109" s="912"/>
      <c r="AJ109" s="912"/>
      <c r="AK109" s="912"/>
      <c r="AL109" s="912"/>
      <c r="AM109" s="912"/>
      <c r="AN109" s="912"/>
      <c r="AO109" s="912"/>
      <c r="AP109" s="912"/>
      <c r="AQ109" s="912"/>
      <c r="AR109" s="912"/>
      <c r="AS109" s="912"/>
      <c r="AT109" s="911"/>
      <c r="AU109" s="911"/>
      <c r="AV109" s="911"/>
      <c r="AW109" s="911"/>
      <c r="AX109" s="911"/>
      <c r="AY109" s="911"/>
      <c r="AZ109" s="911"/>
      <c r="BA109" s="911"/>
      <c r="BB109" s="911"/>
      <c r="BC109" s="911"/>
      <c r="BD109" s="895">
        <f t="shared" ref="BD109:BD128" si="88">AF109+AH109+AJ109+AL109+AN109+AP109+AR109+AT109+AV109+AX109+AZ109</f>
        <v>0</v>
      </c>
      <c r="BE109" s="895">
        <f t="shared" ref="BE109:BE128" si="89">AG109+AI109+AK109+AM109+AO109+AQ109+AS109+AU109+AW109+AY109+BA109+BC109</f>
        <v>0</v>
      </c>
    </row>
    <row r="110" spans="1:57" ht="17.25" customHeight="1" x14ac:dyDescent="0.2">
      <c r="A110" s="840">
        <v>99</v>
      </c>
      <c r="B110" s="878">
        <v>12</v>
      </c>
      <c r="C110" s="879"/>
      <c r="D110" s="1453"/>
      <c r="E110" s="903" t="s">
        <v>279</v>
      </c>
      <c r="F110" s="880">
        <v>0</v>
      </c>
      <c r="G110" s="961">
        <v>0</v>
      </c>
      <c r="H110" s="883" t="e">
        <f t="shared" si="74"/>
        <v>#DIV/0!</v>
      </c>
      <c r="I110" s="910"/>
      <c r="J110" s="885">
        <f t="shared" si="75"/>
        <v>0</v>
      </c>
      <c r="K110" s="886">
        <f t="shared" si="76"/>
        <v>0</v>
      </c>
      <c r="L110" s="887">
        <f t="shared" si="77"/>
        <v>95520</v>
      </c>
      <c r="M110" s="887">
        <f t="shared" si="78"/>
        <v>0</v>
      </c>
      <c r="N110" s="887">
        <f t="shared" si="79"/>
        <v>0</v>
      </c>
      <c r="O110" s="887">
        <f t="shared" si="80"/>
        <v>0</v>
      </c>
      <c r="P110" s="888">
        <f t="shared" si="81"/>
        <v>0</v>
      </c>
      <c r="Q110" s="888">
        <f t="shared" si="82"/>
        <v>0</v>
      </c>
      <c r="R110" s="906"/>
      <c r="S110" s="890"/>
      <c r="T110" s="831">
        <v>99</v>
      </c>
      <c r="U110" s="1450"/>
      <c r="V110" s="900" t="s">
        <v>50</v>
      </c>
      <c r="W110" s="893">
        <f t="shared" si="83"/>
        <v>0</v>
      </c>
      <c r="X110" s="893">
        <f t="shared" si="83"/>
        <v>0</v>
      </c>
      <c r="Y110" s="894" t="e">
        <f t="shared" si="84"/>
        <v>#DIV/0!</v>
      </c>
      <c r="Z110" s="894">
        <f t="shared" si="85"/>
        <v>0</v>
      </c>
      <c r="AA110" s="894">
        <f t="shared" si="85"/>
        <v>0</v>
      </c>
      <c r="AB110" s="911"/>
      <c r="AC110" s="895">
        <f t="shared" si="86"/>
        <v>0</v>
      </c>
      <c r="AD110" s="895">
        <f t="shared" si="86"/>
        <v>0</v>
      </c>
      <c r="AE110" s="896" t="e">
        <f t="shared" si="87"/>
        <v>#DIV/0!</v>
      </c>
      <c r="AF110" s="912"/>
      <c r="AG110" s="912"/>
      <c r="AH110" s="912"/>
      <c r="AI110" s="912"/>
      <c r="AJ110" s="912"/>
      <c r="AK110" s="912"/>
      <c r="AL110" s="912"/>
      <c r="AM110" s="912"/>
      <c r="AN110" s="912"/>
      <c r="AO110" s="912"/>
      <c r="AP110" s="912"/>
      <c r="AQ110" s="912"/>
      <c r="AR110" s="912"/>
      <c r="AS110" s="912"/>
      <c r="AT110" s="911"/>
      <c r="AU110" s="911"/>
      <c r="AV110" s="911"/>
      <c r="AW110" s="911"/>
      <c r="AX110" s="911"/>
      <c r="AY110" s="911"/>
      <c r="AZ110" s="911"/>
      <c r="BA110" s="911"/>
      <c r="BB110" s="911"/>
      <c r="BC110" s="911"/>
      <c r="BD110" s="895">
        <f t="shared" si="88"/>
        <v>0</v>
      </c>
      <c r="BE110" s="895">
        <f t="shared" si="89"/>
        <v>0</v>
      </c>
    </row>
    <row r="111" spans="1:57" ht="27.75" customHeight="1" x14ac:dyDescent="0.2">
      <c r="A111" s="840">
        <v>100</v>
      </c>
      <c r="B111" s="878">
        <v>24</v>
      </c>
      <c r="C111" s="879"/>
      <c r="D111" s="1453" t="s">
        <v>113</v>
      </c>
      <c r="E111" s="903" t="s">
        <v>278</v>
      </c>
      <c r="F111" s="880">
        <v>0</v>
      </c>
      <c r="G111" s="961">
        <v>0</v>
      </c>
      <c r="H111" s="883" t="e">
        <f t="shared" si="74"/>
        <v>#DIV/0!</v>
      </c>
      <c r="I111" s="910"/>
      <c r="J111" s="885">
        <f t="shared" si="75"/>
        <v>0</v>
      </c>
      <c r="K111" s="886">
        <f t="shared" si="76"/>
        <v>0</v>
      </c>
      <c r="L111" s="887">
        <f t="shared" si="77"/>
        <v>191040</v>
      </c>
      <c r="M111" s="887">
        <f t="shared" si="78"/>
        <v>0</v>
      </c>
      <c r="N111" s="887">
        <f t="shared" si="79"/>
        <v>0</v>
      </c>
      <c r="O111" s="887">
        <f t="shared" si="80"/>
        <v>0</v>
      </c>
      <c r="P111" s="888">
        <f t="shared" si="81"/>
        <v>0</v>
      </c>
      <c r="Q111" s="888">
        <f t="shared" si="82"/>
        <v>0</v>
      </c>
      <c r="R111" s="906"/>
      <c r="S111" s="890"/>
      <c r="T111" s="831">
        <v>100</v>
      </c>
      <c r="U111" s="1450" t="s">
        <v>113</v>
      </c>
      <c r="V111" s="900" t="s">
        <v>49</v>
      </c>
      <c r="W111" s="893">
        <f t="shared" si="83"/>
        <v>0</v>
      </c>
      <c r="X111" s="893">
        <f t="shared" si="83"/>
        <v>0</v>
      </c>
      <c r="Y111" s="894" t="e">
        <f t="shared" si="84"/>
        <v>#DIV/0!</v>
      </c>
      <c r="Z111" s="894">
        <f t="shared" si="85"/>
        <v>0</v>
      </c>
      <c r="AA111" s="894">
        <f t="shared" si="85"/>
        <v>0</v>
      </c>
      <c r="AB111" s="911"/>
      <c r="AC111" s="895">
        <f t="shared" si="86"/>
        <v>0</v>
      </c>
      <c r="AD111" s="895">
        <f t="shared" si="86"/>
        <v>0</v>
      </c>
      <c r="AE111" s="896" t="e">
        <f t="shared" si="87"/>
        <v>#DIV/0!</v>
      </c>
      <c r="AF111" s="912"/>
      <c r="AG111" s="912"/>
      <c r="AH111" s="912"/>
      <c r="AI111" s="912"/>
      <c r="AJ111" s="912"/>
      <c r="AK111" s="912"/>
      <c r="AL111" s="912"/>
      <c r="AM111" s="912"/>
      <c r="AN111" s="912"/>
      <c r="AO111" s="912"/>
      <c r="AP111" s="912"/>
      <c r="AQ111" s="912"/>
      <c r="AR111" s="912"/>
      <c r="AS111" s="912"/>
      <c r="AT111" s="911"/>
      <c r="AU111" s="911"/>
      <c r="AV111" s="911"/>
      <c r="AW111" s="911"/>
      <c r="AX111" s="911"/>
      <c r="AY111" s="911"/>
      <c r="AZ111" s="911"/>
      <c r="BA111" s="911"/>
      <c r="BB111" s="911"/>
      <c r="BC111" s="911"/>
      <c r="BD111" s="895">
        <f t="shared" si="88"/>
        <v>0</v>
      </c>
      <c r="BE111" s="895">
        <f t="shared" si="89"/>
        <v>0</v>
      </c>
    </row>
    <row r="112" spans="1:57" ht="27.75" customHeight="1" x14ac:dyDescent="0.2">
      <c r="A112" s="840">
        <v>101</v>
      </c>
      <c r="B112" s="878">
        <v>8</v>
      </c>
      <c r="C112" s="879"/>
      <c r="D112" s="1453"/>
      <c r="E112" s="903" t="s">
        <v>279</v>
      </c>
      <c r="F112" s="959">
        <v>0</v>
      </c>
      <c r="G112" s="960">
        <v>0</v>
      </c>
      <c r="H112" s="883" t="e">
        <f t="shared" si="74"/>
        <v>#DIV/0!</v>
      </c>
      <c r="I112" s="910"/>
      <c r="J112" s="885">
        <f t="shared" si="75"/>
        <v>0</v>
      </c>
      <c r="K112" s="886">
        <f t="shared" si="76"/>
        <v>0</v>
      </c>
      <c r="L112" s="887">
        <f t="shared" si="77"/>
        <v>63680</v>
      </c>
      <c r="M112" s="887">
        <f t="shared" si="78"/>
        <v>0</v>
      </c>
      <c r="N112" s="887">
        <f t="shared" si="79"/>
        <v>0</v>
      </c>
      <c r="O112" s="887">
        <f t="shared" si="80"/>
        <v>0</v>
      </c>
      <c r="P112" s="888">
        <f t="shared" si="81"/>
        <v>0</v>
      </c>
      <c r="Q112" s="888">
        <f t="shared" si="82"/>
        <v>0</v>
      </c>
      <c r="R112" s="906"/>
      <c r="S112" s="890"/>
      <c r="T112" s="831">
        <v>101</v>
      </c>
      <c r="U112" s="1450"/>
      <c r="V112" s="900" t="s">
        <v>50</v>
      </c>
      <c r="W112" s="893">
        <f t="shared" si="83"/>
        <v>0</v>
      </c>
      <c r="X112" s="893">
        <f t="shared" si="83"/>
        <v>0</v>
      </c>
      <c r="Y112" s="894" t="e">
        <f t="shared" si="84"/>
        <v>#DIV/0!</v>
      </c>
      <c r="Z112" s="894">
        <f t="shared" si="85"/>
        <v>0</v>
      </c>
      <c r="AA112" s="894">
        <f t="shared" si="85"/>
        <v>0</v>
      </c>
      <c r="AB112" s="911"/>
      <c r="AC112" s="895">
        <f t="shared" si="86"/>
        <v>0</v>
      </c>
      <c r="AD112" s="895">
        <f t="shared" si="86"/>
        <v>0</v>
      </c>
      <c r="AE112" s="896" t="e">
        <f t="shared" si="87"/>
        <v>#DIV/0!</v>
      </c>
      <c r="AF112" s="912"/>
      <c r="AG112" s="912"/>
      <c r="AH112" s="912"/>
      <c r="AI112" s="912"/>
      <c r="AJ112" s="912"/>
      <c r="AK112" s="912"/>
      <c r="AL112" s="912"/>
      <c r="AM112" s="912"/>
      <c r="AN112" s="912"/>
      <c r="AO112" s="912"/>
      <c r="AP112" s="912"/>
      <c r="AQ112" s="912"/>
      <c r="AR112" s="912"/>
      <c r="AS112" s="912"/>
      <c r="AT112" s="911"/>
      <c r="AU112" s="911"/>
      <c r="AV112" s="911"/>
      <c r="AW112" s="911"/>
      <c r="AX112" s="911"/>
      <c r="AY112" s="911"/>
      <c r="AZ112" s="911"/>
      <c r="BA112" s="911"/>
      <c r="BB112" s="911"/>
      <c r="BC112" s="911"/>
      <c r="BD112" s="895">
        <f t="shared" si="88"/>
        <v>0</v>
      </c>
      <c r="BE112" s="895">
        <f t="shared" si="89"/>
        <v>0</v>
      </c>
    </row>
    <row r="113" spans="1:57" ht="9.75" customHeight="1" x14ac:dyDescent="0.2">
      <c r="A113" s="840">
        <v>102</v>
      </c>
      <c r="B113" s="878"/>
      <c r="C113" s="879"/>
      <c r="D113" s="1449" t="s">
        <v>114</v>
      </c>
      <c r="E113" s="903" t="s">
        <v>278</v>
      </c>
      <c r="F113" s="880">
        <v>0</v>
      </c>
      <c r="G113" s="961">
        <v>0</v>
      </c>
      <c r="H113" s="883" t="e">
        <f t="shared" si="74"/>
        <v>#DIV/0!</v>
      </c>
      <c r="I113" s="910"/>
      <c r="J113" s="885">
        <f t="shared" si="75"/>
        <v>0</v>
      </c>
      <c r="K113" s="886">
        <f t="shared" si="76"/>
        <v>0</v>
      </c>
      <c r="L113" s="887">
        <f t="shared" si="77"/>
        <v>0</v>
      </c>
      <c r="M113" s="887">
        <f t="shared" si="78"/>
        <v>0</v>
      </c>
      <c r="N113" s="887">
        <f t="shared" si="79"/>
        <v>0</v>
      </c>
      <c r="O113" s="887">
        <f t="shared" si="80"/>
        <v>0</v>
      </c>
      <c r="P113" s="888">
        <f t="shared" si="81"/>
        <v>0</v>
      </c>
      <c r="Q113" s="888">
        <f t="shared" si="82"/>
        <v>0</v>
      </c>
      <c r="R113" s="906"/>
      <c r="S113" s="890"/>
      <c r="T113" s="831">
        <v>102</v>
      </c>
      <c r="U113" s="1450" t="s">
        <v>114</v>
      </c>
      <c r="V113" s="900" t="s">
        <v>49</v>
      </c>
      <c r="W113" s="893">
        <f t="shared" si="83"/>
        <v>0</v>
      </c>
      <c r="X113" s="893">
        <f t="shared" si="83"/>
        <v>0</v>
      </c>
      <c r="Y113" s="894" t="e">
        <f t="shared" si="84"/>
        <v>#DIV/0!</v>
      </c>
      <c r="Z113" s="894">
        <f t="shared" si="85"/>
        <v>0</v>
      </c>
      <c r="AA113" s="894">
        <f t="shared" si="85"/>
        <v>0</v>
      </c>
      <c r="AB113" s="911"/>
      <c r="AC113" s="895">
        <f t="shared" si="86"/>
        <v>0</v>
      </c>
      <c r="AD113" s="895">
        <f t="shared" si="86"/>
        <v>0</v>
      </c>
      <c r="AE113" s="896" t="e">
        <f t="shared" si="87"/>
        <v>#DIV/0!</v>
      </c>
      <c r="AF113" s="912"/>
      <c r="AG113" s="912"/>
      <c r="AH113" s="912"/>
      <c r="AI113" s="912"/>
      <c r="AJ113" s="912"/>
      <c r="AK113" s="912"/>
      <c r="AL113" s="912"/>
      <c r="AM113" s="912"/>
      <c r="AN113" s="912"/>
      <c r="AO113" s="912"/>
      <c r="AP113" s="912"/>
      <c r="AQ113" s="912"/>
      <c r="AR113" s="912"/>
      <c r="AS113" s="912"/>
      <c r="AT113" s="911"/>
      <c r="AU113" s="911"/>
      <c r="AV113" s="911"/>
      <c r="AW113" s="911"/>
      <c r="AX113" s="911"/>
      <c r="AY113" s="911"/>
      <c r="AZ113" s="911"/>
      <c r="BA113" s="911"/>
      <c r="BB113" s="911"/>
      <c r="BC113" s="911"/>
      <c r="BD113" s="895">
        <f t="shared" si="88"/>
        <v>0</v>
      </c>
      <c r="BE113" s="895">
        <f t="shared" si="89"/>
        <v>0</v>
      </c>
    </row>
    <row r="114" spans="1:57" ht="9.75" customHeight="1" x14ac:dyDescent="0.2">
      <c r="A114" s="840">
        <v>103</v>
      </c>
      <c r="B114" s="878"/>
      <c r="C114" s="879"/>
      <c r="D114" s="1449"/>
      <c r="E114" s="903" t="s">
        <v>279</v>
      </c>
      <c r="F114" s="880">
        <v>0</v>
      </c>
      <c r="G114" s="961">
        <v>0</v>
      </c>
      <c r="H114" s="883" t="e">
        <f t="shared" si="74"/>
        <v>#DIV/0!</v>
      </c>
      <c r="I114" s="910"/>
      <c r="J114" s="885">
        <f t="shared" si="75"/>
        <v>0</v>
      </c>
      <c r="K114" s="886">
        <f t="shared" si="76"/>
        <v>0</v>
      </c>
      <c r="L114" s="887">
        <f t="shared" si="77"/>
        <v>0</v>
      </c>
      <c r="M114" s="887">
        <f t="shared" si="78"/>
        <v>0</v>
      </c>
      <c r="N114" s="887">
        <f t="shared" si="79"/>
        <v>0</v>
      </c>
      <c r="O114" s="887">
        <f t="shared" si="80"/>
        <v>0</v>
      </c>
      <c r="P114" s="888">
        <f t="shared" si="81"/>
        <v>0</v>
      </c>
      <c r="Q114" s="888">
        <f t="shared" si="82"/>
        <v>0</v>
      </c>
      <c r="R114" s="906"/>
      <c r="S114" s="890"/>
      <c r="T114" s="831">
        <v>103</v>
      </c>
      <c r="U114" s="1450"/>
      <c r="V114" s="900" t="s">
        <v>50</v>
      </c>
      <c r="W114" s="893">
        <f t="shared" si="83"/>
        <v>0</v>
      </c>
      <c r="X114" s="893">
        <f t="shared" si="83"/>
        <v>0</v>
      </c>
      <c r="Y114" s="894" t="e">
        <f t="shared" si="84"/>
        <v>#DIV/0!</v>
      </c>
      <c r="Z114" s="894">
        <f t="shared" si="85"/>
        <v>0</v>
      </c>
      <c r="AA114" s="894">
        <f t="shared" si="85"/>
        <v>0</v>
      </c>
      <c r="AB114" s="911"/>
      <c r="AC114" s="895">
        <f t="shared" si="86"/>
        <v>0</v>
      </c>
      <c r="AD114" s="895">
        <f t="shared" si="86"/>
        <v>0</v>
      </c>
      <c r="AE114" s="896" t="e">
        <f t="shared" si="87"/>
        <v>#DIV/0!</v>
      </c>
      <c r="AF114" s="912"/>
      <c r="AG114" s="912"/>
      <c r="AH114" s="912"/>
      <c r="AI114" s="912"/>
      <c r="AJ114" s="912"/>
      <c r="AK114" s="912"/>
      <c r="AL114" s="912"/>
      <c r="AM114" s="912"/>
      <c r="AN114" s="912"/>
      <c r="AO114" s="912"/>
      <c r="AP114" s="912"/>
      <c r="AQ114" s="912"/>
      <c r="AR114" s="912"/>
      <c r="AS114" s="912"/>
      <c r="AT114" s="911"/>
      <c r="AU114" s="911"/>
      <c r="AV114" s="911"/>
      <c r="AW114" s="911"/>
      <c r="AX114" s="911"/>
      <c r="AY114" s="911"/>
      <c r="AZ114" s="911"/>
      <c r="BA114" s="911"/>
      <c r="BB114" s="911"/>
      <c r="BC114" s="911"/>
      <c r="BD114" s="895">
        <f t="shared" si="88"/>
        <v>0</v>
      </c>
      <c r="BE114" s="895">
        <f t="shared" si="89"/>
        <v>0</v>
      </c>
    </row>
    <row r="115" spans="1:57" ht="10.5" customHeight="1" x14ac:dyDescent="0.2">
      <c r="A115" s="840">
        <v>104</v>
      </c>
      <c r="B115" s="878"/>
      <c r="C115" s="879"/>
      <c r="D115" s="1449" t="s">
        <v>115</v>
      </c>
      <c r="E115" s="903" t="s">
        <v>278</v>
      </c>
      <c r="F115" s="959">
        <v>0</v>
      </c>
      <c r="G115" s="960">
        <v>0</v>
      </c>
      <c r="H115" s="883" t="e">
        <f t="shared" si="74"/>
        <v>#DIV/0!</v>
      </c>
      <c r="I115" s="910"/>
      <c r="J115" s="885">
        <f t="shared" si="75"/>
        <v>0</v>
      </c>
      <c r="K115" s="886">
        <f t="shared" si="76"/>
        <v>0</v>
      </c>
      <c r="L115" s="887">
        <f t="shared" si="77"/>
        <v>0</v>
      </c>
      <c r="M115" s="887">
        <f t="shared" si="78"/>
        <v>0</v>
      </c>
      <c r="N115" s="887">
        <f t="shared" si="79"/>
        <v>0</v>
      </c>
      <c r="O115" s="887">
        <f t="shared" si="80"/>
        <v>0</v>
      </c>
      <c r="P115" s="888">
        <f t="shared" si="81"/>
        <v>0</v>
      </c>
      <c r="Q115" s="888">
        <f t="shared" si="82"/>
        <v>0</v>
      </c>
      <c r="R115" s="906"/>
      <c r="S115" s="890"/>
      <c r="T115" s="831">
        <v>104</v>
      </c>
      <c r="U115" s="1450" t="s">
        <v>115</v>
      </c>
      <c r="V115" s="900" t="s">
        <v>49</v>
      </c>
      <c r="W115" s="893">
        <f t="shared" si="83"/>
        <v>0</v>
      </c>
      <c r="X115" s="893">
        <f t="shared" si="83"/>
        <v>0</v>
      </c>
      <c r="Y115" s="894" t="e">
        <f t="shared" si="84"/>
        <v>#DIV/0!</v>
      </c>
      <c r="Z115" s="894">
        <f t="shared" si="85"/>
        <v>0</v>
      </c>
      <c r="AA115" s="894">
        <f t="shared" si="85"/>
        <v>0</v>
      </c>
      <c r="AB115" s="911"/>
      <c r="AC115" s="895">
        <f t="shared" si="86"/>
        <v>0</v>
      </c>
      <c r="AD115" s="895">
        <f t="shared" si="86"/>
        <v>0</v>
      </c>
      <c r="AE115" s="896" t="e">
        <f t="shared" si="87"/>
        <v>#DIV/0!</v>
      </c>
      <c r="AF115" s="912"/>
      <c r="AG115" s="912"/>
      <c r="AH115" s="912"/>
      <c r="AI115" s="912"/>
      <c r="AJ115" s="912"/>
      <c r="AK115" s="912"/>
      <c r="AL115" s="912"/>
      <c r="AM115" s="912"/>
      <c r="AN115" s="912"/>
      <c r="AO115" s="912"/>
      <c r="AP115" s="912"/>
      <c r="AQ115" s="912"/>
      <c r="AR115" s="912"/>
      <c r="AS115" s="912"/>
      <c r="AT115" s="911"/>
      <c r="AU115" s="911"/>
      <c r="AV115" s="911"/>
      <c r="AW115" s="911"/>
      <c r="AX115" s="911"/>
      <c r="AY115" s="911"/>
      <c r="AZ115" s="911"/>
      <c r="BA115" s="911"/>
      <c r="BB115" s="911"/>
      <c r="BC115" s="911"/>
      <c r="BD115" s="895">
        <f t="shared" si="88"/>
        <v>0</v>
      </c>
      <c r="BE115" s="895">
        <f t="shared" si="89"/>
        <v>0</v>
      </c>
    </row>
    <row r="116" spans="1:57" ht="10.5" customHeight="1" x14ac:dyDescent="0.2">
      <c r="A116" s="840">
        <v>105</v>
      </c>
      <c r="B116" s="878"/>
      <c r="C116" s="879"/>
      <c r="D116" s="1449"/>
      <c r="E116" s="903" t="s">
        <v>279</v>
      </c>
      <c r="F116" s="880">
        <v>0</v>
      </c>
      <c r="G116" s="961">
        <v>0</v>
      </c>
      <c r="H116" s="883" t="e">
        <f t="shared" si="74"/>
        <v>#DIV/0!</v>
      </c>
      <c r="I116" s="910"/>
      <c r="J116" s="885">
        <f t="shared" si="75"/>
        <v>0</v>
      </c>
      <c r="K116" s="886">
        <f t="shared" si="76"/>
        <v>0</v>
      </c>
      <c r="L116" s="887">
        <f t="shared" si="77"/>
        <v>0</v>
      </c>
      <c r="M116" s="887">
        <f t="shared" si="78"/>
        <v>0</v>
      </c>
      <c r="N116" s="887">
        <f t="shared" si="79"/>
        <v>0</v>
      </c>
      <c r="O116" s="887">
        <f t="shared" si="80"/>
        <v>0</v>
      </c>
      <c r="P116" s="888">
        <f t="shared" si="81"/>
        <v>0</v>
      </c>
      <c r="Q116" s="888">
        <f t="shared" si="82"/>
        <v>0</v>
      </c>
      <c r="R116" s="906"/>
      <c r="S116" s="890"/>
      <c r="T116" s="831">
        <v>105</v>
      </c>
      <c r="U116" s="1450"/>
      <c r="V116" s="900" t="s">
        <v>50</v>
      </c>
      <c r="W116" s="893">
        <f t="shared" si="83"/>
        <v>0</v>
      </c>
      <c r="X116" s="893">
        <f t="shared" si="83"/>
        <v>0</v>
      </c>
      <c r="Y116" s="894" t="e">
        <f t="shared" si="84"/>
        <v>#DIV/0!</v>
      </c>
      <c r="Z116" s="894">
        <f t="shared" si="85"/>
        <v>0</v>
      </c>
      <c r="AA116" s="894">
        <f t="shared" si="85"/>
        <v>0</v>
      </c>
      <c r="AB116" s="911"/>
      <c r="AC116" s="895">
        <f t="shared" si="86"/>
        <v>0</v>
      </c>
      <c r="AD116" s="895">
        <f t="shared" si="86"/>
        <v>0</v>
      </c>
      <c r="AE116" s="896" t="e">
        <f t="shared" si="87"/>
        <v>#DIV/0!</v>
      </c>
      <c r="AF116" s="912"/>
      <c r="AG116" s="912"/>
      <c r="AH116" s="912"/>
      <c r="AI116" s="912"/>
      <c r="AJ116" s="912"/>
      <c r="AK116" s="912"/>
      <c r="AL116" s="912"/>
      <c r="AM116" s="912"/>
      <c r="AN116" s="912"/>
      <c r="AO116" s="912"/>
      <c r="AP116" s="912"/>
      <c r="AQ116" s="912"/>
      <c r="AR116" s="912"/>
      <c r="AS116" s="912"/>
      <c r="AT116" s="911"/>
      <c r="AU116" s="911"/>
      <c r="AV116" s="911"/>
      <c r="AW116" s="911"/>
      <c r="AX116" s="911"/>
      <c r="AY116" s="911"/>
      <c r="AZ116" s="911"/>
      <c r="BA116" s="911"/>
      <c r="BB116" s="911"/>
      <c r="BC116" s="911"/>
      <c r="BD116" s="895">
        <f t="shared" si="88"/>
        <v>0</v>
      </c>
      <c r="BE116" s="895">
        <f t="shared" si="89"/>
        <v>0</v>
      </c>
    </row>
    <row r="117" spans="1:57" ht="11.25" customHeight="1" x14ac:dyDescent="0.2">
      <c r="A117" s="840">
        <v>106</v>
      </c>
      <c r="B117" s="878"/>
      <c r="C117" s="879"/>
      <c r="D117" s="1449" t="s">
        <v>116</v>
      </c>
      <c r="E117" s="903" t="s">
        <v>278</v>
      </c>
      <c r="F117" s="880">
        <v>0</v>
      </c>
      <c r="G117" s="961">
        <v>0</v>
      </c>
      <c r="H117" s="883" t="e">
        <f t="shared" si="74"/>
        <v>#DIV/0!</v>
      </c>
      <c r="I117" s="910"/>
      <c r="J117" s="885">
        <f t="shared" si="75"/>
        <v>0</v>
      </c>
      <c r="K117" s="886">
        <f t="shared" si="76"/>
        <v>0</v>
      </c>
      <c r="L117" s="887">
        <f t="shared" si="77"/>
        <v>0</v>
      </c>
      <c r="M117" s="887">
        <f t="shared" si="78"/>
        <v>0</v>
      </c>
      <c r="N117" s="887">
        <f t="shared" si="79"/>
        <v>0</v>
      </c>
      <c r="O117" s="887">
        <f t="shared" si="80"/>
        <v>0</v>
      </c>
      <c r="P117" s="888">
        <f t="shared" si="81"/>
        <v>0</v>
      </c>
      <c r="Q117" s="888">
        <f t="shared" si="82"/>
        <v>0</v>
      </c>
      <c r="R117" s="906"/>
      <c r="S117" s="890"/>
      <c r="T117" s="831">
        <v>106</v>
      </c>
      <c r="U117" s="1450" t="s">
        <v>116</v>
      </c>
      <c r="V117" s="900" t="s">
        <v>49</v>
      </c>
      <c r="W117" s="893">
        <f t="shared" si="83"/>
        <v>0</v>
      </c>
      <c r="X117" s="893">
        <f t="shared" si="83"/>
        <v>0</v>
      </c>
      <c r="Y117" s="894" t="e">
        <f t="shared" si="84"/>
        <v>#DIV/0!</v>
      </c>
      <c r="Z117" s="894">
        <f t="shared" si="85"/>
        <v>0</v>
      </c>
      <c r="AA117" s="894">
        <f t="shared" si="85"/>
        <v>0</v>
      </c>
      <c r="AB117" s="911"/>
      <c r="AC117" s="895">
        <f t="shared" si="86"/>
        <v>0</v>
      </c>
      <c r="AD117" s="895">
        <f t="shared" si="86"/>
        <v>0</v>
      </c>
      <c r="AE117" s="896" t="e">
        <f t="shared" si="87"/>
        <v>#DIV/0!</v>
      </c>
      <c r="AF117" s="912"/>
      <c r="AG117" s="912"/>
      <c r="AH117" s="912"/>
      <c r="AI117" s="912"/>
      <c r="AJ117" s="912"/>
      <c r="AK117" s="912"/>
      <c r="AL117" s="912"/>
      <c r="AM117" s="912"/>
      <c r="AN117" s="912"/>
      <c r="AO117" s="912"/>
      <c r="AP117" s="912"/>
      <c r="AQ117" s="912"/>
      <c r="AR117" s="912"/>
      <c r="AS117" s="912"/>
      <c r="AT117" s="911"/>
      <c r="AU117" s="911"/>
      <c r="AV117" s="911"/>
      <c r="AW117" s="911"/>
      <c r="AX117" s="911"/>
      <c r="AY117" s="911"/>
      <c r="AZ117" s="911"/>
      <c r="BA117" s="911"/>
      <c r="BB117" s="911"/>
      <c r="BC117" s="911"/>
      <c r="BD117" s="895">
        <f t="shared" si="88"/>
        <v>0</v>
      </c>
      <c r="BE117" s="895">
        <f t="shared" si="89"/>
        <v>0</v>
      </c>
    </row>
    <row r="118" spans="1:57" ht="11.25" customHeight="1" x14ac:dyDescent="0.2">
      <c r="A118" s="840">
        <v>107</v>
      </c>
      <c r="B118" s="878"/>
      <c r="C118" s="879"/>
      <c r="D118" s="1449"/>
      <c r="E118" s="903" t="s">
        <v>279</v>
      </c>
      <c r="F118" s="959">
        <v>0</v>
      </c>
      <c r="G118" s="960">
        <v>0</v>
      </c>
      <c r="H118" s="883" t="e">
        <f t="shared" si="74"/>
        <v>#DIV/0!</v>
      </c>
      <c r="I118" s="910"/>
      <c r="J118" s="885">
        <f t="shared" si="75"/>
        <v>0</v>
      </c>
      <c r="K118" s="886">
        <f t="shared" si="76"/>
        <v>0</v>
      </c>
      <c r="L118" s="887">
        <f t="shared" si="77"/>
        <v>0</v>
      </c>
      <c r="M118" s="887">
        <f t="shared" si="78"/>
        <v>0</v>
      </c>
      <c r="N118" s="887">
        <f t="shared" si="79"/>
        <v>0</v>
      </c>
      <c r="O118" s="887">
        <f t="shared" si="80"/>
        <v>0</v>
      </c>
      <c r="P118" s="888">
        <f t="shared" si="81"/>
        <v>0</v>
      </c>
      <c r="Q118" s="888">
        <f t="shared" si="82"/>
        <v>0</v>
      </c>
      <c r="R118" s="906"/>
      <c r="S118" s="890"/>
      <c r="T118" s="831">
        <v>107</v>
      </c>
      <c r="U118" s="1450"/>
      <c r="V118" s="900" t="s">
        <v>50</v>
      </c>
      <c r="W118" s="893">
        <f t="shared" si="83"/>
        <v>0</v>
      </c>
      <c r="X118" s="893">
        <f t="shared" si="83"/>
        <v>0</v>
      </c>
      <c r="Y118" s="894" t="e">
        <f t="shared" si="84"/>
        <v>#DIV/0!</v>
      </c>
      <c r="Z118" s="894">
        <f t="shared" si="85"/>
        <v>0</v>
      </c>
      <c r="AA118" s="894">
        <f t="shared" si="85"/>
        <v>0</v>
      </c>
      <c r="AB118" s="911"/>
      <c r="AC118" s="895">
        <f t="shared" si="86"/>
        <v>0</v>
      </c>
      <c r="AD118" s="895">
        <f t="shared" si="86"/>
        <v>0</v>
      </c>
      <c r="AE118" s="896" t="e">
        <f t="shared" si="87"/>
        <v>#DIV/0!</v>
      </c>
      <c r="AF118" s="912"/>
      <c r="AG118" s="912"/>
      <c r="AH118" s="912"/>
      <c r="AI118" s="912"/>
      <c r="AJ118" s="912"/>
      <c r="AK118" s="912"/>
      <c r="AL118" s="912"/>
      <c r="AM118" s="912"/>
      <c r="AN118" s="912"/>
      <c r="AO118" s="912"/>
      <c r="AP118" s="912"/>
      <c r="AQ118" s="912"/>
      <c r="AR118" s="912"/>
      <c r="AS118" s="912"/>
      <c r="AT118" s="911"/>
      <c r="AU118" s="911"/>
      <c r="AV118" s="911"/>
      <c r="AW118" s="911"/>
      <c r="AX118" s="911"/>
      <c r="AY118" s="911"/>
      <c r="AZ118" s="911"/>
      <c r="BA118" s="911"/>
      <c r="BB118" s="911"/>
      <c r="BC118" s="911"/>
      <c r="BD118" s="895">
        <f t="shared" si="88"/>
        <v>0</v>
      </c>
      <c r="BE118" s="895">
        <f t="shared" si="89"/>
        <v>0</v>
      </c>
    </row>
    <row r="119" spans="1:57" ht="12" customHeight="1" x14ac:dyDescent="0.2">
      <c r="A119" s="840">
        <v>108</v>
      </c>
      <c r="B119" s="878"/>
      <c r="C119" s="879"/>
      <c r="D119" s="1449" t="s">
        <v>117</v>
      </c>
      <c r="E119" s="903" t="s">
        <v>278</v>
      </c>
      <c r="F119" s="880">
        <v>0</v>
      </c>
      <c r="G119" s="961">
        <v>0</v>
      </c>
      <c r="H119" s="883" t="e">
        <f t="shared" si="74"/>
        <v>#DIV/0!</v>
      </c>
      <c r="I119" s="910"/>
      <c r="J119" s="885">
        <f t="shared" si="75"/>
        <v>0</v>
      </c>
      <c r="K119" s="886">
        <f t="shared" si="76"/>
        <v>0</v>
      </c>
      <c r="L119" s="887">
        <f t="shared" si="77"/>
        <v>0</v>
      </c>
      <c r="M119" s="887">
        <f t="shared" si="78"/>
        <v>0</v>
      </c>
      <c r="N119" s="887">
        <f t="shared" si="79"/>
        <v>0</v>
      </c>
      <c r="O119" s="887">
        <f t="shared" si="80"/>
        <v>0</v>
      </c>
      <c r="P119" s="888">
        <f t="shared" si="81"/>
        <v>0</v>
      </c>
      <c r="Q119" s="888">
        <f t="shared" si="82"/>
        <v>0</v>
      </c>
      <c r="R119" s="906"/>
      <c r="S119" s="890"/>
      <c r="T119" s="831">
        <v>108</v>
      </c>
      <c r="U119" s="1450" t="s">
        <v>117</v>
      </c>
      <c r="V119" s="900" t="s">
        <v>49</v>
      </c>
      <c r="W119" s="893">
        <f t="shared" si="83"/>
        <v>0</v>
      </c>
      <c r="X119" s="893">
        <f t="shared" si="83"/>
        <v>0</v>
      </c>
      <c r="Y119" s="894" t="e">
        <f t="shared" si="84"/>
        <v>#DIV/0!</v>
      </c>
      <c r="Z119" s="894">
        <f t="shared" si="85"/>
        <v>0</v>
      </c>
      <c r="AA119" s="894">
        <f t="shared" si="85"/>
        <v>0</v>
      </c>
      <c r="AB119" s="911"/>
      <c r="AC119" s="895">
        <f t="shared" si="86"/>
        <v>0</v>
      </c>
      <c r="AD119" s="895">
        <f t="shared" si="86"/>
        <v>0</v>
      </c>
      <c r="AE119" s="896" t="e">
        <f t="shared" si="87"/>
        <v>#DIV/0!</v>
      </c>
      <c r="AF119" s="912"/>
      <c r="AG119" s="912"/>
      <c r="AH119" s="912"/>
      <c r="AI119" s="912"/>
      <c r="AJ119" s="912"/>
      <c r="AK119" s="912"/>
      <c r="AL119" s="912"/>
      <c r="AM119" s="912"/>
      <c r="AN119" s="912"/>
      <c r="AO119" s="912"/>
      <c r="AP119" s="912"/>
      <c r="AQ119" s="912"/>
      <c r="AR119" s="912"/>
      <c r="AS119" s="912"/>
      <c r="AT119" s="911"/>
      <c r="AU119" s="911"/>
      <c r="AV119" s="911"/>
      <c r="AW119" s="911"/>
      <c r="AX119" s="911"/>
      <c r="AY119" s="911"/>
      <c r="AZ119" s="911"/>
      <c r="BA119" s="911"/>
      <c r="BB119" s="911"/>
      <c r="BC119" s="911"/>
      <c r="BD119" s="895">
        <f t="shared" si="88"/>
        <v>0</v>
      </c>
      <c r="BE119" s="895">
        <f t="shared" si="89"/>
        <v>0</v>
      </c>
    </row>
    <row r="120" spans="1:57" ht="12" customHeight="1" x14ac:dyDescent="0.2">
      <c r="A120" s="840">
        <v>109</v>
      </c>
      <c r="B120" s="878"/>
      <c r="C120" s="879"/>
      <c r="D120" s="1449"/>
      <c r="E120" s="903" t="s">
        <v>279</v>
      </c>
      <c r="F120" s="880">
        <v>0</v>
      </c>
      <c r="G120" s="961">
        <v>0</v>
      </c>
      <c r="H120" s="883" t="e">
        <f t="shared" si="74"/>
        <v>#DIV/0!</v>
      </c>
      <c r="I120" s="910"/>
      <c r="J120" s="885">
        <f t="shared" si="75"/>
        <v>0</v>
      </c>
      <c r="K120" s="886">
        <f t="shared" si="76"/>
        <v>0</v>
      </c>
      <c r="L120" s="887">
        <f t="shared" si="77"/>
        <v>0</v>
      </c>
      <c r="M120" s="887">
        <f t="shared" si="78"/>
        <v>0</v>
      </c>
      <c r="N120" s="887">
        <f t="shared" si="79"/>
        <v>0</v>
      </c>
      <c r="O120" s="887">
        <f t="shared" si="80"/>
        <v>0</v>
      </c>
      <c r="P120" s="888">
        <f t="shared" si="81"/>
        <v>0</v>
      </c>
      <c r="Q120" s="888">
        <f t="shared" si="82"/>
        <v>0</v>
      </c>
      <c r="R120" s="906"/>
      <c r="S120" s="890"/>
      <c r="T120" s="831">
        <v>109</v>
      </c>
      <c r="U120" s="1450"/>
      <c r="V120" s="900" t="s">
        <v>50</v>
      </c>
      <c r="W120" s="893">
        <f t="shared" si="83"/>
        <v>0</v>
      </c>
      <c r="X120" s="893">
        <f t="shared" si="83"/>
        <v>0</v>
      </c>
      <c r="Y120" s="894" t="e">
        <f t="shared" si="84"/>
        <v>#DIV/0!</v>
      </c>
      <c r="Z120" s="894">
        <f t="shared" si="85"/>
        <v>0</v>
      </c>
      <c r="AA120" s="894">
        <f t="shared" si="85"/>
        <v>0</v>
      </c>
      <c r="AB120" s="911"/>
      <c r="AC120" s="895">
        <f t="shared" si="86"/>
        <v>0</v>
      </c>
      <c r="AD120" s="895">
        <f t="shared" si="86"/>
        <v>0</v>
      </c>
      <c r="AE120" s="896" t="e">
        <f t="shared" si="87"/>
        <v>#DIV/0!</v>
      </c>
      <c r="AF120" s="912"/>
      <c r="AG120" s="912"/>
      <c r="AH120" s="912"/>
      <c r="AI120" s="912"/>
      <c r="AJ120" s="912"/>
      <c r="AK120" s="912"/>
      <c r="AL120" s="912"/>
      <c r="AM120" s="912"/>
      <c r="AN120" s="912"/>
      <c r="AO120" s="912"/>
      <c r="AP120" s="912"/>
      <c r="AQ120" s="912"/>
      <c r="AR120" s="912"/>
      <c r="AS120" s="912"/>
      <c r="AT120" s="911"/>
      <c r="AU120" s="911"/>
      <c r="AV120" s="911"/>
      <c r="AW120" s="911"/>
      <c r="AX120" s="911"/>
      <c r="AY120" s="911"/>
      <c r="AZ120" s="911"/>
      <c r="BA120" s="911"/>
      <c r="BB120" s="911"/>
      <c r="BC120" s="911"/>
      <c r="BD120" s="895">
        <f t="shared" si="88"/>
        <v>0</v>
      </c>
      <c r="BE120" s="895">
        <f t="shared" si="89"/>
        <v>0</v>
      </c>
    </row>
    <row r="121" spans="1:57" ht="12" customHeight="1" x14ac:dyDescent="0.2">
      <c r="A121" s="840">
        <v>110</v>
      </c>
      <c r="B121" s="878"/>
      <c r="C121" s="909"/>
      <c r="D121" s="1449" t="s">
        <v>118</v>
      </c>
      <c r="E121" s="903" t="s">
        <v>278</v>
      </c>
      <c r="F121" s="959">
        <v>0</v>
      </c>
      <c r="G121" s="960">
        <v>0</v>
      </c>
      <c r="H121" s="883" t="e">
        <f t="shared" si="74"/>
        <v>#DIV/0!</v>
      </c>
      <c r="I121" s="910"/>
      <c r="J121" s="885">
        <f t="shared" si="75"/>
        <v>0</v>
      </c>
      <c r="K121" s="886">
        <f t="shared" si="76"/>
        <v>0</v>
      </c>
      <c r="L121" s="887">
        <f t="shared" si="77"/>
        <v>0</v>
      </c>
      <c r="M121" s="887">
        <f t="shared" si="78"/>
        <v>0</v>
      </c>
      <c r="N121" s="887">
        <f t="shared" si="79"/>
        <v>0</v>
      </c>
      <c r="O121" s="887">
        <f t="shared" si="80"/>
        <v>0</v>
      </c>
      <c r="P121" s="888">
        <f t="shared" si="81"/>
        <v>0</v>
      </c>
      <c r="Q121" s="888">
        <f t="shared" si="82"/>
        <v>0</v>
      </c>
      <c r="R121" s="906"/>
      <c r="S121" s="890"/>
      <c r="T121" s="831">
        <v>110</v>
      </c>
      <c r="U121" s="1450" t="s">
        <v>118</v>
      </c>
      <c r="V121" s="900" t="s">
        <v>49</v>
      </c>
      <c r="W121" s="893">
        <f t="shared" si="83"/>
        <v>0</v>
      </c>
      <c r="X121" s="893">
        <f t="shared" si="83"/>
        <v>0</v>
      </c>
      <c r="Y121" s="894" t="e">
        <f t="shared" si="84"/>
        <v>#DIV/0!</v>
      </c>
      <c r="Z121" s="894">
        <f t="shared" si="85"/>
        <v>0</v>
      </c>
      <c r="AA121" s="894">
        <f t="shared" si="85"/>
        <v>0</v>
      </c>
      <c r="AB121" s="911"/>
      <c r="AC121" s="895">
        <f t="shared" si="86"/>
        <v>0</v>
      </c>
      <c r="AD121" s="895">
        <f t="shared" si="86"/>
        <v>0</v>
      </c>
      <c r="AE121" s="896" t="e">
        <f t="shared" si="87"/>
        <v>#DIV/0!</v>
      </c>
      <c r="AF121" s="912"/>
      <c r="AG121" s="912"/>
      <c r="AH121" s="912"/>
      <c r="AI121" s="912"/>
      <c r="AJ121" s="912"/>
      <c r="AK121" s="912"/>
      <c r="AL121" s="912"/>
      <c r="AM121" s="912"/>
      <c r="AN121" s="912"/>
      <c r="AO121" s="912"/>
      <c r="AP121" s="912"/>
      <c r="AQ121" s="912"/>
      <c r="AR121" s="912"/>
      <c r="AS121" s="912"/>
      <c r="AT121" s="911"/>
      <c r="AU121" s="911"/>
      <c r="AV121" s="911"/>
      <c r="AW121" s="911"/>
      <c r="AX121" s="911"/>
      <c r="AY121" s="911"/>
      <c r="AZ121" s="911"/>
      <c r="BA121" s="911"/>
      <c r="BB121" s="911"/>
      <c r="BC121" s="911"/>
      <c r="BD121" s="895">
        <f t="shared" si="88"/>
        <v>0</v>
      </c>
      <c r="BE121" s="895">
        <f t="shared" si="89"/>
        <v>0</v>
      </c>
    </row>
    <row r="122" spans="1:57" ht="12" customHeight="1" x14ac:dyDescent="0.2">
      <c r="A122" s="840">
        <v>111</v>
      </c>
      <c r="B122" s="878"/>
      <c r="C122" s="909"/>
      <c r="D122" s="1451"/>
      <c r="E122" s="903" t="s">
        <v>279</v>
      </c>
      <c r="F122" s="880">
        <v>0</v>
      </c>
      <c r="G122" s="961">
        <v>0</v>
      </c>
      <c r="H122" s="883" t="e">
        <f t="shared" si="74"/>
        <v>#DIV/0!</v>
      </c>
      <c r="I122" s="910"/>
      <c r="J122" s="885">
        <f t="shared" si="75"/>
        <v>0</v>
      </c>
      <c r="K122" s="886">
        <f t="shared" si="76"/>
        <v>0</v>
      </c>
      <c r="L122" s="887">
        <f t="shared" si="77"/>
        <v>0</v>
      </c>
      <c r="M122" s="887">
        <f t="shared" si="78"/>
        <v>0</v>
      </c>
      <c r="N122" s="887">
        <f t="shared" si="79"/>
        <v>0</v>
      </c>
      <c r="O122" s="887">
        <f t="shared" si="80"/>
        <v>0</v>
      </c>
      <c r="P122" s="888">
        <f t="shared" si="81"/>
        <v>0</v>
      </c>
      <c r="Q122" s="888">
        <f t="shared" si="82"/>
        <v>0</v>
      </c>
      <c r="R122" s="906"/>
      <c r="S122" s="890"/>
      <c r="T122" s="831">
        <v>111</v>
      </c>
      <c r="U122" s="1452"/>
      <c r="V122" s="900" t="s">
        <v>50</v>
      </c>
      <c r="W122" s="893">
        <f t="shared" si="83"/>
        <v>0</v>
      </c>
      <c r="X122" s="893">
        <f t="shared" si="83"/>
        <v>0</v>
      </c>
      <c r="Y122" s="894" t="e">
        <f t="shared" si="84"/>
        <v>#DIV/0!</v>
      </c>
      <c r="Z122" s="894">
        <f t="shared" si="85"/>
        <v>0</v>
      </c>
      <c r="AA122" s="894">
        <f t="shared" si="85"/>
        <v>0</v>
      </c>
      <c r="AB122" s="911"/>
      <c r="AC122" s="895">
        <f t="shared" si="86"/>
        <v>0</v>
      </c>
      <c r="AD122" s="895">
        <f t="shared" si="86"/>
        <v>0</v>
      </c>
      <c r="AE122" s="896" t="e">
        <f t="shared" si="87"/>
        <v>#DIV/0!</v>
      </c>
      <c r="AF122" s="912"/>
      <c r="AG122" s="912"/>
      <c r="AH122" s="912"/>
      <c r="AI122" s="912"/>
      <c r="AJ122" s="912"/>
      <c r="AK122" s="912"/>
      <c r="AL122" s="912"/>
      <c r="AM122" s="912"/>
      <c r="AN122" s="912"/>
      <c r="AO122" s="912"/>
      <c r="AP122" s="912"/>
      <c r="AQ122" s="912"/>
      <c r="AR122" s="912"/>
      <c r="AS122" s="912"/>
      <c r="AT122" s="911"/>
      <c r="AU122" s="911"/>
      <c r="AV122" s="911"/>
      <c r="AW122" s="911"/>
      <c r="AX122" s="911"/>
      <c r="AY122" s="911"/>
      <c r="AZ122" s="911"/>
      <c r="BA122" s="911"/>
      <c r="BB122" s="911"/>
      <c r="BC122" s="911"/>
      <c r="BD122" s="895">
        <f t="shared" si="88"/>
        <v>0</v>
      </c>
      <c r="BE122" s="895">
        <f t="shared" si="89"/>
        <v>0</v>
      </c>
    </row>
    <row r="123" spans="1:57" ht="9.75" customHeight="1" x14ac:dyDescent="0.2">
      <c r="A123" s="840">
        <v>112</v>
      </c>
      <c r="B123" s="878"/>
      <c r="C123" s="909"/>
      <c r="D123" s="1449" t="s">
        <v>119</v>
      </c>
      <c r="E123" s="903" t="s">
        <v>278</v>
      </c>
      <c r="F123" s="880">
        <v>0</v>
      </c>
      <c r="G123" s="961">
        <v>0</v>
      </c>
      <c r="H123" s="883" t="e">
        <f t="shared" si="74"/>
        <v>#DIV/0!</v>
      </c>
      <c r="I123" s="910"/>
      <c r="J123" s="885">
        <f t="shared" si="75"/>
        <v>0</v>
      </c>
      <c r="K123" s="886">
        <f t="shared" si="76"/>
        <v>0</v>
      </c>
      <c r="L123" s="887">
        <f t="shared" si="77"/>
        <v>0</v>
      </c>
      <c r="M123" s="887">
        <f t="shared" si="78"/>
        <v>0</v>
      </c>
      <c r="N123" s="887">
        <f t="shared" si="79"/>
        <v>0</v>
      </c>
      <c r="O123" s="887">
        <f t="shared" si="80"/>
        <v>0</v>
      </c>
      <c r="P123" s="888">
        <f t="shared" si="81"/>
        <v>0</v>
      </c>
      <c r="Q123" s="888">
        <f t="shared" si="82"/>
        <v>0</v>
      </c>
      <c r="R123" s="906"/>
      <c r="S123" s="890"/>
      <c r="T123" s="831">
        <v>112</v>
      </c>
      <c r="U123" s="1450" t="s">
        <v>119</v>
      </c>
      <c r="V123" s="900" t="s">
        <v>49</v>
      </c>
      <c r="W123" s="893">
        <f t="shared" si="83"/>
        <v>0</v>
      </c>
      <c r="X123" s="893">
        <f t="shared" si="83"/>
        <v>0</v>
      </c>
      <c r="Y123" s="894" t="e">
        <f t="shared" si="84"/>
        <v>#DIV/0!</v>
      </c>
      <c r="Z123" s="894">
        <f t="shared" si="85"/>
        <v>0</v>
      </c>
      <c r="AA123" s="894">
        <f t="shared" si="85"/>
        <v>0</v>
      </c>
      <c r="AB123" s="911"/>
      <c r="AC123" s="895">
        <f t="shared" si="86"/>
        <v>0</v>
      </c>
      <c r="AD123" s="895">
        <f t="shared" si="86"/>
        <v>0</v>
      </c>
      <c r="AE123" s="896" t="e">
        <f t="shared" si="87"/>
        <v>#DIV/0!</v>
      </c>
      <c r="AF123" s="912"/>
      <c r="AG123" s="912"/>
      <c r="AH123" s="912"/>
      <c r="AI123" s="912"/>
      <c r="AJ123" s="912"/>
      <c r="AK123" s="912"/>
      <c r="AL123" s="912"/>
      <c r="AM123" s="912"/>
      <c r="AN123" s="912"/>
      <c r="AO123" s="912"/>
      <c r="AP123" s="912"/>
      <c r="AQ123" s="912"/>
      <c r="AR123" s="912"/>
      <c r="AS123" s="912"/>
      <c r="AT123" s="911"/>
      <c r="AU123" s="911"/>
      <c r="AV123" s="911"/>
      <c r="AW123" s="911"/>
      <c r="AX123" s="911"/>
      <c r="AY123" s="911"/>
      <c r="AZ123" s="911"/>
      <c r="BA123" s="911"/>
      <c r="BB123" s="911"/>
      <c r="BC123" s="911"/>
      <c r="BD123" s="895">
        <f t="shared" si="88"/>
        <v>0</v>
      </c>
      <c r="BE123" s="895">
        <f t="shared" si="89"/>
        <v>0</v>
      </c>
    </row>
    <row r="124" spans="1:57" ht="9.75" customHeight="1" x14ac:dyDescent="0.2">
      <c r="A124" s="840">
        <v>113</v>
      </c>
      <c r="B124" s="878"/>
      <c r="C124" s="909"/>
      <c r="D124" s="1449"/>
      <c r="E124" s="903" t="s">
        <v>279</v>
      </c>
      <c r="F124" s="959">
        <v>0</v>
      </c>
      <c r="G124" s="960">
        <v>0</v>
      </c>
      <c r="H124" s="883" t="e">
        <f t="shared" si="74"/>
        <v>#DIV/0!</v>
      </c>
      <c r="I124" s="910"/>
      <c r="J124" s="885">
        <f t="shared" si="75"/>
        <v>0</v>
      </c>
      <c r="K124" s="886">
        <f t="shared" si="76"/>
        <v>0</v>
      </c>
      <c r="L124" s="887">
        <f t="shared" si="77"/>
        <v>0</v>
      </c>
      <c r="M124" s="887">
        <f t="shared" si="78"/>
        <v>0</v>
      </c>
      <c r="N124" s="887">
        <f t="shared" si="79"/>
        <v>0</v>
      </c>
      <c r="O124" s="887">
        <f t="shared" si="80"/>
        <v>0</v>
      </c>
      <c r="P124" s="888">
        <f t="shared" si="81"/>
        <v>0</v>
      </c>
      <c r="Q124" s="888">
        <f t="shared" si="82"/>
        <v>0</v>
      </c>
      <c r="R124" s="906"/>
      <c r="S124" s="890"/>
      <c r="T124" s="831">
        <v>113</v>
      </c>
      <c r="U124" s="1450"/>
      <c r="V124" s="900" t="s">
        <v>50</v>
      </c>
      <c r="W124" s="893">
        <f t="shared" si="83"/>
        <v>0</v>
      </c>
      <c r="X124" s="893">
        <f t="shared" si="83"/>
        <v>0</v>
      </c>
      <c r="Y124" s="894" t="e">
        <f t="shared" si="84"/>
        <v>#DIV/0!</v>
      </c>
      <c r="Z124" s="894">
        <f t="shared" si="85"/>
        <v>0</v>
      </c>
      <c r="AA124" s="894">
        <f t="shared" si="85"/>
        <v>0</v>
      </c>
      <c r="AB124" s="911"/>
      <c r="AC124" s="895">
        <f t="shared" si="86"/>
        <v>0</v>
      </c>
      <c r="AD124" s="895">
        <f t="shared" si="86"/>
        <v>0</v>
      </c>
      <c r="AE124" s="896" t="e">
        <f t="shared" si="87"/>
        <v>#DIV/0!</v>
      </c>
      <c r="AF124" s="912"/>
      <c r="AG124" s="912"/>
      <c r="AH124" s="912"/>
      <c r="AI124" s="912"/>
      <c r="AJ124" s="912"/>
      <c r="AK124" s="912"/>
      <c r="AL124" s="912"/>
      <c r="AM124" s="912"/>
      <c r="AN124" s="912"/>
      <c r="AO124" s="912"/>
      <c r="AP124" s="912"/>
      <c r="AQ124" s="912"/>
      <c r="AR124" s="912"/>
      <c r="AS124" s="912"/>
      <c r="AT124" s="911"/>
      <c r="AU124" s="911"/>
      <c r="AV124" s="911"/>
      <c r="AW124" s="911"/>
      <c r="AX124" s="911"/>
      <c r="AY124" s="911"/>
      <c r="AZ124" s="911"/>
      <c r="BA124" s="911"/>
      <c r="BB124" s="911"/>
      <c r="BC124" s="911"/>
      <c r="BD124" s="895">
        <f t="shared" si="88"/>
        <v>0</v>
      </c>
      <c r="BE124" s="895">
        <f t="shared" si="89"/>
        <v>0</v>
      </c>
    </row>
    <row r="125" spans="1:57" ht="9.75" customHeight="1" x14ac:dyDescent="0.2">
      <c r="A125" s="840">
        <v>114</v>
      </c>
      <c r="B125" s="878"/>
      <c r="C125" s="909"/>
      <c r="D125" s="1449" t="s">
        <v>120</v>
      </c>
      <c r="E125" s="903" t="s">
        <v>278</v>
      </c>
      <c r="F125" s="880">
        <v>0</v>
      </c>
      <c r="G125" s="961">
        <v>0</v>
      </c>
      <c r="H125" s="883" t="e">
        <f t="shared" si="74"/>
        <v>#DIV/0!</v>
      </c>
      <c r="I125" s="910"/>
      <c r="J125" s="885">
        <f t="shared" si="75"/>
        <v>0</v>
      </c>
      <c r="K125" s="886">
        <f t="shared" si="76"/>
        <v>0</v>
      </c>
      <c r="L125" s="887">
        <f t="shared" si="77"/>
        <v>0</v>
      </c>
      <c r="M125" s="887">
        <f t="shared" si="78"/>
        <v>0</v>
      </c>
      <c r="N125" s="887">
        <f t="shared" si="79"/>
        <v>0</v>
      </c>
      <c r="O125" s="887">
        <f t="shared" si="80"/>
        <v>0</v>
      </c>
      <c r="P125" s="888">
        <f t="shared" si="81"/>
        <v>0</v>
      </c>
      <c r="Q125" s="888">
        <f t="shared" si="82"/>
        <v>0</v>
      </c>
      <c r="R125" s="906"/>
      <c r="S125" s="890"/>
      <c r="T125" s="831">
        <v>114</v>
      </c>
      <c r="U125" s="1450" t="s">
        <v>120</v>
      </c>
      <c r="V125" s="900" t="s">
        <v>49</v>
      </c>
      <c r="W125" s="893">
        <f t="shared" si="83"/>
        <v>0</v>
      </c>
      <c r="X125" s="893">
        <f t="shared" si="83"/>
        <v>0</v>
      </c>
      <c r="Y125" s="894" t="e">
        <f t="shared" si="84"/>
        <v>#DIV/0!</v>
      </c>
      <c r="Z125" s="894">
        <f t="shared" si="85"/>
        <v>0</v>
      </c>
      <c r="AA125" s="894">
        <f t="shared" si="85"/>
        <v>0</v>
      </c>
      <c r="AB125" s="911"/>
      <c r="AC125" s="895">
        <f t="shared" si="86"/>
        <v>0</v>
      </c>
      <c r="AD125" s="895">
        <f t="shared" si="86"/>
        <v>0</v>
      </c>
      <c r="AE125" s="896" t="e">
        <f t="shared" si="87"/>
        <v>#DIV/0!</v>
      </c>
      <c r="AF125" s="912"/>
      <c r="AG125" s="912"/>
      <c r="AH125" s="912"/>
      <c r="AI125" s="912"/>
      <c r="AJ125" s="912"/>
      <c r="AK125" s="912"/>
      <c r="AL125" s="912"/>
      <c r="AM125" s="912"/>
      <c r="AN125" s="912"/>
      <c r="AO125" s="912"/>
      <c r="AP125" s="912"/>
      <c r="AQ125" s="912"/>
      <c r="AR125" s="912"/>
      <c r="AS125" s="912"/>
      <c r="AT125" s="911"/>
      <c r="AU125" s="911"/>
      <c r="AV125" s="911"/>
      <c r="AW125" s="911"/>
      <c r="AX125" s="911"/>
      <c r="AY125" s="911"/>
      <c r="AZ125" s="911"/>
      <c r="BA125" s="911"/>
      <c r="BB125" s="911"/>
      <c r="BC125" s="911"/>
      <c r="BD125" s="895">
        <f t="shared" si="88"/>
        <v>0</v>
      </c>
      <c r="BE125" s="895">
        <f t="shared" si="89"/>
        <v>0</v>
      </c>
    </row>
    <row r="126" spans="1:57" ht="9.75" customHeight="1" x14ac:dyDescent="0.2">
      <c r="A126" s="840">
        <v>115</v>
      </c>
      <c r="B126" s="878"/>
      <c r="C126" s="909"/>
      <c r="D126" s="1449"/>
      <c r="E126" s="903" t="s">
        <v>279</v>
      </c>
      <c r="F126" s="880">
        <v>0</v>
      </c>
      <c r="G126" s="961">
        <v>0</v>
      </c>
      <c r="H126" s="883" t="e">
        <f t="shared" si="74"/>
        <v>#DIV/0!</v>
      </c>
      <c r="I126" s="910"/>
      <c r="J126" s="885">
        <f t="shared" si="75"/>
        <v>0</v>
      </c>
      <c r="K126" s="886">
        <f t="shared" si="76"/>
        <v>0</v>
      </c>
      <c r="L126" s="887">
        <f t="shared" si="77"/>
        <v>0</v>
      </c>
      <c r="M126" s="887">
        <f t="shared" si="78"/>
        <v>0</v>
      </c>
      <c r="N126" s="887">
        <f t="shared" si="79"/>
        <v>0</v>
      </c>
      <c r="O126" s="887">
        <f t="shared" si="80"/>
        <v>0</v>
      </c>
      <c r="P126" s="888">
        <f t="shared" si="81"/>
        <v>0</v>
      </c>
      <c r="Q126" s="888">
        <f t="shared" si="82"/>
        <v>0</v>
      </c>
      <c r="R126" s="906"/>
      <c r="S126" s="890"/>
      <c r="T126" s="831">
        <v>115</v>
      </c>
      <c r="U126" s="1450"/>
      <c r="V126" s="900" t="s">
        <v>50</v>
      </c>
      <c r="W126" s="893">
        <f t="shared" si="83"/>
        <v>0</v>
      </c>
      <c r="X126" s="893">
        <f t="shared" si="83"/>
        <v>0</v>
      </c>
      <c r="Y126" s="894" t="e">
        <f t="shared" si="84"/>
        <v>#DIV/0!</v>
      </c>
      <c r="Z126" s="894">
        <f t="shared" si="85"/>
        <v>0</v>
      </c>
      <c r="AA126" s="894">
        <f t="shared" si="85"/>
        <v>0</v>
      </c>
      <c r="AB126" s="911"/>
      <c r="AC126" s="895">
        <f t="shared" si="86"/>
        <v>0</v>
      </c>
      <c r="AD126" s="895">
        <f t="shared" si="86"/>
        <v>0</v>
      </c>
      <c r="AE126" s="896" t="e">
        <f t="shared" si="87"/>
        <v>#DIV/0!</v>
      </c>
      <c r="AF126" s="912"/>
      <c r="AG126" s="912"/>
      <c r="AH126" s="912"/>
      <c r="AI126" s="912"/>
      <c r="AJ126" s="912"/>
      <c r="AK126" s="912"/>
      <c r="AL126" s="912"/>
      <c r="AM126" s="912"/>
      <c r="AN126" s="912"/>
      <c r="AO126" s="912"/>
      <c r="AP126" s="912"/>
      <c r="AQ126" s="912"/>
      <c r="AR126" s="912"/>
      <c r="AS126" s="912"/>
      <c r="AT126" s="911"/>
      <c r="AU126" s="911"/>
      <c r="AV126" s="911"/>
      <c r="AW126" s="911"/>
      <c r="AX126" s="911"/>
      <c r="AY126" s="911"/>
      <c r="AZ126" s="911"/>
      <c r="BA126" s="911"/>
      <c r="BB126" s="911"/>
      <c r="BC126" s="911"/>
      <c r="BD126" s="895">
        <f t="shared" si="88"/>
        <v>0</v>
      </c>
      <c r="BE126" s="895">
        <f t="shared" si="89"/>
        <v>0</v>
      </c>
    </row>
    <row r="127" spans="1:57" ht="12" customHeight="1" x14ac:dyDescent="0.2">
      <c r="A127" s="840">
        <v>116</v>
      </c>
      <c r="B127" s="878"/>
      <c r="C127" s="909"/>
      <c r="D127" s="1449" t="s">
        <v>121</v>
      </c>
      <c r="E127" s="903" t="s">
        <v>278</v>
      </c>
      <c r="F127" s="959">
        <v>0</v>
      </c>
      <c r="G127" s="960">
        <v>0</v>
      </c>
      <c r="H127" s="883" t="e">
        <f t="shared" si="74"/>
        <v>#DIV/0!</v>
      </c>
      <c r="I127" s="910"/>
      <c r="J127" s="885">
        <f t="shared" si="75"/>
        <v>0</v>
      </c>
      <c r="K127" s="886">
        <f t="shared" si="76"/>
        <v>0</v>
      </c>
      <c r="L127" s="887">
        <f t="shared" si="77"/>
        <v>0</v>
      </c>
      <c r="M127" s="887">
        <f t="shared" si="78"/>
        <v>0</v>
      </c>
      <c r="N127" s="887">
        <f t="shared" si="79"/>
        <v>0</v>
      </c>
      <c r="O127" s="887">
        <f t="shared" si="80"/>
        <v>0</v>
      </c>
      <c r="P127" s="888">
        <f t="shared" si="81"/>
        <v>0</v>
      </c>
      <c r="Q127" s="888">
        <f t="shared" si="82"/>
        <v>0</v>
      </c>
      <c r="R127" s="906"/>
      <c r="S127" s="962"/>
      <c r="T127" s="831">
        <v>116</v>
      </c>
      <c r="U127" s="1450" t="s">
        <v>121</v>
      </c>
      <c r="V127" s="900" t="s">
        <v>49</v>
      </c>
      <c r="W127" s="893">
        <f t="shared" si="83"/>
        <v>0</v>
      </c>
      <c r="X127" s="893">
        <f t="shared" si="83"/>
        <v>0</v>
      </c>
      <c r="Y127" s="894" t="e">
        <f t="shared" si="84"/>
        <v>#DIV/0!</v>
      </c>
      <c r="Z127" s="894">
        <f t="shared" si="85"/>
        <v>0</v>
      </c>
      <c r="AA127" s="894">
        <f t="shared" si="85"/>
        <v>0</v>
      </c>
      <c r="AB127" s="911"/>
      <c r="AC127" s="895">
        <f t="shared" si="86"/>
        <v>0</v>
      </c>
      <c r="AD127" s="895">
        <f t="shared" si="86"/>
        <v>0</v>
      </c>
      <c r="AE127" s="896" t="e">
        <f t="shared" si="87"/>
        <v>#DIV/0!</v>
      </c>
      <c r="AF127" s="912"/>
      <c r="AG127" s="912"/>
      <c r="AH127" s="912"/>
      <c r="AI127" s="912"/>
      <c r="AJ127" s="912"/>
      <c r="AK127" s="912"/>
      <c r="AL127" s="912"/>
      <c r="AM127" s="912"/>
      <c r="AN127" s="912"/>
      <c r="AO127" s="912"/>
      <c r="AP127" s="912"/>
      <c r="AQ127" s="912"/>
      <c r="AR127" s="912"/>
      <c r="AS127" s="912"/>
      <c r="AT127" s="911"/>
      <c r="AU127" s="911"/>
      <c r="AV127" s="911"/>
      <c r="AW127" s="911"/>
      <c r="AX127" s="911"/>
      <c r="AY127" s="911"/>
      <c r="AZ127" s="911"/>
      <c r="BA127" s="911"/>
      <c r="BB127" s="911"/>
      <c r="BC127" s="911"/>
      <c r="BD127" s="895">
        <f t="shared" si="88"/>
        <v>0</v>
      </c>
      <c r="BE127" s="895">
        <f t="shared" si="89"/>
        <v>0</v>
      </c>
    </row>
    <row r="128" spans="1:57" ht="12" customHeight="1" x14ac:dyDescent="0.2">
      <c r="A128" s="840">
        <v>117</v>
      </c>
      <c r="B128" s="878"/>
      <c r="C128" s="909"/>
      <c r="D128" s="1449"/>
      <c r="E128" s="903" t="s">
        <v>279</v>
      </c>
      <c r="F128" s="880">
        <v>0</v>
      </c>
      <c r="G128" s="961">
        <v>0</v>
      </c>
      <c r="H128" s="883" t="e">
        <f t="shared" si="74"/>
        <v>#DIV/0!</v>
      </c>
      <c r="I128" s="910"/>
      <c r="J128" s="885">
        <f t="shared" si="75"/>
        <v>0</v>
      </c>
      <c r="K128" s="886">
        <f t="shared" si="76"/>
        <v>0</v>
      </c>
      <c r="L128" s="887">
        <f t="shared" si="77"/>
        <v>0</v>
      </c>
      <c r="M128" s="887">
        <f t="shared" si="78"/>
        <v>0</v>
      </c>
      <c r="N128" s="887">
        <f t="shared" si="79"/>
        <v>0</v>
      </c>
      <c r="O128" s="887">
        <f t="shared" si="80"/>
        <v>0</v>
      </c>
      <c r="P128" s="888">
        <f t="shared" si="81"/>
        <v>0</v>
      </c>
      <c r="Q128" s="888">
        <f t="shared" si="82"/>
        <v>0</v>
      </c>
      <c r="R128" s="906"/>
      <c r="S128" s="962"/>
      <c r="T128" s="831">
        <v>117</v>
      </c>
      <c r="U128" s="1450"/>
      <c r="V128" s="900" t="s">
        <v>50</v>
      </c>
      <c r="W128" s="893">
        <f t="shared" si="83"/>
        <v>0</v>
      </c>
      <c r="X128" s="893">
        <f t="shared" si="83"/>
        <v>0</v>
      </c>
      <c r="Y128" s="894" t="e">
        <f t="shared" si="84"/>
        <v>#DIV/0!</v>
      </c>
      <c r="Z128" s="894">
        <f t="shared" si="85"/>
        <v>0</v>
      </c>
      <c r="AA128" s="894">
        <f t="shared" si="85"/>
        <v>0</v>
      </c>
      <c r="AB128" s="911"/>
      <c r="AC128" s="895">
        <f t="shared" si="86"/>
        <v>0</v>
      </c>
      <c r="AD128" s="895">
        <f t="shared" si="86"/>
        <v>0</v>
      </c>
      <c r="AE128" s="896" t="e">
        <f t="shared" si="87"/>
        <v>#DIV/0!</v>
      </c>
      <c r="AF128" s="912"/>
      <c r="AG128" s="912"/>
      <c r="AH128" s="912"/>
      <c r="AI128" s="912"/>
      <c r="AJ128" s="912"/>
      <c r="AK128" s="912"/>
      <c r="AL128" s="912"/>
      <c r="AM128" s="912"/>
      <c r="AN128" s="912"/>
      <c r="AO128" s="912"/>
      <c r="AP128" s="912"/>
      <c r="AQ128" s="912"/>
      <c r="AR128" s="900"/>
      <c r="AS128" s="900"/>
      <c r="AT128" s="900"/>
      <c r="AU128" s="900"/>
      <c r="AV128" s="900"/>
      <c r="AW128" s="900"/>
      <c r="AX128" s="900"/>
      <c r="AY128" s="900"/>
      <c r="AZ128" s="900"/>
      <c r="BA128" s="900"/>
      <c r="BB128" s="900"/>
      <c r="BC128" s="900"/>
      <c r="BD128" s="895">
        <f t="shared" si="88"/>
        <v>0</v>
      </c>
      <c r="BE128" s="895">
        <f t="shared" si="89"/>
        <v>0</v>
      </c>
    </row>
    <row r="129" spans="1:58" ht="15.75" customHeight="1" x14ac:dyDescent="0.2">
      <c r="A129" s="840">
        <v>118</v>
      </c>
      <c r="B129" s="963"/>
      <c r="C129" s="909">
        <f>SUM(C14:C128)</f>
        <v>65.075000000000003</v>
      </c>
      <c r="D129" s="964" t="s">
        <v>122</v>
      </c>
      <c r="E129" s="965"/>
      <c r="F129" s="965">
        <f t="shared" ref="F129:Q129" si="90">SUM(F14:F128)</f>
        <v>330</v>
      </c>
      <c r="G129" s="966">
        <f t="shared" si="90"/>
        <v>207</v>
      </c>
      <c r="H129" s="967" t="e">
        <f>SUM(H14:H128)</f>
        <v>#DIV/0!</v>
      </c>
      <c r="I129" s="965">
        <f t="shared" si="90"/>
        <v>177</v>
      </c>
      <c r="J129" s="968">
        <f t="shared" si="90"/>
        <v>536</v>
      </c>
      <c r="K129" s="969">
        <f>SUM(K14:K128)</f>
        <v>637.70000000000005</v>
      </c>
      <c r="L129" s="970">
        <f t="shared" si="90"/>
        <v>1837088.4000000001</v>
      </c>
      <c r="M129" s="971">
        <f t="shared" si="90"/>
        <v>5076092</v>
      </c>
      <c r="N129" s="971">
        <f t="shared" si="90"/>
        <v>242.3</v>
      </c>
      <c r="O129" s="972">
        <f t="shared" si="90"/>
        <v>1928708</v>
      </c>
      <c r="P129" s="973">
        <f t="shared" si="90"/>
        <v>880</v>
      </c>
      <c r="Q129" s="973">
        <f t="shared" si="90"/>
        <v>7004800</v>
      </c>
      <c r="R129" s="906"/>
      <c r="S129" s="890"/>
      <c r="T129" s="831">
        <v>118</v>
      </c>
      <c r="U129" s="974" t="s">
        <v>122</v>
      </c>
      <c r="V129" s="937"/>
      <c r="W129" s="937"/>
      <c r="X129" s="937"/>
      <c r="Y129" s="938"/>
      <c r="Z129" s="938"/>
      <c r="AA129" s="894" t="e">
        <f>Z129*100/Y129</f>
        <v>#DIV/0!</v>
      </c>
      <c r="AB129" s="938"/>
      <c r="AC129" s="938"/>
      <c r="AD129" s="938"/>
      <c r="AE129" s="939"/>
      <c r="AF129" s="938">
        <f t="shared" ref="AF129:AQ129" si="91">SUM(AF14:AF128)</f>
        <v>0</v>
      </c>
      <c r="AG129" s="938">
        <f t="shared" si="91"/>
        <v>0</v>
      </c>
      <c r="AH129" s="938">
        <f t="shared" si="91"/>
        <v>0</v>
      </c>
      <c r="AI129" s="938">
        <f t="shared" si="91"/>
        <v>0</v>
      </c>
      <c r="AJ129" s="938">
        <f t="shared" si="91"/>
        <v>0</v>
      </c>
      <c r="AK129" s="938">
        <f t="shared" si="91"/>
        <v>0</v>
      </c>
      <c r="AL129" s="938">
        <f t="shared" si="91"/>
        <v>0</v>
      </c>
      <c r="AM129" s="938">
        <f t="shared" si="91"/>
        <v>0</v>
      </c>
      <c r="AN129" s="938">
        <f t="shared" si="91"/>
        <v>0</v>
      </c>
      <c r="AO129" s="938">
        <f t="shared" si="91"/>
        <v>0</v>
      </c>
      <c r="AP129" s="938">
        <f t="shared" si="91"/>
        <v>0</v>
      </c>
      <c r="AQ129" s="938">
        <f t="shared" si="91"/>
        <v>0</v>
      </c>
      <c r="AR129" s="938">
        <f>SUM(AR14:AR128)</f>
        <v>0</v>
      </c>
      <c r="AS129" s="938">
        <f t="shared" ref="AS129:BE129" si="92">SUM(AS14:AS128)</f>
        <v>0</v>
      </c>
      <c r="AT129" s="938">
        <f t="shared" si="92"/>
        <v>0</v>
      </c>
      <c r="AU129" s="938">
        <f t="shared" si="92"/>
        <v>0</v>
      </c>
      <c r="AV129" s="938">
        <f t="shared" si="92"/>
        <v>0</v>
      </c>
      <c r="AW129" s="938">
        <f t="shared" si="92"/>
        <v>0</v>
      </c>
      <c r="AX129" s="938">
        <f t="shared" si="92"/>
        <v>0</v>
      </c>
      <c r="AY129" s="938">
        <f t="shared" si="92"/>
        <v>0</v>
      </c>
      <c r="AZ129" s="938">
        <f t="shared" si="92"/>
        <v>0</v>
      </c>
      <c r="BA129" s="938">
        <f t="shared" si="92"/>
        <v>0</v>
      </c>
      <c r="BB129" s="938">
        <f t="shared" si="92"/>
        <v>0</v>
      </c>
      <c r="BC129" s="938">
        <f t="shared" si="92"/>
        <v>0</v>
      </c>
      <c r="BD129" s="938">
        <f t="shared" si="92"/>
        <v>0</v>
      </c>
      <c r="BE129" s="938">
        <f t="shared" si="92"/>
        <v>0</v>
      </c>
      <c r="BF129" s="808"/>
    </row>
    <row r="130" spans="1:58" ht="12" customHeight="1" x14ac:dyDescent="0.2">
      <c r="A130" s="830"/>
      <c r="B130" s="820"/>
      <c r="C130" s="975"/>
      <c r="D130" s="976"/>
      <c r="E130" s="977"/>
      <c r="F130" s="978"/>
      <c r="G130" s="979"/>
      <c r="H130" s="980"/>
      <c r="I130" s="980"/>
      <c r="J130" s="981"/>
      <c r="K130" s="980"/>
      <c r="L130" s="982"/>
      <c r="M130" s="982"/>
      <c r="N130" s="980"/>
      <c r="O130" s="980"/>
      <c r="P130" s="983"/>
      <c r="Q130" s="983"/>
      <c r="R130" s="906"/>
      <c r="S130" s="890"/>
      <c r="T130" s="830"/>
      <c r="U130" s="984"/>
      <c r="V130" s="985"/>
      <c r="W130" s="985"/>
      <c r="X130" s="985"/>
      <c r="Y130" s="986"/>
      <c r="Z130" s="986"/>
      <c r="AA130" s="987"/>
      <c r="AB130" s="986"/>
      <c r="AC130" s="986"/>
      <c r="AD130" s="986"/>
      <c r="AE130" s="988"/>
      <c r="AF130" s="988"/>
      <c r="AG130" s="988"/>
      <c r="AH130" s="988"/>
      <c r="AI130" s="988"/>
      <c r="AJ130" s="988"/>
      <c r="AK130" s="988"/>
      <c r="AL130" s="988"/>
      <c r="AM130" s="988"/>
      <c r="AN130" s="988"/>
      <c r="AO130" s="988"/>
      <c r="AP130" s="988"/>
      <c r="AQ130" s="988"/>
      <c r="AR130" s="986"/>
      <c r="AS130" s="985"/>
      <c r="AT130" s="986"/>
      <c r="AU130" s="985"/>
      <c r="AV130" s="986"/>
      <c r="AW130" s="985"/>
      <c r="AX130" s="985"/>
      <c r="AY130" s="985"/>
      <c r="AZ130" s="985"/>
      <c r="BA130" s="985"/>
      <c r="BB130" s="985"/>
      <c r="BC130" s="985"/>
      <c r="BD130" s="986">
        <f>AF129+AH129+AJ129+AL129+AN129+AP129+AR129+AT129+AV129+AX129+AZ129+BB129</f>
        <v>0</v>
      </c>
      <c r="BE130" s="986">
        <f>AG129+AI129+AK129+AM129+AO129+AQ129+AS129+AU129+AW129+AY129+BA129+BC129</f>
        <v>0</v>
      </c>
    </row>
    <row r="131" spans="1:58" ht="13.5" customHeight="1" x14ac:dyDescent="0.2">
      <c r="A131" s="1446" t="s">
        <v>123</v>
      </c>
      <c r="B131" s="1446"/>
      <c r="C131" s="1446"/>
      <c r="D131" s="1446"/>
      <c r="E131" s="1446"/>
      <c r="F131" s="1446"/>
      <c r="G131" s="1446"/>
      <c r="H131" s="1446"/>
      <c r="I131" s="1446"/>
      <c r="J131" s="1446"/>
      <c r="K131" s="989"/>
      <c r="L131" s="989"/>
      <c r="M131" s="989"/>
      <c r="N131" s="989"/>
      <c r="O131" s="989"/>
      <c r="P131" s="989"/>
      <c r="Q131" s="989"/>
      <c r="R131" s="906"/>
      <c r="S131" s="890"/>
      <c r="T131" s="830"/>
      <c r="U131" s="830"/>
      <c r="V131" s="985"/>
      <c r="W131" s="985"/>
      <c r="X131" s="985"/>
      <c r="Y131" s="985"/>
      <c r="Z131" s="985"/>
      <c r="AA131" s="986"/>
      <c r="AB131" s="989"/>
      <c r="AC131" s="989"/>
      <c r="AD131" s="989"/>
      <c r="AE131" s="990"/>
      <c r="AF131" s="990"/>
      <c r="AG131" s="990"/>
      <c r="AH131" s="990"/>
      <c r="AI131" s="990"/>
      <c r="AJ131" s="990"/>
      <c r="AK131" s="990"/>
      <c r="AL131" s="990"/>
      <c r="AM131" s="990"/>
      <c r="AN131" s="990"/>
      <c r="AO131" s="990"/>
      <c r="AP131" s="990"/>
      <c r="AQ131" s="990"/>
      <c r="AR131" s="990"/>
      <c r="AS131" s="990"/>
      <c r="AT131" s="989"/>
      <c r="AU131" s="989"/>
      <c r="AV131" s="989"/>
      <c r="AW131" s="989"/>
      <c r="AX131" s="989"/>
      <c r="AY131" s="989"/>
      <c r="AZ131" s="989"/>
      <c r="BA131" s="989"/>
      <c r="BB131" s="989"/>
      <c r="BC131" s="989"/>
      <c r="BD131" s="989"/>
      <c r="BE131" s="989"/>
    </row>
    <row r="132" spans="1:58" ht="12" customHeight="1" x14ac:dyDescent="0.2">
      <c r="A132" s="1448" t="s">
        <v>124</v>
      </c>
      <c r="B132" s="1448"/>
      <c r="C132" s="1448"/>
      <c r="D132" s="1448"/>
      <c r="E132" s="1653">
        <f>K129*7960</f>
        <v>5076092</v>
      </c>
      <c r="F132" s="1653"/>
      <c r="G132" s="1653"/>
      <c r="H132" s="989">
        <f>+K129+N129</f>
        <v>880</v>
      </c>
      <c r="I132" s="989"/>
      <c r="J132" s="989"/>
      <c r="K132" s="1446" t="s">
        <v>125</v>
      </c>
      <c r="L132" s="1446"/>
      <c r="M132" s="818" t="s">
        <v>126</v>
      </c>
      <c r="N132" s="989"/>
      <c r="O132" s="890"/>
      <c r="P132" s="986"/>
      <c r="Q132" s="986"/>
      <c r="R132" s="906"/>
      <c r="S132" s="890"/>
      <c r="T132" s="830" t="s">
        <v>283</v>
      </c>
      <c r="U132" s="830"/>
      <c r="V132" s="985"/>
      <c r="W132" s="985"/>
      <c r="X132" s="985"/>
      <c r="Y132" s="985"/>
      <c r="Z132" s="985"/>
      <c r="AA132" s="986"/>
      <c r="AB132" s="989"/>
      <c r="AC132" s="989"/>
      <c r="AD132" s="989"/>
      <c r="AE132" s="990"/>
      <c r="AF132" s="990"/>
      <c r="AG132" s="990"/>
      <c r="AH132" s="990"/>
      <c r="AI132" s="990"/>
      <c r="AJ132" s="990"/>
      <c r="AK132" s="990"/>
      <c r="AL132" s="990"/>
      <c r="AM132" s="990"/>
      <c r="AN132" s="990"/>
      <c r="AO132" s="990"/>
      <c r="AP132" s="990"/>
      <c r="AQ132" s="990"/>
      <c r="AR132" s="990"/>
      <c r="AS132" s="990"/>
      <c r="AT132" s="989"/>
      <c r="AU132" s="989"/>
      <c r="AV132" s="989"/>
      <c r="AW132" s="989"/>
      <c r="AX132" s="989"/>
      <c r="AY132" s="989"/>
      <c r="AZ132" s="989"/>
      <c r="BA132" s="989"/>
      <c r="BB132" s="989"/>
      <c r="BC132" s="989"/>
      <c r="BD132" s="989"/>
      <c r="BE132" s="989"/>
    </row>
    <row r="133" spans="1:58" ht="12" customHeight="1" x14ac:dyDescent="0.2">
      <c r="A133" s="1448" t="s">
        <v>128</v>
      </c>
      <c r="B133" s="1448"/>
      <c r="C133" s="1448"/>
      <c r="D133" s="1448"/>
      <c r="E133" s="1653">
        <f>N129*7960</f>
        <v>1928708</v>
      </c>
      <c r="F133" s="1653"/>
      <c r="G133" s="1653"/>
      <c r="H133" s="989"/>
      <c r="I133" s="989"/>
      <c r="J133" s="989"/>
      <c r="K133" s="1446" t="s">
        <v>125</v>
      </c>
      <c r="L133" s="1446"/>
      <c r="M133" s="818" t="s">
        <v>129</v>
      </c>
      <c r="N133" s="991"/>
      <c r="O133" s="991"/>
      <c r="P133" s="980"/>
      <c r="Q133" s="980"/>
      <c r="R133" s="906"/>
      <c r="S133" s="890"/>
      <c r="T133" s="830"/>
      <c r="U133" s="1442"/>
      <c r="V133" s="985"/>
      <c r="W133" s="985"/>
      <c r="X133" s="985"/>
      <c r="Y133" s="985"/>
      <c r="Z133" s="985"/>
      <c r="AA133" s="986"/>
      <c r="AB133" s="989"/>
      <c r="AC133" s="989"/>
      <c r="AD133" s="989"/>
      <c r="AE133" s="990"/>
      <c r="AF133" s="990"/>
      <c r="AG133" s="990"/>
      <c r="AH133" s="990"/>
      <c r="AI133" s="990"/>
      <c r="AJ133" s="990"/>
      <c r="AK133" s="990"/>
      <c r="AL133" s="990"/>
      <c r="AM133" s="990"/>
      <c r="AN133" s="990"/>
      <c r="AO133" s="990"/>
      <c r="AP133" s="990"/>
      <c r="AQ133" s="990"/>
      <c r="AR133" s="990"/>
      <c r="AS133" s="990"/>
      <c r="AT133" s="989"/>
      <c r="AU133" s="989"/>
      <c r="AV133" s="989"/>
      <c r="AW133" s="989"/>
      <c r="AX133" s="989"/>
      <c r="AY133" s="989"/>
      <c r="AZ133" s="989"/>
      <c r="BA133" s="989"/>
      <c r="BB133" s="989"/>
      <c r="BC133" s="989"/>
      <c r="BD133" s="989"/>
      <c r="BE133" s="989"/>
    </row>
    <row r="134" spans="1:58" ht="12" customHeight="1" x14ac:dyDescent="0.2">
      <c r="A134" s="1448" t="s">
        <v>130</v>
      </c>
      <c r="B134" s="1448"/>
      <c r="C134" s="1448"/>
      <c r="D134" s="1448"/>
      <c r="E134" s="1653">
        <f>1820000/2</f>
        <v>910000</v>
      </c>
      <c r="F134" s="1653"/>
      <c r="G134" s="1653"/>
      <c r="H134" s="989"/>
      <c r="I134" s="989"/>
      <c r="J134" s="989"/>
      <c r="K134" s="1446" t="s">
        <v>125</v>
      </c>
      <c r="L134" s="1446"/>
      <c r="M134" s="818" t="s">
        <v>131</v>
      </c>
      <c r="N134" s="993"/>
      <c r="O134" s="993"/>
      <c r="P134" s="980"/>
      <c r="Q134" s="980"/>
      <c r="R134" s="906"/>
      <c r="S134" s="890"/>
      <c r="T134" s="830"/>
      <c r="U134" s="1442"/>
      <c r="V134" s="985"/>
      <c r="W134" s="985"/>
      <c r="X134" s="985"/>
      <c r="Y134" s="985"/>
      <c r="Z134" s="985"/>
      <c r="AA134" s="986"/>
      <c r="AB134" s="989"/>
      <c r="AC134" s="989"/>
      <c r="AD134" s="989"/>
      <c r="AE134" s="990"/>
      <c r="AF134" s="990"/>
      <c r="AG134" s="990"/>
      <c r="AH134" s="990"/>
      <c r="AI134" s="990"/>
      <c r="AJ134" s="990"/>
      <c r="AK134" s="990"/>
      <c r="AL134" s="990"/>
      <c r="AM134" s="990"/>
      <c r="AN134" s="990"/>
      <c r="AO134" s="990"/>
      <c r="AP134" s="990"/>
      <c r="AQ134" s="990"/>
      <c r="AR134" s="990"/>
      <c r="AS134" s="990"/>
      <c r="AT134" s="989"/>
      <c r="AU134" s="989"/>
      <c r="AV134" s="989"/>
      <c r="AW134" s="989"/>
      <c r="AX134" s="989"/>
      <c r="AY134" s="989"/>
      <c r="AZ134" s="989"/>
      <c r="BA134" s="989"/>
      <c r="BB134" s="989"/>
      <c r="BC134" s="989"/>
      <c r="BD134" s="989"/>
      <c r="BE134" s="989"/>
    </row>
    <row r="135" spans="1:58" ht="12" customHeight="1" x14ac:dyDescent="0.2">
      <c r="A135" s="1448" t="s">
        <v>132</v>
      </c>
      <c r="B135" s="1448"/>
      <c r="C135" s="1448"/>
      <c r="D135" s="1448"/>
      <c r="E135" s="1653">
        <v>1400000</v>
      </c>
      <c r="F135" s="1653"/>
      <c r="G135" s="1653"/>
      <c r="H135" s="989"/>
      <c r="I135" s="989"/>
      <c r="J135" s="989"/>
      <c r="K135" s="1446" t="s">
        <v>125</v>
      </c>
      <c r="L135" s="1446"/>
      <c r="M135" s="1446" t="s">
        <v>133</v>
      </c>
      <c r="N135" s="1446"/>
      <c r="O135" s="989"/>
      <c r="P135" s="994"/>
      <c r="Q135" s="994"/>
      <c r="R135" s="906"/>
      <c r="S135" s="890"/>
      <c r="T135" s="830"/>
      <c r="U135" s="830"/>
      <c r="V135" s="985"/>
      <c r="W135" s="985"/>
      <c r="X135" s="985"/>
      <c r="Y135" s="985"/>
      <c r="Z135" s="985"/>
      <c r="AA135" s="962"/>
      <c r="AB135" s="962"/>
      <c r="AC135" s="962"/>
      <c r="AD135" s="962"/>
      <c r="AE135" s="995"/>
      <c r="AF135" s="995"/>
      <c r="AG135" s="995"/>
      <c r="AH135" s="995"/>
      <c r="AI135" s="995"/>
      <c r="AJ135" s="995"/>
      <c r="AK135" s="995"/>
      <c r="AL135" s="995"/>
      <c r="AM135" s="995"/>
      <c r="AN135" s="995"/>
      <c r="AO135" s="995"/>
      <c r="AP135" s="995"/>
      <c r="AQ135" s="995"/>
      <c r="AR135" s="962"/>
      <c r="AS135" s="962"/>
      <c r="AT135" s="989"/>
      <c r="AU135" s="989"/>
      <c r="AV135" s="989"/>
      <c r="AW135" s="989"/>
      <c r="AX135" s="989"/>
      <c r="AY135" s="989"/>
      <c r="AZ135" s="989"/>
      <c r="BA135" s="989"/>
      <c r="BB135" s="989"/>
      <c r="BC135" s="989"/>
      <c r="BD135" s="989"/>
      <c r="BE135" s="989"/>
    </row>
    <row r="136" spans="1:58" ht="12" customHeight="1" x14ac:dyDescent="0.2">
      <c r="A136" s="1448" t="s">
        <v>134</v>
      </c>
      <c r="B136" s="1448"/>
      <c r="C136" s="1448"/>
      <c r="D136" s="1448"/>
      <c r="E136" s="1653">
        <v>500000</v>
      </c>
      <c r="F136" s="1653"/>
      <c r="G136" s="1653"/>
      <c r="H136" s="989"/>
      <c r="I136" s="989"/>
      <c r="J136" s="989"/>
      <c r="K136" s="1446" t="s">
        <v>125</v>
      </c>
      <c r="L136" s="1446"/>
      <c r="M136" s="1443" t="s">
        <v>135</v>
      </c>
      <c r="N136" s="1443"/>
      <c r="O136" s="989"/>
      <c r="P136" s="994"/>
      <c r="Q136" s="994"/>
      <c r="R136" s="906"/>
      <c r="S136" s="890"/>
      <c r="T136" s="830"/>
      <c r="U136" s="830"/>
      <c r="V136" s="985"/>
      <c r="W136" s="985"/>
      <c r="X136" s="985"/>
      <c r="Y136" s="985"/>
      <c r="Z136" s="985"/>
      <c r="AA136" s="962"/>
      <c r="AB136" s="962"/>
      <c r="AC136" s="962"/>
      <c r="AD136" s="962"/>
      <c r="AE136" s="995"/>
      <c r="AF136" s="995"/>
      <c r="AG136" s="995"/>
      <c r="AH136" s="995"/>
      <c r="AI136" s="995"/>
      <c r="AJ136" s="995"/>
      <c r="AK136" s="995"/>
      <c r="AL136" s="995"/>
      <c r="AM136" s="995"/>
      <c r="AN136" s="995"/>
      <c r="AO136" s="995"/>
      <c r="AP136" s="995"/>
      <c r="AQ136" s="995"/>
      <c r="AR136" s="962"/>
      <c r="AS136" s="962"/>
      <c r="AT136" s="989"/>
      <c r="AU136" s="989"/>
      <c r="AV136" s="989"/>
      <c r="AW136" s="989"/>
      <c r="AX136" s="989"/>
      <c r="AY136" s="989"/>
      <c r="AZ136" s="989"/>
      <c r="BA136" s="989"/>
      <c r="BB136" s="989"/>
      <c r="BC136" s="989"/>
      <c r="BD136" s="989"/>
      <c r="BE136" s="989"/>
    </row>
    <row r="137" spans="1:58" ht="12" customHeight="1" x14ac:dyDescent="0.2">
      <c r="A137" s="1448" t="s">
        <v>136</v>
      </c>
      <c r="B137" s="1448"/>
      <c r="C137" s="1448"/>
      <c r="D137" s="1448"/>
      <c r="E137" s="1653">
        <f>501600/2</f>
        <v>250800</v>
      </c>
      <c r="F137" s="1653"/>
      <c r="G137" s="1653"/>
      <c r="H137" s="989"/>
      <c r="I137" s="989"/>
      <c r="J137" s="989"/>
      <c r="K137" s="1446" t="s">
        <v>125</v>
      </c>
      <c r="L137" s="1446"/>
      <c r="M137" s="997" t="s">
        <v>137</v>
      </c>
      <c r="N137" s="989"/>
      <c r="O137" s="989"/>
      <c r="P137" s="994"/>
      <c r="Q137" s="994"/>
      <c r="R137" s="906"/>
      <c r="S137" s="890"/>
      <c r="T137" s="830"/>
      <c r="U137" s="830"/>
      <c r="V137" s="985"/>
      <c r="W137" s="985"/>
      <c r="X137" s="985"/>
      <c r="Y137" s="985"/>
      <c r="Z137" s="985"/>
      <c r="AA137" s="962"/>
      <c r="AB137" s="962"/>
      <c r="AC137" s="962"/>
      <c r="AD137" s="962"/>
      <c r="AE137" s="995"/>
      <c r="AF137" s="995"/>
      <c r="AG137" s="995"/>
      <c r="AH137" s="995"/>
      <c r="AI137" s="995"/>
      <c r="AJ137" s="995"/>
      <c r="AK137" s="995"/>
      <c r="AL137" s="995"/>
      <c r="AM137" s="995"/>
      <c r="AN137" s="995"/>
      <c r="AO137" s="995"/>
      <c r="AP137" s="995"/>
      <c r="AQ137" s="995"/>
      <c r="AR137" s="962"/>
      <c r="AS137" s="962"/>
      <c r="AT137" s="989"/>
      <c r="AU137" s="989"/>
      <c r="AV137" s="989"/>
      <c r="AW137" s="989"/>
      <c r="AX137" s="989"/>
      <c r="AY137" s="989"/>
      <c r="AZ137" s="989"/>
      <c r="BA137" s="989"/>
      <c r="BB137" s="989"/>
      <c r="BC137" s="989"/>
      <c r="BD137" s="989"/>
      <c r="BE137" s="989"/>
    </row>
    <row r="138" spans="1:58" ht="12" customHeight="1" x14ac:dyDescent="0.2">
      <c r="A138" s="1448" t="s">
        <v>138</v>
      </c>
      <c r="B138" s="1448"/>
      <c r="C138" s="1448"/>
      <c r="D138" s="1448"/>
      <c r="E138" s="1653">
        <f>1698400/2</f>
        <v>849200</v>
      </c>
      <c r="F138" s="1653"/>
      <c r="G138" s="1653"/>
      <c r="H138" s="989"/>
      <c r="I138" s="989"/>
      <c r="J138" s="989"/>
      <c r="K138" s="1446" t="s">
        <v>125</v>
      </c>
      <c r="L138" s="1446"/>
      <c r="M138" s="1443" t="s">
        <v>139</v>
      </c>
      <c r="N138" s="1443"/>
      <c r="O138" s="998"/>
      <c r="P138" s="994"/>
      <c r="Q138" s="994"/>
      <c r="R138" s="906"/>
      <c r="S138" s="890"/>
      <c r="T138" s="830"/>
      <c r="U138" s="830"/>
      <c r="V138" s="985"/>
      <c r="W138" s="985"/>
      <c r="X138" s="985"/>
      <c r="Y138" s="985"/>
      <c r="Z138" s="985"/>
      <c r="AA138" s="962"/>
      <c r="AB138" s="962"/>
      <c r="AC138" s="962"/>
      <c r="AD138" s="962"/>
      <c r="AE138" s="995"/>
      <c r="AF138" s="995"/>
      <c r="AG138" s="995"/>
      <c r="AH138" s="995"/>
      <c r="AI138" s="995"/>
      <c r="AJ138" s="995"/>
      <c r="AK138" s="995"/>
      <c r="AL138" s="995"/>
      <c r="AM138" s="995"/>
      <c r="AN138" s="995"/>
      <c r="AO138" s="995"/>
      <c r="AP138" s="995"/>
      <c r="AQ138" s="995"/>
      <c r="AR138" s="962"/>
      <c r="AS138" s="962"/>
      <c r="AT138" s="989"/>
      <c r="AU138" s="989"/>
      <c r="AV138" s="989"/>
      <c r="AW138" s="989"/>
      <c r="AX138" s="989"/>
      <c r="AY138" s="989"/>
      <c r="AZ138" s="989"/>
      <c r="BA138" s="989"/>
      <c r="BB138" s="989"/>
      <c r="BC138" s="989"/>
      <c r="BD138" s="989"/>
      <c r="BE138" s="989"/>
    </row>
    <row r="139" spans="1:58" ht="12" customHeight="1" x14ac:dyDescent="0.2">
      <c r="A139" s="1444" t="s">
        <v>140</v>
      </c>
      <c r="B139" s="1444"/>
      <c r="C139" s="1444"/>
      <c r="D139" s="1444"/>
      <c r="E139" s="1653">
        <f>SUM(E132:G138)</f>
        <v>10914800</v>
      </c>
      <c r="F139" s="1653"/>
      <c r="G139" s="1653"/>
      <c r="H139" s="989"/>
      <c r="I139" s="989"/>
      <c r="J139" s="989"/>
      <c r="K139" s="1446" t="s">
        <v>125</v>
      </c>
      <c r="L139" s="1446"/>
      <c r="M139" s="1443" t="s">
        <v>141</v>
      </c>
      <c r="N139" s="1443"/>
      <c r="O139" s="989"/>
      <c r="P139" s="989"/>
      <c r="Q139" s="989"/>
      <c r="R139" s="906"/>
      <c r="S139" s="890"/>
      <c r="T139" s="830"/>
      <c r="U139" s="830"/>
      <c r="V139" s="985"/>
      <c r="W139" s="985"/>
      <c r="X139" s="985"/>
      <c r="Y139" s="985"/>
      <c r="Z139" s="985"/>
      <c r="AA139" s="962"/>
      <c r="AB139" s="962"/>
      <c r="AC139" s="962"/>
      <c r="AD139" s="962"/>
      <c r="AE139" s="995"/>
      <c r="AF139" s="995"/>
      <c r="AG139" s="995"/>
      <c r="AH139" s="995"/>
      <c r="AI139" s="995"/>
      <c r="AJ139" s="995"/>
      <c r="AK139" s="995"/>
      <c r="AL139" s="995"/>
      <c r="AM139" s="995"/>
      <c r="AN139" s="995"/>
      <c r="AO139" s="995"/>
      <c r="AP139" s="995"/>
      <c r="AQ139" s="995"/>
      <c r="AR139" s="962"/>
      <c r="AS139" s="962"/>
      <c r="AT139" s="989"/>
      <c r="AU139" s="989"/>
      <c r="AV139" s="989"/>
      <c r="AW139" s="989"/>
      <c r="AX139" s="989"/>
      <c r="AY139" s="989"/>
      <c r="AZ139" s="989"/>
      <c r="BA139" s="989"/>
      <c r="BB139" s="989"/>
      <c r="BC139" s="989"/>
      <c r="BD139" s="989"/>
      <c r="BE139" s="989"/>
    </row>
    <row r="140" spans="1:58" ht="12" customHeight="1" x14ac:dyDescent="0.2">
      <c r="E140" s="1655">
        <f>10914800</f>
        <v>10914800</v>
      </c>
      <c r="F140" s="1655"/>
      <c r="G140" s="1655"/>
      <c r="H140" s="818"/>
      <c r="I140" s="998"/>
      <c r="J140" s="818"/>
      <c r="K140" s="1446" t="s">
        <v>125</v>
      </c>
      <c r="L140" s="1446"/>
      <c r="M140" s="984" t="s">
        <v>142</v>
      </c>
      <c r="N140" s="818"/>
      <c r="O140" s="818"/>
      <c r="R140" s="829"/>
      <c r="S140" s="830"/>
      <c r="T140" s="999"/>
      <c r="U140" s="999"/>
      <c r="V140" s="999"/>
      <c r="W140" s="999"/>
      <c r="X140" s="999"/>
      <c r="Y140" s="999"/>
      <c r="Z140" s="999"/>
      <c r="AA140" s="999"/>
      <c r="AB140" s="999"/>
      <c r="AC140" s="999"/>
      <c r="AD140" s="999"/>
      <c r="AE140" s="999"/>
      <c r="AF140" s="999"/>
      <c r="AG140" s="999"/>
      <c r="AH140" s="999"/>
      <c r="AI140" s="999"/>
      <c r="AJ140" s="999"/>
      <c r="AK140" s="999"/>
      <c r="AL140" s="999"/>
      <c r="AM140" s="999"/>
      <c r="AN140" s="999"/>
      <c r="AO140" s="999"/>
      <c r="AP140" s="999"/>
      <c r="AQ140" s="999"/>
      <c r="AR140" s="999"/>
      <c r="AS140" s="999"/>
      <c r="AT140" s="999"/>
      <c r="AU140" s="999"/>
      <c r="AV140" s="999"/>
      <c r="AW140" s="999"/>
      <c r="AX140" s="999"/>
      <c r="AY140" s="999"/>
      <c r="AZ140" s="999"/>
      <c r="BA140" s="999"/>
      <c r="BB140" s="999"/>
      <c r="BC140" s="999"/>
      <c r="BD140" s="999"/>
      <c r="BE140" s="999"/>
    </row>
    <row r="141" spans="1:58" ht="20.25" customHeight="1" x14ac:dyDescent="0.2">
      <c r="A141" s="1000" t="s">
        <v>284</v>
      </c>
      <c r="E141" s="1654">
        <f>+E140-E139</f>
        <v>0</v>
      </c>
      <c r="F141" s="1654"/>
      <c r="G141" s="1654"/>
      <c r="H141" s="804"/>
      <c r="I141" s="804"/>
      <c r="J141" s="804"/>
      <c r="N141" s="830"/>
      <c r="O141" s="830"/>
      <c r="R141" s="829"/>
      <c r="S141" s="830"/>
      <c r="T141" s="830"/>
      <c r="U141" s="830"/>
      <c r="V141" s="830"/>
      <c r="W141" s="830"/>
      <c r="X141" s="830"/>
      <c r="Y141" s="830"/>
      <c r="Z141" s="830"/>
      <c r="AA141" s="999"/>
      <c r="AB141" s="999"/>
      <c r="AC141" s="999"/>
      <c r="AD141" s="999"/>
      <c r="AE141" s="999"/>
      <c r="AF141" s="999"/>
      <c r="AG141" s="999"/>
      <c r="AH141" s="999"/>
      <c r="AI141" s="999"/>
      <c r="AJ141" s="999"/>
      <c r="AK141" s="999"/>
      <c r="AL141" s="999"/>
      <c r="AM141" s="999"/>
      <c r="AN141" s="999"/>
      <c r="AO141" s="999"/>
      <c r="AP141" s="999"/>
      <c r="AQ141" s="999"/>
      <c r="AR141" s="999"/>
      <c r="AS141" s="999"/>
      <c r="AT141" s="830"/>
      <c r="AU141" s="830"/>
      <c r="AV141" s="830"/>
      <c r="AW141" s="830"/>
      <c r="AX141" s="830"/>
      <c r="AY141" s="830"/>
      <c r="AZ141" s="830"/>
      <c r="BA141" s="830"/>
      <c r="BB141" s="830"/>
      <c r="BC141" s="830"/>
      <c r="BD141" s="830"/>
      <c r="BE141" s="830"/>
    </row>
    <row r="142" spans="1:58" ht="18.75" customHeight="1" x14ac:dyDescent="0.2">
      <c r="E142" s="808"/>
      <c r="F142" s="808"/>
      <c r="H142" s="808"/>
      <c r="I142" s="804"/>
      <c r="J142" s="804"/>
      <c r="N142" s="830"/>
      <c r="O142" s="830"/>
      <c r="R142" s="829"/>
      <c r="S142" s="830"/>
      <c r="T142" s="830"/>
      <c r="U142" s="830"/>
      <c r="V142" s="830"/>
      <c r="W142" s="830"/>
      <c r="X142" s="830"/>
      <c r="Y142" s="830"/>
      <c r="Z142" s="830"/>
      <c r="AA142" s="999"/>
      <c r="AB142" s="999"/>
      <c r="AC142" s="999"/>
      <c r="AD142" s="999"/>
      <c r="AE142" s="999"/>
      <c r="AF142" s="999"/>
      <c r="AG142" s="999"/>
      <c r="AH142" s="999"/>
      <c r="AI142" s="999"/>
      <c r="AJ142" s="999"/>
      <c r="AK142" s="999"/>
      <c r="AL142" s="999"/>
      <c r="AM142" s="999"/>
      <c r="AN142" s="999"/>
      <c r="AO142" s="999"/>
      <c r="AP142" s="999"/>
      <c r="AQ142" s="999"/>
      <c r="AR142" s="999"/>
      <c r="AS142" s="999"/>
      <c r="AT142" s="830"/>
      <c r="AU142" s="830"/>
      <c r="AV142" s="830"/>
      <c r="AW142" s="830"/>
      <c r="AX142" s="830"/>
      <c r="AY142" s="830"/>
      <c r="AZ142" s="830"/>
      <c r="BA142" s="830"/>
      <c r="BB142" s="830"/>
      <c r="BC142" s="830"/>
      <c r="BD142" s="830"/>
      <c r="BE142" s="830"/>
    </row>
    <row r="143" spans="1:58" ht="27.75" customHeight="1" x14ac:dyDescent="0.2">
      <c r="E143" s="1001"/>
      <c r="H143" s="804"/>
      <c r="I143" s="804"/>
      <c r="J143" s="804"/>
      <c r="L143" s="1002"/>
      <c r="M143" s="1002"/>
      <c r="N143" s="830"/>
      <c r="O143" s="830"/>
      <c r="R143" s="829"/>
      <c r="S143" s="830"/>
      <c r="T143" s="830"/>
      <c r="U143" s="830"/>
      <c r="V143" s="830"/>
      <c r="W143" s="830"/>
      <c r="X143" s="830"/>
      <c r="Y143" s="830"/>
      <c r="Z143" s="830"/>
      <c r="AA143" s="999"/>
      <c r="AB143" s="999"/>
      <c r="AC143" s="999"/>
      <c r="AD143" s="999"/>
      <c r="AE143" s="999"/>
      <c r="AF143" s="999"/>
      <c r="AG143" s="999"/>
      <c r="AH143" s="999"/>
      <c r="AI143" s="999"/>
      <c r="AJ143" s="999"/>
      <c r="AK143" s="999"/>
      <c r="AL143" s="999"/>
      <c r="AM143" s="999"/>
      <c r="AN143" s="999"/>
      <c r="AO143" s="999"/>
      <c r="AP143" s="999"/>
      <c r="AQ143" s="999"/>
      <c r="AR143" s="999"/>
      <c r="AS143" s="999"/>
      <c r="AT143" s="830"/>
      <c r="AU143" s="830"/>
      <c r="AV143" s="830"/>
      <c r="AW143" s="830"/>
      <c r="AX143" s="830"/>
      <c r="AY143" s="830"/>
      <c r="AZ143" s="830"/>
      <c r="BA143" s="830"/>
      <c r="BB143" s="830"/>
      <c r="BC143" s="830"/>
      <c r="BD143" s="830"/>
      <c r="BE143" s="830"/>
    </row>
    <row r="144" spans="1:58" x14ac:dyDescent="0.2">
      <c r="H144" s="804"/>
      <c r="I144" s="804"/>
      <c r="J144" s="804"/>
      <c r="K144" s="830"/>
      <c r="L144" s="1002"/>
      <c r="M144" s="1002"/>
      <c r="N144" s="830"/>
      <c r="O144" s="830"/>
      <c r="S144" s="804"/>
    </row>
    <row r="145" spans="4:19" ht="20.100000000000001" customHeight="1" x14ac:dyDescent="0.2">
      <c r="H145" s="804"/>
      <c r="I145" s="804"/>
      <c r="J145" s="804"/>
      <c r="K145" s="818"/>
      <c r="L145" s="1002"/>
      <c r="M145" s="1002"/>
      <c r="N145" s="830"/>
      <c r="O145" s="830"/>
      <c r="P145" s="830"/>
      <c r="Q145" s="830"/>
      <c r="R145" s="829"/>
      <c r="S145" s="830"/>
    </row>
    <row r="146" spans="4:19" ht="20.100000000000001" customHeight="1" x14ac:dyDescent="0.2">
      <c r="H146" s="804"/>
      <c r="I146" s="804"/>
      <c r="J146" s="804"/>
      <c r="K146" s="830"/>
      <c r="L146" s="1002"/>
      <c r="M146" s="1002"/>
      <c r="N146" s="890"/>
      <c r="O146" s="890"/>
      <c r="P146" s="890"/>
      <c r="Q146" s="890"/>
      <c r="R146" s="1004"/>
      <c r="S146" s="1441"/>
    </row>
    <row r="147" spans="4:19" ht="20.100000000000001" customHeight="1" x14ac:dyDescent="0.2">
      <c r="H147" s="804"/>
      <c r="I147" s="804"/>
      <c r="J147" s="804"/>
      <c r="K147" s="830"/>
      <c r="L147" s="1002"/>
      <c r="M147" s="1002"/>
      <c r="N147" s="890"/>
      <c r="O147" s="890"/>
      <c r="P147" s="890"/>
      <c r="Q147" s="890"/>
      <c r="R147" s="1004"/>
      <c r="S147" s="1442"/>
    </row>
    <row r="148" spans="4:19" ht="20.100000000000001" customHeight="1" x14ac:dyDescent="0.2">
      <c r="H148" s="804"/>
      <c r="I148" s="804"/>
      <c r="J148" s="804"/>
      <c r="K148" s="830"/>
      <c r="L148" s="1002"/>
      <c r="M148" s="1002"/>
      <c r="N148" s="890"/>
      <c r="O148" s="890"/>
      <c r="P148" s="890"/>
      <c r="Q148" s="890"/>
      <c r="R148" s="1004"/>
      <c r="S148" s="1441"/>
    </row>
    <row r="149" spans="4:19" ht="20.100000000000001" customHeight="1" x14ac:dyDescent="0.2">
      <c r="H149" s="804"/>
      <c r="I149" s="804"/>
      <c r="J149" s="804"/>
      <c r="K149" s="830"/>
      <c r="L149" s="1002"/>
      <c r="M149" s="1002"/>
      <c r="N149" s="890"/>
      <c r="O149" s="890"/>
      <c r="P149" s="890"/>
      <c r="Q149" s="890"/>
      <c r="R149" s="1004"/>
      <c r="S149" s="1442"/>
    </row>
    <row r="150" spans="4:19" ht="20.100000000000001" customHeight="1" x14ac:dyDescent="0.2">
      <c r="H150" s="804"/>
      <c r="I150" s="804"/>
      <c r="J150" s="804"/>
      <c r="K150" s="830"/>
      <c r="L150" s="1002"/>
      <c r="M150" s="1002"/>
      <c r="N150" s="890"/>
      <c r="O150" s="890"/>
      <c r="P150" s="890"/>
      <c r="Q150" s="890"/>
      <c r="R150" s="1004"/>
      <c r="S150" s="1442"/>
    </row>
    <row r="151" spans="4:19" ht="20.100000000000001" customHeight="1" x14ac:dyDescent="0.2">
      <c r="H151" s="804"/>
      <c r="I151" s="804"/>
      <c r="J151" s="804"/>
      <c r="K151" s="830"/>
      <c r="L151" s="1002"/>
      <c r="M151" s="1006"/>
      <c r="N151" s="890"/>
      <c r="O151" s="890"/>
      <c r="P151" s="890"/>
      <c r="Q151" s="890"/>
      <c r="R151" s="1004"/>
      <c r="S151" s="1442"/>
    </row>
    <row r="152" spans="4:19" ht="20.100000000000001" customHeight="1" x14ac:dyDescent="0.2">
      <c r="H152" s="804"/>
      <c r="I152" s="804"/>
      <c r="J152" s="804"/>
      <c r="K152" s="830"/>
      <c r="L152" s="1002"/>
      <c r="M152" s="1006"/>
      <c r="N152" s="890"/>
      <c r="O152" s="890"/>
      <c r="P152" s="890"/>
      <c r="Q152" s="890"/>
      <c r="R152" s="1004"/>
      <c r="S152" s="890"/>
    </row>
    <row r="153" spans="4:19" x14ac:dyDescent="0.2">
      <c r="D153" s="830"/>
      <c r="E153" s="1442"/>
      <c r="F153" s="1442"/>
      <c r="G153" s="1442"/>
      <c r="H153" s="962"/>
      <c r="I153" s="1007"/>
      <c r="J153" s="1008"/>
      <c r="K153" s="890"/>
      <c r="L153" s="1002"/>
      <c r="M153" s="1006"/>
      <c r="N153" s="890"/>
      <c r="O153" s="890"/>
      <c r="P153" s="830"/>
      <c r="Q153" s="830"/>
      <c r="R153" s="829"/>
      <c r="S153" s="830"/>
    </row>
    <row r="154" spans="4:19" x14ac:dyDescent="0.2">
      <c r="D154" s="830"/>
      <c r="E154" s="830"/>
      <c r="F154" s="830"/>
      <c r="G154" s="1009"/>
      <c r="H154" s="962"/>
      <c r="I154" s="1007"/>
      <c r="J154" s="1010"/>
      <c r="K154" s="830"/>
      <c r="L154" s="1002"/>
      <c r="M154" s="1002"/>
      <c r="N154" s="830"/>
      <c r="O154" s="830"/>
      <c r="S154" s="804"/>
    </row>
    <row r="155" spans="4:19" x14ac:dyDescent="0.2">
      <c r="D155" s="830"/>
      <c r="E155" s="830"/>
      <c r="F155" s="830"/>
      <c r="G155" s="1009"/>
      <c r="H155" s="962"/>
      <c r="I155" s="1007"/>
      <c r="J155" s="1010"/>
      <c r="K155" s="830"/>
      <c r="L155" s="1002"/>
      <c r="M155" s="1002"/>
      <c r="N155" s="830"/>
      <c r="O155" s="830"/>
      <c r="S155" s="804"/>
    </row>
    <row r="156" spans="4:19" x14ac:dyDescent="0.2">
      <c r="D156" s="830"/>
      <c r="E156" s="830"/>
      <c r="F156" s="830"/>
      <c r="G156" s="1009"/>
      <c r="H156" s="962"/>
      <c r="I156" s="1007"/>
      <c r="J156" s="1010"/>
      <c r="K156" s="830"/>
      <c r="L156" s="1002"/>
      <c r="M156" s="1002"/>
      <c r="N156" s="830"/>
      <c r="O156" s="830"/>
      <c r="S156" s="804"/>
    </row>
    <row r="157" spans="4:19" x14ac:dyDescent="0.2">
      <c r="D157" s="830"/>
      <c r="E157" s="830"/>
      <c r="F157" s="830"/>
      <c r="G157" s="1009"/>
      <c r="H157" s="962"/>
      <c r="I157" s="1007"/>
      <c r="J157" s="1010"/>
      <c r="K157" s="830"/>
      <c r="L157" s="1002"/>
      <c r="M157" s="1002"/>
      <c r="N157" s="830"/>
      <c r="O157" s="830"/>
      <c r="S157" s="804"/>
    </row>
    <row r="158" spans="4:19" x14ac:dyDescent="0.2">
      <c r="D158" s="830"/>
      <c r="E158" s="830"/>
      <c r="F158" s="830"/>
      <c r="G158" s="1009"/>
      <c r="H158" s="962"/>
      <c r="I158" s="1007"/>
      <c r="J158" s="1010"/>
      <c r="K158" s="830"/>
      <c r="L158" s="1002"/>
      <c r="M158" s="1002"/>
      <c r="N158" s="830"/>
      <c r="O158" s="830"/>
      <c r="S158" s="804"/>
    </row>
    <row r="159" spans="4:19" x14ac:dyDescent="0.2">
      <c r="D159" s="830"/>
      <c r="E159" s="830"/>
      <c r="F159" s="830"/>
      <c r="G159" s="1009"/>
      <c r="H159" s="962"/>
      <c r="I159" s="1007"/>
      <c r="J159" s="1010"/>
      <c r="K159" s="830"/>
      <c r="L159" s="1002"/>
      <c r="M159" s="1002"/>
      <c r="N159" s="830"/>
      <c r="O159" s="830"/>
      <c r="S159" s="804"/>
    </row>
    <row r="160" spans="4:19" x14ac:dyDescent="0.2">
      <c r="L160" s="1002"/>
      <c r="M160" s="1002"/>
      <c r="N160" s="830"/>
      <c r="O160" s="830"/>
      <c r="S160" s="804"/>
    </row>
    <row r="161" spans="12:19" x14ac:dyDescent="0.2">
      <c r="L161" s="1002"/>
      <c r="M161" s="1002"/>
      <c r="N161" s="830"/>
      <c r="O161" s="830"/>
      <c r="S161" s="804"/>
    </row>
    <row r="162" spans="12:19" x14ac:dyDescent="0.2">
      <c r="L162" s="1002"/>
      <c r="M162" s="1002"/>
      <c r="N162" s="830"/>
      <c r="O162" s="830"/>
      <c r="S162" s="804"/>
    </row>
    <row r="163" spans="12:19" x14ac:dyDescent="0.2">
      <c r="L163" s="1002"/>
      <c r="M163" s="1002"/>
      <c r="N163" s="830"/>
      <c r="O163" s="830"/>
      <c r="S163" s="804"/>
    </row>
    <row r="164" spans="12:19" x14ac:dyDescent="0.2">
      <c r="L164" s="1002"/>
      <c r="M164" s="1011"/>
      <c r="N164" s="830"/>
      <c r="O164" s="830"/>
      <c r="S164" s="804"/>
    </row>
    <row r="165" spans="12:19" x14ac:dyDescent="0.2">
      <c r="L165" s="1002"/>
      <c r="M165" s="1002"/>
      <c r="N165" s="830"/>
      <c r="O165" s="830"/>
      <c r="S165" s="804"/>
    </row>
    <row r="166" spans="12:19" x14ac:dyDescent="0.2">
      <c r="L166" s="1011"/>
      <c r="M166" s="1011"/>
      <c r="N166" s="830"/>
      <c r="O166" s="830"/>
      <c r="S166" s="804"/>
    </row>
    <row r="167" spans="12:19" x14ac:dyDescent="0.2">
      <c r="L167" s="1002"/>
      <c r="M167" s="1002"/>
      <c r="N167" s="830"/>
      <c r="O167" s="830"/>
      <c r="S167" s="804"/>
    </row>
    <row r="168" spans="12:19" x14ac:dyDescent="0.2">
      <c r="L168" s="1002"/>
      <c r="M168" s="1002"/>
      <c r="N168" s="830"/>
      <c r="O168" s="830"/>
      <c r="S168" s="804"/>
    </row>
    <row r="169" spans="12:19" x14ac:dyDescent="0.2">
      <c r="L169" s="1002"/>
      <c r="M169" s="1002"/>
      <c r="N169" s="830"/>
      <c r="O169" s="830"/>
      <c r="S169" s="804"/>
    </row>
    <row r="170" spans="12:19" x14ac:dyDescent="0.2">
      <c r="L170" s="1002"/>
      <c r="M170" s="1002"/>
      <c r="N170" s="830"/>
      <c r="O170" s="830"/>
      <c r="S170" s="804"/>
    </row>
    <row r="171" spans="12:19" x14ac:dyDescent="0.2">
      <c r="L171" s="1002"/>
      <c r="M171" s="1002"/>
      <c r="N171" s="830"/>
      <c r="O171" s="830"/>
      <c r="S171" s="804"/>
    </row>
    <row r="172" spans="12:19" x14ac:dyDescent="0.2">
      <c r="L172" s="1002"/>
      <c r="M172" s="1002"/>
      <c r="N172" s="830"/>
      <c r="O172" s="830"/>
      <c r="S172" s="804"/>
    </row>
    <row r="173" spans="12:19" x14ac:dyDescent="0.2">
      <c r="L173" s="1002"/>
      <c r="M173" s="1002"/>
      <c r="N173" s="830"/>
      <c r="O173" s="830"/>
      <c r="S173" s="804"/>
    </row>
    <row r="174" spans="12:19" x14ac:dyDescent="0.2">
      <c r="L174" s="1002"/>
      <c r="M174" s="1002"/>
      <c r="N174" s="830"/>
      <c r="O174" s="830"/>
      <c r="S174" s="804"/>
    </row>
    <row r="175" spans="12:19" x14ac:dyDescent="0.2">
      <c r="L175" s="1002"/>
      <c r="M175" s="1002"/>
      <c r="N175" s="830"/>
      <c r="O175" s="830"/>
      <c r="S175" s="804"/>
    </row>
    <row r="176" spans="12:19" x14ac:dyDescent="0.2">
      <c r="L176" s="1002"/>
      <c r="M176" s="1002"/>
      <c r="N176" s="830"/>
      <c r="O176" s="830"/>
      <c r="S176" s="804"/>
    </row>
    <row r="177" spans="12:19" x14ac:dyDescent="0.2">
      <c r="L177" s="1002"/>
      <c r="M177" s="1002"/>
      <c r="N177" s="830"/>
      <c r="O177" s="830"/>
      <c r="S177" s="804"/>
    </row>
    <row r="178" spans="12:19" x14ac:dyDescent="0.2">
      <c r="L178" s="1002"/>
      <c r="M178" s="1002"/>
      <c r="N178" s="830"/>
      <c r="O178" s="830"/>
      <c r="S178" s="804"/>
    </row>
    <row r="179" spans="12:19" x14ac:dyDescent="0.2">
      <c r="L179" s="1002"/>
      <c r="M179" s="1002"/>
      <c r="N179" s="830"/>
      <c r="O179" s="830"/>
      <c r="S179" s="804"/>
    </row>
    <row r="180" spans="12:19" x14ac:dyDescent="0.2">
      <c r="L180" s="1002"/>
      <c r="M180" s="1002"/>
      <c r="N180" s="830"/>
      <c r="O180" s="830"/>
      <c r="S180" s="804"/>
    </row>
    <row r="181" spans="12:19" x14ac:dyDescent="0.2">
      <c r="L181" s="1002"/>
      <c r="M181" s="1002"/>
      <c r="N181" s="830"/>
      <c r="O181" s="830"/>
      <c r="S181" s="804"/>
    </row>
    <row r="182" spans="12:19" x14ac:dyDescent="0.2">
      <c r="L182" s="1002"/>
      <c r="M182" s="1002"/>
      <c r="N182" s="830"/>
      <c r="O182" s="830"/>
      <c r="S182" s="804"/>
    </row>
    <row r="183" spans="12:19" x14ac:dyDescent="0.2">
      <c r="L183" s="1002"/>
      <c r="M183" s="1002"/>
      <c r="N183" s="830"/>
      <c r="O183" s="830"/>
      <c r="S183" s="804"/>
    </row>
    <row r="184" spans="12:19" x14ac:dyDescent="0.2">
      <c r="L184" s="1002"/>
      <c r="M184" s="1002"/>
      <c r="N184" s="830"/>
      <c r="O184" s="830"/>
      <c r="S184" s="804"/>
    </row>
    <row r="185" spans="12:19" x14ac:dyDescent="0.2">
      <c r="L185" s="1002"/>
      <c r="M185" s="1002"/>
      <c r="N185" s="830"/>
      <c r="O185" s="830"/>
      <c r="S185" s="804"/>
    </row>
    <row r="186" spans="12:19" x14ac:dyDescent="0.2">
      <c r="L186" s="1002"/>
      <c r="M186" s="1002"/>
      <c r="N186" s="830"/>
      <c r="O186" s="830"/>
      <c r="S186" s="804"/>
    </row>
    <row r="187" spans="12:19" x14ac:dyDescent="0.2">
      <c r="L187" s="1002"/>
      <c r="M187" s="1002"/>
      <c r="N187" s="830"/>
      <c r="O187" s="830"/>
      <c r="S187" s="804"/>
    </row>
    <row r="188" spans="12:19" x14ac:dyDescent="0.2">
      <c r="L188" s="1002"/>
      <c r="M188" s="1002"/>
      <c r="N188" s="830"/>
      <c r="O188" s="830"/>
      <c r="S188" s="804"/>
    </row>
    <row r="189" spans="12:19" x14ac:dyDescent="0.2">
      <c r="L189" s="1002"/>
      <c r="M189" s="1002"/>
      <c r="N189" s="830"/>
      <c r="O189" s="830"/>
      <c r="S189" s="804"/>
    </row>
    <row r="190" spans="12:19" x14ac:dyDescent="0.2">
      <c r="L190" s="1002"/>
      <c r="M190" s="1002"/>
      <c r="N190" s="830"/>
      <c r="O190" s="830"/>
      <c r="S190" s="804"/>
    </row>
    <row r="191" spans="12:19" x14ac:dyDescent="0.2">
      <c r="L191" s="1002"/>
      <c r="M191" s="1002"/>
      <c r="N191" s="830"/>
      <c r="O191" s="830"/>
      <c r="S191" s="804"/>
    </row>
    <row r="192" spans="12:19" x14ac:dyDescent="0.2">
      <c r="L192" s="1002"/>
      <c r="M192" s="1002"/>
      <c r="N192" s="830"/>
      <c r="O192" s="830"/>
      <c r="S192" s="804"/>
    </row>
    <row r="193" spans="12:19" x14ac:dyDescent="0.2">
      <c r="L193" s="1002"/>
      <c r="M193" s="1002"/>
      <c r="N193" s="830"/>
      <c r="O193" s="830"/>
      <c r="S193" s="804"/>
    </row>
    <row r="194" spans="12:19" x14ac:dyDescent="0.2">
      <c r="L194" s="1002"/>
      <c r="M194" s="1002"/>
      <c r="N194" s="830"/>
      <c r="O194" s="830"/>
      <c r="S194" s="804"/>
    </row>
    <row r="195" spans="12:19" x14ac:dyDescent="0.2">
      <c r="L195" s="1002"/>
      <c r="M195" s="1002"/>
      <c r="N195" s="830"/>
      <c r="O195" s="830"/>
      <c r="S195" s="804"/>
    </row>
    <row r="196" spans="12:19" x14ac:dyDescent="0.2">
      <c r="L196" s="1002"/>
      <c r="M196" s="1002"/>
      <c r="N196" s="830"/>
      <c r="O196" s="830"/>
      <c r="S196" s="804"/>
    </row>
    <row r="197" spans="12:19" x14ac:dyDescent="0.2">
      <c r="L197" s="1002"/>
      <c r="M197" s="1002"/>
      <c r="N197" s="830"/>
      <c r="O197" s="830"/>
      <c r="S197" s="804"/>
    </row>
    <row r="198" spans="12:19" x14ac:dyDescent="0.2">
      <c r="L198" s="1002"/>
      <c r="M198" s="1002"/>
      <c r="N198" s="830"/>
      <c r="O198" s="830"/>
      <c r="S198" s="804"/>
    </row>
    <row r="199" spans="12:19" x14ac:dyDescent="0.2">
      <c r="L199" s="1002"/>
      <c r="M199" s="1002"/>
      <c r="N199" s="830"/>
      <c r="O199" s="830"/>
      <c r="S199" s="804"/>
    </row>
    <row r="200" spans="12:19" x14ac:dyDescent="0.2">
      <c r="L200" s="1002"/>
      <c r="M200" s="1002"/>
      <c r="N200" s="830"/>
      <c r="O200" s="830"/>
      <c r="S200" s="804"/>
    </row>
    <row r="201" spans="12:19" x14ac:dyDescent="0.2">
      <c r="L201" s="1002"/>
      <c r="M201" s="1002"/>
      <c r="N201" s="830"/>
      <c r="O201" s="830"/>
      <c r="S201" s="804"/>
    </row>
    <row r="202" spans="12:19" x14ac:dyDescent="0.2">
      <c r="L202" s="1002"/>
      <c r="M202" s="1002"/>
      <c r="N202" s="830"/>
      <c r="O202" s="830"/>
      <c r="S202" s="804"/>
    </row>
    <row r="203" spans="12:19" x14ac:dyDescent="0.2">
      <c r="L203" s="1002"/>
      <c r="M203" s="1002"/>
      <c r="N203" s="830"/>
      <c r="O203" s="830"/>
      <c r="S203" s="804"/>
    </row>
    <row r="204" spans="12:19" x14ac:dyDescent="0.2">
      <c r="L204" s="1002"/>
      <c r="M204" s="1002"/>
      <c r="N204" s="830"/>
      <c r="O204" s="830"/>
      <c r="S204" s="804"/>
    </row>
    <row r="205" spans="12:19" x14ac:dyDescent="0.2">
      <c r="L205" s="1002"/>
      <c r="M205" s="1002"/>
      <c r="N205" s="830"/>
      <c r="O205" s="830"/>
      <c r="S205" s="804"/>
    </row>
    <row r="206" spans="12:19" x14ac:dyDescent="0.2">
      <c r="L206" s="1002"/>
      <c r="M206" s="1002"/>
      <c r="N206" s="830"/>
      <c r="O206" s="830"/>
      <c r="S206" s="804"/>
    </row>
    <row r="207" spans="12:19" x14ac:dyDescent="0.2">
      <c r="L207" s="1002"/>
      <c r="M207" s="1002"/>
      <c r="N207" s="830"/>
      <c r="O207" s="830"/>
    </row>
    <row r="208" spans="12:19" x14ac:dyDescent="0.2">
      <c r="L208" s="1002"/>
      <c r="M208" s="1002"/>
      <c r="N208" s="830"/>
      <c r="O208" s="830"/>
    </row>
    <row r="209" spans="12:15" x14ac:dyDescent="0.2">
      <c r="L209" s="1002"/>
      <c r="M209" s="1002"/>
      <c r="N209" s="830"/>
      <c r="O209" s="830"/>
    </row>
    <row r="210" spans="12:15" x14ac:dyDescent="0.2">
      <c r="L210" s="1002"/>
      <c r="M210" s="1002"/>
      <c r="N210" s="830"/>
      <c r="O210" s="830"/>
    </row>
    <row r="211" spans="12:15" x14ac:dyDescent="0.2">
      <c r="L211" s="1002"/>
      <c r="M211" s="1002"/>
      <c r="N211" s="830"/>
      <c r="O211" s="830"/>
    </row>
    <row r="212" spans="12:15" x14ac:dyDescent="0.2">
      <c r="L212" s="1002"/>
      <c r="M212" s="1002"/>
      <c r="N212" s="830"/>
      <c r="O212" s="830"/>
    </row>
    <row r="213" spans="12:15" x14ac:dyDescent="0.2">
      <c r="L213" s="1002"/>
      <c r="M213" s="1002"/>
      <c r="N213" s="830"/>
      <c r="O213" s="830"/>
    </row>
    <row r="214" spans="12:15" x14ac:dyDescent="0.2">
      <c r="L214" s="1002"/>
      <c r="M214" s="1002"/>
      <c r="N214" s="830"/>
      <c r="O214" s="830"/>
    </row>
    <row r="215" spans="12:15" x14ac:dyDescent="0.2">
      <c r="L215" s="1002"/>
      <c r="M215" s="1002"/>
      <c r="N215" s="830"/>
      <c r="O215" s="830"/>
    </row>
    <row r="216" spans="12:15" x14ac:dyDescent="0.2">
      <c r="L216" s="1002"/>
      <c r="M216" s="1002"/>
      <c r="N216" s="830"/>
      <c r="O216" s="830"/>
    </row>
    <row r="217" spans="12:15" x14ac:dyDescent="0.2">
      <c r="L217" s="1002"/>
      <c r="M217" s="1002"/>
      <c r="N217" s="830"/>
      <c r="O217" s="830"/>
    </row>
    <row r="218" spans="12:15" x14ac:dyDescent="0.2">
      <c r="L218" s="1002"/>
      <c r="M218" s="1002"/>
      <c r="N218" s="830"/>
      <c r="O218" s="830"/>
    </row>
    <row r="219" spans="12:15" x14ac:dyDescent="0.2">
      <c r="L219" s="1002"/>
      <c r="M219" s="1002"/>
      <c r="N219" s="830"/>
      <c r="O219" s="830"/>
    </row>
    <row r="220" spans="12:15" x14ac:dyDescent="0.2">
      <c r="L220" s="1002"/>
      <c r="M220" s="1002"/>
      <c r="N220" s="830"/>
      <c r="O220" s="830"/>
    </row>
    <row r="221" spans="12:15" x14ac:dyDescent="0.2">
      <c r="L221" s="1002"/>
      <c r="M221" s="1002"/>
      <c r="N221" s="830"/>
      <c r="O221" s="830"/>
    </row>
    <row r="222" spans="12:15" x14ac:dyDescent="0.2">
      <c r="L222" s="1002"/>
      <c r="M222" s="1002"/>
      <c r="N222" s="830"/>
      <c r="O222" s="830"/>
    </row>
    <row r="223" spans="12:15" x14ac:dyDescent="0.2">
      <c r="L223" s="1002"/>
      <c r="M223" s="1002"/>
      <c r="N223" s="830"/>
      <c r="O223" s="830"/>
    </row>
    <row r="224" spans="12:15" x14ac:dyDescent="0.2">
      <c r="L224" s="1002"/>
      <c r="M224" s="1002"/>
      <c r="N224" s="830"/>
      <c r="O224" s="830"/>
    </row>
    <row r="225" spans="12:15" x14ac:dyDescent="0.2">
      <c r="L225" s="1002"/>
      <c r="M225" s="1002"/>
      <c r="N225" s="830"/>
      <c r="O225" s="830"/>
    </row>
    <row r="226" spans="12:15" x14ac:dyDescent="0.2">
      <c r="L226" s="1002"/>
      <c r="M226" s="1002"/>
      <c r="N226" s="830"/>
      <c r="O226" s="830"/>
    </row>
    <row r="227" spans="12:15" x14ac:dyDescent="0.2">
      <c r="L227" s="1002"/>
      <c r="M227" s="1002"/>
      <c r="N227" s="830"/>
      <c r="O227" s="830"/>
    </row>
    <row r="228" spans="12:15" x14ac:dyDescent="0.2">
      <c r="L228" s="1002"/>
      <c r="M228" s="1002"/>
      <c r="N228" s="830"/>
      <c r="O228" s="830"/>
    </row>
    <row r="229" spans="12:15" x14ac:dyDescent="0.2">
      <c r="L229" s="1002"/>
      <c r="M229" s="1002"/>
      <c r="N229" s="830"/>
      <c r="O229" s="830"/>
    </row>
    <row r="230" spans="12:15" x14ac:dyDescent="0.2">
      <c r="L230" s="1002"/>
      <c r="M230" s="1002"/>
      <c r="N230" s="830"/>
      <c r="O230" s="830"/>
    </row>
    <row r="231" spans="12:15" x14ac:dyDescent="0.2">
      <c r="L231" s="1002"/>
      <c r="M231" s="1002"/>
      <c r="N231" s="830"/>
      <c r="O231" s="830"/>
    </row>
    <row r="232" spans="12:15" x14ac:dyDescent="0.2">
      <c r="L232" s="1002"/>
      <c r="M232" s="1002"/>
      <c r="N232" s="830"/>
      <c r="O232" s="830"/>
    </row>
    <row r="233" spans="12:15" x14ac:dyDescent="0.2">
      <c r="L233" s="1002"/>
      <c r="M233" s="1002"/>
      <c r="N233" s="830"/>
      <c r="O233" s="830"/>
    </row>
    <row r="234" spans="12:15" x14ac:dyDescent="0.2">
      <c r="L234" s="1002"/>
      <c r="M234" s="1002"/>
      <c r="N234" s="830"/>
      <c r="O234" s="830"/>
    </row>
    <row r="235" spans="12:15" x14ac:dyDescent="0.2">
      <c r="L235" s="1002"/>
      <c r="M235" s="1002"/>
      <c r="N235" s="830"/>
      <c r="O235" s="830"/>
    </row>
    <row r="236" spans="12:15" x14ac:dyDescent="0.2">
      <c r="L236" s="1002"/>
      <c r="M236" s="1002"/>
      <c r="N236" s="830"/>
      <c r="O236" s="830"/>
    </row>
    <row r="237" spans="12:15" x14ac:dyDescent="0.2">
      <c r="L237" s="1002"/>
      <c r="M237" s="1002"/>
      <c r="N237" s="830"/>
      <c r="O237" s="830"/>
    </row>
    <row r="238" spans="12:15" x14ac:dyDescent="0.2">
      <c r="L238" s="1002"/>
      <c r="M238" s="1002"/>
      <c r="N238" s="830"/>
      <c r="O238" s="830"/>
    </row>
    <row r="239" spans="12:15" x14ac:dyDescent="0.2">
      <c r="L239" s="1002"/>
      <c r="M239" s="1002"/>
      <c r="N239" s="830"/>
      <c r="O239" s="830"/>
    </row>
    <row r="240" spans="12:15" x14ac:dyDescent="0.2">
      <c r="L240" s="1002"/>
      <c r="M240" s="1002"/>
      <c r="N240" s="830"/>
      <c r="O240" s="830"/>
    </row>
    <row r="241" spans="12:15" x14ac:dyDescent="0.2">
      <c r="L241" s="1002"/>
      <c r="M241" s="1002"/>
      <c r="N241" s="830"/>
      <c r="O241" s="830"/>
    </row>
    <row r="242" spans="12:15" x14ac:dyDescent="0.2">
      <c r="L242" s="1002"/>
      <c r="M242" s="1002"/>
      <c r="N242" s="830"/>
      <c r="O242" s="830"/>
    </row>
    <row r="243" spans="12:15" x14ac:dyDescent="0.2">
      <c r="L243" s="1002"/>
      <c r="M243" s="1002"/>
      <c r="N243" s="830"/>
      <c r="O243" s="830"/>
    </row>
    <row r="244" spans="12:15" x14ac:dyDescent="0.2">
      <c r="L244" s="1002"/>
      <c r="M244" s="1002"/>
      <c r="N244" s="830"/>
      <c r="O244" s="830"/>
    </row>
    <row r="245" spans="12:15" x14ac:dyDescent="0.2">
      <c r="L245" s="1002"/>
      <c r="M245" s="1002"/>
      <c r="N245" s="830"/>
      <c r="O245" s="830"/>
    </row>
    <row r="246" spans="12:15" x14ac:dyDescent="0.2">
      <c r="L246" s="1002"/>
      <c r="M246" s="1002"/>
      <c r="N246" s="830"/>
      <c r="O246" s="830"/>
    </row>
    <row r="247" spans="12:15" x14ac:dyDescent="0.2">
      <c r="L247" s="1002"/>
      <c r="M247" s="1002"/>
      <c r="N247" s="830"/>
      <c r="O247" s="830"/>
    </row>
    <row r="248" spans="12:15" x14ac:dyDescent="0.2">
      <c r="L248" s="1002"/>
      <c r="M248" s="1002"/>
      <c r="N248" s="830"/>
      <c r="O248" s="830"/>
    </row>
    <row r="249" spans="12:15" x14ac:dyDescent="0.2">
      <c r="L249" s="1002"/>
      <c r="M249" s="1002"/>
      <c r="N249" s="830"/>
      <c r="O249" s="830"/>
    </row>
    <row r="250" spans="12:15" x14ac:dyDescent="0.2">
      <c r="L250" s="1002"/>
      <c r="M250" s="1002"/>
      <c r="N250" s="830"/>
      <c r="O250" s="830"/>
    </row>
    <row r="251" spans="12:15" x14ac:dyDescent="0.2">
      <c r="L251" s="1002"/>
      <c r="M251" s="1002"/>
      <c r="N251" s="830"/>
      <c r="O251" s="830"/>
    </row>
    <row r="252" spans="12:15" x14ac:dyDescent="0.2">
      <c r="L252" s="1002"/>
      <c r="M252" s="1002"/>
      <c r="N252" s="830"/>
      <c r="O252" s="830"/>
    </row>
    <row r="253" spans="12:15" x14ac:dyDescent="0.2">
      <c r="L253" s="1002"/>
      <c r="M253" s="1002"/>
      <c r="N253" s="830"/>
      <c r="O253" s="830"/>
    </row>
    <row r="254" spans="12:15" x14ac:dyDescent="0.2">
      <c r="L254" s="1002"/>
      <c r="M254" s="1002"/>
      <c r="N254" s="830"/>
      <c r="O254" s="830"/>
    </row>
    <row r="255" spans="12:15" x14ac:dyDescent="0.2">
      <c r="L255" s="830"/>
      <c r="M255" s="830"/>
      <c r="N255" s="830"/>
      <c r="O255" s="830"/>
    </row>
    <row r="256" spans="12:15" x14ac:dyDescent="0.2">
      <c r="L256" s="830"/>
      <c r="M256" s="830"/>
      <c r="N256" s="830"/>
      <c r="O256" s="830"/>
    </row>
    <row r="257" spans="12:15" x14ac:dyDescent="0.2">
      <c r="L257" s="830"/>
      <c r="M257" s="830"/>
      <c r="N257" s="830"/>
      <c r="O257" s="830"/>
    </row>
    <row r="258" spans="12:15" x14ac:dyDescent="0.2">
      <c r="L258" s="830"/>
      <c r="M258" s="830"/>
      <c r="N258" s="830"/>
      <c r="O258" s="830"/>
    </row>
    <row r="259" spans="12:15" x14ac:dyDescent="0.2">
      <c r="L259" s="830"/>
      <c r="M259" s="830"/>
      <c r="N259" s="830"/>
      <c r="O259" s="830"/>
    </row>
    <row r="260" spans="12:15" x14ac:dyDescent="0.2">
      <c r="L260" s="830"/>
      <c r="M260" s="830"/>
      <c r="N260" s="830"/>
      <c r="O260" s="830"/>
    </row>
    <row r="261" spans="12:15" x14ac:dyDescent="0.2">
      <c r="L261" s="830"/>
      <c r="M261" s="830"/>
      <c r="N261" s="830"/>
      <c r="O261" s="830"/>
    </row>
    <row r="262" spans="12:15" x14ac:dyDescent="0.2">
      <c r="L262" s="830"/>
      <c r="M262" s="830"/>
      <c r="N262" s="830"/>
      <c r="O262" s="830"/>
    </row>
  </sheetData>
  <autoFilter ref="A8:Q129"/>
  <mergeCells count="206">
    <mergeCell ref="E141:G141"/>
    <mergeCell ref="S146:S147"/>
    <mergeCell ref="S148:S151"/>
    <mergeCell ref="E153:G153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D16:D17"/>
    <mergeCell ref="U16:U17"/>
    <mergeCell ref="D22:D23"/>
    <mergeCell ref="U22:U23"/>
    <mergeCell ref="D24:D25"/>
    <mergeCell ref="U24:U25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B10:BB11"/>
    <mergeCell ref="BC10:BC11"/>
    <mergeCell ref="BD10:BD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AH10:AH11"/>
    <mergeCell ref="AI10:AI11"/>
    <mergeCell ref="P9:Q9"/>
    <mergeCell ref="T9:T11"/>
    <mergeCell ref="U9:U11"/>
    <mergeCell ref="V9:V11"/>
    <mergeCell ref="W9:W11"/>
    <mergeCell ref="X9:X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52"/>
  <sheetViews>
    <sheetView workbookViewId="0">
      <selection activeCell="A12" sqref="A12:XFD12"/>
    </sheetView>
  </sheetViews>
  <sheetFormatPr baseColWidth="10" defaultColWidth="11.5703125" defaultRowHeight="12.75" x14ac:dyDescent="0.2"/>
  <cols>
    <col min="1" max="16384" width="11.5703125" style="273"/>
  </cols>
  <sheetData>
    <row r="1" spans="1:57" x14ac:dyDescent="0.2">
      <c r="A1" s="262"/>
      <c r="B1" s="263"/>
      <c r="C1" s="262"/>
      <c r="D1" s="264"/>
      <c r="E1" s="262"/>
      <c r="F1" s="262"/>
      <c r="G1" s="262"/>
      <c r="H1" s="265"/>
      <c r="I1" s="265"/>
      <c r="J1" s="266"/>
      <c r="K1" s="262"/>
      <c r="L1" s="262"/>
      <c r="M1" s="262"/>
      <c r="N1" s="262"/>
      <c r="O1" s="262"/>
      <c r="P1" s="267"/>
      <c r="Q1" s="267"/>
      <c r="R1" s="267"/>
      <c r="S1" s="268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</row>
    <row r="2" spans="1:57" x14ac:dyDescent="0.2">
      <c r="A2" s="277" t="s">
        <v>0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0"/>
      <c r="Q2" s="270"/>
      <c r="R2" s="271"/>
      <c r="S2" s="272"/>
      <c r="T2" s="277" t="s">
        <v>0</v>
      </c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  <c r="AW2" s="277"/>
      <c r="AX2" s="277"/>
      <c r="AY2" s="277"/>
      <c r="AZ2" s="277"/>
      <c r="BA2" s="277"/>
      <c r="BB2" s="277"/>
      <c r="BC2" s="277"/>
      <c r="BD2" s="277"/>
      <c r="BE2" s="277"/>
    </row>
    <row r="3" spans="1:57" x14ac:dyDescent="0.2">
      <c r="A3" s="277" t="s">
        <v>1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0"/>
      <c r="Q3" s="270"/>
      <c r="R3" s="271"/>
      <c r="S3" s="272"/>
      <c r="T3" s="277" t="s">
        <v>1</v>
      </c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  <c r="AW3" s="277"/>
      <c r="AX3" s="277"/>
      <c r="AY3" s="277"/>
      <c r="AZ3" s="277"/>
      <c r="BA3" s="277"/>
      <c r="BB3" s="277"/>
      <c r="BC3" s="277"/>
      <c r="BD3" s="277"/>
      <c r="BE3" s="277"/>
    </row>
    <row r="4" spans="1:57" x14ac:dyDescent="0.2">
      <c r="A4" s="277" t="s">
        <v>2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0"/>
      <c r="Q4" s="270"/>
      <c r="R4" s="271"/>
      <c r="S4" s="272"/>
      <c r="T4" s="277" t="s">
        <v>173</v>
      </c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  <c r="AZ4" s="277"/>
      <c r="BA4" s="277"/>
      <c r="BB4" s="277"/>
      <c r="BC4" s="277"/>
      <c r="BD4" s="277"/>
      <c r="BE4" s="277"/>
    </row>
    <row r="5" spans="1:57" x14ac:dyDescent="0.2">
      <c r="A5" s="275"/>
      <c r="B5" s="275"/>
      <c r="C5" s="275"/>
      <c r="D5" s="276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0"/>
      <c r="Q5" s="270"/>
      <c r="R5" s="271"/>
      <c r="S5" s="272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</row>
    <row r="6" spans="1:57" x14ac:dyDescent="0.2">
      <c r="A6" s="277" t="s">
        <v>213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8"/>
      <c r="S6" s="272"/>
      <c r="T6" s="277" t="s">
        <v>214</v>
      </c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277"/>
      <c r="AO6" s="277"/>
      <c r="AP6" s="277"/>
      <c r="AQ6" s="277"/>
      <c r="AR6" s="277"/>
      <c r="AS6" s="277"/>
      <c r="AT6" s="277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</row>
    <row r="7" spans="1:57" x14ac:dyDescent="0.2">
      <c r="A7" s="277"/>
      <c r="B7" s="277"/>
      <c r="C7" s="277"/>
      <c r="D7" s="45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478"/>
      <c r="Q7" s="478"/>
      <c r="R7" s="278"/>
      <c r="S7" s="272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77"/>
      <c r="AR7" s="277"/>
      <c r="AS7" s="277"/>
      <c r="AT7" s="277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</row>
    <row r="8" spans="1:57" x14ac:dyDescent="0.2">
      <c r="A8" s="281">
        <v>1</v>
      </c>
      <c r="B8" s="282">
        <v>2</v>
      </c>
      <c r="C8" s="283">
        <v>3</v>
      </c>
      <c r="D8" s="282">
        <v>4</v>
      </c>
      <c r="E8" s="282">
        <v>5</v>
      </c>
      <c r="F8" s="282">
        <v>6</v>
      </c>
      <c r="G8" s="282">
        <v>7</v>
      </c>
      <c r="H8" s="283">
        <v>8</v>
      </c>
      <c r="I8" s="283">
        <v>9</v>
      </c>
      <c r="J8" s="282">
        <v>10</v>
      </c>
      <c r="K8" s="282">
        <v>11</v>
      </c>
      <c r="L8" s="282">
        <v>12</v>
      </c>
      <c r="M8" s="282">
        <v>13</v>
      </c>
      <c r="N8" s="282">
        <v>14</v>
      </c>
      <c r="O8" s="282">
        <v>15</v>
      </c>
      <c r="P8" s="284">
        <v>16</v>
      </c>
      <c r="Q8" s="284">
        <v>17</v>
      </c>
      <c r="R8" s="285"/>
      <c r="S8" s="286"/>
      <c r="T8" s="287">
        <v>1</v>
      </c>
      <c r="U8" s="287">
        <v>2</v>
      </c>
      <c r="V8" s="288">
        <v>3</v>
      </c>
      <c r="W8" s="287">
        <v>4</v>
      </c>
      <c r="X8" s="287">
        <v>5</v>
      </c>
      <c r="Y8" s="287">
        <v>6</v>
      </c>
      <c r="Z8" s="287">
        <v>7</v>
      </c>
      <c r="AA8" s="288">
        <v>8</v>
      </c>
      <c r="AB8" s="288">
        <v>9</v>
      </c>
      <c r="AC8" s="287">
        <v>10</v>
      </c>
      <c r="AD8" s="287">
        <v>11</v>
      </c>
      <c r="AE8" s="287">
        <v>12</v>
      </c>
      <c r="AF8" s="287">
        <v>13</v>
      </c>
      <c r="AG8" s="287">
        <v>14</v>
      </c>
      <c r="AH8" s="287">
        <v>15</v>
      </c>
      <c r="AI8" s="287">
        <v>16</v>
      </c>
      <c r="AJ8" s="287">
        <v>17</v>
      </c>
      <c r="AK8" s="287">
        <v>18</v>
      </c>
      <c r="AL8" s="287">
        <v>19</v>
      </c>
      <c r="AM8" s="287">
        <v>20</v>
      </c>
      <c r="AN8" s="287">
        <v>21</v>
      </c>
      <c r="AO8" s="287">
        <v>22</v>
      </c>
      <c r="AP8" s="287">
        <v>23</v>
      </c>
      <c r="AQ8" s="287">
        <v>24</v>
      </c>
      <c r="AR8" s="287">
        <v>25</v>
      </c>
      <c r="AS8" s="287">
        <v>26</v>
      </c>
      <c r="AT8" s="287">
        <v>27</v>
      </c>
      <c r="AU8" s="287">
        <v>28</v>
      </c>
      <c r="AV8" s="287">
        <v>29</v>
      </c>
      <c r="AW8" s="287">
        <v>30</v>
      </c>
      <c r="AX8" s="287">
        <v>31</v>
      </c>
      <c r="AY8" s="287">
        <v>32</v>
      </c>
      <c r="AZ8" s="287">
        <v>33</v>
      </c>
      <c r="BA8" s="287">
        <v>34</v>
      </c>
      <c r="BB8" s="287">
        <v>35</v>
      </c>
      <c r="BC8" s="287">
        <v>36</v>
      </c>
      <c r="BD8" s="287">
        <v>37</v>
      </c>
      <c r="BE8" s="287">
        <v>38</v>
      </c>
    </row>
    <row r="9" spans="1:57" ht="54" x14ac:dyDescent="0.2">
      <c r="A9" s="289" t="s">
        <v>4</v>
      </c>
      <c r="B9" s="290" t="s">
        <v>5</v>
      </c>
      <c r="C9" s="291" t="s">
        <v>6</v>
      </c>
      <c r="D9" s="292" t="s">
        <v>7</v>
      </c>
      <c r="E9" s="293" t="s">
        <v>8</v>
      </c>
      <c r="F9" s="294" t="s">
        <v>9</v>
      </c>
      <c r="G9" s="294" t="s">
        <v>10</v>
      </c>
      <c r="H9" s="291" t="s">
        <v>11</v>
      </c>
      <c r="I9" s="291" t="s">
        <v>12</v>
      </c>
      <c r="J9" s="291" t="s">
        <v>176</v>
      </c>
      <c r="K9" s="294" t="s">
        <v>14</v>
      </c>
      <c r="L9" s="294" t="s">
        <v>15</v>
      </c>
      <c r="M9" s="294" t="s">
        <v>16</v>
      </c>
      <c r="N9" s="295" t="s">
        <v>17</v>
      </c>
      <c r="O9" s="295"/>
      <c r="P9" s="296" t="s">
        <v>18</v>
      </c>
      <c r="Q9" s="296"/>
      <c r="R9" s="297"/>
      <c r="S9" s="298"/>
      <c r="T9" s="299" t="s">
        <v>4</v>
      </c>
      <c r="U9" s="300" t="s">
        <v>7</v>
      </c>
      <c r="V9" s="301" t="s">
        <v>8</v>
      </c>
      <c r="W9" s="302" t="s">
        <v>19</v>
      </c>
      <c r="X9" s="302" t="s">
        <v>20</v>
      </c>
      <c r="Y9" s="302" t="s">
        <v>11</v>
      </c>
      <c r="Z9" s="302" t="s">
        <v>21</v>
      </c>
      <c r="AA9" s="302" t="s">
        <v>177</v>
      </c>
      <c r="AB9" s="303" t="s">
        <v>23</v>
      </c>
      <c r="AC9" s="303"/>
      <c r="AD9" s="303"/>
      <c r="AE9" s="303"/>
      <c r="AF9" s="295" t="s">
        <v>24</v>
      </c>
      <c r="AG9" s="295"/>
      <c r="AH9" s="295" t="s">
        <v>25</v>
      </c>
      <c r="AI9" s="295"/>
      <c r="AJ9" s="295" t="s">
        <v>26</v>
      </c>
      <c r="AK9" s="295"/>
      <c r="AL9" s="295" t="s">
        <v>27</v>
      </c>
      <c r="AM9" s="295"/>
      <c r="AN9" s="295" t="s">
        <v>28</v>
      </c>
      <c r="AO9" s="295"/>
      <c r="AP9" s="295" t="s">
        <v>29</v>
      </c>
      <c r="AQ9" s="295"/>
      <c r="AR9" s="304" t="s">
        <v>30</v>
      </c>
      <c r="AS9" s="304"/>
      <c r="AT9" s="304" t="s">
        <v>31</v>
      </c>
      <c r="AU9" s="304"/>
      <c r="AV9" s="304" t="s">
        <v>32</v>
      </c>
      <c r="AW9" s="304"/>
      <c r="AX9" s="304" t="s">
        <v>33</v>
      </c>
      <c r="AY9" s="304"/>
      <c r="AZ9" s="304" t="s">
        <v>34</v>
      </c>
      <c r="BA9" s="304"/>
      <c r="BB9" s="304" t="s">
        <v>35</v>
      </c>
      <c r="BC9" s="304"/>
      <c r="BD9" s="304" t="s">
        <v>36</v>
      </c>
      <c r="BE9" s="304"/>
    </row>
    <row r="10" spans="1:57" ht="52.5" x14ac:dyDescent="0.2">
      <c r="A10" s="289"/>
      <c r="B10" s="290"/>
      <c r="C10" s="291"/>
      <c r="D10" s="292"/>
      <c r="E10" s="293"/>
      <c r="F10" s="294"/>
      <c r="G10" s="294"/>
      <c r="H10" s="291"/>
      <c r="I10" s="291"/>
      <c r="J10" s="291"/>
      <c r="K10" s="294"/>
      <c r="L10" s="294"/>
      <c r="M10" s="294"/>
      <c r="N10" s="306" t="s">
        <v>178</v>
      </c>
      <c r="O10" s="306" t="s">
        <v>38</v>
      </c>
      <c r="P10" s="307" t="s">
        <v>39</v>
      </c>
      <c r="Q10" s="307" t="s">
        <v>40</v>
      </c>
      <c r="R10" s="308"/>
      <c r="S10" s="298"/>
      <c r="T10" s="299"/>
      <c r="U10" s="300"/>
      <c r="V10" s="301"/>
      <c r="W10" s="302"/>
      <c r="X10" s="302"/>
      <c r="Y10" s="302"/>
      <c r="Z10" s="302"/>
      <c r="AA10" s="302"/>
      <c r="AB10" s="309" t="s">
        <v>41</v>
      </c>
      <c r="AC10" s="303" t="s">
        <v>42</v>
      </c>
      <c r="AD10" s="303"/>
      <c r="AE10" s="303"/>
      <c r="AF10" s="310" t="s">
        <v>43</v>
      </c>
      <c r="AG10" s="310" t="s">
        <v>44</v>
      </c>
      <c r="AH10" s="310" t="s">
        <v>43</v>
      </c>
      <c r="AI10" s="310" t="s">
        <v>44</v>
      </c>
      <c r="AJ10" s="310" t="s">
        <v>43</v>
      </c>
      <c r="AK10" s="310" t="s">
        <v>44</v>
      </c>
      <c r="AL10" s="310" t="s">
        <v>43</v>
      </c>
      <c r="AM10" s="310" t="s">
        <v>44</v>
      </c>
      <c r="AN10" s="310" t="s">
        <v>43</v>
      </c>
      <c r="AO10" s="310" t="s">
        <v>44</v>
      </c>
      <c r="AP10" s="310" t="s">
        <v>43</v>
      </c>
      <c r="AQ10" s="310" t="s">
        <v>44</v>
      </c>
      <c r="AR10" s="311" t="s">
        <v>43</v>
      </c>
      <c r="AS10" s="312" t="s">
        <v>44</v>
      </c>
      <c r="AT10" s="311" t="s">
        <v>43</v>
      </c>
      <c r="AU10" s="311" t="s">
        <v>44</v>
      </c>
      <c r="AV10" s="311" t="s">
        <v>43</v>
      </c>
      <c r="AW10" s="311" t="s">
        <v>44</v>
      </c>
      <c r="AX10" s="311" t="s">
        <v>43</v>
      </c>
      <c r="AY10" s="311" t="s">
        <v>44</v>
      </c>
      <c r="AZ10" s="311" t="s">
        <v>43</v>
      </c>
      <c r="BA10" s="311" t="s">
        <v>44</v>
      </c>
      <c r="BB10" s="311" t="s">
        <v>43</v>
      </c>
      <c r="BC10" s="311" t="s">
        <v>44</v>
      </c>
      <c r="BD10" s="311" t="s">
        <v>43</v>
      </c>
      <c r="BE10" s="311" t="s">
        <v>44</v>
      </c>
    </row>
    <row r="11" spans="1:57" x14ac:dyDescent="0.2">
      <c r="A11" s="289"/>
      <c r="B11" s="290"/>
      <c r="C11" s="291"/>
      <c r="D11" s="292"/>
      <c r="E11" s="293"/>
      <c r="F11" s="294"/>
      <c r="G11" s="294"/>
      <c r="H11" s="291"/>
      <c r="I11" s="291"/>
      <c r="J11" s="291"/>
      <c r="K11" s="294"/>
      <c r="L11" s="294"/>
      <c r="M11" s="294"/>
      <c r="N11" s="306"/>
      <c r="O11" s="306"/>
      <c r="P11" s="307"/>
      <c r="Q11" s="307"/>
      <c r="R11" s="308"/>
      <c r="S11" s="298"/>
      <c r="T11" s="299"/>
      <c r="U11" s="300"/>
      <c r="V11" s="301"/>
      <c r="W11" s="302"/>
      <c r="X11" s="302"/>
      <c r="Y11" s="302"/>
      <c r="Z11" s="302"/>
      <c r="AA11" s="302"/>
      <c r="AB11" s="313" t="s">
        <v>45</v>
      </c>
      <c r="AC11" s="314" t="s">
        <v>43</v>
      </c>
      <c r="AD11" s="314" t="s">
        <v>44</v>
      </c>
      <c r="AE11" s="313" t="s">
        <v>45</v>
      </c>
      <c r="AF11" s="310"/>
      <c r="AG11" s="310"/>
      <c r="AH11" s="310"/>
      <c r="AI11" s="310"/>
      <c r="AJ11" s="310"/>
      <c r="AK11" s="310"/>
      <c r="AL11" s="310"/>
      <c r="AM11" s="310"/>
      <c r="AN11" s="310"/>
      <c r="AO11" s="310"/>
      <c r="AP11" s="310"/>
      <c r="AQ11" s="310"/>
      <c r="AR11" s="311"/>
      <c r="AS11" s="312"/>
      <c r="AT11" s="311"/>
      <c r="AU11" s="311"/>
      <c r="AV11" s="311"/>
      <c r="AW11" s="311"/>
      <c r="AX11" s="311"/>
      <c r="AY11" s="311"/>
      <c r="AZ11" s="311"/>
      <c r="BA11" s="311"/>
      <c r="BB11" s="311"/>
      <c r="BC11" s="311"/>
      <c r="BD11" s="311"/>
      <c r="BE11" s="311"/>
    </row>
    <row r="12" spans="1:57" ht="22.5" x14ac:dyDescent="0.2">
      <c r="A12" s="315">
        <v>1</v>
      </c>
      <c r="B12" s="316"/>
      <c r="C12" s="317"/>
      <c r="D12" s="318" t="s">
        <v>46</v>
      </c>
      <c r="E12" s="319"/>
      <c r="F12" s="320"/>
      <c r="G12" s="320"/>
      <c r="H12" s="321"/>
      <c r="I12" s="321"/>
      <c r="J12" s="321"/>
      <c r="K12" s="320"/>
      <c r="L12" s="320"/>
      <c r="M12" s="320"/>
      <c r="N12" s="320"/>
      <c r="O12" s="322"/>
      <c r="P12" s="323"/>
      <c r="Q12" s="323"/>
      <c r="R12" s="324"/>
      <c r="S12" s="272"/>
      <c r="T12" s="325">
        <v>1</v>
      </c>
      <c r="U12" s="326" t="s">
        <v>46</v>
      </c>
      <c r="V12" s="327"/>
      <c r="W12" s="328"/>
      <c r="X12" s="328"/>
      <c r="Y12" s="328"/>
      <c r="Z12" s="328"/>
      <c r="AA12" s="328"/>
      <c r="AB12" s="329"/>
      <c r="AC12" s="330"/>
      <c r="AD12" s="330"/>
      <c r="AE12" s="329"/>
      <c r="AF12" s="331"/>
      <c r="AG12" s="331"/>
      <c r="AH12" s="331"/>
      <c r="AI12" s="331"/>
      <c r="AJ12" s="331"/>
      <c r="AK12" s="331"/>
      <c r="AL12" s="331"/>
      <c r="AM12" s="331"/>
      <c r="AN12" s="331"/>
      <c r="AO12" s="331"/>
      <c r="AP12" s="331"/>
      <c r="AQ12" s="331"/>
      <c r="AR12" s="331"/>
      <c r="AS12" s="331"/>
      <c r="AT12" s="331"/>
      <c r="AU12" s="331"/>
      <c r="AV12" s="331"/>
      <c r="AW12" s="331"/>
      <c r="AX12" s="331"/>
      <c r="AY12" s="331"/>
      <c r="AZ12" s="331"/>
      <c r="BA12" s="331"/>
      <c r="BB12" s="331"/>
      <c r="BC12" s="331"/>
      <c r="BD12" s="331"/>
      <c r="BE12" s="331"/>
    </row>
    <row r="13" spans="1:57" ht="90" x14ac:dyDescent="0.2">
      <c r="A13" s="333">
        <v>2</v>
      </c>
      <c r="B13" s="316"/>
      <c r="C13" s="317"/>
      <c r="D13" s="318" t="s">
        <v>47</v>
      </c>
      <c r="E13" s="319"/>
      <c r="F13" s="320"/>
      <c r="G13" s="320"/>
      <c r="H13" s="321"/>
      <c r="I13" s="321"/>
      <c r="J13" s="321"/>
      <c r="K13" s="320"/>
      <c r="L13" s="320"/>
      <c r="M13" s="320"/>
      <c r="N13" s="320"/>
      <c r="O13" s="322"/>
      <c r="P13" s="323"/>
      <c r="Q13" s="323"/>
      <c r="R13" s="324"/>
      <c r="S13" s="272"/>
      <c r="T13" s="334">
        <v>2</v>
      </c>
      <c r="U13" s="335" t="s">
        <v>47</v>
      </c>
      <c r="V13" s="336"/>
      <c r="W13" s="337"/>
      <c r="X13" s="337"/>
      <c r="Y13" s="337"/>
      <c r="Z13" s="337"/>
      <c r="AA13" s="337"/>
      <c r="AB13" s="338"/>
      <c r="AC13" s="339"/>
      <c r="AD13" s="339"/>
      <c r="AE13" s="338"/>
      <c r="AF13" s="340"/>
      <c r="AG13" s="340"/>
      <c r="AH13" s="340"/>
      <c r="AI13" s="340"/>
      <c r="AJ13" s="340"/>
      <c r="AK13" s="340"/>
      <c r="AL13" s="340"/>
      <c r="AM13" s="340"/>
      <c r="AN13" s="340"/>
      <c r="AO13" s="340"/>
      <c r="AP13" s="340"/>
      <c r="AQ13" s="340"/>
      <c r="AR13" s="340"/>
      <c r="AS13" s="340"/>
      <c r="AT13" s="340"/>
      <c r="AU13" s="340"/>
      <c r="AV13" s="340"/>
      <c r="AW13" s="340"/>
      <c r="AX13" s="340"/>
      <c r="AY13" s="340"/>
      <c r="AZ13" s="340"/>
      <c r="BA13" s="340"/>
      <c r="BB13" s="340"/>
      <c r="BC13" s="340"/>
      <c r="BD13" s="340"/>
      <c r="BE13" s="340"/>
    </row>
    <row r="14" spans="1:57" ht="90" x14ac:dyDescent="0.2">
      <c r="A14" s="341">
        <v>3</v>
      </c>
      <c r="B14" s="342">
        <v>8</v>
      </c>
      <c r="C14" s="343"/>
      <c r="D14" s="370" t="s">
        <v>48</v>
      </c>
      <c r="E14" s="344" t="s">
        <v>49</v>
      </c>
      <c r="F14" s="345">
        <v>1</v>
      </c>
      <c r="G14" s="345">
        <v>1</v>
      </c>
      <c r="H14" s="346">
        <f>G14*100/F14</f>
        <v>100</v>
      </c>
      <c r="I14" s="346">
        <v>2</v>
      </c>
      <c r="J14" s="347">
        <f>I14*G14</f>
        <v>2</v>
      </c>
      <c r="K14" s="348">
        <f>J14*B14</f>
        <v>16</v>
      </c>
      <c r="L14" s="348">
        <f>B14*7960</f>
        <v>63680</v>
      </c>
      <c r="M14" s="348">
        <f>L14*J14</f>
        <v>127360</v>
      </c>
      <c r="N14" s="348">
        <f>C14*J14</f>
        <v>0</v>
      </c>
      <c r="O14" s="348">
        <f>N14*7960</f>
        <v>0</v>
      </c>
      <c r="P14" s="349">
        <f>K14+N14</f>
        <v>16</v>
      </c>
      <c r="Q14" s="349">
        <f>M14+P14</f>
        <v>127376</v>
      </c>
      <c r="R14" s="350"/>
      <c r="S14" s="495"/>
      <c r="T14" s="352">
        <v>3</v>
      </c>
      <c r="U14" s="374" t="s">
        <v>48</v>
      </c>
      <c r="V14" s="353" t="s">
        <v>49</v>
      </c>
      <c r="W14" s="345">
        <v>1</v>
      </c>
      <c r="X14" s="345">
        <v>1</v>
      </c>
      <c r="Y14" s="346">
        <v>100</v>
      </c>
      <c r="Z14" s="346">
        <v>2</v>
      </c>
      <c r="AA14" s="347">
        <v>2</v>
      </c>
      <c r="AB14" s="354"/>
      <c r="AC14" s="355">
        <f t="shared" ref="AC14:AD17" si="0">AF14+AH14+AJ14+AL14+AN14+AP14+AR14+AT14+AV14+AX14+AZ14+BB14</f>
        <v>2</v>
      </c>
      <c r="AD14" s="355">
        <f t="shared" si="0"/>
        <v>0</v>
      </c>
      <c r="AE14" s="356">
        <f>AD14*100/AC14</f>
        <v>0</v>
      </c>
      <c r="AF14" s="357"/>
      <c r="AG14" s="357"/>
      <c r="AH14" s="357"/>
      <c r="AI14" s="357"/>
      <c r="AJ14" s="357"/>
      <c r="AK14" s="357"/>
      <c r="AL14" s="357"/>
      <c r="AM14" s="357"/>
      <c r="AN14" s="357"/>
      <c r="AO14" s="357"/>
      <c r="AP14" s="357"/>
      <c r="AQ14" s="357"/>
      <c r="AR14" s="358"/>
      <c r="AS14" s="358"/>
      <c r="AT14" s="359">
        <v>1</v>
      </c>
      <c r="AU14" s="359"/>
      <c r="AV14" s="359">
        <v>1</v>
      </c>
      <c r="AW14" s="359"/>
      <c r="AX14" s="359"/>
      <c r="AY14" s="359"/>
      <c r="AZ14" s="359"/>
      <c r="BA14" s="359"/>
      <c r="BB14" s="354"/>
      <c r="BC14" s="354"/>
      <c r="BD14" s="355">
        <f>AF14+AH14+AJ14+AL14+AN14+AP14+AR14+AT14+AV14+AX14+AZ14</f>
        <v>2</v>
      </c>
      <c r="BE14" s="355">
        <f>AG14+AI14+AK14+AM14+AO14+AQ14+AS14+AU14+AW14+AY14+BA14+BC14</f>
        <v>0</v>
      </c>
    </row>
    <row r="15" spans="1:57" x14ac:dyDescent="0.2">
      <c r="A15" s="341">
        <v>4</v>
      </c>
      <c r="B15" s="342">
        <v>4</v>
      </c>
      <c r="C15" s="360"/>
      <c r="D15" s="370"/>
      <c r="E15" s="344" t="s">
        <v>50</v>
      </c>
      <c r="F15" s="345">
        <v>2</v>
      </c>
      <c r="G15" s="345">
        <v>2</v>
      </c>
      <c r="H15" s="346">
        <f>G15*100/F15</f>
        <v>100</v>
      </c>
      <c r="I15" s="346">
        <v>2</v>
      </c>
      <c r="J15" s="361">
        <f>I15*G15</f>
        <v>4</v>
      </c>
      <c r="K15" s="348">
        <f>J15*B15</f>
        <v>16</v>
      </c>
      <c r="L15" s="348">
        <f>B15*7960</f>
        <v>31840</v>
      </c>
      <c r="M15" s="348">
        <f>L15*J15</f>
        <v>127360</v>
      </c>
      <c r="N15" s="348">
        <f>C15+J15</f>
        <v>4</v>
      </c>
      <c r="O15" s="348">
        <f>N15*7960</f>
        <v>31840</v>
      </c>
      <c r="P15" s="349">
        <f>K15+N15</f>
        <v>20</v>
      </c>
      <c r="Q15" s="349">
        <f>M15+P15</f>
        <v>127380</v>
      </c>
      <c r="R15" s="350"/>
      <c r="S15" s="495"/>
      <c r="T15" s="362">
        <v>4</v>
      </c>
      <c r="U15" s="374"/>
      <c r="V15" s="363" t="s">
        <v>50</v>
      </c>
      <c r="W15" s="345">
        <v>2</v>
      </c>
      <c r="X15" s="345">
        <v>2</v>
      </c>
      <c r="Y15" s="346">
        <v>100</v>
      </c>
      <c r="Z15" s="346">
        <v>2</v>
      </c>
      <c r="AA15" s="361">
        <v>4</v>
      </c>
      <c r="AB15" s="364"/>
      <c r="AC15" s="355">
        <f t="shared" si="0"/>
        <v>4</v>
      </c>
      <c r="AD15" s="355">
        <f t="shared" si="0"/>
        <v>0</v>
      </c>
      <c r="AE15" s="356">
        <f>AD15*100/AC15</f>
        <v>0</v>
      </c>
      <c r="AF15" s="365"/>
      <c r="AG15" s="365"/>
      <c r="AH15" s="365"/>
      <c r="AI15" s="365"/>
      <c r="AJ15" s="365"/>
      <c r="AK15" s="365"/>
      <c r="AL15" s="365"/>
      <c r="AM15" s="365"/>
      <c r="AN15" s="365"/>
      <c r="AO15" s="365"/>
      <c r="AP15" s="365"/>
      <c r="AQ15" s="365"/>
      <c r="AR15" s="358"/>
      <c r="AS15" s="358"/>
      <c r="AT15" s="359">
        <v>1</v>
      </c>
      <c r="AU15" s="359"/>
      <c r="AV15" s="359">
        <v>1</v>
      </c>
      <c r="AW15" s="359"/>
      <c r="AX15" s="359">
        <v>1</v>
      </c>
      <c r="AY15" s="359"/>
      <c r="AZ15" s="359">
        <v>1</v>
      </c>
      <c r="BA15" s="359"/>
      <c r="BB15" s="364"/>
      <c r="BC15" s="364"/>
      <c r="BD15" s="355">
        <f>AF15+AH15+AJ15+AL15+AN15+AP15+AR15+AT15+AV15+AX15+AZ15</f>
        <v>4</v>
      </c>
      <c r="BE15" s="355">
        <f>AG15+AI15+AK15+AM15+AO15+AQ15+AS15+AU15+AW15+AY15+BA15+BC15</f>
        <v>0</v>
      </c>
    </row>
    <row r="16" spans="1:57" ht="67.5" x14ac:dyDescent="0.2">
      <c r="A16" s="341">
        <v>5</v>
      </c>
      <c r="B16" s="342">
        <v>8</v>
      </c>
      <c r="C16" s="366"/>
      <c r="D16" s="370" t="s">
        <v>51</v>
      </c>
      <c r="E16" s="344" t="s">
        <v>49</v>
      </c>
      <c r="F16" s="345">
        <v>1</v>
      </c>
      <c r="G16" s="345">
        <v>1</v>
      </c>
      <c r="H16" s="346">
        <f>G16*100/F16</f>
        <v>100</v>
      </c>
      <c r="I16" s="346">
        <v>4</v>
      </c>
      <c r="J16" s="361">
        <f>I16*G16</f>
        <v>4</v>
      </c>
      <c r="K16" s="348">
        <f>J16*B16</f>
        <v>32</v>
      </c>
      <c r="L16" s="348">
        <f>B16*7960</f>
        <v>63680</v>
      </c>
      <c r="M16" s="348">
        <f>L16*J16</f>
        <v>254720</v>
      </c>
      <c r="N16" s="348">
        <f>C16+J16</f>
        <v>4</v>
      </c>
      <c r="O16" s="348">
        <f>N16*7960</f>
        <v>31840</v>
      </c>
      <c r="P16" s="349">
        <f>K16+N16</f>
        <v>36</v>
      </c>
      <c r="Q16" s="349">
        <f>M16+P16</f>
        <v>254756</v>
      </c>
      <c r="R16" s="367"/>
      <c r="S16" s="495"/>
      <c r="T16" s="362">
        <v>5</v>
      </c>
      <c r="U16" s="399" t="s">
        <v>51</v>
      </c>
      <c r="V16" s="363" t="s">
        <v>49</v>
      </c>
      <c r="W16" s="345">
        <v>1</v>
      </c>
      <c r="X16" s="345">
        <v>1</v>
      </c>
      <c r="Y16" s="346">
        <v>100</v>
      </c>
      <c r="Z16" s="346">
        <v>4</v>
      </c>
      <c r="AA16" s="361">
        <v>4</v>
      </c>
      <c r="AB16" s="364"/>
      <c r="AC16" s="355">
        <f t="shared" si="0"/>
        <v>4</v>
      </c>
      <c r="AD16" s="355">
        <f t="shared" si="0"/>
        <v>0</v>
      </c>
      <c r="AE16" s="356">
        <f>AD16*100/AC16</f>
        <v>0</v>
      </c>
      <c r="AF16" s="365"/>
      <c r="AG16" s="365"/>
      <c r="AH16" s="365"/>
      <c r="AI16" s="365"/>
      <c r="AJ16" s="365"/>
      <c r="AK16" s="365"/>
      <c r="AL16" s="365"/>
      <c r="AM16" s="365"/>
      <c r="AN16" s="365"/>
      <c r="AO16" s="365"/>
      <c r="AP16" s="365"/>
      <c r="AQ16" s="365"/>
      <c r="AR16" s="358"/>
      <c r="AS16" s="358"/>
      <c r="AT16" s="359">
        <v>1</v>
      </c>
      <c r="AU16" s="359"/>
      <c r="AV16" s="359">
        <v>1</v>
      </c>
      <c r="AW16" s="359"/>
      <c r="AX16" s="359">
        <v>1</v>
      </c>
      <c r="AY16" s="359"/>
      <c r="AZ16" s="359">
        <v>1</v>
      </c>
      <c r="BA16" s="359"/>
      <c r="BB16" s="364"/>
      <c r="BC16" s="364"/>
      <c r="BD16" s="355">
        <f>AF16+AH16+AJ16+AL16+AN16+AP16+AR16+AT16+AV16+AX16+AZ16</f>
        <v>4</v>
      </c>
      <c r="BE16" s="355">
        <f>AG16+AI16+AK16+AM16+AO16+AQ16+AS16+AU16+AW16+AY16+BA16+BC16</f>
        <v>0</v>
      </c>
    </row>
    <row r="17" spans="1:57" x14ac:dyDescent="0.2">
      <c r="A17" s="341">
        <v>6</v>
      </c>
      <c r="B17" s="342">
        <v>4</v>
      </c>
      <c r="C17" s="368"/>
      <c r="D17" s="370"/>
      <c r="E17" s="344" t="s">
        <v>50</v>
      </c>
      <c r="F17" s="345">
        <v>2</v>
      </c>
      <c r="G17" s="345">
        <v>2</v>
      </c>
      <c r="H17" s="346">
        <f>G17*100/F17</f>
        <v>100</v>
      </c>
      <c r="I17" s="346">
        <v>2</v>
      </c>
      <c r="J17" s="347">
        <f>I17*G17</f>
        <v>4</v>
      </c>
      <c r="K17" s="348">
        <f>J17*B17</f>
        <v>16</v>
      </c>
      <c r="L17" s="348">
        <f>B17*7960</f>
        <v>31840</v>
      </c>
      <c r="M17" s="348">
        <f>L17*J17</f>
        <v>127360</v>
      </c>
      <c r="N17" s="348">
        <f>C17*J17</f>
        <v>0</v>
      </c>
      <c r="O17" s="348">
        <f>N17*7960</f>
        <v>0</v>
      </c>
      <c r="P17" s="349">
        <f>K17+N17</f>
        <v>16</v>
      </c>
      <c r="Q17" s="349">
        <f>M17+P17</f>
        <v>127376</v>
      </c>
      <c r="R17" s="367"/>
      <c r="S17" s="495"/>
      <c r="T17" s="362">
        <v>6</v>
      </c>
      <c r="U17" s="399"/>
      <c r="V17" s="363" t="s">
        <v>50</v>
      </c>
      <c r="W17" s="345">
        <v>2</v>
      </c>
      <c r="X17" s="345">
        <v>2</v>
      </c>
      <c r="Y17" s="346">
        <v>100</v>
      </c>
      <c r="Z17" s="346">
        <v>2</v>
      </c>
      <c r="AA17" s="347">
        <v>4</v>
      </c>
      <c r="AB17" s="364"/>
      <c r="AC17" s="355">
        <f t="shared" si="0"/>
        <v>4</v>
      </c>
      <c r="AD17" s="355">
        <f t="shared" si="0"/>
        <v>0</v>
      </c>
      <c r="AE17" s="356">
        <f>AD17*100/AC17</f>
        <v>0</v>
      </c>
      <c r="AF17" s="365"/>
      <c r="AG17" s="365"/>
      <c r="AH17" s="365"/>
      <c r="AI17" s="365"/>
      <c r="AJ17" s="365"/>
      <c r="AK17" s="365"/>
      <c r="AL17" s="365"/>
      <c r="AM17" s="365"/>
      <c r="AN17" s="365"/>
      <c r="AO17" s="365"/>
      <c r="AP17" s="365"/>
      <c r="AQ17" s="365"/>
      <c r="AR17" s="358"/>
      <c r="AS17" s="358"/>
      <c r="AT17" s="359">
        <v>1</v>
      </c>
      <c r="AU17" s="359"/>
      <c r="AV17" s="359">
        <v>1</v>
      </c>
      <c r="AW17" s="359"/>
      <c r="AX17" s="359">
        <v>1</v>
      </c>
      <c r="AY17" s="359"/>
      <c r="AZ17" s="359">
        <v>1</v>
      </c>
      <c r="BA17" s="359"/>
      <c r="BB17" s="364"/>
      <c r="BC17" s="364"/>
      <c r="BD17" s="355">
        <f>AF17+AH17+AJ17+AL17+AN17+AP17+AR17+AT17+AV17+AX17+AZ17</f>
        <v>4</v>
      </c>
      <c r="BE17" s="355">
        <f>AG17+AI17+AK17+AM17+AO17+AQ17+AS17+AU17+AW17+AY17+BA17+BC17</f>
        <v>0</v>
      </c>
    </row>
    <row r="18" spans="1:57" ht="78.75" x14ac:dyDescent="0.2">
      <c r="A18" s="341">
        <v>7</v>
      </c>
      <c r="B18" s="342">
        <v>0.6</v>
      </c>
      <c r="C18" s="369"/>
      <c r="D18" s="370" t="s">
        <v>179</v>
      </c>
      <c r="E18" s="344" t="s">
        <v>49</v>
      </c>
      <c r="F18" s="371"/>
      <c r="G18" s="371"/>
      <c r="H18" s="372"/>
      <c r="I18" s="372"/>
      <c r="J18" s="373"/>
      <c r="K18" s="348"/>
      <c r="L18" s="348"/>
      <c r="M18" s="348"/>
      <c r="N18" s="348"/>
      <c r="O18" s="348"/>
      <c r="P18" s="349"/>
      <c r="Q18" s="349"/>
      <c r="R18" s="367"/>
      <c r="S18" s="495"/>
      <c r="T18" s="362">
        <v>7</v>
      </c>
      <c r="U18" s="374" t="s">
        <v>179</v>
      </c>
      <c r="V18" s="363" t="s">
        <v>49</v>
      </c>
      <c r="W18" s="371"/>
      <c r="X18" s="371"/>
      <c r="Y18" s="372"/>
      <c r="Z18" s="372"/>
      <c r="AA18" s="373"/>
      <c r="AB18" s="364"/>
      <c r="AC18" s="355"/>
      <c r="AD18" s="355"/>
      <c r="AE18" s="356"/>
      <c r="AF18" s="365"/>
      <c r="AG18" s="365"/>
      <c r="AH18" s="365"/>
      <c r="AI18" s="365"/>
      <c r="AJ18" s="365"/>
      <c r="AK18" s="365"/>
      <c r="AL18" s="365"/>
      <c r="AM18" s="365"/>
      <c r="AN18" s="365"/>
      <c r="AO18" s="365"/>
      <c r="AP18" s="365"/>
      <c r="AQ18" s="365"/>
      <c r="AR18" s="358"/>
      <c r="AS18" s="358"/>
      <c r="AT18" s="359"/>
      <c r="AU18" s="359"/>
      <c r="AV18" s="359"/>
      <c r="AW18" s="359"/>
      <c r="AX18" s="359"/>
      <c r="AY18" s="359"/>
      <c r="AZ18" s="359"/>
      <c r="BA18" s="359"/>
      <c r="BB18" s="364"/>
      <c r="BC18" s="364"/>
      <c r="BD18" s="355"/>
      <c r="BE18" s="355"/>
    </row>
    <row r="19" spans="1:57" ht="78.75" x14ac:dyDescent="0.2">
      <c r="A19" s="341">
        <v>8</v>
      </c>
      <c r="B19" s="342">
        <v>0.84</v>
      </c>
      <c r="C19" s="375"/>
      <c r="D19" s="370" t="s">
        <v>180</v>
      </c>
      <c r="E19" s="344" t="s">
        <v>49</v>
      </c>
      <c r="F19" s="371"/>
      <c r="G19" s="371"/>
      <c r="H19" s="372"/>
      <c r="I19" s="372"/>
      <c r="J19" s="373"/>
      <c r="K19" s="348"/>
      <c r="L19" s="348"/>
      <c r="M19" s="348"/>
      <c r="N19" s="348"/>
      <c r="O19" s="348"/>
      <c r="P19" s="349"/>
      <c r="Q19" s="349"/>
      <c r="R19" s="367"/>
      <c r="S19" s="495"/>
      <c r="T19" s="362">
        <v>8</v>
      </c>
      <c r="U19" s="374" t="s">
        <v>180</v>
      </c>
      <c r="V19" s="363" t="s">
        <v>49</v>
      </c>
      <c r="W19" s="371"/>
      <c r="X19" s="371"/>
      <c r="Y19" s="372"/>
      <c r="Z19" s="372"/>
      <c r="AA19" s="373"/>
      <c r="AB19" s="364"/>
      <c r="AC19" s="355"/>
      <c r="AD19" s="355"/>
      <c r="AE19" s="356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58"/>
      <c r="AS19" s="358"/>
      <c r="AT19" s="359"/>
      <c r="AU19" s="359"/>
      <c r="AV19" s="359"/>
      <c r="AW19" s="359"/>
      <c r="AX19" s="359"/>
      <c r="AY19" s="359"/>
      <c r="AZ19" s="359"/>
      <c r="BA19" s="359"/>
      <c r="BB19" s="364"/>
      <c r="BC19" s="364"/>
      <c r="BD19" s="355"/>
      <c r="BE19" s="355"/>
    </row>
    <row r="20" spans="1:57" ht="123.75" x14ac:dyDescent="0.2">
      <c r="A20" s="341">
        <v>9</v>
      </c>
      <c r="B20" s="342">
        <v>1.5</v>
      </c>
      <c r="C20" s="376"/>
      <c r="D20" s="370" t="s">
        <v>181</v>
      </c>
      <c r="E20" s="344" t="s">
        <v>50</v>
      </c>
      <c r="F20" s="371"/>
      <c r="G20" s="371"/>
      <c r="H20" s="372"/>
      <c r="I20" s="372"/>
      <c r="J20" s="373"/>
      <c r="K20" s="369"/>
      <c r="L20" s="369"/>
      <c r="M20" s="377"/>
      <c r="N20" s="377"/>
      <c r="O20" s="377"/>
      <c r="P20" s="378"/>
      <c r="Q20" s="378"/>
      <c r="R20" s="367"/>
      <c r="S20" s="495"/>
      <c r="T20" s="362">
        <v>9</v>
      </c>
      <c r="U20" s="374" t="s">
        <v>181</v>
      </c>
      <c r="V20" s="363" t="s">
        <v>50</v>
      </c>
      <c r="W20" s="371"/>
      <c r="X20" s="371"/>
      <c r="Y20" s="372"/>
      <c r="Z20" s="372"/>
      <c r="AA20" s="373"/>
      <c r="AB20" s="364"/>
      <c r="AC20" s="355"/>
      <c r="AD20" s="355"/>
      <c r="AE20" s="356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58"/>
      <c r="AS20" s="358"/>
      <c r="AT20" s="359"/>
      <c r="AU20" s="359"/>
      <c r="AV20" s="359"/>
      <c r="AW20" s="359"/>
      <c r="AX20" s="359"/>
      <c r="AY20" s="359"/>
      <c r="AZ20" s="359"/>
      <c r="BA20" s="359"/>
      <c r="BB20" s="364"/>
      <c r="BC20" s="364"/>
      <c r="BD20" s="355"/>
      <c r="BE20" s="355"/>
    </row>
    <row r="21" spans="1:57" ht="123.75" x14ac:dyDescent="0.2">
      <c r="A21" s="341">
        <v>10</v>
      </c>
      <c r="B21" s="342">
        <v>1</v>
      </c>
      <c r="C21" s="344"/>
      <c r="D21" s="370" t="s">
        <v>182</v>
      </c>
      <c r="E21" s="344" t="s">
        <v>50</v>
      </c>
      <c r="F21" s="371"/>
      <c r="G21" s="371"/>
      <c r="H21" s="372"/>
      <c r="I21" s="372"/>
      <c r="J21" s="373"/>
      <c r="K21" s="348"/>
      <c r="L21" s="348"/>
      <c r="M21" s="348"/>
      <c r="N21" s="348"/>
      <c r="O21" s="348"/>
      <c r="P21" s="349"/>
      <c r="Q21" s="349"/>
      <c r="R21" s="367"/>
      <c r="S21" s="495"/>
      <c r="T21" s="362">
        <v>10</v>
      </c>
      <c r="U21" s="374" t="s">
        <v>182</v>
      </c>
      <c r="V21" s="363" t="s">
        <v>50</v>
      </c>
      <c r="W21" s="371"/>
      <c r="X21" s="371"/>
      <c r="Y21" s="372"/>
      <c r="Z21" s="372"/>
      <c r="AA21" s="373"/>
      <c r="AB21" s="364"/>
      <c r="AC21" s="355"/>
      <c r="AD21" s="355"/>
      <c r="AE21" s="356"/>
      <c r="AF21" s="365"/>
      <c r="AG21" s="365"/>
      <c r="AH21" s="365"/>
      <c r="AI21" s="365"/>
      <c r="AJ21" s="365"/>
      <c r="AK21" s="365"/>
      <c r="AL21" s="365"/>
      <c r="AM21" s="365"/>
      <c r="AN21" s="365"/>
      <c r="AO21" s="365"/>
      <c r="AP21" s="365"/>
      <c r="AQ21" s="365"/>
      <c r="AR21" s="358"/>
      <c r="AS21" s="358"/>
      <c r="AT21" s="359"/>
      <c r="AU21" s="359"/>
      <c r="AV21" s="359"/>
      <c r="AW21" s="359"/>
      <c r="AX21" s="359"/>
      <c r="AY21" s="359"/>
      <c r="AZ21" s="359"/>
      <c r="BA21" s="359"/>
      <c r="BB21" s="364"/>
      <c r="BC21" s="364"/>
      <c r="BD21" s="355"/>
      <c r="BE21" s="355"/>
    </row>
    <row r="22" spans="1:57" ht="90" x14ac:dyDescent="0.2">
      <c r="A22" s="341">
        <v>11</v>
      </c>
      <c r="B22" s="342">
        <v>1</v>
      </c>
      <c r="C22" s="368"/>
      <c r="D22" s="370" t="s">
        <v>56</v>
      </c>
      <c r="E22" s="344" t="s">
        <v>49</v>
      </c>
      <c r="F22" s="371"/>
      <c r="G22" s="371"/>
      <c r="H22" s="372"/>
      <c r="I22" s="372"/>
      <c r="J22" s="373"/>
      <c r="K22" s="348"/>
      <c r="L22" s="348"/>
      <c r="M22" s="348"/>
      <c r="N22" s="348"/>
      <c r="O22" s="348"/>
      <c r="P22" s="349"/>
      <c r="Q22" s="349"/>
      <c r="R22" s="367"/>
      <c r="S22" s="495"/>
      <c r="T22" s="362">
        <v>11</v>
      </c>
      <c r="U22" s="374" t="s">
        <v>56</v>
      </c>
      <c r="V22" s="363" t="s">
        <v>49</v>
      </c>
      <c r="W22" s="371"/>
      <c r="X22" s="371"/>
      <c r="Y22" s="372"/>
      <c r="Z22" s="372"/>
      <c r="AA22" s="373"/>
      <c r="AB22" s="364"/>
      <c r="AC22" s="355"/>
      <c r="AD22" s="355"/>
      <c r="AE22" s="356"/>
      <c r="AF22" s="365"/>
      <c r="AG22" s="365"/>
      <c r="AH22" s="365"/>
      <c r="AI22" s="365"/>
      <c r="AJ22" s="365"/>
      <c r="AK22" s="365"/>
      <c r="AL22" s="365"/>
      <c r="AM22" s="365"/>
      <c r="AN22" s="365"/>
      <c r="AO22" s="365"/>
      <c r="AP22" s="365"/>
      <c r="AQ22" s="365"/>
      <c r="AR22" s="358"/>
      <c r="AS22" s="358"/>
      <c r="AT22" s="359"/>
      <c r="AU22" s="359"/>
      <c r="AV22" s="359"/>
      <c r="AW22" s="359"/>
      <c r="AX22" s="359"/>
      <c r="AY22" s="359"/>
      <c r="AZ22" s="359"/>
      <c r="BA22" s="359"/>
      <c r="BB22" s="364"/>
      <c r="BC22" s="364"/>
      <c r="BD22" s="355"/>
      <c r="BE22" s="355"/>
    </row>
    <row r="23" spans="1:57" x14ac:dyDescent="0.2">
      <c r="A23" s="341">
        <v>12</v>
      </c>
      <c r="B23" s="342">
        <v>1</v>
      </c>
      <c r="C23" s="375"/>
      <c r="D23" s="370"/>
      <c r="E23" s="344" t="s">
        <v>50</v>
      </c>
      <c r="F23" s="371"/>
      <c r="G23" s="371"/>
      <c r="H23" s="372"/>
      <c r="I23" s="372"/>
      <c r="J23" s="373"/>
      <c r="K23" s="348"/>
      <c r="L23" s="348"/>
      <c r="M23" s="348"/>
      <c r="N23" s="348"/>
      <c r="O23" s="348"/>
      <c r="P23" s="349"/>
      <c r="Q23" s="349"/>
      <c r="R23" s="367"/>
      <c r="S23" s="495"/>
      <c r="T23" s="362">
        <v>12</v>
      </c>
      <c r="U23" s="374"/>
      <c r="V23" s="363" t="s">
        <v>50</v>
      </c>
      <c r="W23" s="371"/>
      <c r="X23" s="371"/>
      <c r="Y23" s="372"/>
      <c r="Z23" s="372"/>
      <c r="AA23" s="373"/>
      <c r="AB23" s="364"/>
      <c r="AC23" s="355"/>
      <c r="AD23" s="355"/>
      <c r="AE23" s="356"/>
      <c r="AF23" s="365"/>
      <c r="AG23" s="365"/>
      <c r="AH23" s="365"/>
      <c r="AI23" s="365"/>
      <c r="AJ23" s="365"/>
      <c r="AK23" s="365"/>
      <c r="AL23" s="365"/>
      <c r="AM23" s="365"/>
      <c r="AN23" s="365"/>
      <c r="AO23" s="365"/>
      <c r="AP23" s="365"/>
      <c r="AQ23" s="365"/>
      <c r="AR23" s="358"/>
      <c r="AS23" s="358"/>
      <c r="AT23" s="359"/>
      <c r="AU23" s="359"/>
      <c r="AV23" s="359"/>
      <c r="AW23" s="359"/>
      <c r="AX23" s="359"/>
      <c r="AY23" s="359"/>
      <c r="AZ23" s="359"/>
      <c r="BA23" s="359"/>
      <c r="BB23" s="364"/>
      <c r="BC23" s="364"/>
      <c r="BD23" s="355"/>
      <c r="BE23" s="355"/>
    </row>
    <row r="24" spans="1:57" ht="135" x14ac:dyDescent="0.2">
      <c r="A24" s="341">
        <v>13</v>
      </c>
      <c r="B24" s="342">
        <v>4</v>
      </c>
      <c r="C24" s="379"/>
      <c r="D24" s="370" t="s">
        <v>58</v>
      </c>
      <c r="E24" s="344" t="s">
        <v>49</v>
      </c>
      <c r="F24" s="345">
        <v>1</v>
      </c>
      <c r="G24" s="345">
        <v>1</v>
      </c>
      <c r="H24" s="346">
        <f>G24*100/F24</f>
        <v>100</v>
      </c>
      <c r="I24" s="346">
        <v>2</v>
      </c>
      <c r="J24" s="347">
        <f>I24*G24</f>
        <v>2</v>
      </c>
      <c r="K24" s="348">
        <f>J24*B24</f>
        <v>8</v>
      </c>
      <c r="L24" s="348">
        <f>B24*7960</f>
        <v>31840</v>
      </c>
      <c r="M24" s="348">
        <f>L24*J24</f>
        <v>63680</v>
      </c>
      <c r="N24" s="348"/>
      <c r="O24" s="348"/>
      <c r="P24" s="349">
        <f>K24+N24</f>
        <v>8</v>
      </c>
      <c r="Q24" s="349">
        <f>M24+P24</f>
        <v>63688</v>
      </c>
      <c r="R24" s="367"/>
      <c r="S24" s="495"/>
      <c r="T24" s="362">
        <v>13</v>
      </c>
      <c r="U24" s="380" t="s">
        <v>58</v>
      </c>
      <c r="V24" s="363" t="s">
        <v>49</v>
      </c>
      <c r="W24" s="345">
        <v>1</v>
      </c>
      <c r="X24" s="345">
        <v>1</v>
      </c>
      <c r="Y24" s="346">
        <v>100</v>
      </c>
      <c r="Z24" s="346">
        <v>2</v>
      </c>
      <c r="AA24" s="347">
        <v>2</v>
      </c>
      <c r="AB24" s="364"/>
      <c r="AC24" s="355">
        <f>AF24+AH24+AJ24+AL24+AN24+AP24+AR24+AT24+AV24+AX24+AZ24+BB24</f>
        <v>2</v>
      </c>
      <c r="AD24" s="355">
        <f>AG24+AI24+AK24+AM24+AO24+AQ24+AS24+AU24+AW24+AY24+BA24+BC24</f>
        <v>0</v>
      </c>
      <c r="AE24" s="356">
        <f>AD24*100/AC24</f>
        <v>0</v>
      </c>
      <c r="AF24" s="365"/>
      <c r="AG24" s="365"/>
      <c r="AH24" s="365"/>
      <c r="AI24" s="365"/>
      <c r="AJ24" s="365"/>
      <c r="AK24" s="365"/>
      <c r="AL24" s="365"/>
      <c r="AM24" s="365"/>
      <c r="AN24" s="365"/>
      <c r="AO24" s="365"/>
      <c r="AP24" s="365"/>
      <c r="AQ24" s="365"/>
      <c r="AR24" s="358"/>
      <c r="AS24" s="358"/>
      <c r="AT24" s="359"/>
      <c r="AU24" s="359"/>
      <c r="AV24" s="359">
        <v>1</v>
      </c>
      <c r="AW24" s="359"/>
      <c r="AX24" s="359"/>
      <c r="AY24" s="359"/>
      <c r="AZ24" s="359">
        <v>1</v>
      </c>
      <c r="BA24" s="359"/>
      <c r="BB24" s="364"/>
      <c r="BC24" s="364"/>
      <c r="BD24" s="355">
        <f>AF24+AH24+AJ24+AL24+AN24+AP24+AR24+AT24+AV24+AX24+AZ24</f>
        <v>2</v>
      </c>
      <c r="BE24" s="355">
        <f>AG24+AI24+AK24+AM24+AO24+AQ24+AS24+AU24+AW24+AY24+BA24+BC24</f>
        <v>0</v>
      </c>
    </row>
    <row r="25" spans="1:57" x14ac:dyDescent="0.2">
      <c r="A25" s="341">
        <v>14</v>
      </c>
      <c r="B25" s="342">
        <v>4</v>
      </c>
      <c r="C25" s="375"/>
      <c r="D25" s="370"/>
      <c r="E25" s="344" t="s">
        <v>50</v>
      </c>
      <c r="F25" s="345">
        <v>1</v>
      </c>
      <c r="G25" s="345">
        <v>1</v>
      </c>
      <c r="H25" s="346">
        <f>G25*100/F25</f>
        <v>100</v>
      </c>
      <c r="I25" s="346">
        <v>2</v>
      </c>
      <c r="J25" s="347">
        <f>I25*G25</f>
        <v>2</v>
      </c>
      <c r="K25" s="348">
        <f>J25*B25</f>
        <v>8</v>
      </c>
      <c r="L25" s="348">
        <f>B25*7960</f>
        <v>31840</v>
      </c>
      <c r="M25" s="348">
        <f>L25*J25</f>
        <v>63680</v>
      </c>
      <c r="N25" s="348"/>
      <c r="O25" s="348"/>
      <c r="P25" s="349">
        <f>K25+N25</f>
        <v>8</v>
      </c>
      <c r="Q25" s="349">
        <f>M25+P25</f>
        <v>63688</v>
      </c>
      <c r="R25" s="367"/>
      <c r="S25" s="495"/>
      <c r="T25" s="362">
        <v>14</v>
      </c>
      <c r="U25" s="380"/>
      <c r="V25" s="363" t="s">
        <v>50</v>
      </c>
      <c r="W25" s="345">
        <v>1</v>
      </c>
      <c r="X25" s="345">
        <v>1</v>
      </c>
      <c r="Y25" s="346">
        <v>100</v>
      </c>
      <c r="Z25" s="346">
        <v>2</v>
      </c>
      <c r="AA25" s="347">
        <v>2</v>
      </c>
      <c r="AB25" s="364"/>
      <c r="AC25" s="355">
        <f>AF25+AH25+AJ25+AL25+AN25+AP25+AR25+AT25+AV25+AX25+AZ25+BB25</f>
        <v>2</v>
      </c>
      <c r="AD25" s="355">
        <f>AG25+AI25+AK25+AM25+AO25+AQ25+AS25+AU25+AW25+AY25+BA25+BC25</f>
        <v>0</v>
      </c>
      <c r="AE25" s="356">
        <f>AD25*100/AC25</f>
        <v>0</v>
      </c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5"/>
      <c r="AR25" s="358"/>
      <c r="AS25" s="358"/>
      <c r="AT25" s="359"/>
      <c r="AU25" s="359"/>
      <c r="AV25" s="359">
        <v>1</v>
      </c>
      <c r="AW25" s="359"/>
      <c r="AX25" s="359"/>
      <c r="AY25" s="359"/>
      <c r="AZ25" s="359">
        <v>1</v>
      </c>
      <c r="BA25" s="359"/>
      <c r="BB25" s="364"/>
      <c r="BC25" s="364"/>
      <c r="BD25" s="355">
        <f>AF25+AH25+AJ25+AL25+AN25+AP25+AR25+AT25+AV25+AX25+AZ25</f>
        <v>2</v>
      </c>
      <c r="BE25" s="355">
        <f>AG25+AI25+AK25+AM25+AO25+AQ25+AS25+AU25+AW25+AY25+BA25+BC25</f>
        <v>0</v>
      </c>
    </row>
    <row r="26" spans="1:57" ht="45" x14ac:dyDescent="0.2">
      <c r="A26" s="341">
        <v>15</v>
      </c>
      <c r="B26" s="342">
        <v>1</v>
      </c>
      <c r="C26" s="368"/>
      <c r="D26" s="409" t="s">
        <v>59</v>
      </c>
      <c r="E26" s="344" t="s">
        <v>49</v>
      </c>
      <c r="F26" s="345"/>
      <c r="G26" s="345"/>
      <c r="H26" s="346"/>
      <c r="I26" s="346"/>
      <c r="J26" s="347"/>
      <c r="K26" s="348"/>
      <c r="L26" s="348"/>
      <c r="M26" s="348"/>
      <c r="N26" s="348"/>
      <c r="O26" s="348"/>
      <c r="P26" s="349"/>
      <c r="Q26" s="349"/>
      <c r="R26" s="367"/>
      <c r="S26" s="495"/>
      <c r="T26" s="362">
        <v>15</v>
      </c>
      <c r="U26" s="374" t="s">
        <v>59</v>
      </c>
      <c r="V26" s="363" t="s">
        <v>49</v>
      </c>
      <c r="W26" s="345"/>
      <c r="X26" s="345"/>
      <c r="Y26" s="346"/>
      <c r="Z26" s="346"/>
      <c r="AA26" s="347"/>
      <c r="AB26" s="364"/>
      <c r="AC26" s="355"/>
      <c r="AD26" s="355"/>
      <c r="AE26" s="356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5"/>
      <c r="AR26" s="358"/>
      <c r="AS26" s="358"/>
      <c r="AT26" s="359"/>
      <c r="AU26" s="359"/>
      <c r="AV26" s="359"/>
      <c r="AW26" s="359"/>
      <c r="AX26" s="359"/>
      <c r="AY26" s="359"/>
      <c r="AZ26" s="359"/>
      <c r="BA26" s="359"/>
      <c r="BB26" s="364"/>
      <c r="BC26" s="364"/>
      <c r="BD26" s="355"/>
      <c r="BE26" s="355"/>
    </row>
    <row r="27" spans="1:57" x14ac:dyDescent="0.2">
      <c r="A27" s="341">
        <v>16</v>
      </c>
      <c r="B27" s="342">
        <v>1</v>
      </c>
      <c r="C27" s="368"/>
      <c r="D27" s="409"/>
      <c r="E27" s="344" t="s">
        <v>50</v>
      </c>
      <c r="F27" s="345"/>
      <c r="G27" s="345"/>
      <c r="H27" s="346"/>
      <c r="I27" s="346"/>
      <c r="J27" s="347"/>
      <c r="K27" s="348"/>
      <c r="L27" s="348"/>
      <c r="M27" s="348"/>
      <c r="N27" s="348"/>
      <c r="O27" s="348"/>
      <c r="P27" s="349"/>
      <c r="Q27" s="349"/>
      <c r="R27" s="367"/>
      <c r="S27" s="495"/>
      <c r="T27" s="362">
        <v>16</v>
      </c>
      <c r="U27" s="374"/>
      <c r="V27" s="363" t="s">
        <v>50</v>
      </c>
      <c r="W27" s="345"/>
      <c r="X27" s="345"/>
      <c r="Y27" s="346"/>
      <c r="Z27" s="346"/>
      <c r="AA27" s="347"/>
      <c r="AB27" s="364"/>
      <c r="AC27" s="355"/>
      <c r="AD27" s="355"/>
      <c r="AE27" s="356"/>
      <c r="AF27" s="365"/>
      <c r="AG27" s="365"/>
      <c r="AH27" s="365"/>
      <c r="AI27" s="365"/>
      <c r="AJ27" s="365"/>
      <c r="AK27" s="365"/>
      <c r="AL27" s="365"/>
      <c r="AM27" s="365"/>
      <c r="AN27" s="365"/>
      <c r="AO27" s="365"/>
      <c r="AP27" s="365"/>
      <c r="AQ27" s="365"/>
      <c r="AR27" s="358"/>
      <c r="AS27" s="358"/>
      <c r="AT27" s="359"/>
      <c r="AU27" s="359"/>
      <c r="AV27" s="359"/>
      <c r="AW27" s="359"/>
      <c r="AX27" s="359"/>
      <c r="AY27" s="359"/>
      <c r="AZ27" s="359"/>
      <c r="BA27" s="359"/>
      <c r="BB27" s="364"/>
      <c r="BC27" s="364"/>
      <c r="BD27" s="355"/>
      <c r="BE27" s="355"/>
    </row>
    <row r="28" spans="1:57" ht="56.25" x14ac:dyDescent="0.2">
      <c r="A28" s="341">
        <v>17</v>
      </c>
      <c r="B28" s="342">
        <v>1</v>
      </c>
      <c r="C28" s="368"/>
      <c r="D28" s="370" t="s">
        <v>60</v>
      </c>
      <c r="E28" s="344" t="s">
        <v>49</v>
      </c>
      <c r="F28" s="371"/>
      <c r="G28" s="371"/>
      <c r="H28" s="372"/>
      <c r="I28" s="372"/>
      <c r="J28" s="373"/>
      <c r="K28" s="348"/>
      <c r="L28" s="348"/>
      <c r="M28" s="348"/>
      <c r="N28" s="348"/>
      <c r="O28" s="348"/>
      <c r="P28" s="349"/>
      <c r="Q28" s="349"/>
      <c r="R28" s="367"/>
      <c r="S28" s="495"/>
      <c r="T28" s="362">
        <v>17</v>
      </c>
      <c r="U28" s="374" t="s">
        <v>60</v>
      </c>
      <c r="V28" s="363" t="s">
        <v>49</v>
      </c>
      <c r="W28" s="371"/>
      <c r="X28" s="371"/>
      <c r="Y28" s="372"/>
      <c r="Z28" s="372"/>
      <c r="AA28" s="373"/>
      <c r="AB28" s="364"/>
      <c r="AC28" s="355"/>
      <c r="AD28" s="355"/>
      <c r="AE28" s="356"/>
      <c r="AF28" s="365"/>
      <c r="AG28" s="365"/>
      <c r="AH28" s="365"/>
      <c r="AI28" s="365"/>
      <c r="AJ28" s="365"/>
      <c r="AK28" s="365"/>
      <c r="AL28" s="365"/>
      <c r="AM28" s="365"/>
      <c r="AN28" s="365"/>
      <c r="AO28" s="365"/>
      <c r="AP28" s="365"/>
      <c r="AQ28" s="365"/>
      <c r="AR28" s="358"/>
      <c r="AS28" s="358"/>
      <c r="AT28" s="359"/>
      <c r="AU28" s="359"/>
      <c r="AV28" s="359"/>
      <c r="AW28" s="359"/>
      <c r="AX28" s="359"/>
      <c r="AY28" s="359"/>
      <c r="AZ28" s="359"/>
      <c r="BA28" s="359"/>
      <c r="BB28" s="364"/>
      <c r="BC28" s="364"/>
      <c r="BD28" s="355"/>
      <c r="BE28" s="355"/>
    </row>
    <row r="29" spans="1:57" x14ac:dyDescent="0.2">
      <c r="A29" s="341">
        <v>18</v>
      </c>
      <c r="B29" s="342">
        <v>1</v>
      </c>
      <c r="C29" s="368"/>
      <c r="D29" s="370"/>
      <c r="E29" s="344" t="s">
        <v>50</v>
      </c>
      <c r="F29" s="371"/>
      <c r="G29" s="371"/>
      <c r="H29" s="372"/>
      <c r="I29" s="372"/>
      <c r="J29" s="373"/>
      <c r="K29" s="348"/>
      <c r="L29" s="348"/>
      <c r="M29" s="348"/>
      <c r="N29" s="348"/>
      <c r="O29" s="348"/>
      <c r="P29" s="349"/>
      <c r="Q29" s="349"/>
      <c r="R29" s="367"/>
      <c r="S29" s="495"/>
      <c r="T29" s="362">
        <v>18</v>
      </c>
      <c r="U29" s="374"/>
      <c r="V29" s="363" t="s">
        <v>50</v>
      </c>
      <c r="W29" s="371"/>
      <c r="X29" s="371"/>
      <c r="Y29" s="372"/>
      <c r="Z29" s="372"/>
      <c r="AA29" s="373"/>
      <c r="AB29" s="364"/>
      <c r="AC29" s="355"/>
      <c r="AD29" s="355"/>
      <c r="AE29" s="356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58"/>
      <c r="AS29" s="358"/>
      <c r="AT29" s="359"/>
      <c r="AU29" s="359"/>
      <c r="AV29" s="359"/>
      <c r="AW29" s="359"/>
      <c r="AX29" s="359"/>
      <c r="AY29" s="359"/>
      <c r="AZ29" s="359"/>
      <c r="BA29" s="359"/>
      <c r="BB29" s="364"/>
      <c r="BC29" s="364"/>
      <c r="BD29" s="355"/>
      <c r="BE29" s="355"/>
    </row>
    <row r="30" spans="1:57" ht="56.25" x14ac:dyDescent="0.2">
      <c r="A30" s="341">
        <v>19</v>
      </c>
      <c r="B30" s="342">
        <v>1</v>
      </c>
      <c r="C30" s="368"/>
      <c r="D30" s="370" t="s">
        <v>61</v>
      </c>
      <c r="E30" s="344" t="s">
        <v>49</v>
      </c>
      <c r="F30" s="371"/>
      <c r="G30" s="371"/>
      <c r="H30" s="372"/>
      <c r="I30" s="372"/>
      <c r="J30" s="373"/>
      <c r="K30" s="348"/>
      <c r="L30" s="348"/>
      <c r="M30" s="348"/>
      <c r="N30" s="348"/>
      <c r="O30" s="348"/>
      <c r="P30" s="349"/>
      <c r="Q30" s="349"/>
      <c r="R30" s="367"/>
      <c r="S30" s="495"/>
      <c r="T30" s="362">
        <v>19</v>
      </c>
      <c r="U30" s="374" t="s">
        <v>61</v>
      </c>
      <c r="V30" s="363" t="s">
        <v>49</v>
      </c>
      <c r="W30" s="371"/>
      <c r="X30" s="371"/>
      <c r="Y30" s="372"/>
      <c r="Z30" s="372"/>
      <c r="AA30" s="373"/>
      <c r="AB30" s="364"/>
      <c r="AC30" s="355"/>
      <c r="AD30" s="355"/>
      <c r="AE30" s="356"/>
      <c r="AF30" s="381"/>
      <c r="AG30" s="381"/>
      <c r="AH30" s="381"/>
      <c r="AI30" s="381"/>
      <c r="AJ30" s="381"/>
      <c r="AK30" s="381"/>
      <c r="AL30" s="381"/>
      <c r="AM30" s="381"/>
      <c r="AN30" s="381"/>
      <c r="AO30" s="381"/>
      <c r="AP30" s="381"/>
      <c r="AQ30" s="381"/>
      <c r="AR30" s="358"/>
      <c r="AS30" s="358"/>
      <c r="AT30" s="359"/>
      <c r="AU30" s="359"/>
      <c r="AV30" s="359"/>
      <c r="AW30" s="359"/>
      <c r="AX30" s="359"/>
      <c r="AY30" s="359"/>
      <c r="AZ30" s="359"/>
      <c r="BA30" s="359"/>
      <c r="BB30" s="382"/>
      <c r="BC30" s="382"/>
      <c r="BD30" s="355"/>
      <c r="BE30" s="355"/>
    </row>
    <row r="31" spans="1:57" x14ac:dyDescent="0.2">
      <c r="A31" s="341">
        <v>20</v>
      </c>
      <c r="B31" s="342">
        <v>1</v>
      </c>
      <c r="C31" s="376"/>
      <c r="D31" s="370"/>
      <c r="E31" s="344" t="s">
        <v>50</v>
      </c>
      <c r="F31" s="371"/>
      <c r="G31" s="371"/>
      <c r="H31" s="372"/>
      <c r="I31" s="372"/>
      <c r="J31" s="373"/>
      <c r="K31" s="348"/>
      <c r="L31" s="348"/>
      <c r="M31" s="348"/>
      <c r="N31" s="348"/>
      <c r="O31" s="348"/>
      <c r="P31" s="349"/>
      <c r="Q31" s="349"/>
      <c r="R31" s="367"/>
      <c r="S31" s="495"/>
      <c r="T31" s="362">
        <v>20</v>
      </c>
      <c r="U31" s="374"/>
      <c r="V31" s="363" t="s">
        <v>50</v>
      </c>
      <c r="W31" s="371"/>
      <c r="X31" s="371"/>
      <c r="Y31" s="372"/>
      <c r="Z31" s="372"/>
      <c r="AA31" s="373"/>
      <c r="AB31" s="364"/>
      <c r="AC31" s="355"/>
      <c r="AD31" s="355"/>
      <c r="AE31" s="356"/>
      <c r="AF31" s="381"/>
      <c r="AG31" s="381"/>
      <c r="AH31" s="381"/>
      <c r="AI31" s="381"/>
      <c r="AJ31" s="381"/>
      <c r="AK31" s="381"/>
      <c r="AL31" s="381"/>
      <c r="AM31" s="381"/>
      <c r="AN31" s="381"/>
      <c r="AO31" s="381"/>
      <c r="AP31" s="381"/>
      <c r="AQ31" s="381"/>
      <c r="AR31" s="358"/>
      <c r="AS31" s="358"/>
      <c r="AT31" s="359"/>
      <c r="AU31" s="359"/>
      <c r="AV31" s="359"/>
      <c r="AW31" s="359"/>
      <c r="AX31" s="359"/>
      <c r="AY31" s="359"/>
      <c r="AZ31" s="359"/>
      <c r="BA31" s="359"/>
      <c r="BB31" s="382"/>
      <c r="BC31" s="382"/>
      <c r="BD31" s="355"/>
      <c r="BE31" s="355"/>
    </row>
    <row r="32" spans="1:57" ht="78.75" x14ac:dyDescent="0.2">
      <c r="A32" s="341">
        <v>21</v>
      </c>
      <c r="B32" s="342">
        <v>1</v>
      </c>
      <c r="C32" s="368"/>
      <c r="D32" s="370" t="s">
        <v>183</v>
      </c>
      <c r="E32" s="344" t="s">
        <v>49</v>
      </c>
      <c r="F32" s="383"/>
      <c r="G32" s="383"/>
      <c r="H32" s="359"/>
      <c r="I32" s="359"/>
      <c r="J32" s="384"/>
      <c r="K32" s="348"/>
      <c r="L32" s="348"/>
      <c r="M32" s="348"/>
      <c r="N32" s="348"/>
      <c r="O32" s="348"/>
      <c r="P32" s="349"/>
      <c r="Q32" s="349"/>
      <c r="R32" s="367"/>
      <c r="S32" s="495"/>
      <c r="T32" s="362">
        <v>21</v>
      </c>
      <c r="U32" s="374" t="s">
        <v>183</v>
      </c>
      <c r="V32" s="363" t="s">
        <v>49</v>
      </c>
      <c r="W32" s="383"/>
      <c r="X32" s="383"/>
      <c r="Y32" s="359"/>
      <c r="Z32" s="359"/>
      <c r="AA32" s="384"/>
      <c r="AB32" s="382"/>
      <c r="AC32" s="355"/>
      <c r="AD32" s="355"/>
      <c r="AE32" s="356"/>
      <c r="AF32" s="381"/>
      <c r="AG32" s="381"/>
      <c r="AH32" s="381"/>
      <c r="AI32" s="381"/>
      <c r="AJ32" s="381"/>
      <c r="AK32" s="381"/>
      <c r="AL32" s="381"/>
      <c r="AM32" s="381"/>
      <c r="AN32" s="381"/>
      <c r="AO32" s="381"/>
      <c r="AP32" s="381"/>
      <c r="AQ32" s="381"/>
      <c r="AR32" s="358"/>
      <c r="AS32" s="358"/>
      <c r="AT32" s="359"/>
      <c r="AU32" s="359"/>
      <c r="AV32" s="359"/>
      <c r="AW32" s="359"/>
      <c r="AX32" s="359"/>
      <c r="AY32" s="359"/>
      <c r="AZ32" s="359"/>
      <c r="BA32" s="359"/>
      <c r="BB32" s="382"/>
      <c r="BC32" s="382"/>
      <c r="BD32" s="355"/>
      <c r="BE32" s="355"/>
    </row>
    <row r="33" spans="1:57" x14ac:dyDescent="0.2">
      <c r="A33" s="341">
        <v>22</v>
      </c>
      <c r="B33" s="342">
        <v>1</v>
      </c>
      <c r="C33" s="368"/>
      <c r="D33" s="370"/>
      <c r="E33" s="344" t="s">
        <v>50</v>
      </c>
      <c r="F33" s="383"/>
      <c r="G33" s="383"/>
      <c r="H33" s="359"/>
      <c r="I33" s="359"/>
      <c r="J33" s="384"/>
      <c r="K33" s="348"/>
      <c r="L33" s="348"/>
      <c r="M33" s="348"/>
      <c r="N33" s="348"/>
      <c r="O33" s="348"/>
      <c r="P33" s="349"/>
      <c r="Q33" s="349"/>
      <c r="R33" s="367"/>
      <c r="S33" s="495"/>
      <c r="T33" s="362">
        <v>22</v>
      </c>
      <c r="U33" s="374"/>
      <c r="V33" s="363" t="s">
        <v>50</v>
      </c>
      <c r="W33" s="383"/>
      <c r="X33" s="383"/>
      <c r="Y33" s="359"/>
      <c r="Z33" s="359"/>
      <c r="AA33" s="384"/>
      <c r="AB33" s="382"/>
      <c r="AC33" s="355"/>
      <c r="AD33" s="355"/>
      <c r="AE33" s="356"/>
      <c r="AF33" s="381"/>
      <c r="AG33" s="381"/>
      <c r="AH33" s="381"/>
      <c r="AI33" s="381"/>
      <c r="AJ33" s="381"/>
      <c r="AK33" s="381"/>
      <c r="AL33" s="381"/>
      <c r="AM33" s="381"/>
      <c r="AN33" s="381"/>
      <c r="AO33" s="381"/>
      <c r="AP33" s="381"/>
      <c r="AQ33" s="381"/>
      <c r="AR33" s="358"/>
      <c r="AS33" s="358"/>
      <c r="AT33" s="359"/>
      <c r="AU33" s="359"/>
      <c r="AV33" s="359"/>
      <c r="AW33" s="359"/>
      <c r="AX33" s="359"/>
      <c r="AY33" s="359"/>
      <c r="AZ33" s="359"/>
      <c r="BA33" s="359"/>
      <c r="BB33" s="382"/>
      <c r="BC33" s="382"/>
      <c r="BD33" s="355"/>
      <c r="BE33" s="355"/>
    </row>
    <row r="34" spans="1:57" ht="33.75" x14ac:dyDescent="0.2">
      <c r="A34" s="341">
        <v>23</v>
      </c>
      <c r="B34" s="385"/>
      <c r="C34" s="379"/>
      <c r="D34" s="386" t="s">
        <v>63</v>
      </c>
      <c r="E34" s="344"/>
      <c r="F34" s="387"/>
      <c r="G34" s="387"/>
      <c r="H34" s="388"/>
      <c r="I34" s="388"/>
      <c r="J34" s="389"/>
      <c r="K34" s="388"/>
      <c r="L34" s="388"/>
      <c r="M34" s="388"/>
      <c r="N34" s="388"/>
      <c r="O34" s="388"/>
      <c r="P34" s="388"/>
      <c r="Q34" s="388"/>
      <c r="R34" s="367"/>
      <c r="S34" s="495"/>
      <c r="T34" s="362">
        <v>23</v>
      </c>
      <c r="U34" s="390" t="s">
        <v>63</v>
      </c>
      <c r="V34" s="388"/>
      <c r="W34" s="387"/>
      <c r="X34" s="387"/>
      <c r="Y34" s="388"/>
      <c r="Z34" s="388"/>
      <c r="AA34" s="389"/>
      <c r="AB34" s="388"/>
      <c r="AC34" s="388"/>
      <c r="AD34" s="388"/>
      <c r="AE34" s="388"/>
      <c r="AF34" s="388"/>
      <c r="AG34" s="388"/>
      <c r="AH34" s="388"/>
      <c r="AI34" s="388"/>
      <c r="AJ34" s="388"/>
      <c r="AK34" s="388"/>
      <c r="AL34" s="388"/>
      <c r="AM34" s="388"/>
      <c r="AN34" s="388"/>
      <c r="AO34" s="388"/>
      <c r="AP34" s="388"/>
      <c r="AQ34" s="388"/>
      <c r="AR34" s="391"/>
      <c r="AS34" s="391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</row>
    <row r="35" spans="1:57" ht="123.75" x14ac:dyDescent="0.2">
      <c r="A35" s="341">
        <v>24</v>
      </c>
      <c r="B35" s="342">
        <v>0.66</v>
      </c>
      <c r="C35" s="379"/>
      <c r="D35" s="392" t="s">
        <v>64</v>
      </c>
      <c r="E35" s="344" t="s">
        <v>49</v>
      </c>
      <c r="F35" s="383">
        <v>50</v>
      </c>
      <c r="G35" s="383">
        <v>50</v>
      </c>
      <c r="H35" s="359">
        <f>G35*100/F35</f>
        <v>100</v>
      </c>
      <c r="I35" s="359">
        <v>1</v>
      </c>
      <c r="J35" s="384">
        <f>I35*G35</f>
        <v>50</v>
      </c>
      <c r="K35" s="348">
        <f>J35*B35</f>
        <v>33</v>
      </c>
      <c r="L35" s="348">
        <f>B35*7960</f>
        <v>5253.6</v>
      </c>
      <c r="M35" s="348">
        <f>L35*J35</f>
        <v>262680</v>
      </c>
      <c r="N35" s="348"/>
      <c r="O35" s="348"/>
      <c r="P35" s="349">
        <f>K35+N35</f>
        <v>33</v>
      </c>
      <c r="Q35" s="349">
        <f>M35+P35</f>
        <v>262713</v>
      </c>
      <c r="R35" s="367"/>
      <c r="S35" s="495"/>
      <c r="T35" s="362">
        <v>24</v>
      </c>
      <c r="U35" s="393" t="s">
        <v>64</v>
      </c>
      <c r="V35" s="363"/>
      <c r="W35" s="383">
        <v>50</v>
      </c>
      <c r="X35" s="383">
        <v>50</v>
      </c>
      <c r="Y35" s="359">
        <v>100</v>
      </c>
      <c r="Z35" s="359">
        <v>1</v>
      </c>
      <c r="AA35" s="384">
        <v>50</v>
      </c>
      <c r="AB35" s="382"/>
      <c r="AC35" s="355">
        <f>AF35+AH35+AJ35+AL35+AN35+AP35+AR35+AT35+AV35+AX35+AZ35+BB35</f>
        <v>50</v>
      </c>
      <c r="AD35" s="355">
        <f>AG35+AI35+AK35+AM35+AO35+AQ35+AS35+AU35+AW35+AY35+BA35+BC35</f>
        <v>0</v>
      </c>
      <c r="AE35" s="356">
        <f>AD35*100/AC35</f>
        <v>0</v>
      </c>
      <c r="AF35" s="381"/>
      <c r="AG35" s="381"/>
      <c r="AH35" s="381"/>
      <c r="AI35" s="381"/>
      <c r="AJ35" s="381"/>
      <c r="AK35" s="381"/>
      <c r="AL35" s="381"/>
      <c r="AM35" s="381"/>
      <c r="AN35" s="381"/>
      <c r="AO35" s="381"/>
      <c r="AP35" s="381"/>
      <c r="AQ35" s="381"/>
      <c r="AR35" s="358"/>
      <c r="AS35" s="358"/>
      <c r="AT35" s="359">
        <v>50</v>
      </c>
      <c r="AU35" s="359"/>
      <c r="AV35" s="359"/>
      <c r="AW35" s="359"/>
      <c r="AX35" s="359"/>
      <c r="AY35" s="359"/>
      <c r="AZ35" s="359"/>
      <c r="BA35" s="359"/>
      <c r="BB35" s="382"/>
      <c r="BC35" s="382"/>
      <c r="BD35" s="355">
        <f>AF35+AH35+AJ35+AL35+AN35+AP35+AR35+AT35+AV35+AX35+AZ35</f>
        <v>50</v>
      </c>
      <c r="BE35" s="355">
        <f>AG35+AI35+AK35+AM35+AO35+AQ35+AS35+AU35+AW35+AY35+BA35+BC35</f>
        <v>0</v>
      </c>
    </row>
    <row r="36" spans="1:57" x14ac:dyDescent="0.2">
      <c r="A36" s="341">
        <v>25</v>
      </c>
      <c r="B36" s="342">
        <v>0.66</v>
      </c>
      <c r="C36" s="379"/>
      <c r="D36" s="392"/>
      <c r="E36" s="344" t="s">
        <v>50</v>
      </c>
      <c r="F36" s="383">
        <v>5</v>
      </c>
      <c r="G36" s="383">
        <v>5</v>
      </c>
      <c r="H36" s="359">
        <f>G36*100/F36</f>
        <v>100</v>
      </c>
      <c r="I36" s="359">
        <v>1</v>
      </c>
      <c r="J36" s="384">
        <f>I36*G36</f>
        <v>5</v>
      </c>
      <c r="K36" s="348">
        <f>J36*B36</f>
        <v>3.3000000000000003</v>
      </c>
      <c r="L36" s="348">
        <f>B36*7960</f>
        <v>5253.6</v>
      </c>
      <c r="M36" s="348">
        <f>L36*J36</f>
        <v>26268</v>
      </c>
      <c r="N36" s="348"/>
      <c r="O36" s="348"/>
      <c r="P36" s="349">
        <f>K36+N36</f>
        <v>3.3000000000000003</v>
      </c>
      <c r="Q36" s="349">
        <f>M36+P36</f>
        <v>26271.3</v>
      </c>
      <c r="R36" s="367"/>
      <c r="S36" s="495"/>
      <c r="T36" s="362">
        <v>25</v>
      </c>
      <c r="U36" s="393"/>
      <c r="V36" s="363"/>
      <c r="W36" s="383">
        <v>5</v>
      </c>
      <c r="X36" s="383">
        <v>5</v>
      </c>
      <c r="Y36" s="359">
        <v>100</v>
      </c>
      <c r="Z36" s="359">
        <v>1</v>
      </c>
      <c r="AA36" s="384">
        <v>5</v>
      </c>
      <c r="AB36" s="382"/>
      <c r="AC36" s="355">
        <f>AF36+AH36+AJ36+AL36+AN36+AP36+AR36+AT36+AV36+AX36+AZ36+BB36</f>
        <v>5</v>
      </c>
      <c r="AD36" s="355">
        <f>AG36+AI36+AK36+AM36+AO36+AQ36+AS36+AU36+AW36+AY36+BA36+BC36</f>
        <v>0</v>
      </c>
      <c r="AE36" s="356">
        <f>AD36*100/AC36</f>
        <v>0</v>
      </c>
      <c r="AF36" s="381"/>
      <c r="AG36" s="381"/>
      <c r="AH36" s="381"/>
      <c r="AI36" s="381"/>
      <c r="AJ36" s="381"/>
      <c r="AK36" s="381"/>
      <c r="AL36" s="381"/>
      <c r="AM36" s="381"/>
      <c r="AN36" s="381"/>
      <c r="AO36" s="381"/>
      <c r="AP36" s="381"/>
      <c r="AQ36" s="381"/>
      <c r="AR36" s="358"/>
      <c r="AS36" s="358"/>
      <c r="AT36" s="359">
        <v>5</v>
      </c>
      <c r="AU36" s="359"/>
      <c r="AV36" s="359"/>
      <c r="AW36" s="359"/>
      <c r="AX36" s="359"/>
      <c r="AY36" s="359"/>
      <c r="AZ36" s="359"/>
      <c r="BA36" s="359"/>
      <c r="BB36" s="382"/>
      <c r="BC36" s="382"/>
      <c r="BD36" s="355">
        <f>AF36+AH36+AJ36+AL36+AN36+AP36+AR36+AT36+AV36+AX36+AZ36</f>
        <v>5</v>
      </c>
      <c r="BE36" s="355">
        <f>AG36+AI36+AK36+AM36+AO36+AQ36+AS36+AU36+AW36+AY36+BA36+BC36</f>
        <v>0</v>
      </c>
    </row>
    <row r="37" spans="1:57" ht="56.25" x14ac:dyDescent="0.2">
      <c r="A37" s="341">
        <v>26</v>
      </c>
      <c r="B37" s="342">
        <v>0.3</v>
      </c>
      <c r="C37" s="368"/>
      <c r="D37" s="370" t="s">
        <v>65</v>
      </c>
      <c r="E37" s="344" t="s">
        <v>184</v>
      </c>
      <c r="F37" s="394"/>
      <c r="G37" s="394"/>
      <c r="H37" s="395"/>
      <c r="I37" s="395"/>
      <c r="J37" s="396"/>
      <c r="K37" s="397"/>
      <c r="L37" s="397"/>
      <c r="M37" s="397"/>
      <c r="N37" s="397"/>
      <c r="O37" s="397"/>
      <c r="P37" s="398"/>
      <c r="Q37" s="398"/>
      <c r="R37" s="367"/>
      <c r="S37" s="495"/>
      <c r="T37" s="362">
        <v>26</v>
      </c>
      <c r="U37" s="399" t="s">
        <v>65</v>
      </c>
      <c r="V37" s="363" t="s">
        <v>184</v>
      </c>
      <c r="W37" s="394"/>
      <c r="X37" s="394"/>
      <c r="Y37" s="395"/>
      <c r="Z37" s="395"/>
      <c r="AA37" s="396"/>
      <c r="AB37" s="364"/>
      <c r="AC37" s="355"/>
      <c r="AD37" s="355"/>
      <c r="AE37" s="356"/>
      <c r="AF37" s="365"/>
      <c r="AG37" s="365"/>
      <c r="AH37" s="365"/>
      <c r="AI37" s="365"/>
      <c r="AJ37" s="365"/>
      <c r="AK37" s="365"/>
      <c r="AL37" s="365"/>
      <c r="AM37" s="365"/>
      <c r="AN37" s="365"/>
      <c r="AO37" s="365"/>
      <c r="AP37" s="365"/>
      <c r="AQ37" s="365"/>
      <c r="AR37" s="358"/>
      <c r="AS37" s="358"/>
      <c r="AT37" s="359"/>
      <c r="AU37" s="359"/>
      <c r="AV37" s="359"/>
      <c r="AW37" s="359"/>
      <c r="AX37" s="359"/>
      <c r="AY37" s="359"/>
      <c r="AZ37" s="359"/>
      <c r="BA37" s="359"/>
      <c r="BB37" s="364"/>
      <c r="BC37" s="364"/>
      <c r="BD37" s="355"/>
      <c r="BE37" s="355"/>
    </row>
    <row r="38" spans="1:57" ht="45" x14ac:dyDescent="0.2">
      <c r="A38" s="341">
        <v>27</v>
      </c>
      <c r="B38" s="342">
        <v>0.25</v>
      </c>
      <c r="C38" s="368"/>
      <c r="D38" s="370" t="s">
        <v>67</v>
      </c>
      <c r="E38" s="344" t="s">
        <v>184</v>
      </c>
      <c r="F38" s="394"/>
      <c r="G38" s="394"/>
      <c r="H38" s="395"/>
      <c r="I38" s="395"/>
      <c r="J38" s="396"/>
      <c r="K38" s="397"/>
      <c r="L38" s="397"/>
      <c r="M38" s="397"/>
      <c r="N38" s="397"/>
      <c r="O38" s="397"/>
      <c r="P38" s="398"/>
      <c r="Q38" s="398"/>
      <c r="R38" s="367"/>
      <c r="S38" s="495"/>
      <c r="T38" s="362">
        <v>27</v>
      </c>
      <c r="U38" s="399" t="s">
        <v>67</v>
      </c>
      <c r="V38" s="363" t="s">
        <v>184</v>
      </c>
      <c r="W38" s="394"/>
      <c r="X38" s="394"/>
      <c r="Y38" s="395"/>
      <c r="Z38" s="395"/>
      <c r="AA38" s="396"/>
      <c r="AB38" s="364"/>
      <c r="AC38" s="355"/>
      <c r="AD38" s="355"/>
      <c r="AE38" s="356"/>
      <c r="AF38" s="365"/>
      <c r="AG38" s="365"/>
      <c r="AH38" s="365"/>
      <c r="AI38" s="365"/>
      <c r="AJ38" s="365"/>
      <c r="AK38" s="365"/>
      <c r="AL38" s="365"/>
      <c r="AM38" s="365"/>
      <c r="AN38" s="365"/>
      <c r="AO38" s="365"/>
      <c r="AP38" s="365"/>
      <c r="AQ38" s="365"/>
      <c r="AR38" s="358"/>
      <c r="AS38" s="358"/>
      <c r="AT38" s="359"/>
      <c r="AU38" s="359"/>
      <c r="AV38" s="359"/>
      <c r="AW38" s="359"/>
      <c r="AX38" s="359"/>
      <c r="AY38" s="359"/>
      <c r="AZ38" s="359"/>
      <c r="BA38" s="359"/>
      <c r="BB38" s="364"/>
      <c r="BC38" s="364"/>
      <c r="BD38" s="355"/>
      <c r="BE38" s="355"/>
    </row>
    <row r="39" spans="1:57" ht="33.75" x14ac:dyDescent="0.2">
      <c r="A39" s="341">
        <v>28</v>
      </c>
      <c r="B39" s="342">
        <v>2</v>
      </c>
      <c r="C39" s="379"/>
      <c r="D39" s="370" t="s">
        <v>68</v>
      </c>
      <c r="E39" s="344" t="s">
        <v>49</v>
      </c>
      <c r="F39" s="394"/>
      <c r="G39" s="394"/>
      <c r="H39" s="395"/>
      <c r="I39" s="395"/>
      <c r="J39" s="396"/>
      <c r="K39" s="397"/>
      <c r="L39" s="397"/>
      <c r="M39" s="397"/>
      <c r="N39" s="397"/>
      <c r="O39" s="397"/>
      <c r="P39" s="398"/>
      <c r="Q39" s="398"/>
      <c r="R39" s="367"/>
      <c r="S39" s="495"/>
      <c r="T39" s="362">
        <v>28</v>
      </c>
      <c r="U39" s="374" t="s">
        <v>68</v>
      </c>
      <c r="V39" s="363" t="s">
        <v>49</v>
      </c>
      <c r="W39" s="394"/>
      <c r="X39" s="394"/>
      <c r="Y39" s="395"/>
      <c r="Z39" s="395"/>
      <c r="AA39" s="396"/>
      <c r="AB39" s="364"/>
      <c r="AC39" s="355"/>
      <c r="AD39" s="355"/>
      <c r="AE39" s="356"/>
      <c r="AF39" s="365"/>
      <c r="AG39" s="365"/>
      <c r="AH39" s="365"/>
      <c r="AI39" s="365"/>
      <c r="AJ39" s="365"/>
      <c r="AK39" s="365"/>
      <c r="AL39" s="365"/>
      <c r="AM39" s="365"/>
      <c r="AN39" s="365"/>
      <c r="AO39" s="365"/>
      <c r="AP39" s="365"/>
      <c r="AQ39" s="365"/>
      <c r="AR39" s="358"/>
      <c r="AS39" s="358"/>
      <c r="AT39" s="359"/>
      <c r="AU39" s="359"/>
      <c r="AV39" s="359"/>
      <c r="AW39" s="359"/>
      <c r="AX39" s="359"/>
      <c r="AY39" s="359"/>
      <c r="AZ39" s="359"/>
      <c r="BA39" s="359"/>
      <c r="BB39" s="364"/>
      <c r="BC39" s="364"/>
      <c r="BD39" s="355"/>
      <c r="BE39" s="355"/>
    </row>
    <row r="40" spans="1:57" x14ac:dyDescent="0.2">
      <c r="A40" s="341">
        <v>29</v>
      </c>
      <c r="B40" s="342">
        <v>2</v>
      </c>
      <c r="C40" s="368"/>
      <c r="D40" s="370"/>
      <c r="E40" s="344" t="s">
        <v>50</v>
      </c>
      <c r="F40" s="394"/>
      <c r="G40" s="394"/>
      <c r="H40" s="395"/>
      <c r="I40" s="395"/>
      <c r="J40" s="396"/>
      <c r="K40" s="397"/>
      <c r="L40" s="397"/>
      <c r="M40" s="397"/>
      <c r="N40" s="397"/>
      <c r="O40" s="397"/>
      <c r="P40" s="398"/>
      <c r="Q40" s="398"/>
      <c r="R40" s="367"/>
      <c r="S40" s="495"/>
      <c r="T40" s="362">
        <v>29</v>
      </c>
      <c r="U40" s="374"/>
      <c r="V40" s="363" t="s">
        <v>50</v>
      </c>
      <c r="W40" s="394"/>
      <c r="X40" s="394"/>
      <c r="Y40" s="395"/>
      <c r="Z40" s="395"/>
      <c r="AA40" s="396"/>
      <c r="AB40" s="364"/>
      <c r="AC40" s="355"/>
      <c r="AD40" s="355"/>
      <c r="AE40" s="356"/>
      <c r="AF40" s="365"/>
      <c r="AG40" s="365"/>
      <c r="AH40" s="365"/>
      <c r="AI40" s="365"/>
      <c r="AJ40" s="365"/>
      <c r="AK40" s="365"/>
      <c r="AL40" s="365"/>
      <c r="AM40" s="365"/>
      <c r="AN40" s="365"/>
      <c r="AO40" s="365"/>
      <c r="AP40" s="365"/>
      <c r="AQ40" s="365"/>
      <c r="AR40" s="358"/>
      <c r="AS40" s="358"/>
      <c r="AT40" s="359"/>
      <c r="AU40" s="359"/>
      <c r="AV40" s="359"/>
      <c r="AW40" s="359"/>
      <c r="AX40" s="359"/>
      <c r="AY40" s="359"/>
      <c r="AZ40" s="359"/>
      <c r="BA40" s="359"/>
      <c r="BB40" s="364"/>
      <c r="BC40" s="364"/>
      <c r="BD40" s="355"/>
      <c r="BE40" s="355"/>
    </row>
    <row r="41" spans="1:57" ht="33.75" x14ac:dyDescent="0.2">
      <c r="A41" s="341">
        <v>30</v>
      </c>
      <c r="B41" s="342">
        <v>2</v>
      </c>
      <c r="C41" s="368"/>
      <c r="D41" s="409" t="s">
        <v>69</v>
      </c>
      <c r="E41" s="344" t="s">
        <v>49</v>
      </c>
      <c r="F41" s="394"/>
      <c r="G41" s="394"/>
      <c r="H41" s="395"/>
      <c r="I41" s="395"/>
      <c r="J41" s="396"/>
      <c r="K41" s="397"/>
      <c r="L41" s="397"/>
      <c r="M41" s="397"/>
      <c r="N41" s="397"/>
      <c r="O41" s="397"/>
      <c r="P41" s="398"/>
      <c r="Q41" s="398"/>
      <c r="R41" s="367"/>
      <c r="S41" s="495"/>
      <c r="T41" s="362">
        <v>30</v>
      </c>
      <c r="U41" s="374" t="s">
        <v>69</v>
      </c>
      <c r="V41" s="363" t="s">
        <v>49</v>
      </c>
      <c r="W41" s="394"/>
      <c r="X41" s="394"/>
      <c r="Y41" s="395"/>
      <c r="Z41" s="395"/>
      <c r="AA41" s="396"/>
      <c r="AB41" s="364"/>
      <c r="AC41" s="355"/>
      <c r="AD41" s="355"/>
      <c r="AE41" s="356"/>
      <c r="AF41" s="365"/>
      <c r="AG41" s="365"/>
      <c r="AH41" s="365"/>
      <c r="AI41" s="365"/>
      <c r="AJ41" s="365"/>
      <c r="AK41" s="365"/>
      <c r="AL41" s="365"/>
      <c r="AM41" s="365"/>
      <c r="AN41" s="365"/>
      <c r="AO41" s="365"/>
      <c r="AP41" s="365"/>
      <c r="AQ41" s="365"/>
      <c r="AR41" s="358"/>
      <c r="AS41" s="358"/>
      <c r="AT41" s="359"/>
      <c r="AU41" s="359"/>
      <c r="AV41" s="359"/>
      <c r="AW41" s="359"/>
      <c r="AX41" s="359"/>
      <c r="AY41" s="359"/>
      <c r="AZ41" s="359"/>
      <c r="BA41" s="359"/>
      <c r="BB41" s="364"/>
      <c r="BC41" s="364"/>
      <c r="BD41" s="355"/>
      <c r="BE41" s="355"/>
    </row>
    <row r="42" spans="1:57" x14ac:dyDescent="0.2">
      <c r="A42" s="341">
        <v>31</v>
      </c>
      <c r="B42" s="342">
        <v>2</v>
      </c>
      <c r="C42" s="368"/>
      <c r="D42" s="409"/>
      <c r="E42" s="344" t="s">
        <v>50</v>
      </c>
      <c r="F42" s="394"/>
      <c r="G42" s="394"/>
      <c r="H42" s="395"/>
      <c r="I42" s="395"/>
      <c r="J42" s="396"/>
      <c r="K42" s="397"/>
      <c r="L42" s="397"/>
      <c r="M42" s="397"/>
      <c r="N42" s="397"/>
      <c r="O42" s="397"/>
      <c r="P42" s="398"/>
      <c r="Q42" s="398"/>
      <c r="R42" s="367"/>
      <c r="S42" s="495"/>
      <c r="T42" s="362">
        <v>31</v>
      </c>
      <c r="U42" s="374"/>
      <c r="V42" s="363" t="s">
        <v>50</v>
      </c>
      <c r="W42" s="394"/>
      <c r="X42" s="394"/>
      <c r="Y42" s="395"/>
      <c r="Z42" s="395"/>
      <c r="AA42" s="396"/>
      <c r="AB42" s="364"/>
      <c r="AC42" s="355"/>
      <c r="AD42" s="355"/>
      <c r="AE42" s="356"/>
      <c r="AF42" s="365"/>
      <c r="AG42" s="365"/>
      <c r="AH42" s="365"/>
      <c r="AI42" s="365"/>
      <c r="AJ42" s="365"/>
      <c r="AK42" s="365"/>
      <c r="AL42" s="365"/>
      <c r="AM42" s="365"/>
      <c r="AN42" s="365"/>
      <c r="AO42" s="365"/>
      <c r="AP42" s="365"/>
      <c r="AQ42" s="365"/>
      <c r="AR42" s="358"/>
      <c r="AS42" s="358"/>
      <c r="AT42" s="359"/>
      <c r="AU42" s="359"/>
      <c r="AV42" s="359"/>
      <c r="AW42" s="359"/>
      <c r="AX42" s="359"/>
      <c r="AY42" s="359"/>
      <c r="AZ42" s="359"/>
      <c r="BA42" s="359"/>
      <c r="BB42" s="364"/>
      <c r="BC42" s="364"/>
      <c r="BD42" s="355"/>
      <c r="BE42" s="355"/>
    </row>
    <row r="43" spans="1:57" ht="67.5" x14ac:dyDescent="0.2">
      <c r="A43" s="341">
        <v>32</v>
      </c>
      <c r="B43" s="342">
        <v>1</v>
      </c>
      <c r="C43" s="368"/>
      <c r="D43" s="370" t="s">
        <v>70</v>
      </c>
      <c r="E43" s="344" t="s">
        <v>49</v>
      </c>
      <c r="F43" s="383"/>
      <c r="G43" s="383"/>
      <c r="H43" s="359"/>
      <c r="I43" s="359"/>
      <c r="J43" s="384"/>
      <c r="K43" s="348"/>
      <c r="L43" s="348"/>
      <c r="M43" s="348"/>
      <c r="N43" s="348"/>
      <c r="O43" s="348"/>
      <c r="P43" s="349"/>
      <c r="Q43" s="349"/>
      <c r="R43" s="367"/>
      <c r="S43" s="495"/>
      <c r="T43" s="362">
        <v>32</v>
      </c>
      <c r="U43" s="374" t="s">
        <v>70</v>
      </c>
      <c r="V43" s="363" t="s">
        <v>49</v>
      </c>
      <c r="W43" s="383"/>
      <c r="X43" s="383"/>
      <c r="Y43" s="359"/>
      <c r="Z43" s="359"/>
      <c r="AA43" s="384"/>
      <c r="AB43" s="364"/>
      <c r="AC43" s="355"/>
      <c r="AD43" s="355"/>
      <c r="AE43" s="356"/>
      <c r="AF43" s="365"/>
      <c r="AG43" s="365"/>
      <c r="AH43" s="365"/>
      <c r="AI43" s="365"/>
      <c r="AJ43" s="365"/>
      <c r="AK43" s="365"/>
      <c r="AL43" s="365"/>
      <c r="AM43" s="365"/>
      <c r="AN43" s="365"/>
      <c r="AO43" s="365"/>
      <c r="AP43" s="365"/>
      <c r="AQ43" s="365"/>
      <c r="AR43" s="358"/>
      <c r="AS43" s="358"/>
      <c r="AT43" s="359"/>
      <c r="AU43" s="359"/>
      <c r="AV43" s="359"/>
      <c r="AW43" s="359"/>
      <c r="AX43" s="359"/>
      <c r="AY43" s="359"/>
      <c r="AZ43" s="359"/>
      <c r="BA43" s="359"/>
      <c r="BB43" s="364"/>
      <c r="BC43" s="364"/>
      <c r="BD43" s="355"/>
      <c r="BE43" s="355"/>
    </row>
    <row r="44" spans="1:57" x14ac:dyDescent="0.2">
      <c r="A44" s="341">
        <v>33</v>
      </c>
      <c r="B44" s="342">
        <v>1</v>
      </c>
      <c r="C44" s="368"/>
      <c r="D44" s="370"/>
      <c r="E44" s="344" t="s">
        <v>50</v>
      </c>
      <c r="F44" s="383"/>
      <c r="G44" s="383"/>
      <c r="H44" s="359"/>
      <c r="I44" s="359"/>
      <c r="J44" s="384"/>
      <c r="K44" s="348"/>
      <c r="L44" s="348"/>
      <c r="M44" s="348"/>
      <c r="N44" s="348"/>
      <c r="O44" s="348"/>
      <c r="P44" s="349"/>
      <c r="Q44" s="349"/>
      <c r="R44" s="367"/>
      <c r="S44" s="495"/>
      <c r="T44" s="362">
        <v>33</v>
      </c>
      <c r="U44" s="374"/>
      <c r="V44" s="363" t="s">
        <v>50</v>
      </c>
      <c r="W44" s="383"/>
      <c r="X44" s="383"/>
      <c r="Y44" s="359"/>
      <c r="Z44" s="359"/>
      <c r="AA44" s="384"/>
      <c r="AB44" s="364"/>
      <c r="AC44" s="355"/>
      <c r="AD44" s="355"/>
      <c r="AE44" s="356"/>
      <c r="AF44" s="365"/>
      <c r="AG44" s="365"/>
      <c r="AH44" s="365"/>
      <c r="AI44" s="365"/>
      <c r="AJ44" s="365"/>
      <c r="AK44" s="365"/>
      <c r="AL44" s="365"/>
      <c r="AM44" s="365"/>
      <c r="AN44" s="365"/>
      <c r="AO44" s="365"/>
      <c r="AP44" s="365"/>
      <c r="AQ44" s="365"/>
      <c r="AR44" s="358"/>
      <c r="AS44" s="358"/>
      <c r="AT44" s="359"/>
      <c r="AU44" s="359"/>
      <c r="AV44" s="359"/>
      <c r="AW44" s="359"/>
      <c r="AX44" s="359"/>
      <c r="AY44" s="359"/>
      <c r="AZ44" s="359"/>
      <c r="BA44" s="359"/>
      <c r="BB44" s="364"/>
      <c r="BC44" s="364"/>
      <c r="BD44" s="355"/>
      <c r="BE44" s="355"/>
    </row>
    <row r="45" spans="1:57" ht="45" x14ac:dyDescent="0.2">
      <c r="A45" s="341">
        <v>34</v>
      </c>
      <c r="B45" s="342">
        <v>0.33</v>
      </c>
      <c r="C45" s="368"/>
      <c r="D45" s="370" t="s">
        <v>185</v>
      </c>
      <c r="E45" s="344" t="s">
        <v>49</v>
      </c>
      <c r="F45" s="383"/>
      <c r="G45" s="383"/>
      <c r="H45" s="359"/>
      <c r="I45" s="359"/>
      <c r="J45" s="384"/>
      <c r="K45" s="348"/>
      <c r="L45" s="348"/>
      <c r="M45" s="348"/>
      <c r="N45" s="348"/>
      <c r="O45" s="348"/>
      <c r="P45" s="349"/>
      <c r="Q45" s="349"/>
      <c r="R45" s="367"/>
      <c r="S45" s="495"/>
      <c r="T45" s="362">
        <v>34</v>
      </c>
      <c r="U45" s="374" t="s">
        <v>185</v>
      </c>
      <c r="V45" s="363" t="s">
        <v>49</v>
      </c>
      <c r="W45" s="383"/>
      <c r="X45" s="383"/>
      <c r="Y45" s="359"/>
      <c r="Z45" s="359"/>
      <c r="AA45" s="384"/>
      <c r="AB45" s="364"/>
      <c r="AC45" s="355"/>
      <c r="AD45" s="355"/>
      <c r="AE45" s="356"/>
      <c r="AF45" s="365"/>
      <c r="AG45" s="365"/>
      <c r="AH45" s="365"/>
      <c r="AI45" s="365"/>
      <c r="AJ45" s="365"/>
      <c r="AK45" s="365"/>
      <c r="AL45" s="365"/>
      <c r="AM45" s="365"/>
      <c r="AN45" s="365"/>
      <c r="AO45" s="365"/>
      <c r="AP45" s="365"/>
      <c r="AQ45" s="365"/>
      <c r="AR45" s="358"/>
      <c r="AS45" s="358"/>
      <c r="AT45" s="359"/>
      <c r="AU45" s="359"/>
      <c r="AV45" s="359"/>
      <c r="AW45" s="359"/>
      <c r="AX45" s="359"/>
      <c r="AY45" s="359"/>
      <c r="AZ45" s="359"/>
      <c r="BA45" s="359"/>
      <c r="BB45" s="365"/>
      <c r="BC45" s="364"/>
      <c r="BD45" s="355"/>
      <c r="BE45" s="355"/>
    </row>
    <row r="46" spans="1:57" x14ac:dyDescent="0.2">
      <c r="A46" s="341">
        <v>35</v>
      </c>
      <c r="B46" s="342">
        <v>0.33</v>
      </c>
      <c r="C46" s="368"/>
      <c r="D46" s="370"/>
      <c r="E46" s="344" t="s">
        <v>50</v>
      </c>
      <c r="F46" s="383"/>
      <c r="G46" s="383"/>
      <c r="H46" s="359"/>
      <c r="I46" s="359"/>
      <c r="J46" s="384"/>
      <c r="K46" s="348"/>
      <c r="L46" s="348"/>
      <c r="M46" s="348"/>
      <c r="N46" s="348"/>
      <c r="O46" s="348"/>
      <c r="P46" s="349"/>
      <c r="Q46" s="349"/>
      <c r="R46" s="367"/>
      <c r="S46" s="495"/>
      <c r="T46" s="362">
        <v>35</v>
      </c>
      <c r="U46" s="374"/>
      <c r="V46" s="363" t="s">
        <v>50</v>
      </c>
      <c r="W46" s="383"/>
      <c r="X46" s="383"/>
      <c r="Y46" s="359"/>
      <c r="Z46" s="359"/>
      <c r="AA46" s="384"/>
      <c r="AB46" s="364"/>
      <c r="AC46" s="355"/>
      <c r="AD46" s="355"/>
      <c r="AE46" s="356"/>
      <c r="AF46" s="365"/>
      <c r="AG46" s="365"/>
      <c r="AH46" s="365"/>
      <c r="AI46" s="365"/>
      <c r="AJ46" s="365"/>
      <c r="AK46" s="365"/>
      <c r="AL46" s="365"/>
      <c r="AM46" s="365"/>
      <c r="AN46" s="365"/>
      <c r="AO46" s="365"/>
      <c r="AP46" s="365"/>
      <c r="AQ46" s="365"/>
      <c r="AR46" s="358"/>
      <c r="AS46" s="358"/>
      <c r="AT46" s="359"/>
      <c r="AU46" s="359"/>
      <c r="AV46" s="359"/>
      <c r="AW46" s="359"/>
      <c r="AX46" s="359"/>
      <c r="AY46" s="359"/>
      <c r="AZ46" s="359"/>
      <c r="BA46" s="359"/>
      <c r="BB46" s="364"/>
      <c r="BC46" s="364"/>
      <c r="BD46" s="355"/>
      <c r="BE46" s="355"/>
    </row>
    <row r="47" spans="1:57" ht="56.25" x14ac:dyDescent="0.2">
      <c r="A47" s="341">
        <v>36</v>
      </c>
      <c r="B47" s="342">
        <v>4</v>
      </c>
      <c r="C47" s="368"/>
      <c r="D47" s="370" t="s">
        <v>72</v>
      </c>
      <c r="E47" s="344" t="s">
        <v>49</v>
      </c>
      <c r="F47" s="383">
        <v>7</v>
      </c>
      <c r="G47" s="383">
        <v>7</v>
      </c>
      <c r="H47" s="359">
        <f>G47*100/F47</f>
        <v>100</v>
      </c>
      <c r="I47" s="359">
        <v>8</v>
      </c>
      <c r="J47" s="400">
        <f>I47*G47</f>
        <v>56</v>
      </c>
      <c r="K47" s="348">
        <f>J47*B47</f>
        <v>224</v>
      </c>
      <c r="L47" s="348">
        <f>B47*7960</f>
        <v>31840</v>
      </c>
      <c r="M47" s="348">
        <f>L47*J47</f>
        <v>1783040</v>
      </c>
      <c r="N47" s="348"/>
      <c r="O47" s="348"/>
      <c r="P47" s="349">
        <f>K47+N47</f>
        <v>224</v>
      </c>
      <c r="Q47" s="349">
        <f>M47+P47</f>
        <v>1783264</v>
      </c>
      <c r="R47" s="367"/>
      <c r="S47" s="495"/>
      <c r="T47" s="362">
        <v>36</v>
      </c>
      <c r="U47" s="374" t="s">
        <v>72</v>
      </c>
      <c r="V47" s="363" t="s">
        <v>49</v>
      </c>
      <c r="W47" s="383">
        <v>7</v>
      </c>
      <c r="X47" s="383">
        <v>7</v>
      </c>
      <c r="Y47" s="359">
        <v>100</v>
      </c>
      <c r="Z47" s="359">
        <v>8</v>
      </c>
      <c r="AA47" s="400">
        <v>56</v>
      </c>
      <c r="AB47" s="364"/>
      <c r="AC47" s="355">
        <f>AF47+AH47+AJ47+AL47+AN47+AP47+AR47+AT47+AV47+AX47+AZ47+BB47</f>
        <v>56</v>
      </c>
      <c r="AD47" s="355">
        <f>AG47+AI47+AK47+AM47+AO47+AQ47+AS47+AU47+AW47+AY47+BA47+BC47</f>
        <v>0</v>
      </c>
      <c r="AE47" s="356">
        <f>AD47*100/AC47</f>
        <v>0</v>
      </c>
      <c r="AF47" s="365"/>
      <c r="AG47" s="365"/>
      <c r="AH47" s="365"/>
      <c r="AI47" s="365"/>
      <c r="AJ47" s="365"/>
      <c r="AK47" s="365"/>
      <c r="AL47" s="365"/>
      <c r="AM47" s="365"/>
      <c r="AN47" s="365"/>
      <c r="AO47" s="365"/>
      <c r="AP47" s="365"/>
      <c r="AQ47" s="365"/>
      <c r="AR47" s="358"/>
      <c r="AS47" s="358"/>
      <c r="AT47" s="359">
        <v>14</v>
      </c>
      <c r="AU47" s="359"/>
      <c r="AV47" s="359">
        <v>14</v>
      </c>
      <c r="AW47" s="359"/>
      <c r="AX47" s="359">
        <v>14</v>
      </c>
      <c r="AY47" s="359"/>
      <c r="AZ47" s="359">
        <v>14</v>
      </c>
      <c r="BA47" s="359"/>
      <c r="BB47" s="365"/>
      <c r="BC47" s="364"/>
      <c r="BD47" s="355">
        <f>AF47+AH47+AJ47+AL47+AN47+AP47+AR47+AT47+AV47+AX47+AZ47</f>
        <v>56</v>
      </c>
      <c r="BE47" s="355">
        <f>AG47+AI47+AK47+AM47+AO47+AQ47+AS47+AU47+AW47+AY47+BA47+BC47</f>
        <v>0</v>
      </c>
    </row>
    <row r="48" spans="1:57" x14ac:dyDescent="0.2">
      <c r="A48" s="341">
        <v>37</v>
      </c>
      <c r="B48" s="342">
        <v>4</v>
      </c>
      <c r="C48" s="368"/>
      <c r="D48" s="370"/>
      <c r="E48" s="344" t="s">
        <v>50</v>
      </c>
      <c r="F48" s="383">
        <v>1</v>
      </c>
      <c r="G48" s="383">
        <v>1</v>
      </c>
      <c r="H48" s="359">
        <f>G48*100/F48</f>
        <v>100</v>
      </c>
      <c r="I48" s="359">
        <v>4</v>
      </c>
      <c r="J48" s="400">
        <f>I48*G48</f>
        <v>4</v>
      </c>
      <c r="K48" s="348">
        <f>J48*B48</f>
        <v>16</v>
      </c>
      <c r="L48" s="348">
        <f>B48*7960</f>
        <v>31840</v>
      </c>
      <c r="M48" s="348">
        <f>L48*J48</f>
        <v>127360</v>
      </c>
      <c r="N48" s="348"/>
      <c r="O48" s="348"/>
      <c r="P48" s="349">
        <f>K48+N48</f>
        <v>16</v>
      </c>
      <c r="Q48" s="349">
        <f>M48+P48</f>
        <v>127376</v>
      </c>
      <c r="R48" s="367"/>
      <c r="S48" s="495"/>
      <c r="T48" s="362">
        <v>37</v>
      </c>
      <c r="U48" s="374"/>
      <c r="V48" s="363" t="s">
        <v>50</v>
      </c>
      <c r="W48" s="383">
        <v>1</v>
      </c>
      <c r="X48" s="383">
        <v>1</v>
      </c>
      <c r="Y48" s="359">
        <v>100</v>
      </c>
      <c r="Z48" s="359">
        <v>4</v>
      </c>
      <c r="AA48" s="400">
        <v>4</v>
      </c>
      <c r="AB48" s="364"/>
      <c r="AC48" s="355">
        <f>AF48+AH48+AJ48+AL48+AN48+AP48+AR48+AT48+AV48+AX48+AZ48+BB48</f>
        <v>4</v>
      </c>
      <c r="AD48" s="355">
        <f>AG48+AI48+AK48+AM48+AO48+AQ48+AS48+AU48+AW48+AY48+BA48+BC48</f>
        <v>0</v>
      </c>
      <c r="AE48" s="356">
        <f>AD48*100/AC48</f>
        <v>0</v>
      </c>
      <c r="AF48" s="365"/>
      <c r="AG48" s="365"/>
      <c r="AH48" s="365"/>
      <c r="AI48" s="365"/>
      <c r="AJ48" s="365"/>
      <c r="AK48" s="365"/>
      <c r="AL48" s="365"/>
      <c r="AM48" s="365"/>
      <c r="AN48" s="365"/>
      <c r="AO48" s="365"/>
      <c r="AP48" s="365"/>
      <c r="AQ48" s="365"/>
      <c r="AR48" s="358"/>
      <c r="AS48" s="358"/>
      <c r="AT48" s="359">
        <v>1</v>
      </c>
      <c r="AU48" s="359"/>
      <c r="AV48" s="359">
        <v>1</v>
      </c>
      <c r="AW48" s="359"/>
      <c r="AX48" s="359">
        <v>1</v>
      </c>
      <c r="AY48" s="359"/>
      <c r="AZ48" s="359">
        <v>1</v>
      </c>
      <c r="BA48" s="359"/>
      <c r="BB48" s="364"/>
      <c r="BC48" s="364"/>
      <c r="BD48" s="355">
        <f>AF48+AH48+AJ48+AL48+AN48+AP48+AR48+AT48+AV48+AX48+AZ48</f>
        <v>4</v>
      </c>
      <c r="BE48" s="355">
        <f>AG48+AI48+AK48+AM48+AO48+AQ48+AS48+AU48+AW48+AY48+BA48+BC48</f>
        <v>0</v>
      </c>
    </row>
    <row r="49" spans="1:57" ht="56.25" x14ac:dyDescent="0.2">
      <c r="A49" s="341">
        <v>38</v>
      </c>
      <c r="B49" s="342">
        <v>4</v>
      </c>
      <c r="C49" s="368"/>
      <c r="D49" s="370" t="s">
        <v>73</v>
      </c>
      <c r="E49" s="344" t="s">
        <v>49</v>
      </c>
      <c r="F49" s="394"/>
      <c r="G49" s="394"/>
      <c r="H49" s="395"/>
      <c r="I49" s="395"/>
      <c r="J49" s="396"/>
      <c r="K49" s="397"/>
      <c r="L49" s="397"/>
      <c r="M49" s="397"/>
      <c r="N49" s="397"/>
      <c r="O49" s="397"/>
      <c r="P49" s="398"/>
      <c r="Q49" s="398"/>
      <c r="R49" s="367"/>
      <c r="S49" s="495"/>
      <c r="T49" s="362">
        <v>38</v>
      </c>
      <c r="U49" s="374" t="s">
        <v>73</v>
      </c>
      <c r="V49" s="363" t="s">
        <v>49</v>
      </c>
      <c r="W49" s="394"/>
      <c r="X49" s="394"/>
      <c r="Y49" s="395"/>
      <c r="Z49" s="395"/>
      <c r="AA49" s="396"/>
      <c r="AB49" s="364"/>
      <c r="AC49" s="355"/>
      <c r="AD49" s="355"/>
      <c r="AE49" s="356"/>
      <c r="AF49" s="365"/>
      <c r="AG49" s="365"/>
      <c r="AH49" s="365"/>
      <c r="AI49" s="365"/>
      <c r="AJ49" s="365"/>
      <c r="AK49" s="365"/>
      <c r="AL49" s="365"/>
      <c r="AM49" s="365"/>
      <c r="AN49" s="365"/>
      <c r="AO49" s="365"/>
      <c r="AP49" s="365"/>
      <c r="AQ49" s="365"/>
      <c r="AR49" s="358"/>
      <c r="AS49" s="358"/>
      <c r="AT49" s="359"/>
      <c r="AU49" s="359"/>
      <c r="AV49" s="359"/>
      <c r="AW49" s="359"/>
      <c r="AX49" s="359"/>
      <c r="AY49" s="359"/>
      <c r="AZ49" s="359"/>
      <c r="BA49" s="359"/>
      <c r="BB49" s="365"/>
      <c r="BC49" s="364"/>
      <c r="BD49" s="355"/>
      <c r="BE49" s="355"/>
    </row>
    <row r="50" spans="1:57" x14ac:dyDescent="0.2">
      <c r="A50" s="341">
        <v>39</v>
      </c>
      <c r="B50" s="342">
        <v>4</v>
      </c>
      <c r="C50" s="368"/>
      <c r="D50" s="370"/>
      <c r="E50" s="344" t="s">
        <v>50</v>
      </c>
      <c r="F50" s="394"/>
      <c r="G50" s="394"/>
      <c r="H50" s="395"/>
      <c r="I50" s="395"/>
      <c r="J50" s="396"/>
      <c r="K50" s="397"/>
      <c r="L50" s="397"/>
      <c r="M50" s="397"/>
      <c r="N50" s="397"/>
      <c r="O50" s="397"/>
      <c r="P50" s="398"/>
      <c r="Q50" s="398"/>
      <c r="R50" s="367"/>
      <c r="S50" s="495"/>
      <c r="T50" s="362">
        <v>39</v>
      </c>
      <c r="U50" s="374"/>
      <c r="V50" s="363" t="s">
        <v>50</v>
      </c>
      <c r="W50" s="394"/>
      <c r="X50" s="394"/>
      <c r="Y50" s="395"/>
      <c r="Z50" s="395"/>
      <c r="AA50" s="396"/>
      <c r="AB50" s="364"/>
      <c r="AC50" s="355"/>
      <c r="AD50" s="355"/>
      <c r="AE50" s="356"/>
      <c r="AF50" s="365"/>
      <c r="AG50" s="365"/>
      <c r="AH50" s="365"/>
      <c r="AI50" s="365"/>
      <c r="AJ50" s="365"/>
      <c r="AK50" s="365"/>
      <c r="AL50" s="365"/>
      <c r="AM50" s="365"/>
      <c r="AN50" s="365"/>
      <c r="AO50" s="365"/>
      <c r="AP50" s="365"/>
      <c r="AQ50" s="365"/>
      <c r="AR50" s="358"/>
      <c r="AS50" s="358"/>
      <c r="AT50" s="359"/>
      <c r="AU50" s="359"/>
      <c r="AV50" s="359"/>
      <c r="AW50" s="359"/>
      <c r="AX50" s="359"/>
      <c r="AY50" s="359"/>
      <c r="AZ50" s="359"/>
      <c r="BA50" s="359"/>
      <c r="BB50" s="364"/>
      <c r="BC50" s="364"/>
      <c r="BD50" s="355"/>
      <c r="BE50" s="355"/>
    </row>
    <row r="51" spans="1:57" ht="45" x14ac:dyDescent="0.2">
      <c r="A51" s="341">
        <v>40</v>
      </c>
      <c r="B51" s="342">
        <v>4</v>
      </c>
      <c r="C51" s="368"/>
      <c r="D51" s="409" t="s">
        <v>74</v>
      </c>
      <c r="E51" s="344" t="s">
        <v>49</v>
      </c>
      <c r="F51" s="394"/>
      <c r="G51" s="394"/>
      <c r="H51" s="395"/>
      <c r="I51" s="395"/>
      <c r="J51" s="396"/>
      <c r="K51" s="397"/>
      <c r="L51" s="397"/>
      <c r="M51" s="397"/>
      <c r="N51" s="397"/>
      <c r="O51" s="397"/>
      <c r="P51" s="398"/>
      <c r="Q51" s="398"/>
      <c r="R51" s="367"/>
      <c r="S51" s="495"/>
      <c r="T51" s="362">
        <v>40</v>
      </c>
      <c r="U51" s="374" t="s">
        <v>74</v>
      </c>
      <c r="V51" s="363" t="s">
        <v>49</v>
      </c>
      <c r="W51" s="394"/>
      <c r="X51" s="394"/>
      <c r="Y51" s="395"/>
      <c r="Z51" s="395"/>
      <c r="AA51" s="396"/>
      <c r="AB51" s="364"/>
      <c r="AC51" s="355"/>
      <c r="AD51" s="355"/>
      <c r="AE51" s="356"/>
      <c r="AF51" s="365"/>
      <c r="AG51" s="365"/>
      <c r="AH51" s="365"/>
      <c r="AI51" s="365"/>
      <c r="AJ51" s="365"/>
      <c r="AK51" s="365"/>
      <c r="AL51" s="365"/>
      <c r="AM51" s="365"/>
      <c r="AN51" s="365"/>
      <c r="AO51" s="365"/>
      <c r="AP51" s="365"/>
      <c r="AQ51" s="365"/>
      <c r="AR51" s="358"/>
      <c r="AS51" s="358"/>
      <c r="AT51" s="359"/>
      <c r="AU51" s="359"/>
      <c r="AV51" s="359"/>
      <c r="AW51" s="359"/>
      <c r="AX51" s="401"/>
      <c r="AY51" s="401"/>
      <c r="AZ51" s="358"/>
      <c r="BA51" s="358"/>
      <c r="BB51" s="365"/>
      <c r="BC51" s="365"/>
      <c r="BD51" s="355"/>
      <c r="BE51" s="355"/>
    </row>
    <row r="52" spans="1:57" x14ac:dyDescent="0.2">
      <c r="A52" s="341">
        <v>41</v>
      </c>
      <c r="B52" s="342">
        <v>4</v>
      </c>
      <c r="C52" s="368"/>
      <c r="D52" s="409"/>
      <c r="E52" s="344" t="s">
        <v>50</v>
      </c>
      <c r="F52" s="394"/>
      <c r="G52" s="394"/>
      <c r="H52" s="395"/>
      <c r="I52" s="395"/>
      <c r="J52" s="396"/>
      <c r="K52" s="397"/>
      <c r="L52" s="397"/>
      <c r="M52" s="397"/>
      <c r="N52" s="397"/>
      <c r="O52" s="397"/>
      <c r="P52" s="398"/>
      <c r="Q52" s="398"/>
      <c r="R52" s="367"/>
      <c r="S52" s="495"/>
      <c r="T52" s="362">
        <v>41</v>
      </c>
      <c r="U52" s="374"/>
      <c r="V52" s="363" t="s">
        <v>50</v>
      </c>
      <c r="W52" s="394"/>
      <c r="X52" s="394"/>
      <c r="Y52" s="395"/>
      <c r="Z52" s="395"/>
      <c r="AA52" s="396"/>
      <c r="AB52" s="364"/>
      <c r="AC52" s="355"/>
      <c r="AD52" s="355"/>
      <c r="AE52" s="356"/>
      <c r="AF52" s="365"/>
      <c r="AG52" s="365"/>
      <c r="AH52" s="365"/>
      <c r="AI52" s="365"/>
      <c r="AJ52" s="365"/>
      <c r="AK52" s="365"/>
      <c r="AL52" s="365"/>
      <c r="AM52" s="365"/>
      <c r="AN52" s="365"/>
      <c r="AO52" s="365"/>
      <c r="AP52" s="365"/>
      <c r="AQ52" s="365"/>
      <c r="AR52" s="358"/>
      <c r="AS52" s="358"/>
      <c r="AT52" s="359"/>
      <c r="AU52" s="359"/>
      <c r="AV52" s="359"/>
      <c r="AW52" s="359"/>
      <c r="AX52" s="359"/>
      <c r="AY52" s="359"/>
      <c r="AZ52" s="359"/>
      <c r="BA52" s="359"/>
      <c r="BB52" s="364"/>
      <c r="BC52" s="364"/>
      <c r="BD52" s="355"/>
      <c r="BE52" s="355"/>
    </row>
    <row r="53" spans="1:57" ht="67.5" x14ac:dyDescent="0.2">
      <c r="A53" s="341">
        <v>42</v>
      </c>
      <c r="B53" s="342">
        <v>0.5</v>
      </c>
      <c r="C53" s="368"/>
      <c r="D53" s="370" t="s">
        <v>186</v>
      </c>
      <c r="E53" s="344" t="s">
        <v>49</v>
      </c>
      <c r="F53" s="383"/>
      <c r="G53" s="383"/>
      <c r="H53" s="359"/>
      <c r="I53" s="359"/>
      <c r="J53" s="384"/>
      <c r="K53" s="348"/>
      <c r="L53" s="348"/>
      <c r="M53" s="348"/>
      <c r="N53" s="348"/>
      <c r="O53" s="348"/>
      <c r="P53" s="349"/>
      <c r="Q53" s="349"/>
      <c r="R53" s="367"/>
      <c r="S53" s="495"/>
      <c r="T53" s="362">
        <v>42</v>
      </c>
      <c r="U53" s="374" t="s">
        <v>186</v>
      </c>
      <c r="V53" s="363" t="s">
        <v>49</v>
      </c>
      <c r="W53" s="383"/>
      <c r="X53" s="383"/>
      <c r="Y53" s="359"/>
      <c r="Z53" s="359"/>
      <c r="AA53" s="384"/>
      <c r="AB53" s="364"/>
      <c r="AC53" s="355"/>
      <c r="AD53" s="355"/>
      <c r="AE53" s="356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58"/>
      <c r="AS53" s="358"/>
      <c r="AT53" s="359"/>
      <c r="AU53" s="359"/>
      <c r="AV53" s="359"/>
      <c r="AW53" s="359"/>
      <c r="AX53" s="359"/>
      <c r="AY53" s="359"/>
      <c r="AZ53" s="359"/>
      <c r="BA53" s="359"/>
      <c r="BB53" s="364"/>
      <c r="BC53" s="364"/>
      <c r="BD53" s="355"/>
      <c r="BE53" s="355"/>
    </row>
    <row r="54" spans="1:57" x14ac:dyDescent="0.2">
      <c r="A54" s="341">
        <v>43</v>
      </c>
      <c r="B54" s="342">
        <v>0.5</v>
      </c>
      <c r="C54" s="368"/>
      <c r="D54" s="370"/>
      <c r="E54" s="344" t="s">
        <v>50</v>
      </c>
      <c r="F54" s="383"/>
      <c r="G54" s="383"/>
      <c r="H54" s="359"/>
      <c r="I54" s="359"/>
      <c r="J54" s="384"/>
      <c r="K54" s="348"/>
      <c r="L54" s="348"/>
      <c r="M54" s="348"/>
      <c r="N54" s="348"/>
      <c r="O54" s="348"/>
      <c r="P54" s="349"/>
      <c r="Q54" s="349"/>
      <c r="R54" s="367"/>
      <c r="S54" s="495"/>
      <c r="T54" s="362">
        <v>43</v>
      </c>
      <c r="U54" s="374"/>
      <c r="V54" s="363" t="s">
        <v>50</v>
      </c>
      <c r="W54" s="383"/>
      <c r="X54" s="383"/>
      <c r="Y54" s="359"/>
      <c r="Z54" s="359"/>
      <c r="AA54" s="384"/>
      <c r="AB54" s="364"/>
      <c r="AC54" s="355"/>
      <c r="AD54" s="355"/>
      <c r="AE54" s="356"/>
      <c r="AF54" s="365"/>
      <c r="AG54" s="365"/>
      <c r="AH54" s="365"/>
      <c r="AI54" s="365"/>
      <c r="AJ54" s="365"/>
      <c r="AK54" s="365"/>
      <c r="AL54" s="365"/>
      <c r="AM54" s="365"/>
      <c r="AN54" s="365"/>
      <c r="AO54" s="365"/>
      <c r="AP54" s="365"/>
      <c r="AQ54" s="365"/>
      <c r="AR54" s="358"/>
      <c r="AS54" s="358"/>
      <c r="AT54" s="359"/>
      <c r="AU54" s="359"/>
      <c r="AV54" s="359"/>
      <c r="AW54" s="359"/>
      <c r="AX54" s="359"/>
      <c r="AY54" s="359"/>
      <c r="AZ54" s="359"/>
      <c r="BA54" s="359"/>
      <c r="BB54" s="364"/>
      <c r="BC54" s="364"/>
      <c r="BD54" s="355"/>
      <c r="BE54" s="355"/>
    </row>
    <row r="55" spans="1:57" ht="33.75" x14ac:dyDescent="0.2">
      <c r="A55" s="341">
        <v>44</v>
      </c>
      <c r="B55" s="342">
        <v>1</v>
      </c>
      <c r="C55" s="379"/>
      <c r="D55" s="409" t="s">
        <v>76</v>
      </c>
      <c r="E55" s="344" t="s">
        <v>49</v>
      </c>
      <c r="F55" s="394"/>
      <c r="G55" s="394"/>
      <c r="H55" s="395"/>
      <c r="I55" s="395"/>
      <c r="J55" s="396"/>
      <c r="K55" s="397"/>
      <c r="L55" s="397"/>
      <c r="M55" s="397"/>
      <c r="N55" s="397"/>
      <c r="O55" s="397"/>
      <c r="P55" s="398"/>
      <c r="Q55" s="398"/>
      <c r="R55" s="367"/>
      <c r="S55" s="495"/>
      <c r="T55" s="362">
        <v>44</v>
      </c>
      <c r="U55" s="399" t="s">
        <v>76</v>
      </c>
      <c r="V55" s="363" t="s">
        <v>49</v>
      </c>
      <c r="W55" s="394"/>
      <c r="X55" s="394"/>
      <c r="Y55" s="395"/>
      <c r="Z55" s="395"/>
      <c r="AA55" s="396"/>
      <c r="AB55" s="364"/>
      <c r="AC55" s="355"/>
      <c r="AD55" s="355"/>
      <c r="AE55" s="356"/>
      <c r="AF55" s="365"/>
      <c r="AG55" s="365"/>
      <c r="AH55" s="365"/>
      <c r="AI55" s="365"/>
      <c r="AJ55" s="365"/>
      <c r="AK55" s="365"/>
      <c r="AL55" s="365"/>
      <c r="AM55" s="365"/>
      <c r="AN55" s="365"/>
      <c r="AO55" s="365"/>
      <c r="AP55" s="365"/>
      <c r="AQ55" s="365"/>
      <c r="AR55" s="358"/>
      <c r="AS55" s="358"/>
      <c r="AT55" s="359"/>
      <c r="AU55" s="359"/>
      <c r="AV55" s="359"/>
      <c r="AW55" s="359"/>
      <c r="AX55" s="359"/>
      <c r="AY55" s="359"/>
      <c r="AZ55" s="359"/>
      <c r="BA55" s="359"/>
      <c r="BB55" s="364"/>
      <c r="BC55" s="364"/>
      <c r="BD55" s="355"/>
      <c r="BE55" s="355"/>
    </row>
    <row r="56" spans="1:57" x14ac:dyDescent="0.2">
      <c r="A56" s="341">
        <v>45</v>
      </c>
      <c r="B56" s="342">
        <v>1</v>
      </c>
      <c r="C56" s="379"/>
      <c r="D56" s="409"/>
      <c r="E56" s="344" t="s">
        <v>50</v>
      </c>
      <c r="F56" s="394"/>
      <c r="G56" s="394"/>
      <c r="H56" s="395"/>
      <c r="I56" s="395"/>
      <c r="J56" s="396"/>
      <c r="K56" s="397"/>
      <c r="L56" s="397"/>
      <c r="M56" s="397"/>
      <c r="N56" s="397"/>
      <c r="O56" s="397"/>
      <c r="P56" s="398"/>
      <c r="Q56" s="398"/>
      <c r="R56" s="367"/>
      <c r="S56" s="495"/>
      <c r="T56" s="362">
        <v>45</v>
      </c>
      <c r="U56" s="399"/>
      <c r="V56" s="363" t="s">
        <v>50</v>
      </c>
      <c r="W56" s="394"/>
      <c r="X56" s="394"/>
      <c r="Y56" s="395"/>
      <c r="Z56" s="395"/>
      <c r="AA56" s="396"/>
      <c r="AB56" s="364"/>
      <c r="AC56" s="355"/>
      <c r="AD56" s="355"/>
      <c r="AE56" s="356"/>
      <c r="AF56" s="365"/>
      <c r="AG56" s="365"/>
      <c r="AH56" s="365"/>
      <c r="AI56" s="365"/>
      <c r="AJ56" s="365"/>
      <c r="AK56" s="365"/>
      <c r="AL56" s="365"/>
      <c r="AM56" s="365"/>
      <c r="AN56" s="365"/>
      <c r="AO56" s="365"/>
      <c r="AP56" s="365"/>
      <c r="AQ56" s="365"/>
      <c r="AR56" s="358"/>
      <c r="AS56" s="358"/>
      <c r="AT56" s="359"/>
      <c r="AU56" s="359"/>
      <c r="AV56" s="359"/>
      <c r="AW56" s="359"/>
      <c r="AX56" s="359"/>
      <c r="AY56" s="359"/>
      <c r="AZ56" s="359"/>
      <c r="BA56" s="359"/>
      <c r="BB56" s="364"/>
      <c r="BC56" s="364"/>
      <c r="BD56" s="355"/>
      <c r="BE56" s="355"/>
    </row>
    <row r="57" spans="1:57" ht="33.75" x14ac:dyDescent="0.2">
      <c r="A57" s="341">
        <v>46</v>
      </c>
      <c r="B57" s="342">
        <v>1</v>
      </c>
      <c r="C57" s="375"/>
      <c r="D57" s="370" t="s">
        <v>77</v>
      </c>
      <c r="E57" s="344" t="s">
        <v>78</v>
      </c>
      <c r="F57" s="383"/>
      <c r="G57" s="383"/>
      <c r="H57" s="359"/>
      <c r="I57" s="359"/>
      <c r="J57" s="400"/>
      <c r="K57" s="348"/>
      <c r="L57" s="348"/>
      <c r="M57" s="348"/>
      <c r="N57" s="348"/>
      <c r="O57" s="348"/>
      <c r="P57" s="349"/>
      <c r="Q57" s="349"/>
      <c r="R57" s="367"/>
      <c r="S57" s="495"/>
      <c r="T57" s="362">
        <v>46</v>
      </c>
      <c r="U57" s="399" t="s">
        <v>77</v>
      </c>
      <c r="V57" s="363" t="s">
        <v>78</v>
      </c>
      <c r="W57" s="383"/>
      <c r="X57" s="383"/>
      <c r="Y57" s="359"/>
      <c r="Z57" s="359"/>
      <c r="AA57" s="400"/>
      <c r="AB57" s="364"/>
      <c r="AC57" s="355"/>
      <c r="AD57" s="355"/>
      <c r="AE57" s="356"/>
      <c r="AF57" s="365"/>
      <c r="AG57" s="365"/>
      <c r="AH57" s="365"/>
      <c r="AI57" s="365"/>
      <c r="AJ57" s="365"/>
      <c r="AK57" s="365"/>
      <c r="AL57" s="365"/>
      <c r="AM57" s="365"/>
      <c r="AN57" s="365"/>
      <c r="AO57" s="365"/>
      <c r="AP57" s="365"/>
      <c r="AQ57" s="365"/>
      <c r="AR57" s="358"/>
      <c r="AS57" s="358"/>
      <c r="AT57" s="359"/>
      <c r="AU57" s="359"/>
      <c r="AV57" s="359"/>
      <c r="AW57" s="359"/>
      <c r="AX57" s="359"/>
      <c r="AY57" s="359"/>
      <c r="AZ57" s="359"/>
      <c r="BA57" s="359"/>
      <c r="BB57" s="364"/>
      <c r="BC57" s="364"/>
      <c r="BD57" s="355"/>
      <c r="BE57" s="355"/>
    </row>
    <row r="58" spans="1:57" ht="56.25" x14ac:dyDescent="0.2">
      <c r="A58" s="341">
        <v>47</v>
      </c>
      <c r="B58" s="342">
        <v>1</v>
      </c>
      <c r="C58" s="368"/>
      <c r="D58" s="370" t="s">
        <v>187</v>
      </c>
      <c r="E58" s="344" t="s">
        <v>49</v>
      </c>
      <c r="F58" s="394"/>
      <c r="G58" s="394"/>
      <c r="H58" s="395"/>
      <c r="I58" s="395"/>
      <c r="J58" s="396"/>
      <c r="K58" s="397"/>
      <c r="L58" s="397"/>
      <c r="M58" s="397"/>
      <c r="N58" s="397"/>
      <c r="O58" s="397"/>
      <c r="P58" s="398"/>
      <c r="Q58" s="398"/>
      <c r="R58" s="367"/>
      <c r="S58" s="495"/>
      <c r="T58" s="362">
        <v>47</v>
      </c>
      <c r="U58" s="374" t="s">
        <v>187</v>
      </c>
      <c r="V58" s="363" t="s">
        <v>49</v>
      </c>
      <c r="W58" s="394"/>
      <c r="X58" s="394"/>
      <c r="Y58" s="395"/>
      <c r="Z58" s="395"/>
      <c r="AA58" s="396"/>
      <c r="AB58" s="364"/>
      <c r="AC58" s="355"/>
      <c r="AD58" s="355"/>
      <c r="AE58" s="356"/>
      <c r="AF58" s="365"/>
      <c r="AG58" s="365"/>
      <c r="AH58" s="365"/>
      <c r="AI58" s="365"/>
      <c r="AJ58" s="365"/>
      <c r="AK58" s="365"/>
      <c r="AL58" s="365"/>
      <c r="AM58" s="365"/>
      <c r="AN58" s="365"/>
      <c r="AO58" s="365"/>
      <c r="AP58" s="365"/>
      <c r="AQ58" s="365"/>
      <c r="AR58" s="358"/>
      <c r="AS58" s="358"/>
      <c r="AT58" s="359"/>
      <c r="AU58" s="359"/>
      <c r="AV58" s="359"/>
      <c r="AW58" s="359"/>
      <c r="AX58" s="359"/>
      <c r="AY58" s="359"/>
      <c r="AZ58" s="359"/>
      <c r="BA58" s="359"/>
      <c r="BB58" s="365"/>
      <c r="BC58" s="364"/>
      <c r="BD58" s="355"/>
      <c r="BE58" s="355"/>
    </row>
    <row r="59" spans="1:57" x14ac:dyDescent="0.2">
      <c r="A59" s="341">
        <v>48</v>
      </c>
      <c r="B59" s="342">
        <v>4</v>
      </c>
      <c r="C59" s="368"/>
      <c r="D59" s="370"/>
      <c r="E59" s="344" t="s">
        <v>50</v>
      </c>
      <c r="F59" s="394"/>
      <c r="G59" s="394"/>
      <c r="H59" s="395"/>
      <c r="I59" s="395"/>
      <c r="J59" s="396"/>
      <c r="K59" s="397"/>
      <c r="L59" s="397"/>
      <c r="M59" s="397"/>
      <c r="N59" s="397"/>
      <c r="O59" s="397"/>
      <c r="P59" s="398"/>
      <c r="Q59" s="398"/>
      <c r="R59" s="367"/>
      <c r="S59" s="495"/>
      <c r="T59" s="362">
        <v>48</v>
      </c>
      <c r="U59" s="374"/>
      <c r="V59" s="363" t="s">
        <v>50</v>
      </c>
      <c r="W59" s="394"/>
      <c r="X59" s="394"/>
      <c r="Y59" s="395"/>
      <c r="Z59" s="395"/>
      <c r="AA59" s="396"/>
      <c r="AB59" s="364"/>
      <c r="AC59" s="355"/>
      <c r="AD59" s="355"/>
      <c r="AE59" s="356"/>
      <c r="AF59" s="365"/>
      <c r="AG59" s="365"/>
      <c r="AH59" s="365"/>
      <c r="AI59" s="365"/>
      <c r="AJ59" s="365"/>
      <c r="AK59" s="365"/>
      <c r="AL59" s="365"/>
      <c r="AM59" s="365"/>
      <c r="AN59" s="365"/>
      <c r="AO59" s="365"/>
      <c r="AP59" s="365"/>
      <c r="AQ59" s="365"/>
      <c r="AR59" s="358"/>
      <c r="AS59" s="358"/>
      <c r="AT59" s="359"/>
      <c r="AU59" s="359"/>
      <c r="AV59" s="359"/>
      <c r="AW59" s="359"/>
      <c r="AX59" s="359"/>
      <c r="AY59" s="359"/>
      <c r="AZ59" s="359"/>
      <c r="BA59" s="359"/>
      <c r="BB59" s="364"/>
      <c r="BC59" s="364"/>
      <c r="BD59" s="355"/>
      <c r="BE59" s="355"/>
    </row>
    <row r="60" spans="1:57" ht="33.75" x14ac:dyDescent="0.2">
      <c r="A60" s="341">
        <v>49</v>
      </c>
      <c r="B60" s="342">
        <v>4</v>
      </c>
      <c r="C60" s="368"/>
      <c r="D60" s="409" t="s">
        <v>80</v>
      </c>
      <c r="E60" s="344" t="s">
        <v>49</v>
      </c>
      <c r="F60" s="394"/>
      <c r="G60" s="394"/>
      <c r="H60" s="395"/>
      <c r="I60" s="395"/>
      <c r="J60" s="396"/>
      <c r="K60" s="397"/>
      <c r="L60" s="397"/>
      <c r="M60" s="397"/>
      <c r="N60" s="397"/>
      <c r="O60" s="397"/>
      <c r="P60" s="398"/>
      <c r="Q60" s="398"/>
      <c r="R60" s="367"/>
      <c r="S60" s="495"/>
      <c r="T60" s="362">
        <v>49</v>
      </c>
      <c r="U60" s="399" t="s">
        <v>80</v>
      </c>
      <c r="V60" s="363" t="s">
        <v>49</v>
      </c>
      <c r="W60" s="394"/>
      <c r="X60" s="394"/>
      <c r="Y60" s="395"/>
      <c r="Z60" s="395"/>
      <c r="AA60" s="396"/>
      <c r="AB60" s="364"/>
      <c r="AC60" s="355"/>
      <c r="AD60" s="355"/>
      <c r="AE60" s="356"/>
      <c r="AF60" s="365"/>
      <c r="AG60" s="365"/>
      <c r="AH60" s="365"/>
      <c r="AI60" s="365"/>
      <c r="AJ60" s="365"/>
      <c r="AK60" s="365"/>
      <c r="AL60" s="365"/>
      <c r="AM60" s="365"/>
      <c r="AN60" s="365"/>
      <c r="AO60" s="365"/>
      <c r="AP60" s="365"/>
      <c r="AQ60" s="365"/>
      <c r="AR60" s="358"/>
      <c r="AS60" s="358"/>
      <c r="AT60" s="359"/>
      <c r="AU60" s="359"/>
      <c r="AV60" s="359"/>
      <c r="AW60" s="359"/>
      <c r="AX60" s="359"/>
      <c r="AY60" s="359"/>
      <c r="AZ60" s="359"/>
      <c r="BA60" s="359"/>
      <c r="BB60" s="364"/>
      <c r="BC60" s="364"/>
      <c r="BD60" s="355"/>
      <c r="BE60" s="355"/>
    </row>
    <row r="61" spans="1:57" x14ac:dyDescent="0.2">
      <c r="A61" s="341">
        <v>50</v>
      </c>
      <c r="B61" s="342">
        <v>4</v>
      </c>
      <c r="C61" s="368"/>
      <c r="D61" s="409"/>
      <c r="E61" s="344" t="s">
        <v>50</v>
      </c>
      <c r="F61" s="394"/>
      <c r="G61" s="394"/>
      <c r="H61" s="395"/>
      <c r="I61" s="395"/>
      <c r="J61" s="396"/>
      <c r="K61" s="397"/>
      <c r="L61" s="397"/>
      <c r="M61" s="397"/>
      <c r="N61" s="397"/>
      <c r="O61" s="397"/>
      <c r="P61" s="398"/>
      <c r="Q61" s="398"/>
      <c r="R61" s="367"/>
      <c r="S61" s="495"/>
      <c r="T61" s="362">
        <v>50</v>
      </c>
      <c r="U61" s="399"/>
      <c r="V61" s="363" t="s">
        <v>50</v>
      </c>
      <c r="W61" s="394"/>
      <c r="X61" s="394"/>
      <c r="Y61" s="395"/>
      <c r="Z61" s="395"/>
      <c r="AA61" s="396"/>
      <c r="AB61" s="364"/>
      <c r="AC61" s="355"/>
      <c r="AD61" s="355"/>
      <c r="AE61" s="356"/>
      <c r="AF61" s="365"/>
      <c r="AG61" s="365"/>
      <c r="AH61" s="365"/>
      <c r="AI61" s="365"/>
      <c r="AJ61" s="365"/>
      <c r="AK61" s="365"/>
      <c r="AL61" s="365"/>
      <c r="AM61" s="365"/>
      <c r="AN61" s="365"/>
      <c r="AO61" s="365"/>
      <c r="AP61" s="365"/>
      <c r="AQ61" s="365"/>
      <c r="AR61" s="358"/>
      <c r="AS61" s="358"/>
      <c r="AT61" s="359"/>
      <c r="AU61" s="359"/>
      <c r="AV61" s="359"/>
      <c r="AW61" s="359"/>
      <c r="AX61" s="359"/>
      <c r="AY61" s="359"/>
      <c r="AZ61" s="359"/>
      <c r="BA61" s="359"/>
      <c r="BB61" s="364"/>
      <c r="BC61" s="364"/>
      <c r="BD61" s="355"/>
      <c r="BE61" s="355"/>
    </row>
    <row r="62" spans="1:57" ht="33.75" x14ac:dyDescent="0.2">
      <c r="A62" s="341">
        <v>51</v>
      </c>
      <c r="B62" s="342">
        <v>0.33</v>
      </c>
      <c r="C62" s="368"/>
      <c r="D62" s="409" t="s">
        <v>188</v>
      </c>
      <c r="E62" s="344" t="s">
        <v>49</v>
      </c>
      <c r="F62" s="383"/>
      <c r="G62" s="383"/>
      <c r="H62" s="359"/>
      <c r="I62" s="359"/>
      <c r="J62" s="400"/>
      <c r="K62" s="348"/>
      <c r="L62" s="348"/>
      <c r="M62" s="348"/>
      <c r="N62" s="348"/>
      <c r="O62" s="348"/>
      <c r="P62" s="349"/>
      <c r="Q62" s="349"/>
      <c r="R62" s="367"/>
      <c r="S62" s="495"/>
      <c r="T62" s="362">
        <v>51</v>
      </c>
      <c r="U62" s="399" t="s">
        <v>188</v>
      </c>
      <c r="V62" s="363" t="s">
        <v>49</v>
      </c>
      <c r="W62" s="383"/>
      <c r="X62" s="383"/>
      <c r="Y62" s="359"/>
      <c r="Z62" s="359"/>
      <c r="AA62" s="400"/>
      <c r="AB62" s="364"/>
      <c r="AC62" s="355"/>
      <c r="AD62" s="355"/>
      <c r="AE62" s="356"/>
      <c r="AF62" s="365"/>
      <c r="AG62" s="365"/>
      <c r="AH62" s="365"/>
      <c r="AI62" s="365"/>
      <c r="AJ62" s="365"/>
      <c r="AK62" s="365"/>
      <c r="AL62" s="365"/>
      <c r="AM62" s="365"/>
      <c r="AN62" s="365"/>
      <c r="AO62" s="365"/>
      <c r="AP62" s="365"/>
      <c r="AQ62" s="365"/>
      <c r="AR62" s="358"/>
      <c r="AS62" s="358"/>
      <c r="AT62" s="359"/>
      <c r="AU62" s="359"/>
      <c r="AV62" s="359"/>
      <c r="AW62" s="359"/>
      <c r="AX62" s="359"/>
      <c r="AY62" s="359"/>
      <c r="AZ62" s="359"/>
      <c r="BA62" s="359"/>
      <c r="BB62" s="365"/>
      <c r="BC62" s="364"/>
      <c r="BD62" s="355"/>
      <c r="BE62" s="355"/>
    </row>
    <row r="63" spans="1:57" x14ac:dyDescent="0.2">
      <c r="A63" s="341">
        <v>52</v>
      </c>
      <c r="B63" s="342">
        <v>0.33</v>
      </c>
      <c r="C63" s="368"/>
      <c r="D63" s="409"/>
      <c r="E63" s="344" t="s">
        <v>50</v>
      </c>
      <c r="F63" s="383"/>
      <c r="G63" s="383"/>
      <c r="H63" s="359"/>
      <c r="I63" s="359"/>
      <c r="J63" s="384"/>
      <c r="K63" s="348"/>
      <c r="L63" s="348"/>
      <c r="M63" s="348"/>
      <c r="N63" s="348"/>
      <c r="O63" s="348"/>
      <c r="P63" s="349"/>
      <c r="Q63" s="349"/>
      <c r="R63" s="367"/>
      <c r="S63" s="495"/>
      <c r="T63" s="362">
        <v>52</v>
      </c>
      <c r="U63" s="399"/>
      <c r="V63" s="363" t="s">
        <v>50</v>
      </c>
      <c r="W63" s="383"/>
      <c r="X63" s="383"/>
      <c r="Y63" s="359"/>
      <c r="Z63" s="359"/>
      <c r="AA63" s="384"/>
      <c r="AB63" s="364"/>
      <c r="AC63" s="355"/>
      <c r="AD63" s="355"/>
      <c r="AE63" s="356"/>
      <c r="AF63" s="365"/>
      <c r="AG63" s="365"/>
      <c r="AH63" s="365"/>
      <c r="AI63" s="365"/>
      <c r="AJ63" s="365"/>
      <c r="AK63" s="365"/>
      <c r="AL63" s="365"/>
      <c r="AM63" s="365"/>
      <c r="AN63" s="365"/>
      <c r="AO63" s="365"/>
      <c r="AP63" s="365"/>
      <c r="AQ63" s="365"/>
      <c r="AR63" s="358"/>
      <c r="AS63" s="358"/>
      <c r="AT63" s="359"/>
      <c r="AU63" s="359"/>
      <c r="AV63" s="359"/>
      <c r="AW63" s="359"/>
      <c r="AX63" s="359"/>
      <c r="AY63" s="359"/>
      <c r="AZ63" s="359"/>
      <c r="BA63" s="359"/>
      <c r="BB63" s="364"/>
      <c r="BC63" s="364"/>
      <c r="BD63" s="355"/>
      <c r="BE63" s="355"/>
    </row>
    <row r="64" spans="1:57" ht="67.5" x14ac:dyDescent="0.2">
      <c r="A64" s="341">
        <v>53</v>
      </c>
      <c r="B64" s="342">
        <v>0.33</v>
      </c>
      <c r="C64" s="368"/>
      <c r="D64" s="370" t="s">
        <v>189</v>
      </c>
      <c r="E64" s="344" t="s">
        <v>49</v>
      </c>
      <c r="F64" s="383"/>
      <c r="G64" s="383"/>
      <c r="H64" s="359"/>
      <c r="I64" s="359"/>
      <c r="J64" s="384"/>
      <c r="K64" s="348"/>
      <c r="L64" s="348"/>
      <c r="M64" s="348"/>
      <c r="N64" s="348"/>
      <c r="O64" s="348"/>
      <c r="P64" s="349"/>
      <c r="Q64" s="349"/>
      <c r="R64" s="367"/>
      <c r="S64" s="495"/>
      <c r="T64" s="362">
        <v>53</v>
      </c>
      <c r="U64" s="374" t="s">
        <v>190</v>
      </c>
      <c r="V64" s="363" t="s">
        <v>49</v>
      </c>
      <c r="W64" s="383"/>
      <c r="X64" s="383"/>
      <c r="Y64" s="359"/>
      <c r="Z64" s="359"/>
      <c r="AA64" s="384"/>
      <c r="AB64" s="364"/>
      <c r="AC64" s="355"/>
      <c r="AD64" s="355"/>
      <c r="AE64" s="356"/>
      <c r="AF64" s="365"/>
      <c r="AG64" s="365"/>
      <c r="AH64" s="365"/>
      <c r="AI64" s="365"/>
      <c r="AJ64" s="365"/>
      <c r="AK64" s="365"/>
      <c r="AL64" s="365"/>
      <c r="AM64" s="365"/>
      <c r="AN64" s="365"/>
      <c r="AO64" s="365"/>
      <c r="AP64" s="365"/>
      <c r="AQ64" s="365"/>
      <c r="AR64" s="358"/>
      <c r="AS64" s="358"/>
      <c r="AT64" s="359"/>
      <c r="AU64" s="359"/>
      <c r="AV64" s="359"/>
      <c r="AW64" s="359"/>
      <c r="AX64" s="359"/>
      <c r="AY64" s="359"/>
      <c r="AZ64" s="359"/>
      <c r="BA64" s="359"/>
      <c r="BB64" s="364"/>
      <c r="BC64" s="364"/>
      <c r="BD64" s="355"/>
      <c r="BE64" s="355"/>
    </row>
    <row r="65" spans="1:57" x14ac:dyDescent="0.2">
      <c r="A65" s="341">
        <v>54</v>
      </c>
      <c r="B65" s="342">
        <v>0.33</v>
      </c>
      <c r="C65" s="368"/>
      <c r="D65" s="370"/>
      <c r="E65" s="344" t="s">
        <v>50</v>
      </c>
      <c r="F65" s="383"/>
      <c r="G65" s="383"/>
      <c r="H65" s="359"/>
      <c r="I65" s="359"/>
      <c r="J65" s="384"/>
      <c r="K65" s="348"/>
      <c r="L65" s="348"/>
      <c r="M65" s="348"/>
      <c r="N65" s="348"/>
      <c r="O65" s="348"/>
      <c r="P65" s="349"/>
      <c r="Q65" s="349"/>
      <c r="R65" s="367"/>
      <c r="S65" s="495"/>
      <c r="T65" s="362">
        <v>54</v>
      </c>
      <c r="U65" s="374"/>
      <c r="V65" s="363" t="s">
        <v>50</v>
      </c>
      <c r="W65" s="383"/>
      <c r="X65" s="383"/>
      <c r="Y65" s="359"/>
      <c r="Z65" s="359"/>
      <c r="AA65" s="384"/>
      <c r="AB65" s="364"/>
      <c r="AC65" s="355"/>
      <c r="AD65" s="355"/>
      <c r="AE65" s="356"/>
      <c r="AF65" s="365"/>
      <c r="AG65" s="365"/>
      <c r="AH65" s="365"/>
      <c r="AI65" s="365"/>
      <c r="AJ65" s="365"/>
      <c r="AK65" s="365"/>
      <c r="AL65" s="365"/>
      <c r="AM65" s="365"/>
      <c r="AN65" s="365"/>
      <c r="AO65" s="365"/>
      <c r="AP65" s="365"/>
      <c r="AQ65" s="365"/>
      <c r="AR65" s="358"/>
      <c r="AS65" s="358"/>
      <c r="AT65" s="359"/>
      <c r="AU65" s="359"/>
      <c r="AV65" s="359"/>
      <c r="AW65" s="359"/>
      <c r="AX65" s="359"/>
      <c r="AY65" s="359"/>
      <c r="AZ65" s="359"/>
      <c r="BA65" s="359"/>
      <c r="BB65" s="364"/>
      <c r="BC65" s="364"/>
      <c r="BD65" s="355"/>
      <c r="BE65" s="355"/>
    </row>
    <row r="66" spans="1:57" ht="56.25" x14ac:dyDescent="0.2">
      <c r="A66" s="341">
        <v>55</v>
      </c>
      <c r="B66" s="342">
        <v>0.33</v>
      </c>
      <c r="C66" s="368"/>
      <c r="D66" s="370" t="s">
        <v>83</v>
      </c>
      <c r="E66" s="344" t="s">
        <v>49</v>
      </c>
      <c r="F66" s="383"/>
      <c r="G66" s="383"/>
      <c r="H66" s="359"/>
      <c r="I66" s="359"/>
      <c r="J66" s="384"/>
      <c r="K66" s="348"/>
      <c r="L66" s="348"/>
      <c r="M66" s="348"/>
      <c r="N66" s="348"/>
      <c r="O66" s="348"/>
      <c r="P66" s="349"/>
      <c r="Q66" s="349"/>
      <c r="R66" s="367"/>
      <c r="S66" s="495"/>
      <c r="T66" s="362">
        <v>55</v>
      </c>
      <c r="U66" s="374" t="s">
        <v>83</v>
      </c>
      <c r="V66" s="363" t="s">
        <v>49</v>
      </c>
      <c r="W66" s="383"/>
      <c r="X66" s="383"/>
      <c r="Y66" s="359"/>
      <c r="Z66" s="359"/>
      <c r="AA66" s="384"/>
      <c r="AB66" s="364"/>
      <c r="AC66" s="355"/>
      <c r="AD66" s="355"/>
      <c r="AE66" s="356"/>
      <c r="AF66" s="365"/>
      <c r="AG66" s="365"/>
      <c r="AH66" s="365"/>
      <c r="AI66" s="365"/>
      <c r="AJ66" s="365"/>
      <c r="AK66" s="365"/>
      <c r="AL66" s="365"/>
      <c r="AM66" s="365"/>
      <c r="AN66" s="365"/>
      <c r="AO66" s="365"/>
      <c r="AP66" s="365"/>
      <c r="AQ66" s="365"/>
      <c r="AR66" s="358"/>
      <c r="AS66" s="358"/>
      <c r="AT66" s="359"/>
      <c r="AU66" s="359"/>
      <c r="AV66" s="359"/>
      <c r="AW66" s="359"/>
      <c r="AX66" s="359"/>
      <c r="AY66" s="359"/>
      <c r="AZ66" s="359"/>
      <c r="BA66" s="359"/>
      <c r="BB66" s="364"/>
      <c r="BC66" s="364"/>
      <c r="BD66" s="355"/>
      <c r="BE66" s="355"/>
    </row>
    <row r="67" spans="1:57" x14ac:dyDescent="0.2">
      <c r="A67" s="341">
        <v>56</v>
      </c>
      <c r="B67" s="342">
        <v>0.33</v>
      </c>
      <c r="C67" s="368"/>
      <c r="D67" s="370"/>
      <c r="E67" s="344" t="s">
        <v>50</v>
      </c>
      <c r="F67" s="383"/>
      <c r="G67" s="383"/>
      <c r="H67" s="359"/>
      <c r="I67" s="359"/>
      <c r="J67" s="384"/>
      <c r="K67" s="348"/>
      <c r="L67" s="348"/>
      <c r="M67" s="348"/>
      <c r="N67" s="348"/>
      <c r="O67" s="348"/>
      <c r="P67" s="349"/>
      <c r="Q67" s="349"/>
      <c r="R67" s="367"/>
      <c r="S67" s="495"/>
      <c r="T67" s="362">
        <v>56</v>
      </c>
      <c r="U67" s="374"/>
      <c r="V67" s="363" t="s">
        <v>50</v>
      </c>
      <c r="W67" s="383"/>
      <c r="X67" s="383"/>
      <c r="Y67" s="359"/>
      <c r="Z67" s="359"/>
      <c r="AA67" s="384"/>
      <c r="AB67" s="364"/>
      <c r="AC67" s="355"/>
      <c r="AD67" s="355"/>
      <c r="AE67" s="356"/>
      <c r="AF67" s="365"/>
      <c r="AG67" s="365"/>
      <c r="AH67" s="365"/>
      <c r="AI67" s="365"/>
      <c r="AJ67" s="365"/>
      <c r="AK67" s="365"/>
      <c r="AL67" s="365"/>
      <c r="AM67" s="365"/>
      <c r="AN67" s="365"/>
      <c r="AO67" s="365"/>
      <c r="AP67" s="365"/>
      <c r="AQ67" s="365"/>
      <c r="AR67" s="358"/>
      <c r="AS67" s="358"/>
      <c r="AT67" s="359"/>
      <c r="AU67" s="359"/>
      <c r="AV67" s="359"/>
      <c r="AW67" s="359"/>
      <c r="AX67" s="359"/>
      <c r="AY67" s="359"/>
      <c r="AZ67" s="359"/>
      <c r="BA67" s="359"/>
      <c r="BB67" s="364"/>
      <c r="BC67" s="364"/>
      <c r="BD67" s="355"/>
      <c r="BE67" s="355"/>
    </row>
    <row r="68" spans="1:57" ht="45" x14ac:dyDescent="0.2">
      <c r="A68" s="341">
        <v>57</v>
      </c>
      <c r="B68" s="342"/>
      <c r="C68" s="379"/>
      <c r="D68" s="386" t="s">
        <v>84</v>
      </c>
      <c r="E68" s="344"/>
      <c r="F68" s="387"/>
      <c r="G68" s="387"/>
      <c r="H68" s="388"/>
      <c r="I68" s="388"/>
      <c r="J68" s="389"/>
      <c r="K68" s="388"/>
      <c r="L68" s="388"/>
      <c r="M68" s="388"/>
      <c r="N68" s="388"/>
      <c r="O68" s="389"/>
      <c r="P68" s="389"/>
      <c r="Q68" s="389"/>
      <c r="R68" s="367"/>
      <c r="S68" s="495"/>
      <c r="T68" s="362">
        <v>57</v>
      </c>
      <c r="U68" s="402" t="s">
        <v>84</v>
      </c>
      <c r="V68" s="388"/>
      <c r="W68" s="387"/>
      <c r="X68" s="387"/>
      <c r="Y68" s="388"/>
      <c r="Z68" s="388"/>
      <c r="AA68" s="389"/>
      <c r="AB68" s="388"/>
      <c r="AC68" s="388"/>
      <c r="AD68" s="388"/>
      <c r="AE68" s="388"/>
      <c r="AF68" s="388"/>
      <c r="AG68" s="388"/>
      <c r="AH68" s="388"/>
      <c r="AI68" s="388"/>
      <c r="AJ68" s="388"/>
      <c r="AK68" s="388"/>
      <c r="AL68" s="388"/>
      <c r="AM68" s="388"/>
      <c r="AN68" s="388"/>
      <c r="AO68" s="388"/>
      <c r="AP68" s="388"/>
      <c r="AQ68" s="388"/>
      <c r="AR68" s="391"/>
      <c r="AS68" s="391"/>
      <c r="AT68" s="388"/>
      <c r="AU68" s="388"/>
      <c r="AV68" s="388"/>
      <c r="AW68" s="388"/>
      <c r="AX68" s="388"/>
      <c r="AY68" s="388"/>
      <c r="AZ68" s="388"/>
      <c r="BA68" s="388"/>
      <c r="BB68" s="388"/>
      <c r="BC68" s="388"/>
      <c r="BD68" s="388"/>
      <c r="BE68" s="388"/>
    </row>
    <row r="69" spans="1:57" ht="78.75" x14ac:dyDescent="0.2">
      <c r="A69" s="341">
        <v>58</v>
      </c>
      <c r="B69" s="342">
        <v>2</v>
      </c>
      <c r="C69" s="368"/>
      <c r="D69" s="370" t="s">
        <v>85</v>
      </c>
      <c r="E69" s="344" t="s">
        <v>49</v>
      </c>
      <c r="F69" s="394"/>
      <c r="G69" s="394"/>
      <c r="H69" s="395"/>
      <c r="I69" s="395"/>
      <c r="J69" s="396"/>
      <c r="K69" s="397"/>
      <c r="L69" s="397"/>
      <c r="M69" s="397"/>
      <c r="N69" s="397"/>
      <c r="O69" s="397"/>
      <c r="P69" s="398"/>
      <c r="Q69" s="398"/>
      <c r="R69" s="367"/>
      <c r="S69" s="495"/>
      <c r="T69" s="362">
        <v>58</v>
      </c>
      <c r="U69" s="374" t="s">
        <v>85</v>
      </c>
      <c r="V69" s="363" t="s">
        <v>49</v>
      </c>
      <c r="W69" s="394"/>
      <c r="X69" s="394"/>
      <c r="Y69" s="395"/>
      <c r="Z69" s="395"/>
      <c r="AA69" s="396"/>
      <c r="AB69" s="364"/>
      <c r="AC69" s="355"/>
      <c r="AD69" s="355"/>
      <c r="AE69" s="356"/>
      <c r="AF69" s="365"/>
      <c r="AG69" s="365"/>
      <c r="AH69" s="365"/>
      <c r="AI69" s="365"/>
      <c r="AJ69" s="365"/>
      <c r="AK69" s="365"/>
      <c r="AL69" s="365"/>
      <c r="AM69" s="365"/>
      <c r="AN69" s="365"/>
      <c r="AO69" s="365"/>
      <c r="AP69" s="365"/>
      <c r="AQ69" s="365"/>
      <c r="AR69" s="358"/>
      <c r="AS69" s="358"/>
      <c r="AT69" s="359"/>
      <c r="AU69" s="359"/>
      <c r="AV69" s="359"/>
      <c r="AW69" s="359"/>
      <c r="AX69" s="359"/>
      <c r="AY69" s="359"/>
      <c r="AZ69" s="359"/>
      <c r="BA69" s="359"/>
      <c r="BB69" s="364"/>
      <c r="BC69" s="364"/>
      <c r="BD69" s="355"/>
      <c r="BE69" s="355"/>
    </row>
    <row r="70" spans="1:57" x14ac:dyDescent="0.2">
      <c r="A70" s="341">
        <v>59</v>
      </c>
      <c r="B70" s="342">
        <v>2</v>
      </c>
      <c r="C70" s="368"/>
      <c r="D70" s="370"/>
      <c r="E70" s="344" t="s">
        <v>50</v>
      </c>
      <c r="F70" s="394"/>
      <c r="G70" s="394"/>
      <c r="H70" s="395"/>
      <c r="I70" s="395"/>
      <c r="J70" s="396"/>
      <c r="K70" s="397"/>
      <c r="L70" s="397"/>
      <c r="M70" s="397"/>
      <c r="N70" s="397"/>
      <c r="O70" s="397"/>
      <c r="P70" s="398"/>
      <c r="Q70" s="398"/>
      <c r="R70" s="367"/>
      <c r="S70" s="495"/>
      <c r="T70" s="362">
        <v>59</v>
      </c>
      <c r="U70" s="374"/>
      <c r="V70" s="363" t="s">
        <v>50</v>
      </c>
      <c r="W70" s="394"/>
      <c r="X70" s="394"/>
      <c r="Y70" s="395"/>
      <c r="Z70" s="395"/>
      <c r="AA70" s="396"/>
      <c r="AB70" s="364"/>
      <c r="AC70" s="355"/>
      <c r="AD70" s="355"/>
      <c r="AE70" s="356"/>
      <c r="AF70" s="365"/>
      <c r="AG70" s="365"/>
      <c r="AH70" s="365"/>
      <c r="AI70" s="365"/>
      <c r="AJ70" s="365"/>
      <c r="AK70" s="365"/>
      <c r="AL70" s="365"/>
      <c r="AM70" s="365"/>
      <c r="AN70" s="365"/>
      <c r="AO70" s="365"/>
      <c r="AP70" s="365"/>
      <c r="AQ70" s="365"/>
      <c r="AR70" s="358"/>
      <c r="AS70" s="358"/>
      <c r="AT70" s="359"/>
      <c r="AU70" s="359"/>
      <c r="AV70" s="359"/>
      <c r="AW70" s="359"/>
      <c r="AX70" s="359"/>
      <c r="AY70" s="359"/>
      <c r="AZ70" s="359"/>
      <c r="BA70" s="359"/>
      <c r="BB70" s="364"/>
      <c r="BC70" s="364"/>
      <c r="BD70" s="355"/>
      <c r="BE70" s="355"/>
    </row>
    <row r="71" spans="1:57" ht="45" x14ac:dyDescent="0.2">
      <c r="A71" s="341">
        <v>60</v>
      </c>
      <c r="B71" s="342">
        <v>4</v>
      </c>
      <c r="C71" s="368"/>
      <c r="D71" s="370" t="s">
        <v>191</v>
      </c>
      <c r="E71" s="344" t="s">
        <v>49</v>
      </c>
      <c r="F71" s="394"/>
      <c r="G71" s="394"/>
      <c r="H71" s="395"/>
      <c r="I71" s="395"/>
      <c r="J71" s="396"/>
      <c r="K71" s="397"/>
      <c r="L71" s="397"/>
      <c r="M71" s="397"/>
      <c r="N71" s="397"/>
      <c r="O71" s="397"/>
      <c r="P71" s="398"/>
      <c r="Q71" s="398"/>
      <c r="R71" s="367"/>
      <c r="S71" s="495"/>
      <c r="T71" s="362">
        <v>60</v>
      </c>
      <c r="U71" s="374" t="s">
        <v>191</v>
      </c>
      <c r="V71" s="363" t="s">
        <v>49</v>
      </c>
      <c r="W71" s="394"/>
      <c r="X71" s="394"/>
      <c r="Y71" s="395"/>
      <c r="Z71" s="395"/>
      <c r="AA71" s="396"/>
      <c r="AB71" s="364"/>
      <c r="AC71" s="355"/>
      <c r="AD71" s="355"/>
      <c r="AE71" s="356"/>
      <c r="AF71" s="365"/>
      <c r="AG71" s="365"/>
      <c r="AH71" s="365"/>
      <c r="AI71" s="365"/>
      <c r="AJ71" s="365"/>
      <c r="AK71" s="365"/>
      <c r="AL71" s="365"/>
      <c r="AM71" s="365"/>
      <c r="AN71" s="365"/>
      <c r="AO71" s="365"/>
      <c r="AP71" s="365"/>
      <c r="AQ71" s="365"/>
      <c r="AR71" s="358"/>
      <c r="AS71" s="358"/>
      <c r="AT71" s="359"/>
      <c r="AU71" s="359"/>
      <c r="AV71" s="359"/>
      <c r="AW71" s="359"/>
      <c r="AX71" s="359"/>
      <c r="AY71" s="359"/>
      <c r="AZ71" s="359"/>
      <c r="BA71" s="359"/>
      <c r="BB71" s="364"/>
      <c r="BC71" s="364"/>
      <c r="BD71" s="355"/>
      <c r="BE71" s="355"/>
    </row>
    <row r="72" spans="1:57" x14ac:dyDescent="0.2">
      <c r="A72" s="341">
        <v>61</v>
      </c>
      <c r="B72" s="342">
        <v>4</v>
      </c>
      <c r="C72" s="368"/>
      <c r="D72" s="370"/>
      <c r="E72" s="344" t="s">
        <v>50</v>
      </c>
      <c r="F72" s="394"/>
      <c r="G72" s="394"/>
      <c r="H72" s="395"/>
      <c r="I72" s="395"/>
      <c r="J72" s="396"/>
      <c r="K72" s="397"/>
      <c r="L72" s="397"/>
      <c r="M72" s="397"/>
      <c r="N72" s="397"/>
      <c r="O72" s="397"/>
      <c r="P72" s="398"/>
      <c r="Q72" s="398"/>
      <c r="R72" s="367"/>
      <c r="S72" s="495"/>
      <c r="T72" s="362">
        <v>61</v>
      </c>
      <c r="U72" s="374"/>
      <c r="V72" s="363" t="s">
        <v>50</v>
      </c>
      <c r="W72" s="394"/>
      <c r="X72" s="394"/>
      <c r="Y72" s="395"/>
      <c r="Z72" s="395"/>
      <c r="AA72" s="396"/>
      <c r="AB72" s="364"/>
      <c r="AC72" s="355"/>
      <c r="AD72" s="355"/>
      <c r="AE72" s="356"/>
      <c r="AF72" s="365"/>
      <c r="AG72" s="365"/>
      <c r="AH72" s="365"/>
      <c r="AI72" s="365"/>
      <c r="AJ72" s="365"/>
      <c r="AK72" s="365"/>
      <c r="AL72" s="365"/>
      <c r="AM72" s="365"/>
      <c r="AN72" s="365"/>
      <c r="AO72" s="365"/>
      <c r="AP72" s="365"/>
      <c r="AQ72" s="365"/>
      <c r="AR72" s="358"/>
      <c r="AS72" s="358"/>
      <c r="AT72" s="359"/>
      <c r="AU72" s="359"/>
      <c r="AV72" s="359"/>
      <c r="AW72" s="359"/>
      <c r="AX72" s="359"/>
      <c r="AY72" s="359"/>
      <c r="AZ72" s="359"/>
      <c r="BA72" s="359"/>
      <c r="BB72" s="364"/>
      <c r="BC72" s="364"/>
      <c r="BD72" s="355"/>
      <c r="BE72" s="355"/>
    </row>
    <row r="73" spans="1:57" ht="56.25" x14ac:dyDescent="0.2">
      <c r="A73" s="341">
        <v>62</v>
      </c>
      <c r="B73" s="342">
        <v>1</v>
      </c>
      <c r="C73" s="368"/>
      <c r="D73" s="370" t="s">
        <v>192</v>
      </c>
      <c r="E73" s="344" t="s">
        <v>49</v>
      </c>
      <c r="F73" s="383"/>
      <c r="G73" s="383"/>
      <c r="H73" s="359"/>
      <c r="I73" s="359"/>
      <c r="J73" s="403"/>
      <c r="K73" s="348"/>
      <c r="L73" s="348"/>
      <c r="M73" s="348"/>
      <c r="N73" s="348"/>
      <c r="O73" s="348"/>
      <c r="P73" s="349"/>
      <c r="Q73" s="349"/>
      <c r="R73" s="367"/>
      <c r="S73" s="495"/>
      <c r="T73" s="362">
        <v>62</v>
      </c>
      <c r="U73" s="374" t="s">
        <v>193</v>
      </c>
      <c r="V73" s="363" t="s">
        <v>49</v>
      </c>
      <c r="W73" s="383"/>
      <c r="X73" s="383"/>
      <c r="Y73" s="359"/>
      <c r="Z73" s="359"/>
      <c r="AA73" s="403"/>
      <c r="AB73" s="364"/>
      <c r="AC73" s="355"/>
      <c r="AD73" s="355"/>
      <c r="AE73" s="356"/>
      <c r="AF73" s="365"/>
      <c r="AG73" s="365"/>
      <c r="AH73" s="365"/>
      <c r="AI73" s="365"/>
      <c r="AJ73" s="365"/>
      <c r="AK73" s="365"/>
      <c r="AL73" s="365"/>
      <c r="AM73" s="365"/>
      <c r="AN73" s="365"/>
      <c r="AO73" s="365"/>
      <c r="AP73" s="365"/>
      <c r="AQ73" s="365"/>
      <c r="AR73" s="358"/>
      <c r="AS73" s="358"/>
      <c r="AT73" s="359"/>
      <c r="AU73" s="359"/>
      <c r="AV73" s="359"/>
      <c r="AW73" s="359"/>
      <c r="AX73" s="359"/>
      <c r="AY73" s="359"/>
      <c r="AZ73" s="359"/>
      <c r="BA73" s="359"/>
      <c r="BB73" s="364"/>
      <c r="BC73" s="364"/>
      <c r="BD73" s="355"/>
      <c r="BE73" s="355"/>
    </row>
    <row r="74" spans="1:57" x14ac:dyDescent="0.2">
      <c r="A74" s="341">
        <v>63</v>
      </c>
      <c r="B74" s="342">
        <v>1</v>
      </c>
      <c r="C74" s="368"/>
      <c r="D74" s="370"/>
      <c r="E74" s="344" t="s">
        <v>50</v>
      </c>
      <c r="F74" s="383"/>
      <c r="G74" s="383"/>
      <c r="H74" s="359"/>
      <c r="I74" s="359"/>
      <c r="J74" s="384"/>
      <c r="K74" s="348"/>
      <c r="L74" s="348"/>
      <c r="M74" s="348"/>
      <c r="N74" s="348"/>
      <c r="O74" s="348"/>
      <c r="P74" s="349"/>
      <c r="Q74" s="349"/>
      <c r="R74" s="367"/>
      <c r="S74" s="495"/>
      <c r="T74" s="362">
        <v>63</v>
      </c>
      <c r="U74" s="374"/>
      <c r="V74" s="363" t="s">
        <v>50</v>
      </c>
      <c r="W74" s="383"/>
      <c r="X74" s="383"/>
      <c r="Y74" s="359"/>
      <c r="Z74" s="359"/>
      <c r="AA74" s="384"/>
      <c r="AB74" s="364"/>
      <c r="AC74" s="355"/>
      <c r="AD74" s="355"/>
      <c r="AE74" s="356"/>
      <c r="AF74" s="365"/>
      <c r="AG74" s="365"/>
      <c r="AH74" s="365"/>
      <c r="AI74" s="365"/>
      <c r="AJ74" s="365"/>
      <c r="AK74" s="365"/>
      <c r="AL74" s="365"/>
      <c r="AM74" s="365"/>
      <c r="AN74" s="365"/>
      <c r="AO74" s="365"/>
      <c r="AP74" s="365"/>
      <c r="AQ74" s="365"/>
      <c r="AR74" s="358"/>
      <c r="AS74" s="358"/>
      <c r="AT74" s="359"/>
      <c r="AU74" s="359"/>
      <c r="AV74" s="359"/>
      <c r="AW74" s="359"/>
      <c r="AX74" s="359"/>
      <c r="AY74" s="359"/>
      <c r="AZ74" s="359"/>
      <c r="BA74" s="359"/>
      <c r="BB74" s="364"/>
      <c r="BC74" s="364"/>
      <c r="BD74" s="355"/>
      <c r="BE74" s="355"/>
    </row>
    <row r="75" spans="1:57" ht="33.75" x14ac:dyDescent="0.2">
      <c r="A75" s="341">
        <v>64</v>
      </c>
      <c r="B75" s="385"/>
      <c r="C75" s="379"/>
      <c r="D75" s="404" t="s">
        <v>88</v>
      </c>
      <c r="E75" s="344"/>
      <c r="F75" s="387"/>
      <c r="G75" s="387"/>
      <c r="H75" s="388"/>
      <c r="I75" s="388"/>
      <c r="J75" s="389"/>
      <c r="K75" s="388"/>
      <c r="L75" s="388"/>
      <c r="M75" s="388"/>
      <c r="N75" s="388"/>
      <c r="O75" s="389"/>
      <c r="P75" s="389"/>
      <c r="Q75" s="389"/>
      <c r="R75" s="367"/>
      <c r="S75" s="495"/>
      <c r="T75" s="362">
        <v>64</v>
      </c>
      <c r="U75" s="405" t="s">
        <v>88</v>
      </c>
      <c r="V75" s="388"/>
      <c r="W75" s="387"/>
      <c r="X75" s="387"/>
      <c r="Y75" s="388"/>
      <c r="Z75" s="388"/>
      <c r="AA75" s="389"/>
      <c r="AB75" s="388"/>
      <c r="AC75" s="388"/>
      <c r="AD75" s="388"/>
      <c r="AE75" s="388"/>
      <c r="AF75" s="388"/>
      <c r="AG75" s="388"/>
      <c r="AH75" s="388"/>
      <c r="AI75" s="388"/>
      <c r="AJ75" s="388"/>
      <c r="AK75" s="388"/>
      <c r="AL75" s="388"/>
      <c r="AM75" s="388"/>
      <c r="AN75" s="388"/>
      <c r="AO75" s="388"/>
      <c r="AP75" s="388"/>
      <c r="AQ75" s="388"/>
      <c r="AR75" s="391"/>
      <c r="AS75" s="391"/>
      <c r="AT75" s="388"/>
      <c r="AU75" s="388"/>
      <c r="AV75" s="388"/>
      <c r="AW75" s="388"/>
      <c r="AX75" s="388"/>
      <c r="AY75" s="388"/>
      <c r="AZ75" s="388"/>
      <c r="BA75" s="388"/>
      <c r="BB75" s="388"/>
      <c r="BC75" s="388"/>
      <c r="BD75" s="388"/>
      <c r="BE75" s="388"/>
    </row>
    <row r="76" spans="1:57" ht="67.5" x14ac:dyDescent="0.2">
      <c r="A76" s="341">
        <v>65</v>
      </c>
      <c r="B76" s="342">
        <v>0.5</v>
      </c>
      <c r="C76" s="379"/>
      <c r="D76" s="406" t="s">
        <v>89</v>
      </c>
      <c r="E76" s="344" t="s">
        <v>49</v>
      </c>
      <c r="F76" s="383">
        <v>20</v>
      </c>
      <c r="G76" s="383">
        <v>20</v>
      </c>
      <c r="H76" s="359">
        <f>G76*100/F76</f>
        <v>100</v>
      </c>
      <c r="I76" s="359">
        <v>1</v>
      </c>
      <c r="J76" s="384">
        <f>I76*G76</f>
        <v>20</v>
      </c>
      <c r="K76" s="348">
        <f>J76*B76</f>
        <v>10</v>
      </c>
      <c r="L76" s="348">
        <f>B76*7960</f>
        <v>3980</v>
      </c>
      <c r="M76" s="348">
        <f>L76*J76</f>
        <v>79600</v>
      </c>
      <c r="N76" s="348"/>
      <c r="O76" s="348"/>
      <c r="P76" s="349">
        <f>K76+N76</f>
        <v>10</v>
      </c>
      <c r="Q76" s="349">
        <f>M76+P76</f>
        <v>79610</v>
      </c>
      <c r="R76" s="367"/>
      <c r="S76" s="495"/>
      <c r="T76" s="362">
        <v>65</v>
      </c>
      <c r="U76" s="407" t="s">
        <v>89</v>
      </c>
      <c r="V76" s="363" t="s">
        <v>49</v>
      </c>
      <c r="W76" s="383">
        <v>20</v>
      </c>
      <c r="X76" s="383">
        <v>20</v>
      </c>
      <c r="Y76" s="359">
        <v>100</v>
      </c>
      <c r="Z76" s="359">
        <v>1</v>
      </c>
      <c r="AA76" s="384">
        <v>20</v>
      </c>
      <c r="AB76" s="364"/>
      <c r="AC76" s="355">
        <f t="shared" ref="AC76:AD79" si="1">AF76+AH76+AJ76+AL76+AN76+AP76+AR76+AT76+AV76+AX76+AZ76+BB76</f>
        <v>20</v>
      </c>
      <c r="AD76" s="355">
        <f t="shared" si="1"/>
        <v>0</v>
      </c>
      <c r="AE76" s="356">
        <f>AD76*100/AC76</f>
        <v>0</v>
      </c>
      <c r="AF76" s="365"/>
      <c r="AG76" s="365"/>
      <c r="AH76" s="365"/>
      <c r="AI76" s="365"/>
      <c r="AJ76" s="365"/>
      <c r="AK76" s="365"/>
      <c r="AL76" s="365"/>
      <c r="AM76" s="365"/>
      <c r="AN76" s="365"/>
      <c r="AO76" s="365"/>
      <c r="AP76" s="365"/>
      <c r="AQ76" s="365"/>
      <c r="AR76" s="358"/>
      <c r="AS76" s="358"/>
      <c r="AT76" s="359">
        <v>20</v>
      </c>
      <c r="AU76" s="359"/>
      <c r="AV76" s="359"/>
      <c r="AW76" s="359"/>
      <c r="AX76" s="359"/>
      <c r="AY76" s="359"/>
      <c r="AZ76" s="359"/>
      <c r="BA76" s="359"/>
      <c r="BB76" s="364"/>
      <c r="BC76" s="364"/>
      <c r="BD76" s="355">
        <f>AF76+AH76+AJ76+AL76+AN76+AP76+AR76+AT76+AV76+AX76+AZ76</f>
        <v>20</v>
      </c>
      <c r="BE76" s="355">
        <f>AG76+AI76+AK76+AM76+AO76+AQ76+AS76+AU76+AW76+AY76+BA76+BC76</f>
        <v>0</v>
      </c>
    </row>
    <row r="77" spans="1:57" x14ac:dyDescent="0.2">
      <c r="A77" s="341">
        <v>66</v>
      </c>
      <c r="B77" s="342">
        <v>0.5</v>
      </c>
      <c r="C77" s="379"/>
      <c r="D77" s="406"/>
      <c r="E77" s="344" t="s">
        <v>50</v>
      </c>
      <c r="F77" s="383">
        <v>5</v>
      </c>
      <c r="G77" s="383">
        <v>5</v>
      </c>
      <c r="H77" s="359">
        <f>G77*100/F77</f>
        <v>100</v>
      </c>
      <c r="I77" s="359">
        <v>1</v>
      </c>
      <c r="J77" s="384">
        <f>I77*G77</f>
        <v>5</v>
      </c>
      <c r="K77" s="348">
        <f>J77*B77</f>
        <v>2.5</v>
      </c>
      <c r="L77" s="348">
        <f>B77*7960</f>
        <v>3980</v>
      </c>
      <c r="M77" s="348">
        <f>L77*J77</f>
        <v>19900</v>
      </c>
      <c r="N77" s="348"/>
      <c r="O77" s="348"/>
      <c r="P77" s="349">
        <f>K77+N77</f>
        <v>2.5</v>
      </c>
      <c r="Q77" s="349">
        <f>M77+P77</f>
        <v>19902.5</v>
      </c>
      <c r="R77" s="367"/>
      <c r="S77" s="495"/>
      <c r="T77" s="362">
        <v>66</v>
      </c>
      <c r="U77" s="407"/>
      <c r="V77" s="363" t="s">
        <v>50</v>
      </c>
      <c r="W77" s="383">
        <v>5</v>
      </c>
      <c r="X77" s="383">
        <v>5</v>
      </c>
      <c r="Y77" s="359">
        <v>100</v>
      </c>
      <c r="Z77" s="359">
        <v>1</v>
      </c>
      <c r="AA77" s="384">
        <v>5</v>
      </c>
      <c r="AB77" s="364"/>
      <c r="AC77" s="355">
        <f t="shared" si="1"/>
        <v>5</v>
      </c>
      <c r="AD77" s="355">
        <f t="shared" si="1"/>
        <v>0</v>
      </c>
      <c r="AE77" s="356">
        <f>AD77*100/AC77</f>
        <v>0</v>
      </c>
      <c r="AF77" s="365"/>
      <c r="AG77" s="365"/>
      <c r="AH77" s="365"/>
      <c r="AI77" s="365"/>
      <c r="AJ77" s="365"/>
      <c r="AK77" s="365"/>
      <c r="AL77" s="365"/>
      <c r="AM77" s="365"/>
      <c r="AN77" s="365"/>
      <c r="AO77" s="365"/>
      <c r="AP77" s="365"/>
      <c r="AQ77" s="365"/>
      <c r="AR77" s="358"/>
      <c r="AS77" s="358"/>
      <c r="AT77" s="359">
        <v>5</v>
      </c>
      <c r="AU77" s="359"/>
      <c r="AV77" s="359"/>
      <c r="AW77" s="359"/>
      <c r="AX77" s="359"/>
      <c r="AY77" s="359"/>
      <c r="AZ77" s="359"/>
      <c r="BA77" s="359"/>
      <c r="BB77" s="364"/>
      <c r="BC77" s="364"/>
      <c r="BD77" s="355">
        <f>AF77+AH77+AJ77+AL77+AN77+AP77+AR77+AT77+AV77+AX77+AZ77</f>
        <v>5</v>
      </c>
      <c r="BE77" s="355">
        <f>AG77+AI77+AK77+AM77+AO77+AQ77+AS77+AU77+AW77+AY77+BA77+BC77</f>
        <v>0</v>
      </c>
    </row>
    <row r="78" spans="1:57" ht="33.75" x14ac:dyDescent="0.2">
      <c r="A78" s="341">
        <v>67</v>
      </c>
      <c r="B78" s="342">
        <v>1</v>
      </c>
      <c r="C78" s="368"/>
      <c r="D78" s="409" t="s">
        <v>90</v>
      </c>
      <c r="E78" s="344" t="s">
        <v>49</v>
      </c>
      <c r="F78" s="383">
        <v>2</v>
      </c>
      <c r="G78" s="383">
        <v>2</v>
      </c>
      <c r="H78" s="359">
        <f>G78*100/F78</f>
        <v>100</v>
      </c>
      <c r="I78" s="359">
        <v>2</v>
      </c>
      <c r="J78" s="384">
        <f>I78*G78</f>
        <v>4</v>
      </c>
      <c r="K78" s="348">
        <f>J78*B78</f>
        <v>4</v>
      </c>
      <c r="L78" s="348">
        <f>B78*7960</f>
        <v>7960</v>
      </c>
      <c r="M78" s="348">
        <f>L78*J78</f>
        <v>31840</v>
      </c>
      <c r="N78" s="348"/>
      <c r="O78" s="348"/>
      <c r="P78" s="349">
        <f>K78+N78</f>
        <v>4</v>
      </c>
      <c r="Q78" s="349">
        <f>M78+P78</f>
        <v>31844</v>
      </c>
      <c r="R78" s="367"/>
      <c r="S78" s="495"/>
      <c r="T78" s="362">
        <v>67</v>
      </c>
      <c r="U78" s="399" t="s">
        <v>90</v>
      </c>
      <c r="V78" s="363" t="s">
        <v>49</v>
      </c>
      <c r="W78" s="383">
        <v>2</v>
      </c>
      <c r="X78" s="383">
        <v>2</v>
      </c>
      <c r="Y78" s="359">
        <v>100</v>
      </c>
      <c r="Z78" s="359">
        <v>2</v>
      </c>
      <c r="AA78" s="384">
        <v>4</v>
      </c>
      <c r="AB78" s="364"/>
      <c r="AC78" s="355">
        <f t="shared" si="1"/>
        <v>4</v>
      </c>
      <c r="AD78" s="355">
        <f t="shared" si="1"/>
        <v>0</v>
      </c>
      <c r="AE78" s="356">
        <f>AD78*100/AC78</f>
        <v>0</v>
      </c>
      <c r="AF78" s="365"/>
      <c r="AG78" s="365"/>
      <c r="AH78" s="365"/>
      <c r="AI78" s="365"/>
      <c r="AJ78" s="365"/>
      <c r="AK78" s="365"/>
      <c r="AL78" s="365"/>
      <c r="AM78" s="365"/>
      <c r="AN78" s="365"/>
      <c r="AO78" s="365"/>
      <c r="AP78" s="365"/>
      <c r="AQ78" s="365"/>
      <c r="AR78" s="358"/>
      <c r="AS78" s="358"/>
      <c r="AT78" s="359"/>
      <c r="AU78" s="359"/>
      <c r="AV78" s="359">
        <v>2</v>
      </c>
      <c r="AW78" s="359"/>
      <c r="AX78" s="359">
        <v>2</v>
      </c>
      <c r="AY78" s="359"/>
      <c r="AZ78" s="359"/>
      <c r="BA78" s="359"/>
      <c r="BB78" s="364"/>
      <c r="BC78" s="364"/>
      <c r="BD78" s="355">
        <f>AF78+AH78+AJ78+AL78+AN78+AP78+AR78+AT78+AV78+AX78+AZ78</f>
        <v>4</v>
      </c>
      <c r="BE78" s="355">
        <f>AG78+AI78+AK78+AM78+AO78+AQ78+AS78+AU78+AW78+AY78+BA78+BC78</f>
        <v>0</v>
      </c>
    </row>
    <row r="79" spans="1:57" x14ac:dyDescent="0.2">
      <c r="A79" s="341">
        <v>68</v>
      </c>
      <c r="B79" s="342">
        <v>1</v>
      </c>
      <c r="C79" s="360">
        <v>116</v>
      </c>
      <c r="D79" s="409"/>
      <c r="E79" s="344" t="s">
        <v>50</v>
      </c>
      <c r="F79" s="383">
        <v>20</v>
      </c>
      <c r="G79" s="383">
        <v>15</v>
      </c>
      <c r="H79" s="359">
        <f>G79*100/F79</f>
        <v>75</v>
      </c>
      <c r="I79" s="359">
        <v>2</v>
      </c>
      <c r="J79" s="384">
        <f>I79*G79</f>
        <v>30</v>
      </c>
      <c r="K79" s="348">
        <f>J79*B79</f>
        <v>30</v>
      </c>
      <c r="L79" s="348">
        <f>B79*7960</f>
        <v>7960</v>
      </c>
      <c r="M79" s="348">
        <f>L79*J79</f>
        <v>238800</v>
      </c>
      <c r="N79" s="348">
        <f>C79+J79</f>
        <v>146</v>
      </c>
      <c r="O79" s="348">
        <f>N79*7960</f>
        <v>1162160</v>
      </c>
      <c r="P79" s="349">
        <f>K79+N79</f>
        <v>176</v>
      </c>
      <c r="Q79" s="349">
        <f>M79+P79</f>
        <v>238976</v>
      </c>
      <c r="R79" s="367"/>
      <c r="S79" s="495"/>
      <c r="T79" s="362">
        <v>68</v>
      </c>
      <c r="U79" s="399"/>
      <c r="V79" s="363" t="s">
        <v>50</v>
      </c>
      <c r="W79" s="383">
        <v>20</v>
      </c>
      <c r="X79" s="383">
        <v>15</v>
      </c>
      <c r="Y79" s="359">
        <v>75</v>
      </c>
      <c r="Z79" s="359">
        <v>2</v>
      </c>
      <c r="AA79" s="384">
        <v>30</v>
      </c>
      <c r="AB79" s="364"/>
      <c r="AC79" s="355">
        <f t="shared" si="1"/>
        <v>30</v>
      </c>
      <c r="AD79" s="355">
        <f t="shared" si="1"/>
        <v>0</v>
      </c>
      <c r="AE79" s="356">
        <f>AD79*100/AC79</f>
        <v>0</v>
      </c>
      <c r="AF79" s="365"/>
      <c r="AG79" s="365"/>
      <c r="AH79" s="365"/>
      <c r="AI79" s="365"/>
      <c r="AJ79" s="365"/>
      <c r="AK79" s="365"/>
      <c r="AL79" s="365"/>
      <c r="AM79" s="365"/>
      <c r="AN79" s="365"/>
      <c r="AO79" s="365"/>
      <c r="AP79" s="365"/>
      <c r="AQ79" s="365"/>
      <c r="AR79" s="358"/>
      <c r="AS79" s="358"/>
      <c r="AT79" s="359"/>
      <c r="AU79" s="359"/>
      <c r="AV79" s="359">
        <v>15</v>
      </c>
      <c r="AW79" s="359"/>
      <c r="AX79" s="359">
        <v>15</v>
      </c>
      <c r="AY79" s="359"/>
      <c r="AZ79" s="359"/>
      <c r="BA79" s="359"/>
      <c r="BB79" s="364"/>
      <c r="BC79" s="364"/>
      <c r="BD79" s="355">
        <f>AF79+AH79+AJ79+AL79+AN79+AP79+AR79+AT79+AV79+AX79+AZ79</f>
        <v>30</v>
      </c>
      <c r="BE79" s="355">
        <f>AG79+AI79+AK79+AM79+AO79+AQ79+AS79+AU79+AW79+AY79+BA79+BC79</f>
        <v>0</v>
      </c>
    </row>
    <row r="80" spans="1:57" ht="123.75" x14ac:dyDescent="0.2">
      <c r="A80" s="341">
        <v>69</v>
      </c>
      <c r="B80" s="342">
        <v>2</v>
      </c>
      <c r="C80" s="368"/>
      <c r="D80" s="370" t="s">
        <v>91</v>
      </c>
      <c r="E80" s="344" t="s">
        <v>49</v>
      </c>
      <c r="F80" s="383"/>
      <c r="G80" s="383"/>
      <c r="H80" s="359"/>
      <c r="I80" s="359"/>
      <c r="J80" s="384"/>
      <c r="K80" s="348"/>
      <c r="L80" s="348"/>
      <c r="M80" s="348"/>
      <c r="N80" s="348"/>
      <c r="O80" s="348"/>
      <c r="P80" s="349"/>
      <c r="Q80" s="349"/>
      <c r="R80" s="367"/>
      <c r="S80" s="495"/>
      <c r="T80" s="362">
        <v>69</v>
      </c>
      <c r="U80" s="399" t="s">
        <v>91</v>
      </c>
      <c r="V80" s="363" t="s">
        <v>49</v>
      </c>
      <c r="W80" s="383"/>
      <c r="X80" s="383"/>
      <c r="Y80" s="359"/>
      <c r="Z80" s="359"/>
      <c r="AA80" s="384"/>
      <c r="AB80" s="364"/>
      <c r="AC80" s="355"/>
      <c r="AD80" s="355"/>
      <c r="AE80" s="356"/>
      <c r="AF80" s="365"/>
      <c r="AG80" s="365"/>
      <c r="AH80" s="365"/>
      <c r="AI80" s="365"/>
      <c r="AJ80" s="365"/>
      <c r="AK80" s="365"/>
      <c r="AL80" s="365"/>
      <c r="AM80" s="365"/>
      <c r="AN80" s="365"/>
      <c r="AO80" s="365"/>
      <c r="AP80" s="365"/>
      <c r="AQ80" s="365"/>
      <c r="AR80" s="358"/>
      <c r="AS80" s="358"/>
      <c r="AT80" s="359"/>
      <c r="AU80" s="359"/>
      <c r="AV80" s="359"/>
      <c r="AW80" s="359"/>
      <c r="AX80" s="359"/>
      <c r="AY80" s="359"/>
      <c r="AZ80" s="359"/>
      <c r="BA80" s="359"/>
      <c r="BB80" s="364"/>
      <c r="BC80" s="364"/>
      <c r="BD80" s="355"/>
      <c r="BE80" s="355"/>
    </row>
    <row r="81" spans="1:57" x14ac:dyDescent="0.2">
      <c r="A81" s="341">
        <v>70</v>
      </c>
      <c r="B81" s="342">
        <v>2</v>
      </c>
      <c r="C81" s="368"/>
      <c r="D81" s="370"/>
      <c r="E81" s="344" t="s">
        <v>50</v>
      </c>
      <c r="F81" s="383"/>
      <c r="G81" s="383"/>
      <c r="H81" s="359"/>
      <c r="I81" s="359"/>
      <c r="J81" s="384"/>
      <c r="K81" s="348"/>
      <c r="L81" s="348"/>
      <c r="M81" s="348"/>
      <c r="N81" s="348"/>
      <c r="O81" s="348"/>
      <c r="P81" s="349"/>
      <c r="Q81" s="349"/>
      <c r="R81" s="367"/>
      <c r="S81" s="495"/>
      <c r="T81" s="362">
        <v>70</v>
      </c>
      <c r="U81" s="399"/>
      <c r="V81" s="363" t="s">
        <v>50</v>
      </c>
      <c r="W81" s="383"/>
      <c r="X81" s="383"/>
      <c r="Y81" s="359"/>
      <c r="Z81" s="359"/>
      <c r="AA81" s="384"/>
      <c r="AB81" s="364"/>
      <c r="AC81" s="355"/>
      <c r="AD81" s="355"/>
      <c r="AE81" s="356"/>
      <c r="AF81" s="365"/>
      <c r="AG81" s="365"/>
      <c r="AH81" s="365"/>
      <c r="AI81" s="365"/>
      <c r="AJ81" s="365"/>
      <c r="AK81" s="365"/>
      <c r="AL81" s="365"/>
      <c r="AM81" s="365"/>
      <c r="AN81" s="365"/>
      <c r="AO81" s="365"/>
      <c r="AP81" s="365"/>
      <c r="AQ81" s="365"/>
      <c r="AR81" s="358"/>
      <c r="AS81" s="358"/>
      <c r="AT81" s="359"/>
      <c r="AU81" s="359"/>
      <c r="AV81" s="359"/>
      <c r="AW81" s="359"/>
      <c r="AX81" s="359"/>
      <c r="AY81" s="359"/>
      <c r="AZ81" s="359"/>
      <c r="BA81" s="359"/>
      <c r="BB81" s="364"/>
      <c r="BC81" s="364"/>
      <c r="BD81" s="355"/>
      <c r="BE81" s="355"/>
    </row>
    <row r="82" spans="1:57" ht="33.75" x14ac:dyDescent="0.2">
      <c r="A82" s="341">
        <v>71</v>
      </c>
      <c r="B82" s="342">
        <v>1</v>
      </c>
      <c r="C82" s="368"/>
      <c r="D82" s="409" t="s">
        <v>92</v>
      </c>
      <c r="E82" s="344" t="s">
        <v>49</v>
      </c>
      <c r="F82" s="394"/>
      <c r="G82" s="394"/>
      <c r="H82" s="395"/>
      <c r="I82" s="395"/>
      <c r="J82" s="396"/>
      <c r="K82" s="397"/>
      <c r="L82" s="397"/>
      <c r="M82" s="397"/>
      <c r="N82" s="397"/>
      <c r="O82" s="397"/>
      <c r="P82" s="398"/>
      <c r="Q82" s="398"/>
      <c r="R82" s="367"/>
      <c r="S82" s="495"/>
      <c r="T82" s="362">
        <v>71</v>
      </c>
      <c r="U82" s="374" t="s">
        <v>92</v>
      </c>
      <c r="V82" s="363" t="s">
        <v>49</v>
      </c>
      <c r="W82" s="394"/>
      <c r="X82" s="394"/>
      <c r="Y82" s="395"/>
      <c r="Z82" s="395"/>
      <c r="AA82" s="396"/>
      <c r="AB82" s="364"/>
      <c r="AC82" s="355"/>
      <c r="AD82" s="355"/>
      <c r="AE82" s="356"/>
      <c r="AF82" s="365"/>
      <c r="AG82" s="365"/>
      <c r="AH82" s="365"/>
      <c r="AI82" s="365"/>
      <c r="AJ82" s="365"/>
      <c r="AK82" s="365"/>
      <c r="AL82" s="365"/>
      <c r="AM82" s="365"/>
      <c r="AN82" s="365"/>
      <c r="AO82" s="365"/>
      <c r="AP82" s="365"/>
      <c r="AQ82" s="365"/>
      <c r="AR82" s="358"/>
      <c r="AS82" s="358"/>
      <c r="AT82" s="359"/>
      <c r="AU82" s="359"/>
      <c r="AV82" s="359"/>
      <c r="AW82" s="359"/>
      <c r="AX82" s="359"/>
      <c r="AY82" s="359"/>
      <c r="AZ82" s="359"/>
      <c r="BA82" s="359"/>
      <c r="BB82" s="364"/>
      <c r="BC82" s="364"/>
      <c r="BD82" s="355"/>
      <c r="BE82" s="355"/>
    </row>
    <row r="83" spans="1:57" x14ac:dyDescent="0.2">
      <c r="A83" s="341">
        <v>72</v>
      </c>
      <c r="B83" s="342">
        <v>1</v>
      </c>
      <c r="C83" s="368"/>
      <c r="D83" s="409"/>
      <c r="E83" s="344" t="s">
        <v>50</v>
      </c>
      <c r="F83" s="383"/>
      <c r="G83" s="383"/>
      <c r="H83" s="359"/>
      <c r="I83" s="359"/>
      <c r="J83" s="384"/>
      <c r="K83" s="348"/>
      <c r="L83" s="348"/>
      <c r="M83" s="348"/>
      <c r="N83" s="348"/>
      <c r="O83" s="348"/>
      <c r="P83" s="349"/>
      <c r="Q83" s="349"/>
      <c r="R83" s="367"/>
      <c r="S83" s="495"/>
      <c r="T83" s="362">
        <v>72</v>
      </c>
      <c r="U83" s="374"/>
      <c r="V83" s="363" t="s">
        <v>50</v>
      </c>
      <c r="W83" s="383"/>
      <c r="X83" s="383"/>
      <c r="Y83" s="359"/>
      <c r="Z83" s="359"/>
      <c r="AA83" s="384"/>
      <c r="AB83" s="364"/>
      <c r="AC83" s="355"/>
      <c r="AD83" s="355"/>
      <c r="AE83" s="356"/>
      <c r="AF83" s="365"/>
      <c r="AG83" s="365"/>
      <c r="AH83" s="365"/>
      <c r="AI83" s="365"/>
      <c r="AJ83" s="365"/>
      <c r="AK83" s="365"/>
      <c r="AL83" s="365"/>
      <c r="AM83" s="365"/>
      <c r="AN83" s="365"/>
      <c r="AO83" s="365"/>
      <c r="AP83" s="365"/>
      <c r="AQ83" s="365"/>
      <c r="AR83" s="358"/>
      <c r="AS83" s="358"/>
      <c r="AT83" s="359"/>
      <c r="AU83" s="359"/>
      <c r="AV83" s="359"/>
      <c r="AW83" s="359"/>
      <c r="AX83" s="359"/>
      <c r="AY83" s="359"/>
      <c r="AZ83" s="359"/>
      <c r="BA83" s="359"/>
      <c r="BB83" s="364"/>
      <c r="BC83" s="364"/>
      <c r="BD83" s="355"/>
      <c r="BE83" s="355"/>
    </row>
    <row r="84" spans="1:57" ht="56.25" x14ac:dyDescent="0.2">
      <c r="A84" s="341">
        <v>73</v>
      </c>
      <c r="B84" s="342">
        <v>1</v>
      </c>
      <c r="C84" s="368"/>
      <c r="D84" s="370" t="s">
        <v>194</v>
      </c>
      <c r="E84" s="344" t="s">
        <v>49</v>
      </c>
      <c r="F84" s="383"/>
      <c r="G84" s="383"/>
      <c r="H84" s="359"/>
      <c r="I84" s="359"/>
      <c r="J84" s="384"/>
      <c r="K84" s="348"/>
      <c r="L84" s="348"/>
      <c r="M84" s="348"/>
      <c r="N84" s="348"/>
      <c r="O84" s="348"/>
      <c r="P84" s="349"/>
      <c r="Q84" s="349"/>
      <c r="R84" s="367"/>
      <c r="S84" s="495"/>
      <c r="T84" s="362">
        <v>73</v>
      </c>
      <c r="U84" s="374" t="s">
        <v>194</v>
      </c>
      <c r="V84" s="363" t="s">
        <v>49</v>
      </c>
      <c r="W84" s="383"/>
      <c r="X84" s="383"/>
      <c r="Y84" s="359"/>
      <c r="Z84" s="359"/>
      <c r="AA84" s="384"/>
      <c r="AB84" s="364"/>
      <c r="AC84" s="355"/>
      <c r="AD84" s="355"/>
      <c r="AE84" s="356"/>
      <c r="AF84" s="365"/>
      <c r="AG84" s="365"/>
      <c r="AH84" s="365"/>
      <c r="AI84" s="365"/>
      <c r="AJ84" s="365"/>
      <c r="AK84" s="365"/>
      <c r="AL84" s="365"/>
      <c r="AM84" s="365"/>
      <c r="AN84" s="365"/>
      <c r="AO84" s="365"/>
      <c r="AP84" s="365"/>
      <c r="AQ84" s="365"/>
      <c r="AR84" s="358"/>
      <c r="AS84" s="358"/>
      <c r="AT84" s="359"/>
      <c r="AU84" s="359"/>
      <c r="AV84" s="359"/>
      <c r="AW84" s="359"/>
      <c r="AX84" s="359"/>
      <c r="AY84" s="359"/>
      <c r="AZ84" s="359"/>
      <c r="BA84" s="359"/>
      <c r="BB84" s="364"/>
      <c r="BC84" s="364"/>
      <c r="BD84" s="355"/>
      <c r="BE84" s="355"/>
    </row>
    <row r="85" spans="1:57" x14ac:dyDescent="0.2">
      <c r="A85" s="341">
        <v>74</v>
      </c>
      <c r="B85" s="342">
        <v>1</v>
      </c>
      <c r="C85" s="375"/>
      <c r="D85" s="370"/>
      <c r="E85" s="344" t="s">
        <v>50</v>
      </c>
      <c r="F85" s="383"/>
      <c r="G85" s="383"/>
      <c r="H85" s="359"/>
      <c r="I85" s="359"/>
      <c r="J85" s="384"/>
      <c r="K85" s="348"/>
      <c r="L85" s="348"/>
      <c r="M85" s="348"/>
      <c r="N85" s="348"/>
      <c r="O85" s="348"/>
      <c r="P85" s="349"/>
      <c r="Q85" s="349"/>
      <c r="R85" s="367"/>
      <c r="S85" s="495"/>
      <c r="T85" s="362">
        <v>74</v>
      </c>
      <c r="U85" s="374"/>
      <c r="V85" s="363" t="s">
        <v>50</v>
      </c>
      <c r="W85" s="383"/>
      <c r="X85" s="383"/>
      <c r="Y85" s="359"/>
      <c r="Z85" s="359"/>
      <c r="AA85" s="384"/>
      <c r="AB85" s="364"/>
      <c r="AC85" s="355"/>
      <c r="AD85" s="355"/>
      <c r="AE85" s="356"/>
      <c r="AF85" s="365"/>
      <c r="AG85" s="365"/>
      <c r="AH85" s="365"/>
      <c r="AI85" s="365"/>
      <c r="AJ85" s="365"/>
      <c r="AK85" s="365"/>
      <c r="AL85" s="365"/>
      <c r="AM85" s="365"/>
      <c r="AN85" s="365"/>
      <c r="AO85" s="365"/>
      <c r="AP85" s="365"/>
      <c r="AQ85" s="365"/>
      <c r="AR85" s="358"/>
      <c r="AS85" s="358"/>
      <c r="AT85" s="359"/>
      <c r="AU85" s="359"/>
      <c r="AV85" s="359"/>
      <c r="AW85" s="359"/>
      <c r="AX85" s="359"/>
      <c r="AY85" s="359"/>
      <c r="AZ85" s="359"/>
      <c r="BA85" s="359"/>
      <c r="BB85" s="364"/>
      <c r="BC85" s="364"/>
      <c r="BD85" s="355"/>
      <c r="BE85" s="355"/>
    </row>
    <row r="86" spans="1:57" ht="22.5" x14ac:dyDescent="0.2">
      <c r="A86" s="341">
        <v>75</v>
      </c>
      <c r="B86" s="342">
        <v>2</v>
      </c>
      <c r="C86" s="379"/>
      <c r="D86" s="370" t="s">
        <v>195</v>
      </c>
      <c r="E86" s="344" t="s">
        <v>49</v>
      </c>
      <c r="F86" s="383"/>
      <c r="G86" s="383"/>
      <c r="H86" s="359"/>
      <c r="I86" s="359"/>
      <c r="J86" s="384"/>
      <c r="K86" s="348"/>
      <c r="L86" s="348"/>
      <c r="M86" s="348"/>
      <c r="N86" s="348"/>
      <c r="O86" s="348"/>
      <c r="P86" s="349"/>
      <c r="Q86" s="349"/>
      <c r="R86" s="367"/>
      <c r="S86" s="495"/>
      <c r="T86" s="362">
        <v>75</v>
      </c>
      <c r="U86" s="374" t="s">
        <v>195</v>
      </c>
      <c r="V86" s="363" t="s">
        <v>49</v>
      </c>
      <c r="W86" s="383"/>
      <c r="X86" s="383"/>
      <c r="Y86" s="359"/>
      <c r="Z86" s="359"/>
      <c r="AA86" s="384"/>
      <c r="AB86" s="364"/>
      <c r="AC86" s="355"/>
      <c r="AD86" s="355"/>
      <c r="AE86" s="356"/>
      <c r="AF86" s="365"/>
      <c r="AG86" s="365"/>
      <c r="AH86" s="365"/>
      <c r="AI86" s="365"/>
      <c r="AJ86" s="365"/>
      <c r="AK86" s="365"/>
      <c r="AL86" s="365"/>
      <c r="AM86" s="365"/>
      <c r="AN86" s="365"/>
      <c r="AO86" s="365"/>
      <c r="AP86" s="365"/>
      <c r="AQ86" s="365"/>
      <c r="AR86" s="358"/>
      <c r="AS86" s="358"/>
      <c r="AT86" s="359"/>
      <c r="AU86" s="359"/>
      <c r="AV86" s="359"/>
      <c r="AW86" s="359"/>
      <c r="AX86" s="359"/>
      <c r="AY86" s="359"/>
      <c r="AZ86" s="359"/>
      <c r="BA86" s="359"/>
      <c r="BB86" s="364"/>
      <c r="BC86" s="364"/>
      <c r="BD86" s="355"/>
      <c r="BE86" s="355"/>
    </row>
    <row r="87" spans="1:57" x14ac:dyDescent="0.2">
      <c r="A87" s="341">
        <v>76</v>
      </c>
      <c r="B87" s="342">
        <v>2</v>
      </c>
      <c r="C87" s="379"/>
      <c r="D87" s="370"/>
      <c r="E87" s="344" t="s">
        <v>50</v>
      </c>
      <c r="F87" s="383"/>
      <c r="G87" s="383"/>
      <c r="H87" s="359"/>
      <c r="I87" s="359"/>
      <c r="J87" s="384"/>
      <c r="K87" s="348"/>
      <c r="L87" s="348"/>
      <c r="M87" s="348"/>
      <c r="N87" s="348"/>
      <c r="O87" s="348"/>
      <c r="P87" s="349"/>
      <c r="Q87" s="349"/>
      <c r="R87" s="367"/>
      <c r="S87" s="495"/>
      <c r="T87" s="362">
        <v>76</v>
      </c>
      <c r="U87" s="374"/>
      <c r="V87" s="363" t="s">
        <v>50</v>
      </c>
      <c r="W87" s="383"/>
      <c r="X87" s="383"/>
      <c r="Y87" s="359"/>
      <c r="Z87" s="359"/>
      <c r="AA87" s="384"/>
      <c r="AB87" s="364"/>
      <c r="AC87" s="355"/>
      <c r="AD87" s="355"/>
      <c r="AE87" s="356"/>
      <c r="AF87" s="365"/>
      <c r="AG87" s="365"/>
      <c r="AH87" s="365"/>
      <c r="AI87" s="365"/>
      <c r="AJ87" s="365"/>
      <c r="AK87" s="365"/>
      <c r="AL87" s="365"/>
      <c r="AM87" s="365"/>
      <c r="AN87" s="365"/>
      <c r="AO87" s="365"/>
      <c r="AP87" s="365"/>
      <c r="AQ87" s="365"/>
      <c r="AR87" s="358"/>
      <c r="AS87" s="358"/>
      <c r="AT87" s="359"/>
      <c r="AU87" s="359"/>
      <c r="AV87" s="359"/>
      <c r="AW87" s="359"/>
      <c r="AX87" s="359"/>
      <c r="AY87" s="359"/>
      <c r="AZ87" s="359"/>
      <c r="BA87" s="359"/>
      <c r="BB87" s="364"/>
      <c r="BC87" s="364"/>
      <c r="BD87" s="355"/>
      <c r="BE87" s="355"/>
    </row>
    <row r="88" spans="1:57" ht="78.75" x14ac:dyDescent="0.2">
      <c r="A88" s="341">
        <v>77</v>
      </c>
      <c r="B88" s="342">
        <v>8</v>
      </c>
      <c r="C88" s="368"/>
      <c r="D88" s="370" t="s">
        <v>196</v>
      </c>
      <c r="E88" s="344" t="s">
        <v>49</v>
      </c>
      <c r="F88" s="383"/>
      <c r="G88" s="383"/>
      <c r="H88" s="359"/>
      <c r="I88" s="359"/>
      <c r="J88" s="384"/>
      <c r="K88" s="348"/>
      <c r="L88" s="348"/>
      <c r="M88" s="348"/>
      <c r="N88" s="348"/>
      <c r="O88" s="348"/>
      <c r="P88" s="349"/>
      <c r="Q88" s="349"/>
      <c r="R88" s="367"/>
      <c r="S88" s="495"/>
      <c r="T88" s="362">
        <v>77</v>
      </c>
      <c r="U88" s="399" t="s">
        <v>196</v>
      </c>
      <c r="V88" s="363" t="s">
        <v>49</v>
      </c>
      <c r="W88" s="383"/>
      <c r="X88" s="383"/>
      <c r="Y88" s="359"/>
      <c r="Z88" s="359"/>
      <c r="AA88" s="384"/>
      <c r="AB88" s="364"/>
      <c r="AC88" s="355"/>
      <c r="AD88" s="355"/>
      <c r="AE88" s="356"/>
      <c r="AF88" s="365"/>
      <c r="AG88" s="365"/>
      <c r="AH88" s="365"/>
      <c r="AI88" s="365"/>
      <c r="AJ88" s="365"/>
      <c r="AK88" s="365"/>
      <c r="AL88" s="365"/>
      <c r="AM88" s="365"/>
      <c r="AN88" s="365"/>
      <c r="AO88" s="365"/>
      <c r="AP88" s="365"/>
      <c r="AQ88" s="365"/>
      <c r="AR88" s="358"/>
      <c r="AS88" s="358"/>
      <c r="AT88" s="359"/>
      <c r="AU88" s="359"/>
      <c r="AV88" s="359"/>
      <c r="AW88" s="359"/>
      <c r="AX88" s="359"/>
      <c r="AY88" s="359"/>
      <c r="AZ88" s="359"/>
      <c r="BA88" s="359"/>
      <c r="BB88" s="364"/>
      <c r="BC88" s="364"/>
      <c r="BD88" s="355"/>
      <c r="BE88" s="355"/>
    </row>
    <row r="89" spans="1:57" x14ac:dyDescent="0.2">
      <c r="A89" s="341">
        <v>78</v>
      </c>
      <c r="B89" s="342">
        <v>0.5</v>
      </c>
      <c r="C89" s="368"/>
      <c r="D89" s="370"/>
      <c r="E89" s="344" t="s">
        <v>50</v>
      </c>
      <c r="F89" s="383"/>
      <c r="G89" s="383"/>
      <c r="H89" s="359"/>
      <c r="I89" s="359"/>
      <c r="J89" s="384"/>
      <c r="K89" s="348"/>
      <c r="L89" s="348"/>
      <c r="M89" s="348"/>
      <c r="N89" s="348"/>
      <c r="O89" s="348"/>
      <c r="P89" s="349"/>
      <c r="Q89" s="349"/>
      <c r="R89" s="367"/>
      <c r="S89" s="495"/>
      <c r="T89" s="362">
        <v>78</v>
      </c>
      <c r="U89" s="399"/>
      <c r="V89" s="363" t="s">
        <v>50</v>
      </c>
      <c r="W89" s="383"/>
      <c r="X89" s="383"/>
      <c r="Y89" s="359"/>
      <c r="Z89" s="359"/>
      <c r="AA89" s="384"/>
      <c r="AB89" s="364"/>
      <c r="AC89" s="355"/>
      <c r="AD89" s="355"/>
      <c r="AE89" s="356"/>
      <c r="AF89" s="365"/>
      <c r="AG89" s="365"/>
      <c r="AH89" s="365"/>
      <c r="AI89" s="365"/>
      <c r="AJ89" s="365"/>
      <c r="AK89" s="365"/>
      <c r="AL89" s="365"/>
      <c r="AM89" s="365"/>
      <c r="AN89" s="365"/>
      <c r="AO89" s="365"/>
      <c r="AP89" s="365"/>
      <c r="AQ89" s="365"/>
      <c r="AR89" s="358"/>
      <c r="AS89" s="358"/>
      <c r="AT89" s="359"/>
      <c r="AU89" s="359"/>
      <c r="AV89" s="359"/>
      <c r="AW89" s="359"/>
      <c r="AX89" s="359"/>
      <c r="AY89" s="359"/>
      <c r="AZ89" s="359"/>
      <c r="BA89" s="359"/>
      <c r="BB89" s="364"/>
      <c r="BC89" s="364"/>
      <c r="BD89" s="355"/>
      <c r="BE89" s="355"/>
    </row>
    <row r="90" spans="1:57" ht="56.25" x14ac:dyDescent="0.2">
      <c r="A90" s="341">
        <v>79</v>
      </c>
      <c r="B90" s="342">
        <v>1</v>
      </c>
      <c r="C90" s="368"/>
      <c r="D90" s="370" t="s">
        <v>197</v>
      </c>
      <c r="E90" s="344" t="s">
        <v>49</v>
      </c>
      <c r="F90" s="383"/>
      <c r="G90" s="383"/>
      <c r="H90" s="359"/>
      <c r="I90" s="359"/>
      <c r="J90" s="384"/>
      <c r="K90" s="348"/>
      <c r="L90" s="348"/>
      <c r="M90" s="348"/>
      <c r="N90" s="348"/>
      <c r="O90" s="348"/>
      <c r="P90" s="349"/>
      <c r="Q90" s="349"/>
      <c r="R90" s="367"/>
      <c r="S90" s="495"/>
      <c r="T90" s="362">
        <v>79</v>
      </c>
      <c r="U90" s="374" t="s">
        <v>197</v>
      </c>
      <c r="V90" s="363" t="s">
        <v>49</v>
      </c>
      <c r="W90" s="383"/>
      <c r="X90" s="383"/>
      <c r="Y90" s="359"/>
      <c r="Z90" s="359"/>
      <c r="AA90" s="384"/>
      <c r="AB90" s="364"/>
      <c r="AC90" s="355"/>
      <c r="AD90" s="355"/>
      <c r="AE90" s="356"/>
      <c r="AF90" s="365"/>
      <c r="AG90" s="365"/>
      <c r="AH90" s="365"/>
      <c r="AI90" s="365"/>
      <c r="AJ90" s="365"/>
      <c r="AK90" s="365"/>
      <c r="AL90" s="365"/>
      <c r="AM90" s="365"/>
      <c r="AN90" s="365"/>
      <c r="AO90" s="365"/>
      <c r="AP90" s="365"/>
      <c r="AQ90" s="365"/>
      <c r="AR90" s="358"/>
      <c r="AS90" s="358"/>
      <c r="AT90" s="359"/>
      <c r="AU90" s="359"/>
      <c r="AV90" s="359"/>
      <c r="AW90" s="359"/>
      <c r="AX90" s="359"/>
      <c r="AY90" s="359"/>
      <c r="AZ90" s="359"/>
      <c r="BA90" s="359"/>
      <c r="BB90" s="364"/>
      <c r="BC90" s="364"/>
      <c r="BD90" s="355"/>
      <c r="BE90" s="355"/>
    </row>
    <row r="91" spans="1:57" x14ac:dyDescent="0.2">
      <c r="A91" s="341">
        <v>80</v>
      </c>
      <c r="B91" s="342">
        <v>1</v>
      </c>
      <c r="C91" s="368"/>
      <c r="D91" s="370"/>
      <c r="E91" s="344" t="s">
        <v>50</v>
      </c>
      <c r="F91" s="383"/>
      <c r="G91" s="383"/>
      <c r="H91" s="359"/>
      <c r="I91" s="359"/>
      <c r="J91" s="384"/>
      <c r="K91" s="348"/>
      <c r="L91" s="348"/>
      <c r="M91" s="348"/>
      <c r="N91" s="348"/>
      <c r="O91" s="348"/>
      <c r="P91" s="349"/>
      <c r="Q91" s="349"/>
      <c r="R91" s="367"/>
      <c r="S91" s="495"/>
      <c r="T91" s="362">
        <v>80</v>
      </c>
      <c r="U91" s="374"/>
      <c r="V91" s="363" t="s">
        <v>50</v>
      </c>
      <c r="W91" s="383"/>
      <c r="X91" s="383"/>
      <c r="Y91" s="359"/>
      <c r="Z91" s="359"/>
      <c r="AA91" s="384"/>
      <c r="AB91" s="364"/>
      <c r="AC91" s="355"/>
      <c r="AD91" s="355"/>
      <c r="AE91" s="356"/>
      <c r="AF91" s="365"/>
      <c r="AG91" s="365"/>
      <c r="AH91" s="365"/>
      <c r="AI91" s="365"/>
      <c r="AJ91" s="365"/>
      <c r="AK91" s="365"/>
      <c r="AL91" s="365"/>
      <c r="AM91" s="365"/>
      <c r="AN91" s="365"/>
      <c r="AO91" s="365"/>
      <c r="AP91" s="365"/>
      <c r="AQ91" s="365"/>
      <c r="AR91" s="358"/>
      <c r="AS91" s="358"/>
      <c r="AT91" s="359"/>
      <c r="AU91" s="359"/>
      <c r="AV91" s="359"/>
      <c r="AW91" s="359"/>
      <c r="AX91" s="359"/>
      <c r="AY91" s="359"/>
      <c r="AZ91" s="359"/>
      <c r="BA91" s="359"/>
      <c r="BB91" s="364"/>
      <c r="BC91" s="382"/>
      <c r="BD91" s="355"/>
      <c r="BE91" s="355"/>
    </row>
    <row r="92" spans="1:57" ht="90" x14ac:dyDescent="0.2">
      <c r="A92" s="341">
        <v>81</v>
      </c>
      <c r="B92" s="342">
        <v>2</v>
      </c>
      <c r="C92" s="368"/>
      <c r="D92" s="370" t="s">
        <v>97</v>
      </c>
      <c r="E92" s="344" t="s">
        <v>50</v>
      </c>
      <c r="F92" s="394"/>
      <c r="G92" s="394"/>
      <c r="H92" s="395"/>
      <c r="I92" s="395"/>
      <c r="J92" s="396"/>
      <c r="K92" s="397"/>
      <c r="L92" s="397"/>
      <c r="M92" s="397"/>
      <c r="N92" s="397"/>
      <c r="O92" s="397"/>
      <c r="P92" s="398"/>
      <c r="Q92" s="398"/>
      <c r="R92" s="367"/>
      <c r="S92" s="495"/>
      <c r="T92" s="362">
        <v>81</v>
      </c>
      <c r="U92" s="374" t="s">
        <v>97</v>
      </c>
      <c r="V92" s="363" t="s">
        <v>50</v>
      </c>
      <c r="W92" s="394"/>
      <c r="X92" s="394"/>
      <c r="Y92" s="395"/>
      <c r="Z92" s="395"/>
      <c r="AA92" s="396"/>
      <c r="AB92" s="364"/>
      <c r="AC92" s="355"/>
      <c r="AD92" s="355"/>
      <c r="AE92" s="356"/>
      <c r="AF92" s="365"/>
      <c r="AG92" s="365"/>
      <c r="AH92" s="365"/>
      <c r="AI92" s="365"/>
      <c r="AJ92" s="365"/>
      <c r="AK92" s="365"/>
      <c r="AL92" s="365"/>
      <c r="AM92" s="365"/>
      <c r="AN92" s="365"/>
      <c r="AO92" s="365"/>
      <c r="AP92" s="365"/>
      <c r="AQ92" s="365"/>
      <c r="AR92" s="358"/>
      <c r="AS92" s="358"/>
      <c r="AT92" s="359"/>
      <c r="AU92" s="359"/>
      <c r="AV92" s="359"/>
      <c r="AW92" s="359"/>
      <c r="AX92" s="359"/>
      <c r="AY92" s="359"/>
      <c r="AZ92" s="359"/>
      <c r="BA92" s="359"/>
      <c r="BB92" s="364"/>
      <c r="BC92" s="382"/>
      <c r="BD92" s="355"/>
      <c r="BE92" s="355"/>
    </row>
    <row r="93" spans="1:57" ht="33.75" x14ac:dyDescent="0.2">
      <c r="A93" s="341">
        <v>82</v>
      </c>
      <c r="B93" s="342">
        <v>2</v>
      </c>
      <c r="C93" s="368"/>
      <c r="D93" s="370" t="s">
        <v>98</v>
      </c>
      <c r="E93" s="344" t="s">
        <v>49</v>
      </c>
      <c r="F93" s="394"/>
      <c r="G93" s="394"/>
      <c r="H93" s="395"/>
      <c r="I93" s="395"/>
      <c r="J93" s="396"/>
      <c r="K93" s="397"/>
      <c r="L93" s="397"/>
      <c r="M93" s="397"/>
      <c r="N93" s="397"/>
      <c r="O93" s="397"/>
      <c r="P93" s="398"/>
      <c r="Q93" s="398"/>
      <c r="R93" s="367"/>
      <c r="S93" s="495"/>
      <c r="T93" s="362">
        <v>82</v>
      </c>
      <c r="U93" s="399" t="s">
        <v>98</v>
      </c>
      <c r="V93" s="363" t="s">
        <v>49</v>
      </c>
      <c r="W93" s="394"/>
      <c r="X93" s="394"/>
      <c r="Y93" s="395"/>
      <c r="Z93" s="395"/>
      <c r="AA93" s="396"/>
      <c r="AB93" s="364"/>
      <c r="AC93" s="355"/>
      <c r="AD93" s="355"/>
      <c r="AE93" s="356"/>
      <c r="AF93" s="365"/>
      <c r="AG93" s="365"/>
      <c r="AH93" s="365"/>
      <c r="AI93" s="365"/>
      <c r="AJ93" s="365"/>
      <c r="AK93" s="365"/>
      <c r="AL93" s="365"/>
      <c r="AM93" s="365"/>
      <c r="AN93" s="365"/>
      <c r="AO93" s="365"/>
      <c r="AP93" s="365"/>
      <c r="AQ93" s="365"/>
      <c r="AR93" s="358"/>
      <c r="AS93" s="358"/>
      <c r="AT93" s="359"/>
      <c r="AU93" s="359"/>
      <c r="AV93" s="359"/>
      <c r="AW93" s="359"/>
      <c r="AX93" s="359"/>
      <c r="AY93" s="359"/>
      <c r="AZ93" s="359"/>
      <c r="BA93" s="359"/>
      <c r="BB93" s="364"/>
      <c r="BC93" s="382"/>
      <c r="BD93" s="355"/>
      <c r="BE93" s="355"/>
    </row>
    <row r="94" spans="1:57" ht="45" x14ac:dyDescent="0.2">
      <c r="A94" s="341">
        <v>83</v>
      </c>
      <c r="B94" s="342">
        <v>2</v>
      </c>
      <c r="C94" s="368"/>
      <c r="D94" s="409" t="s">
        <v>99</v>
      </c>
      <c r="E94" s="344" t="s">
        <v>49</v>
      </c>
      <c r="F94" s="383"/>
      <c r="G94" s="383"/>
      <c r="H94" s="359"/>
      <c r="I94" s="359"/>
      <c r="J94" s="384"/>
      <c r="K94" s="348"/>
      <c r="L94" s="348"/>
      <c r="M94" s="348"/>
      <c r="N94" s="348"/>
      <c r="O94" s="348"/>
      <c r="P94" s="349"/>
      <c r="Q94" s="349"/>
      <c r="R94" s="367"/>
      <c r="S94" s="495"/>
      <c r="T94" s="362">
        <v>83</v>
      </c>
      <c r="U94" s="399" t="s">
        <v>99</v>
      </c>
      <c r="V94" s="363" t="s">
        <v>49</v>
      </c>
      <c r="W94" s="383"/>
      <c r="X94" s="383"/>
      <c r="Y94" s="359"/>
      <c r="Z94" s="359"/>
      <c r="AA94" s="384"/>
      <c r="AB94" s="364"/>
      <c r="AC94" s="355"/>
      <c r="AD94" s="355"/>
      <c r="AE94" s="356"/>
      <c r="AF94" s="365"/>
      <c r="AG94" s="365"/>
      <c r="AH94" s="365"/>
      <c r="AI94" s="365"/>
      <c r="AJ94" s="365"/>
      <c r="AK94" s="365"/>
      <c r="AL94" s="365"/>
      <c r="AM94" s="365"/>
      <c r="AN94" s="365"/>
      <c r="AO94" s="365"/>
      <c r="AP94" s="365"/>
      <c r="AQ94" s="365"/>
      <c r="AR94" s="358"/>
      <c r="AS94" s="358"/>
      <c r="AT94" s="359"/>
      <c r="AU94" s="359"/>
      <c r="AV94" s="359"/>
      <c r="AW94" s="359"/>
      <c r="AX94" s="359"/>
      <c r="AY94" s="359"/>
      <c r="AZ94" s="359"/>
      <c r="BA94" s="359"/>
      <c r="BB94" s="364"/>
      <c r="BC94" s="382"/>
      <c r="BD94" s="355"/>
      <c r="BE94" s="355"/>
    </row>
    <row r="95" spans="1:57" x14ac:dyDescent="0.2">
      <c r="A95" s="341">
        <v>84</v>
      </c>
      <c r="B95" s="342">
        <v>2</v>
      </c>
      <c r="C95" s="368"/>
      <c r="D95" s="409"/>
      <c r="E95" s="344" t="s">
        <v>50</v>
      </c>
      <c r="F95" s="383"/>
      <c r="G95" s="383"/>
      <c r="H95" s="359"/>
      <c r="I95" s="359"/>
      <c r="J95" s="384"/>
      <c r="K95" s="348"/>
      <c r="L95" s="348"/>
      <c r="M95" s="348"/>
      <c r="N95" s="348"/>
      <c r="O95" s="348"/>
      <c r="P95" s="349"/>
      <c r="Q95" s="349"/>
      <c r="R95" s="367"/>
      <c r="S95" s="495"/>
      <c r="T95" s="362">
        <v>84</v>
      </c>
      <c r="U95" s="399"/>
      <c r="V95" s="363" t="s">
        <v>50</v>
      </c>
      <c r="W95" s="383"/>
      <c r="X95" s="383"/>
      <c r="Y95" s="359"/>
      <c r="Z95" s="359"/>
      <c r="AA95" s="384"/>
      <c r="AB95" s="364"/>
      <c r="AC95" s="355"/>
      <c r="AD95" s="355"/>
      <c r="AE95" s="356"/>
      <c r="AF95" s="365"/>
      <c r="AG95" s="365"/>
      <c r="AH95" s="365"/>
      <c r="AI95" s="365"/>
      <c r="AJ95" s="365"/>
      <c r="AK95" s="365"/>
      <c r="AL95" s="365"/>
      <c r="AM95" s="365"/>
      <c r="AN95" s="365"/>
      <c r="AO95" s="365"/>
      <c r="AP95" s="365"/>
      <c r="AQ95" s="365"/>
      <c r="AR95" s="358"/>
      <c r="AS95" s="358"/>
      <c r="AT95" s="359"/>
      <c r="AU95" s="359"/>
      <c r="AV95" s="359"/>
      <c r="AW95" s="359"/>
      <c r="AX95" s="359"/>
      <c r="AY95" s="359"/>
      <c r="AZ95" s="359"/>
      <c r="BA95" s="359"/>
      <c r="BB95" s="364"/>
      <c r="BC95" s="382"/>
      <c r="BD95" s="355"/>
      <c r="BE95" s="355"/>
    </row>
    <row r="96" spans="1:57" ht="33.75" x14ac:dyDescent="0.2">
      <c r="A96" s="341">
        <v>85</v>
      </c>
      <c r="B96" s="342">
        <v>0.25</v>
      </c>
      <c r="C96" s="379"/>
      <c r="D96" s="409" t="s">
        <v>100</v>
      </c>
      <c r="E96" s="344" t="s">
        <v>49</v>
      </c>
      <c r="F96" s="383"/>
      <c r="G96" s="383"/>
      <c r="H96" s="359"/>
      <c r="I96" s="359"/>
      <c r="J96" s="384"/>
      <c r="K96" s="348"/>
      <c r="L96" s="348"/>
      <c r="M96" s="348"/>
      <c r="N96" s="348"/>
      <c r="O96" s="348"/>
      <c r="P96" s="349"/>
      <c r="Q96" s="349"/>
      <c r="R96" s="367"/>
      <c r="S96" s="495"/>
      <c r="T96" s="362">
        <v>85</v>
      </c>
      <c r="U96" s="374" t="s">
        <v>100</v>
      </c>
      <c r="V96" s="363" t="s">
        <v>49</v>
      </c>
      <c r="W96" s="383"/>
      <c r="X96" s="383"/>
      <c r="Y96" s="359"/>
      <c r="Z96" s="359"/>
      <c r="AA96" s="384"/>
      <c r="AB96" s="364"/>
      <c r="AC96" s="355"/>
      <c r="AD96" s="355"/>
      <c r="AE96" s="356"/>
      <c r="AF96" s="365"/>
      <c r="AG96" s="365"/>
      <c r="AH96" s="365"/>
      <c r="AI96" s="365"/>
      <c r="AJ96" s="365"/>
      <c r="AK96" s="365"/>
      <c r="AL96" s="365"/>
      <c r="AM96" s="365"/>
      <c r="AN96" s="365"/>
      <c r="AO96" s="365"/>
      <c r="AP96" s="365"/>
      <c r="AQ96" s="365"/>
      <c r="AR96" s="358"/>
      <c r="AS96" s="358"/>
      <c r="AT96" s="359"/>
      <c r="AU96" s="359"/>
      <c r="AV96" s="359"/>
      <c r="AW96" s="359"/>
      <c r="AX96" s="359"/>
      <c r="AY96" s="359"/>
      <c r="AZ96" s="359"/>
      <c r="BA96" s="359"/>
      <c r="BB96" s="364"/>
      <c r="BC96" s="382"/>
      <c r="BD96" s="355"/>
      <c r="BE96" s="355"/>
    </row>
    <row r="97" spans="1:57" x14ac:dyDescent="0.2">
      <c r="A97" s="341">
        <v>86</v>
      </c>
      <c r="B97" s="342">
        <v>0.25</v>
      </c>
      <c r="C97" s="379"/>
      <c r="D97" s="409"/>
      <c r="E97" s="344" t="s">
        <v>50</v>
      </c>
      <c r="F97" s="383"/>
      <c r="G97" s="383"/>
      <c r="H97" s="359"/>
      <c r="I97" s="359"/>
      <c r="J97" s="384"/>
      <c r="K97" s="348"/>
      <c r="L97" s="348"/>
      <c r="M97" s="348"/>
      <c r="N97" s="348"/>
      <c r="O97" s="348"/>
      <c r="P97" s="349"/>
      <c r="Q97" s="349"/>
      <c r="R97" s="367"/>
      <c r="S97" s="495"/>
      <c r="T97" s="362">
        <v>86</v>
      </c>
      <c r="U97" s="374"/>
      <c r="V97" s="363" t="s">
        <v>50</v>
      </c>
      <c r="W97" s="383"/>
      <c r="X97" s="383"/>
      <c r="Y97" s="359"/>
      <c r="Z97" s="359"/>
      <c r="AA97" s="384"/>
      <c r="AB97" s="364"/>
      <c r="AC97" s="355"/>
      <c r="AD97" s="355"/>
      <c r="AE97" s="356"/>
      <c r="AF97" s="365"/>
      <c r="AG97" s="365"/>
      <c r="AH97" s="365"/>
      <c r="AI97" s="365"/>
      <c r="AJ97" s="365"/>
      <c r="AK97" s="365"/>
      <c r="AL97" s="365"/>
      <c r="AM97" s="365"/>
      <c r="AN97" s="365"/>
      <c r="AO97" s="365"/>
      <c r="AP97" s="365"/>
      <c r="AQ97" s="365"/>
      <c r="AR97" s="358"/>
      <c r="AS97" s="358"/>
      <c r="AT97" s="359"/>
      <c r="AU97" s="359"/>
      <c r="AV97" s="359"/>
      <c r="AW97" s="359"/>
      <c r="AX97" s="359"/>
      <c r="AY97" s="359"/>
      <c r="AZ97" s="359"/>
      <c r="BA97" s="359"/>
      <c r="BB97" s="364"/>
      <c r="BC97" s="382"/>
      <c r="BD97" s="355"/>
      <c r="BE97" s="355"/>
    </row>
    <row r="98" spans="1:57" ht="33.75" x14ac:dyDescent="0.2">
      <c r="A98" s="341">
        <v>87</v>
      </c>
      <c r="B98" s="342"/>
      <c r="C98" s="379"/>
      <c r="D98" s="404" t="s">
        <v>101</v>
      </c>
      <c r="E98" s="344"/>
      <c r="F98" s="387"/>
      <c r="G98" s="387"/>
      <c r="H98" s="388"/>
      <c r="I98" s="388"/>
      <c r="J98" s="389"/>
      <c r="K98" s="388"/>
      <c r="L98" s="388"/>
      <c r="M98" s="388"/>
      <c r="N98" s="388"/>
      <c r="O98" s="389"/>
      <c r="P98" s="389"/>
      <c r="Q98" s="389"/>
      <c r="R98" s="367"/>
      <c r="S98" s="495"/>
      <c r="T98" s="362">
        <v>87</v>
      </c>
      <c r="U98" s="405" t="s">
        <v>101</v>
      </c>
      <c r="V98" s="388"/>
      <c r="W98" s="387"/>
      <c r="X98" s="387"/>
      <c r="Y98" s="388"/>
      <c r="Z98" s="388"/>
      <c r="AA98" s="389"/>
      <c r="AB98" s="388"/>
      <c r="AC98" s="388"/>
      <c r="AD98" s="388"/>
      <c r="AE98" s="388"/>
      <c r="AF98" s="388"/>
      <c r="AG98" s="388"/>
      <c r="AH98" s="388"/>
      <c r="AI98" s="388"/>
      <c r="AJ98" s="388"/>
      <c r="AK98" s="388"/>
      <c r="AL98" s="388"/>
      <c r="AM98" s="388"/>
      <c r="AN98" s="388"/>
      <c r="AO98" s="388"/>
      <c r="AP98" s="388"/>
      <c r="AQ98" s="388"/>
      <c r="AR98" s="391"/>
      <c r="AS98" s="391"/>
      <c r="AT98" s="388"/>
      <c r="AU98" s="388"/>
      <c r="AV98" s="388"/>
      <c r="AW98" s="388"/>
      <c r="AX98" s="388"/>
      <c r="AY98" s="388"/>
      <c r="AZ98" s="388"/>
      <c r="BA98" s="388"/>
      <c r="BB98" s="388"/>
      <c r="BC98" s="388"/>
      <c r="BD98" s="388"/>
      <c r="BE98" s="388"/>
    </row>
    <row r="99" spans="1:57" ht="78.75" x14ac:dyDescent="0.2">
      <c r="A99" s="341">
        <v>88</v>
      </c>
      <c r="B99" s="408">
        <v>40</v>
      </c>
      <c r="C99" s="379"/>
      <c r="D99" s="370" t="s">
        <v>102</v>
      </c>
      <c r="E99" s="344" t="s">
        <v>49</v>
      </c>
      <c r="F99" s="383">
        <v>1</v>
      </c>
      <c r="G99" s="383">
        <v>1</v>
      </c>
      <c r="H99" s="359">
        <f>G99*100/F99</f>
        <v>100</v>
      </c>
      <c r="I99" s="359">
        <v>1</v>
      </c>
      <c r="J99" s="384">
        <f>I99*G99</f>
        <v>1</v>
      </c>
      <c r="K99" s="348">
        <f>J99*B99</f>
        <v>40</v>
      </c>
      <c r="L99" s="348">
        <f>B99*7960</f>
        <v>318400</v>
      </c>
      <c r="M99" s="348">
        <f>L99*J99</f>
        <v>318400</v>
      </c>
      <c r="N99" s="348"/>
      <c r="O99" s="348"/>
      <c r="P99" s="349">
        <f>K99+N99</f>
        <v>40</v>
      </c>
      <c r="Q99" s="349">
        <f>M99+P99</f>
        <v>318440</v>
      </c>
      <c r="R99" s="367"/>
      <c r="S99" s="495"/>
      <c r="T99" s="362">
        <v>88</v>
      </c>
      <c r="U99" s="399" t="s">
        <v>102</v>
      </c>
      <c r="V99" s="363" t="s">
        <v>49</v>
      </c>
      <c r="W99" s="383">
        <v>1</v>
      </c>
      <c r="X99" s="383">
        <v>1</v>
      </c>
      <c r="Y99" s="359">
        <v>100</v>
      </c>
      <c r="Z99" s="359">
        <v>1</v>
      </c>
      <c r="AA99" s="384">
        <v>1</v>
      </c>
      <c r="AB99" s="364"/>
      <c r="AC99" s="355">
        <f t="shared" ref="AC99:AD101" si="2">AF99+AH99+AJ99+AL99+AN99+AP99+AR99+AT99+AV99+AX99+AZ99+BB99</f>
        <v>1</v>
      </c>
      <c r="AD99" s="355">
        <f t="shared" si="2"/>
        <v>0</v>
      </c>
      <c r="AE99" s="356">
        <f>AD99*100/AC99</f>
        <v>0</v>
      </c>
      <c r="AF99" s="365"/>
      <c r="AG99" s="365"/>
      <c r="AH99" s="365"/>
      <c r="AI99" s="365"/>
      <c r="AJ99" s="365"/>
      <c r="AK99" s="365"/>
      <c r="AL99" s="365"/>
      <c r="AM99" s="365"/>
      <c r="AN99" s="365"/>
      <c r="AO99" s="365"/>
      <c r="AP99" s="365"/>
      <c r="AQ99" s="365"/>
      <c r="AR99" s="358"/>
      <c r="AS99" s="358"/>
      <c r="AT99" s="359"/>
      <c r="AU99" s="359"/>
      <c r="AV99" s="359"/>
      <c r="AW99" s="359"/>
      <c r="AX99" s="359"/>
      <c r="AY99" s="359"/>
      <c r="AZ99" s="359">
        <v>1</v>
      </c>
      <c r="BA99" s="359"/>
      <c r="BB99" s="364"/>
      <c r="BC99" s="382"/>
      <c r="BD99" s="355">
        <f>AF99+AH99+AJ99+AL99+AN99+AP99+AR99+AT99+AV99+AX99+AZ99</f>
        <v>1</v>
      </c>
      <c r="BE99" s="355">
        <f>AG99+AI99+AK99+AM99+AO99+AQ99+AS99+AU99+AW99+AY99+BA99+BC99</f>
        <v>0</v>
      </c>
    </row>
    <row r="100" spans="1:57" ht="78.75" x14ac:dyDescent="0.2">
      <c r="A100" s="341">
        <v>89</v>
      </c>
      <c r="B100" s="342">
        <v>1</v>
      </c>
      <c r="C100" s="368"/>
      <c r="D100" s="370" t="s">
        <v>103</v>
      </c>
      <c r="E100" s="344" t="s">
        <v>49</v>
      </c>
      <c r="F100" s="383">
        <v>1</v>
      </c>
      <c r="G100" s="383">
        <v>1</v>
      </c>
      <c r="H100" s="359">
        <f>G100*100/F100</f>
        <v>100</v>
      </c>
      <c r="I100" s="359">
        <v>10</v>
      </c>
      <c r="J100" s="384">
        <v>10</v>
      </c>
      <c r="K100" s="348">
        <f>J100*B100</f>
        <v>10</v>
      </c>
      <c r="L100" s="348">
        <f>B100*7960</f>
        <v>7960</v>
      </c>
      <c r="M100" s="348">
        <f>L100*J100</f>
        <v>79600</v>
      </c>
      <c r="N100" s="348"/>
      <c r="O100" s="348"/>
      <c r="P100" s="349">
        <f>K100+N100</f>
        <v>10</v>
      </c>
      <c r="Q100" s="349">
        <f>M100+P100</f>
        <v>79610</v>
      </c>
      <c r="R100" s="367"/>
      <c r="S100" s="495"/>
      <c r="T100" s="362">
        <v>89</v>
      </c>
      <c r="U100" s="374" t="s">
        <v>103</v>
      </c>
      <c r="V100" s="363" t="s">
        <v>49</v>
      </c>
      <c r="W100" s="383">
        <v>1</v>
      </c>
      <c r="X100" s="383">
        <v>1</v>
      </c>
      <c r="Y100" s="359">
        <v>100</v>
      </c>
      <c r="Z100" s="359">
        <v>10</v>
      </c>
      <c r="AA100" s="384">
        <v>10</v>
      </c>
      <c r="AB100" s="364"/>
      <c r="AC100" s="355">
        <f t="shared" si="2"/>
        <v>10</v>
      </c>
      <c r="AD100" s="355">
        <f t="shared" si="2"/>
        <v>0</v>
      </c>
      <c r="AE100" s="356">
        <f>AD100*100/AC100</f>
        <v>0</v>
      </c>
      <c r="AF100" s="365"/>
      <c r="AG100" s="365"/>
      <c r="AH100" s="365"/>
      <c r="AI100" s="365"/>
      <c r="AJ100" s="365"/>
      <c r="AK100" s="365"/>
      <c r="AL100" s="365"/>
      <c r="AM100" s="365"/>
      <c r="AN100" s="365"/>
      <c r="AO100" s="365"/>
      <c r="AP100" s="365"/>
      <c r="AQ100" s="365"/>
      <c r="AR100" s="358"/>
      <c r="AS100" s="358"/>
      <c r="AT100" s="359">
        <v>7</v>
      </c>
      <c r="AU100" s="359"/>
      <c r="AV100" s="359">
        <v>1</v>
      </c>
      <c r="AW100" s="359"/>
      <c r="AX100" s="359">
        <v>1</v>
      </c>
      <c r="AY100" s="359"/>
      <c r="AZ100" s="359">
        <v>1</v>
      </c>
      <c r="BA100" s="359"/>
      <c r="BB100" s="364"/>
      <c r="BC100" s="382"/>
      <c r="BD100" s="355">
        <f>AF100+AH100+AJ100+AL100+AN100+AP100+AR100+AT100+AV100+AX100+AZ100</f>
        <v>10</v>
      </c>
      <c r="BE100" s="355">
        <f>AG100+AI100+AK100+AM100+AO100+AQ100+AS100+AU100+AW100+AY100+BA100+BC100</f>
        <v>0</v>
      </c>
    </row>
    <row r="101" spans="1:57" x14ac:dyDescent="0.2">
      <c r="A101" s="341">
        <v>90</v>
      </c>
      <c r="B101" s="342">
        <v>1.5</v>
      </c>
      <c r="C101" s="375"/>
      <c r="D101" s="370"/>
      <c r="E101" s="344" t="s">
        <v>50</v>
      </c>
      <c r="F101" s="383">
        <v>1</v>
      </c>
      <c r="G101" s="383">
        <v>1</v>
      </c>
      <c r="H101" s="359">
        <f>G101*100/F101</f>
        <v>100</v>
      </c>
      <c r="I101" s="359">
        <v>10</v>
      </c>
      <c r="J101" s="384">
        <v>10</v>
      </c>
      <c r="K101" s="348">
        <f>J101*B101</f>
        <v>15</v>
      </c>
      <c r="L101" s="348">
        <f>B101*7960</f>
        <v>11940</v>
      </c>
      <c r="M101" s="348">
        <f>L101*J101</f>
        <v>119400</v>
      </c>
      <c r="N101" s="348"/>
      <c r="O101" s="348"/>
      <c r="P101" s="349">
        <f>K101+N101</f>
        <v>15</v>
      </c>
      <c r="Q101" s="349">
        <f>M101+P101</f>
        <v>119415</v>
      </c>
      <c r="R101" s="367"/>
      <c r="S101" s="495"/>
      <c r="T101" s="362">
        <v>90</v>
      </c>
      <c r="U101" s="374"/>
      <c r="V101" s="363" t="s">
        <v>50</v>
      </c>
      <c r="W101" s="383">
        <v>1</v>
      </c>
      <c r="X101" s="383">
        <v>1</v>
      </c>
      <c r="Y101" s="359">
        <v>100</v>
      </c>
      <c r="Z101" s="359">
        <v>10</v>
      </c>
      <c r="AA101" s="384">
        <v>10</v>
      </c>
      <c r="AB101" s="364"/>
      <c r="AC101" s="355">
        <f t="shared" si="2"/>
        <v>10</v>
      </c>
      <c r="AD101" s="355">
        <f t="shared" si="2"/>
        <v>0</v>
      </c>
      <c r="AE101" s="356">
        <f>AD101*100/AC101</f>
        <v>0</v>
      </c>
      <c r="AF101" s="365"/>
      <c r="AG101" s="365"/>
      <c r="AH101" s="365"/>
      <c r="AI101" s="365"/>
      <c r="AJ101" s="365"/>
      <c r="AK101" s="365"/>
      <c r="AL101" s="365"/>
      <c r="AM101" s="365"/>
      <c r="AN101" s="365"/>
      <c r="AO101" s="365"/>
      <c r="AP101" s="365"/>
      <c r="AQ101" s="365"/>
      <c r="AR101" s="358"/>
      <c r="AS101" s="358"/>
      <c r="AT101" s="359">
        <v>3</v>
      </c>
      <c r="AU101" s="359"/>
      <c r="AV101" s="359">
        <v>3</v>
      </c>
      <c r="AW101" s="359"/>
      <c r="AX101" s="359">
        <v>2</v>
      </c>
      <c r="AY101" s="359"/>
      <c r="AZ101" s="359">
        <v>2</v>
      </c>
      <c r="BA101" s="359"/>
      <c r="BB101" s="364"/>
      <c r="BC101" s="382"/>
      <c r="BD101" s="355">
        <f>AF101+AH101+AJ101+AL101+AN101+AP101+AR101+AT101+AV101+AX101+AZ101</f>
        <v>10</v>
      </c>
      <c r="BE101" s="355">
        <f>AG101+AI101+AK101+AM101+AO101+AQ101+AS101+AU101+AW101+AY101+BA101+BC101</f>
        <v>0</v>
      </c>
    </row>
    <row r="102" spans="1:57" ht="22.5" x14ac:dyDescent="0.2">
      <c r="A102" s="341">
        <v>91</v>
      </c>
      <c r="B102" s="342"/>
      <c r="C102" s="379"/>
      <c r="D102" s="404" t="s">
        <v>104</v>
      </c>
      <c r="E102" s="344"/>
      <c r="F102" s="387"/>
      <c r="G102" s="387"/>
      <c r="H102" s="388"/>
      <c r="I102" s="388"/>
      <c r="J102" s="389"/>
      <c r="K102" s="388"/>
      <c r="L102" s="388"/>
      <c r="M102" s="388"/>
      <c r="N102" s="388"/>
      <c r="O102" s="389"/>
      <c r="P102" s="389"/>
      <c r="Q102" s="389"/>
      <c r="R102" s="367"/>
      <c r="S102" s="495"/>
      <c r="T102" s="362">
        <v>91</v>
      </c>
      <c r="U102" s="405" t="s">
        <v>104</v>
      </c>
      <c r="V102" s="388"/>
      <c r="W102" s="387"/>
      <c r="X102" s="387"/>
      <c r="Y102" s="388"/>
      <c r="Z102" s="388"/>
      <c r="AA102" s="389"/>
      <c r="AB102" s="388"/>
      <c r="AC102" s="388"/>
      <c r="AD102" s="388"/>
      <c r="AE102" s="388"/>
      <c r="AF102" s="388"/>
      <c r="AG102" s="388"/>
      <c r="AH102" s="388"/>
      <c r="AI102" s="388"/>
      <c r="AJ102" s="388"/>
      <c r="AK102" s="388"/>
      <c r="AL102" s="388"/>
      <c r="AM102" s="388"/>
      <c r="AN102" s="388"/>
      <c r="AO102" s="388"/>
      <c r="AP102" s="388"/>
      <c r="AQ102" s="388"/>
      <c r="AR102" s="391"/>
      <c r="AS102" s="391"/>
      <c r="AT102" s="388"/>
      <c r="AU102" s="388"/>
      <c r="AV102" s="388"/>
      <c r="AW102" s="388"/>
      <c r="AX102" s="388"/>
      <c r="AY102" s="388"/>
      <c r="AZ102" s="388"/>
      <c r="BA102" s="388"/>
      <c r="BB102" s="388"/>
      <c r="BC102" s="388"/>
      <c r="BD102" s="388"/>
      <c r="BE102" s="388"/>
    </row>
    <row r="103" spans="1:57" ht="45" x14ac:dyDescent="0.2">
      <c r="A103" s="341">
        <v>92</v>
      </c>
      <c r="B103" s="342">
        <v>8</v>
      </c>
      <c r="C103" s="368"/>
      <c r="D103" s="370" t="s">
        <v>105</v>
      </c>
      <c r="E103" s="344" t="s">
        <v>106</v>
      </c>
      <c r="F103" s="383">
        <v>1</v>
      </c>
      <c r="G103" s="383">
        <v>1</v>
      </c>
      <c r="H103" s="359">
        <f>G103*100/F103</f>
        <v>100</v>
      </c>
      <c r="I103" s="359">
        <v>5</v>
      </c>
      <c r="J103" s="384">
        <v>5</v>
      </c>
      <c r="K103" s="348">
        <f>J103*B103</f>
        <v>40</v>
      </c>
      <c r="L103" s="348">
        <f>B103*7960</f>
        <v>63680</v>
      </c>
      <c r="M103" s="348">
        <f>L103*J103</f>
        <v>318400</v>
      </c>
      <c r="N103" s="348"/>
      <c r="O103" s="348"/>
      <c r="P103" s="349">
        <f>K103+N103</f>
        <v>40</v>
      </c>
      <c r="Q103" s="349">
        <f>M103+P103</f>
        <v>318440</v>
      </c>
      <c r="R103" s="367"/>
      <c r="S103" s="495"/>
      <c r="T103" s="362">
        <v>92</v>
      </c>
      <c r="U103" s="374" t="s">
        <v>105</v>
      </c>
      <c r="V103" s="363" t="s">
        <v>106</v>
      </c>
      <c r="W103" s="383">
        <v>1</v>
      </c>
      <c r="X103" s="383">
        <v>1</v>
      </c>
      <c r="Y103" s="359">
        <v>100</v>
      </c>
      <c r="Z103" s="359">
        <v>5</v>
      </c>
      <c r="AA103" s="384">
        <v>5</v>
      </c>
      <c r="AB103" s="364"/>
      <c r="AC103" s="355">
        <f t="shared" ref="AC103:AD107" si="3">AF103+AH103+AJ103+AL103+AN103+AP103+AR103+AT103+AV103+AX103+AZ103+BB103</f>
        <v>5</v>
      </c>
      <c r="AD103" s="355">
        <f t="shared" si="3"/>
        <v>0</v>
      </c>
      <c r="AE103" s="356">
        <f>AD103*100/AC103</f>
        <v>0</v>
      </c>
      <c r="AF103" s="365"/>
      <c r="AG103" s="365"/>
      <c r="AH103" s="365"/>
      <c r="AI103" s="365"/>
      <c r="AJ103" s="365"/>
      <c r="AK103" s="365"/>
      <c r="AL103" s="365"/>
      <c r="AM103" s="365"/>
      <c r="AN103" s="365"/>
      <c r="AO103" s="365"/>
      <c r="AP103" s="365"/>
      <c r="AQ103" s="365"/>
      <c r="AR103" s="358">
        <v>1</v>
      </c>
      <c r="AS103" s="358"/>
      <c r="AT103" s="359">
        <v>1</v>
      </c>
      <c r="AU103" s="359"/>
      <c r="AV103" s="359">
        <v>1</v>
      </c>
      <c r="AW103" s="359"/>
      <c r="AX103" s="359">
        <v>1</v>
      </c>
      <c r="AY103" s="359"/>
      <c r="AZ103" s="359">
        <v>1</v>
      </c>
      <c r="BA103" s="359"/>
      <c r="BB103" s="364"/>
      <c r="BC103" s="382"/>
      <c r="BD103" s="355">
        <f>AF103+AH103+AJ103+AL103+AN103+AP103+AR103+AT103+AV103+AX103+AZ103</f>
        <v>5</v>
      </c>
      <c r="BE103" s="355">
        <f>AG103+AI103+AK103+AM103+AO103+AQ103+AS103+AU103+AW103+AY103+BA103+BC103</f>
        <v>0</v>
      </c>
    </row>
    <row r="104" spans="1:57" ht="90" x14ac:dyDescent="0.2">
      <c r="A104" s="341">
        <v>93</v>
      </c>
      <c r="B104" s="342">
        <v>4</v>
      </c>
      <c r="C104" s="368"/>
      <c r="D104" s="370" t="s">
        <v>107</v>
      </c>
      <c r="E104" s="344" t="s">
        <v>106</v>
      </c>
      <c r="F104" s="383">
        <v>1</v>
      </c>
      <c r="G104" s="383">
        <v>1</v>
      </c>
      <c r="H104" s="359">
        <f>G104*100/F104</f>
        <v>100</v>
      </c>
      <c r="I104" s="359">
        <v>5</v>
      </c>
      <c r="J104" s="384">
        <v>5</v>
      </c>
      <c r="K104" s="348">
        <f>J104*B104</f>
        <v>20</v>
      </c>
      <c r="L104" s="348">
        <f>B104*7960</f>
        <v>31840</v>
      </c>
      <c r="M104" s="348">
        <f>L104*J104</f>
        <v>159200</v>
      </c>
      <c r="N104" s="348"/>
      <c r="O104" s="348"/>
      <c r="P104" s="349">
        <f>K104+N104</f>
        <v>20</v>
      </c>
      <c r="Q104" s="349">
        <f>M104+P104</f>
        <v>159220</v>
      </c>
      <c r="R104" s="367"/>
      <c r="S104" s="495"/>
      <c r="T104" s="362">
        <v>93</v>
      </c>
      <c r="U104" s="399" t="s">
        <v>107</v>
      </c>
      <c r="V104" s="363" t="s">
        <v>106</v>
      </c>
      <c r="W104" s="383">
        <v>1</v>
      </c>
      <c r="X104" s="383">
        <v>1</v>
      </c>
      <c r="Y104" s="359">
        <v>100</v>
      </c>
      <c r="Z104" s="359">
        <v>5</v>
      </c>
      <c r="AA104" s="384">
        <v>5</v>
      </c>
      <c r="AB104" s="364"/>
      <c r="AC104" s="355">
        <f t="shared" si="3"/>
        <v>5</v>
      </c>
      <c r="AD104" s="355">
        <f t="shared" si="3"/>
        <v>0</v>
      </c>
      <c r="AE104" s="356">
        <f>AD104*100/AC104</f>
        <v>0</v>
      </c>
      <c r="AF104" s="365"/>
      <c r="AG104" s="365"/>
      <c r="AH104" s="365"/>
      <c r="AI104" s="365"/>
      <c r="AJ104" s="365"/>
      <c r="AK104" s="365"/>
      <c r="AL104" s="365"/>
      <c r="AM104" s="365"/>
      <c r="AN104" s="365"/>
      <c r="AO104" s="365"/>
      <c r="AP104" s="365"/>
      <c r="AQ104" s="365"/>
      <c r="AR104" s="358">
        <v>1</v>
      </c>
      <c r="AS104" s="358"/>
      <c r="AT104" s="359">
        <v>1</v>
      </c>
      <c r="AU104" s="359"/>
      <c r="AV104" s="359">
        <v>1</v>
      </c>
      <c r="AW104" s="359"/>
      <c r="AX104" s="359">
        <v>1</v>
      </c>
      <c r="AY104" s="359"/>
      <c r="AZ104" s="359">
        <v>1</v>
      </c>
      <c r="BA104" s="359"/>
      <c r="BB104" s="364"/>
      <c r="BC104" s="382"/>
      <c r="BD104" s="355">
        <f>AF104+AH104+AJ104+AL104+AN104+AP104+AR104+AT104+AV104+AX104+AZ104</f>
        <v>5</v>
      </c>
      <c r="BE104" s="355">
        <f>AG104+AI104+AK104+AM104+AO104+AQ104+AS104+AU104+AW104+AY104+BA104+BC104</f>
        <v>0</v>
      </c>
    </row>
    <row r="105" spans="1:57" ht="67.5" x14ac:dyDescent="0.2">
      <c r="A105" s="341">
        <v>94</v>
      </c>
      <c r="B105" s="342">
        <v>8</v>
      </c>
      <c r="C105" s="375"/>
      <c r="D105" s="370" t="s">
        <v>108</v>
      </c>
      <c r="E105" s="344" t="s">
        <v>106</v>
      </c>
      <c r="F105" s="383">
        <v>1</v>
      </c>
      <c r="G105" s="383">
        <v>1</v>
      </c>
      <c r="H105" s="359">
        <f>G105*100/F105</f>
        <v>100</v>
      </c>
      <c r="I105" s="359">
        <v>20</v>
      </c>
      <c r="J105" s="384">
        <f>I105*G105</f>
        <v>20</v>
      </c>
      <c r="K105" s="348">
        <f>J105*B105</f>
        <v>160</v>
      </c>
      <c r="L105" s="348">
        <f>B105*7960</f>
        <v>63680</v>
      </c>
      <c r="M105" s="348">
        <f>L105*J105</f>
        <v>1273600</v>
      </c>
      <c r="N105" s="348"/>
      <c r="O105" s="348"/>
      <c r="P105" s="349">
        <f>K105+N105</f>
        <v>160</v>
      </c>
      <c r="Q105" s="349">
        <f>M105+P105</f>
        <v>1273760</v>
      </c>
      <c r="R105" s="367"/>
      <c r="S105" s="495"/>
      <c r="T105" s="362">
        <v>94</v>
      </c>
      <c r="U105" s="374" t="s">
        <v>108</v>
      </c>
      <c r="V105" s="363" t="s">
        <v>106</v>
      </c>
      <c r="W105" s="383">
        <v>1</v>
      </c>
      <c r="X105" s="383">
        <v>1</v>
      </c>
      <c r="Y105" s="359">
        <v>100</v>
      </c>
      <c r="Z105" s="359">
        <v>20</v>
      </c>
      <c r="AA105" s="384">
        <v>20</v>
      </c>
      <c r="AB105" s="364"/>
      <c r="AC105" s="355">
        <f t="shared" si="3"/>
        <v>20</v>
      </c>
      <c r="AD105" s="355">
        <f t="shared" si="3"/>
        <v>0</v>
      </c>
      <c r="AE105" s="356">
        <f>AD105*100/AC105</f>
        <v>0</v>
      </c>
      <c r="AF105" s="365"/>
      <c r="AG105" s="365"/>
      <c r="AH105" s="365"/>
      <c r="AI105" s="365"/>
      <c r="AJ105" s="365"/>
      <c r="AK105" s="365"/>
      <c r="AL105" s="365"/>
      <c r="AM105" s="365"/>
      <c r="AN105" s="365"/>
      <c r="AO105" s="365"/>
      <c r="AP105" s="365"/>
      <c r="AQ105" s="365"/>
      <c r="AR105" s="358">
        <v>4</v>
      </c>
      <c r="AS105" s="358"/>
      <c r="AT105" s="359">
        <v>4</v>
      </c>
      <c r="AU105" s="359"/>
      <c r="AV105" s="359">
        <v>4</v>
      </c>
      <c r="AW105" s="359"/>
      <c r="AX105" s="359">
        <v>4</v>
      </c>
      <c r="AY105" s="359"/>
      <c r="AZ105" s="359">
        <v>4</v>
      </c>
      <c r="BA105" s="359"/>
      <c r="BB105" s="364"/>
      <c r="BC105" s="382"/>
      <c r="BD105" s="355">
        <f>AF105+AH105+AJ105+AL105+AN105+AP105+AR105+AT105+AV105+AX105+AZ105</f>
        <v>20</v>
      </c>
      <c r="BE105" s="355">
        <f>AG105+AI105+AK105+AM105+AO105+AQ105+AS105+AU105+AW105+AY105+BA105+BC105</f>
        <v>0</v>
      </c>
    </row>
    <row r="106" spans="1:57" ht="33.75" x14ac:dyDescent="0.2">
      <c r="A106" s="341">
        <v>95</v>
      </c>
      <c r="B106" s="342">
        <v>8</v>
      </c>
      <c r="C106" s="368"/>
      <c r="D106" s="409" t="s">
        <v>109</v>
      </c>
      <c r="E106" s="344" t="s">
        <v>106</v>
      </c>
      <c r="F106" s="383">
        <v>1</v>
      </c>
      <c r="G106" s="383">
        <v>1</v>
      </c>
      <c r="H106" s="359">
        <f>G106*100/F106</f>
        <v>100</v>
      </c>
      <c r="I106" s="359">
        <v>5</v>
      </c>
      <c r="J106" s="384">
        <v>5</v>
      </c>
      <c r="K106" s="348">
        <f>J106*B106</f>
        <v>40</v>
      </c>
      <c r="L106" s="348">
        <f>B106*7960</f>
        <v>63680</v>
      </c>
      <c r="M106" s="348">
        <f>L106*J106</f>
        <v>318400</v>
      </c>
      <c r="N106" s="348"/>
      <c r="O106" s="348"/>
      <c r="P106" s="349">
        <f>K106+N106</f>
        <v>40</v>
      </c>
      <c r="Q106" s="349">
        <f>M106+P106</f>
        <v>318440</v>
      </c>
      <c r="R106" s="367"/>
      <c r="S106" s="495"/>
      <c r="T106" s="362">
        <v>95</v>
      </c>
      <c r="U106" s="399" t="s">
        <v>109</v>
      </c>
      <c r="V106" s="363" t="s">
        <v>106</v>
      </c>
      <c r="W106" s="383">
        <v>1</v>
      </c>
      <c r="X106" s="383">
        <v>1</v>
      </c>
      <c r="Y106" s="359">
        <v>100</v>
      </c>
      <c r="Z106" s="359">
        <v>5</v>
      </c>
      <c r="AA106" s="384">
        <v>5</v>
      </c>
      <c r="AB106" s="364"/>
      <c r="AC106" s="355">
        <f t="shared" si="3"/>
        <v>5</v>
      </c>
      <c r="AD106" s="355">
        <f t="shared" si="3"/>
        <v>0</v>
      </c>
      <c r="AE106" s="356">
        <f>AD106*100/AC106</f>
        <v>0</v>
      </c>
      <c r="AF106" s="365"/>
      <c r="AG106" s="365"/>
      <c r="AH106" s="365"/>
      <c r="AI106" s="365"/>
      <c r="AJ106" s="365"/>
      <c r="AK106" s="365"/>
      <c r="AL106" s="365"/>
      <c r="AM106" s="365"/>
      <c r="AN106" s="365"/>
      <c r="AO106" s="365"/>
      <c r="AP106" s="365"/>
      <c r="AQ106" s="365"/>
      <c r="AR106" s="358">
        <v>1</v>
      </c>
      <c r="AS106" s="358"/>
      <c r="AT106" s="359">
        <v>1</v>
      </c>
      <c r="AU106" s="359"/>
      <c r="AV106" s="359">
        <v>1</v>
      </c>
      <c r="AW106" s="359"/>
      <c r="AX106" s="359">
        <v>1</v>
      </c>
      <c r="AY106" s="359"/>
      <c r="AZ106" s="359">
        <v>1</v>
      </c>
      <c r="BA106" s="359"/>
      <c r="BB106" s="364"/>
      <c r="BC106" s="382"/>
      <c r="BD106" s="355">
        <f>AF106+AH106+AJ106+AL106+AN106+AP106+AR106+AT106+AV106+AX106+AZ106</f>
        <v>5</v>
      </c>
      <c r="BE106" s="355">
        <f>AG106+AI106+AK106+AM106+AO106+AQ106+AS106+AU106+AW106+AY106+BA106+BC106</f>
        <v>0</v>
      </c>
    </row>
    <row r="107" spans="1:57" ht="33.75" x14ac:dyDescent="0.2">
      <c r="A107" s="341">
        <v>96</v>
      </c>
      <c r="B107" s="342">
        <v>4</v>
      </c>
      <c r="C107" s="375"/>
      <c r="D107" s="409" t="s">
        <v>110</v>
      </c>
      <c r="E107" s="344" t="s">
        <v>106</v>
      </c>
      <c r="F107" s="383">
        <v>1</v>
      </c>
      <c r="G107" s="383">
        <v>1</v>
      </c>
      <c r="H107" s="359">
        <f>G107*100/F107</f>
        <v>100</v>
      </c>
      <c r="I107" s="359">
        <v>5</v>
      </c>
      <c r="J107" s="384">
        <v>5</v>
      </c>
      <c r="K107" s="348">
        <f>J107*B107</f>
        <v>20</v>
      </c>
      <c r="L107" s="348">
        <f>B107*7960</f>
        <v>31840</v>
      </c>
      <c r="M107" s="348">
        <f>L107*J107</f>
        <v>159200</v>
      </c>
      <c r="N107" s="348"/>
      <c r="O107" s="348"/>
      <c r="P107" s="349">
        <f>K107+N107</f>
        <v>20</v>
      </c>
      <c r="Q107" s="349">
        <f>M107+P107</f>
        <v>159220</v>
      </c>
      <c r="R107" s="367"/>
      <c r="S107" s="495"/>
      <c r="T107" s="362">
        <v>96</v>
      </c>
      <c r="U107" s="399" t="s">
        <v>110</v>
      </c>
      <c r="V107" s="363" t="s">
        <v>106</v>
      </c>
      <c r="W107" s="383">
        <v>1</v>
      </c>
      <c r="X107" s="383">
        <v>1</v>
      </c>
      <c r="Y107" s="359">
        <v>100</v>
      </c>
      <c r="Z107" s="359">
        <v>5</v>
      </c>
      <c r="AA107" s="384">
        <v>5</v>
      </c>
      <c r="AB107" s="364"/>
      <c r="AC107" s="355">
        <f t="shared" si="3"/>
        <v>5</v>
      </c>
      <c r="AD107" s="355">
        <f t="shared" si="3"/>
        <v>0</v>
      </c>
      <c r="AE107" s="356">
        <f>AD107*100/AC107</f>
        <v>0</v>
      </c>
      <c r="AF107" s="365"/>
      <c r="AG107" s="365"/>
      <c r="AH107" s="365"/>
      <c r="AI107" s="365"/>
      <c r="AJ107" s="365"/>
      <c r="AK107" s="365"/>
      <c r="AL107" s="365"/>
      <c r="AM107" s="365"/>
      <c r="AN107" s="365"/>
      <c r="AO107" s="365"/>
      <c r="AP107" s="365"/>
      <c r="AQ107" s="365"/>
      <c r="AR107" s="358">
        <v>1</v>
      </c>
      <c r="AS107" s="358"/>
      <c r="AT107" s="359">
        <v>1</v>
      </c>
      <c r="AU107" s="359"/>
      <c r="AV107" s="359">
        <v>1</v>
      </c>
      <c r="AW107" s="359"/>
      <c r="AX107" s="359">
        <v>1</v>
      </c>
      <c r="AY107" s="359"/>
      <c r="AZ107" s="359">
        <v>1</v>
      </c>
      <c r="BA107" s="359"/>
      <c r="BB107" s="364"/>
      <c r="BC107" s="382"/>
      <c r="BD107" s="355">
        <f>AF107+AH107+AJ107+AL107+AN107+AP107+AR107+AT107+AV107+AX107+AZ107</f>
        <v>5</v>
      </c>
      <c r="BE107" s="355">
        <f>AG107+AI107+AK107+AM107+AO107+AQ107+AS107+AU107+AW107+AY107+BA107+BC107</f>
        <v>0</v>
      </c>
    </row>
    <row r="108" spans="1:57" ht="56.25" x14ac:dyDescent="0.2">
      <c r="A108" s="341">
        <v>97</v>
      </c>
      <c r="B108" s="385"/>
      <c r="C108" s="379"/>
      <c r="D108" s="318" t="s">
        <v>198</v>
      </c>
      <c r="E108" s="344"/>
      <c r="F108" s="387"/>
      <c r="G108" s="387"/>
      <c r="H108" s="388"/>
      <c r="I108" s="388"/>
      <c r="J108" s="389"/>
      <c r="K108" s="388"/>
      <c r="L108" s="388"/>
      <c r="M108" s="388"/>
      <c r="N108" s="388"/>
      <c r="O108" s="389"/>
      <c r="P108" s="389"/>
      <c r="Q108" s="389"/>
      <c r="R108" s="367"/>
      <c r="S108" s="495"/>
      <c r="T108" s="362">
        <v>97</v>
      </c>
      <c r="U108" s="410" t="s">
        <v>198</v>
      </c>
      <c r="V108" s="388"/>
      <c r="W108" s="387"/>
      <c r="X108" s="387"/>
      <c r="Y108" s="388"/>
      <c r="Z108" s="388"/>
      <c r="AA108" s="389"/>
      <c r="AB108" s="388"/>
      <c r="AC108" s="388"/>
      <c r="AD108" s="388"/>
      <c r="AE108" s="388"/>
      <c r="AF108" s="388"/>
      <c r="AG108" s="388"/>
      <c r="AH108" s="388"/>
      <c r="AI108" s="388"/>
      <c r="AJ108" s="388"/>
      <c r="AK108" s="388"/>
      <c r="AL108" s="388"/>
      <c r="AM108" s="388"/>
      <c r="AN108" s="388"/>
      <c r="AO108" s="388"/>
      <c r="AP108" s="388"/>
      <c r="AQ108" s="388"/>
      <c r="AR108" s="388"/>
      <c r="AS108" s="388"/>
      <c r="AT108" s="388"/>
      <c r="AU108" s="388"/>
      <c r="AV108" s="388"/>
      <c r="AW108" s="388"/>
      <c r="AX108" s="388"/>
      <c r="AY108" s="388"/>
      <c r="AZ108" s="388"/>
      <c r="BA108" s="388"/>
      <c r="BB108" s="388"/>
      <c r="BC108" s="388"/>
      <c r="BD108" s="388"/>
      <c r="BE108" s="388"/>
    </row>
    <row r="109" spans="1:57" ht="123.75" x14ac:dyDescent="0.2">
      <c r="A109" s="341">
        <v>95</v>
      </c>
      <c r="B109" s="385">
        <v>24</v>
      </c>
      <c r="C109" s="368"/>
      <c r="D109" s="370" t="s">
        <v>112</v>
      </c>
      <c r="E109" s="344" t="s">
        <v>49</v>
      </c>
      <c r="F109" s="383"/>
      <c r="G109" s="383"/>
      <c r="H109" s="359"/>
      <c r="I109" s="359"/>
      <c r="J109" s="400"/>
      <c r="K109" s="348"/>
      <c r="L109" s="348"/>
      <c r="M109" s="348"/>
      <c r="N109" s="348"/>
      <c r="O109" s="348"/>
      <c r="P109" s="349"/>
      <c r="Q109" s="349"/>
      <c r="R109" s="367"/>
      <c r="S109" s="495"/>
      <c r="T109" s="362">
        <v>98</v>
      </c>
      <c r="U109" s="374" t="s">
        <v>112</v>
      </c>
      <c r="V109" s="363" t="s">
        <v>49</v>
      </c>
      <c r="W109" s="383"/>
      <c r="X109" s="383"/>
      <c r="Y109" s="359"/>
      <c r="Z109" s="359"/>
      <c r="AA109" s="400"/>
      <c r="AB109" s="382"/>
      <c r="AC109" s="355"/>
      <c r="AD109" s="355"/>
      <c r="AE109" s="356"/>
      <c r="AF109" s="381"/>
      <c r="AG109" s="381"/>
      <c r="AH109" s="381"/>
      <c r="AI109" s="381"/>
      <c r="AJ109" s="381"/>
      <c r="AK109" s="381"/>
      <c r="AL109" s="381"/>
      <c r="AM109" s="381"/>
      <c r="AN109" s="381"/>
      <c r="AO109" s="381"/>
      <c r="AP109" s="381"/>
      <c r="AQ109" s="381"/>
      <c r="AR109" s="359"/>
      <c r="AS109" s="359"/>
      <c r="AT109" s="359"/>
      <c r="AU109" s="359"/>
      <c r="AV109" s="359"/>
      <c r="AW109" s="359"/>
      <c r="AX109" s="359"/>
      <c r="AY109" s="359"/>
      <c r="AZ109" s="382"/>
      <c r="BA109" s="382"/>
      <c r="BB109" s="382"/>
      <c r="BC109" s="382"/>
      <c r="BD109" s="355"/>
      <c r="BE109" s="355"/>
    </row>
    <row r="110" spans="1:57" x14ac:dyDescent="0.2">
      <c r="A110" s="341">
        <v>99</v>
      </c>
      <c r="B110" s="385">
        <v>12</v>
      </c>
      <c r="C110" s="368"/>
      <c r="D110" s="370"/>
      <c r="E110" s="344" t="s">
        <v>50</v>
      </c>
      <c r="F110" s="383"/>
      <c r="G110" s="383"/>
      <c r="H110" s="359"/>
      <c r="I110" s="359"/>
      <c r="J110" s="384"/>
      <c r="K110" s="348"/>
      <c r="L110" s="348"/>
      <c r="M110" s="348"/>
      <c r="N110" s="348"/>
      <c r="O110" s="348"/>
      <c r="P110" s="349"/>
      <c r="Q110" s="349"/>
      <c r="R110" s="367"/>
      <c r="S110" s="495"/>
      <c r="T110" s="362">
        <v>99</v>
      </c>
      <c r="U110" s="374"/>
      <c r="V110" s="363" t="s">
        <v>50</v>
      </c>
      <c r="W110" s="383"/>
      <c r="X110" s="383"/>
      <c r="Y110" s="359"/>
      <c r="Z110" s="359"/>
      <c r="AA110" s="384"/>
      <c r="AB110" s="382"/>
      <c r="AC110" s="355"/>
      <c r="AD110" s="355"/>
      <c r="AE110" s="356"/>
      <c r="AF110" s="381"/>
      <c r="AG110" s="381"/>
      <c r="AH110" s="381"/>
      <c r="AI110" s="381"/>
      <c r="AJ110" s="381"/>
      <c r="AK110" s="381"/>
      <c r="AL110" s="381"/>
      <c r="AM110" s="381"/>
      <c r="AN110" s="381"/>
      <c r="AO110" s="381"/>
      <c r="AP110" s="381"/>
      <c r="AQ110" s="381"/>
      <c r="AR110" s="359"/>
      <c r="AS110" s="359"/>
      <c r="AT110" s="359"/>
      <c r="AU110" s="359"/>
      <c r="AV110" s="359"/>
      <c r="AW110" s="359"/>
      <c r="AX110" s="359"/>
      <c r="AY110" s="359"/>
      <c r="AZ110" s="382"/>
      <c r="BA110" s="382"/>
      <c r="BB110" s="382"/>
      <c r="BC110" s="382"/>
      <c r="BD110" s="355"/>
      <c r="BE110" s="355"/>
    </row>
    <row r="111" spans="1:57" ht="135" x14ac:dyDescent="0.2">
      <c r="A111" s="341">
        <v>100</v>
      </c>
      <c r="B111" s="385">
        <v>24</v>
      </c>
      <c r="C111" s="368"/>
      <c r="D111" s="370" t="s">
        <v>113</v>
      </c>
      <c r="E111" s="344" t="s">
        <v>49</v>
      </c>
      <c r="F111" s="383"/>
      <c r="G111" s="383"/>
      <c r="H111" s="359"/>
      <c r="I111" s="359"/>
      <c r="J111" s="384"/>
      <c r="K111" s="348"/>
      <c r="L111" s="348"/>
      <c r="M111" s="348"/>
      <c r="N111" s="348"/>
      <c r="O111" s="348"/>
      <c r="P111" s="349"/>
      <c r="Q111" s="349"/>
      <c r="R111" s="367"/>
      <c r="S111" s="495"/>
      <c r="T111" s="362">
        <v>100</v>
      </c>
      <c r="U111" s="374" t="s">
        <v>113</v>
      </c>
      <c r="V111" s="363" t="s">
        <v>49</v>
      </c>
      <c r="W111" s="383"/>
      <c r="X111" s="383"/>
      <c r="Y111" s="359"/>
      <c r="Z111" s="359"/>
      <c r="AA111" s="384"/>
      <c r="AB111" s="382"/>
      <c r="AC111" s="355"/>
      <c r="AD111" s="355"/>
      <c r="AE111" s="356"/>
      <c r="AF111" s="381"/>
      <c r="AG111" s="381"/>
      <c r="AH111" s="381"/>
      <c r="AI111" s="381"/>
      <c r="AJ111" s="381"/>
      <c r="AK111" s="381"/>
      <c r="AL111" s="381"/>
      <c r="AM111" s="381"/>
      <c r="AN111" s="381"/>
      <c r="AO111" s="381"/>
      <c r="AP111" s="381"/>
      <c r="AQ111" s="381"/>
      <c r="AR111" s="359"/>
      <c r="AS111" s="359"/>
      <c r="AT111" s="359"/>
      <c r="AU111" s="359"/>
      <c r="AV111" s="359"/>
      <c r="AW111" s="359"/>
      <c r="AX111" s="359"/>
      <c r="AY111" s="359"/>
      <c r="AZ111" s="411"/>
      <c r="BA111" s="411"/>
      <c r="BB111" s="411"/>
      <c r="BC111" s="411"/>
      <c r="BD111" s="355"/>
      <c r="BE111" s="355"/>
    </row>
    <row r="112" spans="1:57" x14ac:dyDescent="0.2">
      <c r="A112" s="341">
        <v>101</v>
      </c>
      <c r="B112" s="385">
        <v>8</v>
      </c>
      <c r="C112" s="368"/>
      <c r="D112" s="370"/>
      <c r="E112" s="344" t="s">
        <v>50</v>
      </c>
      <c r="F112" s="383"/>
      <c r="G112" s="383"/>
      <c r="H112" s="359"/>
      <c r="I112" s="359"/>
      <c r="J112" s="384"/>
      <c r="K112" s="348"/>
      <c r="L112" s="348"/>
      <c r="M112" s="348"/>
      <c r="N112" s="348"/>
      <c r="O112" s="348"/>
      <c r="P112" s="349"/>
      <c r="Q112" s="349"/>
      <c r="R112" s="367"/>
      <c r="S112" s="495"/>
      <c r="T112" s="362">
        <v>101</v>
      </c>
      <c r="U112" s="374"/>
      <c r="V112" s="363" t="s">
        <v>50</v>
      </c>
      <c r="W112" s="383"/>
      <c r="X112" s="383"/>
      <c r="Y112" s="359"/>
      <c r="Z112" s="359"/>
      <c r="AA112" s="384"/>
      <c r="AB112" s="382"/>
      <c r="AC112" s="355"/>
      <c r="AD112" s="355"/>
      <c r="AE112" s="356"/>
      <c r="AF112" s="381"/>
      <c r="AG112" s="381"/>
      <c r="AH112" s="381"/>
      <c r="AI112" s="381"/>
      <c r="AJ112" s="381"/>
      <c r="AK112" s="381"/>
      <c r="AL112" s="381"/>
      <c r="AM112" s="381"/>
      <c r="AN112" s="381"/>
      <c r="AO112" s="381"/>
      <c r="AP112" s="381"/>
      <c r="AQ112" s="381"/>
      <c r="AR112" s="359"/>
      <c r="AS112" s="359"/>
      <c r="AT112" s="400"/>
      <c r="AU112" s="400"/>
      <c r="AV112" s="359"/>
      <c r="AW112" s="359"/>
      <c r="AX112" s="400"/>
      <c r="AY112" s="400"/>
      <c r="AZ112" s="382"/>
      <c r="BA112" s="382"/>
      <c r="BB112" s="382"/>
      <c r="BC112" s="382"/>
      <c r="BD112" s="355"/>
      <c r="BE112" s="355"/>
    </row>
    <row r="113" spans="1:57" ht="45" x14ac:dyDescent="0.2">
      <c r="A113" s="341">
        <v>102</v>
      </c>
      <c r="B113" s="385"/>
      <c r="C113" s="368"/>
      <c r="D113" s="409" t="s">
        <v>199</v>
      </c>
      <c r="E113" s="344" t="s">
        <v>49</v>
      </c>
      <c r="F113" s="383"/>
      <c r="G113" s="383"/>
      <c r="H113" s="359"/>
      <c r="I113" s="359"/>
      <c r="J113" s="384"/>
      <c r="K113" s="348"/>
      <c r="L113" s="348"/>
      <c r="M113" s="348"/>
      <c r="N113" s="348"/>
      <c r="O113" s="348"/>
      <c r="P113" s="349"/>
      <c r="Q113" s="349"/>
      <c r="R113" s="367"/>
      <c r="S113" s="495"/>
      <c r="T113" s="362">
        <v>102</v>
      </c>
      <c r="U113" s="399" t="s">
        <v>199</v>
      </c>
      <c r="V113" s="363" t="s">
        <v>49</v>
      </c>
      <c r="W113" s="383"/>
      <c r="X113" s="383"/>
      <c r="Y113" s="359"/>
      <c r="Z113" s="359"/>
      <c r="AA113" s="384"/>
      <c r="AB113" s="382"/>
      <c r="AC113" s="355"/>
      <c r="AD113" s="355"/>
      <c r="AE113" s="356"/>
      <c r="AF113" s="381"/>
      <c r="AG113" s="381"/>
      <c r="AH113" s="381"/>
      <c r="AI113" s="381"/>
      <c r="AJ113" s="381"/>
      <c r="AK113" s="381"/>
      <c r="AL113" s="381"/>
      <c r="AM113" s="381"/>
      <c r="AN113" s="381"/>
      <c r="AO113" s="381"/>
      <c r="AP113" s="381"/>
      <c r="AQ113" s="381"/>
      <c r="AR113" s="359"/>
      <c r="AS113" s="359"/>
      <c r="AT113" s="359"/>
      <c r="AU113" s="359"/>
      <c r="AV113" s="359"/>
      <c r="AW113" s="359"/>
      <c r="AX113" s="359"/>
      <c r="AY113" s="359"/>
      <c r="AZ113" s="382"/>
      <c r="BA113" s="382"/>
      <c r="BB113" s="382"/>
      <c r="BC113" s="382"/>
      <c r="BD113" s="355"/>
      <c r="BE113" s="355"/>
    </row>
    <row r="114" spans="1:57" x14ac:dyDescent="0.2">
      <c r="A114" s="341">
        <v>103</v>
      </c>
      <c r="B114" s="385"/>
      <c r="C114" s="368"/>
      <c r="D114" s="409"/>
      <c r="E114" s="344" t="s">
        <v>50</v>
      </c>
      <c r="F114" s="383"/>
      <c r="G114" s="383"/>
      <c r="H114" s="359"/>
      <c r="I114" s="359"/>
      <c r="J114" s="384"/>
      <c r="K114" s="348"/>
      <c r="L114" s="348"/>
      <c r="M114" s="348"/>
      <c r="N114" s="348"/>
      <c r="O114" s="348"/>
      <c r="P114" s="349"/>
      <c r="Q114" s="349"/>
      <c r="R114" s="367"/>
      <c r="S114" s="495"/>
      <c r="T114" s="362">
        <v>103</v>
      </c>
      <c r="U114" s="399"/>
      <c r="V114" s="363" t="s">
        <v>50</v>
      </c>
      <c r="W114" s="383"/>
      <c r="X114" s="383"/>
      <c r="Y114" s="359"/>
      <c r="Z114" s="359"/>
      <c r="AA114" s="384"/>
      <c r="AB114" s="382"/>
      <c r="AC114" s="355"/>
      <c r="AD114" s="355"/>
      <c r="AE114" s="356"/>
      <c r="AF114" s="381"/>
      <c r="AG114" s="381"/>
      <c r="AH114" s="381"/>
      <c r="AI114" s="381"/>
      <c r="AJ114" s="381"/>
      <c r="AK114" s="381"/>
      <c r="AL114" s="381"/>
      <c r="AM114" s="381"/>
      <c r="AN114" s="381"/>
      <c r="AO114" s="381"/>
      <c r="AP114" s="381"/>
      <c r="AQ114" s="381"/>
      <c r="AR114" s="359"/>
      <c r="AS114" s="359"/>
      <c r="AT114" s="359"/>
      <c r="AU114" s="359"/>
      <c r="AV114" s="359"/>
      <c r="AW114" s="359"/>
      <c r="AX114" s="359"/>
      <c r="AY114" s="359"/>
      <c r="AZ114" s="382"/>
      <c r="BA114" s="382"/>
      <c r="BB114" s="382"/>
      <c r="BC114" s="382"/>
      <c r="BD114" s="355"/>
      <c r="BE114" s="355"/>
    </row>
    <row r="115" spans="1:57" ht="33.75" x14ac:dyDescent="0.2">
      <c r="A115" s="341">
        <v>104</v>
      </c>
      <c r="B115" s="385"/>
      <c r="C115" s="368"/>
      <c r="D115" s="409" t="s">
        <v>115</v>
      </c>
      <c r="E115" s="344" t="s">
        <v>49</v>
      </c>
      <c r="F115" s="383"/>
      <c r="G115" s="383"/>
      <c r="H115" s="359"/>
      <c r="I115" s="359"/>
      <c r="J115" s="384"/>
      <c r="K115" s="348"/>
      <c r="L115" s="348"/>
      <c r="M115" s="348"/>
      <c r="N115" s="348"/>
      <c r="O115" s="348"/>
      <c r="P115" s="349"/>
      <c r="Q115" s="349"/>
      <c r="R115" s="367"/>
      <c r="S115" s="495"/>
      <c r="T115" s="362">
        <v>104</v>
      </c>
      <c r="U115" s="399" t="s">
        <v>115</v>
      </c>
      <c r="V115" s="363" t="s">
        <v>49</v>
      </c>
      <c r="W115" s="383"/>
      <c r="X115" s="383"/>
      <c r="Y115" s="359"/>
      <c r="Z115" s="359"/>
      <c r="AA115" s="384"/>
      <c r="AB115" s="382"/>
      <c r="AC115" s="355"/>
      <c r="AD115" s="355"/>
      <c r="AE115" s="356"/>
      <c r="AF115" s="381"/>
      <c r="AG115" s="381"/>
      <c r="AH115" s="381"/>
      <c r="AI115" s="381"/>
      <c r="AJ115" s="381"/>
      <c r="AK115" s="381"/>
      <c r="AL115" s="381"/>
      <c r="AM115" s="381"/>
      <c r="AN115" s="381"/>
      <c r="AO115" s="381"/>
      <c r="AP115" s="381"/>
      <c r="AQ115" s="381"/>
      <c r="AR115" s="359"/>
      <c r="AS115" s="359"/>
      <c r="AT115" s="359"/>
      <c r="AU115" s="359"/>
      <c r="AV115" s="359"/>
      <c r="AW115" s="359"/>
      <c r="AX115" s="359"/>
      <c r="AY115" s="359"/>
      <c r="AZ115" s="382"/>
      <c r="BA115" s="382"/>
      <c r="BB115" s="382"/>
      <c r="BC115" s="382"/>
      <c r="BD115" s="355"/>
      <c r="BE115" s="355"/>
    </row>
    <row r="116" spans="1:57" x14ac:dyDescent="0.2">
      <c r="A116" s="341">
        <v>105</v>
      </c>
      <c r="B116" s="385"/>
      <c r="C116" s="368"/>
      <c r="D116" s="409"/>
      <c r="E116" s="344" t="s">
        <v>50</v>
      </c>
      <c r="F116" s="383"/>
      <c r="G116" s="383"/>
      <c r="H116" s="359"/>
      <c r="I116" s="359"/>
      <c r="J116" s="384"/>
      <c r="K116" s="348"/>
      <c r="L116" s="348"/>
      <c r="M116" s="348"/>
      <c r="N116" s="348"/>
      <c r="O116" s="348"/>
      <c r="P116" s="349"/>
      <c r="Q116" s="349"/>
      <c r="R116" s="367"/>
      <c r="S116" s="495"/>
      <c r="T116" s="362">
        <v>105</v>
      </c>
      <c r="U116" s="399"/>
      <c r="V116" s="363" t="s">
        <v>50</v>
      </c>
      <c r="W116" s="383"/>
      <c r="X116" s="383"/>
      <c r="Y116" s="359"/>
      <c r="Z116" s="359"/>
      <c r="AA116" s="384"/>
      <c r="AB116" s="382"/>
      <c r="AC116" s="355"/>
      <c r="AD116" s="355"/>
      <c r="AE116" s="356"/>
      <c r="AF116" s="381"/>
      <c r="AG116" s="381"/>
      <c r="AH116" s="381"/>
      <c r="AI116" s="381"/>
      <c r="AJ116" s="381"/>
      <c r="AK116" s="381"/>
      <c r="AL116" s="381"/>
      <c r="AM116" s="381"/>
      <c r="AN116" s="381"/>
      <c r="AO116" s="381"/>
      <c r="AP116" s="381"/>
      <c r="AQ116" s="381"/>
      <c r="AR116" s="359"/>
      <c r="AS116" s="359"/>
      <c r="AT116" s="359"/>
      <c r="AU116" s="359"/>
      <c r="AV116" s="359"/>
      <c r="AW116" s="359"/>
      <c r="AX116" s="359"/>
      <c r="AY116" s="359"/>
      <c r="AZ116" s="382"/>
      <c r="BA116" s="382"/>
      <c r="BB116" s="382"/>
      <c r="BC116" s="382"/>
      <c r="BD116" s="355"/>
      <c r="BE116" s="355"/>
    </row>
    <row r="117" spans="1:57" ht="45" x14ac:dyDescent="0.2">
      <c r="A117" s="341">
        <v>106</v>
      </c>
      <c r="B117" s="385"/>
      <c r="C117" s="368"/>
      <c r="D117" s="409" t="s">
        <v>116</v>
      </c>
      <c r="E117" s="344" t="s">
        <v>49</v>
      </c>
      <c r="F117" s="383"/>
      <c r="G117" s="383"/>
      <c r="H117" s="359"/>
      <c r="I117" s="359"/>
      <c r="J117" s="384"/>
      <c r="K117" s="348"/>
      <c r="L117" s="348"/>
      <c r="M117" s="348"/>
      <c r="N117" s="348"/>
      <c r="O117" s="348"/>
      <c r="P117" s="349"/>
      <c r="Q117" s="349"/>
      <c r="R117" s="367"/>
      <c r="S117" s="495"/>
      <c r="T117" s="362">
        <v>106</v>
      </c>
      <c r="U117" s="399" t="s">
        <v>116</v>
      </c>
      <c r="V117" s="363" t="s">
        <v>49</v>
      </c>
      <c r="W117" s="383"/>
      <c r="X117" s="383"/>
      <c r="Y117" s="359"/>
      <c r="Z117" s="359"/>
      <c r="AA117" s="384"/>
      <c r="AB117" s="382"/>
      <c r="AC117" s="355"/>
      <c r="AD117" s="355"/>
      <c r="AE117" s="356"/>
      <c r="AF117" s="381"/>
      <c r="AG117" s="381"/>
      <c r="AH117" s="381"/>
      <c r="AI117" s="381"/>
      <c r="AJ117" s="381"/>
      <c r="AK117" s="381"/>
      <c r="AL117" s="381"/>
      <c r="AM117" s="381"/>
      <c r="AN117" s="381"/>
      <c r="AO117" s="381"/>
      <c r="AP117" s="381"/>
      <c r="AQ117" s="381"/>
      <c r="AR117" s="359"/>
      <c r="AS117" s="359"/>
      <c r="AT117" s="359"/>
      <c r="AU117" s="359"/>
      <c r="AV117" s="359"/>
      <c r="AW117" s="359"/>
      <c r="AX117" s="359"/>
      <c r="AY117" s="359"/>
      <c r="AZ117" s="382"/>
      <c r="BA117" s="382"/>
      <c r="BB117" s="382"/>
      <c r="BC117" s="382"/>
      <c r="BD117" s="355"/>
      <c r="BE117" s="355"/>
    </row>
    <row r="118" spans="1:57" x14ac:dyDescent="0.2">
      <c r="A118" s="341">
        <v>107</v>
      </c>
      <c r="B118" s="385"/>
      <c r="C118" s="368"/>
      <c r="D118" s="409"/>
      <c r="E118" s="344" t="s">
        <v>50</v>
      </c>
      <c r="F118" s="383"/>
      <c r="G118" s="383"/>
      <c r="H118" s="359"/>
      <c r="I118" s="359"/>
      <c r="J118" s="384"/>
      <c r="K118" s="348"/>
      <c r="L118" s="348"/>
      <c r="M118" s="348"/>
      <c r="N118" s="348"/>
      <c r="O118" s="348"/>
      <c r="P118" s="349"/>
      <c r="Q118" s="349"/>
      <c r="R118" s="367"/>
      <c r="S118" s="495"/>
      <c r="T118" s="362">
        <v>107</v>
      </c>
      <c r="U118" s="399"/>
      <c r="V118" s="363" t="s">
        <v>50</v>
      </c>
      <c r="W118" s="383"/>
      <c r="X118" s="383"/>
      <c r="Y118" s="359"/>
      <c r="Z118" s="359"/>
      <c r="AA118" s="384"/>
      <c r="AB118" s="382"/>
      <c r="AC118" s="355"/>
      <c r="AD118" s="355"/>
      <c r="AE118" s="356"/>
      <c r="AF118" s="381"/>
      <c r="AG118" s="381"/>
      <c r="AH118" s="381"/>
      <c r="AI118" s="381"/>
      <c r="AJ118" s="381"/>
      <c r="AK118" s="381"/>
      <c r="AL118" s="381"/>
      <c r="AM118" s="381"/>
      <c r="AN118" s="381"/>
      <c r="AO118" s="381"/>
      <c r="AP118" s="381"/>
      <c r="AQ118" s="381"/>
      <c r="AR118" s="359"/>
      <c r="AS118" s="359"/>
      <c r="AT118" s="359"/>
      <c r="AU118" s="359"/>
      <c r="AV118" s="359"/>
      <c r="AW118" s="359"/>
      <c r="AX118" s="359"/>
      <c r="AY118" s="359"/>
      <c r="AZ118" s="382"/>
      <c r="BA118" s="382"/>
      <c r="BB118" s="382"/>
      <c r="BC118" s="382"/>
      <c r="BD118" s="355"/>
      <c r="BE118" s="355"/>
    </row>
    <row r="119" spans="1:57" ht="56.25" x14ac:dyDescent="0.2">
      <c r="A119" s="341">
        <v>108</v>
      </c>
      <c r="B119" s="385"/>
      <c r="C119" s="368"/>
      <c r="D119" s="409" t="s">
        <v>117</v>
      </c>
      <c r="E119" s="344" t="s">
        <v>49</v>
      </c>
      <c r="F119" s="383"/>
      <c r="G119" s="383"/>
      <c r="H119" s="359"/>
      <c r="I119" s="359"/>
      <c r="J119" s="384"/>
      <c r="K119" s="348"/>
      <c r="L119" s="348"/>
      <c r="M119" s="348"/>
      <c r="N119" s="348"/>
      <c r="O119" s="348"/>
      <c r="P119" s="349"/>
      <c r="Q119" s="349"/>
      <c r="R119" s="367"/>
      <c r="S119" s="495"/>
      <c r="T119" s="362">
        <v>108</v>
      </c>
      <c r="U119" s="374" t="s">
        <v>117</v>
      </c>
      <c r="V119" s="363" t="s">
        <v>49</v>
      </c>
      <c r="W119" s="383"/>
      <c r="X119" s="383"/>
      <c r="Y119" s="359"/>
      <c r="Z119" s="359"/>
      <c r="AA119" s="384"/>
      <c r="AB119" s="382"/>
      <c r="AC119" s="355"/>
      <c r="AD119" s="355"/>
      <c r="AE119" s="356"/>
      <c r="AF119" s="381"/>
      <c r="AG119" s="381"/>
      <c r="AH119" s="381"/>
      <c r="AI119" s="381"/>
      <c r="AJ119" s="381"/>
      <c r="AK119" s="381"/>
      <c r="AL119" s="381"/>
      <c r="AM119" s="381"/>
      <c r="AN119" s="381"/>
      <c r="AO119" s="381"/>
      <c r="AP119" s="381"/>
      <c r="AQ119" s="381"/>
      <c r="AR119" s="359"/>
      <c r="AS119" s="359"/>
      <c r="AT119" s="359"/>
      <c r="AU119" s="359"/>
      <c r="AV119" s="359"/>
      <c r="AW119" s="359"/>
      <c r="AX119" s="359"/>
      <c r="AY119" s="359"/>
      <c r="AZ119" s="382"/>
      <c r="BA119" s="382"/>
      <c r="BB119" s="382"/>
      <c r="BC119" s="382"/>
      <c r="BD119" s="355"/>
      <c r="BE119" s="355"/>
    </row>
    <row r="120" spans="1:57" x14ac:dyDescent="0.2">
      <c r="A120" s="341">
        <v>109</v>
      </c>
      <c r="B120" s="385"/>
      <c r="C120" s="368"/>
      <c r="D120" s="409"/>
      <c r="E120" s="344" t="s">
        <v>50</v>
      </c>
      <c r="F120" s="383"/>
      <c r="G120" s="383"/>
      <c r="H120" s="359"/>
      <c r="I120" s="359"/>
      <c r="J120" s="384"/>
      <c r="K120" s="348"/>
      <c r="L120" s="348"/>
      <c r="M120" s="348"/>
      <c r="N120" s="348"/>
      <c r="O120" s="348"/>
      <c r="P120" s="349"/>
      <c r="Q120" s="349"/>
      <c r="R120" s="367"/>
      <c r="S120" s="495"/>
      <c r="T120" s="362">
        <v>109</v>
      </c>
      <c r="U120" s="374"/>
      <c r="V120" s="363" t="s">
        <v>50</v>
      </c>
      <c r="W120" s="383"/>
      <c r="X120" s="383"/>
      <c r="Y120" s="359"/>
      <c r="Z120" s="359"/>
      <c r="AA120" s="384"/>
      <c r="AB120" s="382"/>
      <c r="AC120" s="355"/>
      <c r="AD120" s="355"/>
      <c r="AE120" s="356"/>
      <c r="AF120" s="381"/>
      <c r="AG120" s="381"/>
      <c r="AH120" s="381"/>
      <c r="AI120" s="381"/>
      <c r="AJ120" s="381"/>
      <c r="AK120" s="381"/>
      <c r="AL120" s="381"/>
      <c r="AM120" s="381"/>
      <c r="AN120" s="381"/>
      <c r="AO120" s="381"/>
      <c r="AP120" s="381"/>
      <c r="AQ120" s="381"/>
      <c r="AR120" s="359"/>
      <c r="AS120" s="359"/>
      <c r="AT120" s="359"/>
      <c r="AU120" s="359"/>
      <c r="AV120" s="359"/>
      <c r="AW120" s="359"/>
      <c r="AX120" s="359"/>
      <c r="AY120" s="359"/>
      <c r="AZ120" s="382"/>
      <c r="BA120" s="382"/>
      <c r="BB120" s="382"/>
      <c r="BC120" s="382"/>
      <c r="BD120" s="355"/>
      <c r="BE120" s="355"/>
    </row>
    <row r="121" spans="1:57" ht="45" x14ac:dyDescent="0.2">
      <c r="A121" s="341">
        <v>110</v>
      </c>
      <c r="B121" s="385"/>
      <c r="C121" s="379"/>
      <c r="D121" s="409" t="s">
        <v>118</v>
      </c>
      <c r="E121" s="344" t="s">
        <v>49</v>
      </c>
      <c r="F121" s="383"/>
      <c r="G121" s="383"/>
      <c r="H121" s="359"/>
      <c r="I121" s="359"/>
      <c r="J121" s="384"/>
      <c r="K121" s="348"/>
      <c r="L121" s="348"/>
      <c r="M121" s="348"/>
      <c r="N121" s="348"/>
      <c r="O121" s="348"/>
      <c r="P121" s="349"/>
      <c r="Q121" s="349"/>
      <c r="R121" s="367"/>
      <c r="S121" s="495"/>
      <c r="T121" s="362">
        <v>110</v>
      </c>
      <c r="U121" s="374" t="s">
        <v>118</v>
      </c>
      <c r="V121" s="363" t="s">
        <v>49</v>
      </c>
      <c r="W121" s="383"/>
      <c r="X121" s="383"/>
      <c r="Y121" s="359"/>
      <c r="Z121" s="359"/>
      <c r="AA121" s="384"/>
      <c r="AB121" s="382"/>
      <c r="AC121" s="355"/>
      <c r="AD121" s="355"/>
      <c r="AE121" s="356"/>
      <c r="AF121" s="381"/>
      <c r="AG121" s="381"/>
      <c r="AH121" s="381"/>
      <c r="AI121" s="381"/>
      <c r="AJ121" s="381"/>
      <c r="AK121" s="381"/>
      <c r="AL121" s="381"/>
      <c r="AM121" s="381"/>
      <c r="AN121" s="381"/>
      <c r="AO121" s="381"/>
      <c r="AP121" s="381"/>
      <c r="AQ121" s="381"/>
      <c r="AR121" s="359"/>
      <c r="AS121" s="359"/>
      <c r="AT121" s="359"/>
      <c r="AU121" s="359"/>
      <c r="AV121" s="359"/>
      <c r="AW121" s="359"/>
      <c r="AX121" s="359"/>
      <c r="AY121" s="359"/>
      <c r="AZ121" s="382"/>
      <c r="BA121" s="382"/>
      <c r="BB121" s="382"/>
      <c r="BC121" s="382"/>
      <c r="BD121" s="355"/>
      <c r="BE121" s="355"/>
    </row>
    <row r="122" spans="1:57" x14ac:dyDescent="0.2">
      <c r="A122" s="341">
        <v>111</v>
      </c>
      <c r="B122" s="385"/>
      <c r="C122" s="379"/>
      <c r="D122" s="409"/>
      <c r="E122" s="344" t="s">
        <v>50</v>
      </c>
      <c r="F122" s="383"/>
      <c r="G122" s="383"/>
      <c r="H122" s="359"/>
      <c r="I122" s="359"/>
      <c r="J122" s="384"/>
      <c r="K122" s="348"/>
      <c r="L122" s="348"/>
      <c r="M122" s="348"/>
      <c r="N122" s="348"/>
      <c r="O122" s="348"/>
      <c r="P122" s="349"/>
      <c r="Q122" s="349"/>
      <c r="R122" s="367"/>
      <c r="S122" s="495"/>
      <c r="T122" s="362">
        <v>111</v>
      </c>
      <c r="U122" s="374"/>
      <c r="V122" s="363" t="s">
        <v>50</v>
      </c>
      <c r="W122" s="383"/>
      <c r="X122" s="383"/>
      <c r="Y122" s="359"/>
      <c r="Z122" s="359"/>
      <c r="AA122" s="384"/>
      <c r="AB122" s="382"/>
      <c r="AC122" s="355"/>
      <c r="AD122" s="355"/>
      <c r="AE122" s="356"/>
      <c r="AF122" s="381"/>
      <c r="AG122" s="381"/>
      <c r="AH122" s="381"/>
      <c r="AI122" s="381"/>
      <c r="AJ122" s="381"/>
      <c r="AK122" s="381"/>
      <c r="AL122" s="381"/>
      <c r="AM122" s="381"/>
      <c r="AN122" s="381"/>
      <c r="AO122" s="381"/>
      <c r="AP122" s="381"/>
      <c r="AQ122" s="381"/>
      <c r="AR122" s="359"/>
      <c r="AS122" s="359"/>
      <c r="AT122" s="359"/>
      <c r="AU122" s="359"/>
      <c r="AV122" s="359"/>
      <c r="AW122" s="359"/>
      <c r="AX122" s="359"/>
      <c r="AY122" s="359"/>
      <c r="AZ122" s="382"/>
      <c r="BA122" s="382"/>
      <c r="BB122" s="382"/>
      <c r="BC122" s="382"/>
      <c r="BD122" s="355"/>
      <c r="BE122" s="355"/>
    </row>
    <row r="123" spans="1:57" ht="45" x14ac:dyDescent="0.2">
      <c r="A123" s="341">
        <v>112</v>
      </c>
      <c r="B123" s="385"/>
      <c r="C123" s="379"/>
      <c r="D123" s="409" t="s">
        <v>200</v>
      </c>
      <c r="E123" s="344" t="s">
        <v>49</v>
      </c>
      <c r="F123" s="383"/>
      <c r="G123" s="383"/>
      <c r="H123" s="359"/>
      <c r="I123" s="359"/>
      <c r="J123" s="384"/>
      <c r="K123" s="348"/>
      <c r="L123" s="348"/>
      <c r="M123" s="348"/>
      <c r="N123" s="348"/>
      <c r="O123" s="348"/>
      <c r="P123" s="349"/>
      <c r="Q123" s="349"/>
      <c r="R123" s="367"/>
      <c r="S123" s="495"/>
      <c r="T123" s="362">
        <v>112</v>
      </c>
      <c r="U123" s="374" t="s">
        <v>200</v>
      </c>
      <c r="V123" s="363" t="s">
        <v>49</v>
      </c>
      <c r="W123" s="383"/>
      <c r="X123" s="383"/>
      <c r="Y123" s="359"/>
      <c r="Z123" s="359"/>
      <c r="AA123" s="384"/>
      <c r="AB123" s="382"/>
      <c r="AC123" s="355"/>
      <c r="AD123" s="355"/>
      <c r="AE123" s="356"/>
      <c r="AF123" s="381"/>
      <c r="AG123" s="381"/>
      <c r="AH123" s="381"/>
      <c r="AI123" s="381"/>
      <c r="AJ123" s="381"/>
      <c r="AK123" s="381"/>
      <c r="AL123" s="381"/>
      <c r="AM123" s="381"/>
      <c r="AN123" s="381"/>
      <c r="AO123" s="381"/>
      <c r="AP123" s="381"/>
      <c r="AQ123" s="381"/>
      <c r="AR123" s="359"/>
      <c r="AS123" s="359"/>
      <c r="AT123" s="359"/>
      <c r="AU123" s="359"/>
      <c r="AV123" s="359"/>
      <c r="AW123" s="359"/>
      <c r="AX123" s="359"/>
      <c r="AY123" s="359"/>
      <c r="AZ123" s="411"/>
      <c r="BA123" s="411"/>
      <c r="BB123" s="411"/>
      <c r="BC123" s="411"/>
      <c r="BD123" s="355"/>
      <c r="BE123" s="355"/>
    </row>
    <row r="124" spans="1:57" x14ac:dyDescent="0.2">
      <c r="A124" s="341">
        <v>113</v>
      </c>
      <c r="B124" s="385"/>
      <c r="C124" s="379"/>
      <c r="D124" s="409"/>
      <c r="E124" s="344" t="s">
        <v>50</v>
      </c>
      <c r="F124" s="383"/>
      <c r="G124" s="383"/>
      <c r="H124" s="359"/>
      <c r="I124" s="359"/>
      <c r="J124" s="384"/>
      <c r="K124" s="348"/>
      <c r="L124" s="348"/>
      <c r="M124" s="348"/>
      <c r="N124" s="348"/>
      <c r="O124" s="348"/>
      <c r="P124" s="349"/>
      <c r="Q124" s="349"/>
      <c r="R124" s="367"/>
      <c r="S124" s="495"/>
      <c r="T124" s="362">
        <v>113</v>
      </c>
      <c r="U124" s="374"/>
      <c r="V124" s="363" t="s">
        <v>50</v>
      </c>
      <c r="W124" s="383"/>
      <c r="X124" s="383"/>
      <c r="Y124" s="359"/>
      <c r="Z124" s="359"/>
      <c r="AA124" s="384"/>
      <c r="AB124" s="382"/>
      <c r="AC124" s="355"/>
      <c r="AD124" s="355"/>
      <c r="AE124" s="356"/>
      <c r="AF124" s="381"/>
      <c r="AG124" s="381"/>
      <c r="AH124" s="381"/>
      <c r="AI124" s="381"/>
      <c r="AJ124" s="381"/>
      <c r="AK124" s="381"/>
      <c r="AL124" s="381"/>
      <c r="AM124" s="381"/>
      <c r="AN124" s="381"/>
      <c r="AO124" s="381"/>
      <c r="AP124" s="381"/>
      <c r="AQ124" s="381"/>
      <c r="AR124" s="400"/>
      <c r="AS124" s="400"/>
      <c r="AT124" s="400"/>
      <c r="AU124" s="400"/>
      <c r="AV124" s="400"/>
      <c r="AW124" s="400"/>
      <c r="AX124" s="400"/>
      <c r="AY124" s="400"/>
      <c r="AZ124" s="411"/>
      <c r="BA124" s="411"/>
      <c r="BB124" s="411"/>
      <c r="BC124" s="411"/>
      <c r="BD124" s="355"/>
      <c r="BE124" s="355"/>
    </row>
    <row r="125" spans="1:57" ht="67.5" x14ac:dyDescent="0.2">
      <c r="A125" s="341">
        <v>114</v>
      </c>
      <c r="B125" s="385"/>
      <c r="C125" s="379"/>
      <c r="D125" s="409" t="s">
        <v>120</v>
      </c>
      <c r="E125" s="344" t="s">
        <v>49</v>
      </c>
      <c r="F125" s="383"/>
      <c r="G125" s="383"/>
      <c r="H125" s="359"/>
      <c r="I125" s="359"/>
      <c r="J125" s="384"/>
      <c r="K125" s="348"/>
      <c r="L125" s="348"/>
      <c r="M125" s="348"/>
      <c r="N125" s="348"/>
      <c r="O125" s="348"/>
      <c r="P125" s="349"/>
      <c r="Q125" s="349"/>
      <c r="R125" s="367"/>
      <c r="S125" s="495"/>
      <c r="T125" s="362">
        <v>114</v>
      </c>
      <c r="U125" s="374" t="s">
        <v>120</v>
      </c>
      <c r="V125" s="363" t="s">
        <v>49</v>
      </c>
      <c r="W125" s="383"/>
      <c r="X125" s="383"/>
      <c r="Y125" s="359"/>
      <c r="Z125" s="359"/>
      <c r="AA125" s="384"/>
      <c r="AB125" s="382"/>
      <c r="AC125" s="355"/>
      <c r="AD125" s="355"/>
      <c r="AE125" s="356"/>
      <c r="AF125" s="381"/>
      <c r="AG125" s="381"/>
      <c r="AH125" s="381"/>
      <c r="AI125" s="381"/>
      <c r="AJ125" s="381"/>
      <c r="AK125" s="381"/>
      <c r="AL125" s="381"/>
      <c r="AM125" s="381"/>
      <c r="AN125" s="381"/>
      <c r="AO125" s="381"/>
      <c r="AP125" s="381"/>
      <c r="AQ125" s="381"/>
      <c r="AR125" s="400"/>
      <c r="AS125" s="400"/>
      <c r="AT125" s="400"/>
      <c r="AU125" s="400"/>
      <c r="AV125" s="400"/>
      <c r="AW125" s="400"/>
      <c r="AX125" s="400"/>
      <c r="AY125" s="400"/>
      <c r="AZ125" s="411"/>
      <c r="BA125" s="411"/>
      <c r="BB125" s="411"/>
      <c r="BC125" s="411"/>
      <c r="BD125" s="355"/>
      <c r="BE125" s="355"/>
    </row>
    <row r="126" spans="1:57" x14ac:dyDescent="0.2">
      <c r="A126" s="341">
        <v>115</v>
      </c>
      <c r="B126" s="385"/>
      <c r="C126" s="379"/>
      <c r="D126" s="409"/>
      <c r="E126" s="344" t="s">
        <v>50</v>
      </c>
      <c r="F126" s="383"/>
      <c r="G126" s="383"/>
      <c r="H126" s="359"/>
      <c r="I126" s="359"/>
      <c r="J126" s="384"/>
      <c r="K126" s="348"/>
      <c r="L126" s="348"/>
      <c r="M126" s="348"/>
      <c r="N126" s="348"/>
      <c r="O126" s="348"/>
      <c r="P126" s="349"/>
      <c r="Q126" s="349"/>
      <c r="R126" s="367"/>
      <c r="S126" s="495"/>
      <c r="T126" s="362">
        <v>115</v>
      </c>
      <c r="U126" s="374"/>
      <c r="V126" s="363" t="s">
        <v>50</v>
      </c>
      <c r="W126" s="383"/>
      <c r="X126" s="383"/>
      <c r="Y126" s="359"/>
      <c r="Z126" s="359"/>
      <c r="AA126" s="384"/>
      <c r="AB126" s="382"/>
      <c r="AC126" s="355"/>
      <c r="AD126" s="355"/>
      <c r="AE126" s="356"/>
      <c r="AF126" s="381"/>
      <c r="AG126" s="381"/>
      <c r="AH126" s="381"/>
      <c r="AI126" s="381"/>
      <c r="AJ126" s="381"/>
      <c r="AK126" s="381"/>
      <c r="AL126" s="381"/>
      <c r="AM126" s="381"/>
      <c r="AN126" s="381"/>
      <c r="AO126" s="381"/>
      <c r="AP126" s="381"/>
      <c r="AQ126" s="381"/>
      <c r="AR126" s="400"/>
      <c r="AS126" s="400"/>
      <c r="AT126" s="400"/>
      <c r="AU126" s="400"/>
      <c r="AV126" s="400"/>
      <c r="AW126" s="400"/>
      <c r="AX126" s="400"/>
      <c r="AY126" s="400"/>
      <c r="AZ126" s="411"/>
      <c r="BA126" s="411"/>
      <c r="BB126" s="411"/>
      <c r="BC126" s="411"/>
      <c r="BD126" s="355"/>
      <c r="BE126" s="355"/>
    </row>
    <row r="127" spans="1:57" ht="33.75" x14ac:dyDescent="0.2">
      <c r="A127" s="341">
        <v>116</v>
      </c>
      <c r="B127" s="385"/>
      <c r="C127" s="379"/>
      <c r="D127" s="409" t="s">
        <v>121</v>
      </c>
      <c r="E127" s="344" t="s">
        <v>49</v>
      </c>
      <c r="F127" s="383"/>
      <c r="G127" s="383"/>
      <c r="H127" s="359"/>
      <c r="I127" s="359"/>
      <c r="J127" s="384"/>
      <c r="K127" s="348"/>
      <c r="L127" s="348"/>
      <c r="M127" s="348"/>
      <c r="N127" s="348"/>
      <c r="O127" s="348"/>
      <c r="P127" s="349"/>
      <c r="Q127" s="349"/>
      <c r="R127" s="412"/>
      <c r="S127" s="413"/>
      <c r="T127" s="362">
        <v>116</v>
      </c>
      <c r="U127" s="399" t="s">
        <v>121</v>
      </c>
      <c r="V127" s="363" t="s">
        <v>49</v>
      </c>
      <c r="W127" s="383"/>
      <c r="X127" s="383"/>
      <c r="Y127" s="359"/>
      <c r="Z127" s="359"/>
      <c r="AA127" s="384"/>
      <c r="AB127" s="382"/>
      <c r="AC127" s="355"/>
      <c r="AD127" s="355"/>
      <c r="AE127" s="356"/>
      <c r="AF127" s="381"/>
      <c r="AG127" s="381"/>
      <c r="AH127" s="381"/>
      <c r="AI127" s="381"/>
      <c r="AJ127" s="381"/>
      <c r="AK127" s="381"/>
      <c r="AL127" s="381"/>
      <c r="AM127" s="381"/>
      <c r="AN127" s="381"/>
      <c r="AO127" s="381"/>
      <c r="AP127" s="381"/>
      <c r="AQ127" s="381"/>
      <c r="AR127" s="400"/>
      <c r="AS127" s="400"/>
      <c r="AT127" s="400"/>
      <c r="AU127" s="400"/>
      <c r="AV127" s="400"/>
      <c r="AW127" s="400"/>
      <c r="AX127" s="400"/>
      <c r="AY127" s="400"/>
      <c r="AZ127" s="411"/>
      <c r="BA127" s="411"/>
      <c r="BB127" s="411"/>
      <c r="BC127" s="411"/>
      <c r="BD127" s="355"/>
      <c r="BE127" s="355"/>
    </row>
    <row r="128" spans="1:57" x14ac:dyDescent="0.2">
      <c r="A128" s="341">
        <v>117</v>
      </c>
      <c r="B128" s="385"/>
      <c r="C128" s="379"/>
      <c r="D128" s="409"/>
      <c r="E128" s="344" t="s">
        <v>50</v>
      </c>
      <c r="F128" s="383"/>
      <c r="G128" s="383"/>
      <c r="H128" s="359"/>
      <c r="I128" s="359"/>
      <c r="J128" s="384"/>
      <c r="K128" s="348"/>
      <c r="L128" s="348"/>
      <c r="M128" s="348"/>
      <c r="N128" s="348"/>
      <c r="O128" s="348"/>
      <c r="P128" s="349"/>
      <c r="Q128" s="349"/>
      <c r="R128" s="412"/>
      <c r="S128" s="413"/>
      <c r="T128" s="362">
        <v>117</v>
      </c>
      <c r="U128" s="399"/>
      <c r="V128" s="363" t="s">
        <v>50</v>
      </c>
      <c r="W128" s="383"/>
      <c r="X128" s="383"/>
      <c r="Y128" s="359"/>
      <c r="Z128" s="359"/>
      <c r="AA128" s="384"/>
      <c r="AB128" s="382"/>
      <c r="AC128" s="355"/>
      <c r="AD128" s="355"/>
      <c r="AE128" s="356"/>
      <c r="AF128" s="381"/>
      <c r="AG128" s="381"/>
      <c r="AH128" s="381"/>
      <c r="AI128" s="381"/>
      <c r="AJ128" s="381"/>
      <c r="AK128" s="381"/>
      <c r="AL128" s="381"/>
      <c r="AM128" s="381"/>
      <c r="AN128" s="381"/>
      <c r="AO128" s="381"/>
      <c r="AP128" s="381"/>
      <c r="AQ128" s="381"/>
      <c r="AR128" s="414"/>
      <c r="AS128" s="414"/>
      <c r="AT128" s="414"/>
      <c r="AU128" s="414"/>
      <c r="AV128" s="414"/>
      <c r="AW128" s="414"/>
      <c r="AX128" s="414"/>
      <c r="AY128" s="414"/>
      <c r="AZ128" s="415"/>
      <c r="BA128" s="415"/>
      <c r="BB128" s="415"/>
      <c r="BC128" s="415"/>
      <c r="BD128" s="416"/>
      <c r="BE128" s="416"/>
    </row>
    <row r="129" spans="1:58" x14ac:dyDescent="0.2">
      <c r="A129" s="341">
        <v>118</v>
      </c>
      <c r="B129" s="417"/>
      <c r="C129" s="418">
        <f>SUM(C14:C128)</f>
        <v>116</v>
      </c>
      <c r="D129" s="419" t="s">
        <v>122</v>
      </c>
      <c r="E129" s="420"/>
      <c r="F129" s="421">
        <f>SUM(F13:F128)</f>
        <v>126</v>
      </c>
      <c r="G129" s="421">
        <f>SUM(G13:G128)</f>
        <v>121</v>
      </c>
      <c r="H129" s="422">
        <f>AVERAGE(H13:H128)</f>
        <v>98.86363636363636</v>
      </c>
      <c r="I129" s="422">
        <f>SUM(I13:I128)</f>
        <v>95</v>
      </c>
      <c r="J129" s="423">
        <f>SUM(J13:J128)</f>
        <v>253</v>
      </c>
      <c r="K129" s="424">
        <f t="shared" ref="K129:Q129" si="4">SUM(K14:K128)</f>
        <v>763.8</v>
      </c>
      <c r="L129" s="424">
        <f t="shared" si="4"/>
        <v>945807.2</v>
      </c>
      <c r="M129" s="425">
        <f t="shared" si="4"/>
        <v>6079848</v>
      </c>
      <c r="N129" s="425">
        <f t="shared" si="4"/>
        <v>154</v>
      </c>
      <c r="O129" s="424">
        <f t="shared" si="4"/>
        <v>1225840</v>
      </c>
      <c r="P129" s="426">
        <f t="shared" si="4"/>
        <v>917.8</v>
      </c>
      <c r="Q129" s="426">
        <f t="shared" si="4"/>
        <v>6080765.7999999998</v>
      </c>
      <c r="R129" s="412"/>
      <c r="S129" s="495"/>
      <c r="T129" s="362">
        <v>118</v>
      </c>
      <c r="U129" s="427" t="s">
        <v>122</v>
      </c>
      <c r="V129" s="428"/>
      <c r="W129" s="421">
        <v>126</v>
      </c>
      <c r="X129" s="421">
        <v>121</v>
      </c>
      <c r="Y129" s="422">
        <v>98.863636363636402</v>
      </c>
      <c r="Z129" s="422">
        <v>95</v>
      </c>
      <c r="AA129" s="423">
        <v>253</v>
      </c>
      <c r="AB129" s="429"/>
      <c r="AC129" s="430">
        <f>SUM(AC14:AC128)</f>
        <v>253</v>
      </c>
      <c r="AD129" s="430">
        <f>SUM(AD14:AD128)</f>
        <v>0</v>
      </c>
      <c r="AE129" s="431"/>
      <c r="AF129" s="432">
        <f t="shared" ref="AF129:AQ129" si="5">SUM(AF14:AF128)</f>
        <v>0</v>
      </c>
      <c r="AG129" s="432">
        <f t="shared" si="5"/>
        <v>0</v>
      </c>
      <c r="AH129" s="432">
        <f t="shared" si="5"/>
        <v>0</v>
      </c>
      <c r="AI129" s="432">
        <f t="shared" si="5"/>
        <v>0</v>
      </c>
      <c r="AJ129" s="432">
        <f t="shared" si="5"/>
        <v>0</v>
      </c>
      <c r="AK129" s="432">
        <f t="shared" si="5"/>
        <v>0</v>
      </c>
      <c r="AL129" s="432">
        <f t="shared" si="5"/>
        <v>0</v>
      </c>
      <c r="AM129" s="432">
        <f t="shared" si="5"/>
        <v>0</v>
      </c>
      <c r="AN129" s="432">
        <f t="shared" si="5"/>
        <v>0</v>
      </c>
      <c r="AO129" s="432">
        <f t="shared" si="5"/>
        <v>0</v>
      </c>
      <c r="AP129" s="432">
        <f t="shared" si="5"/>
        <v>0</v>
      </c>
      <c r="AQ129" s="433">
        <f t="shared" si="5"/>
        <v>0</v>
      </c>
      <c r="AR129" s="423">
        <f>SUM(AR13:AR128)</f>
        <v>8</v>
      </c>
      <c r="AS129" s="423">
        <v>0</v>
      </c>
      <c r="AT129" s="423">
        <f>SUM(AT15:AT128)</f>
        <v>116</v>
      </c>
      <c r="AU129" s="423">
        <v>0</v>
      </c>
      <c r="AV129" s="423">
        <f>SUM(AV14:AV128)</f>
        <v>50</v>
      </c>
      <c r="AW129" s="423">
        <v>0</v>
      </c>
      <c r="AX129" s="423">
        <f>SUM(AX12:AX128)</f>
        <v>46</v>
      </c>
      <c r="AY129" s="423">
        <v>0</v>
      </c>
      <c r="AZ129" s="434">
        <f>SUM(AZ12:AZ128)</f>
        <v>32</v>
      </c>
      <c r="BA129" s="435">
        <f>SUM(BA14:BA128)</f>
        <v>0</v>
      </c>
      <c r="BB129" s="435">
        <f>SUM(BB14:BB128)</f>
        <v>0</v>
      </c>
      <c r="BC129" s="435">
        <f>SUM(BC14:BC128)</f>
        <v>0</v>
      </c>
      <c r="BD129" s="434">
        <f>SUM(BD14:BD128)</f>
        <v>253</v>
      </c>
      <c r="BE129" s="434">
        <f>SUM(BE14:BE128)</f>
        <v>0</v>
      </c>
      <c r="BF129" s="265"/>
    </row>
    <row r="130" spans="1:58" x14ac:dyDescent="0.2">
      <c r="A130" s="436"/>
      <c r="B130" s="437"/>
      <c r="C130" s="438"/>
      <c r="D130" s="439"/>
      <c r="E130" s="440"/>
      <c r="F130" s="441"/>
      <c r="G130" s="441"/>
      <c r="H130" s="442"/>
      <c r="I130" s="442"/>
      <c r="J130" s="443"/>
      <c r="K130" s="444"/>
      <c r="L130" s="445"/>
      <c r="M130" s="445"/>
      <c r="N130" s="446"/>
      <c r="O130" s="446"/>
      <c r="P130" s="447"/>
      <c r="Q130" s="447"/>
      <c r="R130" s="412"/>
      <c r="S130" s="495"/>
      <c r="T130" s="465"/>
      <c r="U130" s="449"/>
      <c r="V130" s="450"/>
      <c r="W130" s="465"/>
      <c r="X130" s="465"/>
      <c r="Y130" s="451"/>
      <c r="Z130" s="451"/>
      <c r="AA130" s="452"/>
      <c r="AB130" s="453"/>
      <c r="AC130" s="453"/>
      <c r="AD130" s="453"/>
      <c r="AE130" s="454"/>
      <c r="AF130" s="454"/>
      <c r="AG130" s="454"/>
      <c r="AH130" s="454"/>
      <c r="AI130" s="454"/>
      <c r="AJ130" s="454"/>
      <c r="AK130" s="454"/>
      <c r="AL130" s="454"/>
      <c r="AM130" s="454"/>
      <c r="AN130" s="454"/>
      <c r="AO130" s="454"/>
      <c r="AP130" s="454"/>
      <c r="AQ130" s="454"/>
      <c r="AR130" s="443"/>
      <c r="AS130" s="443"/>
      <c r="AT130" s="443"/>
      <c r="AU130" s="443"/>
      <c r="AV130" s="443"/>
      <c r="AW130" s="443"/>
      <c r="AX130" s="443"/>
      <c r="AY130" s="443"/>
      <c r="AZ130" s="455"/>
      <c r="BA130" s="455"/>
      <c r="BB130" s="455"/>
      <c r="BC130" s="455"/>
      <c r="BD130" s="456"/>
      <c r="BE130" s="456"/>
    </row>
    <row r="131" spans="1:58" x14ac:dyDescent="0.2">
      <c r="A131" s="457" t="s">
        <v>123</v>
      </c>
      <c r="B131" s="457"/>
      <c r="C131" s="457"/>
      <c r="D131" s="457"/>
      <c r="E131" s="457"/>
      <c r="F131" s="457"/>
      <c r="G131" s="457"/>
      <c r="H131" s="457"/>
      <c r="I131" s="457"/>
      <c r="J131" s="457"/>
      <c r="K131" s="438"/>
      <c r="L131" s="438"/>
      <c r="M131" s="438"/>
      <c r="N131" s="438"/>
      <c r="O131" s="438"/>
      <c r="P131" s="438"/>
      <c r="Q131" s="438"/>
      <c r="R131" s="367"/>
      <c r="S131" s="495"/>
      <c r="T131" s="465"/>
      <c r="U131" s="455"/>
      <c r="V131" s="450"/>
      <c r="W131" s="455"/>
      <c r="X131" s="455"/>
      <c r="Y131" s="455"/>
      <c r="Z131" s="455"/>
      <c r="AA131" s="456"/>
      <c r="AB131" s="451"/>
      <c r="AC131" s="451"/>
      <c r="AD131" s="451"/>
      <c r="AE131" s="458"/>
      <c r="AF131" s="458"/>
      <c r="AG131" s="458"/>
      <c r="AH131" s="458"/>
      <c r="AI131" s="458"/>
      <c r="AJ131" s="458"/>
      <c r="AK131" s="458"/>
      <c r="AL131" s="458"/>
      <c r="AM131" s="458"/>
      <c r="AN131" s="458"/>
      <c r="AO131" s="458"/>
      <c r="AP131" s="458"/>
      <c r="AQ131" s="458"/>
      <c r="AR131" s="458"/>
      <c r="AS131" s="458"/>
      <c r="AT131" s="459"/>
      <c r="AU131" s="459"/>
      <c r="AV131" s="459"/>
      <c r="AW131" s="459"/>
      <c r="AX131" s="459"/>
      <c r="AY131" s="459"/>
      <c r="AZ131" s="459"/>
      <c r="BA131" s="459"/>
      <c r="BB131" s="459"/>
      <c r="BC131" s="459"/>
      <c r="BD131" s="459"/>
      <c r="BE131" s="459"/>
    </row>
    <row r="132" spans="1:58" x14ac:dyDescent="0.2">
      <c r="A132" s="531" t="s">
        <v>201</v>
      </c>
      <c r="B132" s="531"/>
      <c r="C132" s="531"/>
      <c r="D132" s="531"/>
      <c r="E132" s="461">
        <f>K129*7960+1592</f>
        <v>6081440</v>
      </c>
      <c r="F132" s="461"/>
      <c r="G132" s="461"/>
      <c r="H132" s="459"/>
      <c r="I132" s="459"/>
      <c r="J132" s="459"/>
      <c r="K132" s="462" t="s">
        <v>125</v>
      </c>
      <c r="L132" s="462"/>
      <c r="M132" s="462" t="s">
        <v>126</v>
      </c>
      <c r="N132" s="463"/>
      <c r="O132" s="463"/>
      <c r="P132" s="463"/>
      <c r="Q132" s="463"/>
      <c r="R132" s="367"/>
      <c r="S132" s="495"/>
      <c r="T132" s="455" t="s">
        <v>215</v>
      </c>
      <c r="U132" s="455"/>
      <c r="V132" s="450"/>
      <c r="W132" s="455"/>
      <c r="X132" s="455"/>
      <c r="Y132" s="455"/>
      <c r="Z132" s="455"/>
      <c r="AA132" s="456"/>
      <c r="AB132" s="451"/>
      <c r="AC132" s="451"/>
      <c r="AD132" s="451"/>
      <c r="AE132" s="458"/>
      <c r="AF132" s="458"/>
      <c r="AG132" s="458"/>
      <c r="AH132" s="458"/>
      <c r="AI132" s="458"/>
      <c r="AJ132" s="458"/>
      <c r="AK132" s="458"/>
      <c r="AL132" s="458"/>
      <c r="AM132" s="458"/>
      <c r="AN132" s="458"/>
      <c r="AO132" s="458"/>
      <c r="AP132" s="458"/>
      <c r="AQ132" s="458"/>
      <c r="AR132" s="458"/>
      <c r="AS132" s="458"/>
      <c r="AT132" s="459"/>
      <c r="AU132" s="459"/>
      <c r="AV132" s="459"/>
      <c r="AW132" s="459"/>
      <c r="AX132" s="459"/>
      <c r="AY132" s="459"/>
      <c r="AZ132" s="459"/>
      <c r="BA132" s="459"/>
      <c r="BB132" s="459"/>
      <c r="BC132" s="459"/>
      <c r="BD132" s="459"/>
      <c r="BE132" s="459"/>
    </row>
    <row r="133" spans="1:58" x14ac:dyDescent="0.2">
      <c r="A133" s="531" t="s">
        <v>203</v>
      </c>
      <c r="B133" s="531"/>
      <c r="C133" s="531"/>
      <c r="D133" s="531"/>
      <c r="E133" s="461">
        <f>C129*7960</f>
        <v>923360</v>
      </c>
      <c r="F133" s="461"/>
      <c r="G133" s="461"/>
      <c r="H133" s="459"/>
      <c r="I133" s="459"/>
      <c r="J133" s="459"/>
      <c r="K133" s="462" t="s">
        <v>125</v>
      </c>
      <c r="L133" s="462"/>
      <c r="M133" s="462" t="s">
        <v>129</v>
      </c>
      <c r="N133" s="464"/>
      <c r="O133" s="464"/>
      <c r="P133" s="444"/>
      <c r="Q133" s="444"/>
      <c r="R133" s="367"/>
      <c r="S133" s="495"/>
      <c r="T133" s="465"/>
      <c r="U133" s="465"/>
      <c r="V133" s="450"/>
      <c r="W133" s="455"/>
      <c r="X133" s="455"/>
      <c r="Y133" s="455"/>
      <c r="Z133" s="455"/>
      <c r="AA133" s="456"/>
      <c r="AB133" s="451"/>
      <c r="AC133" s="451"/>
      <c r="AD133" s="451"/>
      <c r="AE133" s="458"/>
      <c r="AF133" s="458"/>
      <c r="AG133" s="458"/>
      <c r="AH133" s="458"/>
      <c r="AI133" s="458"/>
      <c r="AJ133" s="458"/>
      <c r="AK133" s="458"/>
      <c r="AL133" s="458"/>
      <c r="AM133" s="458"/>
      <c r="AN133" s="458"/>
      <c r="AO133" s="458"/>
      <c r="AP133" s="458"/>
      <c r="AQ133" s="458"/>
      <c r="AR133" s="458"/>
      <c r="AS133" s="458"/>
      <c r="AT133" s="459"/>
      <c r="AU133" s="459"/>
      <c r="AV133" s="459"/>
      <c r="AW133" s="459"/>
      <c r="AX133" s="459"/>
      <c r="AY133" s="459"/>
      <c r="AZ133" s="459"/>
      <c r="BA133" s="459"/>
      <c r="BB133" s="459"/>
      <c r="BC133" s="459"/>
      <c r="BD133" s="459"/>
      <c r="BE133" s="459"/>
    </row>
    <row r="134" spans="1:58" x14ac:dyDescent="0.2">
      <c r="A134" s="531" t="s">
        <v>204</v>
      </c>
      <c r="B134" s="531"/>
      <c r="C134" s="531"/>
      <c r="D134" s="531"/>
      <c r="E134" s="461">
        <v>910000</v>
      </c>
      <c r="F134" s="461"/>
      <c r="G134" s="461"/>
      <c r="H134" s="459"/>
      <c r="I134" s="459"/>
      <c r="J134" s="459"/>
      <c r="K134" s="462" t="s">
        <v>125</v>
      </c>
      <c r="L134" s="462"/>
      <c r="M134" s="462" t="s">
        <v>131</v>
      </c>
      <c r="N134" s="466"/>
      <c r="O134" s="466"/>
      <c r="P134" s="444"/>
      <c r="Q134" s="444"/>
      <c r="R134" s="367"/>
      <c r="S134" s="495"/>
      <c r="T134" s="465"/>
      <c r="U134" s="465"/>
      <c r="V134" s="450"/>
      <c r="W134" s="455"/>
      <c r="X134" s="455"/>
      <c r="Y134" s="455"/>
      <c r="Z134" s="455"/>
      <c r="AA134" s="456"/>
      <c r="AB134" s="451"/>
      <c r="AC134" s="451"/>
      <c r="AD134" s="451"/>
      <c r="AE134" s="458"/>
      <c r="AF134" s="458"/>
      <c r="AG134" s="458"/>
      <c r="AH134" s="458"/>
      <c r="AI134" s="467"/>
      <c r="AJ134" s="458"/>
      <c r="AK134" s="458"/>
      <c r="AL134" s="458"/>
      <c r="AM134" s="458"/>
      <c r="AN134" s="458"/>
      <c r="AO134" s="458"/>
      <c r="AP134" s="458"/>
      <c r="AQ134" s="458"/>
      <c r="AR134" s="458"/>
      <c r="AS134" s="458"/>
      <c r="AT134" s="459"/>
      <c r="AU134" s="459"/>
      <c r="AV134" s="459"/>
      <c r="AW134" s="459"/>
      <c r="AX134" s="459"/>
      <c r="AY134" s="459"/>
      <c r="AZ134" s="459"/>
      <c r="BA134" s="459"/>
      <c r="BB134" s="459"/>
      <c r="BC134" s="459"/>
      <c r="BD134" s="459"/>
      <c r="BE134" s="459"/>
    </row>
    <row r="135" spans="1:58" ht="24" x14ac:dyDescent="0.2">
      <c r="A135" s="531" t="s">
        <v>205</v>
      </c>
      <c r="B135" s="531"/>
      <c r="C135" s="531"/>
      <c r="D135" s="531"/>
      <c r="E135" s="461">
        <v>1400000</v>
      </c>
      <c r="F135" s="461"/>
      <c r="G135" s="461"/>
      <c r="H135" s="459"/>
      <c r="I135" s="459"/>
      <c r="J135" s="459"/>
      <c r="K135" s="462" t="s">
        <v>125</v>
      </c>
      <c r="L135" s="462"/>
      <c r="M135" s="462" t="s">
        <v>133</v>
      </c>
      <c r="N135" s="462"/>
      <c r="O135" s="463"/>
      <c r="P135" s="468"/>
      <c r="Q135" s="468"/>
      <c r="R135" s="367"/>
      <c r="S135" s="495"/>
      <c r="T135" s="465"/>
      <c r="U135" s="465"/>
      <c r="V135" s="450"/>
      <c r="W135" s="455"/>
      <c r="X135" s="455"/>
      <c r="Y135" s="455"/>
      <c r="Z135" s="455"/>
      <c r="AA135" s="469"/>
      <c r="AB135" s="470"/>
      <c r="AC135" s="470"/>
      <c r="AD135" s="470"/>
      <c r="AE135" s="471"/>
      <c r="AF135" s="471"/>
      <c r="AG135" s="471"/>
      <c r="AH135" s="471"/>
      <c r="AI135" s="471"/>
      <c r="AJ135" s="471"/>
      <c r="AK135" s="471"/>
      <c r="AL135" s="471"/>
      <c r="AM135" s="471"/>
      <c r="AN135" s="471"/>
      <c r="AO135" s="471"/>
      <c r="AP135" s="471"/>
      <c r="AQ135" s="471"/>
      <c r="AR135" s="472"/>
      <c r="AS135" s="472"/>
      <c r="AT135" s="459"/>
      <c r="AU135" s="459"/>
      <c r="AV135" s="459"/>
      <c r="AW135" s="459"/>
      <c r="AX135" s="459"/>
      <c r="AY135" s="459"/>
      <c r="AZ135" s="459"/>
      <c r="BA135" s="459"/>
      <c r="BB135" s="459"/>
      <c r="BC135" s="459"/>
      <c r="BD135" s="459"/>
      <c r="BE135" s="459"/>
    </row>
    <row r="136" spans="1:58" x14ac:dyDescent="0.2">
      <c r="A136" s="531" t="s">
        <v>134</v>
      </c>
      <c r="B136" s="531"/>
      <c r="C136" s="531"/>
      <c r="D136" s="531"/>
      <c r="E136" s="461">
        <v>500000</v>
      </c>
      <c r="F136" s="461"/>
      <c r="G136" s="461"/>
      <c r="H136" s="459"/>
      <c r="I136" s="459"/>
      <c r="J136" s="459"/>
      <c r="K136" s="462" t="s">
        <v>125</v>
      </c>
      <c r="L136" s="462"/>
      <c r="M136" s="480" t="s">
        <v>135</v>
      </c>
      <c r="N136" s="480"/>
      <c r="O136" s="463"/>
      <c r="P136" s="468"/>
      <c r="Q136" s="468"/>
      <c r="R136" s="367"/>
      <c r="S136" s="495"/>
      <c r="T136" s="465"/>
      <c r="U136" s="465"/>
      <c r="V136" s="450"/>
      <c r="W136" s="455"/>
      <c r="X136" s="455"/>
      <c r="Y136" s="455"/>
      <c r="Z136" s="455"/>
      <c r="AA136" s="469"/>
      <c r="AB136" s="470"/>
      <c r="AC136" s="470"/>
      <c r="AD136" s="470"/>
      <c r="AE136" s="471"/>
      <c r="AF136" s="471"/>
      <c r="AG136" s="471"/>
      <c r="AH136" s="471"/>
      <c r="AI136" s="471"/>
      <c r="AJ136" s="471"/>
      <c r="AK136" s="471"/>
      <c r="AL136" s="471"/>
      <c r="AM136" s="471"/>
      <c r="AN136" s="471"/>
      <c r="AO136" s="471"/>
      <c r="AP136" s="471"/>
      <c r="AQ136" s="471"/>
      <c r="AR136" s="472"/>
      <c r="AS136" s="472"/>
      <c r="AT136" s="459"/>
      <c r="AU136" s="459"/>
      <c r="AV136" s="459"/>
      <c r="AW136" s="459"/>
      <c r="AX136" s="459"/>
      <c r="AY136" s="459"/>
      <c r="AZ136" s="459"/>
      <c r="BA136" s="459"/>
      <c r="BB136" s="459"/>
      <c r="BC136" s="459"/>
      <c r="BD136" s="459"/>
      <c r="BE136" s="459"/>
    </row>
    <row r="137" spans="1:58" x14ac:dyDescent="0.2">
      <c r="A137" s="531" t="s">
        <v>136</v>
      </c>
      <c r="B137" s="531"/>
      <c r="C137" s="531"/>
      <c r="D137" s="531"/>
      <c r="E137" s="461">
        <v>250800</v>
      </c>
      <c r="F137" s="461"/>
      <c r="G137" s="461"/>
      <c r="H137" s="459"/>
      <c r="I137" s="459"/>
      <c r="J137" s="459"/>
      <c r="K137" s="462" t="s">
        <v>125</v>
      </c>
      <c r="L137" s="462"/>
      <c r="M137" s="473" t="s">
        <v>137</v>
      </c>
      <c r="N137" s="463"/>
      <c r="O137" s="463"/>
      <c r="P137" s="468"/>
      <c r="Q137" s="468"/>
      <c r="R137" s="367"/>
      <c r="S137" s="495"/>
      <c r="T137" s="465"/>
      <c r="U137" s="465"/>
      <c r="V137" s="450"/>
      <c r="W137" s="455"/>
      <c r="X137" s="455"/>
      <c r="Y137" s="455"/>
      <c r="Z137" s="455"/>
      <c r="AA137" s="469"/>
      <c r="AB137" s="470"/>
      <c r="AC137" s="470"/>
      <c r="AD137" s="470"/>
      <c r="AE137" s="471"/>
      <c r="AF137" s="471"/>
      <c r="AG137" s="471"/>
      <c r="AH137" s="471"/>
      <c r="AI137" s="471"/>
      <c r="AJ137" s="471"/>
      <c r="AK137" s="471"/>
      <c r="AL137" s="471"/>
      <c r="AM137" s="471"/>
      <c r="AN137" s="471"/>
      <c r="AO137" s="471"/>
      <c r="AP137" s="471"/>
      <c r="AQ137" s="471"/>
      <c r="AR137" s="472"/>
      <c r="AS137" s="472"/>
      <c r="AT137" s="459"/>
      <c r="AU137" s="459"/>
      <c r="AV137" s="459"/>
      <c r="AW137" s="459"/>
      <c r="AX137" s="459"/>
      <c r="AY137" s="459"/>
      <c r="AZ137" s="459"/>
      <c r="BA137" s="459"/>
      <c r="BB137" s="459"/>
      <c r="BC137" s="459"/>
      <c r="BD137" s="459"/>
      <c r="BE137" s="459"/>
    </row>
    <row r="138" spans="1:58" x14ac:dyDescent="0.2">
      <c r="A138" s="531" t="s">
        <v>138</v>
      </c>
      <c r="B138" s="531"/>
      <c r="C138" s="531"/>
      <c r="D138" s="531"/>
      <c r="E138" s="461">
        <v>849200</v>
      </c>
      <c r="F138" s="461"/>
      <c r="G138" s="461"/>
      <c r="H138" s="459"/>
      <c r="I138" s="459"/>
      <c r="J138" s="459"/>
      <c r="K138" s="462" t="s">
        <v>125</v>
      </c>
      <c r="L138" s="462"/>
      <c r="M138" s="480" t="s">
        <v>139</v>
      </c>
      <c r="N138" s="480"/>
      <c r="O138" s="474"/>
      <c r="P138" s="468"/>
      <c r="Q138" s="468"/>
      <c r="R138" s="367"/>
      <c r="S138" s="495"/>
      <c r="T138" s="465"/>
      <c r="U138" s="465"/>
      <c r="V138" s="450"/>
      <c r="W138" s="455"/>
      <c r="X138" s="455"/>
      <c r="Y138" s="455"/>
      <c r="Z138" s="455"/>
      <c r="AA138" s="469"/>
      <c r="AB138" s="470"/>
      <c r="AC138" s="470"/>
      <c r="AD138" s="470"/>
      <c r="AE138" s="471"/>
      <c r="AF138" s="471"/>
      <c r="AG138" s="471"/>
      <c r="AH138" s="471"/>
      <c r="AI138" s="471"/>
      <c r="AJ138" s="471"/>
      <c r="AK138" s="471"/>
      <c r="AL138" s="471"/>
      <c r="AM138" s="471"/>
      <c r="AN138" s="471"/>
      <c r="AO138" s="471"/>
      <c r="AP138" s="471"/>
      <c r="AQ138" s="471"/>
      <c r="AR138" s="472"/>
      <c r="AS138" s="472"/>
      <c r="AT138" s="459"/>
      <c r="AU138" s="459"/>
      <c r="AV138" s="459"/>
      <c r="AW138" s="459"/>
      <c r="AX138" s="459"/>
      <c r="AY138" s="459"/>
      <c r="AZ138" s="459"/>
      <c r="BA138" s="459"/>
      <c r="BB138" s="459"/>
      <c r="BC138" s="459"/>
      <c r="BD138" s="459"/>
      <c r="BE138" s="459"/>
    </row>
    <row r="139" spans="1:58" x14ac:dyDescent="0.2">
      <c r="A139" s="532" t="s">
        <v>36</v>
      </c>
      <c r="B139" s="532"/>
      <c r="C139" s="532"/>
      <c r="D139" s="532"/>
      <c r="E139" s="461">
        <f>SUM(E132:G138)</f>
        <v>10914800</v>
      </c>
      <c r="F139" s="461"/>
      <c r="G139" s="461"/>
      <c r="H139" s="459"/>
      <c r="I139" s="459"/>
      <c r="J139" s="459"/>
      <c r="K139" s="462" t="s">
        <v>125</v>
      </c>
      <c r="L139" s="462"/>
      <c r="M139" s="480" t="s">
        <v>141</v>
      </c>
      <c r="N139" s="480"/>
      <c r="O139" s="463"/>
      <c r="P139" s="463"/>
      <c r="Q139" s="463"/>
      <c r="R139" s="367"/>
      <c r="S139" s="495"/>
      <c r="T139" s="465"/>
      <c r="U139" s="455"/>
      <c r="V139" s="450"/>
      <c r="W139" s="455"/>
      <c r="X139" s="455"/>
      <c r="Y139" s="455"/>
      <c r="Z139" s="455"/>
      <c r="AA139" s="469"/>
      <c r="AB139" s="470"/>
      <c r="AC139" s="470"/>
      <c r="AD139" s="470"/>
      <c r="AE139" s="471"/>
      <c r="AF139" s="471"/>
      <c r="AG139" s="471"/>
      <c r="AH139" s="471"/>
      <c r="AI139" s="471"/>
      <c r="AJ139" s="471"/>
      <c r="AK139" s="471"/>
      <c r="AL139" s="471"/>
      <c r="AM139" s="471"/>
      <c r="AN139" s="471"/>
      <c r="AO139" s="471"/>
      <c r="AP139" s="471"/>
      <c r="AQ139" s="471"/>
      <c r="AR139" s="472"/>
      <c r="AS139" s="472"/>
      <c r="AT139" s="459"/>
      <c r="AU139" s="459"/>
      <c r="AV139" s="459"/>
      <c r="AW139" s="459"/>
      <c r="AX139" s="459"/>
      <c r="AY139" s="459"/>
      <c r="AZ139" s="459"/>
      <c r="BA139" s="459"/>
      <c r="BB139" s="459"/>
      <c r="BC139" s="459"/>
      <c r="BD139" s="459"/>
      <c r="BE139" s="459"/>
    </row>
    <row r="140" spans="1:58" x14ac:dyDescent="0.2">
      <c r="A140" s="267"/>
      <c r="B140" s="476"/>
      <c r="C140" s="477"/>
      <c r="E140" s="478"/>
      <c r="F140" s="478"/>
      <c r="G140" s="478"/>
      <c r="H140" s="478"/>
      <c r="I140" s="479"/>
      <c r="J140" s="478"/>
      <c r="K140" s="462" t="s">
        <v>125</v>
      </c>
      <c r="L140" s="462"/>
      <c r="M140" s="480" t="s">
        <v>142</v>
      </c>
      <c r="N140" s="481"/>
      <c r="O140" s="481"/>
      <c r="R140" s="285"/>
      <c r="S140" s="286"/>
      <c r="T140" s="482"/>
      <c r="U140" s="483"/>
      <c r="V140" s="483"/>
      <c r="W140" s="483"/>
      <c r="X140" s="483"/>
      <c r="Y140" s="483"/>
      <c r="Z140" s="483"/>
      <c r="AA140" s="483"/>
      <c r="AB140" s="483"/>
      <c r="AC140" s="483"/>
      <c r="AD140" s="483"/>
      <c r="AE140" s="483"/>
      <c r="AF140" s="483"/>
      <c r="AG140" s="483"/>
      <c r="AH140" s="483"/>
      <c r="AI140" s="483"/>
      <c r="AJ140" s="483"/>
      <c r="AK140" s="483"/>
      <c r="AL140" s="483"/>
      <c r="AM140" s="483"/>
      <c r="AN140" s="483"/>
      <c r="AO140" s="483"/>
      <c r="AP140" s="483"/>
      <c r="AQ140" s="483"/>
      <c r="AR140" s="483"/>
      <c r="AS140" s="483"/>
      <c r="AT140" s="483"/>
      <c r="AU140" s="483"/>
      <c r="AV140" s="483"/>
      <c r="AW140" s="483"/>
      <c r="AX140" s="483"/>
      <c r="AY140" s="483"/>
      <c r="AZ140" s="483"/>
      <c r="BA140" s="483"/>
      <c r="BB140" s="483"/>
      <c r="BC140" s="483"/>
      <c r="BD140" s="483"/>
      <c r="BE140" s="483"/>
    </row>
    <row r="141" spans="1:58" x14ac:dyDescent="0.2">
      <c r="A141" s="270" t="s">
        <v>216</v>
      </c>
      <c r="B141" s="267"/>
      <c r="C141" s="267"/>
      <c r="E141" s="477"/>
      <c r="F141" s="463"/>
      <c r="G141" s="267"/>
      <c r="H141" s="267"/>
      <c r="I141" s="267"/>
      <c r="J141" s="267"/>
      <c r="K141" s="267"/>
      <c r="L141" s="267"/>
      <c r="M141" s="267"/>
      <c r="N141" s="286"/>
      <c r="O141" s="286"/>
      <c r="R141" s="285"/>
      <c r="S141" s="286"/>
      <c r="T141" s="455"/>
      <c r="U141" s="485"/>
      <c r="V141" s="485"/>
      <c r="W141" s="485"/>
      <c r="X141" s="485"/>
      <c r="Y141" s="485"/>
      <c r="Z141" s="485"/>
      <c r="AA141" s="483"/>
      <c r="AB141" s="483"/>
      <c r="AC141" s="483"/>
      <c r="AD141" s="483"/>
      <c r="AE141" s="483"/>
      <c r="AF141" s="483"/>
      <c r="AG141" s="483"/>
      <c r="AH141" s="483"/>
      <c r="AI141" s="483"/>
      <c r="AJ141" s="483"/>
      <c r="AK141" s="483"/>
      <c r="AL141" s="483"/>
      <c r="AM141" s="483"/>
      <c r="AN141" s="483"/>
      <c r="AO141" s="483"/>
      <c r="AP141" s="483"/>
      <c r="AQ141" s="483"/>
      <c r="AR141" s="483"/>
      <c r="AS141" s="483"/>
      <c r="AT141" s="485"/>
      <c r="AU141" s="485"/>
      <c r="AV141" s="485"/>
      <c r="AW141" s="485"/>
      <c r="AX141" s="485"/>
      <c r="AY141" s="485"/>
      <c r="AZ141" s="485"/>
      <c r="BA141" s="485"/>
      <c r="BB141" s="485"/>
      <c r="BC141" s="485"/>
      <c r="BD141" s="485"/>
      <c r="BE141" s="485"/>
    </row>
    <row r="142" spans="1:58" x14ac:dyDescent="0.2">
      <c r="A142" s="267"/>
      <c r="B142" s="267"/>
      <c r="C142" s="267"/>
      <c r="D142" s="486"/>
      <c r="E142" s="486"/>
      <c r="F142" s="486"/>
      <c r="G142" s="267"/>
      <c r="H142" s="267">
        <v>10914800</v>
      </c>
      <c r="I142" s="267"/>
      <c r="J142" s="267"/>
      <c r="K142" s="267"/>
      <c r="L142" s="267"/>
      <c r="M142" s="267"/>
      <c r="N142" s="286"/>
      <c r="O142" s="286"/>
      <c r="R142" s="285"/>
      <c r="S142" s="286"/>
      <c r="T142" s="455"/>
      <c r="U142" s="485"/>
      <c r="V142" s="485"/>
      <c r="W142" s="485"/>
      <c r="X142" s="485"/>
      <c r="Y142" s="485"/>
      <c r="Z142" s="485"/>
      <c r="AA142" s="483"/>
      <c r="AB142" s="483"/>
      <c r="AC142" s="483"/>
      <c r="AD142" s="483"/>
      <c r="AE142" s="483"/>
      <c r="AF142" s="483"/>
      <c r="AG142" s="483"/>
      <c r="AH142" s="483"/>
      <c r="AI142" s="483"/>
      <c r="AJ142" s="483"/>
      <c r="AK142" s="483"/>
      <c r="AL142" s="483"/>
      <c r="AM142" s="483"/>
      <c r="AN142" s="483"/>
      <c r="AO142" s="483"/>
      <c r="AP142" s="483"/>
      <c r="AQ142" s="483"/>
      <c r="AR142" s="483"/>
      <c r="AS142" s="483"/>
      <c r="AT142" s="485"/>
      <c r="AU142" s="485"/>
      <c r="AV142" s="485"/>
      <c r="AW142" s="485"/>
      <c r="AX142" s="485"/>
      <c r="AY142" s="485"/>
      <c r="AZ142" s="485"/>
      <c r="BA142" s="485"/>
      <c r="BB142" s="485"/>
      <c r="BC142" s="485"/>
      <c r="BD142" s="485"/>
      <c r="BE142" s="485"/>
    </row>
    <row r="143" spans="1:58" ht="15.75" x14ac:dyDescent="0.2">
      <c r="B143" s="488"/>
      <c r="C143" s="488"/>
      <c r="D143" s="486"/>
      <c r="E143" s="486"/>
      <c r="F143" s="486"/>
      <c r="G143" s="488"/>
      <c r="H143" s="488"/>
      <c r="I143" s="488"/>
      <c r="J143" s="488"/>
      <c r="L143" s="489"/>
      <c r="M143" s="489"/>
      <c r="N143" s="490"/>
      <c r="O143" s="490"/>
      <c r="R143" s="285"/>
      <c r="S143" s="286"/>
      <c r="T143" s="455"/>
      <c r="U143" s="485"/>
      <c r="V143" s="485"/>
      <c r="W143" s="485"/>
      <c r="X143" s="485"/>
      <c r="Y143" s="485"/>
      <c r="Z143" s="485"/>
      <c r="AA143" s="483"/>
      <c r="AB143" s="483"/>
      <c r="AC143" s="483"/>
      <c r="AD143" s="483"/>
      <c r="AE143" s="483"/>
      <c r="AF143" s="483"/>
      <c r="AG143" s="483"/>
      <c r="AH143" s="483"/>
      <c r="AI143" s="483"/>
      <c r="AJ143" s="483"/>
      <c r="AK143" s="483"/>
      <c r="AL143" s="483"/>
      <c r="AM143" s="483"/>
      <c r="AN143" s="483"/>
      <c r="AO143" s="483"/>
      <c r="AP143" s="483"/>
      <c r="AQ143" s="483"/>
      <c r="AR143" s="483"/>
      <c r="AS143" s="483"/>
      <c r="AT143" s="485"/>
      <c r="AU143" s="485"/>
      <c r="AV143" s="485"/>
      <c r="AW143" s="485"/>
      <c r="AX143" s="485"/>
      <c r="AY143" s="485"/>
      <c r="AZ143" s="485"/>
      <c r="BA143" s="485"/>
      <c r="BB143" s="485"/>
      <c r="BC143" s="485"/>
      <c r="BD143" s="485"/>
      <c r="BE143" s="485"/>
    </row>
    <row r="144" spans="1:58" ht="15.75" x14ac:dyDescent="0.2">
      <c r="B144" s="488"/>
      <c r="C144" s="488"/>
      <c r="D144" s="486"/>
      <c r="E144" s="486"/>
      <c r="F144" s="486"/>
      <c r="G144" s="488"/>
      <c r="H144" s="488"/>
      <c r="I144" s="488"/>
      <c r="J144" s="488"/>
      <c r="K144" s="490"/>
      <c r="L144" s="489"/>
      <c r="M144" s="491"/>
      <c r="N144" s="490"/>
      <c r="O144" s="490"/>
      <c r="S144" s="267"/>
    </row>
    <row r="145" spans="2:19" ht="15.75" x14ac:dyDescent="0.2">
      <c r="B145" s="488"/>
      <c r="C145" s="488"/>
      <c r="D145" s="486"/>
      <c r="E145" s="486"/>
      <c r="F145" s="486"/>
      <c r="G145" s="488"/>
      <c r="H145" s="488"/>
      <c r="I145" s="488"/>
      <c r="J145" s="488"/>
      <c r="K145" s="492"/>
      <c r="L145" s="489"/>
      <c r="M145" s="493"/>
      <c r="N145" s="490"/>
      <c r="O145" s="493"/>
      <c r="P145" s="286"/>
      <c r="Q145" s="286"/>
      <c r="R145" s="285"/>
      <c r="S145" s="436"/>
    </row>
    <row r="146" spans="2:19" ht="15.75" x14ac:dyDescent="0.2">
      <c r="B146" s="488"/>
      <c r="C146" s="488"/>
      <c r="D146" s="486"/>
      <c r="E146" s="486"/>
      <c r="F146" s="486"/>
      <c r="G146" s="488"/>
      <c r="H146" s="488"/>
      <c r="I146" s="488"/>
      <c r="J146" s="488"/>
      <c r="K146" s="450"/>
      <c r="L146" s="489"/>
      <c r="M146" s="493"/>
      <c r="N146" s="494"/>
      <c r="O146" s="494"/>
      <c r="P146" s="495"/>
      <c r="Q146" s="495"/>
      <c r="R146" s="324"/>
      <c r="S146" s="495"/>
    </row>
    <row r="147" spans="2:19" ht="15.75" x14ac:dyDescent="0.2">
      <c r="B147" s="488"/>
      <c r="C147" s="488"/>
      <c r="D147" s="486"/>
      <c r="E147" s="486"/>
      <c r="F147" s="486"/>
      <c r="G147" s="488"/>
      <c r="H147" s="488"/>
      <c r="I147" s="488"/>
      <c r="J147" s="488"/>
      <c r="K147" s="450"/>
      <c r="L147" s="489"/>
      <c r="M147" s="493"/>
      <c r="N147" s="494"/>
      <c r="O147" s="494"/>
      <c r="P147" s="495"/>
      <c r="Q147" s="495"/>
      <c r="R147" s="324"/>
      <c r="S147" s="495"/>
    </row>
    <row r="148" spans="2:19" ht="15.75" x14ac:dyDescent="0.2">
      <c r="B148" s="488"/>
      <c r="C148" s="488"/>
      <c r="D148" s="486"/>
      <c r="E148" s="486"/>
      <c r="F148" s="486"/>
      <c r="G148" s="488"/>
      <c r="H148" s="488"/>
      <c r="I148" s="488"/>
      <c r="J148" s="488"/>
      <c r="K148" s="450"/>
      <c r="L148" s="489"/>
      <c r="M148" s="493"/>
      <c r="N148" s="494"/>
      <c r="O148" s="494"/>
      <c r="P148" s="495"/>
      <c r="Q148" s="495"/>
      <c r="R148" s="324"/>
      <c r="S148" s="495"/>
    </row>
    <row r="149" spans="2:19" ht="15.75" x14ac:dyDescent="0.2">
      <c r="B149" s="488"/>
      <c r="C149" s="488"/>
      <c r="D149" s="486"/>
      <c r="E149" s="486"/>
      <c r="F149" s="486"/>
      <c r="G149" s="488"/>
      <c r="H149" s="488"/>
      <c r="I149" s="488"/>
      <c r="J149" s="488"/>
      <c r="K149" s="450"/>
      <c r="L149" s="489"/>
      <c r="M149" s="493"/>
      <c r="N149" s="494"/>
      <c r="O149" s="494"/>
      <c r="P149" s="495"/>
      <c r="Q149" s="495"/>
      <c r="R149" s="324"/>
      <c r="S149" s="495"/>
    </row>
    <row r="150" spans="2:19" ht="15.75" x14ac:dyDescent="0.2">
      <c r="B150" s="488"/>
      <c r="C150" s="488"/>
      <c r="E150" s="488"/>
      <c r="F150" s="488"/>
      <c r="G150" s="488"/>
      <c r="H150" s="488"/>
      <c r="I150" s="488"/>
      <c r="J150" s="488"/>
      <c r="K150" s="450"/>
      <c r="L150" s="489"/>
      <c r="M150" s="493"/>
      <c r="N150" s="494"/>
      <c r="O150" s="494"/>
      <c r="P150" s="495"/>
      <c r="Q150" s="495"/>
      <c r="R150" s="324"/>
      <c r="S150" s="495"/>
    </row>
    <row r="151" spans="2:19" ht="15.75" x14ac:dyDescent="0.2">
      <c r="B151" s="488"/>
      <c r="C151" s="488"/>
      <c r="E151" s="488"/>
      <c r="F151" s="488"/>
      <c r="G151" s="488"/>
      <c r="H151" s="488"/>
      <c r="I151" s="488"/>
      <c r="J151" s="488"/>
      <c r="K151" s="450"/>
      <c r="L151" s="489"/>
      <c r="M151" s="496"/>
      <c r="N151" s="497"/>
      <c r="O151" s="497"/>
      <c r="P151" s="495"/>
      <c r="Q151" s="495"/>
      <c r="R151" s="324"/>
      <c r="S151" s="495"/>
    </row>
    <row r="152" spans="2:19" ht="15.75" x14ac:dyDescent="0.2">
      <c r="B152" s="488"/>
      <c r="C152" s="488"/>
      <c r="E152" s="488"/>
      <c r="F152" s="488"/>
      <c r="G152" s="488"/>
      <c r="H152" s="488"/>
      <c r="I152" s="488"/>
      <c r="J152" s="488"/>
      <c r="K152" s="450"/>
      <c r="L152" s="489"/>
      <c r="M152" s="496"/>
      <c r="N152" s="497"/>
      <c r="O152" s="497"/>
      <c r="P152" s="495"/>
      <c r="Q152" s="495"/>
      <c r="R152" s="324"/>
      <c r="S152" s="49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topLeftCell="A4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7"/>
      <c r="B5" s="247"/>
      <c r="C5" s="247"/>
      <c r="D5" s="145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55"/>
      <c r="Q5" s="55"/>
      <c r="R5" s="56"/>
      <c r="S5" s="43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</row>
    <row r="6" spans="1:57" s="31" customFormat="1" ht="12" customHeight="1" x14ac:dyDescent="0.2">
      <c r="A6" s="1435" t="s">
        <v>221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222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6"/>
      <c r="B7" s="246"/>
      <c r="C7" s="246"/>
      <c r="D7" s="254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57"/>
      <c r="Q7" s="257"/>
      <c r="R7" s="52"/>
      <c r="S7" s="43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56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23" si="0">G14*100/F14</f>
        <v>100</v>
      </c>
      <c r="I14" s="224">
        <v>2</v>
      </c>
      <c r="J14" s="225">
        <f t="shared" ref="J14:J22" si="1"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255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f t="shared" ref="Y14:Y17" si="2">X14*100/W14</f>
        <v>100</v>
      </c>
      <c r="Z14" s="224">
        <v>2</v>
      </c>
      <c r="AA14" s="225">
        <f t="shared" ref="AA14:AA17" si="3">Z14*X14</f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>
        <v>1</v>
      </c>
      <c r="AY14" s="174"/>
      <c r="AZ14" s="174"/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21" customHeight="1" x14ac:dyDescent="0.2">
      <c r="A15" s="135">
        <v>4</v>
      </c>
      <c r="B15" s="215">
        <v>4</v>
      </c>
      <c r="C15" s="208">
        <v>20</v>
      </c>
      <c r="D15" s="1420"/>
      <c r="E15" s="67" t="s">
        <v>50</v>
      </c>
      <c r="F15" s="223">
        <v>2</v>
      </c>
      <c r="G15" s="223">
        <v>2</v>
      </c>
      <c r="H15" s="224">
        <f t="shared" si="0"/>
        <v>100</v>
      </c>
      <c r="I15" s="224">
        <v>1</v>
      </c>
      <c r="J15" s="226">
        <f t="shared" si="1"/>
        <v>2</v>
      </c>
      <c r="K15" s="183">
        <f t="shared" ref="K15:K25" si="4">J15*B15</f>
        <v>8</v>
      </c>
      <c r="L15" s="183">
        <f t="shared" ref="L15:L78" si="5">B15*7960</f>
        <v>31840</v>
      </c>
      <c r="M15" s="183">
        <f t="shared" ref="M15:M25" si="6">L15*J15</f>
        <v>63680</v>
      </c>
      <c r="N15" s="183">
        <f>C15+J15</f>
        <v>22</v>
      </c>
      <c r="O15" s="183">
        <f t="shared" ref="O15:O17" si="7">N15*7960</f>
        <v>175120</v>
      </c>
      <c r="P15" s="114">
        <f t="shared" ref="P15:P25" si="8">K15+N15</f>
        <v>30</v>
      </c>
      <c r="Q15" s="114">
        <f t="shared" ref="Q15:Q25" si="9">M15+P15</f>
        <v>63710</v>
      </c>
      <c r="R15" s="49"/>
      <c r="S15" s="255"/>
      <c r="T15" s="85">
        <v>4</v>
      </c>
      <c r="U15" s="1584"/>
      <c r="V15" s="83" t="s">
        <v>50</v>
      </c>
      <c r="W15" s="223">
        <v>2</v>
      </c>
      <c r="X15" s="223">
        <v>2</v>
      </c>
      <c r="Y15" s="224">
        <f t="shared" si="2"/>
        <v>100</v>
      </c>
      <c r="Z15" s="224">
        <v>1</v>
      </c>
      <c r="AA15" s="226">
        <f t="shared" si="3"/>
        <v>2</v>
      </c>
      <c r="AB15" s="91"/>
      <c r="AC15" s="93">
        <f t="shared" ref="AC15:AD25" si="10">AF15+AH15+AJ15+AL15+AN15+AP15+AR15+AT15+AV15+AX15+AZ15+BB15</f>
        <v>2</v>
      </c>
      <c r="AD15" s="94">
        <f t="shared" si="10"/>
        <v>0</v>
      </c>
      <c r="AE15" s="95">
        <f t="shared" ref="AE15:AE25" si="11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/>
      <c r="AU15" s="174"/>
      <c r="AV15" s="174">
        <v>1</v>
      </c>
      <c r="AW15" s="174"/>
      <c r="AX15" s="174">
        <v>1</v>
      </c>
      <c r="AY15" s="174"/>
      <c r="AZ15" s="174"/>
      <c r="BA15" s="174"/>
      <c r="BB15" s="91"/>
      <c r="BC15" s="91"/>
      <c r="BD15" s="93">
        <f t="shared" ref="BD15:BD25" si="12">AF15+AH15+AJ15+AL15+AN15+AP15+AR15+AT15+AV15+AX15+AZ15</f>
        <v>2</v>
      </c>
      <c r="BE15" s="93">
        <f t="shared" ref="BE15:BE25" si="13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20</v>
      </c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5</v>
      </c>
      <c r="J16" s="226">
        <f t="shared" si="1"/>
        <v>5</v>
      </c>
      <c r="K16" s="183">
        <f t="shared" si="4"/>
        <v>40</v>
      </c>
      <c r="L16" s="183">
        <f t="shared" si="5"/>
        <v>63680</v>
      </c>
      <c r="M16" s="183">
        <f t="shared" si="6"/>
        <v>318400</v>
      </c>
      <c r="N16" s="183">
        <f>C16+J16</f>
        <v>25</v>
      </c>
      <c r="O16" s="183">
        <f t="shared" si="7"/>
        <v>199000</v>
      </c>
      <c r="P16" s="114">
        <f t="shared" si="8"/>
        <v>65</v>
      </c>
      <c r="Q16" s="114">
        <f t="shared" si="9"/>
        <v>318465</v>
      </c>
      <c r="R16" s="50"/>
      <c r="S16" s="255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f t="shared" si="2"/>
        <v>100</v>
      </c>
      <c r="Z16" s="224">
        <v>5</v>
      </c>
      <c r="AA16" s="226">
        <f t="shared" si="3"/>
        <v>5</v>
      </c>
      <c r="AB16" s="91"/>
      <c r="AC16" s="93">
        <f t="shared" si="10"/>
        <v>5</v>
      </c>
      <c r="AD16" s="94">
        <f t="shared" si="10"/>
        <v>0</v>
      </c>
      <c r="AE16" s="95">
        <f t="shared" si="11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>
        <v>1</v>
      </c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2"/>
        <v>5</v>
      </c>
      <c r="BE16" s="93">
        <f t="shared" si="13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1</v>
      </c>
      <c r="G17" s="223">
        <v>1</v>
      </c>
      <c r="H17" s="224">
        <f t="shared" si="0"/>
        <v>100</v>
      </c>
      <c r="I17" s="224">
        <v>5</v>
      </c>
      <c r="J17" s="225">
        <f t="shared" si="1"/>
        <v>5</v>
      </c>
      <c r="K17" s="183">
        <f t="shared" si="4"/>
        <v>20</v>
      </c>
      <c r="L17" s="183">
        <f t="shared" si="5"/>
        <v>31840</v>
      </c>
      <c r="M17" s="183">
        <f t="shared" si="6"/>
        <v>159200</v>
      </c>
      <c r="N17" s="183">
        <f t="shared" ref="N17" si="14">C17*J17</f>
        <v>0</v>
      </c>
      <c r="O17" s="183">
        <f t="shared" si="7"/>
        <v>0</v>
      </c>
      <c r="P17" s="114">
        <f t="shared" si="8"/>
        <v>20</v>
      </c>
      <c r="Q17" s="114">
        <f t="shared" si="9"/>
        <v>159220</v>
      </c>
      <c r="R17" s="50"/>
      <c r="S17" s="255"/>
      <c r="T17" s="85">
        <v>6</v>
      </c>
      <c r="U17" s="1583"/>
      <c r="V17" s="83" t="s">
        <v>50</v>
      </c>
      <c r="W17" s="223">
        <v>1</v>
      </c>
      <c r="X17" s="223">
        <v>1</v>
      </c>
      <c r="Y17" s="224">
        <f t="shared" si="2"/>
        <v>100</v>
      </c>
      <c r="Z17" s="224">
        <v>5</v>
      </c>
      <c r="AA17" s="225">
        <f t="shared" si="3"/>
        <v>5</v>
      </c>
      <c r="AB17" s="91"/>
      <c r="AC17" s="93">
        <f t="shared" si="10"/>
        <v>5</v>
      </c>
      <c r="AD17" s="94">
        <f t="shared" si="10"/>
        <v>0</v>
      </c>
      <c r="AE17" s="95">
        <f t="shared" si="11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>
        <v>1</v>
      </c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2"/>
        <v>5</v>
      </c>
      <c r="BE17" s="93">
        <f t="shared" si="13"/>
        <v>0</v>
      </c>
    </row>
    <row r="18" spans="1:57" ht="34.5" customHeight="1" x14ac:dyDescent="0.2">
      <c r="A18" s="135">
        <v>7</v>
      </c>
      <c r="B18" s="215">
        <v>0.6</v>
      </c>
      <c r="C18" s="71"/>
      <c r="D18" s="249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55"/>
      <c r="T18" s="85">
        <v>7</v>
      </c>
      <c r="U18" s="248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49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55"/>
      <c r="T19" s="85">
        <v>8</v>
      </c>
      <c r="U19" s="248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49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55"/>
      <c r="T20" s="85">
        <v>9</v>
      </c>
      <c r="U20" s="248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49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55"/>
      <c r="T21" s="85">
        <v>10</v>
      </c>
      <c r="U21" s="248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>
        <v>1</v>
      </c>
      <c r="G22" s="227">
        <v>1</v>
      </c>
      <c r="H22" s="228">
        <f t="shared" si="0"/>
        <v>100</v>
      </c>
      <c r="I22" s="228">
        <v>2</v>
      </c>
      <c r="J22" s="229">
        <f t="shared" si="1"/>
        <v>2</v>
      </c>
      <c r="K22" s="183">
        <f t="shared" si="4"/>
        <v>2</v>
      </c>
      <c r="L22" s="183">
        <f t="shared" si="5"/>
        <v>7960</v>
      </c>
      <c r="M22" s="183">
        <f t="shared" si="6"/>
        <v>15920</v>
      </c>
      <c r="N22" s="183"/>
      <c r="O22" s="183"/>
      <c r="P22" s="114">
        <f t="shared" si="8"/>
        <v>2</v>
      </c>
      <c r="Q22" s="114">
        <f t="shared" si="9"/>
        <v>15922</v>
      </c>
      <c r="R22" s="50"/>
      <c r="S22" s="255"/>
      <c r="T22" s="85">
        <v>11</v>
      </c>
      <c r="U22" s="1584" t="s">
        <v>56</v>
      </c>
      <c r="V22" s="83" t="s">
        <v>57</v>
      </c>
      <c r="W22" s="227">
        <v>1</v>
      </c>
      <c r="X22" s="227">
        <v>1</v>
      </c>
      <c r="Y22" s="228">
        <f t="shared" ref="Y22:Y23" si="15">X22*100/W22</f>
        <v>100</v>
      </c>
      <c r="Z22" s="228">
        <v>2</v>
      </c>
      <c r="AA22" s="229">
        <f t="shared" ref="AA22" si="16">Z22*X22</f>
        <v>2</v>
      </c>
      <c r="AB22" s="91"/>
      <c r="AC22" s="93">
        <f t="shared" si="10"/>
        <v>2</v>
      </c>
      <c r="AD22" s="94">
        <f t="shared" si="10"/>
        <v>0</v>
      </c>
      <c r="AE22" s="95">
        <f t="shared" si="11"/>
        <v>0</v>
      </c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>
        <v>1</v>
      </c>
      <c r="AU22" s="174"/>
      <c r="AV22" s="174">
        <v>1</v>
      </c>
      <c r="AW22" s="174"/>
      <c r="AX22" s="174"/>
      <c r="AY22" s="174"/>
      <c r="AZ22" s="174"/>
      <c r="BA22" s="174"/>
      <c r="BB22" s="91"/>
      <c r="BC22" s="91"/>
      <c r="BD22" s="93">
        <f t="shared" si="12"/>
        <v>2</v>
      </c>
      <c r="BE22" s="93">
        <f t="shared" si="13"/>
        <v>0</v>
      </c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>
        <v>1</v>
      </c>
      <c r="G23" s="227">
        <v>1</v>
      </c>
      <c r="H23" s="228">
        <f t="shared" si="0"/>
        <v>100</v>
      </c>
      <c r="I23" s="228">
        <v>2</v>
      </c>
      <c r="J23" s="229">
        <f>I23*G23</f>
        <v>2</v>
      </c>
      <c r="K23" s="183"/>
      <c r="L23" s="183"/>
      <c r="M23" s="183"/>
      <c r="N23" s="183"/>
      <c r="O23" s="183"/>
      <c r="P23" s="114"/>
      <c r="Q23" s="114"/>
      <c r="R23" s="50"/>
      <c r="S23" s="255"/>
      <c r="T23" s="85">
        <v>12</v>
      </c>
      <c r="U23" s="1584"/>
      <c r="V23" s="83" t="s">
        <v>50</v>
      </c>
      <c r="W23" s="227">
        <v>1</v>
      </c>
      <c r="X23" s="227">
        <v>1</v>
      </c>
      <c r="Y23" s="228">
        <f t="shared" si="15"/>
        <v>100</v>
      </c>
      <c r="Z23" s="228">
        <v>2</v>
      </c>
      <c r="AA23" s="229">
        <f>Z23*X23</f>
        <v>2</v>
      </c>
      <c r="AB23" s="91"/>
      <c r="AC23" s="93">
        <f t="shared" si="10"/>
        <v>2</v>
      </c>
      <c r="AD23" s="94">
        <f t="shared" si="10"/>
        <v>0</v>
      </c>
      <c r="AE23" s="95">
        <f t="shared" si="11"/>
        <v>0</v>
      </c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>
        <v>1</v>
      </c>
      <c r="AU23" s="174"/>
      <c r="AV23" s="174">
        <v>1</v>
      </c>
      <c r="AW23" s="174"/>
      <c r="AX23" s="174"/>
      <c r="AY23" s="174"/>
      <c r="AZ23" s="174"/>
      <c r="BA23" s="174"/>
      <c r="BB23" s="91"/>
      <c r="BC23" s="91"/>
      <c r="BD23" s="93">
        <f t="shared" si="12"/>
        <v>2</v>
      </c>
      <c r="BE23" s="93">
        <f t="shared" si="13"/>
        <v>0</v>
      </c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5</v>
      </c>
      <c r="J24" s="225">
        <f>I24*G24</f>
        <v>5</v>
      </c>
      <c r="K24" s="183">
        <f t="shared" si="4"/>
        <v>20</v>
      </c>
      <c r="L24" s="183">
        <f t="shared" si="5"/>
        <v>31840</v>
      </c>
      <c r="M24" s="183">
        <f t="shared" si="6"/>
        <v>159200</v>
      </c>
      <c r="N24" s="183"/>
      <c r="O24" s="183"/>
      <c r="P24" s="114">
        <f t="shared" si="8"/>
        <v>20</v>
      </c>
      <c r="Q24" s="114">
        <f t="shared" si="9"/>
        <v>159220</v>
      </c>
      <c r="R24" s="50"/>
      <c r="S24" s="255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f>X24*100/W24</f>
        <v>100</v>
      </c>
      <c r="Z24" s="224">
        <v>5</v>
      </c>
      <c r="AA24" s="225">
        <f>Z24*X24</f>
        <v>5</v>
      </c>
      <c r="AB24" s="91"/>
      <c r="AC24" s="93">
        <f t="shared" si="10"/>
        <v>5</v>
      </c>
      <c r="AD24" s="94">
        <f t="shared" si="10"/>
        <v>0</v>
      </c>
      <c r="AE24" s="95">
        <f t="shared" si="11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>
        <v>1</v>
      </c>
      <c r="AS24" s="191"/>
      <c r="AT24" s="174">
        <v>1</v>
      </c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2"/>
        <v>5</v>
      </c>
      <c r="BE24" s="93">
        <f t="shared" si="13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2</v>
      </c>
      <c r="G25" s="223">
        <v>2</v>
      </c>
      <c r="H25" s="224">
        <f>G25*100/F25</f>
        <v>100</v>
      </c>
      <c r="I25" s="224">
        <v>5</v>
      </c>
      <c r="J25" s="225">
        <f>I25*G25</f>
        <v>10</v>
      </c>
      <c r="K25" s="183">
        <f t="shared" si="4"/>
        <v>40</v>
      </c>
      <c r="L25" s="183">
        <f t="shared" si="5"/>
        <v>31840</v>
      </c>
      <c r="M25" s="183">
        <f t="shared" si="6"/>
        <v>318400</v>
      </c>
      <c r="N25" s="183"/>
      <c r="O25" s="183"/>
      <c r="P25" s="114">
        <f t="shared" si="8"/>
        <v>40</v>
      </c>
      <c r="Q25" s="114">
        <f t="shared" si="9"/>
        <v>318440</v>
      </c>
      <c r="R25" s="50"/>
      <c r="S25" s="255"/>
      <c r="T25" s="85">
        <v>14</v>
      </c>
      <c r="U25" s="1590"/>
      <c r="V25" s="83" t="s">
        <v>50</v>
      </c>
      <c r="W25" s="223">
        <v>2</v>
      </c>
      <c r="X25" s="223">
        <v>2</v>
      </c>
      <c r="Y25" s="224">
        <f>X25*100/W25</f>
        <v>100</v>
      </c>
      <c r="Z25" s="224">
        <v>5</v>
      </c>
      <c r="AA25" s="225">
        <f>Z25*X25</f>
        <v>10</v>
      </c>
      <c r="AB25" s="91"/>
      <c r="AC25" s="93">
        <f t="shared" si="10"/>
        <v>10</v>
      </c>
      <c r="AD25" s="94">
        <f t="shared" si="10"/>
        <v>0</v>
      </c>
      <c r="AE25" s="95">
        <f t="shared" si="11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>
        <v>2</v>
      </c>
      <c r="AS25" s="191"/>
      <c r="AT25" s="174">
        <v>2</v>
      </c>
      <c r="AU25" s="174"/>
      <c r="AV25" s="174">
        <v>2</v>
      </c>
      <c r="AW25" s="174"/>
      <c r="AX25" s="174">
        <v>2</v>
      </c>
      <c r="AY25" s="174"/>
      <c r="AZ25" s="174">
        <v>2</v>
      </c>
      <c r="BA25" s="174"/>
      <c r="BB25" s="91"/>
      <c r="BC25" s="91"/>
      <c r="BD25" s="93">
        <f t="shared" si="12"/>
        <v>10</v>
      </c>
      <c r="BE25" s="93">
        <f t="shared" si="13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55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55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255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255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>
        <v>1</v>
      </c>
      <c r="G30" s="227">
        <v>1</v>
      </c>
      <c r="H30" s="228">
        <f>G30*100/F30</f>
        <v>100</v>
      </c>
      <c r="I30" s="228">
        <v>4</v>
      </c>
      <c r="J30" s="229">
        <f>I30*G30</f>
        <v>4</v>
      </c>
      <c r="K30" s="183">
        <f t="shared" ref="K30:K31" si="17">J30*B30</f>
        <v>4</v>
      </c>
      <c r="L30" s="183">
        <f t="shared" ref="L30:L31" si="18">B30*7960</f>
        <v>7960</v>
      </c>
      <c r="M30" s="183">
        <f t="shared" ref="M30:M31" si="19">L30*J30</f>
        <v>31840</v>
      </c>
      <c r="N30" s="183"/>
      <c r="O30" s="183"/>
      <c r="P30" s="114">
        <f t="shared" ref="P30:P31" si="20">K30+N30</f>
        <v>4</v>
      </c>
      <c r="Q30" s="114">
        <f t="shared" ref="Q30:Q31" si="21">M30+P30</f>
        <v>31844</v>
      </c>
      <c r="R30" s="50"/>
      <c r="S30" s="255"/>
      <c r="T30" s="85">
        <v>19</v>
      </c>
      <c r="U30" s="1584" t="s">
        <v>61</v>
      </c>
      <c r="V30" s="83" t="s">
        <v>49</v>
      </c>
      <c r="W30" s="227">
        <v>1</v>
      </c>
      <c r="X30" s="227">
        <v>1</v>
      </c>
      <c r="Y30" s="228">
        <f>X30*100/W30</f>
        <v>100</v>
      </c>
      <c r="Z30" s="228">
        <v>4</v>
      </c>
      <c r="AA30" s="229">
        <f>Z30*X30</f>
        <v>4</v>
      </c>
      <c r="AB30" s="91"/>
      <c r="AC30" s="93">
        <f t="shared" ref="AC30:AD31" si="22">AF30+AH30+AJ30+AL30+AN30+AP30+AR30+AT30+AV30+AX30+AZ30+BB30</f>
        <v>4</v>
      </c>
      <c r="AD30" s="94">
        <f t="shared" si="22"/>
        <v>0</v>
      </c>
      <c r="AE30" s="95">
        <f t="shared" ref="AE30:AE31" si="23">AD30*100/AC30</f>
        <v>0</v>
      </c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>
        <v>1</v>
      </c>
      <c r="AU30" s="174"/>
      <c r="AV30" s="174">
        <v>1</v>
      </c>
      <c r="AW30" s="174"/>
      <c r="AX30" s="174">
        <v>1</v>
      </c>
      <c r="AY30" s="174"/>
      <c r="AZ30" s="174">
        <v>1</v>
      </c>
      <c r="BA30" s="174"/>
      <c r="BB30" s="79"/>
      <c r="BC30" s="79"/>
      <c r="BD30" s="93">
        <f t="shared" ref="BD30:BD31" si="24">AF30+AH30+AJ30+AL30+AN30+AP30+AR30+AT30+AV30+AX30+AZ30</f>
        <v>4</v>
      </c>
      <c r="BE30" s="93">
        <f t="shared" ref="BE30:BE31" si="25">AG30+AI30+AK30+AM30+AO30+AQ30+AS30+AU30+AW30+AY30+BA30+BC30</f>
        <v>0</v>
      </c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7">
        <v>1</v>
      </c>
      <c r="G31" s="227">
        <v>1</v>
      </c>
      <c r="H31" s="228">
        <f>G31*100/F31</f>
        <v>100</v>
      </c>
      <c r="I31" s="228">
        <v>4</v>
      </c>
      <c r="J31" s="229">
        <f>I31*G31</f>
        <v>4</v>
      </c>
      <c r="K31" s="183">
        <f t="shared" si="17"/>
        <v>4</v>
      </c>
      <c r="L31" s="183">
        <f t="shared" si="18"/>
        <v>7960</v>
      </c>
      <c r="M31" s="183">
        <f t="shared" si="19"/>
        <v>31840</v>
      </c>
      <c r="N31" s="183"/>
      <c r="O31" s="183"/>
      <c r="P31" s="114">
        <f t="shared" si="20"/>
        <v>4</v>
      </c>
      <c r="Q31" s="114">
        <f t="shared" si="21"/>
        <v>31844</v>
      </c>
      <c r="R31" s="50"/>
      <c r="S31" s="255"/>
      <c r="T31" s="85">
        <v>20</v>
      </c>
      <c r="U31" s="1584"/>
      <c r="V31" s="83" t="s">
        <v>50</v>
      </c>
      <c r="W31" s="227">
        <v>1</v>
      </c>
      <c r="X31" s="227">
        <v>1</v>
      </c>
      <c r="Y31" s="228">
        <f>X31*100/W31</f>
        <v>100</v>
      </c>
      <c r="Z31" s="228">
        <v>4</v>
      </c>
      <c r="AA31" s="229">
        <f>Z31*X31</f>
        <v>4</v>
      </c>
      <c r="AB31" s="91"/>
      <c r="AC31" s="93">
        <f t="shared" si="22"/>
        <v>4</v>
      </c>
      <c r="AD31" s="94">
        <f t="shared" si="22"/>
        <v>0</v>
      </c>
      <c r="AE31" s="95">
        <f t="shared" si="23"/>
        <v>0</v>
      </c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>
        <v>1</v>
      </c>
      <c r="AU31" s="174"/>
      <c r="AV31" s="174">
        <v>1</v>
      </c>
      <c r="AW31" s="174"/>
      <c r="AX31" s="174">
        <v>1</v>
      </c>
      <c r="AY31" s="174"/>
      <c r="AZ31" s="174">
        <v>1</v>
      </c>
      <c r="BA31" s="174"/>
      <c r="BB31" s="79"/>
      <c r="BC31" s="79"/>
      <c r="BD31" s="93">
        <f t="shared" si="24"/>
        <v>4</v>
      </c>
      <c r="BE31" s="93">
        <f t="shared" si="25"/>
        <v>0</v>
      </c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55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55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30</v>
      </c>
      <c r="G35" s="173">
        <v>30</v>
      </c>
      <c r="H35" s="174">
        <f>G35*100/F35</f>
        <v>100</v>
      </c>
      <c r="I35" s="174">
        <v>1</v>
      </c>
      <c r="J35" s="176">
        <f>I35*G35</f>
        <v>30</v>
      </c>
      <c r="K35" s="183">
        <f t="shared" ref="K35:K48" si="26">J35*B35</f>
        <v>19.8</v>
      </c>
      <c r="L35" s="183">
        <f t="shared" si="5"/>
        <v>5253.6</v>
      </c>
      <c r="M35" s="183">
        <f t="shared" ref="M35:M48" si="27">L35*J35</f>
        <v>157608</v>
      </c>
      <c r="N35" s="183"/>
      <c r="O35" s="183"/>
      <c r="P35" s="114">
        <f t="shared" ref="P35:P48" si="28">K35+N35</f>
        <v>19.8</v>
      </c>
      <c r="Q35" s="114">
        <f t="shared" ref="Q35:Q48" si="29">M35+P35</f>
        <v>157627.79999999999</v>
      </c>
      <c r="R35" s="61"/>
      <c r="S35" s="62"/>
      <c r="T35" s="85">
        <v>24</v>
      </c>
      <c r="U35" s="1588" t="s">
        <v>64</v>
      </c>
      <c r="V35" s="84"/>
      <c r="W35" s="173">
        <v>30</v>
      </c>
      <c r="X35" s="173">
        <v>30</v>
      </c>
      <c r="Y35" s="174">
        <f>X35*100/W35</f>
        <v>100</v>
      </c>
      <c r="Z35" s="174">
        <v>1</v>
      </c>
      <c r="AA35" s="176">
        <f>Z35*X35</f>
        <v>30</v>
      </c>
      <c r="AB35" s="81"/>
      <c r="AC35" s="93">
        <v>30</v>
      </c>
      <c r="AD35" s="94">
        <f t="shared" ref="AD35:AD48" si="30">AG35+AI35+AK35+AM35+AO35+AQ35+AS35+AU35+AW35+AY35+BA35+BC35</f>
        <v>0</v>
      </c>
      <c r="AE35" s="95">
        <f t="shared" ref="AE35:AE48" si="31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30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8" si="32">AF35+AH35+AJ35+AL35+AN35+AP35+AR35+AT35+AV35+AX35+AZ35</f>
        <v>30</v>
      </c>
      <c r="BE35" s="93">
        <f t="shared" ref="BE35:BE48" si="33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10</v>
      </c>
      <c r="G36" s="173">
        <v>10</v>
      </c>
      <c r="H36" s="174">
        <f>G36*100/F36</f>
        <v>100</v>
      </c>
      <c r="I36" s="174">
        <v>1</v>
      </c>
      <c r="J36" s="176">
        <f>I36*G36</f>
        <v>10</v>
      </c>
      <c r="K36" s="183">
        <f t="shared" si="26"/>
        <v>6.6000000000000005</v>
      </c>
      <c r="L36" s="183">
        <f t="shared" si="5"/>
        <v>5253.6</v>
      </c>
      <c r="M36" s="183">
        <f t="shared" si="27"/>
        <v>52536</v>
      </c>
      <c r="N36" s="183"/>
      <c r="O36" s="183"/>
      <c r="P36" s="114">
        <f t="shared" si="28"/>
        <v>6.6000000000000005</v>
      </c>
      <c r="Q36" s="114">
        <f t="shared" si="29"/>
        <v>52542.6</v>
      </c>
      <c r="R36" s="61"/>
      <c r="S36" s="62"/>
      <c r="T36" s="85">
        <v>25</v>
      </c>
      <c r="U36" s="1589"/>
      <c r="V36" s="84"/>
      <c r="W36" s="173">
        <v>10</v>
      </c>
      <c r="X36" s="173">
        <v>10</v>
      </c>
      <c r="Y36" s="174">
        <f>X36*100/W36</f>
        <v>100</v>
      </c>
      <c r="Z36" s="174">
        <v>1</v>
      </c>
      <c r="AA36" s="176">
        <f>Z36*X36</f>
        <v>10</v>
      </c>
      <c r="AB36" s="81"/>
      <c r="AC36" s="93">
        <v>10</v>
      </c>
      <c r="AD36" s="94">
        <f t="shared" si="30"/>
        <v>0</v>
      </c>
      <c r="AE36" s="95">
        <f t="shared" si="31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10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32"/>
        <v>10</v>
      </c>
      <c r="BE36" s="93">
        <f t="shared" si="33"/>
        <v>0</v>
      </c>
    </row>
    <row r="37" spans="1:57" ht="21" customHeight="1" x14ac:dyDescent="0.2">
      <c r="A37" s="135">
        <v>26</v>
      </c>
      <c r="B37" s="215">
        <v>0.3</v>
      </c>
      <c r="C37" s="69"/>
      <c r="D37" s="249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55"/>
      <c r="T37" s="85">
        <v>26</v>
      </c>
      <c r="U37" s="25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49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55"/>
      <c r="T38" s="85">
        <v>27</v>
      </c>
      <c r="U38" s="25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55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55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55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55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55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55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2</v>
      </c>
      <c r="G45" s="173">
        <v>2</v>
      </c>
      <c r="H45" s="174">
        <f>G45*100/F45</f>
        <v>100</v>
      </c>
      <c r="I45" s="174">
        <v>2</v>
      </c>
      <c r="J45" s="176">
        <f>I45*G45</f>
        <v>4</v>
      </c>
      <c r="K45" s="183">
        <f t="shared" si="26"/>
        <v>1.32</v>
      </c>
      <c r="L45" s="183">
        <f t="shared" si="5"/>
        <v>2626.8</v>
      </c>
      <c r="M45" s="183">
        <f t="shared" si="27"/>
        <v>10507.2</v>
      </c>
      <c r="N45" s="183"/>
      <c r="O45" s="183"/>
      <c r="P45" s="114">
        <f t="shared" si="28"/>
        <v>1.32</v>
      </c>
      <c r="Q45" s="114">
        <f t="shared" si="29"/>
        <v>10508.52</v>
      </c>
      <c r="R45" s="50"/>
      <c r="S45" s="255"/>
      <c r="T45" s="85">
        <v>34</v>
      </c>
      <c r="U45" s="1585" t="s">
        <v>71</v>
      </c>
      <c r="V45" s="83" t="s">
        <v>49</v>
      </c>
      <c r="W45" s="173">
        <v>2</v>
      </c>
      <c r="X45" s="173">
        <v>2</v>
      </c>
      <c r="Y45" s="174">
        <f>X45*100/W45</f>
        <v>100</v>
      </c>
      <c r="Z45" s="174">
        <v>2</v>
      </c>
      <c r="AA45" s="176">
        <f>Z45*X45</f>
        <v>4</v>
      </c>
      <c r="AB45" s="91"/>
      <c r="AC45" s="93">
        <f t="shared" ref="AC45:AC48" si="34">AF45+AH45+AJ45+AL45+AN45+AP45+AR45+AT45+AV45+AX45+AZ45+BB45</f>
        <v>4</v>
      </c>
      <c r="AD45" s="94">
        <f t="shared" si="30"/>
        <v>0</v>
      </c>
      <c r="AE45" s="95">
        <f t="shared" si="31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1</v>
      </c>
      <c r="AU45" s="174"/>
      <c r="AV45" s="174">
        <v>1</v>
      </c>
      <c r="AW45" s="174"/>
      <c r="AX45" s="174">
        <v>1</v>
      </c>
      <c r="AY45" s="174"/>
      <c r="AZ45" s="174">
        <v>1</v>
      </c>
      <c r="BA45" s="174"/>
      <c r="BB45" s="92"/>
      <c r="BC45" s="91"/>
      <c r="BD45" s="93">
        <f t="shared" si="32"/>
        <v>4</v>
      </c>
      <c r="BE45" s="93">
        <f t="shared" si="33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55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73">
        <v>1</v>
      </c>
      <c r="G47" s="173">
        <v>1</v>
      </c>
      <c r="H47" s="174">
        <f>G47*100/F47</f>
        <v>100</v>
      </c>
      <c r="I47" s="174">
        <v>16</v>
      </c>
      <c r="J47" s="175">
        <f>I47*G47</f>
        <v>16</v>
      </c>
      <c r="K47" s="183">
        <f t="shared" si="26"/>
        <v>64</v>
      </c>
      <c r="L47" s="183">
        <f t="shared" si="5"/>
        <v>31840</v>
      </c>
      <c r="M47" s="183">
        <f t="shared" si="27"/>
        <v>509440</v>
      </c>
      <c r="N47" s="183"/>
      <c r="O47" s="183"/>
      <c r="P47" s="114">
        <f t="shared" si="28"/>
        <v>64</v>
      </c>
      <c r="Q47" s="114">
        <f t="shared" si="29"/>
        <v>509504</v>
      </c>
      <c r="R47" s="50"/>
      <c r="S47" s="255"/>
      <c r="T47" s="85">
        <v>36</v>
      </c>
      <c r="U47" s="1585" t="s">
        <v>72</v>
      </c>
      <c r="V47" s="83" t="s">
        <v>49</v>
      </c>
      <c r="W47" s="173">
        <v>1</v>
      </c>
      <c r="X47" s="173">
        <v>1</v>
      </c>
      <c r="Y47" s="174">
        <f>X47*100/W47</f>
        <v>100</v>
      </c>
      <c r="Z47" s="174">
        <v>16</v>
      </c>
      <c r="AA47" s="175">
        <f>Z47*X47</f>
        <v>16</v>
      </c>
      <c r="AB47" s="91"/>
      <c r="AC47" s="93">
        <f t="shared" si="34"/>
        <v>16</v>
      </c>
      <c r="AD47" s="94">
        <f t="shared" si="30"/>
        <v>0</v>
      </c>
      <c r="AE47" s="95">
        <f t="shared" si="31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4</v>
      </c>
      <c r="AU47" s="174"/>
      <c r="AV47" s="174">
        <v>4</v>
      </c>
      <c r="AW47" s="174"/>
      <c r="AX47" s="174">
        <v>4</v>
      </c>
      <c r="AY47" s="174"/>
      <c r="AZ47" s="174">
        <v>4</v>
      </c>
      <c r="BA47" s="174"/>
      <c r="BB47" s="92"/>
      <c r="BC47" s="91"/>
      <c r="BD47" s="93">
        <f t="shared" si="32"/>
        <v>16</v>
      </c>
      <c r="BE47" s="93">
        <f t="shared" si="33"/>
        <v>0</v>
      </c>
    </row>
    <row r="48" spans="1:57" ht="11.25" customHeight="1" x14ac:dyDescent="0.2">
      <c r="A48" s="135">
        <v>37</v>
      </c>
      <c r="B48" s="215">
        <v>4</v>
      </c>
      <c r="C48" s="69"/>
      <c r="D48" s="1421"/>
      <c r="E48" s="67" t="s">
        <v>50</v>
      </c>
      <c r="F48" s="173">
        <v>1</v>
      </c>
      <c r="G48" s="173">
        <v>1</v>
      </c>
      <c r="H48" s="174">
        <f>G48*100/F48</f>
        <v>100</v>
      </c>
      <c r="I48" s="174">
        <v>4</v>
      </c>
      <c r="J48" s="175">
        <f>I48*G48</f>
        <v>4</v>
      </c>
      <c r="K48" s="183">
        <f t="shared" si="26"/>
        <v>16</v>
      </c>
      <c r="L48" s="183">
        <f t="shared" si="5"/>
        <v>31840</v>
      </c>
      <c r="M48" s="183">
        <f t="shared" si="27"/>
        <v>127360</v>
      </c>
      <c r="N48" s="183"/>
      <c r="O48" s="183"/>
      <c r="P48" s="114">
        <f t="shared" si="28"/>
        <v>16</v>
      </c>
      <c r="Q48" s="114">
        <f t="shared" si="29"/>
        <v>127376</v>
      </c>
      <c r="R48" s="50"/>
      <c r="S48" s="255"/>
      <c r="T48" s="85">
        <v>37</v>
      </c>
      <c r="U48" s="1585"/>
      <c r="V48" s="83" t="s">
        <v>50</v>
      </c>
      <c r="W48" s="173">
        <v>1</v>
      </c>
      <c r="X48" s="173">
        <v>1</v>
      </c>
      <c r="Y48" s="174">
        <f>X48*100/W48</f>
        <v>100</v>
      </c>
      <c r="Z48" s="174">
        <v>4</v>
      </c>
      <c r="AA48" s="175">
        <f>Z48*X48</f>
        <v>4</v>
      </c>
      <c r="AB48" s="91"/>
      <c r="AC48" s="93">
        <f t="shared" si="34"/>
        <v>4</v>
      </c>
      <c r="AD48" s="94">
        <f t="shared" si="30"/>
        <v>0</v>
      </c>
      <c r="AE48" s="95">
        <f t="shared" si="31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1</v>
      </c>
      <c r="AU48" s="174"/>
      <c r="AV48" s="174">
        <v>1</v>
      </c>
      <c r="AW48" s="174"/>
      <c r="AX48" s="174">
        <v>1</v>
      </c>
      <c r="AY48" s="174"/>
      <c r="AZ48" s="174">
        <v>1</v>
      </c>
      <c r="BA48" s="174"/>
      <c r="BB48" s="91"/>
      <c r="BC48" s="91"/>
      <c r="BD48" s="93">
        <f t="shared" si="32"/>
        <v>4</v>
      </c>
      <c r="BE48" s="93">
        <f t="shared" si="33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55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55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55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55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55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55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55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55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49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55"/>
      <c r="T57" s="85">
        <v>46</v>
      </c>
      <c r="U57" s="25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55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55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55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55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55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55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55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55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55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55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55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55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55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55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55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55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30</v>
      </c>
      <c r="G76" s="173">
        <v>30</v>
      </c>
      <c r="H76" s="174">
        <f t="shared" ref="H76:H79" si="35">G76*100/F76</f>
        <v>100</v>
      </c>
      <c r="I76" s="174">
        <v>1</v>
      </c>
      <c r="J76" s="176">
        <f t="shared" ref="J76:J79" si="36">I76*G76</f>
        <v>30</v>
      </c>
      <c r="K76" s="183">
        <f t="shared" ref="K76:K79" si="37">J76*B76</f>
        <v>15</v>
      </c>
      <c r="L76" s="183">
        <f t="shared" ref="L76:L77" si="38">B76*7960</f>
        <v>3980</v>
      </c>
      <c r="M76" s="183">
        <f t="shared" ref="M76:M79" si="39">L76*J76</f>
        <v>119400</v>
      </c>
      <c r="N76" s="183"/>
      <c r="O76" s="183"/>
      <c r="P76" s="114">
        <f t="shared" ref="P76:P79" si="40">K76+N76</f>
        <v>15</v>
      </c>
      <c r="Q76" s="114">
        <f t="shared" ref="Q76:Q79" si="41">M76+P76</f>
        <v>119415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30</v>
      </c>
      <c r="X76" s="173">
        <v>30</v>
      </c>
      <c r="Y76" s="174">
        <f t="shared" ref="Y76:Y79" si="42">X76*100/W76</f>
        <v>100</v>
      </c>
      <c r="Z76" s="174">
        <v>1</v>
      </c>
      <c r="AA76" s="176">
        <f t="shared" ref="AA76:AA79" si="43">Z76*X76</f>
        <v>30</v>
      </c>
      <c r="AB76" s="91"/>
      <c r="AC76" s="93">
        <v>30</v>
      </c>
      <c r="AD76" s="94">
        <f t="shared" ref="AD76:AD79" si="44">AG76+AI76+AK76+AM76+AO76+AQ76+AS76+AU76+AW76+AY76+BA76+BC76</f>
        <v>0</v>
      </c>
      <c r="AE76" s="95">
        <f t="shared" ref="AE76:AE79" si="45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30</v>
      </c>
      <c r="AW76" s="184"/>
      <c r="AX76" s="184"/>
      <c r="AY76" s="184"/>
      <c r="AZ76" s="184"/>
      <c r="BA76" s="184"/>
      <c r="BB76" s="91"/>
      <c r="BC76" s="91"/>
      <c r="BD76" s="93">
        <f t="shared" ref="BD76:BD99" si="46">AF76+AH76+AJ76+AL76+AN76+AP76+AR76+AT76+AV76+AX76+AZ76</f>
        <v>30</v>
      </c>
      <c r="BE76" s="93">
        <f t="shared" ref="BE76:BE99" si="47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20</v>
      </c>
      <c r="G77" s="173">
        <v>20</v>
      </c>
      <c r="H77" s="174">
        <f t="shared" si="35"/>
        <v>100</v>
      </c>
      <c r="I77" s="174">
        <v>1</v>
      </c>
      <c r="J77" s="176">
        <f t="shared" si="36"/>
        <v>20</v>
      </c>
      <c r="K77" s="183">
        <f t="shared" si="37"/>
        <v>10</v>
      </c>
      <c r="L77" s="183">
        <f t="shared" si="38"/>
        <v>3980</v>
      </c>
      <c r="M77" s="183">
        <f t="shared" si="39"/>
        <v>79600</v>
      </c>
      <c r="N77" s="183"/>
      <c r="O77" s="183"/>
      <c r="P77" s="114">
        <f t="shared" si="40"/>
        <v>10</v>
      </c>
      <c r="Q77" s="114">
        <f t="shared" si="41"/>
        <v>79610</v>
      </c>
      <c r="R77" s="61"/>
      <c r="S77" s="62"/>
      <c r="T77" s="85">
        <v>66</v>
      </c>
      <c r="U77" s="1587"/>
      <c r="V77" s="83" t="s">
        <v>50</v>
      </c>
      <c r="W77" s="173">
        <v>20</v>
      </c>
      <c r="X77" s="173">
        <v>20</v>
      </c>
      <c r="Y77" s="174">
        <f t="shared" si="42"/>
        <v>100</v>
      </c>
      <c r="Z77" s="174">
        <v>1</v>
      </c>
      <c r="AA77" s="176">
        <f t="shared" si="43"/>
        <v>20</v>
      </c>
      <c r="AB77" s="91"/>
      <c r="AC77" s="93">
        <f t="shared" ref="AC77:AC79" si="48">AF77+AH77+AJ77+AL77+AN77+AP77+AR77+AT77+AV77+AX77+AZ77+BB77</f>
        <v>20</v>
      </c>
      <c r="AD77" s="94">
        <f t="shared" si="44"/>
        <v>0</v>
      </c>
      <c r="AE77" s="95">
        <f t="shared" si="45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20</v>
      </c>
      <c r="AW77" s="184"/>
      <c r="AX77" s="184"/>
      <c r="AY77" s="184"/>
      <c r="AZ77" s="184"/>
      <c r="BA77" s="184"/>
      <c r="BB77" s="91"/>
      <c r="BC77" s="91"/>
      <c r="BD77" s="93">
        <f t="shared" si="46"/>
        <v>20</v>
      </c>
      <c r="BE77" s="93">
        <f t="shared" si="47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1</v>
      </c>
      <c r="G78" s="173">
        <v>1</v>
      </c>
      <c r="H78" s="174">
        <f t="shared" si="35"/>
        <v>100</v>
      </c>
      <c r="I78" s="174">
        <v>2</v>
      </c>
      <c r="J78" s="176">
        <f t="shared" si="36"/>
        <v>2</v>
      </c>
      <c r="K78" s="183">
        <f t="shared" si="37"/>
        <v>2</v>
      </c>
      <c r="L78" s="183">
        <f t="shared" si="5"/>
        <v>7960</v>
      </c>
      <c r="M78" s="183">
        <f t="shared" si="39"/>
        <v>15920</v>
      </c>
      <c r="N78" s="183"/>
      <c r="O78" s="183"/>
      <c r="P78" s="114">
        <f t="shared" si="40"/>
        <v>2</v>
      </c>
      <c r="Q78" s="114">
        <f t="shared" si="41"/>
        <v>15922</v>
      </c>
      <c r="R78" s="50"/>
      <c r="S78" s="255"/>
      <c r="T78" s="85">
        <v>67</v>
      </c>
      <c r="U78" s="1583" t="s">
        <v>90</v>
      </c>
      <c r="V78" s="83" t="s">
        <v>49</v>
      </c>
      <c r="W78" s="173">
        <v>1</v>
      </c>
      <c r="X78" s="173">
        <v>1</v>
      </c>
      <c r="Y78" s="174">
        <f t="shared" si="42"/>
        <v>100</v>
      </c>
      <c r="Z78" s="174">
        <v>2</v>
      </c>
      <c r="AA78" s="176">
        <f t="shared" si="43"/>
        <v>2</v>
      </c>
      <c r="AB78" s="91"/>
      <c r="AC78" s="93">
        <f t="shared" si="48"/>
        <v>2</v>
      </c>
      <c r="AD78" s="94">
        <f t="shared" si="44"/>
        <v>0</v>
      </c>
      <c r="AE78" s="95">
        <f t="shared" si="45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1</v>
      </c>
      <c r="AU78" s="184"/>
      <c r="AV78" s="174">
        <v>1</v>
      </c>
      <c r="AW78" s="184"/>
      <c r="AX78" s="184"/>
      <c r="AY78" s="184"/>
      <c r="AZ78" s="184"/>
      <c r="BA78" s="184"/>
      <c r="BB78" s="91"/>
      <c r="BC78" s="91"/>
      <c r="BD78" s="93">
        <f t="shared" si="46"/>
        <v>2</v>
      </c>
      <c r="BE78" s="93">
        <f t="shared" si="47"/>
        <v>0</v>
      </c>
    </row>
    <row r="79" spans="1:57" ht="13.5" customHeight="1" x14ac:dyDescent="0.2">
      <c r="A79" s="135">
        <v>68</v>
      </c>
      <c r="B79" s="215">
        <v>1</v>
      </c>
      <c r="C79" s="208">
        <v>143</v>
      </c>
      <c r="D79" s="1419"/>
      <c r="E79" s="67" t="s">
        <v>50</v>
      </c>
      <c r="F79" s="173">
        <v>15</v>
      </c>
      <c r="G79" s="173">
        <v>15</v>
      </c>
      <c r="H79" s="174">
        <f t="shared" si="35"/>
        <v>100</v>
      </c>
      <c r="I79" s="174">
        <v>2</v>
      </c>
      <c r="J79" s="176">
        <f t="shared" si="36"/>
        <v>30</v>
      </c>
      <c r="K79" s="183">
        <f t="shared" si="37"/>
        <v>30</v>
      </c>
      <c r="L79" s="183">
        <f t="shared" ref="L79:L107" si="49">B79*7960</f>
        <v>7960</v>
      </c>
      <c r="M79" s="183">
        <f t="shared" si="39"/>
        <v>238800</v>
      </c>
      <c r="N79" s="183">
        <f>C79+J79</f>
        <v>173</v>
      </c>
      <c r="O79" s="183">
        <f t="shared" ref="O79" si="50">N79*7960</f>
        <v>1377080</v>
      </c>
      <c r="P79" s="114">
        <f t="shared" si="40"/>
        <v>203</v>
      </c>
      <c r="Q79" s="114">
        <f t="shared" si="41"/>
        <v>239003</v>
      </c>
      <c r="R79" s="50"/>
      <c r="S79" s="255"/>
      <c r="T79" s="85">
        <v>68</v>
      </c>
      <c r="U79" s="1583"/>
      <c r="V79" s="83" t="s">
        <v>50</v>
      </c>
      <c r="W79" s="173">
        <v>15</v>
      </c>
      <c r="X79" s="173">
        <v>15</v>
      </c>
      <c r="Y79" s="174">
        <f t="shared" si="42"/>
        <v>100</v>
      </c>
      <c r="Z79" s="174">
        <v>2</v>
      </c>
      <c r="AA79" s="176">
        <f t="shared" si="43"/>
        <v>30</v>
      </c>
      <c r="AB79" s="91"/>
      <c r="AC79" s="93">
        <f t="shared" si="48"/>
        <v>30</v>
      </c>
      <c r="AD79" s="94">
        <f t="shared" si="44"/>
        <v>0</v>
      </c>
      <c r="AE79" s="95">
        <f t="shared" si="45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15</v>
      </c>
      <c r="AU79" s="174"/>
      <c r="AV79" s="174">
        <v>15</v>
      </c>
      <c r="AW79" s="174"/>
      <c r="AX79" s="174"/>
      <c r="AY79" s="174"/>
      <c r="AZ79" s="174"/>
      <c r="BA79" s="174"/>
      <c r="BB79" s="91"/>
      <c r="BC79" s="91"/>
      <c r="BD79" s="93">
        <f t="shared" si="46"/>
        <v>30</v>
      </c>
      <c r="BE79" s="93">
        <f t="shared" si="47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55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55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55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55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1</v>
      </c>
      <c r="G84" s="173">
        <v>1</v>
      </c>
      <c r="H84" s="174">
        <f t="shared" ref="H84" si="51">G84*100/F84</f>
        <v>100</v>
      </c>
      <c r="I84" s="174">
        <v>2</v>
      </c>
      <c r="J84" s="176">
        <f t="shared" ref="J84" si="52">I84*G84</f>
        <v>2</v>
      </c>
      <c r="K84" s="183">
        <f t="shared" ref="K84" si="53">J84*B84</f>
        <v>2</v>
      </c>
      <c r="L84" s="183">
        <f t="shared" ref="L84" si="54">B84*7960</f>
        <v>7960</v>
      </c>
      <c r="M84" s="183">
        <f t="shared" ref="M84" si="55">L84*J84</f>
        <v>15920</v>
      </c>
      <c r="N84" s="183"/>
      <c r="O84" s="183"/>
      <c r="P84" s="114">
        <f t="shared" ref="P84" si="56">K84+N84</f>
        <v>2</v>
      </c>
      <c r="Q84" s="114">
        <f t="shared" ref="Q84" si="57">M84+P84</f>
        <v>15922</v>
      </c>
      <c r="R84" s="50"/>
      <c r="S84" s="255"/>
      <c r="T84" s="85">
        <v>73</v>
      </c>
      <c r="U84" s="1584" t="s">
        <v>93</v>
      </c>
      <c r="V84" s="83" t="s">
        <v>49</v>
      </c>
      <c r="W84" s="173">
        <v>1</v>
      </c>
      <c r="X84" s="173">
        <v>1</v>
      </c>
      <c r="Y84" s="174">
        <f t="shared" ref="Y84" si="58">X84*100/W84</f>
        <v>100</v>
      </c>
      <c r="Z84" s="174">
        <v>2</v>
      </c>
      <c r="AA84" s="176">
        <f t="shared" ref="AA84" si="59">Z84*X84</f>
        <v>2</v>
      </c>
      <c r="AB84" s="91"/>
      <c r="AC84" s="93">
        <f t="shared" ref="AC84:AD84" si="60">AF84+AH84+AJ84+AL84+AN84+AP84+AR84+AT84+AV84+AX84+AZ84+BB84</f>
        <v>2</v>
      </c>
      <c r="AD84" s="94">
        <f t="shared" si="60"/>
        <v>0</v>
      </c>
      <c r="AE84" s="95">
        <f t="shared" ref="AE84" si="61">AD84*100/AC84</f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>
        <v>1</v>
      </c>
      <c r="AW84" s="174"/>
      <c r="AX84" s="174">
        <v>1</v>
      </c>
      <c r="AY84" s="174"/>
      <c r="AZ84" s="174"/>
      <c r="BA84" s="174"/>
      <c r="BB84" s="91"/>
      <c r="BC84" s="91"/>
      <c r="BD84" s="93">
        <f t="shared" ref="BD84" si="62">AF84+AH84+AJ84+AL84+AN84+AP84+AR84+AT84+AV84+AX84+AZ84</f>
        <v>2</v>
      </c>
      <c r="BE84" s="93">
        <f t="shared" ref="BE84" si="63">AG84+AI84+AK84+AM84+AO84+AQ84+AS84+AU84+AW84+AY84+BA84+BC84</f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55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>
        <v>2</v>
      </c>
      <c r="G86" s="173">
        <v>2</v>
      </c>
      <c r="H86" s="174">
        <f t="shared" ref="H86:H87" si="64">G86*100/F86</f>
        <v>100</v>
      </c>
      <c r="I86" s="174">
        <v>2</v>
      </c>
      <c r="J86" s="176">
        <f t="shared" ref="J86:J87" si="65">I86*G86</f>
        <v>4</v>
      </c>
      <c r="K86" s="183">
        <f t="shared" ref="K86:K87" si="66">J86*B86</f>
        <v>8</v>
      </c>
      <c r="L86" s="183">
        <f t="shared" ref="L86:L87" si="67">B86*7960</f>
        <v>15920</v>
      </c>
      <c r="M86" s="183">
        <f t="shared" ref="M86:M87" si="68">L86*J86</f>
        <v>63680</v>
      </c>
      <c r="N86" s="183"/>
      <c r="O86" s="183"/>
      <c r="P86" s="114">
        <f t="shared" ref="P86:P87" si="69">K86+N86</f>
        <v>8</v>
      </c>
      <c r="Q86" s="114">
        <f t="shared" ref="Q86:Q87" si="70">M86+P86</f>
        <v>63688</v>
      </c>
      <c r="R86" s="50"/>
      <c r="S86" s="255"/>
      <c r="T86" s="85">
        <v>75</v>
      </c>
      <c r="U86" s="1585" t="s">
        <v>94</v>
      </c>
      <c r="V86" s="83" t="s">
        <v>49</v>
      </c>
      <c r="W86" s="173">
        <v>2</v>
      </c>
      <c r="X86" s="173">
        <v>2</v>
      </c>
      <c r="Y86" s="174">
        <f t="shared" ref="Y86:Y87" si="71">X86*100/W86</f>
        <v>100</v>
      </c>
      <c r="Z86" s="174">
        <v>2</v>
      </c>
      <c r="AA86" s="176">
        <f t="shared" ref="AA86:AA87" si="72">Z86*X86</f>
        <v>4</v>
      </c>
      <c r="AB86" s="91"/>
      <c r="AC86" s="93">
        <f t="shared" ref="AC86:AD87" si="73">AF86+AH86+AJ86+AL86+AN86+AP86+AR86+AT86+AV86+AX86+AZ86+BB86</f>
        <v>4</v>
      </c>
      <c r="AD86" s="94">
        <f t="shared" si="73"/>
        <v>0</v>
      </c>
      <c r="AE86" s="95">
        <f t="shared" ref="AE86:AE87" si="74">AD86*100/AC86</f>
        <v>0</v>
      </c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>
        <v>2</v>
      </c>
      <c r="AW86" s="174"/>
      <c r="AX86" s="174">
        <v>2</v>
      </c>
      <c r="AY86" s="174"/>
      <c r="AZ86" s="174"/>
      <c r="BA86" s="174"/>
      <c r="BB86" s="91"/>
      <c r="BC86" s="91"/>
      <c r="BD86" s="93">
        <f t="shared" ref="BD86:BD87" si="75">AF86+AH86+AJ86+AL86+AN86+AP86+AR86+AT86+AV86+AX86+AZ86</f>
        <v>4</v>
      </c>
      <c r="BE86" s="93">
        <f t="shared" ref="BE86:BE87" si="76">AG86+AI86+AK86+AM86+AO86+AQ86+AS86+AU86+AW86+AY86+BA86+BC86</f>
        <v>0</v>
      </c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>
        <v>2</v>
      </c>
      <c r="G87" s="173">
        <v>2</v>
      </c>
      <c r="H87" s="174">
        <f t="shared" si="64"/>
        <v>100</v>
      </c>
      <c r="I87" s="174">
        <v>2</v>
      </c>
      <c r="J87" s="176">
        <f t="shared" si="65"/>
        <v>4</v>
      </c>
      <c r="K87" s="183">
        <f t="shared" si="66"/>
        <v>8</v>
      </c>
      <c r="L87" s="183">
        <f t="shared" si="67"/>
        <v>15920</v>
      </c>
      <c r="M87" s="183">
        <f t="shared" si="68"/>
        <v>63680</v>
      </c>
      <c r="N87" s="183"/>
      <c r="O87" s="183"/>
      <c r="P87" s="114">
        <f t="shared" si="69"/>
        <v>8</v>
      </c>
      <c r="Q87" s="114">
        <f t="shared" si="70"/>
        <v>63688</v>
      </c>
      <c r="R87" s="50"/>
      <c r="S87" s="255"/>
      <c r="T87" s="85">
        <v>76</v>
      </c>
      <c r="U87" s="1585"/>
      <c r="V87" s="83" t="s">
        <v>50</v>
      </c>
      <c r="W87" s="173">
        <v>2</v>
      </c>
      <c r="X87" s="173">
        <v>2</v>
      </c>
      <c r="Y87" s="174">
        <f t="shared" si="71"/>
        <v>100</v>
      </c>
      <c r="Z87" s="174">
        <v>2</v>
      </c>
      <c r="AA87" s="176">
        <f t="shared" si="72"/>
        <v>4</v>
      </c>
      <c r="AB87" s="91"/>
      <c r="AC87" s="93">
        <f t="shared" si="73"/>
        <v>4</v>
      </c>
      <c r="AD87" s="94">
        <f t="shared" si="73"/>
        <v>0</v>
      </c>
      <c r="AE87" s="95">
        <f t="shared" si="74"/>
        <v>0</v>
      </c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>
        <v>2</v>
      </c>
      <c r="AW87" s="174"/>
      <c r="AX87" s="174">
        <v>2</v>
      </c>
      <c r="AY87" s="174"/>
      <c r="AZ87" s="174"/>
      <c r="BA87" s="174"/>
      <c r="BB87" s="91"/>
      <c r="BC87" s="91"/>
      <c r="BD87" s="93">
        <f t="shared" si="75"/>
        <v>4</v>
      </c>
      <c r="BE87" s="93">
        <f t="shared" si="76"/>
        <v>0</v>
      </c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255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55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55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55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49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55"/>
      <c r="T92" s="85">
        <v>81</v>
      </c>
      <c r="U92" s="248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49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55"/>
      <c r="T93" s="85">
        <v>82</v>
      </c>
      <c r="U93" s="25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55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55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55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55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49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77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55"/>
      <c r="T99" s="85">
        <v>88</v>
      </c>
      <c r="U99" s="250" t="s">
        <v>102</v>
      </c>
      <c r="V99" s="83" t="s">
        <v>49</v>
      </c>
      <c r="W99" s="173">
        <v>1</v>
      </c>
      <c r="X99" s="173">
        <v>1</v>
      </c>
      <c r="Y99" s="174">
        <f>X99*100/W99</f>
        <v>100</v>
      </c>
      <c r="Z99" s="174">
        <v>1</v>
      </c>
      <c r="AA99" s="176">
        <f>Z99*X99</f>
        <v>1</v>
      </c>
      <c r="AB99" s="91"/>
      <c r="AC99" s="93">
        <f t="shared" ref="AC99:AD101" si="78">AF99+AH99+AJ99+AL99+AN99+AP99+AR99+AT99+AV99+AX99+AZ99+BB99</f>
        <v>1</v>
      </c>
      <c r="AD99" s="94">
        <f t="shared" si="78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/>
      <c r="AW99" s="174"/>
      <c r="AX99" s="174">
        <v>1</v>
      </c>
      <c r="AY99" s="174"/>
      <c r="AZ99" s="174"/>
      <c r="BA99" s="184"/>
      <c r="BB99" s="91"/>
      <c r="BC99" s="79"/>
      <c r="BD99" s="93">
        <f t="shared" si="46"/>
        <v>1</v>
      </c>
      <c r="BE99" s="93">
        <f t="shared" si="47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10</v>
      </c>
      <c r="J100" s="176">
        <f>I100*G100</f>
        <v>10</v>
      </c>
      <c r="K100" s="183">
        <f>J100*B100</f>
        <v>10</v>
      </c>
      <c r="L100" s="183">
        <f t="shared" si="77"/>
        <v>7960</v>
      </c>
      <c r="M100" s="183">
        <f>L100*J100</f>
        <v>79600</v>
      </c>
      <c r="N100" s="183"/>
      <c r="O100" s="183"/>
      <c r="P100" s="114">
        <f>K100+N100</f>
        <v>10</v>
      </c>
      <c r="Q100" s="114">
        <f>M100+P100</f>
        <v>79610</v>
      </c>
      <c r="R100" s="50"/>
      <c r="S100" s="255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f>X100*100/W100</f>
        <v>100</v>
      </c>
      <c r="Z100" s="174">
        <v>10</v>
      </c>
      <c r="AA100" s="176">
        <f>Z100*X100</f>
        <v>10</v>
      </c>
      <c r="AB100" s="91"/>
      <c r="AC100" s="93">
        <f t="shared" si="78"/>
        <v>10</v>
      </c>
      <c r="AD100" s="94">
        <f t="shared" si="78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5</v>
      </c>
      <c r="AU100" s="174"/>
      <c r="AV100" s="174">
        <v>2</v>
      </c>
      <c r="AW100" s="174"/>
      <c r="AX100" s="174">
        <v>2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10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20</v>
      </c>
      <c r="J101" s="175">
        <f>I101*G101</f>
        <v>20</v>
      </c>
      <c r="K101" s="183">
        <f>J101*B101</f>
        <v>30</v>
      </c>
      <c r="L101" s="183">
        <f t="shared" si="77"/>
        <v>11940</v>
      </c>
      <c r="M101" s="183">
        <f>L101*J101</f>
        <v>238800</v>
      </c>
      <c r="N101" s="183"/>
      <c r="O101" s="183"/>
      <c r="P101" s="114">
        <f>K101+N101</f>
        <v>30</v>
      </c>
      <c r="Q101" s="114">
        <f>M101+P101</f>
        <v>238830</v>
      </c>
      <c r="R101" s="50"/>
      <c r="S101" s="255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f>X101*100/W101</f>
        <v>100</v>
      </c>
      <c r="Z101" s="174">
        <v>20</v>
      </c>
      <c r="AA101" s="175">
        <f>Z101*X101</f>
        <v>20</v>
      </c>
      <c r="AB101" s="91"/>
      <c r="AC101" s="93">
        <f t="shared" si="78"/>
        <v>20</v>
      </c>
      <c r="AD101" s="94">
        <f t="shared" si="78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10</v>
      </c>
      <c r="AU101" s="174"/>
      <c r="AV101" s="174">
        <v>4</v>
      </c>
      <c r="AW101" s="174"/>
      <c r="AX101" s="174">
        <v>4</v>
      </c>
      <c r="AY101" s="174"/>
      <c r="AZ101" s="174">
        <v>2</v>
      </c>
      <c r="BA101" s="174"/>
      <c r="BB101" s="91"/>
      <c r="BC101" s="79"/>
      <c r="BD101" s="93">
        <f>AF101+AH101+AJ101+AL101+AN101+AP101+AR101+AT101+AV101+AX101+AZ101</f>
        <v>20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49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f>I103*G103</f>
        <v>5</v>
      </c>
      <c r="K103" s="183">
        <f>J103*B103</f>
        <v>40</v>
      </c>
      <c r="L103" s="183">
        <f t="shared" si="49"/>
        <v>63680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255"/>
      <c r="T103" s="85">
        <v>92</v>
      </c>
      <c r="U103" s="248" t="s">
        <v>105</v>
      </c>
      <c r="V103" s="83" t="s">
        <v>106</v>
      </c>
      <c r="W103" s="182">
        <v>1</v>
      </c>
      <c r="X103" s="182">
        <v>1</v>
      </c>
      <c r="Y103" s="174">
        <f>X103*100/W103</f>
        <v>100</v>
      </c>
      <c r="Z103" s="174">
        <v>5</v>
      </c>
      <c r="AA103" s="176">
        <f>Z103*X103</f>
        <v>5</v>
      </c>
      <c r="AB103" s="91"/>
      <c r="AC103" s="93">
        <f t="shared" ref="AC103:AD107" si="79">AF103+AH103+AJ103+AL103+AN103+AP103+AR103+AT103+AV103+AX103+AZ103+BB103</f>
        <v>5</v>
      </c>
      <c r="AD103" s="94">
        <f t="shared" si="79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80">AF103+AH103+AJ103+AL103+AN103+AP103+AR103+AT103+AV103+AX103+AZ103</f>
        <v>5</v>
      </c>
      <c r="BE103" s="93">
        <f t="shared" ref="BE103" si="81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49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f>I104*G104</f>
        <v>5</v>
      </c>
      <c r="K104" s="183">
        <f>J104*B104</f>
        <v>20</v>
      </c>
      <c r="L104" s="183">
        <f t="shared" si="49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255"/>
      <c r="T104" s="85">
        <v>93</v>
      </c>
      <c r="U104" s="250" t="s">
        <v>107</v>
      </c>
      <c r="V104" s="83" t="s">
        <v>106</v>
      </c>
      <c r="W104" s="182">
        <v>1</v>
      </c>
      <c r="X104" s="182">
        <v>1</v>
      </c>
      <c r="Y104" s="174">
        <f>X104*100/W104</f>
        <v>100</v>
      </c>
      <c r="Z104" s="174">
        <v>5</v>
      </c>
      <c r="AA104" s="176">
        <f>Z104*X104</f>
        <v>5</v>
      </c>
      <c r="AB104" s="91"/>
      <c r="AC104" s="93">
        <f t="shared" si="79"/>
        <v>5</v>
      </c>
      <c r="AD104" s="94">
        <f t="shared" si="79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49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20</v>
      </c>
      <c r="J105" s="260">
        <f>I105*G105</f>
        <v>20</v>
      </c>
      <c r="K105" s="183">
        <f>J105*B105</f>
        <v>160</v>
      </c>
      <c r="L105" s="183">
        <f t="shared" si="49"/>
        <v>63680</v>
      </c>
      <c r="M105" s="183">
        <f>L105*J105</f>
        <v>1273600</v>
      </c>
      <c r="N105" s="183"/>
      <c r="O105" s="183"/>
      <c r="P105" s="114">
        <f>K105+N105</f>
        <v>160</v>
      </c>
      <c r="Q105" s="114">
        <f>M105+P105</f>
        <v>1273760</v>
      </c>
      <c r="R105" s="50"/>
      <c r="S105" s="255"/>
      <c r="T105" s="85">
        <v>94</v>
      </c>
      <c r="U105" s="248" t="s">
        <v>108</v>
      </c>
      <c r="V105" s="83" t="s">
        <v>106</v>
      </c>
      <c r="W105" s="182">
        <v>1</v>
      </c>
      <c r="X105" s="182">
        <v>1</v>
      </c>
      <c r="Y105" s="174">
        <f>X105*100/W105</f>
        <v>100</v>
      </c>
      <c r="Z105" s="174">
        <v>20</v>
      </c>
      <c r="AA105" s="260">
        <f>Z105*X105</f>
        <v>20</v>
      </c>
      <c r="AB105" s="91"/>
      <c r="AC105" s="93">
        <f t="shared" si="79"/>
        <v>20</v>
      </c>
      <c r="AD105" s="94">
        <f t="shared" si="79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4</v>
      </c>
      <c r="AS105" s="191"/>
      <c r="AT105" s="174">
        <v>4</v>
      </c>
      <c r="AU105" s="174"/>
      <c r="AV105" s="174">
        <v>4</v>
      </c>
      <c r="AW105" s="174"/>
      <c r="AX105" s="174">
        <v>4</v>
      </c>
      <c r="AY105" s="174"/>
      <c r="AZ105" s="174">
        <v>4</v>
      </c>
      <c r="BA105" s="174"/>
      <c r="BB105" s="91"/>
      <c r="BC105" s="79"/>
      <c r="BD105" s="93">
        <f>AF105+AH105+AJ105+AL105+AN105+AP105+AR105+AT105+AV105+AX105+AZ105</f>
        <v>20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5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260">
        <f>I106*G106</f>
        <v>5</v>
      </c>
      <c r="K106" s="183">
        <f>J106*B106</f>
        <v>40</v>
      </c>
      <c r="L106" s="183">
        <f t="shared" si="49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255"/>
      <c r="T106" s="85">
        <v>95</v>
      </c>
      <c r="U106" s="250" t="s">
        <v>109</v>
      </c>
      <c r="V106" s="83" t="s">
        <v>106</v>
      </c>
      <c r="W106" s="182">
        <v>1</v>
      </c>
      <c r="X106" s="182">
        <v>1</v>
      </c>
      <c r="Y106" s="174">
        <f>X106*100/W106</f>
        <v>100</v>
      </c>
      <c r="Z106" s="174">
        <v>5</v>
      </c>
      <c r="AA106" s="260">
        <f>Z106*X106</f>
        <v>5</v>
      </c>
      <c r="AB106" s="91"/>
      <c r="AC106" s="93">
        <f t="shared" si="79"/>
        <v>5</v>
      </c>
      <c r="AD106" s="94">
        <f t="shared" si="79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5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5</v>
      </c>
      <c r="J107" s="175">
        <f>I107*G107</f>
        <v>5</v>
      </c>
      <c r="K107" s="183">
        <f>J107*B107</f>
        <v>20</v>
      </c>
      <c r="L107" s="183">
        <f t="shared" si="49"/>
        <v>31840</v>
      </c>
      <c r="M107" s="183">
        <f>L107*J107</f>
        <v>159200</v>
      </c>
      <c r="N107" s="183"/>
      <c r="O107" s="183"/>
      <c r="P107" s="114">
        <f>K107+N107</f>
        <v>20</v>
      </c>
      <c r="Q107" s="114">
        <f>M107+P107</f>
        <v>159220</v>
      </c>
      <c r="R107" s="50"/>
      <c r="S107" s="255"/>
      <c r="T107" s="85">
        <v>96</v>
      </c>
      <c r="U107" s="250" t="s">
        <v>110</v>
      </c>
      <c r="V107" s="83" t="s">
        <v>106</v>
      </c>
      <c r="W107" s="182">
        <v>1</v>
      </c>
      <c r="X107" s="182">
        <v>1</v>
      </c>
      <c r="Y107" s="174">
        <f>X107*100/W107</f>
        <v>100</v>
      </c>
      <c r="Z107" s="174">
        <v>5</v>
      </c>
      <c r="AA107" s="175">
        <f>Z107*X107</f>
        <v>5</v>
      </c>
      <c r="AB107" s="91"/>
      <c r="AC107" s="93">
        <f t="shared" si="79"/>
        <v>5</v>
      </c>
      <c r="AD107" s="94">
        <f t="shared" si="79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>
        <v>1</v>
      </c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5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55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55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55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55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55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55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55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55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55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55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55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55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55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55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55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55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55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55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183</v>
      </c>
      <c r="D129" s="150" t="s">
        <v>122</v>
      </c>
      <c r="E129" s="76"/>
      <c r="F129" s="213">
        <f>SUM(F13:F128)</f>
        <v>135</v>
      </c>
      <c r="G129" s="213">
        <f>SUM(G13:G128)</f>
        <v>135</v>
      </c>
      <c r="H129" s="214">
        <f>AVERAGE(H13:H128)</f>
        <v>100</v>
      </c>
      <c r="I129" s="214">
        <f>SUM(I13:I128)</f>
        <v>142</v>
      </c>
      <c r="J129" s="206">
        <f>SUM(J13:J128)</f>
        <v>268</v>
      </c>
      <c r="K129" s="189">
        <f>SUM(K14:K128)</f>
        <v>696.72</v>
      </c>
      <c r="L129" s="189">
        <f t="shared" ref="L129:Q129" si="82">SUM(L14:L128)</f>
        <v>1012114</v>
      </c>
      <c r="M129" s="211">
        <f t="shared" si="82"/>
        <v>5545891.2000000002</v>
      </c>
      <c r="N129" s="211">
        <f t="shared" si="82"/>
        <v>220</v>
      </c>
      <c r="O129" s="189">
        <f t="shared" si="82"/>
        <v>1751200</v>
      </c>
      <c r="P129" s="212">
        <f t="shared" si="82"/>
        <v>916.72</v>
      </c>
      <c r="Q129" s="212">
        <f t="shared" si="82"/>
        <v>5546807.9199999999</v>
      </c>
      <c r="R129" s="4"/>
      <c r="S129" s="255"/>
      <c r="T129" s="85">
        <v>118</v>
      </c>
      <c r="U129" s="199" t="s">
        <v>122</v>
      </c>
      <c r="V129" s="200"/>
      <c r="W129" s="213">
        <f>SUM(W13:W128)</f>
        <v>135</v>
      </c>
      <c r="X129" s="213">
        <f>SUM(X13:X128)</f>
        <v>135</v>
      </c>
      <c r="Y129" s="214">
        <f>AVERAGE(Y13:Y128)</f>
        <v>100</v>
      </c>
      <c r="Z129" s="214">
        <f>SUM(Z13:Z128)</f>
        <v>142</v>
      </c>
      <c r="AA129" s="206">
        <f>SUM(AA13:AA128)</f>
        <v>268</v>
      </c>
      <c r="AB129" s="201"/>
      <c r="AC129" s="201">
        <f>SUM(AC14:AC128)</f>
        <v>268</v>
      </c>
      <c r="AD129" s="202">
        <f>SUM(AD14:AD128)</f>
        <v>0</v>
      </c>
      <c r="AE129" s="203"/>
      <c r="AF129" s="204">
        <f t="shared" ref="AF129:AQ129" si="83">SUM(AF14:AF128)</f>
        <v>0</v>
      </c>
      <c r="AG129" s="204">
        <f t="shared" si="83"/>
        <v>0</v>
      </c>
      <c r="AH129" s="204">
        <f t="shared" si="83"/>
        <v>0</v>
      </c>
      <c r="AI129" s="204">
        <f t="shared" si="83"/>
        <v>0</v>
      </c>
      <c r="AJ129" s="204">
        <f t="shared" si="83"/>
        <v>0</v>
      </c>
      <c r="AK129" s="204">
        <f t="shared" si="83"/>
        <v>0</v>
      </c>
      <c r="AL129" s="204">
        <f t="shared" si="83"/>
        <v>0</v>
      </c>
      <c r="AM129" s="204">
        <f t="shared" si="83"/>
        <v>0</v>
      </c>
      <c r="AN129" s="204">
        <f t="shared" si="83"/>
        <v>0</v>
      </c>
      <c r="AO129" s="204">
        <f t="shared" si="83"/>
        <v>0</v>
      </c>
      <c r="AP129" s="204">
        <f t="shared" si="83"/>
        <v>0</v>
      </c>
      <c r="AQ129" s="205">
        <f t="shared" si="83"/>
        <v>0</v>
      </c>
      <c r="AR129" s="206">
        <f>SUM(AR13:AR128)</f>
        <v>12</v>
      </c>
      <c r="AS129" s="206">
        <v>0</v>
      </c>
      <c r="AT129" s="206">
        <f>SUM(AT15:AT128)</f>
        <v>95</v>
      </c>
      <c r="AU129" s="206">
        <v>0</v>
      </c>
      <c r="AV129" s="206">
        <f>SUM(AV14:AV128)</f>
        <v>102</v>
      </c>
      <c r="AW129" s="206">
        <v>0</v>
      </c>
      <c r="AX129" s="206">
        <f>SUM(AX12:AX128)</f>
        <v>35</v>
      </c>
      <c r="AY129" s="206">
        <v>0</v>
      </c>
      <c r="AZ129" s="207">
        <f>SUM(AZ12:AZ128)</f>
        <v>24</v>
      </c>
      <c r="BA129" s="207">
        <f t="shared" ref="BA129:BE129" si="84">SUM(BA14:BA128)</f>
        <v>0</v>
      </c>
      <c r="BB129" s="207">
        <f t="shared" si="84"/>
        <v>0</v>
      </c>
      <c r="BC129" s="207">
        <f t="shared" si="84"/>
        <v>0</v>
      </c>
      <c r="BD129" s="207">
        <f>SUM(BD14:BD128)</f>
        <v>268</v>
      </c>
      <c r="BE129" s="207">
        <f t="shared" si="84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55"/>
      <c r="T130" s="252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55"/>
      <c r="T131" s="252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K129*7960+2229</f>
        <v>5548120.2000000002</v>
      </c>
      <c r="F132" s="1418"/>
      <c r="G132" s="1418"/>
      <c r="H132" s="18"/>
      <c r="I132" s="18"/>
      <c r="J132" s="18"/>
      <c r="K132" s="1411" t="s">
        <v>125</v>
      </c>
      <c r="L132" s="1411"/>
      <c r="M132" s="253" t="s">
        <v>126</v>
      </c>
      <c r="N132" s="48"/>
      <c r="O132" s="48"/>
      <c r="P132" s="39"/>
      <c r="Q132" s="39"/>
      <c r="R132" s="50"/>
      <c r="S132" s="255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1456680</v>
      </c>
      <c r="F133" s="1418"/>
      <c r="G133" s="1418"/>
      <c r="H133" s="18"/>
      <c r="I133" s="18"/>
      <c r="J133" s="18"/>
      <c r="K133" s="1411" t="s">
        <v>125</v>
      </c>
      <c r="L133" s="1411"/>
      <c r="M133" s="253" t="s">
        <v>129</v>
      </c>
      <c r="N133" s="103"/>
      <c r="O133" s="103"/>
      <c r="P133" s="36"/>
      <c r="Q133" s="36"/>
      <c r="R133" s="50"/>
      <c r="S133" s="255"/>
      <c r="T133" s="252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53" t="s">
        <v>131</v>
      </c>
      <c r="N134" s="104"/>
      <c r="O134" s="104"/>
      <c r="P134" s="36"/>
      <c r="Q134" s="36"/>
      <c r="R134" s="50"/>
      <c r="S134" s="255"/>
      <c r="T134" s="252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55"/>
      <c r="T135" s="252"/>
      <c r="U135" s="252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55"/>
      <c r="T136" s="252"/>
      <c r="U136" s="252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55"/>
      <c r="T137" s="252"/>
      <c r="U137" s="252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55"/>
      <c r="T138" s="252"/>
      <c r="U138" s="252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10914800.199999999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55"/>
      <c r="T139" s="252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57"/>
      <c r="I140" s="40"/>
      <c r="J140" s="257"/>
      <c r="K140" s="1411" t="s">
        <v>125</v>
      </c>
      <c r="L140" s="1411"/>
      <c r="M140" s="258" t="s">
        <v>142</v>
      </c>
      <c r="N140" s="245"/>
      <c r="O140" s="245"/>
      <c r="R140" s="44"/>
      <c r="S140" s="256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56"/>
      <c r="O141" s="256"/>
      <c r="R141" s="44"/>
      <c r="S141" s="256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256"/>
      <c r="O142" s="256"/>
      <c r="R142" s="44"/>
      <c r="S142" s="256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59"/>
      <c r="O143" s="259"/>
      <c r="R143" s="44"/>
      <c r="S143" s="256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59"/>
      <c r="L144" s="24"/>
      <c r="M144" s="25"/>
      <c r="N144" s="259"/>
      <c r="O144" s="259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59"/>
      <c r="O145" s="244"/>
      <c r="P145" s="256"/>
      <c r="Q145" s="256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55"/>
      <c r="Q146" s="255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55"/>
      <c r="Q147" s="255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55"/>
      <c r="Q148" s="255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55"/>
      <c r="Q149" s="255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55"/>
      <c r="Q150" s="255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55"/>
      <c r="Q151" s="255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55"/>
      <c r="Q152" s="255"/>
      <c r="R152" s="45"/>
      <c r="S152" s="255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56"/>
      <c r="Q153" s="256"/>
      <c r="R153" s="44"/>
      <c r="S153" s="256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59"/>
      <c r="L154" s="24"/>
      <c r="M154" s="24"/>
      <c r="N154" s="259"/>
      <c r="O154" s="259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59"/>
      <c r="L155" s="24"/>
      <c r="M155" s="24"/>
      <c r="N155" s="259"/>
      <c r="O155" s="259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59"/>
      <c r="L156" s="24"/>
      <c r="M156" s="24"/>
      <c r="N156" s="259"/>
      <c r="O156" s="259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59"/>
      <c r="L157" s="24"/>
      <c r="M157" s="24"/>
      <c r="N157" s="259"/>
      <c r="O157" s="259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59"/>
      <c r="L158" s="24"/>
      <c r="M158" s="24"/>
      <c r="N158" s="259"/>
      <c r="O158" s="259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59"/>
      <c r="L159" s="24"/>
      <c r="M159" s="24"/>
      <c r="N159" s="259"/>
      <c r="O159" s="259"/>
      <c r="S159" s="41"/>
    </row>
    <row r="160" spans="2:19" ht="15.75" x14ac:dyDescent="0.2">
      <c r="L160" s="24"/>
      <c r="M160" s="24"/>
      <c r="N160" s="259"/>
      <c r="O160" s="259"/>
      <c r="S160" s="41"/>
    </row>
    <row r="161" spans="12:19" ht="15.75" x14ac:dyDescent="0.2">
      <c r="L161" s="24"/>
      <c r="M161" s="24"/>
      <c r="N161" s="259"/>
      <c r="O161" s="259"/>
      <c r="S161" s="41"/>
    </row>
    <row r="162" spans="12:19" ht="15.75" x14ac:dyDescent="0.2">
      <c r="L162" s="24"/>
      <c r="M162" s="24"/>
      <c r="N162" s="259"/>
      <c r="O162" s="259"/>
      <c r="S162" s="41"/>
    </row>
    <row r="163" spans="12:19" ht="15.75" x14ac:dyDescent="0.2">
      <c r="L163" s="24"/>
      <c r="M163" s="24"/>
      <c r="N163" s="259"/>
      <c r="O163" s="259"/>
      <c r="S163" s="41"/>
    </row>
    <row r="164" spans="12:19" ht="15.75" x14ac:dyDescent="0.2">
      <c r="L164" s="24"/>
      <c r="M164" s="30"/>
      <c r="N164" s="259"/>
      <c r="O164" s="259"/>
      <c r="S164" s="41"/>
    </row>
    <row r="165" spans="12:19" ht="15.75" x14ac:dyDescent="0.2">
      <c r="L165" s="24"/>
      <c r="M165" s="24"/>
      <c r="N165" s="259"/>
      <c r="O165" s="259"/>
      <c r="S165" s="41"/>
    </row>
    <row r="166" spans="12:19" ht="15.75" x14ac:dyDescent="0.2">
      <c r="L166" s="30"/>
      <c r="M166" s="30"/>
      <c r="N166" s="259"/>
      <c r="O166" s="259"/>
      <c r="S166" s="41"/>
    </row>
    <row r="167" spans="12:19" ht="15.75" x14ac:dyDescent="0.2">
      <c r="L167" s="24"/>
      <c r="M167" s="24"/>
      <c r="N167" s="259"/>
      <c r="O167" s="259"/>
      <c r="S167" s="41"/>
    </row>
    <row r="168" spans="12:19" ht="15.75" x14ac:dyDescent="0.2">
      <c r="L168" s="24"/>
      <c r="M168" s="24"/>
      <c r="N168" s="259"/>
      <c r="O168" s="259"/>
      <c r="S168" s="41"/>
    </row>
    <row r="169" spans="12:19" ht="15.75" x14ac:dyDescent="0.2">
      <c r="L169" s="24"/>
      <c r="M169" s="24"/>
      <c r="N169" s="259"/>
      <c r="O169" s="259"/>
      <c r="S169" s="41"/>
    </row>
    <row r="170" spans="12:19" ht="15.75" x14ac:dyDescent="0.2">
      <c r="L170" s="24"/>
      <c r="M170" s="24"/>
      <c r="N170" s="259"/>
      <c r="O170" s="259"/>
      <c r="S170" s="41"/>
    </row>
    <row r="171" spans="12:19" ht="15.75" x14ac:dyDescent="0.2">
      <c r="L171" s="24"/>
      <c r="M171" s="24"/>
      <c r="N171" s="259"/>
      <c r="O171" s="259"/>
      <c r="S171" s="41"/>
    </row>
    <row r="172" spans="12:19" ht="15.75" x14ac:dyDescent="0.2">
      <c r="L172" s="24"/>
      <c r="M172" s="24"/>
      <c r="N172" s="259"/>
      <c r="O172" s="259"/>
      <c r="S172" s="41"/>
    </row>
    <row r="173" spans="12:19" ht="15.75" x14ac:dyDescent="0.2">
      <c r="L173" s="24"/>
      <c r="M173" s="24"/>
      <c r="N173" s="259"/>
      <c r="O173" s="259"/>
      <c r="S173" s="41"/>
    </row>
    <row r="174" spans="12:19" ht="15.75" x14ac:dyDescent="0.2">
      <c r="L174" s="24"/>
      <c r="M174" s="24"/>
      <c r="N174" s="259"/>
      <c r="O174" s="259"/>
      <c r="S174" s="41"/>
    </row>
    <row r="175" spans="12:19" ht="15.75" x14ac:dyDescent="0.2">
      <c r="L175" s="24"/>
      <c r="M175" s="24"/>
      <c r="N175" s="259"/>
      <c r="O175" s="259"/>
      <c r="S175" s="41"/>
    </row>
    <row r="176" spans="12:19" ht="15.75" x14ac:dyDescent="0.2">
      <c r="L176" s="24"/>
      <c r="M176" s="24"/>
      <c r="N176" s="259"/>
      <c r="O176" s="259"/>
      <c r="S176" s="41"/>
    </row>
    <row r="177" spans="12:19" ht="15.75" x14ac:dyDescent="0.2">
      <c r="L177" s="24"/>
      <c r="M177" s="24"/>
      <c r="N177" s="259"/>
      <c r="O177" s="259"/>
      <c r="S177" s="41"/>
    </row>
    <row r="178" spans="12:19" ht="15.75" x14ac:dyDescent="0.2">
      <c r="L178" s="24"/>
      <c r="M178" s="24"/>
      <c r="N178" s="259"/>
      <c r="O178" s="259"/>
      <c r="S178" s="41"/>
    </row>
    <row r="179" spans="12:19" ht="15.75" x14ac:dyDescent="0.2">
      <c r="L179" s="24"/>
      <c r="M179" s="24"/>
      <c r="N179" s="259"/>
      <c r="O179" s="259"/>
      <c r="S179" s="41"/>
    </row>
    <row r="180" spans="12:19" ht="15.75" x14ac:dyDescent="0.2">
      <c r="L180" s="24"/>
      <c r="M180" s="24"/>
      <c r="N180" s="259"/>
      <c r="O180" s="259"/>
      <c r="S180" s="41"/>
    </row>
    <row r="181" spans="12:19" ht="15.75" x14ac:dyDescent="0.2">
      <c r="L181" s="24"/>
      <c r="M181" s="24"/>
      <c r="N181" s="259"/>
      <c r="O181" s="259"/>
      <c r="S181" s="41"/>
    </row>
    <row r="182" spans="12:19" ht="15.75" x14ac:dyDescent="0.2">
      <c r="L182" s="24"/>
      <c r="M182" s="24"/>
      <c r="N182" s="259"/>
      <c r="O182" s="259"/>
      <c r="S182" s="41"/>
    </row>
    <row r="183" spans="12:19" ht="15.75" x14ac:dyDescent="0.2">
      <c r="L183" s="24"/>
      <c r="M183" s="24"/>
      <c r="N183" s="259"/>
      <c r="O183" s="259"/>
      <c r="S183" s="41"/>
    </row>
    <row r="184" spans="12:19" ht="15.75" x14ac:dyDescent="0.2">
      <c r="L184" s="24"/>
      <c r="M184" s="24"/>
      <c r="N184" s="259"/>
      <c r="O184" s="259"/>
      <c r="S184" s="41"/>
    </row>
    <row r="185" spans="12:19" ht="15.75" x14ac:dyDescent="0.2">
      <c r="L185" s="24"/>
      <c r="M185" s="24"/>
      <c r="N185" s="259"/>
      <c r="O185" s="259"/>
      <c r="S185" s="41"/>
    </row>
    <row r="186" spans="12:19" ht="15.75" x14ac:dyDescent="0.2">
      <c r="L186" s="24"/>
      <c r="M186" s="24"/>
      <c r="N186" s="259"/>
      <c r="O186" s="259"/>
      <c r="S186" s="41"/>
    </row>
    <row r="187" spans="12:19" ht="15.75" x14ac:dyDescent="0.2">
      <c r="L187" s="24"/>
      <c r="M187" s="24"/>
      <c r="N187" s="259"/>
      <c r="O187" s="259"/>
      <c r="S187" s="41"/>
    </row>
    <row r="188" spans="12:19" ht="15.75" x14ac:dyDescent="0.2">
      <c r="L188" s="24"/>
      <c r="M188" s="24"/>
      <c r="N188" s="259"/>
      <c r="O188" s="259"/>
      <c r="S188" s="41"/>
    </row>
    <row r="189" spans="12:19" ht="15.75" x14ac:dyDescent="0.2">
      <c r="L189" s="24"/>
      <c r="M189" s="24"/>
      <c r="N189" s="259"/>
      <c r="O189" s="259"/>
      <c r="S189" s="41"/>
    </row>
    <row r="190" spans="12:19" ht="15.75" x14ac:dyDescent="0.2">
      <c r="L190" s="24"/>
      <c r="M190" s="24"/>
      <c r="N190" s="259"/>
      <c r="O190" s="259"/>
      <c r="S190" s="41"/>
    </row>
    <row r="191" spans="12:19" ht="15.75" x14ac:dyDescent="0.2">
      <c r="L191" s="24"/>
      <c r="M191" s="24"/>
      <c r="N191" s="259"/>
      <c r="O191" s="259"/>
      <c r="S191" s="41"/>
    </row>
    <row r="192" spans="12:19" ht="15.75" x14ac:dyDescent="0.2">
      <c r="L192" s="24"/>
      <c r="M192" s="24"/>
      <c r="N192" s="259"/>
      <c r="O192" s="259"/>
      <c r="S192" s="41"/>
    </row>
    <row r="193" spans="12:19" ht="15.75" x14ac:dyDescent="0.2">
      <c r="L193" s="24"/>
      <c r="M193" s="24"/>
      <c r="N193" s="259"/>
      <c r="O193" s="259"/>
      <c r="S193" s="41"/>
    </row>
    <row r="194" spans="12:19" ht="15.75" x14ac:dyDescent="0.2">
      <c r="L194" s="24"/>
      <c r="M194" s="24"/>
      <c r="N194" s="259"/>
      <c r="O194" s="259"/>
      <c r="S194" s="41"/>
    </row>
    <row r="195" spans="12:19" ht="15.75" x14ac:dyDescent="0.2">
      <c r="L195" s="24"/>
      <c r="M195" s="24"/>
      <c r="N195" s="259"/>
      <c r="O195" s="259"/>
      <c r="S195" s="41"/>
    </row>
    <row r="196" spans="12:19" ht="15.75" x14ac:dyDescent="0.2">
      <c r="L196" s="24"/>
      <c r="M196" s="24"/>
      <c r="N196" s="259"/>
      <c r="O196" s="259"/>
      <c r="S196" s="41"/>
    </row>
    <row r="197" spans="12:19" ht="15.75" x14ac:dyDescent="0.2">
      <c r="L197" s="24"/>
      <c r="M197" s="24"/>
      <c r="N197" s="259"/>
      <c r="O197" s="259"/>
      <c r="S197" s="41"/>
    </row>
    <row r="198" spans="12:19" ht="15.75" x14ac:dyDescent="0.2">
      <c r="L198" s="24"/>
      <c r="M198" s="24"/>
      <c r="N198" s="259"/>
      <c r="O198" s="259"/>
      <c r="S198" s="41"/>
    </row>
    <row r="199" spans="12:19" ht="15.75" x14ac:dyDescent="0.2">
      <c r="L199" s="24"/>
      <c r="M199" s="24"/>
      <c r="N199" s="259"/>
      <c r="O199" s="259"/>
      <c r="S199" s="41"/>
    </row>
    <row r="200" spans="12:19" ht="15.75" x14ac:dyDescent="0.2">
      <c r="L200" s="24"/>
      <c r="M200" s="24"/>
      <c r="N200" s="259"/>
      <c r="O200" s="259"/>
      <c r="S200" s="41"/>
    </row>
    <row r="201" spans="12:19" ht="15.75" x14ac:dyDescent="0.2">
      <c r="L201" s="24"/>
      <c r="M201" s="24"/>
      <c r="N201" s="259"/>
      <c r="O201" s="259"/>
      <c r="S201" s="41"/>
    </row>
    <row r="202" spans="12:19" ht="15.75" x14ac:dyDescent="0.2">
      <c r="L202" s="24"/>
      <c r="M202" s="24"/>
      <c r="N202" s="259"/>
      <c r="O202" s="259"/>
      <c r="S202" s="41"/>
    </row>
    <row r="203" spans="12:19" ht="15.75" x14ac:dyDescent="0.2">
      <c r="L203" s="24"/>
      <c r="M203" s="24"/>
      <c r="N203" s="259"/>
      <c r="O203" s="259"/>
      <c r="S203" s="41"/>
    </row>
    <row r="204" spans="12:19" ht="15.75" x14ac:dyDescent="0.2">
      <c r="L204" s="24"/>
      <c r="M204" s="24"/>
      <c r="N204" s="259"/>
      <c r="O204" s="259"/>
      <c r="S204" s="41"/>
    </row>
    <row r="205" spans="12:19" ht="15.75" x14ac:dyDescent="0.2">
      <c r="L205" s="24"/>
      <c r="M205" s="24"/>
      <c r="N205" s="259"/>
      <c r="O205" s="259"/>
      <c r="S205" s="41"/>
    </row>
    <row r="206" spans="12:19" ht="15.75" x14ac:dyDescent="0.2">
      <c r="L206" s="24"/>
      <c r="M206" s="24"/>
      <c r="N206" s="259"/>
      <c r="O206" s="259"/>
      <c r="S206" s="41"/>
    </row>
    <row r="207" spans="12:19" ht="15.75" x14ac:dyDescent="0.2">
      <c r="L207" s="24"/>
      <c r="M207" s="24"/>
      <c r="N207" s="259"/>
      <c r="O207" s="259"/>
    </row>
    <row r="208" spans="12:19" ht="15.75" x14ac:dyDescent="0.2">
      <c r="L208" s="24"/>
      <c r="M208" s="24"/>
      <c r="N208" s="259"/>
      <c r="O208" s="259"/>
    </row>
    <row r="209" spans="12:15" ht="15.75" x14ac:dyDescent="0.2">
      <c r="L209" s="24"/>
      <c r="M209" s="24"/>
      <c r="N209" s="259"/>
      <c r="O209" s="259"/>
    </row>
    <row r="210" spans="12:15" ht="15.75" x14ac:dyDescent="0.2">
      <c r="L210" s="24"/>
      <c r="M210" s="24"/>
      <c r="N210" s="259"/>
      <c r="O210" s="259"/>
    </row>
    <row r="211" spans="12:15" ht="15.75" x14ac:dyDescent="0.2">
      <c r="L211" s="24"/>
      <c r="M211" s="24"/>
      <c r="N211" s="259"/>
      <c r="O211" s="259"/>
    </row>
    <row r="212" spans="12:15" ht="15.75" x14ac:dyDescent="0.2">
      <c r="L212" s="24"/>
      <c r="M212" s="24"/>
      <c r="N212" s="259"/>
      <c r="O212" s="259"/>
    </row>
    <row r="213" spans="12:15" ht="15.75" x14ac:dyDescent="0.2">
      <c r="L213" s="24"/>
      <c r="M213" s="24"/>
      <c r="N213" s="259"/>
      <c r="O213" s="259"/>
    </row>
    <row r="214" spans="12:15" ht="15.75" x14ac:dyDescent="0.2">
      <c r="L214" s="24"/>
      <c r="M214" s="24"/>
      <c r="N214" s="259"/>
      <c r="O214" s="259"/>
    </row>
    <row r="215" spans="12:15" ht="15.75" x14ac:dyDescent="0.2">
      <c r="L215" s="24"/>
      <c r="M215" s="24"/>
      <c r="N215" s="259"/>
      <c r="O215" s="259"/>
    </row>
    <row r="216" spans="12:15" ht="15.75" x14ac:dyDescent="0.2">
      <c r="L216" s="24"/>
      <c r="M216" s="24"/>
      <c r="N216" s="259"/>
      <c r="O216" s="259"/>
    </row>
    <row r="217" spans="12:15" ht="15.75" x14ac:dyDescent="0.2">
      <c r="L217" s="24"/>
      <c r="M217" s="24"/>
      <c r="N217" s="259"/>
      <c r="O217" s="259"/>
    </row>
    <row r="218" spans="12:15" ht="15.75" x14ac:dyDescent="0.2">
      <c r="L218" s="24"/>
      <c r="M218" s="24"/>
      <c r="N218" s="259"/>
      <c r="O218" s="259"/>
    </row>
    <row r="219" spans="12:15" ht="15.75" x14ac:dyDescent="0.2">
      <c r="L219" s="24"/>
      <c r="M219" s="24"/>
      <c r="N219" s="259"/>
      <c r="O219" s="259"/>
    </row>
    <row r="220" spans="12:15" ht="15.75" x14ac:dyDescent="0.2">
      <c r="L220" s="24"/>
      <c r="M220" s="24"/>
      <c r="N220" s="259"/>
      <c r="O220" s="259"/>
    </row>
    <row r="221" spans="12:15" ht="15.75" x14ac:dyDescent="0.2">
      <c r="L221" s="24"/>
      <c r="M221" s="24"/>
      <c r="N221" s="259"/>
      <c r="O221" s="259"/>
    </row>
    <row r="222" spans="12:15" ht="15.75" x14ac:dyDescent="0.2">
      <c r="L222" s="24"/>
      <c r="M222" s="24"/>
      <c r="N222" s="259"/>
      <c r="O222" s="259"/>
    </row>
    <row r="223" spans="12:15" ht="15.75" x14ac:dyDescent="0.2">
      <c r="L223" s="24"/>
      <c r="M223" s="24"/>
      <c r="N223" s="259"/>
      <c r="O223" s="259"/>
    </row>
    <row r="224" spans="12:15" ht="15.75" x14ac:dyDescent="0.2">
      <c r="L224" s="24"/>
      <c r="M224" s="24"/>
      <c r="N224" s="259"/>
      <c r="O224" s="259"/>
    </row>
    <row r="225" spans="12:15" ht="15.75" x14ac:dyDescent="0.2">
      <c r="L225" s="24"/>
      <c r="M225" s="24"/>
      <c r="N225" s="259"/>
      <c r="O225" s="259"/>
    </row>
    <row r="226" spans="12:15" ht="15.75" x14ac:dyDescent="0.2">
      <c r="L226" s="24"/>
      <c r="M226" s="24"/>
      <c r="N226" s="259"/>
      <c r="O226" s="259"/>
    </row>
    <row r="227" spans="12:15" ht="15.75" x14ac:dyDescent="0.2">
      <c r="L227" s="24"/>
      <c r="M227" s="24"/>
      <c r="N227" s="259"/>
      <c r="O227" s="259"/>
    </row>
    <row r="228" spans="12:15" ht="15.75" x14ac:dyDescent="0.2">
      <c r="L228" s="24"/>
      <c r="M228" s="24"/>
      <c r="N228" s="259"/>
      <c r="O228" s="259"/>
    </row>
    <row r="229" spans="12:15" ht="15.75" x14ac:dyDescent="0.2">
      <c r="L229" s="24"/>
      <c r="M229" s="24"/>
      <c r="N229" s="259"/>
      <c r="O229" s="259"/>
    </row>
    <row r="230" spans="12:15" ht="15.75" x14ac:dyDescent="0.2">
      <c r="L230" s="24"/>
      <c r="M230" s="24"/>
      <c r="N230" s="259"/>
      <c r="O230" s="259"/>
    </row>
    <row r="231" spans="12:15" ht="15.75" x14ac:dyDescent="0.2">
      <c r="L231" s="24"/>
      <c r="M231" s="24"/>
      <c r="N231" s="259"/>
      <c r="O231" s="259"/>
    </row>
    <row r="232" spans="12:15" ht="15.75" x14ac:dyDescent="0.2">
      <c r="L232" s="24"/>
      <c r="M232" s="24"/>
      <c r="N232" s="259"/>
      <c r="O232" s="259"/>
    </row>
    <row r="233" spans="12:15" ht="15.75" x14ac:dyDescent="0.2">
      <c r="L233" s="24"/>
      <c r="M233" s="24"/>
      <c r="N233" s="259"/>
      <c r="O233" s="259"/>
    </row>
    <row r="234" spans="12:15" ht="15.75" x14ac:dyDescent="0.2">
      <c r="L234" s="24"/>
      <c r="M234" s="24"/>
      <c r="N234" s="259"/>
      <c r="O234" s="259"/>
    </row>
    <row r="235" spans="12:15" ht="15.75" x14ac:dyDescent="0.2">
      <c r="L235" s="24"/>
      <c r="M235" s="24"/>
      <c r="N235" s="259"/>
      <c r="O235" s="259"/>
    </row>
    <row r="236" spans="12:15" ht="15.75" x14ac:dyDescent="0.2">
      <c r="L236" s="24"/>
      <c r="M236" s="24"/>
      <c r="N236" s="259"/>
      <c r="O236" s="259"/>
    </row>
    <row r="237" spans="12:15" ht="15.75" x14ac:dyDescent="0.2">
      <c r="L237" s="24"/>
      <c r="M237" s="24"/>
      <c r="N237" s="259"/>
      <c r="O237" s="259"/>
    </row>
    <row r="238" spans="12:15" ht="15.75" x14ac:dyDescent="0.2">
      <c r="L238" s="24"/>
      <c r="M238" s="24"/>
      <c r="N238" s="259"/>
      <c r="O238" s="259"/>
    </row>
    <row r="239" spans="12:15" ht="15.75" x14ac:dyDescent="0.2">
      <c r="L239" s="24"/>
      <c r="M239" s="24"/>
      <c r="N239" s="259"/>
      <c r="O239" s="259"/>
    </row>
    <row r="240" spans="12:15" ht="15.75" x14ac:dyDescent="0.2">
      <c r="L240" s="24"/>
      <c r="M240" s="24"/>
      <c r="N240" s="259"/>
      <c r="O240" s="259"/>
    </row>
    <row r="241" spans="12:15" ht="15.75" x14ac:dyDescent="0.2">
      <c r="L241" s="24"/>
      <c r="M241" s="24"/>
      <c r="N241" s="259"/>
      <c r="O241" s="259"/>
    </row>
    <row r="242" spans="12:15" ht="15.75" x14ac:dyDescent="0.2">
      <c r="L242" s="24"/>
      <c r="M242" s="24"/>
      <c r="N242" s="259"/>
      <c r="O242" s="259"/>
    </row>
    <row r="243" spans="12:15" ht="15.75" x14ac:dyDescent="0.2">
      <c r="L243" s="24"/>
      <c r="M243" s="24"/>
      <c r="N243" s="259"/>
      <c r="O243" s="259"/>
    </row>
    <row r="244" spans="12:15" ht="15.75" x14ac:dyDescent="0.2">
      <c r="L244" s="24"/>
      <c r="M244" s="24"/>
      <c r="N244" s="259"/>
      <c r="O244" s="259"/>
    </row>
    <row r="245" spans="12:15" ht="15.75" x14ac:dyDescent="0.2">
      <c r="L245" s="24"/>
      <c r="M245" s="24"/>
      <c r="N245" s="259"/>
      <c r="O245" s="259"/>
    </row>
    <row r="246" spans="12:15" ht="15.75" x14ac:dyDescent="0.2">
      <c r="L246" s="24"/>
      <c r="M246" s="24"/>
      <c r="N246" s="259"/>
      <c r="O246" s="259"/>
    </row>
    <row r="247" spans="12:15" ht="15.75" x14ac:dyDescent="0.2">
      <c r="L247" s="24"/>
      <c r="M247" s="24"/>
      <c r="N247" s="259"/>
      <c r="O247" s="259"/>
    </row>
    <row r="248" spans="12:15" ht="15.75" x14ac:dyDescent="0.2">
      <c r="L248" s="24"/>
      <c r="M248" s="24"/>
      <c r="N248" s="259"/>
      <c r="O248" s="259"/>
    </row>
    <row r="249" spans="12:15" ht="15.75" x14ac:dyDescent="0.2">
      <c r="L249" s="24"/>
      <c r="M249" s="24"/>
      <c r="N249" s="259"/>
      <c r="O249" s="259"/>
    </row>
    <row r="250" spans="12:15" ht="15.75" x14ac:dyDescent="0.2">
      <c r="L250" s="24"/>
      <c r="M250" s="24"/>
      <c r="N250" s="259"/>
      <c r="O250" s="259"/>
    </row>
    <row r="251" spans="12:15" ht="15.75" x14ac:dyDescent="0.2">
      <c r="L251" s="24"/>
      <c r="M251" s="24"/>
      <c r="N251" s="259"/>
      <c r="O251" s="259"/>
    </row>
    <row r="252" spans="12:15" ht="15.75" x14ac:dyDescent="0.2">
      <c r="L252" s="24"/>
      <c r="M252" s="24"/>
      <c r="N252" s="259"/>
      <c r="O252" s="259"/>
    </row>
    <row r="253" spans="12:15" ht="15.75" x14ac:dyDescent="0.2">
      <c r="L253" s="24"/>
      <c r="M253" s="24"/>
      <c r="N253" s="259"/>
      <c r="O253" s="259"/>
    </row>
    <row r="254" spans="12:15" ht="15.75" x14ac:dyDescent="0.2">
      <c r="L254" s="24"/>
      <c r="M254" s="24"/>
      <c r="N254" s="259"/>
      <c r="O254" s="259"/>
    </row>
    <row r="255" spans="12:15" x14ac:dyDescent="0.2">
      <c r="L255" s="259"/>
      <c r="M255" s="259"/>
      <c r="N255" s="259"/>
      <c r="O255" s="259"/>
    </row>
    <row r="256" spans="12:15" x14ac:dyDescent="0.2">
      <c r="L256" s="259"/>
      <c r="M256" s="259"/>
      <c r="N256" s="259"/>
      <c r="O256" s="259"/>
    </row>
    <row r="257" spans="12:15" x14ac:dyDescent="0.2">
      <c r="L257" s="259"/>
      <c r="M257" s="259"/>
      <c r="N257" s="259"/>
      <c r="O257" s="259"/>
    </row>
    <row r="258" spans="12:15" x14ac:dyDescent="0.2">
      <c r="L258" s="259"/>
      <c r="M258" s="259"/>
      <c r="N258" s="259"/>
      <c r="O258" s="259"/>
    </row>
    <row r="259" spans="12:15" x14ac:dyDescent="0.2">
      <c r="L259" s="259"/>
      <c r="M259" s="259"/>
      <c r="N259" s="259"/>
      <c r="O259" s="259"/>
    </row>
    <row r="260" spans="12:15" x14ac:dyDescent="0.2">
      <c r="L260" s="259"/>
      <c r="M260" s="259"/>
      <c r="N260" s="259"/>
      <c r="O260" s="259"/>
    </row>
    <row r="261" spans="12:15" x14ac:dyDescent="0.2">
      <c r="L261" s="259"/>
      <c r="M261" s="259"/>
      <c r="N261" s="259"/>
      <c r="O261" s="259"/>
    </row>
    <row r="262" spans="12:15" x14ac:dyDescent="0.2">
      <c r="L262" s="259"/>
      <c r="M262" s="259"/>
      <c r="N262" s="259"/>
      <c r="O262" s="259"/>
    </row>
  </sheetData>
  <mergeCells count="213"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262"/>
  <sheetViews>
    <sheetView topLeftCell="A25" workbookViewId="0">
      <selection activeCell="A55" sqref="A55:A129"/>
    </sheetView>
  </sheetViews>
  <sheetFormatPr baseColWidth="10" defaultColWidth="11.42578125" defaultRowHeight="12.75" x14ac:dyDescent="0.2"/>
  <cols>
    <col min="1" max="1" width="4.140625" style="757" customWidth="1"/>
    <col min="2" max="2" width="5" style="758" customWidth="1"/>
    <col min="3" max="3" width="6.42578125" style="757" customWidth="1"/>
    <col min="4" max="4" width="43" style="760" customWidth="1"/>
    <col min="5" max="5" width="8.28515625" style="535" customWidth="1"/>
    <col min="6" max="6" width="6.140625" style="535" customWidth="1"/>
    <col min="7" max="7" width="6.5703125" style="795" customWidth="1"/>
    <col min="8" max="8" width="8" style="796" customWidth="1"/>
    <col min="9" max="9" width="5" style="797" customWidth="1"/>
    <col min="10" max="10" width="8.140625" style="798" customWidth="1"/>
    <col min="11" max="11" width="8.42578125" style="559" customWidth="1"/>
    <col min="12" max="12" width="12" style="559" customWidth="1"/>
    <col min="13" max="13" width="13.28515625" style="559" customWidth="1"/>
    <col min="14" max="14" width="9.5703125" style="799" customWidth="1"/>
    <col min="15" max="15" width="11" style="559" customWidth="1"/>
    <col min="16" max="16" width="10.5703125" style="559" customWidth="1"/>
    <col min="17" max="17" width="14.5703125" style="559" customWidth="1"/>
    <col min="18" max="18" width="15" style="559" customWidth="1"/>
    <col min="19" max="19" width="2" style="785" customWidth="1"/>
    <col min="20" max="20" width="2.28515625" style="785" customWidth="1"/>
    <col min="21" max="21" width="2.42578125" style="785" customWidth="1"/>
    <col min="22" max="22" width="3" style="535" customWidth="1"/>
    <col min="23" max="23" width="4.140625" style="535" customWidth="1"/>
    <col min="24" max="24" width="32.7109375" style="800" customWidth="1"/>
    <col min="25" max="25" width="9.85546875" style="535" customWidth="1"/>
    <col min="26" max="26" width="6" style="801" customWidth="1"/>
    <col min="27" max="27" width="5.42578125" style="535" customWidth="1"/>
    <col min="28" max="28" width="7.28515625" style="535" customWidth="1"/>
    <col min="29" max="29" width="5.42578125" style="535" customWidth="1"/>
    <col min="30" max="30" width="10.42578125" style="795" customWidth="1"/>
    <col min="31" max="31" width="10.28515625" style="795" customWidth="1"/>
    <col min="32" max="32" width="6" style="795" customWidth="1"/>
    <col min="33" max="33" width="5.7109375" style="795" customWidth="1"/>
    <col min="34" max="34" width="6.7109375" style="795" customWidth="1"/>
    <col min="35" max="35" width="4.140625" style="795" customWidth="1"/>
    <col min="36" max="36" width="3.85546875" style="802" customWidth="1"/>
    <col min="37" max="37" width="4.42578125" style="535" customWidth="1"/>
    <col min="38" max="38" width="3.42578125" style="801" customWidth="1"/>
    <col min="39" max="39" width="4.140625" style="535" customWidth="1"/>
    <col min="40" max="40" width="3" style="801" customWidth="1"/>
    <col min="41" max="41" width="3.85546875" style="535" customWidth="1"/>
    <col min="42" max="42" width="3.28515625" style="801" customWidth="1"/>
    <col min="43" max="43" width="4.42578125" style="535" customWidth="1"/>
    <col min="44" max="44" width="3.42578125" style="801" customWidth="1"/>
    <col min="45" max="45" width="3.85546875" style="535" customWidth="1"/>
    <col min="46" max="46" width="3.42578125" style="801" customWidth="1"/>
    <col min="47" max="16384" width="11.42578125" style="535"/>
  </cols>
  <sheetData>
    <row r="2" spans="1:46" ht="13.5" customHeight="1" x14ac:dyDescent="0.2">
      <c r="A2" s="1656" t="s">
        <v>0</v>
      </c>
      <c r="B2" s="1656"/>
      <c r="C2" s="1656"/>
      <c r="D2" s="1657"/>
      <c r="E2" s="1657"/>
      <c r="F2" s="1657"/>
      <c r="G2" s="1657"/>
      <c r="H2" s="1657"/>
      <c r="I2" s="1657"/>
      <c r="J2" s="1657"/>
      <c r="K2" s="1657"/>
      <c r="L2" s="1657"/>
      <c r="M2" s="1657"/>
      <c r="N2" s="1657"/>
      <c r="O2" s="1657"/>
      <c r="P2" s="1657"/>
      <c r="Q2" s="1657"/>
      <c r="R2" s="1657"/>
      <c r="S2" s="533"/>
      <c r="T2" s="533"/>
      <c r="U2" s="533"/>
      <c r="V2" s="534"/>
      <c r="W2" s="1658" t="s">
        <v>0</v>
      </c>
      <c r="X2" s="1658"/>
      <c r="Y2" s="1658"/>
      <c r="Z2" s="1658"/>
      <c r="AA2" s="1658"/>
      <c r="AB2" s="1658"/>
      <c r="AC2" s="1658"/>
      <c r="AD2" s="1658"/>
      <c r="AE2" s="1658"/>
      <c r="AF2" s="1658"/>
      <c r="AG2" s="1658"/>
      <c r="AH2" s="1658"/>
      <c r="AI2" s="1658"/>
      <c r="AJ2" s="1658"/>
      <c r="AK2" s="1658"/>
      <c r="AL2" s="1658"/>
      <c r="AM2" s="1658"/>
      <c r="AN2" s="1658"/>
      <c r="AO2" s="1658"/>
      <c r="AP2" s="1658"/>
      <c r="AQ2" s="1658"/>
      <c r="AR2" s="1658"/>
      <c r="AS2" s="1658"/>
      <c r="AT2" s="1658"/>
    </row>
    <row r="3" spans="1:46" ht="12" customHeight="1" x14ac:dyDescent="0.2">
      <c r="A3" s="1657" t="s">
        <v>1</v>
      </c>
      <c r="B3" s="1657"/>
      <c r="C3" s="1657"/>
      <c r="D3" s="1657"/>
      <c r="E3" s="1657"/>
      <c r="F3" s="1657"/>
      <c r="G3" s="1657"/>
      <c r="H3" s="1657"/>
      <c r="I3" s="1657"/>
      <c r="J3" s="1657"/>
      <c r="K3" s="1657"/>
      <c r="L3" s="1657"/>
      <c r="M3" s="1657"/>
      <c r="N3" s="1657"/>
      <c r="O3" s="1657"/>
      <c r="P3" s="1657"/>
      <c r="Q3" s="1657"/>
      <c r="R3" s="1657"/>
      <c r="S3" s="533"/>
      <c r="T3" s="533"/>
      <c r="U3" s="533"/>
      <c r="V3" s="534"/>
      <c r="W3" s="1658" t="s">
        <v>1</v>
      </c>
      <c r="X3" s="1658"/>
      <c r="Y3" s="1658"/>
      <c r="Z3" s="1658"/>
      <c r="AA3" s="1658"/>
      <c r="AB3" s="1658"/>
      <c r="AC3" s="1658"/>
      <c r="AD3" s="1658"/>
      <c r="AE3" s="1658"/>
      <c r="AF3" s="1658"/>
      <c r="AG3" s="1658"/>
      <c r="AH3" s="1658"/>
      <c r="AI3" s="1658"/>
      <c r="AJ3" s="1658"/>
      <c r="AK3" s="1658"/>
      <c r="AL3" s="1658"/>
      <c r="AM3" s="1658"/>
      <c r="AN3" s="1658"/>
      <c r="AO3" s="1658"/>
      <c r="AP3" s="1658"/>
      <c r="AQ3" s="1658"/>
      <c r="AR3" s="1658"/>
      <c r="AS3" s="1658"/>
      <c r="AT3" s="1658"/>
    </row>
    <row r="4" spans="1:46" ht="12" customHeight="1" x14ac:dyDescent="0.2">
      <c r="A4" s="1657" t="s">
        <v>223</v>
      </c>
      <c r="B4" s="1657"/>
      <c r="C4" s="1657"/>
      <c r="D4" s="1657"/>
      <c r="E4" s="1657"/>
      <c r="F4" s="1657"/>
      <c r="G4" s="1657"/>
      <c r="H4" s="1657"/>
      <c r="I4" s="1657"/>
      <c r="J4" s="1657"/>
      <c r="K4" s="1657"/>
      <c r="L4" s="1657"/>
      <c r="M4" s="1657"/>
      <c r="N4" s="1657"/>
      <c r="O4" s="1657"/>
      <c r="P4" s="1657"/>
      <c r="Q4" s="1657"/>
      <c r="R4" s="1657"/>
      <c r="S4" s="533"/>
      <c r="T4" s="533"/>
      <c r="U4" s="533"/>
      <c r="V4" s="534"/>
      <c r="W4" s="1658" t="s">
        <v>224</v>
      </c>
      <c r="X4" s="1658"/>
      <c r="Y4" s="1658"/>
      <c r="Z4" s="1658"/>
      <c r="AA4" s="1658"/>
      <c r="AB4" s="1658"/>
      <c r="AC4" s="1658"/>
      <c r="AD4" s="1658"/>
      <c r="AE4" s="1658"/>
      <c r="AF4" s="1658"/>
      <c r="AG4" s="1658"/>
      <c r="AH4" s="1658"/>
      <c r="AI4" s="1658"/>
      <c r="AJ4" s="1658"/>
      <c r="AK4" s="1658"/>
      <c r="AL4" s="1658"/>
      <c r="AM4" s="1658"/>
      <c r="AN4" s="1658"/>
      <c r="AO4" s="1658"/>
      <c r="AP4" s="1658"/>
      <c r="AQ4" s="1658"/>
      <c r="AR4" s="1658"/>
      <c r="AS4" s="1658"/>
      <c r="AT4" s="1658"/>
    </row>
    <row r="5" spans="1:46" ht="9" customHeight="1" x14ac:dyDescent="0.2">
      <c r="A5" s="536"/>
      <c r="B5" s="537"/>
      <c r="C5" s="536"/>
      <c r="D5" s="538"/>
      <c r="E5" s="536"/>
      <c r="F5" s="536"/>
      <c r="G5" s="536"/>
      <c r="H5" s="536"/>
      <c r="I5" s="536"/>
      <c r="J5" s="539"/>
      <c r="K5" s="536"/>
      <c r="L5" s="536"/>
      <c r="M5" s="536"/>
      <c r="N5" s="536"/>
      <c r="O5" s="536"/>
      <c r="P5" s="536"/>
      <c r="Q5" s="536"/>
      <c r="R5" s="536"/>
      <c r="S5" s="533"/>
      <c r="T5" s="533"/>
      <c r="U5" s="533"/>
      <c r="V5" s="534"/>
      <c r="W5" s="540"/>
      <c r="X5" s="540"/>
      <c r="Y5" s="540"/>
      <c r="Z5" s="541"/>
      <c r="AA5" s="540"/>
      <c r="AB5" s="540"/>
      <c r="AC5" s="540"/>
      <c r="AD5" s="540"/>
      <c r="AE5" s="540"/>
      <c r="AF5" s="540"/>
      <c r="AG5" s="540"/>
      <c r="AH5" s="540"/>
      <c r="AI5" s="540"/>
      <c r="AJ5" s="541"/>
      <c r="AK5" s="540"/>
      <c r="AL5" s="541"/>
      <c r="AM5" s="540"/>
      <c r="AN5" s="541"/>
      <c r="AO5" s="540"/>
      <c r="AP5" s="541"/>
      <c r="AQ5" s="540"/>
      <c r="AR5" s="541"/>
      <c r="AS5" s="540"/>
      <c r="AT5" s="541"/>
    </row>
    <row r="6" spans="1:46" ht="12" customHeight="1" x14ac:dyDescent="0.2">
      <c r="A6" s="1659" t="s">
        <v>225</v>
      </c>
      <c r="B6" s="1659"/>
      <c r="C6" s="1659"/>
      <c r="D6" s="1659"/>
      <c r="E6" s="1659"/>
      <c r="F6" s="1659"/>
      <c r="G6" s="1659"/>
      <c r="H6" s="1659"/>
      <c r="I6" s="1659"/>
      <c r="J6" s="1659"/>
      <c r="K6" s="1659"/>
      <c r="L6" s="1659"/>
      <c r="M6" s="1659"/>
      <c r="N6" s="1659"/>
      <c r="O6" s="1659"/>
      <c r="P6" s="1659"/>
      <c r="Q6" s="1659"/>
      <c r="R6" s="1659"/>
      <c r="S6" s="542"/>
      <c r="T6" s="542"/>
      <c r="U6" s="542"/>
      <c r="V6" s="534"/>
      <c r="W6" s="1658" t="s">
        <v>226</v>
      </c>
      <c r="X6" s="1658"/>
      <c r="Y6" s="1658"/>
      <c r="Z6" s="1658"/>
      <c r="AA6" s="1658"/>
      <c r="AB6" s="1658"/>
      <c r="AC6" s="1658"/>
      <c r="AD6" s="1658"/>
      <c r="AE6" s="1658"/>
      <c r="AF6" s="1658"/>
      <c r="AG6" s="1658"/>
      <c r="AH6" s="1658"/>
      <c r="AI6" s="1658"/>
      <c r="AJ6" s="1658"/>
      <c r="AK6" s="1658"/>
      <c r="AL6" s="1658"/>
      <c r="AM6" s="1658"/>
      <c r="AN6" s="1658"/>
      <c r="AO6" s="1658"/>
      <c r="AP6" s="1658"/>
      <c r="AQ6" s="1658"/>
      <c r="AR6" s="1658"/>
      <c r="AS6" s="1658"/>
      <c r="AT6" s="1658"/>
    </row>
    <row r="7" spans="1:46" ht="12" customHeight="1" x14ac:dyDescent="0.2">
      <c r="A7" s="543"/>
      <c r="B7" s="544"/>
      <c r="C7" s="543"/>
      <c r="D7" s="545"/>
      <c r="E7" s="543"/>
      <c r="F7" s="543"/>
      <c r="G7" s="543"/>
      <c r="H7" s="543"/>
      <c r="I7" s="543"/>
      <c r="J7" s="546"/>
      <c r="K7" s="543"/>
      <c r="L7" s="543"/>
      <c r="M7" s="543"/>
      <c r="N7" s="543"/>
      <c r="O7" s="543"/>
      <c r="P7" s="543"/>
      <c r="Q7" s="543"/>
      <c r="R7" s="543"/>
      <c r="S7" s="542"/>
      <c r="T7" s="542"/>
      <c r="U7" s="542"/>
      <c r="V7" s="534"/>
      <c r="W7" s="547"/>
      <c r="X7" s="547"/>
      <c r="Y7" s="547"/>
      <c r="Z7" s="548"/>
      <c r="AA7" s="547"/>
      <c r="AB7" s="547"/>
      <c r="AC7" s="547"/>
      <c r="AD7" s="547"/>
      <c r="AE7" s="547"/>
      <c r="AF7" s="547"/>
      <c r="AG7" s="547"/>
      <c r="AH7" s="547"/>
      <c r="AI7" s="547"/>
      <c r="AJ7" s="548"/>
      <c r="AK7" s="547"/>
      <c r="AL7" s="548"/>
      <c r="AM7" s="547"/>
      <c r="AN7" s="548"/>
      <c r="AO7" s="547"/>
      <c r="AP7" s="548"/>
      <c r="AQ7" s="547"/>
      <c r="AR7" s="548"/>
      <c r="AS7" s="547"/>
      <c r="AT7" s="548"/>
    </row>
    <row r="8" spans="1:46" s="559" customFormat="1" x14ac:dyDescent="0.2">
      <c r="A8" s="549">
        <v>1</v>
      </c>
      <c r="B8" s="549">
        <v>2</v>
      </c>
      <c r="C8" s="550">
        <v>3</v>
      </c>
      <c r="D8" s="551">
        <v>4</v>
      </c>
      <c r="E8" s="549">
        <v>5</v>
      </c>
      <c r="F8" s="549">
        <v>6</v>
      </c>
      <c r="G8" s="549">
        <v>7</v>
      </c>
      <c r="H8" s="550">
        <v>8</v>
      </c>
      <c r="I8" s="550">
        <v>9</v>
      </c>
      <c r="J8" s="549">
        <v>10</v>
      </c>
      <c r="K8" s="549">
        <v>11</v>
      </c>
      <c r="L8" s="549">
        <v>12</v>
      </c>
      <c r="M8" s="549">
        <v>13</v>
      </c>
      <c r="N8" s="552">
        <v>15</v>
      </c>
      <c r="O8" s="549">
        <v>16</v>
      </c>
      <c r="P8" s="549">
        <v>17</v>
      </c>
      <c r="Q8" s="549">
        <v>18</v>
      </c>
      <c r="R8" s="549">
        <v>19</v>
      </c>
      <c r="S8" s="553"/>
      <c r="T8" s="553"/>
      <c r="U8" s="553"/>
      <c r="V8" s="554"/>
      <c r="W8" s="555">
        <v>1</v>
      </c>
      <c r="X8" s="555">
        <v>2</v>
      </c>
      <c r="Y8" s="176">
        <v>3</v>
      </c>
      <c r="Z8" s="555">
        <v>4</v>
      </c>
      <c r="AA8" s="555">
        <v>5</v>
      </c>
      <c r="AB8" s="555">
        <v>6</v>
      </c>
      <c r="AC8" s="555">
        <v>7</v>
      </c>
      <c r="AD8" s="176">
        <v>8</v>
      </c>
      <c r="AE8" s="176">
        <v>9</v>
      </c>
      <c r="AF8" s="555">
        <v>10</v>
      </c>
      <c r="AG8" s="555">
        <v>11</v>
      </c>
      <c r="AH8" s="555">
        <v>12</v>
      </c>
      <c r="AI8" s="556">
        <v>13</v>
      </c>
      <c r="AJ8" s="557">
        <v>14</v>
      </c>
      <c r="AK8" s="556">
        <v>15</v>
      </c>
      <c r="AL8" s="558">
        <v>16</v>
      </c>
      <c r="AM8" s="556">
        <v>17</v>
      </c>
      <c r="AN8" s="558">
        <v>18</v>
      </c>
      <c r="AO8" s="556">
        <v>19</v>
      </c>
      <c r="AP8" s="558">
        <v>20</v>
      </c>
      <c r="AQ8" s="556">
        <v>21</v>
      </c>
      <c r="AR8" s="558">
        <v>22</v>
      </c>
      <c r="AS8" s="556">
        <v>23</v>
      </c>
      <c r="AT8" s="558">
        <v>24</v>
      </c>
    </row>
    <row r="9" spans="1:46" ht="20.100000000000001" customHeight="1" x14ac:dyDescent="0.2">
      <c r="A9" s="1660" t="s">
        <v>4</v>
      </c>
      <c r="B9" s="1661" t="s">
        <v>227</v>
      </c>
      <c r="C9" s="1664" t="s">
        <v>228</v>
      </c>
      <c r="D9" s="1667" t="s">
        <v>7</v>
      </c>
      <c r="E9" s="1660" t="s">
        <v>8</v>
      </c>
      <c r="F9" s="1669" t="s">
        <v>229</v>
      </c>
      <c r="G9" s="1660" t="s">
        <v>230</v>
      </c>
      <c r="H9" s="1672" t="s">
        <v>11</v>
      </c>
      <c r="I9" s="1672" t="s">
        <v>231</v>
      </c>
      <c r="J9" s="1672" t="s">
        <v>232</v>
      </c>
      <c r="K9" s="1660" t="s">
        <v>233</v>
      </c>
      <c r="L9" s="1669" t="s">
        <v>234</v>
      </c>
      <c r="M9" s="1660" t="s">
        <v>235</v>
      </c>
      <c r="N9" s="1691" t="s">
        <v>236</v>
      </c>
      <c r="O9" s="1691"/>
      <c r="P9" s="1691"/>
      <c r="Q9" s="1660" t="s">
        <v>237</v>
      </c>
      <c r="R9" s="1660" t="s">
        <v>238</v>
      </c>
      <c r="S9" s="560"/>
      <c r="T9" s="560"/>
      <c r="U9" s="560"/>
      <c r="V9" s="561"/>
      <c r="W9" s="1686" t="s">
        <v>4</v>
      </c>
      <c r="X9" s="1687" t="s">
        <v>7</v>
      </c>
      <c r="Y9" s="1676" t="s">
        <v>8</v>
      </c>
      <c r="Z9" s="1688" t="s">
        <v>239</v>
      </c>
      <c r="AA9" s="1677" t="s">
        <v>240</v>
      </c>
      <c r="AB9" s="1677" t="s">
        <v>11</v>
      </c>
      <c r="AC9" s="1678" t="s">
        <v>21</v>
      </c>
      <c r="AD9" s="1681" t="s">
        <v>241</v>
      </c>
      <c r="AE9" s="1676" t="s">
        <v>242</v>
      </c>
      <c r="AF9" s="1676"/>
      <c r="AG9" s="1676"/>
      <c r="AH9" s="1676"/>
      <c r="AI9" s="1683" t="s">
        <v>31</v>
      </c>
      <c r="AJ9" s="1683"/>
      <c r="AK9" s="1673" t="s">
        <v>32</v>
      </c>
      <c r="AL9" s="1674"/>
      <c r="AM9" s="1673" t="s">
        <v>33</v>
      </c>
      <c r="AN9" s="1674"/>
      <c r="AO9" s="1673" t="s">
        <v>34</v>
      </c>
      <c r="AP9" s="1674"/>
      <c r="AQ9" s="1673" t="s">
        <v>35</v>
      </c>
      <c r="AR9" s="1674"/>
      <c r="AS9" s="1673" t="s">
        <v>36</v>
      </c>
      <c r="AT9" s="1674"/>
    </row>
    <row r="10" spans="1:46" ht="33" customHeight="1" x14ac:dyDescent="0.2">
      <c r="A10" s="1660"/>
      <c r="B10" s="1662"/>
      <c r="C10" s="1665"/>
      <c r="D10" s="1667"/>
      <c r="E10" s="1668"/>
      <c r="F10" s="1670"/>
      <c r="G10" s="1660"/>
      <c r="H10" s="1672"/>
      <c r="I10" s="1672"/>
      <c r="J10" s="1696"/>
      <c r="K10" s="1685"/>
      <c r="L10" s="1670"/>
      <c r="M10" s="1660"/>
      <c r="N10" s="1660" t="s">
        <v>243</v>
      </c>
      <c r="O10" s="1660" t="s">
        <v>244</v>
      </c>
      <c r="P10" s="1675" t="s">
        <v>36</v>
      </c>
      <c r="Q10" s="1684"/>
      <c r="R10" s="1685"/>
      <c r="S10" s="562"/>
      <c r="T10" s="562"/>
      <c r="U10" s="562"/>
      <c r="V10" s="561"/>
      <c r="W10" s="1686"/>
      <c r="X10" s="1687"/>
      <c r="Y10" s="1676"/>
      <c r="Z10" s="1689"/>
      <c r="AA10" s="1677"/>
      <c r="AB10" s="1677"/>
      <c r="AC10" s="1679"/>
      <c r="AD10" s="1682"/>
      <c r="AE10" s="563" t="s">
        <v>41</v>
      </c>
      <c r="AF10" s="1676" t="s">
        <v>42</v>
      </c>
      <c r="AG10" s="1676"/>
      <c r="AH10" s="1676"/>
      <c r="AI10" s="564" t="s">
        <v>43</v>
      </c>
      <c r="AJ10" s="565" t="s">
        <v>44</v>
      </c>
      <c r="AK10" s="564" t="s">
        <v>43</v>
      </c>
      <c r="AL10" s="565" t="s">
        <v>44</v>
      </c>
      <c r="AM10" s="564" t="s">
        <v>43</v>
      </c>
      <c r="AN10" s="565" t="s">
        <v>44</v>
      </c>
      <c r="AO10" s="564" t="s">
        <v>43</v>
      </c>
      <c r="AP10" s="565" t="s">
        <v>44</v>
      </c>
      <c r="AQ10" s="564" t="s">
        <v>43</v>
      </c>
      <c r="AR10" s="565" t="s">
        <v>44</v>
      </c>
      <c r="AS10" s="564" t="s">
        <v>43</v>
      </c>
      <c r="AT10" s="565" t="s">
        <v>44</v>
      </c>
    </row>
    <row r="11" spans="1:46" ht="32.25" customHeight="1" x14ac:dyDescent="0.2">
      <c r="A11" s="1660"/>
      <c r="B11" s="1663"/>
      <c r="C11" s="1666"/>
      <c r="D11" s="1667"/>
      <c r="E11" s="1668"/>
      <c r="F11" s="1671"/>
      <c r="G11" s="1660"/>
      <c r="H11" s="1672"/>
      <c r="I11" s="1672"/>
      <c r="J11" s="1696"/>
      <c r="K11" s="1685"/>
      <c r="L11" s="1671"/>
      <c r="M11" s="1660"/>
      <c r="N11" s="1660"/>
      <c r="O11" s="1660"/>
      <c r="P11" s="1675"/>
      <c r="Q11" s="1684"/>
      <c r="R11" s="1685"/>
      <c r="S11" s="562"/>
      <c r="T11" s="562"/>
      <c r="U11" s="562"/>
      <c r="V11" s="561"/>
      <c r="W11" s="1686"/>
      <c r="X11" s="1687"/>
      <c r="Y11" s="1676"/>
      <c r="Z11" s="1690"/>
      <c r="AA11" s="1677"/>
      <c r="AB11" s="1677"/>
      <c r="AC11" s="1680"/>
      <c r="AD11" s="1682"/>
      <c r="AE11" s="563" t="s">
        <v>45</v>
      </c>
      <c r="AF11" s="566" t="s">
        <v>43</v>
      </c>
      <c r="AG11" s="566" t="s">
        <v>44</v>
      </c>
      <c r="AH11" s="563" t="s">
        <v>45</v>
      </c>
      <c r="AI11" s="567"/>
      <c r="AJ11" s="568"/>
      <c r="AK11" s="178"/>
      <c r="AL11" s="569"/>
      <c r="AM11" s="178"/>
      <c r="AN11" s="569"/>
      <c r="AO11" s="178"/>
      <c r="AP11" s="569"/>
      <c r="AQ11" s="178"/>
      <c r="AR11" s="569"/>
      <c r="AS11" s="178">
        <f>+SUM(AI11+AK11+AM11+AO11+AQ11)</f>
        <v>0</v>
      </c>
      <c r="AT11" s="569">
        <f>+AJ11+AL11+AN11+AP11+AR11</f>
        <v>0</v>
      </c>
    </row>
    <row r="12" spans="1:46" ht="12" customHeight="1" x14ac:dyDescent="0.2">
      <c r="A12" s="570">
        <v>1</v>
      </c>
      <c r="B12" s="571"/>
      <c r="C12" s="572"/>
      <c r="D12" s="573" t="s">
        <v>46</v>
      </c>
      <c r="E12" s="574"/>
      <c r="F12" s="574"/>
      <c r="G12" s="574"/>
      <c r="H12" s="575"/>
      <c r="I12" s="575"/>
      <c r="J12" s="575"/>
      <c r="K12" s="576"/>
      <c r="L12" s="576"/>
      <c r="M12" s="576"/>
      <c r="N12" s="577"/>
      <c r="O12" s="576"/>
      <c r="P12" s="576"/>
      <c r="Q12" s="576"/>
      <c r="R12" s="576"/>
      <c r="S12" s="578"/>
      <c r="T12" s="578"/>
      <c r="U12" s="578"/>
      <c r="V12" s="534"/>
      <c r="W12" s="173">
        <v>1</v>
      </c>
      <c r="X12" s="579" t="s">
        <v>46</v>
      </c>
      <c r="Y12" s="580"/>
      <c r="Z12" s="581"/>
      <c r="AA12" s="582"/>
      <c r="AB12" s="582"/>
      <c r="AC12" s="582"/>
      <c r="AD12" s="582"/>
      <c r="AE12" s="583"/>
      <c r="AF12" s="584"/>
      <c r="AG12" s="584"/>
      <c r="AH12" s="583"/>
      <c r="AI12" s="585"/>
      <c r="AJ12" s="586"/>
      <c r="AK12" s="174"/>
      <c r="AL12" s="587"/>
      <c r="AM12" s="174"/>
      <c r="AN12" s="587"/>
      <c r="AO12" s="174"/>
      <c r="AP12" s="587"/>
      <c r="AQ12" s="174"/>
      <c r="AR12" s="587"/>
      <c r="AS12" s="174"/>
      <c r="AT12" s="587"/>
    </row>
    <row r="13" spans="1:46" ht="39" customHeight="1" x14ac:dyDescent="0.2">
      <c r="A13" s="570">
        <v>2</v>
      </c>
      <c r="B13" s="571"/>
      <c r="C13" s="588"/>
      <c r="D13" s="589" t="s">
        <v>47</v>
      </c>
      <c r="E13" s="590"/>
      <c r="F13" s="590"/>
      <c r="G13" s="590"/>
      <c r="H13" s="591"/>
      <c r="I13" s="591"/>
      <c r="J13" s="591"/>
      <c r="K13" s="592"/>
      <c r="L13" s="592"/>
      <c r="M13" s="592"/>
      <c r="N13" s="592"/>
      <c r="O13" s="592"/>
      <c r="P13" s="592"/>
      <c r="Q13" s="592"/>
      <c r="R13" s="592"/>
      <c r="S13" s="578"/>
      <c r="T13" s="578"/>
      <c r="U13" s="578"/>
      <c r="V13" s="534"/>
      <c r="W13" s="173">
        <v>2</v>
      </c>
      <c r="X13" s="593" t="s">
        <v>47</v>
      </c>
      <c r="Y13" s="594"/>
      <c r="Z13" s="595"/>
      <c r="AA13" s="596"/>
      <c r="AB13" s="596"/>
      <c r="AC13" s="596"/>
      <c r="AD13" s="179"/>
      <c r="AE13" s="567"/>
      <c r="AF13" s="597"/>
      <c r="AG13" s="597"/>
      <c r="AH13" s="567"/>
      <c r="AI13" s="598"/>
      <c r="AJ13" s="599"/>
      <c r="AK13" s="178"/>
      <c r="AL13" s="569"/>
      <c r="AM13" s="178"/>
      <c r="AN13" s="569"/>
      <c r="AO13" s="178"/>
      <c r="AP13" s="569"/>
      <c r="AQ13" s="178"/>
      <c r="AR13" s="569"/>
      <c r="AS13" s="178"/>
      <c r="AT13" s="569"/>
    </row>
    <row r="14" spans="1:46" ht="16.5" customHeight="1" x14ac:dyDescent="0.2">
      <c r="A14" s="570">
        <v>3</v>
      </c>
      <c r="B14" s="576">
        <v>8</v>
      </c>
      <c r="C14" s="600"/>
      <c r="D14" s="1692" t="s">
        <v>48</v>
      </c>
      <c r="E14" s="601" t="s">
        <v>245</v>
      </c>
      <c r="F14" s="602">
        <v>1</v>
      </c>
      <c r="G14" s="603">
        <v>1</v>
      </c>
      <c r="H14" s="604">
        <f>G14*100/F14</f>
        <v>100</v>
      </c>
      <c r="I14" s="588">
        <v>4</v>
      </c>
      <c r="J14" s="605">
        <f>+I14*G14</f>
        <v>4</v>
      </c>
      <c r="K14" s="605">
        <f>J14*B14</f>
        <v>32</v>
      </c>
      <c r="L14" s="606">
        <f>B14*7960</f>
        <v>63680</v>
      </c>
      <c r="M14" s="606">
        <f>K14*7960</f>
        <v>254720</v>
      </c>
      <c r="N14" s="607"/>
      <c r="O14" s="608">
        <f>+N14*J14</f>
        <v>0</v>
      </c>
      <c r="P14" s="609">
        <f t="shared" ref="P14:P33" si="0">SUM(N14:O14)</f>
        <v>0</v>
      </c>
      <c r="Q14" s="609">
        <f t="shared" ref="Q14:Q33" si="1">M14+O14</f>
        <v>254720</v>
      </c>
      <c r="R14" s="609">
        <f t="shared" ref="R14:R33" si="2">M14+P14</f>
        <v>254720</v>
      </c>
      <c r="S14" s="610"/>
      <c r="T14" s="611"/>
      <c r="U14" s="611"/>
      <c r="V14" s="612"/>
      <c r="W14" s="173">
        <v>3</v>
      </c>
      <c r="X14" s="1693" t="s">
        <v>48</v>
      </c>
      <c r="Y14" s="613" t="s">
        <v>245</v>
      </c>
      <c r="Z14" s="602">
        <f t="shared" ref="Z14:AD29" si="3">+F14</f>
        <v>1</v>
      </c>
      <c r="AA14" s="603">
        <f t="shared" si="3"/>
        <v>1</v>
      </c>
      <c r="AB14" s="604">
        <f t="shared" si="3"/>
        <v>100</v>
      </c>
      <c r="AC14" s="588">
        <f t="shared" si="3"/>
        <v>4</v>
      </c>
      <c r="AD14" s="605">
        <f t="shared" si="3"/>
        <v>4</v>
      </c>
      <c r="AE14" s="614" t="e">
        <f t="shared" ref="AE14:AE33" si="4">AJ14*100/AI14</f>
        <v>#DIV/0!</v>
      </c>
      <c r="AF14" s="174">
        <f>AI14+AK14+AM14+AO14+AQ14+AS14</f>
        <v>4</v>
      </c>
      <c r="AG14" s="174">
        <f>AJ14+AL14+AN14+AP14+AR14+AT14</f>
        <v>0</v>
      </c>
      <c r="AH14" s="615">
        <f t="shared" ref="AH14:AH33" si="5">AG14*100/AF14</f>
        <v>0</v>
      </c>
      <c r="AI14" s="615"/>
      <c r="AJ14" s="616"/>
      <c r="AK14" s="174">
        <v>1</v>
      </c>
      <c r="AL14" s="587"/>
      <c r="AM14" s="174">
        <v>1</v>
      </c>
      <c r="AN14" s="587"/>
      <c r="AO14" s="174">
        <v>2</v>
      </c>
      <c r="AP14" s="587"/>
      <c r="AQ14" s="174"/>
      <c r="AR14" s="587"/>
      <c r="AS14" s="174"/>
      <c r="AT14" s="587"/>
    </row>
    <row r="15" spans="1:46" ht="18" customHeight="1" x14ac:dyDescent="0.2">
      <c r="A15" s="570">
        <v>4</v>
      </c>
      <c r="B15" s="576">
        <v>4</v>
      </c>
      <c r="C15" s="600">
        <v>4</v>
      </c>
      <c r="D15" s="1692"/>
      <c r="E15" s="601" t="s">
        <v>246</v>
      </c>
      <c r="F15" s="602">
        <v>50</v>
      </c>
      <c r="G15" s="603">
        <v>10</v>
      </c>
      <c r="H15" s="604">
        <f t="shared" ref="H15:H29" si="6">G15*100/F15</f>
        <v>20</v>
      </c>
      <c r="I15" s="588">
        <v>1</v>
      </c>
      <c r="J15" s="617">
        <f>+I15*G15</f>
        <v>10</v>
      </c>
      <c r="K15" s="605">
        <f t="shared" ref="K15:K33" si="7">J15*B15</f>
        <v>40</v>
      </c>
      <c r="L15" s="606">
        <f t="shared" ref="L15:L33" si="8">B15*7960</f>
        <v>31840</v>
      </c>
      <c r="M15" s="606">
        <f>K15*7960</f>
        <v>318400</v>
      </c>
      <c r="N15" s="608">
        <f>C15*7960</f>
        <v>31840</v>
      </c>
      <c r="O15" s="608">
        <f>+N15*J15</f>
        <v>318400</v>
      </c>
      <c r="P15" s="609">
        <f t="shared" si="0"/>
        <v>350240</v>
      </c>
      <c r="Q15" s="609">
        <f t="shared" si="1"/>
        <v>636800</v>
      </c>
      <c r="R15" s="609">
        <f t="shared" si="2"/>
        <v>668640</v>
      </c>
      <c r="S15" s="610"/>
      <c r="T15" s="611"/>
      <c r="U15" s="611"/>
      <c r="V15" s="612"/>
      <c r="W15" s="173">
        <v>4</v>
      </c>
      <c r="X15" s="1693"/>
      <c r="Y15" s="613" t="s">
        <v>246</v>
      </c>
      <c r="Z15" s="602">
        <f t="shared" si="3"/>
        <v>50</v>
      </c>
      <c r="AA15" s="603">
        <f t="shared" si="3"/>
        <v>10</v>
      </c>
      <c r="AB15" s="604">
        <f t="shared" si="3"/>
        <v>20</v>
      </c>
      <c r="AC15" s="588">
        <f t="shared" si="3"/>
        <v>1</v>
      </c>
      <c r="AD15" s="617">
        <f t="shared" si="3"/>
        <v>10</v>
      </c>
      <c r="AE15" s="614">
        <f>AJ15*100/AI15</f>
        <v>0</v>
      </c>
      <c r="AF15" s="174">
        <f t="shared" ref="AF15:AG30" si="9">AI15+AK15+AM15+AO15+AQ15+AS15</f>
        <v>10</v>
      </c>
      <c r="AG15" s="174">
        <f t="shared" si="9"/>
        <v>0</v>
      </c>
      <c r="AH15" s="615">
        <f t="shared" si="5"/>
        <v>0</v>
      </c>
      <c r="AI15" s="615">
        <v>3</v>
      </c>
      <c r="AJ15" s="616"/>
      <c r="AK15" s="174">
        <v>2</v>
      </c>
      <c r="AL15" s="587"/>
      <c r="AM15" s="174">
        <v>2</v>
      </c>
      <c r="AN15" s="587"/>
      <c r="AO15" s="174">
        <v>3</v>
      </c>
      <c r="AP15" s="587"/>
      <c r="AQ15" s="174"/>
      <c r="AR15" s="587"/>
      <c r="AS15" s="174"/>
      <c r="AT15" s="587"/>
    </row>
    <row r="16" spans="1:46" ht="12" customHeight="1" x14ac:dyDescent="0.2">
      <c r="A16" s="570">
        <v>5</v>
      </c>
      <c r="B16" s="576">
        <v>8</v>
      </c>
      <c r="C16" s="572"/>
      <c r="D16" s="1694" t="s">
        <v>51</v>
      </c>
      <c r="E16" s="601" t="s">
        <v>245</v>
      </c>
      <c r="F16" s="602">
        <v>1</v>
      </c>
      <c r="G16" s="603">
        <v>1</v>
      </c>
      <c r="H16" s="604">
        <f t="shared" si="6"/>
        <v>100</v>
      </c>
      <c r="I16" s="588">
        <v>4</v>
      </c>
      <c r="J16" s="618">
        <f>+I16*G16</f>
        <v>4</v>
      </c>
      <c r="K16" s="605">
        <f t="shared" si="7"/>
        <v>32</v>
      </c>
      <c r="L16" s="606">
        <f t="shared" si="8"/>
        <v>63680</v>
      </c>
      <c r="M16" s="606">
        <f>K16*7960</f>
        <v>254720</v>
      </c>
      <c r="N16" s="608"/>
      <c r="O16" s="608">
        <f t="shared" ref="O16:O33" si="10">+N16*J16</f>
        <v>0</v>
      </c>
      <c r="P16" s="609">
        <f t="shared" si="0"/>
        <v>0</v>
      </c>
      <c r="Q16" s="609">
        <f t="shared" si="1"/>
        <v>254720</v>
      </c>
      <c r="R16" s="609">
        <f t="shared" si="2"/>
        <v>254720</v>
      </c>
      <c r="S16" s="610"/>
      <c r="T16" s="611"/>
      <c r="U16" s="611"/>
      <c r="V16" s="612"/>
      <c r="W16" s="173">
        <v>5</v>
      </c>
      <c r="X16" s="1695" t="s">
        <v>51</v>
      </c>
      <c r="Y16" s="613" t="s">
        <v>245</v>
      </c>
      <c r="Z16" s="602">
        <f t="shared" si="3"/>
        <v>1</v>
      </c>
      <c r="AA16" s="603">
        <f t="shared" si="3"/>
        <v>1</v>
      </c>
      <c r="AB16" s="604">
        <f t="shared" si="3"/>
        <v>100</v>
      </c>
      <c r="AC16" s="588">
        <f t="shared" si="3"/>
        <v>4</v>
      </c>
      <c r="AD16" s="605">
        <f t="shared" si="3"/>
        <v>4</v>
      </c>
      <c r="AE16" s="614" t="e">
        <f t="shared" si="4"/>
        <v>#DIV/0!</v>
      </c>
      <c r="AF16" s="174">
        <f t="shared" si="9"/>
        <v>4</v>
      </c>
      <c r="AG16" s="174">
        <f t="shared" si="9"/>
        <v>0</v>
      </c>
      <c r="AH16" s="615">
        <f t="shared" si="5"/>
        <v>0</v>
      </c>
      <c r="AI16" s="615"/>
      <c r="AJ16" s="616"/>
      <c r="AK16" s="174">
        <v>1</v>
      </c>
      <c r="AL16" s="587"/>
      <c r="AM16" s="174">
        <v>1</v>
      </c>
      <c r="AN16" s="587"/>
      <c r="AO16" s="174">
        <v>2</v>
      </c>
      <c r="AP16" s="587"/>
      <c r="AQ16" s="174"/>
      <c r="AR16" s="587"/>
      <c r="AS16" s="174"/>
      <c r="AT16" s="587"/>
    </row>
    <row r="17" spans="1:46" ht="12" customHeight="1" x14ac:dyDescent="0.2">
      <c r="A17" s="570">
        <v>6</v>
      </c>
      <c r="B17" s="576">
        <v>2</v>
      </c>
      <c r="C17" s="572">
        <v>6</v>
      </c>
      <c r="D17" s="1694"/>
      <c r="E17" s="601" t="s">
        <v>246</v>
      </c>
      <c r="F17" s="602">
        <v>50</v>
      </c>
      <c r="G17" s="603">
        <v>3</v>
      </c>
      <c r="H17" s="604">
        <f t="shared" si="6"/>
        <v>6</v>
      </c>
      <c r="I17" s="588">
        <v>1</v>
      </c>
      <c r="J17" s="618">
        <f t="shared" ref="J17:J33" si="11">+I17*G17</f>
        <v>3</v>
      </c>
      <c r="K17" s="605">
        <f t="shared" si="7"/>
        <v>6</v>
      </c>
      <c r="L17" s="606">
        <f t="shared" si="8"/>
        <v>15920</v>
      </c>
      <c r="M17" s="606">
        <f>K17*7960</f>
        <v>47760</v>
      </c>
      <c r="N17" s="608">
        <f>C17*7960</f>
        <v>47760</v>
      </c>
      <c r="O17" s="608">
        <f t="shared" si="10"/>
        <v>143280</v>
      </c>
      <c r="P17" s="609">
        <f t="shared" si="0"/>
        <v>191040</v>
      </c>
      <c r="Q17" s="609">
        <f t="shared" si="1"/>
        <v>191040</v>
      </c>
      <c r="R17" s="609">
        <f t="shared" si="2"/>
        <v>238800</v>
      </c>
      <c r="S17" s="610"/>
      <c r="T17" s="611"/>
      <c r="U17" s="611"/>
      <c r="V17" s="612"/>
      <c r="W17" s="173">
        <v>6</v>
      </c>
      <c r="X17" s="1695"/>
      <c r="Y17" s="613" t="s">
        <v>246</v>
      </c>
      <c r="Z17" s="602">
        <f t="shared" si="3"/>
        <v>50</v>
      </c>
      <c r="AA17" s="603">
        <f t="shared" si="3"/>
        <v>3</v>
      </c>
      <c r="AB17" s="604">
        <f t="shared" si="3"/>
        <v>6</v>
      </c>
      <c r="AC17" s="588">
        <f t="shared" si="3"/>
        <v>1</v>
      </c>
      <c r="AD17" s="618">
        <f t="shared" si="3"/>
        <v>3</v>
      </c>
      <c r="AE17" s="614" t="e">
        <f t="shared" si="4"/>
        <v>#DIV/0!</v>
      </c>
      <c r="AF17" s="174">
        <f t="shared" si="9"/>
        <v>3</v>
      </c>
      <c r="AG17" s="174">
        <f t="shared" si="9"/>
        <v>0</v>
      </c>
      <c r="AH17" s="615">
        <f t="shared" si="5"/>
        <v>0</v>
      </c>
      <c r="AI17" s="615"/>
      <c r="AJ17" s="616"/>
      <c r="AK17" s="174">
        <v>1</v>
      </c>
      <c r="AL17" s="587"/>
      <c r="AM17" s="174">
        <v>1</v>
      </c>
      <c r="AN17" s="587"/>
      <c r="AO17" s="174">
        <v>1</v>
      </c>
      <c r="AP17" s="587"/>
      <c r="AQ17" s="174"/>
      <c r="AR17" s="587"/>
      <c r="AS17" s="174"/>
      <c r="AT17" s="587"/>
    </row>
    <row r="18" spans="1:46" ht="33" customHeight="1" x14ac:dyDescent="0.2">
      <c r="A18" s="570">
        <v>7</v>
      </c>
      <c r="B18" s="576">
        <v>0.6</v>
      </c>
      <c r="C18" s="572"/>
      <c r="D18" s="619" t="s">
        <v>52</v>
      </c>
      <c r="E18" s="601" t="s">
        <v>245</v>
      </c>
      <c r="F18" s="602">
        <v>1</v>
      </c>
      <c r="G18" s="603"/>
      <c r="H18" s="604">
        <f t="shared" si="6"/>
        <v>0</v>
      </c>
      <c r="I18" s="588"/>
      <c r="J18" s="605">
        <f t="shared" si="11"/>
        <v>0</v>
      </c>
      <c r="K18" s="605">
        <f t="shared" si="7"/>
        <v>0</v>
      </c>
      <c r="L18" s="606">
        <f t="shared" si="8"/>
        <v>4776</v>
      </c>
      <c r="M18" s="606">
        <f t="shared" ref="M18:M33" si="12">K18*7960</f>
        <v>0</v>
      </c>
      <c r="N18" s="607"/>
      <c r="O18" s="608">
        <f t="shared" si="10"/>
        <v>0</v>
      </c>
      <c r="P18" s="609">
        <f t="shared" si="0"/>
        <v>0</v>
      </c>
      <c r="Q18" s="609">
        <f t="shared" si="1"/>
        <v>0</v>
      </c>
      <c r="R18" s="609">
        <f t="shared" si="2"/>
        <v>0</v>
      </c>
      <c r="S18" s="610"/>
      <c r="T18" s="611"/>
      <c r="U18" s="611"/>
      <c r="V18" s="612"/>
      <c r="W18" s="173">
        <v>7</v>
      </c>
      <c r="X18" s="620" t="s">
        <v>52</v>
      </c>
      <c r="Y18" s="613" t="s">
        <v>245</v>
      </c>
      <c r="Z18" s="602">
        <f t="shared" si="3"/>
        <v>1</v>
      </c>
      <c r="AA18" s="603">
        <f t="shared" si="3"/>
        <v>0</v>
      </c>
      <c r="AB18" s="604">
        <f t="shared" si="3"/>
        <v>0</v>
      </c>
      <c r="AC18" s="588">
        <f t="shared" si="3"/>
        <v>0</v>
      </c>
      <c r="AD18" s="605">
        <f t="shared" si="3"/>
        <v>0</v>
      </c>
      <c r="AE18" s="614" t="e">
        <f t="shared" si="4"/>
        <v>#DIV/0!</v>
      </c>
      <c r="AF18" s="174">
        <f t="shared" si="9"/>
        <v>0</v>
      </c>
      <c r="AG18" s="174">
        <f t="shared" si="9"/>
        <v>0</v>
      </c>
      <c r="AH18" s="615" t="e">
        <f t="shared" si="5"/>
        <v>#DIV/0!</v>
      </c>
      <c r="AI18" s="615"/>
      <c r="AJ18" s="616"/>
      <c r="AK18" s="174"/>
      <c r="AL18" s="587"/>
      <c r="AM18" s="174"/>
      <c r="AN18" s="587"/>
      <c r="AO18" s="174"/>
      <c r="AP18" s="587"/>
      <c r="AQ18" s="174"/>
      <c r="AR18" s="587"/>
      <c r="AS18" s="174"/>
      <c r="AT18" s="587"/>
    </row>
    <row r="19" spans="1:46" ht="36" customHeight="1" x14ac:dyDescent="0.2">
      <c r="A19" s="570">
        <v>8</v>
      </c>
      <c r="B19" s="576">
        <v>0.84</v>
      </c>
      <c r="C19" s="572"/>
      <c r="D19" s="619" t="s">
        <v>53</v>
      </c>
      <c r="E19" s="601" t="s">
        <v>245</v>
      </c>
      <c r="F19" s="602">
        <v>1</v>
      </c>
      <c r="G19" s="603"/>
      <c r="H19" s="604">
        <f t="shared" si="6"/>
        <v>0</v>
      </c>
      <c r="I19" s="588"/>
      <c r="J19" s="605">
        <f t="shared" si="11"/>
        <v>0</v>
      </c>
      <c r="K19" s="605">
        <f t="shared" si="7"/>
        <v>0</v>
      </c>
      <c r="L19" s="606">
        <f t="shared" si="8"/>
        <v>6686.4</v>
      </c>
      <c r="M19" s="606">
        <f t="shared" si="12"/>
        <v>0</v>
      </c>
      <c r="N19" s="607"/>
      <c r="O19" s="608">
        <f t="shared" si="10"/>
        <v>0</v>
      </c>
      <c r="P19" s="609">
        <f t="shared" si="0"/>
        <v>0</v>
      </c>
      <c r="Q19" s="609">
        <f t="shared" si="1"/>
        <v>0</v>
      </c>
      <c r="R19" s="609">
        <f t="shared" si="2"/>
        <v>0</v>
      </c>
      <c r="S19" s="610"/>
      <c r="T19" s="611"/>
      <c r="U19" s="611"/>
      <c r="V19" s="612"/>
      <c r="W19" s="173">
        <v>8</v>
      </c>
      <c r="X19" s="620" t="s">
        <v>53</v>
      </c>
      <c r="Y19" s="613" t="s">
        <v>245</v>
      </c>
      <c r="Z19" s="602">
        <f t="shared" si="3"/>
        <v>1</v>
      </c>
      <c r="AA19" s="603">
        <f t="shared" si="3"/>
        <v>0</v>
      </c>
      <c r="AB19" s="604">
        <f t="shared" si="3"/>
        <v>0</v>
      </c>
      <c r="AC19" s="588">
        <f t="shared" si="3"/>
        <v>0</v>
      </c>
      <c r="AD19" s="605">
        <f t="shared" si="3"/>
        <v>0</v>
      </c>
      <c r="AE19" s="614" t="e">
        <f t="shared" si="4"/>
        <v>#DIV/0!</v>
      </c>
      <c r="AF19" s="174">
        <f t="shared" si="9"/>
        <v>0</v>
      </c>
      <c r="AG19" s="174">
        <f t="shared" si="9"/>
        <v>0</v>
      </c>
      <c r="AH19" s="615" t="e">
        <f t="shared" si="5"/>
        <v>#DIV/0!</v>
      </c>
      <c r="AI19" s="615"/>
      <c r="AJ19" s="616"/>
      <c r="AK19" s="174"/>
      <c r="AL19" s="587"/>
      <c r="AM19" s="174"/>
      <c r="AN19" s="587"/>
      <c r="AO19" s="174"/>
      <c r="AP19" s="587"/>
      <c r="AQ19" s="174"/>
      <c r="AR19" s="587"/>
      <c r="AS19" s="174"/>
      <c r="AT19" s="587"/>
    </row>
    <row r="20" spans="1:46" ht="46.5" customHeight="1" x14ac:dyDescent="0.2">
      <c r="A20" s="570">
        <v>9</v>
      </c>
      <c r="B20" s="576">
        <v>1.5</v>
      </c>
      <c r="C20" s="572"/>
      <c r="D20" s="619" t="s">
        <v>54</v>
      </c>
      <c r="E20" s="601" t="s">
        <v>246</v>
      </c>
      <c r="F20" s="602">
        <v>1</v>
      </c>
      <c r="G20" s="603"/>
      <c r="H20" s="604">
        <f t="shared" si="6"/>
        <v>0</v>
      </c>
      <c r="I20" s="588"/>
      <c r="J20" s="617">
        <f t="shared" si="11"/>
        <v>0</v>
      </c>
      <c r="K20" s="605">
        <f t="shared" si="7"/>
        <v>0</v>
      </c>
      <c r="L20" s="606">
        <f t="shared" si="8"/>
        <v>11940</v>
      </c>
      <c r="M20" s="606">
        <f t="shared" si="12"/>
        <v>0</v>
      </c>
      <c r="N20" s="608"/>
      <c r="O20" s="608">
        <f t="shared" si="10"/>
        <v>0</v>
      </c>
      <c r="P20" s="609">
        <f t="shared" si="0"/>
        <v>0</v>
      </c>
      <c r="Q20" s="609">
        <f t="shared" si="1"/>
        <v>0</v>
      </c>
      <c r="R20" s="609">
        <f t="shared" si="2"/>
        <v>0</v>
      </c>
      <c r="S20" s="610"/>
      <c r="T20" s="611"/>
      <c r="U20" s="611"/>
      <c r="V20" s="612"/>
      <c r="W20" s="173">
        <v>9</v>
      </c>
      <c r="X20" s="620" t="s">
        <v>54</v>
      </c>
      <c r="Y20" s="613" t="s">
        <v>246</v>
      </c>
      <c r="Z20" s="602">
        <f t="shared" si="3"/>
        <v>1</v>
      </c>
      <c r="AA20" s="603">
        <f t="shared" si="3"/>
        <v>0</v>
      </c>
      <c r="AB20" s="604">
        <f t="shared" si="3"/>
        <v>0</v>
      </c>
      <c r="AC20" s="588">
        <f t="shared" si="3"/>
        <v>0</v>
      </c>
      <c r="AD20" s="617">
        <f t="shared" si="3"/>
        <v>0</v>
      </c>
      <c r="AE20" s="614" t="e">
        <f t="shared" si="4"/>
        <v>#DIV/0!</v>
      </c>
      <c r="AF20" s="174">
        <f t="shared" si="9"/>
        <v>0</v>
      </c>
      <c r="AG20" s="174">
        <f t="shared" si="9"/>
        <v>0</v>
      </c>
      <c r="AH20" s="615" t="e">
        <f t="shared" si="5"/>
        <v>#DIV/0!</v>
      </c>
      <c r="AI20" s="615"/>
      <c r="AJ20" s="616"/>
      <c r="AK20" s="174"/>
      <c r="AL20" s="587"/>
      <c r="AM20" s="174"/>
      <c r="AN20" s="587"/>
      <c r="AO20" s="174"/>
      <c r="AP20" s="587"/>
      <c r="AQ20" s="174"/>
      <c r="AR20" s="587"/>
      <c r="AS20" s="174"/>
      <c r="AT20" s="587"/>
    </row>
    <row r="21" spans="1:46" ht="48.75" customHeight="1" x14ac:dyDescent="0.2">
      <c r="A21" s="570">
        <v>10</v>
      </c>
      <c r="B21" s="576">
        <v>1</v>
      </c>
      <c r="C21" s="572"/>
      <c r="D21" s="619" t="s">
        <v>55</v>
      </c>
      <c r="E21" s="601" t="s">
        <v>246</v>
      </c>
      <c r="F21" s="602">
        <v>50</v>
      </c>
      <c r="G21" s="603"/>
      <c r="H21" s="604">
        <f t="shared" si="6"/>
        <v>0</v>
      </c>
      <c r="I21" s="588"/>
      <c r="J21" s="617">
        <f t="shared" si="11"/>
        <v>0</v>
      </c>
      <c r="K21" s="605">
        <f t="shared" si="7"/>
        <v>0</v>
      </c>
      <c r="L21" s="606">
        <f t="shared" si="8"/>
        <v>7960</v>
      </c>
      <c r="M21" s="606">
        <f t="shared" si="12"/>
        <v>0</v>
      </c>
      <c r="N21" s="608">
        <f>C21*7960</f>
        <v>0</v>
      </c>
      <c r="O21" s="608">
        <f t="shared" si="10"/>
        <v>0</v>
      </c>
      <c r="P21" s="609">
        <f t="shared" si="0"/>
        <v>0</v>
      </c>
      <c r="Q21" s="609">
        <f t="shared" si="1"/>
        <v>0</v>
      </c>
      <c r="R21" s="609">
        <f t="shared" si="2"/>
        <v>0</v>
      </c>
      <c r="S21" s="610"/>
      <c r="T21" s="611"/>
      <c r="U21" s="611"/>
      <c r="V21" s="612"/>
      <c r="W21" s="173">
        <v>10</v>
      </c>
      <c r="X21" s="620" t="s">
        <v>55</v>
      </c>
      <c r="Y21" s="613" t="s">
        <v>246</v>
      </c>
      <c r="Z21" s="602">
        <f t="shared" si="3"/>
        <v>50</v>
      </c>
      <c r="AA21" s="603">
        <f t="shared" si="3"/>
        <v>0</v>
      </c>
      <c r="AB21" s="604">
        <f t="shared" si="3"/>
        <v>0</v>
      </c>
      <c r="AC21" s="588">
        <f t="shared" si="3"/>
        <v>0</v>
      </c>
      <c r="AD21" s="617">
        <f t="shared" si="3"/>
        <v>0</v>
      </c>
      <c r="AE21" s="614" t="e">
        <f t="shared" si="4"/>
        <v>#DIV/0!</v>
      </c>
      <c r="AF21" s="174">
        <f t="shared" si="9"/>
        <v>0</v>
      </c>
      <c r="AG21" s="174">
        <f t="shared" si="9"/>
        <v>0</v>
      </c>
      <c r="AH21" s="615" t="e">
        <f t="shared" si="5"/>
        <v>#DIV/0!</v>
      </c>
      <c r="AI21" s="615"/>
      <c r="AJ21" s="616"/>
      <c r="AK21" s="174"/>
      <c r="AL21" s="587"/>
      <c r="AM21" s="174"/>
      <c r="AN21" s="587"/>
      <c r="AO21" s="174"/>
      <c r="AP21" s="587"/>
      <c r="AQ21" s="174"/>
      <c r="AR21" s="587"/>
      <c r="AS21" s="174"/>
      <c r="AT21" s="587"/>
    </row>
    <row r="22" spans="1:46" ht="12" customHeight="1" x14ac:dyDescent="0.2">
      <c r="A22" s="570">
        <v>11</v>
      </c>
      <c r="B22" s="576">
        <v>4</v>
      </c>
      <c r="C22" s="572"/>
      <c r="D22" s="1692" t="s">
        <v>56</v>
      </c>
      <c r="E22" s="601" t="s">
        <v>247</v>
      </c>
      <c r="F22" s="602">
        <v>1</v>
      </c>
      <c r="G22" s="603">
        <v>1</v>
      </c>
      <c r="H22" s="604">
        <f t="shared" si="6"/>
        <v>100</v>
      </c>
      <c r="I22" s="588">
        <v>4</v>
      </c>
      <c r="J22" s="605">
        <f t="shared" si="11"/>
        <v>4</v>
      </c>
      <c r="K22" s="605">
        <f t="shared" si="7"/>
        <v>16</v>
      </c>
      <c r="L22" s="606">
        <f t="shared" si="8"/>
        <v>31840</v>
      </c>
      <c r="M22" s="606">
        <f t="shared" si="12"/>
        <v>127360</v>
      </c>
      <c r="N22" s="608"/>
      <c r="O22" s="608">
        <f t="shared" si="10"/>
        <v>0</v>
      </c>
      <c r="P22" s="609">
        <f t="shared" si="0"/>
        <v>0</v>
      </c>
      <c r="Q22" s="609">
        <f t="shared" si="1"/>
        <v>127360</v>
      </c>
      <c r="R22" s="609">
        <f t="shared" si="2"/>
        <v>127360</v>
      </c>
      <c r="S22" s="610"/>
      <c r="T22" s="611"/>
      <c r="U22" s="611"/>
      <c r="V22" s="612"/>
      <c r="W22" s="173">
        <v>11</v>
      </c>
      <c r="X22" s="1693" t="s">
        <v>56</v>
      </c>
      <c r="Y22" s="613" t="s">
        <v>247</v>
      </c>
      <c r="Z22" s="602">
        <f t="shared" si="3"/>
        <v>1</v>
      </c>
      <c r="AA22" s="603">
        <f t="shared" si="3"/>
        <v>1</v>
      </c>
      <c r="AB22" s="604">
        <f t="shared" si="3"/>
        <v>100</v>
      </c>
      <c r="AC22" s="588">
        <f t="shared" si="3"/>
        <v>4</v>
      </c>
      <c r="AD22" s="617">
        <f t="shared" si="3"/>
        <v>4</v>
      </c>
      <c r="AE22" s="614" t="e">
        <f t="shared" si="4"/>
        <v>#DIV/0!</v>
      </c>
      <c r="AF22" s="174">
        <f t="shared" si="9"/>
        <v>4</v>
      </c>
      <c r="AG22" s="174">
        <f t="shared" si="9"/>
        <v>0</v>
      </c>
      <c r="AH22" s="615">
        <f t="shared" si="5"/>
        <v>0</v>
      </c>
      <c r="AI22" s="615"/>
      <c r="AJ22" s="616"/>
      <c r="AK22" s="174">
        <v>1</v>
      </c>
      <c r="AL22" s="587"/>
      <c r="AM22" s="174">
        <v>1</v>
      </c>
      <c r="AN22" s="587"/>
      <c r="AO22" s="174">
        <v>2</v>
      </c>
      <c r="AP22" s="587"/>
      <c r="AQ22" s="174"/>
      <c r="AR22" s="587"/>
      <c r="AS22" s="174"/>
      <c r="AT22" s="587"/>
    </row>
    <row r="23" spans="1:46" ht="21" customHeight="1" x14ac:dyDescent="0.2">
      <c r="A23" s="570">
        <v>12</v>
      </c>
      <c r="B23" s="576">
        <v>4</v>
      </c>
      <c r="C23" s="572"/>
      <c r="D23" s="1692"/>
      <c r="E23" s="601" t="s">
        <v>246</v>
      </c>
      <c r="F23" s="602"/>
      <c r="G23" s="603"/>
      <c r="H23" s="604" t="e">
        <f t="shared" si="6"/>
        <v>#DIV/0!</v>
      </c>
      <c r="I23" s="588"/>
      <c r="J23" s="617">
        <f t="shared" si="11"/>
        <v>0</v>
      </c>
      <c r="K23" s="605">
        <f t="shared" si="7"/>
        <v>0</v>
      </c>
      <c r="L23" s="606">
        <f t="shared" si="8"/>
        <v>31840</v>
      </c>
      <c r="M23" s="606">
        <f t="shared" si="12"/>
        <v>0</v>
      </c>
      <c r="N23" s="608"/>
      <c r="O23" s="608">
        <f t="shared" si="10"/>
        <v>0</v>
      </c>
      <c r="P23" s="609">
        <f t="shared" si="0"/>
        <v>0</v>
      </c>
      <c r="Q23" s="609">
        <f t="shared" si="1"/>
        <v>0</v>
      </c>
      <c r="R23" s="609">
        <f t="shared" si="2"/>
        <v>0</v>
      </c>
      <c r="S23" s="610"/>
      <c r="T23" s="611"/>
      <c r="U23" s="611"/>
      <c r="V23" s="612"/>
      <c r="W23" s="173">
        <v>12</v>
      </c>
      <c r="X23" s="1693"/>
      <c r="Y23" s="613" t="s">
        <v>246</v>
      </c>
      <c r="Z23" s="602">
        <f t="shared" si="3"/>
        <v>0</v>
      </c>
      <c r="AA23" s="603">
        <f t="shared" si="3"/>
        <v>0</v>
      </c>
      <c r="AB23" s="604" t="e">
        <f t="shared" si="3"/>
        <v>#DIV/0!</v>
      </c>
      <c r="AC23" s="588">
        <f t="shared" si="3"/>
        <v>0</v>
      </c>
      <c r="AD23" s="617">
        <f t="shared" si="3"/>
        <v>0</v>
      </c>
      <c r="AE23" s="614" t="e">
        <f t="shared" si="4"/>
        <v>#DIV/0!</v>
      </c>
      <c r="AF23" s="174">
        <f t="shared" si="9"/>
        <v>0</v>
      </c>
      <c r="AG23" s="174">
        <f t="shared" si="9"/>
        <v>0</v>
      </c>
      <c r="AH23" s="615" t="e">
        <f t="shared" si="5"/>
        <v>#DIV/0!</v>
      </c>
      <c r="AI23" s="615"/>
      <c r="AJ23" s="616"/>
      <c r="AK23" s="174"/>
      <c r="AL23" s="587"/>
      <c r="AM23" s="174"/>
      <c r="AN23" s="587"/>
      <c r="AO23" s="174"/>
      <c r="AP23" s="587"/>
      <c r="AQ23" s="174"/>
      <c r="AR23" s="587"/>
      <c r="AS23" s="174"/>
      <c r="AT23" s="587"/>
    </row>
    <row r="24" spans="1:46" ht="15" customHeight="1" x14ac:dyDescent="0.2">
      <c r="A24" s="570">
        <v>13</v>
      </c>
      <c r="B24" s="576">
        <v>1</v>
      </c>
      <c r="C24" s="588"/>
      <c r="D24" s="1701" t="s">
        <v>58</v>
      </c>
      <c r="E24" s="601" t="s">
        <v>245</v>
      </c>
      <c r="F24" s="602">
        <v>1</v>
      </c>
      <c r="G24" s="603">
        <v>1</v>
      </c>
      <c r="H24" s="604">
        <f t="shared" si="6"/>
        <v>100</v>
      </c>
      <c r="I24" s="604">
        <v>4</v>
      </c>
      <c r="J24" s="605">
        <f t="shared" si="11"/>
        <v>4</v>
      </c>
      <c r="K24" s="605">
        <f>J24*B24</f>
        <v>4</v>
      </c>
      <c r="L24" s="606">
        <f t="shared" si="8"/>
        <v>7960</v>
      </c>
      <c r="M24" s="606">
        <f t="shared" si="12"/>
        <v>31840</v>
      </c>
      <c r="N24" s="607"/>
      <c r="O24" s="608">
        <f t="shared" si="10"/>
        <v>0</v>
      </c>
      <c r="P24" s="609">
        <f t="shared" si="0"/>
        <v>0</v>
      </c>
      <c r="Q24" s="609">
        <f t="shared" si="1"/>
        <v>31840</v>
      </c>
      <c r="R24" s="609">
        <f t="shared" si="2"/>
        <v>31840</v>
      </c>
      <c r="S24" s="610"/>
      <c r="T24" s="611"/>
      <c r="U24" s="611"/>
      <c r="V24" s="612"/>
      <c r="W24" s="173">
        <v>13</v>
      </c>
      <c r="X24" s="1702" t="s">
        <v>58</v>
      </c>
      <c r="Y24" s="613" t="s">
        <v>245</v>
      </c>
      <c r="Z24" s="602">
        <f t="shared" si="3"/>
        <v>1</v>
      </c>
      <c r="AA24" s="603">
        <f t="shared" si="3"/>
        <v>1</v>
      </c>
      <c r="AB24" s="604">
        <f t="shared" si="3"/>
        <v>100</v>
      </c>
      <c r="AC24" s="588">
        <f t="shared" si="3"/>
        <v>4</v>
      </c>
      <c r="AD24" s="605">
        <f t="shared" si="3"/>
        <v>4</v>
      </c>
      <c r="AE24" s="614" t="e">
        <f t="shared" si="4"/>
        <v>#DIV/0!</v>
      </c>
      <c r="AF24" s="174">
        <f t="shared" si="9"/>
        <v>4</v>
      </c>
      <c r="AG24" s="174">
        <f t="shared" si="9"/>
        <v>0</v>
      </c>
      <c r="AH24" s="615">
        <f t="shared" si="5"/>
        <v>0</v>
      </c>
      <c r="AI24" s="615"/>
      <c r="AJ24" s="616"/>
      <c r="AK24" s="174">
        <v>1</v>
      </c>
      <c r="AL24" s="587"/>
      <c r="AM24" s="174">
        <v>1</v>
      </c>
      <c r="AN24" s="587"/>
      <c r="AO24" s="174">
        <v>2</v>
      </c>
      <c r="AP24" s="587"/>
      <c r="AQ24" s="174"/>
      <c r="AR24" s="587"/>
      <c r="AS24" s="174"/>
      <c r="AT24" s="587"/>
    </row>
    <row r="25" spans="1:46" ht="20.25" customHeight="1" x14ac:dyDescent="0.2">
      <c r="A25" s="570">
        <v>14</v>
      </c>
      <c r="B25" s="576">
        <v>2</v>
      </c>
      <c r="C25" s="588">
        <v>2</v>
      </c>
      <c r="D25" s="1701"/>
      <c r="E25" s="601" t="s">
        <v>246</v>
      </c>
      <c r="F25" s="602">
        <v>50</v>
      </c>
      <c r="G25" s="603">
        <v>3</v>
      </c>
      <c r="H25" s="604">
        <f t="shared" si="6"/>
        <v>6</v>
      </c>
      <c r="I25" s="604">
        <v>1</v>
      </c>
      <c r="J25" s="617">
        <f t="shared" si="11"/>
        <v>3</v>
      </c>
      <c r="K25" s="605">
        <f t="shared" si="7"/>
        <v>6</v>
      </c>
      <c r="L25" s="606">
        <f t="shared" si="8"/>
        <v>15920</v>
      </c>
      <c r="M25" s="606">
        <f t="shared" si="12"/>
        <v>47760</v>
      </c>
      <c r="N25" s="608">
        <f>C25*7960</f>
        <v>15920</v>
      </c>
      <c r="O25" s="608">
        <f t="shared" si="10"/>
        <v>47760</v>
      </c>
      <c r="P25" s="609">
        <f t="shared" si="0"/>
        <v>63680</v>
      </c>
      <c r="Q25" s="609">
        <f t="shared" si="1"/>
        <v>95520</v>
      </c>
      <c r="R25" s="609">
        <f t="shared" si="2"/>
        <v>111440</v>
      </c>
      <c r="S25" s="610"/>
      <c r="T25" s="611"/>
      <c r="U25" s="611"/>
      <c r="V25" s="612"/>
      <c r="W25" s="173">
        <v>14</v>
      </c>
      <c r="X25" s="1702"/>
      <c r="Y25" s="613" t="s">
        <v>246</v>
      </c>
      <c r="Z25" s="602">
        <f t="shared" si="3"/>
        <v>50</v>
      </c>
      <c r="AA25" s="603">
        <f>+G25</f>
        <v>3</v>
      </c>
      <c r="AB25" s="604">
        <f t="shared" si="3"/>
        <v>6</v>
      </c>
      <c r="AC25" s="588">
        <f t="shared" si="3"/>
        <v>1</v>
      </c>
      <c r="AD25" s="617">
        <f t="shared" si="3"/>
        <v>3</v>
      </c>
      <c r="AE25" s="614" t="e">
        <f t="shared" si="4"/>
        <v>#DIV/0!</v>
      </c>
      <c r="AF25" s="174">
        <f t="shared" si="9"/>
        <v>3</v>
      </c>
      <c r="AG25" s="174">
        <f t="shared" si="9"/>
        <v>0</v>
      </c>
      <c r="AH25" s="615">
        <f t="shared" si="5"/>
        <v>0</v>
      </c>
      <c r="AI25" s="615"/>
      <c r="AJ25" s="616"/>
      <c r="AK25" s="174">
        <v>1</v>
      </c>
      <c r="AL25" s="587"/>
      <c r="AM25" s="174">
        <v>1</v>
      </c>
      <c r="AN25" s="587"/>
      <c r="AO25" s="174">
        <v>1</v>
      </c>
      <c r="AP25" s="587"/>
      <c r="AQ25" s="174"/>
      <c r="AR25" s="587"/>
      <c r="AS25" s="174"/>
      <c r="AT25" s="587"/>
    </row>
    <row r="26" spans="1:46" ht="12" customHeight="1" x14ac:dyDescent="0.2">
      <c r="A26" s="570">
        <v>15</v>
      </c>
      <c r="B26" s="576">
        <v>1</v>
      </c>
      <c r="C26" s="572"/>
      <c r="D26" s="1692" t="s">
        <v>59</v>
      </c>
      <c r="E26" s="601" t="s">
        <v>245</v>
      </c>
      <c r="F26" s="602"/>
      <c r="G26" s="603"/>
      <c r="H26" s="604" t="e">
        <f t="shared" si="6"/>
        <v>#DIV/0!</v>
      </c>
      <c r="I26" s="604"/>
      <c r="J26" s="605">
        <f t="shared" si="11"/>
        <v>0</v>
      </c>
      <c r="K26" s="605">
        <f>J26*B26</f>
        <v>0</v>
      </c>
      <c r="L26" s="606">
        <f t="shared" si="8"/>
        <v>7960</v>
      </c>
      <c r="M26" s="606">
        <f t="shared" si="12"/>
        <v>0</v>
      </c>
      <c r="N26" s="607"/>
      <c r="O26" s="608">
        <f t="shared" si="10"/>
        <v>0</v>
      </c>
      <c r="P26" s="609">
        <f t="shared" si="0"/>
        <v>0</v>
      </c>
      <c r="Q26" s="609">
        <f t="shared" si="1"/>
        <v>0</v>
      </c>
      <c r="R26" s="609">
        <f t="shared" si="2"/>
        <v>0</v>
      </c>
      <c r="S26" s="610"/>
      <c r="T26" s="611"/>
      <c r="U26" s="611"/>
      <c r="V26" s="612"/>
      <c r="W26" s="173">
        <v>15</v>
      </c>
      <c r="X26" s="1693" t="s">
        <v>59</v>
      </c>
      <c r="Y26" s="613" t="s">
        <v>245</v>
      </c>
      <c r="Z26" s="602">
        <f t="shared" si="3"/>
        <v>0</v>
      </c>
      <c r="AA26" s="603">
        <f t="shared" si="3"/>
        <v>0</v>
      </c>
      <c r="AB26" s="604" t="e">
        <f t="shared" si="3"/>
        <v>#DIV/0!</v>
      </c>
      <c r="AC26" s="588">
        <f t="shared" si="3"/>
        <v>0</v>
      </c>
      <c r="AD26" s="605">
        <f t="shared" si="3"/>
        <v>0</v>
      </c>
      <c r="AE26" s="614" t="e">
        <f t="shared" si="4"/>
        <v>#DIV/0!</v>
      </c>
      <c r="AF26" s="174">
        <f t="shared" si="9"/>
        <v>0</v>
      </c>
      <c r="AG26" s="174">
        <f t="shared" si="9"/>
        <v>0</v>
      </c>
      <c r="AH26" s="615" t="e">
        <f t="shared" si="5"/>
        <v>#DIV/0!</v>
      </c>
      <c r="AI26" s="615"/>
      <c r="AJ26" s="616"/>
      <c r="AK26" s="174"/>
      <c r="AL26" s="587"/>
      <c r="AM26" s="174"/>
      <c r="AN26" s="587"/>
      <c r="AO26" s="174"/>
      <c r="AP26" s="587"/>
      <c r="AQ26" s="174"/>
      <c r="AR26" s="587"/>
      <c r="AS26" s="174"/>
      <c r="AT26" s="587"/>
    </row>
    <row r="27" spans="1:46" ht="12" customHeight="1" x14ac:dyDescent="0.2">
      <c r="A27" s="570">
        <v>16</v>
      </c>
      <c r="B27" s="576">
        <v>1</v>
      </c>
      <c r="C27" s="572"/>
      <c r="D27" s="1692"/>
      <c r="E27" s="601" t="s">
        <v>246</v>
      </c>
      <c r="F27" s="602"/>
      <c r="G27" s="603"/>
      <c r="H27" s="604" t="e">
        <f t="shared" si="6"/>
        <v>#DIV/0!</v>
      </c>
      <c r="I27" s="604"/>
      <c r="J27" s="617">
        <f t="shared" si="11"/>
        <v>0</v>
      </c>
      <c r="K27" s="605">
        <f t="shared" si="7"/>
        <v>0</v>
      </c>
      <c r="L27" s="606">
        <f t="shared" si="8"/>
        <v>7960</v>
      </c>
      <c r="M27" s="606">
        <f t="shared" si="12"/>
        <v>0</v>
      </c>
      <c r="N27" s="608"/>
      <c r="O27" s="608">
        <f t="shared" si="10"/>
        <v>0</v>
      </c>
      <c r="P27" s="609">
        <f t="shared" si="0"/>
        <v>0</v>
      </c>
      <c r="Q27" s="609">
        <f t="shared" si="1"/>
        <v>0</v>
      </c>
      <c r="R27" s="609">
        <f t="shared" si="2"/>
        <v>0</v>
      </c>
      <c r="S27" s="610"/>
      <c r="T27" s="611"/>
      <c r="U27" s="611"/>
      <c r="V27" s="612"/>
      <c r="W27" s="173">
        <v>16</v>
      </c>
      <c r="X27" s="1693"/>
      <c r="Y27" s="613" t="s">
        <v>246</v>
      </c>
      <c r="Z27" s="602">
        <f t="shared" si="3"/>
        <v>0</v>
      </c>
      <c r="AA27" s="603">
        <f t="shared" si="3"/>
        <v>0</v>
      </c>
      <c r="AB27" s="604" t="e">
        <f t="shared" si="3"/>
        <v>#DIV/0!</v>
      </c>
      <c r="AC27" s="588">
        <f t="shared" si="3"/>
        <v>0</v>
      </c>
      <c r="AD27" s="617">
        <f t="shared" si="3"/>
        <v>0</v>
      </c>
      <c r="AE27" s="614" t="e">
        <f t="shared" si="4"/>
        <v>#DIV/0!</v>
      </c>
      <c r="AF27" s="174">
        <f t="shared" si="9"/>
        <v>0</v>
      </c>
      <c r="AG27" s="174">
        <f t="shared" si="9"/>
        <v>0</v>
      </c>
      <c r="AH27" s="615" t="e">
        <f t="shared" si="5"/>
        <v>#DIV/0!</v>
      </c>
      <c r="AI27" s="615"/>
      <c r="AJ27" s="616"/>
      <c r="AK27" s="174"/>
      <c r="AL27" s="587"/>
      <c r="AM27" s="174"/>
      <c r="AN27" s="587"/>
      <c r="AO27" s="174"/>
      <c r="AP27" s="587"/>
      <c r="AQ27" s="174"/>
      <c r="AR27" s="587"/>
      <c r="AS27" s="174"/>
      <c r="AT27" s="587"/>
    </row>
    <row r="28" spans="1:46" ht="12" customHeight="1" x14ac:dyDescent="0.2">
      <c r="A28" s="570">
        <v>17</v>
      </c>
      <c r="B28" s="576">
        <v>1</v>
      </c>
      <c r="C28" s="572"/>
      <c r="D28" s="1692" t="s">
        <v>60</v>
      </c>
      <c r="E28" s="601" t="s">
        <v>245</v>
      </c>
      <c r="F28" s="602"/>
      <c r="G28" s="603"/>
      <c r="H28" s="604" t="e">
        <f t="shared" si="6"/>
        <v>#DIV/0!</v>
      </c>
      <c r="I28" s="604"/>
      <c r="J28" s="605">
        <f t="shared" si="11"/>
        <v>0</v>
      </c>
      <c r="K28" s="605">
        <f>J28*B28</f>
        <v>0</v>
      </c>
      <c r="L28" s="606">
        <f t="shared" si="8"/>
        <v>7960</v>
      </c>
      <c r="M28" s="606">
        <f t="shared" si="12"/>
        <v>0</v>
      </c>
      <c r="N28" s="607"/>
      <c r="O28" s="608">
        <f t="shared" si="10"/>
        <v>0</v>
      </c>
      <c r="P28" s="609">
        <f t="shared" si="0"/>
        <v>0</v>
      </c>
      <c r="Q28" s="609">
        <f t="shared" si="1"/>
        <v>0</v>
      </c>
      <c r="R28" s="609">
        <f t="shared" si="2"/>
        <v>0</v>
      </c>
      <c r="S28" s="610"/>
      <c r="T28" s="611"/>
      <c r="U28" s="611"/>
      <c r="V28" s="612"/>
      <c r="W28" s="173">
        <v>17</v>
      </c>
      <c r="X28" s="1693" t="s">
        <v>60</v>
      </c>
      <c r="Y28" s="613" t="s">
        <v>245</v>
      </c>
      <c r="Z28" s="602">
        <f t="shared" si="3"/>
        <v>0</v>
      </c>
      <c r="AA28" s="603"/>
      <c r="AB28" s="604"/>
      <c r="AC28" s="588"/>
      <c r="AD28" s="605"/>
      <c r="AE28" s="614" t="e">
        <f t="shared" si="4"/>
        <v>#DIV/0!</v>
      </c>
      <c r="AF28" s="174">
        <f t="shared" si="9"/>
        <v>0</v>
      </c>
      <c r="AG28" s="174">
        <f t="shared" si="9"/>
        <v>0</v>
      </c>
      <c r="AH28" s="615" t="e">
        <f t="shared" si="5"/>
        <v>#DIV/0!</v>
      </c>
      <c r="AI28" s="615"/>
      <c r="AJ28" s="616"/>
      <c r="AK28" s="174"/>
      <c r="AL28" s="587"/>
      <c r="AM28" s="174"/>
      <c r="AN28" s="587"/>
      <c r="AO28" s="174"/>
      <c r="AP28" s="587"/>
      <c r="AQ28" s="174"/>
      <c r="AR28" s="587"/>
      <c r="AS28" s="174"/>
      <c r="AT28" s="587"/>
    </row>
    <row r="29" spans="1:46" ht="12" customHeight="1" x14ac:dyDescent="0.2">
      <c r="A29" s="570">
        <v>18</v>
      </c>
      <c r="B29" s="576">
        <v>1</v>
      </c>
      <c r="C29" s="572"/>
      <c r="D29" s="1692"/>
      <c r="E29" s="601" t="s">
        <v>246</v>
      </c>
      <c r="F29" s="602"/>
      <c r="G29" s="603"/>
      <c r="H29" s="604" t="e">
        <f t="shared" si="6"/>
        <v>#DIV/0!</v>
      </c>
      <c r="I29" s="588"/>
      <c r="J29" s="617">
        <f t="shared" si="11"/>
        <v>0</v>
      </c>
      <c r="K29" s="605">
        <f t="shared" si="7"/>
        <v>0</v>
      </c>
      <c r="L29" s="606">
        <f t="shared" si="8"/>
        <v>7960</v>
      </c>
      <c r="M29" s="606">
        <f t="shared" si="12"/>
        <v>0</v>
      </c>
      <c r="N29" s="608"/>
      <c r="O29" s="608">
        <f t="shared" si="10"/>
        <v>0</v>
      </c>
      <c r="P29" s="609">
        <f t="shared" si="0"/>
        <v>0</v>
      </c>
      <c r="Q29" s="609">
        <f t="shared" si="1"/>
        <v>0</v>
      </c>
      <c r="R29" s="609">
        <f t="shared" si="2"/>
        <v>0</v>
      </c>
      <c r="S29" s="610"/>
      <c r="T29" s="611"/>
      <c r="U29" s="611"/>
      <c r="V29" s="612"/>
      <c r="W29" s="173">
        <v>18</v>
      </c>
      <c r="X29" s="1693"/>
      <c r="Y29" s="613" t="s">
        <v>246</v>
      </c>
      <c r="Z29" s="602">
        <f t="shared" si="3"/>
        <v>0</v>
      </c>
      <c r="AA29" s="603">
        <f t="shared" si="3"/>
        <v>0</v>
      </c>
      <c r="AB29" s="604" t="e">
        <f t="shared" si="3"/>
        <v>#DIV/0!</v>
      </c>
      <c r="AC29" s="588">
        <f t="shared" si="3"/>
        <v>0</v>
      </c>
      <c r="AD29" s="617">
        <f t="shared" si="3"/>
        <v>0</v>
      </c>
      <c r="AE29" s="614" t="e">
        <f t="shared" si="4"/>
        <v>#DIV/0!</v>
      </c>
      <c r="AF29" s="174">
        <f t="shared" si="9"/>
        <v>0</v>
      </c>
      <c r="AG29" s="174">
        <f t="shared" si="9"/>
        <v>0</v>
      </c>
      <c r="AH29" s="615" t="e">
        <f t="shared" si="5"/>
        <v>#DIV/0!</v>
      </c>
      <c r="AI29" s="615"/>
      <c r="AJ29" s="616"/>
      <c r="AK29" s="174"/>
      <c r="AL29" s="587"/>
      <c r="AM29" s="174"/>
      <c r="AN29" s="587"/>
      <c r="AO29" s="174"/>
      <c r="AP29" s="587"/>
      <c r="AQ29" s="174"/>
      <c r="AR29" s="587"/>
      <c r="AS29" s="174"/>
      <c r="AT29" s="587"/>
    </row>
    <row r="30" spans="1:46" ht="12" customHeight="1" x14ac:dyDescent="0.2">
      <c r="A30" s="570">
        <v>19</v>
      </c>
      <c r="B30" s="576">
        <v>1</v>
      </c>
      <c r="C30" s="572"/>
      <c r="D30" s="1692" t="s">
        <v>61</v>
      </c>
      <c r="E30" s="601" t="s">
        <v>245</v>
      </c>
      <c r="F30" s="602"/>
      <c r="G30" s="603"/>
      <c r="H30" s="604" t="e">
        <f>G30*100/F30</f>
        <v>#DIV/0!</v>
      </c>
      <c r="I30" s="604"/>
      <c r="J30" s="605">
        <f t="shared" si="11"/>
        <v>0</v>
      </c>
      <c r="K30" s="605">
        <f>J30*B30</f>
        <v>0</v>
      </c>
      <c r="L30" s="606">
        <f t="shared" si="8"/>
        <v>7960</v>
      </c>
      <c r="M30" s="606">
        <f t="shared" si="12"/>
        <v>0</v>
      </c>
      <c r="N30" s="607"/>
      <c r="O30" s="608">
        <f t="shared" si="10"/>
        <v>0</v>
      </c>
      <c r="P30" s="609">
        <f t="shared" si="0"/>
        <v>0</v>
      </c>
      <c r="Q30" s="609">
        <f t="shared" si="1"/>
        <v>0</v>
      </c>
      <c r="R30" s="609">
        <f t="shared" si="2"/>
        <v>0</v>
      </c>
      <c r="S30" s="610"/>
      <c r="T30" s="611"/>
      <c r="U30" s="611"/>
      <c r="V30" s="612"/>
      <c r="W30" s="173">
        <v>19</v>
      </c>
      <c r="X30" s="1693" t="s">
        <v>61</v>
      </c>
      <c r="Y30" s="613" t="s">
        <v>245</v>
      </c>
      <c r="Z30" s="602">
        <f t="shared" ref="Z30:AD33" si="13">+F30</f>
        <v>0</v>
      </c>
      <c r="AA30" s="603">
        <f t="shared" si="13"/>
        <v>0</v>
      </c>
      <c r="AB30" s="604" t="e">
        <f t="shared" si="13"/>
        <v>#DIV/0!</v>
      </c>
      <c r="AC30" s="588">
        <f t="shared" si="13"/>
        <v>0</v>
      </c>
      <c r="AD30" s="605">
        <f t="shared" si="13"/>
        <v>0</v>
      </c>
      <c r="AE30" s="614" t="e">
        <f t="shared" si="4"/>
        <v>#DIV/0!</v>
      </c>
      <c r="AF30" s="174">
        <f t="shared" si="9"/>
        <v>0</v>
      </c>
      <c r="AG30" s="174">
        <f t="shared" si="9"/>
        <v>0</v>
      </c>
      <c r="AH30" s="615" t="e">
        <f t="shared" si="5"/>
        <v>#DIV/0!</v>
      </c>
      <c r="AI30" s="615"/>
      <c r="AJ30" s="616"/>
      <c r="AK30" s="174"/>
      <c r="AL30" s="587"/>
      <c r="AM30" s="174"/>
      <c r="AN30" s="587"/>
      <c r="AO30" s="174"/>
      <c r="AP30" s="587"/>
      <c r="AQ30" s="174"/>
      <c r="AR30" s="587"/>
      <c r="AS30" s="174"/>
      <c r="AT30" s="587"/>
    </row>
    <row r="31" spans="1:46" ht="12" customHeight="1" x14ac:dyDescent="0.2">
      <c r="A31" s="570">
        <v>20</v>
      </c>
      <c r="B31" s="576">
        <v>1</v>
      </c>
      <c r="C31" s="572"/>
      <c r="D31" s="1692"/>
      <c r="E31" s="601" t="s">
        <v>246</v>
      </c>
      <c r="F31" s="602"/>
      <c r="G31" s="603"/>
      <c r="H31" s="604" t="e">
        <f>G31*100/F31</f>
        <v>#DIV/0!</v>
      </c>
      <c r="I31" s="604"/>
      <c r="J31" s="617">
        <f t="shared" si="11"/>
        <v>0</v>
      </c>
      <c r="K31" s="605">
        <f t="shared" si="7"/>
        <v>0</v>
      </c>
      <c r="L31" s="606">
        <f t="shared" si="8"/>
        <v>7960</v>
      </c>
      <c r="M31" s="606">
        <f t="shared" si="12"/>
        <v>0</v>
      </c>
      <c r="N31" s="608"/>
      <c r="O31" s="608">
        <f t="shared" si="10"/>
        <v>0</v>
      </c>
      <c r="P31" s="609">
        <f t="shared" si="0"/>
        <v>0</v>
      </c>
      <c r="Q31" s="609">
        <f t="shared" si="1"/>
        <v>0</v>
      </c>
      <c r="R31" s="609">
        <f t="shared" si="2"/>
        <v>0</v>
      </c>
      <c r="S31" s="610"/>
      <c r="T31" s="611"/>
      <c r="U31" s="611"/>
      <c r="V31" s="612"/>
      <c r="W31" s="173">
        <v>20</v>
      </c>
      <c r="X31" s="1693"/>
      <c r="Y31" s="613" t="s">
        <v>246</v>
      </c>
      <c r="Z31" s="602">
        <f t="shared" si="13"/>
        <v>0</v>
      </c>
      <c r="AA31" s="603">
        <f t="shared" si="13"/>
        <v>0</v>
      </c>
      <c r="AB31" s="604" t="e">
        <f t="shared" si="13"/>
        <v>#DIV/0!</v>
      </c>
      <c r="AC31" s="588">
        <f t="shared" si="13"/>
        <v>0</v>
      </c>
      <c r="AD31" s="617">
        <f t="shared" si="13"/>
        <v>0</v>
      </c>
      <c r="AE31" s="614" t="e">
        <f t="shared" si="4"/>
        <v>#DIV/0!</v>
      </c>
      <c r="AF31" s="174">
        <f t="shared" ref="AF31:AG33" si="14">AI31+AK31+AM31+AO31+AQ31+AS31</f>
        <v>0</v>
      </c>
      <c r="AG31" s="174">
        <f t="shared" si="14"/>
        <v>0</v>
      </c>
      <c r="AH31" s="615" t="e">
        <f t="shared" si="5"/>
        <v>#DIV/0!</v>
      </c>
      <c r="AI31" s="615"/>
      <c r="AJ31" s="616"/>
      <c r="AK31" s="174"/>
      <c r="AL31" s="587"/>
      <c r="AM31" s="174"/>
      <c r="AN31" s="587"/>
      <c r="AO31" s="174"/>
      <c r="AP31" s="587"/>
      <c r="AQ31" s="174"/>
      <c r="AR31" s="587"/>
      <c r="AS31" s="174"/>
      <c r="AT31" s="587"/>
    </row>
    <row r="32" spans="1:46" ht="12" customHeight="1" x14ac:dyDescent="0.2">
      <c r="A32" s="570">
        <v>21</v>
      </c>
      <c r="B32" s="576">
        <v>1</v>
      </c>
      <c r="C32" s="572"/>
      <c r="D32" s="1692" t="s">
        <v>62</v>
      </c>
      <c r="E32" s="601" t="s">
        <v>245</v>
      </c>
      <c r="F32" s="602"/>
      <c r="G32" s="603"/>
      <c r="H32" s="604" t="e">
        <f>G32*100/F32</f>
        <v>#DIV/0!</v>
      </c>
      <c r="I32" s="604"/>
      <c r="J32" s="605">
        <f t="shared" si="11"/>
        <v>0</v>
      </c>
      <c r="K32" s="605">
        <f>J32*B32</f>
        <v>0</v>
      </c>
      <c r="L32" s="606">
        <f t="shared" si="8"/>
        <v>7960</v>
      </c>
      <c r="M32" s="606">
        <f t="shared" si="12"/>
        <v>0</v>
      </c>
      <c r="N32" s="607"/>
      <c r="O32" s="608">
        <f t="shared" si="10"/>
        <v>0</v>
      </c>
      <c r="P32" s="609">
        <f t="shared" si="0"/>
        <v>0</v>
      </c>
      <c r="Q32" s="609">
        <f t="shared" si="1"/>
        <v>0</v>
      </c>
      <c r="R32" s="609">
        <f t="shared" si="2"/>
        <v>0</v>
      </c>
      <c r="S32" s="610"/>
      <c r="T32" s="611"/>
      <c r="U32" s="611"/>
      <c r="V32" s="612"/>
      <c r="W32" s="173">
        <v>21</v>
      </c>
      <c r="X32" s="1693" t="s">
        <v>62</v>
      </c>
      <c r="Y32" s="613" t="s">
        <v>245</v>
      </c>
      <c r="Z32" s="602">
        <f t="shared" si="13"/>
        <v>0</v>
      </c>
      <c r="AA32" s="603">
        <f t="shared" si="13"/>
        <v>0</v>
      </c>
      <c r="AB32" s="604" t="e">
        <f t="shared" si="13"/>
        <v>#DIV/0!</v>
      </c>
      <c r="AC32" s="588">
        <f t="shared" si="13"/>
        <v>0</v>
      </c>
      <c r="AD32" s="605">
        <f t="shared" si="13"/>
        <v>0</v>
      </c>
      <c r="AE32" s="614" t="e">
        <f t="shared" si="4"/>
        <v>#DIV/0!</v>
      </c>
      <c r="AF32" s="174">
        <f t="shared" si="14"/>
        <v>0</v>
      </c>
      <c r="AG32" s="174">
        <f t="shared" si="14"/>
        <v>0</v>
      </c>
      <c r="AH32" s="615" t="e">
        <f t="shared" si="5"/>
        <v>#DIV/0!</v>
      </c>
      <c r="AI32" s="615"/>
      <c r="AJ32" s="616"/>
      <c r="AK32" s="174"/>
      <c r="AL32" s="587"/>
      <c r="AM32" s="174"/>
      <c r="AN32" s="587"/>
      <c r="AO32" s="174"/>
      <c r="AP32" s="587"/>
      <c r="AQ32" s="174"/>
      <c r="AR32" s="587"/>
      <c r="AS32" s="174"/>
      <c r="AT32" s="587"/>
    </row>
    <row r="33" spans="1:46" ht="12" customHeight="1" x14ac:dyDescent="0.2">
      <c r="A33" s="570">
        <v>22</v>
      </c>
      <c r="B33" s="576">
        <v>1</v>
      </c>
      <c r="C33" s="572"/>
      <c r="D33" s="1697"/>
      <c r="E33" s="601" t="s">
        <v>246</v>
      </c>
      <c r="F33" s="621">
        <v>1</v>
      </c>
      <c r="G33" s="622"/>
      <c r="H33" s="604">
        <f>G33*100/F33</f>
        <v>0</v>
      </c>
      <c r="I33" s="604"/>
      <c r="J33" s="617">
        <f t="shared" si="11"/>
        <v>0</v>
      </c>
      <c r="K33" s="605">
        <f t="shared" si="7"/>
        <v>0</v>
      </c>
      <c r="L33" s="606">
        <f t="shared" si="8"/>
        <v>7960</v>
      </c>
      <c r="M33" s="606">
        <f t="shared" si="12"/>
        <v>0</v>
      </c>
      <c r="N33" s="608"/>
      <c r="O33" s="608">
        <f t="shared" si="10"/>
        <v>0</v>
      </c>
      <c r="P33" s="609">
        <f t="shared" si="0"/>
        <v>0</v>
      </c>
      <c r="Q33" s="609">
        <f t="shared" si="1"/>
        <v>0</v>
      </c>
      <c r="R33" s="609">
        <f t="shared" si="2"/>
        <v>0</v>
      </c>
      <c r="S33" s="610"/>
      <c r="T33" s="611"/>
      <c r="U33" s="611"/>
      <c r="V33" s="612"/>
      <c r="W33" s="173">
        <v>22</v>
      </c>
      <c r="X33" s="1698"/>
      <c r="Y33" s="613" t="s">
        <v>246</v>
      </c>
      <c r="Z33" s="602">
        <f t="shared" si="13"/>
        <v>1</v>
      </c>
      <c r="AA33" s="603">
        <f t="shared" si="13"/>
        <v>0</v>
      </c>
      <c r="AB33" s="604">
        <f t="shared" si="13"/>
        <v>0</v>
      </c>
      <c r="AC33" s="588">
        <f t="shared" si="13"/>
        <v>0</v>
      </c>
      <c r="AD33" s="617">
        <f t="shared" si="13"/>
        <v>0</v>
      </c>
      <c r="AE33" s="614" t="e">
        <f t="shared" si="4"/>
        <v>#DIV/0!</v>
      </c>
      <c r="AF33" s="174">
        <f t="shared" si="14"/>
        <v>0</v>
      </c>
      <c r="AG33" s="174">
        <f t="shared" si="14"/>
        <v>0</v>
      </c>
      <c r="AH33" s="615" t="e">
        <f t="shared" si="5"/>
        <v>#DIV/0!</v>
      </c>
      <c r="AI33" s="615"/>
      <c r="AJ33" s="616"/>
      <c r="AK33" s="174"/>
      <c r="AL33" s="587"/>
      <c r="AM33" s="174"/>
      <c r="AN33" s="587"/>
      <c r="AO33" s="174"/>
      <c r="AP33" s="587"/>
      <c r="AQ33" s="174"/>
      <c r="AR33" s="587"/>
      <c r="AS33" s="174"/>
      <c r="AT33" s="587"/>
    </row>
    <row r="34" spans="1:46" ht="21" x14ac:dyDescent="0.2">
      <c r="A34" s="570">
        <v>23</v>
      </c>
      <c r="B34" s="576"/>
      <c r="C34" s="572"/>
      <c r="D34" s="623" t="s">
        <v>63</v>
      </c>
      <c r="E34" s="624"/>
      <c r="F34" s="177"/>
      <c r="G34" s="177"/>
      <c r="H34" s="625"/>
      <c r="I34" s="625"/>
      <c r="J34" s="626"/>
      <c r="K34" s="626"/>
      <c r="L34" s="626"/>
      <c r="M34" s="627"/>
      <c r="N34" s="628"/>
      <c r="O34" s="629"/>
      <c r="P34" s="628"/>
      <c r="Q34" s="630"/>
      <c r="R34" s="630"/>
      <c r="S34" s="610"/>
      <c r="T34" s="611"/>
      <c r="U34" s="611"/>
      <c r="V34" s="612"/>
      <c r="W34" s="173">
        <v>23</v>
      </c>
      <c r="X34" s="631" t="s">
        <v>63</v>
      </c>
      <c r="Y34" s="632"/>
      <c r="Z34" s="633"/>
      <c r="AA34" s="179"/>
      <c r="AB34" s="179"/>
      <c r="AC34" s="179"/>
      <c r="AD34" s="179"/>
      <c r="AE34" s="179"/>
      <c r="AF34" s="178"/>
      <c r="AG34" s="178"/>
      <c r="AH34" s="598"/>
      <c r="AI34" s="178"/>
      <c r="AJ34" s="634"/>
      <c r="AK34" s="178"/>
      <c r="AL34" s="569"/>
      <c r="AM34" s="178"/>
      <c r="AN34" s="569"/>
      <c r="AO34" s="178"/>
      <c r="AP34" s="569"/>
      <c r="AQ34" s="178"/>
      <c r="AR34" s="569"/>
      <c r="AS34" s="178"/>
      <c r="AT34" s="569"/>
    </row>
    <row r="35" spans="1:46" ht="21" customHeight="1" x14ac:dyDescent="0.2">
      <c r="A35" s="570">
        <v>24</v>
      </c>
      <c r="B35" s="556">
        <v>0.5</v>
      </c>
      <c r="C35" s="635"/>
      <c r="D35" s="1699" t="s">
        <v>248</v>
      </c>
      <c r="E35" s="635" t="s">
        <v>245</v>
      </c>
      <c r="F35" s="635">
        <v>200</v>
      </c>
      <c r="G35" s="635">
        <v>165</v>
      </c>
      <c r="H35" s="604">
        <f>G35*100/F35</f>
        <v>82.5</v>
      </c>
      <c r="I35" s="635">
        <v>1</v>
      </c>
      <c r="J35" s="605">
        <f t="shared" ref="J35:J36" si="15">+I35*G35</f>
        <v>165</v>
      </c>
      <c r="K35" s="605">
        <f>J35*B35</f>
        <v>82.5</v>
      </c>
      <c r="L35" s="606">
        <f t="shared" ref="L35:L67" si="16">B35*7960</f>
        <v>3980</v>
      </c>
      <c r="M35" s="606">
        <f t="shared" ref="M35:M52" si="17">K35*7960</f>
        <v>656700</v>
      </c>
      <c r="N35" s="607"/>
      <c r="O35" s="608">
        <f t="shared" ref="O35:O37" si="18">+N35*J35</f>
        <v>0</v>
      </c>
      <c r="P35" s="609">
        <f>SUM(N35:O35)</f>
        <v>0</v>
      </c>
      <c r="Q35" s="609">
        <f t="shared" ref="Q35:Q67" si="19">M35+O35</f>
        <v>656700</v>
      </c>
      <c r="R35" s="609">
        <f t="shared" ref="R35:R67" si="20">M35+P35</f>
        <v>656700</v>
      </c>
      <c r="S35" s="610"/>
      <c r="T35" s="611"/>
      <c r="U35" s="611"/>
      <c r="V35" s="612"/>
      <c r="W35" s="173">
        <v>24</v>
      </c>
      <c r="X35" s="1588" t="s">
        <v>248</v>
      </c>
      <c r="Y35" s="613" t="s">
        <v>245</v>
      </c>
      <c r="Z35" s="602">
        <f t="shared" ref="Z35:AD36" si="21">+F35</f>
        <v>200</v>
      </c>
      <c r="AA35" s="603">
        <f t="shared" si="21"/>
        <v>165</v>
      </c>
      <c r="AB35" s="604">
        <f t="shared" si="21"/>
        <v>82.5</v>
      </c>
      <c r="AC35" s="588">
        <f t="shared" si="21"/>
        <v>1</v>
      </c>
      <c r="AD35" s="605">
        <f t="shared" si="21"/>
        <v>165</v>
      </c>
      <c r="AE35" s="614">
        <f t="shared" ref="AE35:AE67" si="22">AJ35*100/AI35</f>
        <v>0</v>
      </c>
      <c r="AF35" s="174">
        <f t="shared" ref="AF35:AG50" si="23">AI35+AK35+AM35+AO35+AQ35+AS35</f>
        <v>165</v>
      </c>
      <c r="AG35" s="174">
        <f t="shared" si="23"/>
        <v>0</v>
      </c>
      <c r="AH35" s="615">
        <f t="shared" ref="AH35:AH67" si="24">AG35*100/AF35</f>
        <v>0</v>
      </c>
      <c r="AI35" s="615">
        <v>41</v>
      </c>
      <c r="AJ35" s="616"/>
      <c r="AK35" s="174">
        <v>41</v>
      </c>
      <c r="AL35" s="587"/>
      <c r="AM35" s="174">
        <v>42</v>
      </c>
      <c r="AN35" s="587"/>
      <c r="AO35" s="174">
        <v>41</v>
      </c>
      <c r="AP35" s="587"/>
      <c r="AQ35" s="174"/>
      <c r="AR35" s="587"/>
      <c r="AS35" s="174"/>
      <c r="AT35" s="587"/>
    </row>
    <row r="36" spans="1:46" ht="22.5" customHeight="1" x14ac:dyDescent="0.2">
      <c r="A36" s="570">
        <v>25</v>
      </c>
      <c r="B36" s="556">
        <v>0.5</v>
      </c>
      <c r="C36" s="635">
        <v>2</v>
      </c>
      <c r="D36" s="1700"/>
      <c r="E36" s="635" t="s">
        <v>246</v>
      </c>
      <c r="F36" s="635">
        <v>60</v>
      </c>
      <c r="G36" s="635">
        <v>30</v>
      </c>
      <c r="H36" s="604">
        <f>G36*100/F36</f>
        <v>50</v>
      </c>
      <c r="I36" s="635">
        <v>1</v>
      </c>
      <c r="J36" s="617">
        <f t="shared" si="15"/>
        <v>30</v>
      </c>
      <c r="K36" s="605">
        <f t="shared" ref="K36" si="25">J36*B36</f>
        <v>15</v>
      </c>
      <c r="L36" s="606">
        <f t="shared" si="16"/>
        <v>3980</v>
      </c>
      <c r="M36" s="606">
        <f t="shared" si="17"/>
        <v>119400</v>
      </c>
      <c r="N36" s="608">
        <f>C36*7960</f>
        <v>15920</v>
      </c>
      <c r="O36" s="608">
        <f t="shared" si="18"/>
        <v>477600</v>
      </c>
      <c r="P36" s="609">
        <f>SUM(N36:O36)</f>
        <v>493520</v>
      </c>
      <c r="Q36" s="609">
        <f t="shared" si="19"/>
        <v>597000</v>
      </c>
      <c r="R36" s="609">
        <f t="shared" si="20"/>
        <v>612920</v>
      </c>
      <c r="S36" s="610"/>
      <c r="T36" s="611"/>
      <c r="U36" s="611"/>
      <c r="V36" s="612"/>
      <c r="W36" s="173">
        <v>25</v>
      </c>
      <c r="X36" s="1589"/>
      <c r="Y36" s="613" t="s">
        <v>246</v>
      </c>
      <c r="Z36" s="602">
        <f t="shared" si="21"/>
        <v>60</v>
      </c>
      <c r="AA36" s="603">
        <f t="shared" si="21"/>
        <v>30</v>
      </c>
      <c r="AB36" s="604">
        <f t="shared" si="21"/>
        <v>50</v>
      </c>
      <c r="AC36" s="588">
        <f t="shared" si="21"/>
        <v>1</v>
      </c>
      <c r="AD36" s="605">
        <f t="shared" si="21"/>
        <v>30</v>
      </c>
      <c r="AE36" s="614">
        <f t="shared" si="22"/>
        <v>0</v>
      </c>
      <c r="AF36" s="174">
        <f t="shared" si="23"/>
        <v>30</v>
      </c>
      <c r="AG36" s="174">
        <f t="shared" si="23"/>
        <v>0</v>
      </c>
      <c r="AH36" s="615">
        <f t="shared" si="24"/>
        <v>0</v>
      </c>
      <c r="AI36" s="615">
        <v>7</v>
      </c>
      <c r="AJ36" s="616"/>
      <c r="AK36" s="174">
        <v>8</v>
      </c>
      <c r="AL36" s="587"/>
      <c r="AM36" s="174">
        <v>7</v>
      </c>
      <c r="AN36" s="587"/>
      <c r="AO36" s="174">
        <v>8</v>
      </c>
      <c r="AP36" s="587"/>
      <c r="AQ36" s="174"/>
      <c r="AR36" s="587"/>
      <c r="AS36" s="174"/>
      <c r="AT36" s="587"/>
    </row>
    <row r="37" spans="1:46" s="661" customFormat="1" ht="27" customHeight="1" x14ac:dyDescent="0.2">
      <c r="A37" s="636">
        <v>26</v>
      </c>
      <c r="B37" s="637">
        <v>0.3</v>
      </c>
      <c r="C37" s="638"/>
      <c r="D37" s="639" t="s">
        <v>65</v>
      </c>
      <c r="E37" s="640" t="s">
        <v>66</v>
      </c>
      <c r="F37" s="641">
        <v>1</v>
      </c>
      <c r="G37" s="642"/>
      <c r="H37" s="643">
        <f>G37*100/F37</f>
        <v>0</v>
      </c>
      <c r="I37" s="643"/>
      <c r="J37" s="644">
        <f>I37*G37</f>
        <v>0</v>
      </c>
      <c r="K37" s="645">
        <f>J37*B37</f>
        <v>0</v>
      </c>
      <c r="L37" s="646">
        <f t="shared" si="16"/>
        <v>2388</v>
      </c>
      <c r="M37" s="646">
        <f t="shared" si="17"/>
        <v>0</v>
      </c>
      <c r="N37" s="647"/>
      <c r="O37" s="648">
        <f t="shared" si="18"/>
        <v>0</v>
      </c>
      <c r="P37" s="648">
        <f>SUM(N37:O37)</f>
        <v>0</v>
      </c>
      <c r="Q37" s="648">
        <f t="shared" si="19"/>
        <v>0</v>
      </c>
      <c r="R37" s="648">
        <f t="shared" si="20"/>
        <v>0</v>
      </c>
      <c r="S37" s="649"/>
      <c r="T37" s="650"/>
      <c r="U37" s="650"/>
      <c r="V37" s="651"/>
      <c r="W37" s="652">
        <v>26</v>
      </c>
      <c r="X37" s="653" t="s">
        <v>65</v>
      </c>
      <c r="Y37" s="654"/>
      <c r="Z37" s="655">
        <f>+F37</f>
        <v>1</v>
      </c>
      <c r="AA37" s="642"/>
      <c r="AB37" s="643"/>
      <c r="AC37" s="638"/>
      <c r="AD37" s="645"/>
      <c r="AE37" s="656" t="e">
        <f t="shared" si="22"/>
        <v>#DIV/0!</v>
      </c>
      <c r="AF37" s="657">
        <f t="shared" si="23"/>
        <v>0</v>
      </c>
      <c r="AG37" s="657">
        <f t="shared" si="23"/>
        <v>0</v>
      </c>
      <c r="AH37" s="658" t="e">
        <f t="shared" si="24"/>
        <v>#DIV/0!</v>
      </c>
      <c r="AI37" s="658"/>
      <c r="AJ37" s="659"/>
      <c r="AK37" s="657"/>
      <c r="AL37" s="660"/>
      <c r="AM37" s="657"/>
      <c r="AN37" s="660"/>
      <c r="AO37" s="657"/>
      <c r="AP37" s="660"/>
      <c r="AQ37" s="657"/>
      <c r="AR37" s="660"/>
      <c r="AS37" s="657"/>
      <c r="AT37" s="660"/>
    </row>
    <row r="38" spans="1:46" s="661" customFormat="1" ht="22.5" customHeight="1" x14ac:dyDescent="0.2">
      <c r="A38" s="636">
        <v>27</v>
      </c>
      <c r="B38" s="637">
        <v>0.25</v>
      </c>
      <c r="C38" s="638"/>
      <c r="D38" s="639" t="s">
        <v>67</v>
      </c>
      <c r="E38" s="640" t="s">
        <v>66</v>
      </c>
      <c r="F38" s="641">
        <v>20</v>
      </c>
      <c r="G38" s="642"/>
      <c r="H38" s="643">
        <f>G38*100/F38</f>
        <v>0</v>
      </c>
      <c r="I38" s="643"/>
      <c r="J38" s="644">
        <f>I38*G38</f>
        <v>0</v>
      </c>
      <c r="K38" s="645">
        <f>J38*B38</f>
        <v>0</v>
      </c>
      <c r="L38" s="646">
        <f t="shared" si="16"/>
        <v>1990</v>
      </c>
      <c r="M38" s="646">
        <f t="shared" si="17"/>
        <v>0</v>
      </c>
      <c r="N38" s="647"/>
      <c r="O38" s="662"/>
      <c r="P38" s="647"/>
      <c r="Q38" s="648">
        <f t="shared" si="19"/>
        <v>0</v>
      </c>
      <c r="R38" s="648">
        <f t="shared" si="20"/>
        <v>0</v>
      </c>
      <c r="S38" s="649"/>
      <c r="T38" s="650"/>
      <c r="U38" s="650"/>
      <c r="V38" s="651"/>
      <c r="W38" s="652">
        <v>27</v>
      </c>
      <c r="X38" s="663" t="s">
        <v>67</v>
      </c>
      <c r="Y38" s="654" t="s">
        <v>66</v>
      </c>
      <c r="Z38" s="641">
        <f t="shared" ref="Z38:AD53" si="26">+F38</f>
        <v>20</v>
      </c>
      <c r="AA38" s="642">
        <f t="shared" si="26"/>
        <v>0</v>
      </c>
      <c r="AB38" s="643">
        <f t="shared" si="26"/>
        <v>0</v>
      </c>
      <c r="AC38" s="638">
        <f t="shared" si="26"/>
        <v>0</v>
      </c>
      <c r="AD38" s="645">
        <f t="shared" si="26"/>
        <v>0</v>
      </c>
      <c r="AE38" s="656" t="e">
        <f t="shared" si="22"/>
        <v>#DIV/0!</v>
      </c>
      <c r="AF38" s="657">
        <f t="shared" si="23"/>
        <v>0</v>
      </c>
      <c r="AG38" s="657">
        <f t="shared" si="23"/>
        <v>0</v>
      </c>
      <c r="AH38" s="658" t="e">
        <f t="shared" si="24"/>
        <v>#DIV/0!</v>
      </c>
      <c r="AI38" s="658"/>
      <c r="AJ38" s="659"/>
      <c r="AK38" s="657"/>
      <c r="AL38" s="660"/>
      <c r="AM38" s="657"/>
      <c r="AN38" s="660"/>
      <c r="AO38" s="657"/>
      <c r="AP38" s="660"/>
      <c r="AQ38" s="657"/>
      <c r="AR38" s="660"/>
      <c r="AS38" s="657"/>
      <c r="AT38" s="660"/>
    </row>
    <row r="39" spans="1:46" s="661" customFormat="1" ht="12" customHeight="1" x14ac:dyDescent="0.2">
      <c r="A39" s="636">
        <v>28</v>
      </c>
      <c r="B39" s="637">
        <v>2</v>
      </c>
      <c r="C39" s="638"/>
      <c r="D39" s="1705" t="s">
        <v>68</v>
      </c>
      <c r="E39" s="640" t="s">
        <v>245</v>
      </c>
      <c r="F39" s="641">
        <v>2</v>
      </c>
      <c r="G39" s="642"/>
      <c r="H39" s="643">
        <f t="shared" ref="H39:H67" si="27">G39*100/F39</f>
        <v>0</v>
      </c>
      <c r="I39" s="643"/>
      <c r="J39" s="644">
        <f>I39*G39</f>
        <v>0</v>
      </c>
      <c r="K39" s="645">
        <f>J39*B39</f>
        <v>0</v>
      </c>
      <c r="L39" s="646">
        <f t="shared" si="16"/>
        <v>15920</v>
      </c>
      <c r="M39" s="646">
        <f t="shared" si="17"/>
        <v>0</v>
      </c>
      <c r="N39" s="647"/>
      <c r="O39" s="648">
        <f t="shared" ref="O39:O67" si="28">+N39*J39</f>
        <v>0</v>
      </c>
      <c r="P39" s="648">
        <f t="shared" ref="P39:P67" si="29">SUM(N39:O39)</f>
        <v>0</v>
      </c>
      <c r="Q39" s="648">
        <f t="shared" si="19"/>
        <v>0</v>
      </c>
      <c r="R39" s="648">
        <f t="shared" si="20"/>
        <v>0</v>
      </c>
      <c r="S39" s="650"/>
      <c r="T39" s="650"/>
      <c r="U39" s="650"/>
      <c r="V39" s="651"/>
      <c r="W39" s="652">
        <v>28</v>
      </c>
      <c r="X39" s="1706" t="s">
        <v>68</v>
      </c>
      <c r="Y39" s="654" t="s">
        <v>245</v>
      </c>
      <c r="Z39" s="641">
        <f t="shared" si="26"/>
        <v>2</v>
      </c>
      <c r="AA39" s="642">
        <f t="shared" si="26"/>
        <v>0</v>
      </c>
      <c r="AB39" s="643">
        <f t="shared" si="26"/>
        <v>0</v>
      </c>
      <c r="AC39" s="638">
        <f t="shared" si="26"/>
        <v>0</v>
      </c>
      <c r="AD39" s="645">
        <f t="shared" si="26"/>
        <v>0</v>
      </c>
      <c r="AE39" s="656" t="e">
        <f t="shared" si="22"/>
        <v>#DIV/0!</v>
      </c>
      <c r="AF39" s="657">
        <f t="shared" si="23"/>
        <v>0</v>
      </c>
      <c r="AG39" s="657">
        <f t="shared" si="23"/>
        <v>0</v>
      </c>
      <c r="AH39" s="658" t="e">
        <f t="shared" si="24"/>
        <v>#DIV/0!</v>
      </c>
      <c r="AI39" s="658"/>
      <c r="AJ39" s="659"/>
      <c r="AK39" s="657"/>
      <c r="AL39" s="660"/>
      <c r="AM39" s="657"/>
      <c r="AN39" s="660"/>
      <c r="AO39" s="657"/>
      <c r="AP39" s="660"/>
      <c r="AQ39" s="657"/>
      <c r="AR39" s="660"/>
      <c r="AS39" s="657"/>
      <c r="AT39" s="660"/>
    </row>
    <row r="40" spans="1:46" s="661" customFormat="1" ht="12" customHeight="1" x14ac:dyDescent="0.2">
      <c r="A40" s="636">
        <v>29</v>
      </c>
      <c r="B40" s="637">
        <v>2</v>
      </c>
      <c r="C40" s="638"/>
      <c r="D40" s="1705"/>
      <c r="E40" s="640" t="s">
        <v>246</v>
      </c>
      <c r="F40" s="641"/>
      <c r="G40" s="642"/>
      <c r="H40" s="643" t="e">
        <f t="shared" si="27"/>
        <v>#DIV/0!</v>
      </c>
      <c r="I40" s="643"/>
      <c r="J40" s="645">
        <f t="shared" ref="J40" si="30">+I40*G40</f>
        <v>0</v>
      </c>
      <c r="K40" s="645">
        <f t="shared" ref="K40" si="31">J40*B40</f>
        <v>0</v>
      </c>
      <c r="L40" s="646">
        <f t="shared" si="16"/>
        <v>15920</v>
      </c>
      <c r="M40" s="646">
        <f t="shared" si="17"/>
        <v>0</v>
      </c>
      <c r="N40" s="648"/>
      <c r="O40" s="648">
        <f t="shared" si="28"/>
        <v>0</v>
      </c>
      <c r="P40" s="648">
        <f t="shared" si="29"/>
        <v>0</v>
      </c>
      <c r="Q40" s="648">
        <f t="shared" si="19"/>
        <v>0</v>
      </c>
      <c r="R40" s="648">
        <f t="shared" si="20"/>
        <v>0</v>
      </c>
      <c r="S40" s="650"/>
      <c r="T40" s="650"/>
      <c r="U40" s="650"/>
      <c r="V40" s="651"/>
      <c r="W40" s="652">
        <v>29</v>
      </c>
      <c r="X40" s="1706"/>
      <c r="Y40" s="654" t="s">
        <v>246</v>
      </c>
      <c r="Z40" s="641">
        <f t="shared" si="26"/>
        <v>0</v>
      </c>
      <c r="AA40" s="642">
        <f t="shared" si="26"/>
        <v>0</v>
      </c>
      <c r="AB40" s="643" t="e">
        <f t="shared" si="26"/>
        <v>#DIV/0!</v>
      </c>
      <c r="AC40" s="638">
        <f t="shared" si="26"/>
        <v>0</v>
      </c>
      <c r="AD40" s="645">
        <f t="shared" si="26"/>
        <v>0</v>
      </c>
      <c r="AE40" s="656" t="e">
        <f t="shared" si="22"/>
        <v>#DIV/0!</v>
      </c>
      <c r="AF40" s="657">
        <f t="shared" si="23"/>
        <v>0</v>
      </c>
      <c r="AG40" s="657">
        <f t="shared" si="23"/>
        <v>0</v>
      </c>
      <c r="AH40" s="658" t="e">
        <f t="shared" si="24"/>
        <v>#DIV/0!</v>
      </c>
      <c r="AI40" s="658"/>
      <c r="AJ40" s="659"/>
      <c r="AK40" s="657"/>
      <c r="AL40" s="660"/>
      <c r="AM40" s="657"/>
      <c r="AN40" s="660"/>
      <c r="AO40" s="657"/>
      <c r="AP40" s="660"/>
      <c r="AQ40" s="657"/>
      <c r="AR40" s="660"/>
      <c r="AS40" s="657"/>
      <c r="AT40" s="660"/>
    </row>
    <row r="41" spans="1:46" s="661" customFormat="1" ht="12" customHeight="1" x14ac:dyDescent="0.2">
      <c r="A41" s="636">
        <v>30</v>
      </c>
      <c r="B41" s="637">
        <v>2</v>
      </c>
      <c r="C41" s="638"/>
      <c r="D41" s="1705" t="s">
        <v>69</v>
      </c>
      <c r="E41" s="640" t="s">
        <v>245</v>
      </c>
      <c r="F41" s="641">
        <v>7</v>
      </c>
      <c r="G41" s="642"/>
      <c r="H41" s="643">
        <f t="shared" si="27"/>
        <v>0</v>
      </c>
      <c r="I41" s="643"/>
      <c r="J41" s="644">
        <f>I41*G41</f>
        <v>0</v>
      </c>
      <c r="K41" s="645">
        <f>J41*B41</f>
        <v>0</v>
      </c>
      <c r="L41" s="646">
        <f t="shared" si="16"/>
        <v>15920</v>
      </c>
      <c r="M41" s="646">
        <f t="shared" si="17"/>
        <v>0</v>
      </c>
      <c r="N41" s="647"/>
      <c r="O41" s="648">
        <f t="shared" si="28"/>
        <v>0</v>
      </c>
      <c r="P41" s="648">
        <f t="shared" si="29"/>
        <v>0</v>
      </c>
      <c r="Q41" s="648">
        <f t="shared" si="19"/>
        <v>0</v>
      </c>
      <c r="R41" s="648">
        <f t="shared" si="20"/>
        <v>0</v>
      </c>
      <c r="S41" s="650"/>
      <c r="T41" s="650"/>
      <c r="U41" s="650"/>
      <c r="V41" s="651"/>
      <c r="W41" s="652">
        <v>30</v>
      </c>
      <c r="X41" s="1706" t="s">
        <v>69</v>
      </c>
      <c r="Y41" s="654" t="s">
        <v>245</v>
      </c>
      <c r="Z41" s="641">
        <f t="shared" si="26"/>
        <v>7</v>
      </c>
      <c r="AA41" s="642">
        <f t="shared" si="26"/>
        <v>0</v>
      </c>
      <c r="AB41" s="643">
        <f t="shared" si="26"/>
        <v>0</v>
      </c>
      <c r="AC41" s="638">
        <f t="shared" si="26"/>
        <v>0</v>
      </c>
      <c r="AD41" s="645">
        <f t="shared" si="26"/>
        <v>0</v>
      </c>
      <c r="AE41" s="656" t="e">
        <f t="shared" si="22"/>
        <v>#DIV/0!</v>
      </c>
      <c r="AF41" s="657">
        <f t="shared" si="23"/>
        <v>0</v>
      </c>
      <c r="AG41" s="657">
        <f t="shared" si="23"/>
        <v>0</v>
      </c>
      <c r="AH41" s="658" t="e">
        <f t="shared" si="24"/>
        <v>#DIV/0!</v>
      </c>
      <c r="AI41" s="658"/>
      <c r="AJ41" s="659"/>
      <c r="AK41" s="657"/>
      <c r="AL41" s="660"/>
      <c r="AM41" s="657"/>
      <c r="AN41" s="660"/>
      <c r="AO41" s="657"/>
      <c r="AP41" s="660"/>
      <c r="AQ41" s="657"/>
      <c r="AR41" s="660"/>
      <c r="AS41" s="657"/>
      <c r="AT41" s="660"/>
    </row>
    <row r="42" spans="1:46" s="661" customFormat="1" ht="12" customHeight="1" x14ac:dyDescent="0.2">
      <c r="A42" s="636">
        <v>31</v>
      </c>
      <c r="B42" s="637">
        <v>2</v>
      </c>
      <c r="C42" s="638"/>
      <c r="D42" s="1705"/>
      <c r="E42" s="640" t="s">
        <v>246</v>
      </c>
      <c r="F42" s="641"/>
      <c r="G42" s="642"/>
      <c r="H42" s="643" t="e">
        <f t="shared" si="27"/>
        <v>#DIV/0!</v>
      </c>
      <c r="I42" s="643"/>
      <c r="J42" s="645">
        <f t="shared" ref="J42:J44" si="32">+I42*G42</f>
        <v>0</v>
      </c>
      <c r="K42" s="645">
        <f t="shared" ref="K42" si="33">J42*B42</f>
        <v>0</v>
      </c>
      <c r="L42" s="646">
        <f t="shared" si="16"/>
        <v>15920</v>
      </c>
      <c r="M42" s="646">
        <f t="shared" si="17"/>
        <v>0</v>
      </c>
      <c r="N42" s="648"/>
      <c r="O42" s="648">
        <f t="shared" si="28"/>
        <v>0</v>
      </c>
      <c r="P42" s="648">
        <f t="shared" si="29"/>
        <v>0</v>
      </c>
      <c r="Q42" s="648">
        <f t="shared" si="19"/>
        <v>0</v>
      </c>
      <c r="R42" s="648">
        <f t="shared" si="20"/>
        <v>0</v>
      </c>
      <c r="S42" s="650"/>
      <c r="T42" s="650"/>
      <c r="U42" s="650"/>
      <c r="V42" s="651"/>
      <c r="W42" s="652">
        <v>31</v>
      </c>
      <c r="X42" s="1706"/>
      <c r="Y42" s="654" t="s">
        <v>246</v>
      </c>
      <c r="Z42" s="641">
        <f t="shared" si="26"/>
        <v>0</v>
      </c>
      <c r="AA42" s="642">
        <f t="shared" si="26"/>
        <v>0</v>
      </c>
      <c r="AB42" s="643" t="e">
        <f t="shared" si="26"/>
        <v>#DIV/0!</v>
      </c>
      <c r="AC42" s="638">
        <f t="shared" si="26"/>
        <v>0</v>
      </c>
      <c r="AD42" s="645">
        <f t="shared" si="26"/>
        <v>0</v>
      </c>
      <c r="AE42" s="656" t="e">
        <f t="shared" si="22"/>
        <v>#DIV/0!</v>
      </c>
      <c r="AF42" s="657">
        <f t="shared" si="23"/>
        <v>0</v>
      </c>
      <c r="AG42" s="657">
        <f t="shared" si="23"/>
        <v>0</v>
      </c>
      <c r="AH42" s="658" t="e">
        <f t="shared" si="24"/>
        <v>#DIV/0!</v>
      </c>
      <c r="AI42" s="658"/>
      <c r="AJ42" s="659"/>
      <c r="AK42" s="657"/>
      <c r="AL42" s="660"/>
      <c r="AM42" s="657"/>
      <c r="AN42" s="660"/>
      <c r="AO42" s="657"/>
      <c r="AP42" s="660"/>
      <c r="AQ42" s="657"/>
      <c r="AR42" s="660"/>
      <c r="AS42" s="657"/>
      <c r="AT42" s="660"/>
    </row>
    <row r="43" spans="1:46" s="661" customFormat="1" ht="12" customHeight="1" x14ac:dyDescent="0.2">
      <c r="A43" s="636">
        <v>32</v>
      </c>
      <c r="B43" s="637">
        <v>1</v>
      </c>
      <c r="C43" s="638"/>
      <c r="D43" s="1697" t="s">
        <v>70</v>
      </c>
      <c r="E43" s="640" t="s">
        <v>245</v>
      </c>
      <c r="F43" s="641"/>
      <c r="G43" s="642"/>
      <c r="H43" s="643" t="e">
        <f t="shared" si="27"/>
        <v>#DIV/0!</v>
      </c>
      <c r="I43" s="643"/>
      <c r="J43" s="645">
        <f t="shared" si="32"/>
        <v>0</v>
      </c>
      <c r="K43" s="645">
        <f>J43*B43</f>
        <v>0</v>
      </c>
      <c r="L43" s="646">
        <f t="shared" si="16"/>
        <v>7960</v>
      </c>
      <c r="M43" s="646">
        <f t="shared" si="17"/>
        <v>0</v>
      </c>
      <c r="N43" s="647"/>
      <c r="O43" s="648">
        <f t="shared" si="28"/>
        <v>0</v>
      </c>
      <c r="P43" s="648">
        <f t="shared" si="29"/>
        <v>0</v>
      </c>
      <c r="Q43" s="648">
        <f t="shared" si="19"/>
        <v>0</v>
      </c>
      <c r="R43" s="648">
        <f t="shared" si="20"/>
        <v>0</v>
      </c>
      <c r="S43" s="649"/>
      <c r="T43" s="650"/>
      <c r="U43" s="650"/>
      <c r="V43" s="651"/>
      <c r="W43" s="652">
        <v>32</v>
      </c>
      <c r="X43" s="1698" t="s">
        <v>70</v>
      </c>
      <c r="Y43" s="654" t="s">
        <v>245</v>
      </c>
      <c r="Z43" s="641">
        <f t="shared" si="26"/>
        <v>0</v>
      </c>
      <c r="AA43" s="642">
        <f t="shared" si="26"/>
        <v>0</v>
      </c>
      <c r="AB43" s="643" t="e">
        <f t="shared" si="26"/>
        <v>#DIV/0!</v>
      </c>
      <c r="AC43" s="638">
        <f t="shared" si="26"/>
        <v>0</v>
      </c>
      <c r="AD43" s="645">
        <f t="shared" si="26"/>
        <v>0</v>
      </c>
      <c r="AE43" s="656" t="e">
        <f t="shared" si="22"/>
        <v>#DIV/0!</v>
      </c>
      <c r="AF43" s="657">
        <f t="shared" si="23"/>
        <v>0</v>
      </c>
      <c r="AG43" s="657">
        <f t="shared" si="23"/>
        <v>0</v>
      </c>
      <c r="AH43" s="658" t="e">
        <f t="shared" si="24"/>
        <v>#DIV/0!</v>
      </c>
      <c r="AI43" s="658"/>
      <c r="AJ43" s="659"/>
      <c r="AK43" s="657"/>
      <c r="AL43" s="660"/>
      <c r="AM43" s="657"/>
      <c r="AN43" s="660"/>
      <c r="AO43" s="657"/>
      <c r="AP43" s="660"/>
      <c r="AQ43" s="657"/>
      <c r="AR43" s="660"/>
      <c r="AS43" s="657"/>
      <c r="AT43" s="660"/>
    </row>
    <row r="44" spans="1:46" ht="11.25" customHeight="1" x14ac:dyDescent="0.2">
      <c r="A44" s="570">
        <v>33</v>
      </c>
      <c r="B44" s="576">
        <v>1</v>
      </c>
      <c r="C44" s="572">
        <v>2</v>
      </c>
      <c r="D44" s="1697"/>
      <c r="E44" s="601" t="s">
        <v>246</v>
      </c>
      <c r="F44" s="602">
        <v>50</v>
      </c>
      <c r="G44" s="603">
        <v>5</v>
      </c>
      <c r="H44" s="604">
        <f t="shared" si="27"/>
        <v>10</v>
      </c>
      <c r="I44" s="604">
        <v>1</v>
      </c>
      <c r="J44" s="617">
        <f t="shared" si="32"/>
        <v>5</v>
      </c>
      <c r="K44" s="605">
        <f t="shared" ref="K44" si="34">J44*B44</f>
        <v>5</v>
      </c>
      <c r="L44" s="606">
        <f t="shared" si="16"/>
        <v>7960</v>
      </c>
      <c r="M44" s="606">
        <f t="shared" si="17"/>
        <v>39800</v>
      </c>
      <c r="N44" s="608"/>
      <c r="O44" s="608">
        <f t="shared" si="28"/>
        <v>0</v>
      </c>
      <c r="P44" s="609">
        <f t="shared" si="29"/>
        <v>0</v>
      </c>
      <c r="Q44" s="609">
        <f t="shared" si="19"/>
        <v>39800</v>
      </c>
      <c r="R44" s="609">
        <f t="shared" si="20"/>
        <v>39800</v>
      </c>
      <c r="S44" s="611"/>
      <c r="T44" s="611"/>
      <c r="U44" s="611"/>
      <c r="V44" s="612"/>
      <c r="W44" s="173">
        <v>33</v>
      </c>
      <c r="X44" s="1698"/>
      <c r="Y44" s="613" t="s">
        <v>246</v>
      </c>
      <c r="Z44" s="602">
        <f t="shared" si="26"/>
        <v>50</v>
      </c>
      <c r="AA44" s="603">
        <f t="shared" si="26"/>
        <v>5</v>
      </c>
      <c r="AB44" s="604">
        <f t="shared" si="26"/>
        <v>10</v>
      </c>
      <c r="AC44" s="588">
        <f t="shared" si="26"/>
        <v>1</v>
      </c>
      <c r="AD44" s="617">
        <f t="shared" si="26"/>
        <v>5</v>
      </c>
      <c r="AE44" s="614">
        <f t="shared" si="22"/>
        <v>0</v>
      </c>
      <c r="AF44" s="174">
        <f t="shared" si="23"/>
        <v>5</v>
      </c>
      <c r="AG44" s="174">
        <f t="shared" si="23"/>
        <v>0</v>
      </c>
      <c r="AH44" s="615">
        <f t="shared" si="24"/>
        <v>0</v>
      </c>
      <c r="AI44" s="615">
        <v>1</v>
      </c>
      <c r="AJ44" s="616"/>
      <c r="AK44" s="174">
        <v>1</v>
      </c>
      <c r="AL44" s="587"/>
      <c r="AM44" s="174">
        <v>1</v>
      </c>
      <c r="AN44" s="587"/>
      <c r="AO44" s="174">
        <v>2</v>
      </c>
      <c r="AP44" s="587"/>
      <c r="AQ44" s="174"/>
      <c r="AR44" s="587"/>
      <c r="AS44" s="174"/>
      <c r="AT44" s="587"/>
    </row>
    <row r="45" spans="1:46" ht="12" customHeight="1" x14ac:dyDescent="0.2">
      <c r="A45" s="570">
        <v>34</v>
      </c>
      <c r="B45" s="576">
        <v>0.33</v>
      </c>
      <c r="C45" s="572"/>
      <c r="D45" s="1697" t="s">
        <v>71</v>
      </c>
      <c r="E45" s="601" t="s">
        <v>245</v>
      </c>
      <c r="F45" s="602">
        <v>12</v>
      </c>
      <c r="G45" s="603">
        <v>4</v>
      </c>
      <c r="H45" s="604">
        <f t="shared" si="27"/>
        <v>33.333333333333336</v>
      </c>
      <c r="I45" s="604">
        <v>1</v>
      </c>
      <c r="J45" s="664">
        <f>I45*G45</f>
        <v>4</v>
      </c>
      <c r="K45" s="605">
        <f>J45*B45</f>
        <v>1.32</v>
      </c>
      <c r="L45" s="606">
        <f t="shared" si="16"/>
        <v>2626.8</v>
      </c>
      <c r="M45" s="606">
        <f t="shared" si="17"/>
        <v>10507.2</v>
      </c>
      <c r="N45" s="608"/>
      <c r="O45" s="608">
        <f t="shared" si="28"/>
        <v>0</v>
      </c>
      <c r="P45" s="609">
        <f t="shared" si="29"/>
        <v>0</v>
      </c>
      <c r="Q45" s="609">
        <f t="shared" si="19"/>
        <v>10507.2</v>
      </c>
      <c r="R45" s="609">
        <f t="shared" si="20"/>
        <v>10507.2</v>
      </c>
      <c r="S45" s="611"/>
      <c r="T45" s="611"/>
      <c r="U45" s="611"/>
      <c r="V45" s="612"/>
      <c r="W45" s="173">
        <v>34</v>
      </c>
      <c r="X45" s="1698" t="s">
        <v>71</v>
      </c>
      <c r="Y45" s="613" t="s">
        <v>245</v>
      </c>
      <c r="Z45" s="602">
        <f t="shared" si="26"/>
        <v>12</v>
      </c>
      <c r="AA45" s="603">
        <f t="shared" si="26"/>
        <v>4</v>
      </c>
      <c r="AB45" s="604">
        <f t="shared" si="26"/>
        <v>33.333333333333336</v>
      </c>
      <c r="AC45" s="588">
        <f t="shared" si="26"/>
        <v>1</v>
      </c>
      <c r="AD45" s="605">
        <f t="shared" si="26"/>
        <v>4</v>
      </c>
      <c r="AE45" s="614">
        <f t="shared" si="22"/>
        <v>0</v>
      </c>
      <c r="AF45" s="174">
        <f t="shared" si="23"/>
        <v>4</v>
      </c>
      <c r="AG45" s="174">
        <f t="shared" si="23"/>
        <v>0</v>
      </c>
      <c r="AH45" s="615">
        <f t="shared" si="24"/>
        <v>0</v>
      </c>
      <c r="AI45" s="615">
        <v>1</v>
      </c>
      <c r="AJ45" s="616"/>
      <c r="AK45" s="174">
        <v>1</v>
      </c>
      <c r="AL45" s="587"/>
      <c r="AM45" s="174">
        <v>1</v>
      </c>
      <c r="AN45" s="587"/>
      <c r="AO45" s="174">
        <v>1</v>
      </c>
      <c r="AP45" s="587"/>
      <c r="AQ45" s="174"/>
      <c r="AR45" s="587"/>
      <c r="AS45" s="174"/>
      <c r="AT45" s="587"/>
    </row>
    <row r="46" spans="1:46" ht="12" customHeight="1" x14ac:dyDescent="0.2">
      <c r="A46" s="570">
        <v>35</v>
      </c>
      <c r="B46" s="576">
        <v>0.33</v>
      </c>
      <c r="C46" s="572">
        <v>2</v>
      </c>
      <c r="D46" s="1697"/>
      <c r="E46" s="601" t="s">
        <v>246</v>
      </c>
      <c r="F46" s="602">
        <v>30</v>
      </c>
      <c r="G46" s="603">
        <v>5</v>
      </c>
      <c r="H46" s="604">
        <f t="shared" si="27"/>
        <v>16.666666666666668</v>
      </c>
      <c r="I46" s="604">
        <v>1</v>
      </c>
      <c r="J46" s="617">
        <f t="shared" ref="J46:J52" si="35">+I46*G46</f>
        <v>5</v>
      </c>
      <c r="K46" s="605">
        <f t="shared" ref="K46" si="36">J46*B46</f>
        <v>1.6500000000000001</v>
      </c>
      <c r="L46" s="606">
        <f t="shared" si="16"/>
        <v>2626.8</v>
      </c>
      <c r="M46" s="606">
        <f t="shared" si="17"/>
        <v>13134.000000000002</v>
      </c>
      <c r="N46" s="608"/>
      <c r="O46" s="608">
        <f t="shared" si="28"/>
        <v>0</v>
      </c>
      <c r="P46" s="609">
        <f t="shared" si="29"/>
        <v>0</v>
      </c>
      <c r="Q46" s="609">
        <f t="shared" si="19"/>
        <v>13134.000000000002</v>
      </c>
      <c r="R46" s="609">
        <f t="shared" si="20"/>
        <v>13134.000000000002</v>
      </c>
      <c r="S46" s="611"/>
      <c r="T46" s="611"/>
      <c r="U46" s="611"/>
      <c r="V46" s="612"/>
      <c r="W46" s="173">
        <v>35</v>
      </c>
      <c r="X46" s="1698"/>
      <c r="Y46" s="613" t="s">
        <v>246</v>
      </c>
      <c r="Z46" s="602">
        <f t="shared" si="26"/>
        <v>30</v>
      </c>
      <c r="AA46" s="603">
        <f t="shared" si="26"/>
        <v>5</v>
      </c>
      <c r="AB46" s="604">
        <f t="shared" si="26"/>
        <v>16.666666666666668</v>
      </c>
      <c r="AC46" s="588">
        <f t="shared" si="26"/>
        <v>1</v>
      </c>
      <c r="AD46" s="617">
        <f t="shared" si="26"/>
        <v>5</v>
      </c>
      <c r="AE46" s="614">
        <f t="shared" si="22"/>
        <v>0</v>
      </c>
      <c r="AF46" s="174">
        <f t="shared" si="23"/>
        <v>5</v>
      </c>
      <c r="AG46" s="174">
        <f t="shared" si="23"/>
        <v>0</v>
      </c>
      <c r="AH46" s="615">
        <f t="shared" si="24"/>
        <v>0</v>
      </c>
      <c r="AI46" s="615">
        <v>1</v>
      </c>
      <c r="AJ46" s="616"/>
      <c r="AK46" s="174">
        <v>1</v>
      </c>
      <c r="AL46" s="587"/>
      <c r="AM46" s="174">
        <v>1</v>
      </c>
      <c r="AN46" s="587"/>
      <c r="AO46" s="174">
        <v>2</v>
      </c>
      <c r="AP46" s="587"/>
      <c r="AQ46" s="174"/>
      <c r="AR46" s="587"/>
      <c r="AS46" s="174"/>
      <c r="AT46" s="587"/>
    </row>
    <row r="47" spans="1:46" s="661" customFormat="1" ht="12" customHeight="1" x14ac:dyDescent="0.2">
      <c r="A47" s="636">
        <v>36</v>
      </c>
      <c r="B47" s="637">
        <v>4</v>
      </c>
      <c r="C47" s="638"/>
      <c r="D47" s="1703" t="s">
        <v>249</v>
      </c>
      <c r="E47" s="640" t="s">
        <v>245</v>
      </c>
      <c r="F47" s="641">
        <v>35</v>
      </c>
      <c r="G47" s="642">
        <v>35</v>
      </c>
      <c r="H47" s="643">
        <f t="shared" si="27"/>
        <v>100</v>
      </c>
      <c r="I47" s="643">
        <v>1</v>
      </c>
      <c r="J47" s="645">
        <f t="shared" si="35"/>
        <v>35</v>
      </c>
      <c r="K47" s="645">
        <f>J47*B47</f>
        <v>140</v>
      </c>
      <c r="L47" s="646">
        <f t="shared" si="16"/>
        <v>31840</v>
      </c>
      <c r="M47" s="646">
        <f t="shared" si="17"/>
        <v>1114400</v>
      </c>
      <c r="N47" s="647"/>
      <c r="O47" s="648">
        <f t="shared" si="28"/>
        <v>0</v>
      </c>
      <c r="P47" s="648">
        <f t="shared" si="29"/>
        <v>0</v>
      </c>
      <c r="Q47" s="648">
        <f t="shared" si="19"/>
        <v>1114400</v>
      </c>
      <c r="R47" s="648">
        <f t="shared" si="20"/>
        <v>1114400</v>
      </c>
      <c r="S47" s="650"/>
      <c r="T47" s="650"/>
      <c r="U47" s="650"/>
      <c r="V47" s="651"/>
      <c r="W47" s="652">
        <v>36</v>
      </c>
      <c r="X47" s="1704" t="s">
        <v>250</v>
      </c>
      <c r="Y47" s="654" t="s">
        <v>245</v>
      </c>
      <c r="Z47" s="641">
        <f t="shared" si="26"/>
        <v>35</v>
      </c>
      <c r="AA47" s="642">
        <f t="shared" si="26"/>
        <v>35</v>
      </c>
      <c r="AB47" s="643">
        <f>+H47</f>
        <v>100</v>
      </c>
      <c r="AC47" s="643">
        <f t="shared" si="26"/>
        <v>1</v>
      </c>
      <c r="AD47" s="644">
        <f>+J47</f>
        <v>35</v>
      </c>
      <c r="AE47" s="656">
        <f t="shared" si="22"/>
        <v>0</v>
      </c>
      <c r="AF47" s="657">
        <f t="shared" si="23"/>
        <v>35</v>
      </c>
      <c r="AG47" s="657">
        <f t="shared" si="23"/>
        <v>0</v>
      </c>
      <c r="AH47" s="658">
        <f t="shared" si="24"/>
        <v>0</v>
      </c>
      <c r="AI47" s="658">
        <v>8</v>
      </c>
      <c r="AJ47" s="659"/>
      <c r="AK47" s="657">
        <v>9</v>
      </c>
      <c r="AL47" s="660"/>
      <c r="AM47" s="657">
        <v>9</v>
      </c>
      <c r="AN47" s="660"/>
      <c r="AO47" s="657">
        <v>9</v>
      </c>
      <c r="AP47" s="660"/>
      <c r="AQ47" s="657"/>
      <c r="AR47" s="660"/>
      <c r="AS47" s="657"/>
      <c r="AT47" s="660"/>
    </row>
    <row r="48" spans="1:46" s="661" customFormat="1" ht="12" customHeight="1" x14ac:dyDescent="0.2">
      <c r="A48" s="636">
        <v>37</v>
      </c>
      <c r="B48" s="637">
        <v>4</v>
      </c>
      <c r="C48" s="638"/>
      <c r="D48" s="1703"/>
      <c r="E48" s="640" t="s">
        <v>246</v>
      </c>
      <c r="F48" s="641">
        <v>124</v>
      </c>
      <c r="G48" s="642">
        <v>1</v>
      </c>
      <c r="H48" s="643">
        <f t="shared" si="27"/>
        <v>0.80645161290322576</v>
      </c>
      <c r="I48" s="643">
        <v>1</v>
      </c>
      <c r="J48" s="645">
        <f t="shared" si="35"/>
        <v>1</v>
      </c>
      <c r="K48" s="645">
        <f t="shared" ref="K48" si="37">J48*B48</f>
        <v>4</v>
      </c>
      <c r="L48" s="646">
        <f t="shared" si="16"/>
        <v>31840</v>
      </c>
      <c r="M48" s="646">
        <f t="shared" si="17"/>
        <v>31840</v>
      </c>
      <c r="N48" s="648"/>
      <c r="O48" s="648">
        <f t="shared" si="28"/>
        <v>0</v>
      </c>
      <c r="P48" s="648">
        <f t="shared" si="29"/>
        <v>0</v>
      </c>
      <c r="Q48" s="648">
        <f t="shared" si="19"/>
        <v>31840</v>
      </c>
      <c r="R48" s="648">
        <f t="shared" si="20"/>
        <v>31840</v>
      </c>
      <c r="S48" s="650"/>
      <c r="T48" s="650"/>
      <c r="U48" s="650"/>
      <c r="V48" s="651"/>
      <c r="W48" s="652">
        <v>37</v>
      </c>
      <c r="X48" s="1704"/>
      <c r="Y48" s="654" t="s">
        <v>246</v>
      </c>
      <c r="Z48" s="641">
        <f t="shared" si="26"/>
        <v>124</v>
      </c>
      <c r="AA48" s="642">
        <f t="shared" si="26"/>
        <v>1</v>
      </c>
      <c r="AB48" s="643">
        <f>+H48</f>
        <v>0.80645161290322576</v>
      </c>
      <c r="AC48" s="638">
        <f>+I48</f>
        <v>1</v>
      </c>
      <c r="AD48" s="645">
        <f>+J48</f>
        <v>1</v>
      </c>
      <c r="AE48" s="656" t="e">
        <f t="shared" si="22"/>
        <v>#DIV/0!</v>
      </c>
      <c r="AF48" s="657">
        <f t="shared" si="23"/>
        <v>1</v>
      </c>
      <c r="AG48" s="657">
        <f t="shared" si="23"/>
        <v>0</v>
      </c>
      <c r="AH48" s="658">
        <f t="shared" si="24"/>
        <v>0</v>
      </c>
      <c r="AI48" s="658"/>
      <c r="AJ48" s="659"/>
      <c r="AK48" s="657">
        <v>1</v>
      </c>
      <c r="AL48" s="660"/>
      <c r="AM48" s="657"/>
      <c r="AN48" s="660"/>
      <c r="AO48" s="657"/>
      <c r="AP48" s="660"/>
      <c r="AQ48" s="657"/>
      <c r="AR48" s="660"/>
      <c r="AS48" s="657"/>
      <c r="AT48" s="660"/>
    </row>
    <row r="49" spans="1:46" s="661" customFormat="1" ht="11.25" customHeight="1" x14ac:dyDescent="0.2">
      <c r="A49" s="636">
        <v>38</v>
      </c>
      <c r="B49" s="637">
        <v>4</v>
      </c>
      <c r="C49" s="638"/>
      <c r="D49" s="1703" t="s">
        <v>73</v>
      </c>
      <c r="E49" s="640" t="s">
        <v>245</v>
      </c>
      <c r="F49" s="641">
        <v>11</v>
      </c>
      <c r="G49" s="642"/>
      <c r="H49" s="643">
        <f t="shared" si="27"/>
        <v>0</v>
      </c>
      <c r="I49" s="643"/>
      <c r="J49" s="645">
        <f t="shared" si="35"/>
        <v>0</v>
      </c>
      <c r="K49" s="645">
        <f>J49*B49</f>
        <v>0</v>
      </c>
      <c r="L49" s="646">
        <f t="shared" si="16"/>
        <v>31840</v>
      </c>
      <c r="M49" s="646">
        <f t="shared" si="17"/>
        <v>0</v>
      </c>
      <c r="N49" s="647"/>
      <c r="O49" s="648">
        <f t="shared" si="28"/>
        <v>0</v>
      </c>
      <c r="P49" s="648">
        <f t="shared" si="29"/>
        <v>0</v>
      </c>
      <c r="Q49" s="648">
        <f t="shared" si="19"/>
        <v>0</v>
      </c>
      <c r="R49" s="648">
        <f t="shared" si="20"/>
        <v>0</v>
      </c>
      <c r="S49" s="650"/>
      <c r="T49" s="650"/>
      <c r="U49" s="650"/>
      <c r="V49" s="651"/>
      <c r="W49" s="652">
        <v>38</v>
      </c>
      <c r="X49" s="1704" t="s">
        <v>73</v>
      </c>
      <c r="Y49" s="654" t="s">
        <v>245</v>
      </c>
      <c r="Z49" s="641">
        <f t="shared" si="26"/>
        <v>11</v>
      </c>
      <c r="AA49" s="642">
        <f t="shared" si="26"/>
        <v>0</v>
      </c>
      <c r="AB49" s="643"/>
      <c r="AC49" s="643"/>
      <c r="AD49" s="644"/>
      <c r="AE49" s="656" t="e">
        <f t="shared" si="22"/>
        <v>#DIV/0!</v>
      </c>
      <c r="AF49" s="657">
        <f t="shared" si="23"/>
        <v>0</v>
      </c>
      <c r="AG49" s="657">
        <f t="shared" si="23"/>
        <v>0</v>
      </c>
      <c r="AH49" s="658" t="e">
        <f t="shared" si="24"/>
        <v>#DIV/0!</v>
      </c>
      <c r="AI49" s="658"/>
      <c r="AJ49" s="659"/>
      <c r="AK49" s="657"/>
      <c r="AL49" s="660"/>
      <c r="AM49" s="657"/>
      <c r="AN49" s="660"/>
      <c r="AO49" s="657"/>
      <c r="AP49" s="660"/>
      <c r="AQ49" s="657"/>
      <c r="AR49" s="660"/>
      <c r="AS49" s="657"/>
      <c r="AT49" s="660"/>
    </row>
    <row r="50" spans="1:46" s="661" customFormat="1" ht="12.75" customHeight="1" x14ac:dyDescent="0.2">
      <c r="A50" s="636">
        <v>39</v>
      </c>
      <c r="B50" s="637">
        <v>4</v>
      </c>
      <c r="C50" s="638"/>
      <c r="D50" s="1703"/>
      <c r="E50" s="640" t="s">
        <v>246</v>
      </c>
      <c r="F50" s="641"/>
      <c r="G50" s="642"/>
      <c r="H50" s="643" t="e">
        <f t="shared" si="27"/>
        <v>#DIV/0!</v>
      </c>
      <c r="I50" s="643"/>
      <c r="J50" s="645">
        <f t="shared" si="35"/>
        <v>0</v>
      </c>
      <c r="K50" s="645">
        <f t="shared" ref="K50" si="38">J50*B50</f>
        <v>0</v>
      </c>
      <c r="L50" s="646">
        <f t="shared" si="16"/>
        <v>31840</v>
      </c>
      <c r="M50" s="646">
        <f t="shared" si="17"/>
        <v>0</v>
      </c>
      <c r="N50" s="648"/>
      <c r="O50" s="648">
        <f t="shared" si="28"/>
        <v>0</v>
      </c>
      <c r="P50" s="648">
        <f t="shared" si="29"/>
        <v>0</v>
      </c>
      <c r="Q50" s="648">
        <f t="shared" si="19"/>
        <v>0</v>
      </c>
      <c r="R50" s="648">
        <f t="shared" si="20"/>
        <v>0</v>
      </c>
      <c r="S50" s="650"/>
      <c r="T50" s="650"/>
      <c r="U50" s="650"/>
      <c r="V50" s="651"/>
      <c r="W50" s="652">
        <v>39</v>
      </c>
      <c r="X50" s="1704"/>
      <c r="Y50" s="654" t="s">
        <v>246</v>
      </c>
      <c r="Z50" s="641">
        <f t="shared" si="26"/>
        <v>0</v>
      </c>
      <c r="AA50" s="642">
        <f t="shared" si="26"/>
        <v>0</v>
      </c>
      <c r="AB50" s="643" t="e">
        <f t="shared" si="26"/>
        <v>#DIV/0!</v>
      </c>
      <c r="AC50" s="638">
        <f t="shared" si="26"/>
        <v>0</v>
      </c>
      <c r="AD50" s="645">
        <f t="shared" si="26"/>
        <v>0</v>
      </c>
      <c r="AE50" s="656" t="e">
        <f t="shared" si="22"/>
        <v>#DIV/0!</v>
      </c>
      <c r="AF50" s="657">
        <f t="shared" si="23"/>
        <v>0</v>
      </c>
      <c r="AG50" s="657">
        <f t="shared" si="23"/>
        <v>0</v>
      </c>
      <c r="AH50" s="658" t="e">
        <f t="shared" si="24"/>
        <v>#DIV/0!</v>
      </c>
      <c r="AI50" s="658"/>
      <c r="AJ50" s="659"/>
      <c r="AK50" s="657"/>
      <c r="AL50" s="660"/>
      <c r="AM50" s="657"/>
      <c r="AN50" s="660"/>
      <c r="AO50" s="657"/>
      <c r="AP50" s="660"/>
      <c r="AQ50" s="657"/>
      <c r="AR50" s="660"/>
      <c r="AS50" s="657"/>
      <c r="AT50" s="660"/>
    </row>
    <row r="51" spans="1:46" s="661" customFormat="1" ht="12" customHeight="1" x14ac:dyDescent="0.2">
      <c r="A51" s="636">
        <v>40</v>
      </c>
      <c r="B51" s="637">
        <v>4</v>
      </c>
      <c r="C51" s="638"/>
      <c r="D51" s="1705" t="s">
        <v>251</v>
      </c>
      <c r="E51" s="640" t="s">
        <v>245</v>
      </c>
      <c r="F51" s="641">
        <v>10</v>
      </c>
      <c r="G51" s="642">
        <v>10</v>
      </c>
      <c r="H51" s="643">
        <f t="shared" si="27"/>
        <v>100</v>
      </c>
      <c r="I51" s="643">
        <v>1</v>
      </c>
      <c r="J51" s="645">
        <f t="shared" si="35"/>
        <v>10</v>
      </c>
      <c r="K51" s="645">
        <f>J51*B51</f>
        <v>40</v>
      </c>
      <c r="L51" s="646">
        <f t="shared" si="16"/>
        <v>31840</v>
      </c>
      <c r="M51" s="646">
        <f t="shared" si="17"/>
        <v>318400</v>
      </c>
      <c r="N51" s="647"/>
      <c r="O51" s="648">
        <f t="shared" si="28"/>
        <v>0</v>
      </c>
      <c r="P51" s="648">
        <f t="shared" si="29"/>
        <v>0</v>
      </c>
      <c r="Q51" s="648">
        <f t="shared" si="19"/>
        <v>318400</v>
      </c>
      <c r="R51" s="648">
        <f t="shared" si="20"/>
        <v>318400</v>
      </c>
      <c r="S51" s="650"/>
      <c r="T51" s="650"/>
      <c r="U51" s="650"/>
      <c r="V51" s="651"/>
      <c r="W51" s="652">
        <v>40</v>
      </c>
      <c r="X51" s="1706" t="s">
        <v>252</v>
      </c>
      <c r="Y51" s="654" t="s">
        <v>245</v>
      </c>
      <c r="Z51" s="641">
        <f t="shared" si="26"/>
        <v>10</v>
      </c>
      <c r="AA51" s="642">
        <f t="shared" si="26"/>
        <v>10</v>
      </c>
      <c r="AB51" s="643">
        <f t="shared" si="26"/>
        <v>100</v>
      </c>
      <c r="AC51" s="643">
        <f t="shared" si="26"/>
        <v>1</v>
      </c>
      <c r="AD51" s="644">
        <f t="shared" si="26"/>
        <v>10</v>
      </c>
      <c r="AE51" s="656">
        <f t="shared" si="22"/>
        <v>0</v>
      </c>
      <c r="AF51" s="657">
        <f t="shared" ref="AF51:AG67" si="39">AI51+AK51+AM51+AO51+AQ51+AS51</f>
        <v>10</v>
      </c>
      <c r="AG51" s="657">
        <f t="shared" si="39"/>
        <v>0</v>
      </c>
      <c r="AH51" s="658">
        <f t="shared" si="24"/>
        <v>0</v>
      </c>
      <c r="AI51" s="658">
        <v>2</v>
      </c>
      <c r="AJ51" s="659"/>
      <c r="AK51" s="657">
        <v>3</v>
      </c>
      <c r="AL51" s="660"/>
      <c r="AM51" s="657">
        <v>2</v>
      </c>
      <c r="AN51" s="660"/>
      <c r="AO51" s="657">
        <v>3</v>
      </c>
      <c r="AP51" s="660"/>
      <c r="AQ51" s="658"/>
      <c r="AR51" s="665"/>
      <c r="AS51" s="658"/>
      <c r="AT51" s="665"/>
    </row>
    <row r="52" spans="1:46" s="661" customFormat="1" ht="15" customHeight="1" x14ac:dyDescent="0.2">
      <c r="A52" s="636">
        <v>41</v>
      </c>
      <c r="B52" s="637">
        <v>4</v>
      </c>
      <c r="C52" s="638"/>
      <c r="D52" s="1705"/>
      <c r="E52" s="640" t="s">
        <v>246</v>
      </c>
      <c r="F52" s="641"/>
      <c r="G52" s="642"/>
      <c r="H52" s="643" t="e">
        <f t="shared" si="27"/>
        <v>#DIV/0!</v>
      </c>
      <c r="I52" s="643"/>
      <c r="J52" s="645">
        <f t="shared" si="35"/>
        <v>0</v>
      </c>
      <c r="K52" s="645">
        <f t="shared" ref="K52" si="40">J52*B52</f>
        <v>0</v>
      </c>
      <c r="L52" s="646">
        <f t="shared" si="16"/>
        <v>31840</v>
      </c>
      <c r="M52" s="646">
        <f t="shared" si="17"/>
        <v>0</v>
      </c>
      <c r="N52" s="648"/>
      <c r="O52" s="648">
        <f t="shared" si="28"/>
        <v>0</v>
      </c>
      <c r="P52" s="648">
        <f t="shared" si="29"/>
        <v>0</v>
      </c>
      <c r="Q52" s="648">
        <f t="shared" si="19"/>
        <v>0</v>
      </c>
      <c r="R52" s="648">
        <f t="shared" si="20"/>
        <v>0</v>
      </c>
      <c r="S52" s="650"/>
      <c r="T52" s="650"/>
      <c r="U52" s="650"/>
      <c r="V52" s="651"/>
      <c r="W52" s="652">
        <v>41</v>
      </c>
      <c r="X52" s="1706"/>
      <c r="Y52" s="654" t="s">
        <v>246</v>
      </c>
      <c r="Z52" s="641">
        <f t="shared" si="26"/>
        <v>0</v>
      </c>
      <c r="AA52" s="642">
        <f t="shared" si="26"/>
        <v>0</v>
      </c>
      <c r="AB52" s="643" t="e">
        <f t="shared" si="26"/>
        <v>#DIV/0!</v>
      </c>
      <c r="AC52" s="638">
        <f t="shared" si="26"/>
        <v>0</v>
      </c>
      <c r="AD52" s="645">
        <f t="shared" si="26"/>
        <v>0</v>
      </c>
      <c r="AE52" s="656" t="e">
        <f t="shared" si="22"/>
        <v>#DIV/0!</v>
      </c>
      <c r="AF52" s="657">
        <f t="shared" si="39"/>
        <v>0</v>
      </c>
      <c r="AG52" s="657">
        <f t="shared" si="39"/>
        <v>0</v>
      </c>
      <c r="AH52" s="658" t="e">
        <f t="shared" si="24"/>
        <v>#DIV/0!</v>
      </c>
      <c r="AI52" s="658"/>
      <c r="AJ52" s="659"/>
      <c r="AK52" s="657"/>
      <c r="AL52" s="660"/>
      <c r="AM52" s="657"/>
      <c r="AN52" s="660"/>
      <c r="AO52" s="657"/>
      <c r="AP52" s="660"/>
      <c r="AQ52" s="657"/>
      <c r="AR52" s="660"/>
      <c r="AS52" s="657"/>
      <c r="AT52" s="660"/>
    </row>
    <row r="53" spans="1:46" ht="12" customHeight="1" x14ac:dyDescent="0.2">
      <c r="A53" s="570">
        <v>42</v>
      </c>
      <c r="B53" s="576">
        <v>2</v>
      </c>
      <c r="C53" s="572"/>
      <c r="D53" s="1709" t="s">
        <v>75</v>
      </c>
      <c r="E53" s="601" t="s">
        <v>245</v>
      </c>
      <c r="F53" s="602">
        <v>20</v>
      </c>
      <c r="G53" s="603">
        <v>5</v>
      </c>
      <c r="H53" s="604">
        <f t="shared" si="27"/>
        <v>25</v>
      </c>
      <c r="I53" s="604">
        <v>1</v>
      </c>
      <c r="J53" s="664">
        <f>I53*G53</f>
        <v>5</v>
      </c>
      <c r="K53" s="605">
        <f>J53*B53</f>
        <v>10</v>
      </c>
      <c r="L53" s="606">
        <f t="shared" si="16"/>
        <v>15920</v>
      </c>
      <c r="M53" s="606">
        <f>K53*7960</f>
        <v>79600</v>
      </c>
      <c r="N53" s="608"/>
      <c r="O53" s="608">
        <f t="shared" si="28"/>
        <v>0</v>
      </c>
      <c r="P53" s="609">
        <f t="shared" si="29"/>
        <v>0</v>
      </c>
      <c r="Q53" s="609">
        <f t="shared" si="19"/>
        <v>79600</v>
      </c>
      <c r="R53" s="609">
        <f t="shared" si="20"/>
        <v>79600</v>
      </c>
      <c r="S53" s="611"/>
      <c r="T53" s="611"/>
      <c r="U53" s="611"/>
      <c r="V53" s="612"/>
      <c r="W53" s="173">
        <v>42</v>
      </c>
      <c r="X53" s="1710" t="s">
        <v>75</v>
      </c>
      <c r="Y53" s="613" t="s">
        <v>245</v>
      </c>
      <c r="Z53" s="602">
        <f t="shared" si="26"/>
        <v>20</v>
      </c>
      <c r="AA53" s="603">
        <f t="shared" si="26"/>
        <v>5</v>
      </c>
      <c r="AB53" s="604">
        <f t="shared" si="26"/>
        <v>25</v>
      </c>
      <c r="AC53" s="588">
        <f t="shared" si="26"/>
        <v>1</v>
      </c>
      <c r="AD53" s="605">
        <f t="shared" si="26"/>
        <v>5</v>
      </c>
      <c r="AE53" s="614">
        <f t="shared" si="22"/>
        <v>0</v>
      </c>
      <c r="AF53" s="174">
        <f t="shared" si="39"/>
        <v>5</v>
      </c>
      <c r="AG53" s="174">
        <f t="shared" si="39"/>
        <v>0</v>
      </c>
      <c r="AH53" s="615">
        <f t="shared" si="24"/>
        <v>0</v>
      </c>
      <c r="AI53" s="615">
        <v>1</v>
      </c>
      <c r="AJ53" s="616"/>
      <c r="AK53" s="174">
        <v>1</v>
      </c>
      <c r="AL53" s="587"/>
      <c r="AM53" s="174">
        <v>1</v>
      </c>
      <c r="AN53" s="587"/>
      <c r="AO53" s="174">
        <v>2</v>
      </c>
      <c r="AP53" s="587"/>
      <c r="AQ53" s="174"/>
      <c r="AR53" s="587"/>
      <c r="AS53" s="174"/>
      <c r="AT53" s="587"/>
    </row>
    <row r="54" spans="1:46" ht="12" customHeight="1" x14ac:dyDescent="0.2">
      <c r="A54" s="570">
        <v>43</v>
      </c>
      <c r="B54" s="576">
        <v>0.5</v>
      </c>
      <c r="C54" s="572">
        <v>2</v>
      </c>
      <c r="D54" s="1709"/>
      <c r="E54" s="601" t="s">
        <v>246</v>
      </c>
      <c r="F54" s="602">
        <v>124</v>
      </c>
      <c r="G54" s="603">
        <v>6</v>
      </c>
      <c r="H54" s="604">
        <f t="shared" si="27"/>
        <v>4.838709677419355</v>
      </c>
      <c r="I54" s="604">
        <v>1</v>
      </c>
      <c r="J54" s="617">
        <f t="shared" ref="J54:J67" si="41">+I54*G54</f>
        <v>6</v>
      </c>
      <c r="K54" s="605">
        <f t="shared" ref="K54" si="42">J54*B54</f>
        <v>3</v>
      </c>
      <c r="L54" s="606">
        <f t="shared" si="16"/>
        <v>3980</v>
      </c>
      <c r="M54" s="606">
        <f>K54*7960</f>
        <v>23880</v>
      </c>
      <c r="N54" s="608"/>
      <c r="O54" s="608">
        <f t="shared" si="28"/>
        <v>0</v>
      </c>
      <c r="P54" s="609">
        <f t="shared" si="29"/>
        <v>0</v>
      </c>
      <c r="Q54" s="609">
        <f t="shared" si="19"/>
        <v>23880</v>
      </c>
      <c r="R54" s="609">
        <f t="shared" si="20"/>
        <v>23880</v>
      </c>
      <c r="S54" s="611"/>
      <c r="T54" s="611"/>
      <c r="U54" s="611"/>
      <c r="V54" s="612"/>
      <c r="W54" s="173">
        <v>43</v>
      </c>
      <c r="X54" s="1710"/>
      <c r="Y54" s="613" t="s">
        <v>246</v>
      </c>
      <c r="Z54" s="602">
        <f t="shared" ref="Z54:AD55" si="43">+F54</f>
        <v>124</v>
      </c>
      <c r="AA54" s="603">
        <f t="shared" si="43"/>
        <v>6</v>
      </c>
      <c r="AB54" s="604">
        <f t="shared" si="43"/>
        <v>4.838709677419355</v>
      </c>
      <c r="AC54" s="588">
        <f t="shared" si="43"/>
        <v>1</v>
      </c>
      <c r="AD54" s="617">
        <f t="shared" si="43"/>
        <v>6</v>
      </c>
      <c r="AE54" s="614">
        <f t="shared" si="22"/>
        <v>0</v>
      </c>
      <c r="AF54" s="174">
        <f t="shared" si="39"/>
        <v>6</v>
      </c>
      <c r="AG54" s="174">
        <f t="shared" si="39"/>
        <v>0</v>
      </c>
      <c r="AH54" s="615">
        <f t="shared" si="24"/>
        <v>0</v>
      </c>
      <c r="AI54" s="615">
        <v>1</v>
      </c>
      <c r="AJ54" s="616"/>
      <c r="AK54" s="174">
        <v>2</v>
      </c>
      <c r="AL54" s="587"/>
      <c r="AM54" s="174">
        <v>1</v>
      </c>
      <c r="AN54" s="587"/>
      <c r="AO54" s="174">
        <v>2</v>
      </c>
      <c r="AP54" s="587"/>
      <c r="AQ54" s="174"/>
      <c r="AR54" s="587"/>
      <c r="AS54" s="174"/>
      <c r="AT54" s="587"/>
    </row>
    <row r="55" spans="1:46" s="661" customFormat="1" ht="12" customHeight="1" x14ac:dyDescent="0.2">
      <c r="A55" s="636">
        <v>44</v>
      </c>
      <c r="B55" s="637">
        <v>1</v>
      </c>
      <c r="C55" s="638"/>
      <c r="D55" s="1707" t="s">
        <v>76</v>
      </c>
      <c r="E55" s="640" t="s">
        <v>245</v>
      </c>
      <c r="F55" s="652"/>
      <c r="G55" s="652"/>
      <c r="H55" s="643" t="e">
        <f t="shared" si="27"/>
        <v>#DIV/0!</v>
      </c>
      <c r="I55" s="638"/>
      <c r="J55" s="645">
        <f t="shared" si="41"/>
        <v>0</v>
      </c>
      <c r="K55" s="645">
        <f>J55*B55</f>
        <v>0</v>
      </c>
      <c r="L55" s="646">
        <f t="shared" si="16"/>
        <v>7960</v>
      </c>
      <c r="M55" s="646">
        <f>K55*7960</f>
        <v>0</v>
      </c>
      <c r="N55" s="647"/>
      <c r="O55" s="648">
        <f t="shared" si="28"/>
        <v>0</v>
      </c>
      <c r="P55" s="648">
        <f t="shared" si="29"/>
        <v>0</v>
      </c>
      <c r="Q55" s="648">
        <f t="shared" si="19"/>
        <v>0</v>
      </c>
      <c r="R55" s="648">
        <f t="shared" si="20"/>
        <v>0</v>
      </c>
      <c r="S55" s="650"/>
      <c r="T55" s="650"/>
      <c r="U55" s="650"/>
      <c r="V55" s="651"/>
      <c r="W55" s="652">
        <v>44</v>
      </c>
      <c r="X55" s="1708" t="s">
        <v>76</v>
      </c>
      <c r="Y55" s="654" t="s">
        <v>245</v>
      </c>
      <c r="Z55" s="641">
        <f t="shared" si="43"/>
        <v>0</v>
      </c>
      <c r="AA55" s="642"/>
      <c r="AB55" s="643"/>
      <c r="AC55" s="643"/>
      <c r="AD55" s="644"/>
      <c r="AE55" s="656" t="e">
        <f t="shared" si="22"/>
        <v>#DIV/0!</v>
      </c>
      <c r="AF55" s="657">
        <f t="shared" si="39"/>
        <v>0</v>
      </c>
      <c r="AG55" s="657">
        <f t="shared" si="39"/>
        <v>0</v>
      </c>
      <c r="AH55" s="658" t="e">
        <f t="shared" si="24"/>
        <v>#DIV/0!</v>
      </c>
      <c r="AI55" s="658"/>
      <c r="AJ55" s="659"/>
      <c r="AK55" s="657"/>
      <c r="AL55" s="660"/>
      <c r="AM55" s="657"/>
      <c r="AN55" s="660"/>
      <c r="AO55" s="657"/>
      <c r="AP55" s="660"/>
      <c r="AQ55" s="657"/>
      <c r="AR55" s="660"/>
      <c r="AS55" s="657"/>
      <c r="AT55" s="660"/>
    </row>
    <row r="56" spans="1:46" s="661" customFormat="1" ht="12" customHeight="1" x14ac:dyDescent="0.2">
      <c r="A56" s="636">
        <v>45</v>
      </c>
      <c r="B56" s="637">
        <v>1</v>
      </c>
      <c r="C56" s="638"/>
      <c r="D56" s="1707"/>
      <c r="E56" s="640" t="s">
        <v>246</v>
      </c>
      <c r="F56" s="652"/>
      <c r="G56" s="652"/>
      <c r="H56" s="643" t="e">
        <f t="shared" si="27"/>
        <v>#DIV/0!</v>
      </c>
      <c r="I56" s="638"/>
      <c r="J56" s="645">
        <f t="shared" si="41"/>
        <v>0</v>
      </c>
      <c r="K56" s="645">
        <f t="shared" ref="K56" si="44">J56*B56</f>
        <v>0</v>
      </c>
      <c r="L56" s="646">
        <f t="shared" si="16"/>
        <v>7960</v>
      </c>
      <c r="M56" s="646">
        <f>K56*7960</f>
        <v>0</v>
      </c>
      <c r="N56" s="648"/>
      <c r="O56" s="648">
        <f t="shared" si="28"/>
        <v>0</v>
      </c>
      <c r="P56" s="648">
        <f t="shared" si="29"/>
        <v>0</v>
      </c>
      <c r="Q56" s="648">
        <f t="shared" si="19"/>
        <v>0</v>
      </c>
      <c r="R56" s="648">
        <f t="shared" si="20"/>
        <v>0</v>
      </c>
      <c r="S56" s="650"/>
      <c r="T56" s="650"/>
      <c r="U56" s="650"/>
      <c r="V56" s="651"/>
      <c r="W56" s="652">
        <v>45</v>
      </c>
      <c r="X56" s="1708"/>
      <c r="Y56" s="654" t="s">
        <v>246</v>
      </c>
      <c r="Z56" s="641">
        <f>+F56</f>
        <v>0</v>
      </c>
      <c r="AA56" s="642">
        <f>+G56</f>
        <v>0</v>
      </c>
      <c r="AB56" s="643" t="e">
        <f>+H56</f>
        <v>#DIV/0!</v>
      </c>
      <c r="AC56" s="638">
        <f>+I56</f>
        <v>0</v>
      </c>
      <c r="AD56" s="645">
        <f>+J56</f>
        <v>0</v>
      </c>
      <c r="AE56" s="656" t="e">
        <f t="shared" si="22"/>
        <v>#DIV/0!</v>
      </c>
      <c r="AF56" s="657">
        <f t="shared" si="39"/>
        <v>0</v>
      </c>
      <c r="AG56" s="657">
        <f t="shared" si="39"/>
        <v>0</v>
      </c>
      <c r="AH56" s="658" t="e">
        <f t="shared" si="24"/>
        <v>#DIV/0!</v>
      </c>
      <c r="AI56" s="658"/>
      <c r="AJ56" s="659"/>
      <c r="AK56" s="657"/>
      <c r="AL56" s="660"/>
      <c r="AM56" s="657"/>
      <c r="AN56" s="660"/>
      <c r="AO56" s="657"/>
      <c r="AP56" s="660"/>
      <c r="AQ56" s="657"/>
      <c r="AR56" s="660"/>
      <c r="AS56" s="657"/>
      <c r="AT56" s="660"/>
    </row>
    <row r="57" spans="1:46" ht="13.5" customHeight="1" x14ac:dyDescent="0.2">
      <c r="A57" s="636">
        <v>46</v>
      </c>
      <c r="B57" s="576">
        <v>1</v>
      </c>
      <c r="C57" s="572"/>
      <c r="D57" s="666" t="s">
        <v>77</v>
      </c>
      <c r="E57" s="601" t="s">
        <v>78</v>
      </c>
      <c r="F57" s="173">
        <v>25</v>
      </c>
      <c r="G57" s="173"/>
      <c r="H57" s="604">
        <f t="shared" si="27"/>
        <v>0</v>
      </c>
      <c r="I57" s="588"/>
      <c r="J57" s="618">
        <f t="shared" si="41"/>
        <v>0</v>
      </c>
      <c r="K57" s="605"/>
      <c r="L57" s="606">
        <f t="shared" si="16"/>
        <v>7960</v>
      </c>
      <c r="M57" s="606">
        <f t="shared" ref="M57" si="45">K57*7960</f>
        <v>0</v>
      </c>
      <c r="N57" s="608"/>
      <c r="O57" s="608">
        <f t="shared" si="28"/>
        <v>0</v>
      </c>
      <c r="P57" s="609">
        <f t="shared" si="29"/>
        <v>0</v>
      </c>
      <c r="Q57" s="609">
        <f t="shared" si="19"/>
        <v>0</v>
      </c>
      <c r="R57" s="609">
        <f t="shared" si="20"/>
        <v>0</v>
      </c>
      <c r="S57" s="611"/>
      <c r="T57" s="611"/>
      <c r="U57" s="611"/>
      <c r="V57" s="612"/>
      <c r="W57" s="173">
        <v>47</v>
      </c>
      <c r="X57" s="667" t="s">
        <v>77</v>
      </c>
      <c r="Y57" s="613" t="s">
        <v>78</v>
      </c>
      <c r="Z57" s="668">
        <f>+F57</f>
        <v>25</v>
      </c>
      <c r="AA57" s="670"/>
      <c r="AB57" s="614"/>
      <c r="AC57" s="588"/>
      <c r="AD57" s="618"/>
      <c r="AE57" s="614" t="e">
        <f t="shared" si="22"/>
        <v>#DIV/0!</v>
      </c>
      <c r="AF57" s="174">
        <f t="shared" si="39"/>
        <v>0</v>
      </c>
      <c r="AG57" s="174">
        <f t="shared" si="39"/>
        <v>0</v>
      </c>
      <c r="AH57" s="615" t="e">
        <f t="shared" si="24"/>
        <v>#DIV/0!</v>
      </c>
      <c r="AI57" s="615"/>
      <c r="AJ57" s="616"/>
      <c r="AK57" s="174"/>
      <c r="AL57" s="587"/>
      <c r="AM57" s="174"/>
      <c r="AN57" s="587"/>
      <c r="AO57" s="174"/>
      <c r="AP57" s="587"/>
      <c r="AQ57" s="174"/>
      <c r="AR57" s="587"/>
      <c r="AS57" s="174"/>
      <c r="AT57" s="587"/>
    </row>
    <row r="58" spans="1:46" s="661" customFormat="1" ht="12" customHeight="1" x14ac:dyDescent="0.2">
      <c r="A58" s="636">
        <v>47</v>
      </c>
      <c r="B58" s="637">
        <v>2</v>
      </c>
      <c r="C58" s="638"/>
      <c r="D58" s="1703" t="s">
        <v>79</v>
      </c>
      <c r="E58" s="640" t="s">
        <v>253</v>
      </c>
      <c r="F58" s="641">
        <v>20</v>
      </c>
      <c r="G58" s="642"/>
      <c r="H58" s="643">
        <f t="shared" si="27"/>
        <v>0</v>
      </c>
      <c r="I58" s="643"/>
      <c r="J58" s="645">
        <f t="shared" si="41"/>
        <v>0</v>
      </c>
      <c r="K58" s="645">
        <f>J58*B58</f>
        <v>0</v>
      </c>
      <c r="L58" s="646">
        <f t="shared" si="16"/>
        <v>15920</v>
      </c>
      <c r="M58" s="646">
        <f>K58*7960</f>
        <v>0</v>
      </c>
      <c r="N58" s="647"/>
      <c r="O58" s="648">
        <f t="shared" si="28"/>
        <v>0</v>
      </c>
      <c r="P58" s="648">
        <f t="shared" si="29"/>
        <v>0</v>
      </c>
      <c r="Q58" s="648">
        <f t="shared" si="19"/>
        <v>0</v>
      </c>
      <c r="R58" s="648">
        <f t="shared" si="20"/>
        <v>0</v>
      </c>
      <c r="S58" s="650"/>
      <c r="T58" s="650"/>
      <c r="U58" s="650"/>
      <c r="V58" s="651"/>
      <c r="W58" s="652">
        <v>48</v>
      </c>
      <c r="X58" s="1704" t="s">
        <v>79</v>
      </c>
      <c r="Y58" s="654" t="s">
        <v>253</v>
      </c>
      <c r="Z58" s="641">
        <f>+F58</f>
        <v>20</v>
      </c>
      <c r="AA58" s="642"/>
      <c r="AB58" s="643"/>
      <c r="AC58" s="643"/>
      <c r="AD58" s="644"/>
      <c r="AE58" s="656" t="e">
        <f t="shared" si="22"/>
        <v>#DIV/0!</v>
      </c>
      <c r="AF58" s="657">
        <f t="shared" si="39"/>
        <v>0</v>
      </c>
      <c r="AG58" s="657">
        <f t="shared" si="39"/>
        <v>0</v>
      </c>
      <c r="AH58" s="658" t="e">
        <f t="shared" si="24"/>
        <v>#DIV/0!</v>
      </c>
      <c r="AI58" s="658"/>
      <c r="AJ58" s="659"/>
      <c r="AK58" s="657"/>
      <c r="AL58" s="660"/>
      <c r="AM58" s="657"/>
      <c r="AN58" s="660"/>
      <c r="AO58" s="657"/>
      <c r="AP58" s="660"/>
      <c r="AQ58" s="657"/>
      <c r="AR58" s="660"/>
      <c r="AS58" s="657"/>
      <c r="AT58" s="660"/>
    </row>
    <row r="59" spans="1:46" s="661" customFormat="1" ht="12" customHeight="1" x14ac:dyDescent="0.2">
      <c r="A59" s="636">
        <v>48</v>
      </c>
      <c r="B59" s="637">
        <v>2</v>
      </c>
      <c r="C59" s="638"/>
      <c r="D59" s="1703"/>
      <c r="E59" s="640" t="s">
        <v>246</v>
      </c>
      <c r="F59" s="641">
        <v>10</v>
      </c>
      <c r="G59" s="642"/>
      <c r="H59" s="643">
        <f t="shared" si="27"/>
        <v>0</v>
      </c>
      <c r="I59" s="643"/>
      <c r="J59" s="645">
        <f t="shared" si="41"/>
        <v>0</v>
      </c>
      <c r="K59" s="645">
        <f t="shared" ref="K59:K61" si="46">J59*B59</f>
        <v>0</v>
      </c>
      <c r="L59" s="646">
        <f t="shared" si="16"/>
        <v>15920</v>
      </c>
      <c r="M59" s="646">
        <f>K59*7960</f>
        <v>0</v>
      </c>
      <c r="N59" s="648"/>
      <c r="O59" s="648">
        <f t="shared" si="28"/>
        <v>0</v>
      </c>
      <c r="P59" s="648">
        <f t="shared" si="29"/>
        <v>0</v>
      </c>
      <c r="Q59" s="648">
        <f t="shared" si="19"/>
        <v>0</v>
      </c>
      <c r="R59" s="648">
        <f t="shared" si="20"/>
        <v>0</v>
      </c>
      <c r="S59" s="650"/>
      <c r="T59" s="650"/>
      <c r="U59" s="650"/>
      <c r="V59" s="651"/>
      <c r="W59" s="652">
        <v>49</v>
      </c>
      <c r="X59" s="1704"/>
      <c r="Y59" s="654" t="s">
        <v>246</v>
      </c>
      <c r="Z59" s="641">
        <f>+F59</f>
        <v>10</v>
      </c>
      <c r="AA59" s="642">
        <f>+G59</f>
        <v>0</v>
      </c>
      <c r="AB59" s="643">
        <f>+H59</f>
        <v>0</v>
      </c>
      <c r="AC59" s="638">
        <f>+I59</f>
        <v>0</v>
      </c>
      <c r="AD59" s="645">
        <f>+J59</f>
        <v>0</v>
      </c>
      <c r="AE59" s="656" t="e">
        <f t="shared" si="22"/>
        <v>#DIV/0!</v>
      </c>
      <c r="AF59" s="657">
        <f t="shared" si="39"/>
        <v>0</v>
      </c>
      <c r="AG59" s="657">
        <f t="shared" si="39"/>
        <v>0</v>
      </c>
      <c r="AH59" s="658" t="e">
        <f t="shared" si="24"/>
        <v>#DIV/0!</v>
      </c>
      <c r="AI59" s="658"/>
      <c r="AJ59" s="659"/>
      <c r="AK59" s="657"/>
      <c r="AL59" s="660"/>
      <c r="AM59" s="657"/>
      <c r="AN59" s="660"/>
      <c r="AO59" s="657"/>
      <c r="AP59" s="660"/>
      <c r="AQ59" s="657"/>
      <c r="AR59" s="660"/>
      <c r="AS59" s="657"/>
      <c r="AT59" s="660"/>
    </row>
    <row r="60" spans="1:46" s="661" customFormat="1" ht="12" customHeight="1" x14ac:dyDescent="0.2">
      <c r="A60" s="636">
        <v>49</v>
      </c>
      <c r="B60" s="637">
        <v>1</v>
      </c>
      <c r="C60" s="638"/>
      <c r="D60" s="1707" t="s">
        <v>80</v>
      </c>
      <c r="E60" s="640" t="s">
        <v>253</v>
      </c>
      <c r="F60" s="641">
        <v>10</v>
      </c>
      <c r="G60" s="642"/>
      <c r="H60" s="643">
        <f t="shared" si="27"/>
        <v>0</v>
      </c>
      <c r="I60" s="643"/>
      <c r="J60" s="645">
        <f t="shared" si="41"/>
        <v>0</v>
      </c>
      <c r="K60" s="645">
        <f t="shared" si="46"/>
        <v>0</v>
      </c>
      <c r="L60" s="646">
        <f t="shared" si="16"/>
        <v>7960</v>
      </c>
      <c r="M60" s="646">
        <f t="shared" ref="M60:M67" si="47">K60*7960</f>
        <v>0</v>
      </c>
      <c r="N60" s="648"/>
      <c r="O60" s="648">
        <f t="shared" si="28"/>
        <v>0</v>
      </c>
      <c r="P60" s="648">
        <f t="shared" si="29"/>
        <v>0</v>
      </c>
      <c r="Q60" s="648">
        <f t="shared" si="19"/>
        <v>0</v>
      </c>
      <c r="R60" s="648">
        <f t="shared" si="20"/>
        <v>0</v>
      </c>
      <c r="S60" s="650"/>
      <c r="T60" s="650"/>
      <c r="U60" s="650"/>
      <c r="V60" s="651"/>
      <c r="W60" s="652">
        <v>50</v>
      </c>
      <c r="X60" s="1708" t="s">
        <v>80</v>
      </c>
      <c r="Y60" s="654" t="s">
        <v>253</v>
      </c>
      <c r="Z60" s="641">
        <f t="shared" ref="Z60:AD67" si="48">+F60</f>
        <v>10</v>
      </c>
      <c r="AA60" s="642"/>
      <c r="AB60" s="643">
        <f>AA60*100/Z60</f>
        <v>0</v>
      </c>
      <c r="AC60" s="643"/>
      <c r="AD60" s="644">
        <f>AC60*AA60</f>
        <v>0</v>
      </c>
      <c r="AE60" s="656" t="e">
        <f t="shared" si="22"/>
        <v>#DIV/0!</v>
      </c>
      <c r="AF60" s="657">
        <f t="shared" si="39"/>
        <v>0</v>
      </c>
      <c r="AG60" s="657">
        <f t="shared" si="39"/>
        <v>0</v>
      </c>
      <c r="AH60" s="658" t="e">
        <f t="shared" si="24"/>
        <v>#DIV/0!</v>
      </c>
      <c r="AI60" s="658"/>
      <c r="AJ60" s="659"/>
      <c r="AK60" s="657"/>
      <c r="AL60" s="660"/>
      <c r="AM60" s="657"/>
      <c r="AN60" s="660"/>
      <c r="AO60" s="657"/>
      <c r="AP60" s="660"/>
      <c r="AQ60" s="657"/>
      <c r="AR60" s="660"/>
      <c r="AS60" s="657"/>
      <c r="AT60" s="660"/>
    </row>
    <row r="61" spans="1:46" s="661" customFormat="1" ht="12" customHeight="1" x14ac:dyDescent="0.2">
      <c r="A61" s="636">
        <v>50</v>
      </c>
      <c r="B61" s="637">
        <v>1</v>
      </c>
      <c r="C61" s="638"/>
      <c r="D61" s="1707"/>
      <c r="E61" s="640" t="s">
        <v>246</v>
      </c>
      <c r="F61" s="641">
        <v>3</v>
      </c>
      <c r="G61" s="642"/>
      <c r="H61" s="643">
        <f t="shared" si="27"/>
        <v>0</v>
      </c>
      <c r="I61" s="643"/>
      <c r="J61" s="645">
        <f t="shared" si="41"/>
        <v>0</v>
      </c>
      <c r="K61" s="645">
        <f t="shared" si="46"/>
        <v>0</v>
      </c>
      <c r="L61" s="646">
        <f t="shared" si="16"/>
        <v>7960</v>
      </c>
      <c r="M61" s="646">
        <f t="shared" si="47"/>
        <v>0</v>
      </c>
      <c r="N61" s="648"/>
      <c r="O61" s="648">
        <f t="shared" si="28"/>
        <v>0</v>
      </c>
      <c r="P61" s="648">
        <f t="shared" si="29"/>
        <v>0</v>
      </c>
      <c r="Q61" s="648">
        <f t="shared" si="19"/>
        <v>0</v>
      </c>
      <c r="R61" s="648">
        <f t="shared" si="20"/>
        <v>0</v>
      </c>
      <c r="S61" s="650"/>
      <c r="T61" s="650"/>
      <c r="U61" s="650"/>
      <c r="V61" s="651"/>
      <c r="W61" s="652">
        <v>51</v>
      </c>
      <c r="X61" s="1708"/>
      <c r="Y61" s="654" t="s">
        <v>246</v>
      </c>
      <c r="Z61" s="641">
        <f t="shared" si="48"/>
        <v>3</v>
      </c>
      <c r="AA61" s="642">
        <f t="shared" si="48"/>
        <v>0</v>
      </c>
      <c r="AB61" s="643">
        <f t="shared" si="48"/>
        <v>0</v>
      </c>
      <c r="AC61" s="638">
        <f t="shared" si="48"/>
        <v>0</v>
      </c>
      <c r="AD61" s="645">
        <f t="shared" si="48"/>
        <v>0</v>
      </c>
      <c r="AE61" s="656" t="e">
        <f t="shared" si="22"/>
        <v>#DIV/0!</v>
      </c>
      <c r="AF61" s="657">
        <f t="shared" si="39"/>
        <v>0</v>
      </c>
      <c r="AG61" s="657">
        <f t="shared" si="39"/>
        <v>0</v>
      </c>
      <c r="AH61" s="658" t="e">
        <f t="shared" si="24"/>
        <v>#DIV/0!</v>
      </c>
      <c r="AI61" s="658"/>
      <c r="AJ61" s="659"/>
      <c r="AK61" s="657"/>
      <c r="AL61" s="660"/>
      <c r="AM61" s="657"/>
      <c r="AN61" s="660"/>
      <c r="AO61" s="657"/>
      <c r="AP61" s="660"/>
      <c r="AQ61" s="657"/>
      <c r="AR61" s="660"/>
      <c r="AS61" s="657"/>
      <c r="AT61" s="660"/>
    </row>
    <row r="62" spans="1:46" ht="12" customHeight="1" x14ac:dyDescent="0.2">
      <c r="A62" s="636">
        <v>51</v>
      </c>
      <c r="B62" s="576">
        <v>1</v>
      </c>
      <c r="C62" s="572"/>
      <c r="D62" s="1694" t="s">
        <v>81</v>
      </c>
      <c r="E62" s="601" t="s">
        <v>253</v>
      </c>
      <c r="F62" s="602">
        <v>30</v>
      </c>
      <c r="G62" s="603"/>
      <c r="H62" s="604">
        <f t="shared" si="27"/>
        <v>0</v>
      </c>
      <c r="I62" s="604"/>
      <c r="J62" s="605">
        <f t="shared" si="41"/>
        <v>0</v>
      </c>
      <c r="K62" s="605">
        <f>J62*B62</f>
        <v>0</v>
      </c>
      <c r="L62" s="606">
        <f t="shared" si="16"/>
        <v>7960</v>
      </c>
      <c r="M62" s="606">
        <f t="shared" si="47"/>
        <v>0</v>
      </c>
      <c r="N62" s="607"/>
      <c r="O62" s="608">
        <f t="shared" si="28"/>
        <v>0</v>
      </c>
      <c r="P62" s="609">
        <f t="shared" si="29"/>
        <v>0</v>
      </c>
      <c r="Q62" s="609">
        <f t="shared" si="19"/>
        <v>0</v>
      </c>
      <c r="R62" s="609">
        <f t="shared" si="20"/>
        <v>0</v>
      </c>
      <c r="S62" s="611"/>
      <c r="T62" s="611"/>
      <c r="U62" s="611"/>
      <c r="V62" s="612"/>
      <c r="W62" s="173">
        <v>52</v>
      </c>
      <c r="X62" s="1695" t="s">
        <v>81</v>
      </c>
      <c r="Y62" s="613" t="s">
        <v>253</v>
      </c>
      <c r="Z62" s="602">
        <f t="shared" si="48"/>
        <v>30</v>
      </c>
      <c r="AA62" s="603">
        <f t="shared" si="48"/>
        <v>0</v>
      </c>
      <c r="AB62" s="604">
        <f t="shared" si="48"/>
        <v>0</v>
      </c>
      <c r="AC62" s="588">
        <f t="shared" si="48"/>
        <v>0</v>
      </c>
      <c r="AD62" s="605">
        <f t="shared" si="48"/>
        <v>0</v>
      </c>
      <c r="AE62" s="614" t="e">
        <f t="shared" si="22"/>
        <v>#DIV/0!</v>
      </c>
      <c r="AF62" s="174">
        <f t="shared" si="39"/>
        <v>0</v>
      </c>
      <c r="AG62" s="174">
        <f t="shared" si="39"/>
        <v>0</v>
      </c>
      <c r="AH62" s="615" t="e">
        <f t="shared" si="24"/>
        <v>#DIV/0!</v>
      </c>
      <c r="AI62" s="615"/>
      <c r="AJ62" s="616"/>
      <c r="AK62" s="174"/>
      <c r="AL62" s="587"/>
      <c r="AM62" s="174"/>
      <c r="AN62" s="587"/>
      <c r="AO62" s="174"/>
      <c r="AP62" s="587"/>
      <c r="AQ62" s="174"/>
      <c r="AR62" s="587"/>
      <c r="AS62" s="174"/>
      <c r="AT62" s="587"/>
    </row>
    <row r="63" spans="1:46" ht="12" customHeight="1" x14ac:dyDescent="0.2">
      <c r="A63" s="636">
        <v>52</v>
      </c>
      <c r="B63" s="576">
        <v>1</v>
      </c>
      <c r="C63" s="572"/>
      <c r="D63" s="1694"/>
      <c r="E63" s="601" t="s">
        <v>246</v>
      </c>
      <c r="F63" s="602">
        <v>10</v>
      </c>
      <c r="G63" s="603"/>
      <c r="H63" s="604">
        <f t="shared" si="27"/>
        <v>0</v>
      </c>
      <c r="I63" s="604"/>
      <c r="J63" s="617">
        <f t="shared" si="41"/>
        <v>0</v>
      </c>
      <c r="K63" s="605">
        <f t="shared" ref="K63" si="49">J63*B63</f>
        <v>0</v>
      </c>
      <c r="L63" s="606">
        <f t="shared" si="16"/>
        <v>7960</v>
      </c>
      <c r="M63" s="606">
        <f t="shared" si="47"/>
        <v>0</v>
      </c>
      <c r="N63" s="608"/>
      <c r="O63" s="608">
        <f t="shared" si="28"/>
        <v>0</v>
      </c>
      <c r="P63" s="609">
        <f t="shared" si="29"/>
        <v>0</v>
      </c>
      <c r="Q63" s="609">
        <f t="shared" si="19"/>
        <v>0</v>
      </c>
      <c r="R63" s="609">
        <f t="shared" si="20"/>
        <v>0</v>
      </c>
      <c r="S63" s="611"/>
      <c r="T63" s="611"/>
      <c r="U63" s="611"/>
      <c r="V63" s="612"/>
      <c r="W63" s="173">
        <v>53</v>
      </c>
      <c r="X63" s="1695"/>
      <c r="Y63" s="613" t="s">
        <v>246</v>
      </c>
      <c r="Z63" s="602">
        <f t="shared" si="48"/>
        <v>10</v>
      </c>
      <c r="AA63" s="603">
        <f t="shared" si="48"/>
        <v>0</v>
      </c>
      <c r="AB63" s="604">
        <f t="shared" si="48"/>
        <v>0</v>
      </c>
      <c r="AC63" s="588">
        <f t="shared" si="48"/>
        <v>0</v>
      </c>
      <c r="AD63" s="617">
        <f t="shared" si="48"/>
        <v>0</v>
      </c>
      <c r="AE63" s="614" t="e">
        <f t="shared" si="22"/>
        <v>#DIV/0!</v>
      </c>
      <c r="AF63" s="174">
        <f t="shared" si="39"/>
        <v>0</v>
      </c>
      <c r="AG63" s="174">
        <f t="shared" si="39"/>
        <v>0</v>
      </c>
      <c r="AH63" s="615" t="e">
        <f t="shared" si="24"/>
        <v>#DIV/0!</v>
      </c>
      <c r="AI63" s="615"/>
      <c r="AJ63" s="616"/>
      <c r="AK63" s="174"/>
      <c r="AL63" s="587"/>
      <c r="AM63" s="174"/>
      <c r="AN63" s="587"/>
      <c r="AO63" s="174"/>
      <c r="AP63" s="587"/>
      <c r="AQ63" s="174"/>
      <c r="AR63" s="587"/>
      <c r="AS63" s="174"/>
      <c r="AT63" s="587"/>
    </row>
    <row r="64" spans="1:46" ht="12" customHeight="1" x14ac:dyDescent="0.2">
      <c r="A64" s="636">
        <v>53</v>
      </c>
      <c r="B64" s="576">
        <v>0.33</v>
      </c>
      <c r="C64" s="572"/>
      <c r="D64" s="1692" t="s">
        <v>82</v>
      </c>
      <c r="E64" s="601" t="s">
        <v>253</v>
      </c>
      <c r="F64" s="602"/>
      <c r="G64" s="603"/>
      <c r="H64" s="604" t="e">
        <f t="shared" si="27"/>
        <v>#DIV/0!</v>
      </c>
      <c r="I64" s="604"/>
      <c r="J64" s="605">
        <f t="shared" si="41"/>
        <v>0</v>
      </c>
      <c r="K64" s="605">
        <f>J64*B64</f>
        <v>0</v>
      </c>
      <c r="L64" s="606">
        <f t="shared" si="16"/>
        <v>2626.8</v>
      </c>
      <c r="M64" s="606">
        <f t="shared" si="47"/>
        <v>0</v>
      </c>
      <c r="N64" s="607"/>
      <c r="O64" s="608">
        <f t="shared" si="28"/>
        <v>0</v>
      </c>
      <c r="P64" s="609">
        <f t="shared" si="29"/>
        <v>0</v>
      </c>
      <c r="Q64" s="609">
        <f t="shared" si="19"/>
        <v>0</v>
      </c>
      <c r="R64" s="609">
        <f t="shared" si="20"/>
        <v>0</v>
      </c>
      <c r="S64" s="611"/>
      <c r="T64" s="611"/>
      <c r="U64" s="611"/>
      <c r="V64" s="612"/>
      <c r="W64" s="173">
        <v>54</v>
      </c>
      <c r="X64" s="1693" t="s">
        <v>82</v>
      </c>
      <c r="Y64" s="613" t="s">
        <v>253</v>
      </c>
      <c r="Z64" s="602">
        <f t="shared" si="48"/>
        <v>0</v>
      </c>
      <c r="AA64" s="603"/>
      <c r="AB64" s="604"/>
      <c r="AC64" s="588"/>
      <c r="AD64" s="605"/>
      <c r="AE64" s="614" t="e">
        <f t="shared" si="22"/>
        <v>#DIV/0!</v>
      </c>
      <c r="AF64" s="174">
        <f t="shared" si="39"/>
        <v>0</v>
      </c>
      <c r="AG64" s="174">
        <f t="shared" si="39"/>
        <v>0</v>
      </c>
      <c r="AH64" s="615" t="e">
        <f t="shared" si="24"/>
        <v>#DIV/0!</v>
      </c>
      <c r="AI64" s="615"/>
      <c r="AJ64" s="616"/>
      <c r="AK64" s="174"/>
      <c r="AL64" s="587"/>
      <c r="AM64" s="174"/>
      <c r="AN64" s="587"/>
      <c r="AO64" s="174"/>
      <c r="AP64" s="587"/>
      <c r="AQ64" s="174"/>
      <c r="AR64" s="587"/>
      <c r="AS64" s="174"/>
      <c r="AT64" s="587"/>
    </row>
    <row r="65" spans="1:46" ht="12" customHeight="1" x14ac:dyDescent="0.2">
      <c r="A65" s="636">
        <v>54</v>
      </c>
      <c r="B65" s="576">
        <v>0.33</v>
      </c>
      <c r="C65" s="572"/>
      <c r="D65" s="1692"/>
      <c r="E65" s="601" t="s">
        <v>246</v>
      </c>
      <c r="F65" s="602"/>
      <c r="G65" s="603"/>
      <c r="H65" s="604" t="e">
        <f t="shared" si="27"/>
        <v>#DIV/0!</v>
      </c>
      <c r="I65" s="588"/>
      <c r="J65" s="617">
        <f t="shared" si="41"/>
        <v>0</v>
      </c>
      <c r="K65" s="605">
        <f t="shared" ref="K65" si="50">J65*B65</f>
        <v>0</v>
      </c>
      <c r="L65" s="606">
        <f t="shared" si="16"/>
        <v>2626.8</v>
      </c>
      <c r="M65" s="606">
        <f t="shared" si="47"/>
        <v>0</v>
      </c>
      <c r="N65" s="608"/>
      <c r="O65" s="608">
        <f t="shared" si="28"/>
        <v>0</v>
      </c>
      <c r="P65" s="609">
        <f t="shared" si="29"/>
        <v>0</v>
      </c>
      <c r="Q65" s="609">
        <f t="shared" si="19"/>
        <v>0</v>
      </c>
      <c r="R65" s="609">
        <f t="shared" si="20"/>
        <v>0</v>
      </c>
      <c r="S65" s="611"/>
      <c r="T65" s="611"/>
      <c r="U65" s="611"/>
      <c r="V65" s="612"/>
      <c r="W65" s="173">
        <v>55</v>
      </c>
      <c r="X65" s="1693"/>
      <c r="Y65" s="613" t="s">
        <v>246</v>
      </c>
      <c r="Z65" s="602">
        <f t="shared" si="48"/>
        <v>0</v>
      </c>
      <c r="AA65" s="603">
        <f t="shared" si="48"/>
        <v>0</v>
      </c>
      <c r="AB65" s="604" t="e">
        <f t="shared" si="48"/>
        <v>#DIV/0!</v>
      </c>
      <c r="AC65" s="588">
        <f t="shared" si="48"/>
        <v>0</v>
      </c>
      <c r="AD65" s="617">
        <f t="shared" si="48"/>
        <v>0</v>
      </c>
      <c r="AE65" s="614" t="e">
        <f t="shared" si="22"/>
        <v>#DIV/0!</v>
      </c>
      <c r="AF65" s="174">
        <f t="shared" si="39"/>
        <v>0</v>
      </c>
      <c r="AG65" s="174">
        <f t="shared" si="39"/>
        <v>0</v>
      </c>
      <c r="AH65" s="615" t="e">
        <f t="shared" si="24"/>
        <v>#DIV/0!</v>
      </c>
      <c r="AI65" s="615"/>
      <c r="AJ65" s="616"/>
      <c r="AK65" s="174"/>
      <c r="AL65" s="587"/>
      <c r="AM65" s="174"/>
      <c r="AN65" s="587"/>
      <c r="AO65" s="174"/>
      <c r="AP65" s="587"/>
      <c r="AQ65" s="174"/>
      <c r="AR65" s="587"/>
      <c r="AS65" s="174"/>
      <c r="AT65" s="587"/>
    </row>
    <row r="66" spans="1:46" ht="12" customHeight="1" x14ac:dyDescent="0.2">
      <c r="A66" s="636">
        <v>55</v>
      </c>
      <c r="B66" s="576">
        <v>0.5</v>
      </c>
      <c r="C66" s="572"/>
      <c r="D66" s="1692" t="s">
        <v>83</v>
      </c>
      <c r="E66" s="601" t="s">
        <v>245</v>
      </c>
      <c r="F66" s="602">
        <v>50</v>
      </c>
      <c r="G66" s="603"/>
      <c r="H66" s="604">
        <f t="shared" si="27"/>
        <v>0</v>
      </c>
      <c r="I66" s="604"/>
      <c r="J66" s="605">
        <f t="shared" si="41"/>
        <v>0</v>
      </c>
      <c r="K66" s="605">
        <f>J66*B66</f>
        <v>0</v>
      </c>
      <c r="L66" s="606">
        <f t="shared" si="16"/>
        <v>3980</v>
      </c>
      <c r="M66" s="606">
        <f t="shared" si="47"/>
        <v>0</v>
      </c>
      <c r="N66" s="607"/>
      <c r="O66" s="608">
        <f t="shared" si="28"/>
        <v>0</v>
      </c>
      <c r="P66" s="609">
        <f t="shared" si="29"/>
        <v>0</v>
      </c>
      <c r="Q66" s="609">
        <f t="shared" si="19"/>
        <v>0</v>
      </c>
      <c r="R66" s="609">
        <f t="shared" si="20"/>
        <v>0</v>
      </c>
      <c r="S66" s="611"/>
      <c r="T66" s="611"/>
      <c r="U66" s="611"/>
      <c r="V66" s="612"/>
      <c r="W66" s="173">
        <v>56</v>
      </c>
      <c r="X66" s="1693" t="s">
        <v>83</v>
      </c>
      <c r="Y66" s="613" t="s">
        <v>245</v>
      </c>
      <c r="Z66" s="602">
        <f t="shared" si="48"/>
        <v>50</v>
      </c>
      <c r="AA66" s="603">
        <f t="shared" si="48"/>
        <v>0</v>
      </c>
      <c r="AB66" s="604">
        <f t="shared" si="48"/>
        <v>0</v>
      </c>
      <c r="AC66" s="588">
        <f t="shared" si="48"/>
        <v>0</v>
      </c>
      <c r="AD66" s="605">
        <f t="shared" si="48"/>
        <v>0</v>
      </c>
      <c r="AE66" s="614" t="e">
        <f t="shared" si="22"/>
        <v>#DIV/0!</v>
      </c>
      <c r="AF66" s="174">
        <f t="shared" si="39"/>
        <v>0</v>
      </c>
      <c r="AG66" s="174">
        <f t="shared" si="39"/>
        <v>0</v>
      </c>
      <c r="AH66" s="615" t="e">
        <f t="shared" si="24"/>
        <v>#DIV/0!</v>
      </c>
      <c r="AI66" s="615"/>
      <c r="AJ66" s="616"/>
      <c r="AK66" s="174"/>
      <c r="AL66" s="587"/>
      <c r="AM66" s="174"/>
      <c r="AN66" s="587"/>
      <c r="AO66" s="174"/>
      <c r="AP66" s="587"/>
      <c r="AQ66" s="174"/>
      <c r="AR66" s="587"/>
      <c r="AS66" s="174"/>
      <c r="AT66" s="587"/>
    </row>
    <row r="67" spans="1:46" ht="12" customHeight="1" x14ac:dyDescent="0.2">
      <c r="A67" s="636">
        <v>56</v>
      </c>
      <c r="B67" s="576">
        <v>0.33</v>
      </c>
      <c r="C67" s="572"/>
      <c r="D67" s="1692"/>
      <c r="E67" s="601" t="s">
        <v>246</v>
      </c>
      <c r="F67" s="173">
        <v>20</v>
      </c>
      <c r="G67" s="173"/>
      <c r="H67" s="604">
        <f t="shared" si="27"/>
        <v>0</v>
      </c>
      <c r="I67" s="588"/>
      <c r="J67" s="617">
        <f t="shared" si="41"/>
        <v>0</v>
      </c>
      <c r="K67" s="605">
        <f t="shared" ref="K67" si="51">J67*B67</f>
        <v>0</v>
      </c>
      <c r="L67" s="606">
        <f t="shared" si="16"/>
        <v>2626.8</v>
      </c>
      <c r="M67" s="606">
        <f t="shared" si="47"/>
        <v>0</v>
      </c>
      <c r="N67" s="608"/>
      <c r="O67" s="608">
        <f t="shared" si="28"/>
        <v>0</v>
      </c>
      <c r="P67" s="609">
        <f t="shared" si="29"/>
        <v>0</v>
      </c>
      <c r="Q67" s="609">
        <f t="shared" si="19"/>
        <v>0</v>
      </c>
      <c r="R67" s="609">
        <f t="shared" si="20"/>
        <v>0</v>
      </c>
      <c r="S67" s="611"/>
      <c r="T67" s="611"/>
      <c r="U67" s="611"/>
      <c r="V67" s="612"/>
      <c r="W67" s="173">
        <v>57</v>
      </c>
      <c r="X67" s="1693"/>
      <c r="Y67" s="613" t="s">
        <v>246</v>
      </c>
      <c r="Z67" s="602">
        <f t="shared" si="48"/>
        <v>20</v>
      </c>
      <c r="AA67" s="603">
        <f t="shared" si="48"/>
        <v>0</v>
      </c>
      <c r="AB67" s="604">
        <f t="shared" si="48"/>
        <v>0</v>
      </c>
      <c r="AC67" s="588">
        <f t="shared" si="48"/>
        <v>0</v>
      </c>
      <c r="AD67" s="617">
        <f t="shared" si="48"/>
        <v>0</v>
      </c>
      <c r="AE67" s="614" t="e">
        <f t="shared" si="22"/>
        <v>#DIV/0!</v>
      </c>
      <c r="AF67" s="174">
        <f t="shared" si="39"/>
        <v>0</v>
      </c>
      <c r="AG67" s="174">
        <f t="shared" si="39"/>
        <v>0</v>
      </c>
      <c r="AH67" s="615" t="e">
        <f t="shared" si="24"/>
        <v>#DIV/0!</v>
      </c>
      <c r="AI67" s="615"/>
      <c r="AJ67" s="616"/>
      <c r="AK67" s="174"/>
      <c r="AL67" s="587"/>
      <c r="AM67" s="174"/>
      <c r="AN67" s="587"/>
      <c r="AO67" s="174"/>
      <c r="AP67" s="587"/>
      <c r="AQ67" s="174"/>
      <c r="AR67" s="587"/>
      <c r="AS67" s="174"/>
      <c r="AT67" s="587"/>
    </row>
    <row r="68" spans="1:46" ht="27.75" customHeight="1" x14ac:dyDescent="0.2">
      <c r="A68" s="636">
        <v>57</v>
      </c>
      <c r="B68" s="576"/>
      <c r="C68" s="572"/>
      <c r="D68" s="589" t="s">
        <v>84</v>
      </c>
      <c r="E68" s="624"/>
      <c r="F68" s="180"/>
      <c r="G68" s="180"/>
      <c r="H68" s="625"/>
      <c r="I68" s="625"/>
      <c r="J68" s="626"/>
      <c r="K68" s="626"/>
      <c r="L68" s="626"/>
      <c r="M68" s="627"/>
      <c r="N68" s="628"/>
      <c r="O68" s="629"/>
      <c r="P68" s="628"/>
      <c r="Q68" s="630"/>
      <c r="R68" s="630"/>
      <c r="S68" s="611"/>
      <c r="T68" s="611"/>
      <c r="U68" s="611"/>
      <c r="V68" s="612"/>
      <c r="W68" s="173">
        <v>58</v>
      </c>
      <c r="X68" s="593" t="s">
        <v>84</v>
      </c>
      <c r="Y68" s="632"/>
      <c r="Z68" s="671"/>
      <c r="AA68" s="180"/>
      <c r="AB68" s="178"/>
      <c r="AC68" s="178"/>
      <c r="AD68" s="179"/>
      <c r="AE68" s="179"/>
      <c r="AF68" s="178"/>
      <c r="AG68" s="178"/>
      <c r="AH68" s="598"/>
      <c r="AI68" s="598"/>
      <c r="AJ68" s="599"/>
      <c r="AK68" s="178"/>
      <c r="AL68" s="569"/>
      <c r="AM68" s="178"/>
      <c r="AN68" s="569"/>
      <c r="AO68" s="178"/>
      <c r="AP68" s="569"/>
      <c r="AQ68" s="178"/>
      <c r="AR68" s="569"/>
      <c r="AS68" s="178"/>
      <c r="AT68" s="569"/>
    </row>
    <row r="69" spans="1:46" ht="12" customHeight="1" x14ac:dyDescent="0.2">
      <c r="A69" s="636">
        <v>58</v>
      </c>
      <c r="B69" s="576">
        <v>2</v>
      </c>
      <c r="C69" s="572"/>
      <c r="D69" s="1697" t="s">
        <v>85</v>
      </c>
      <c r="E69" s="601" t="s">
        <v>245</v>
      </c>
      <c r="F69" s="173">
        <v>1</v>
      </c>
      <c r="G69" s="173"/>
      <c r="H69" s="588">
        <f>G69*100/F69</f>
        <v>0</v>
      </c>
      <c r="I69" s="588"/>
      <c r="J69" s="605">
        <f t="shared" ref="J69:J74" si="52">+I69*G69</f>
        <v>0</v>
      </c>
      <c r="K69" s="605">
        <f>J69*B69</f>
        <v>0</v>
      </c>
      <c r="L69" s="606">
        <f t="shared" ref="L69:L74" si="53">B69*7960</f>
        <v>15920</v>
      </c>
      <c r="M69" s="606">
        <f t="shared" ref="M69:M74" si="54">K69*7960</f>
        <v>0</v>
      </c>
      <c r="N69" s="672"/>
      <c r="O69" s="608">
        <f t="shared" ref="O69:O74" si="55">+N69*J69</f>
        <v>0</v>
      </c>
      <c r="P69" s="609">
        <f t="shared" ref="P69:P74" si="56">SUM(N69:O69)</f>
        <v>0</v>
      </c>
      <c r="Q69" s="609">
        <f t="shared" ref="Q69:Q74" si="57">M69+O69</f>
        <v>0</v>
      </c>
      <c r="R69" s="609">
        <f t="shared" ref="R69:R74" si="58">M69+P69</f>
        <v>0</v>
      </c>
      <c r="S69" s="611"/>
      <c r="T69" s="611"/>
      <c r="U69" s="611"/>
      <c r="V69" s="612"/>
      <c r="W69" s="173">
        <v>59</v>
      </c>
      <c r="X69" s="1698" t="s">
        <v>85</v>
      </c>
      <c r="Y69" s="613" t="s">
        <v>245</v>
      </c>
      <c r="Z69" s="602">
        <f t="shared" ref="Z69:AD72" si="59">+F69</f>
        <v>1</v>
      </c>
      <c r="AA69" s="173"/>
      <c r="AB69" s="174"/>
      <c r="AC69" s="174"/>
      <c r="AD69" s="176"/>
      <c r="AE69" s="614" t="e">
        <f t="shared" ref="AE69:AE74" si="60">AJ69*100/AI69</f>
        <v>#DIV/0!</v>
      </c>
      <c r="AF69" s="174">
        <f t="shared" ref="AF69:AG74" si="61">AI69+AK69+AM69+AO69+AQ69+AS69</f>
        <v>0</v>
      </c>
      <c r="AG69" s="174">
        <f t="shared" si="61"/>
        <v>0</v>
      </c>
      <c r="AH69" s="615" t="e">
        <f t="shared" ref="AH69:AH74" si="62">AG69*100/AF69</f>
        <v>#DIV/0!</v>
      </c>
      <c r="AI69" s="615"/>
      <c r="AJ69" s="616"/>
      <c r="AK69" s="174"/>
      <c r="AL69" s="587"/>
      <c r="AM69" s="174"/>
      <c r="AN69" s="587"/>
      <c r="AO69" s="174"/>
      <c r="AP69" s="587"/>
      <c r="AQ69" s="174"/>
      <c r="AR69" s="587"/>
      <c r="AS69" s="174"/>
      <c r="AT69" s="587"/>
    </row>
    <row r="70" spans="1:46" ht="14.25" customHeight="1" x14ac:dyDescent="0.2">
      <c r="A70" s="636">
        <v>59</v>
      </c>
      <c r="B70" s="576">
        <v>2</v>
      </c>
      <c r="C70" s="572"/>
      <c r="D70" s="1697"/>
      <c r="E70" s="601" t="s">
        <v>246</v>
      </c>
      <c r="F70" s="173">
        <v>15</v>
      </c>
      <c r="G70" s="173"/>
      <c r="H70" s="588"/>
      <c r="I70" s="588"/>
      <c r="J70" s="617">
        <f t="shared" si="52"/>
        <v>0</v>
      </c>
      <c r="K70" s="605">
        <f t="shared" ref="K70" si="63">J70*B70</f>
        <v>0</v>
      </c>
      <c r="L70" s="606">
        <f t="shared" si="53"/>
        <v>15920</v>
      </c>
      <c r="M70" s="606">
        <f t="shared" si="54"/>
        <v>0</v>
      </c>
      <c r="N70" s="608"/>
      <c r="O70" s="608">
        <f t="shared" si="55"/>
        <v>0</v>
      </c>
      <c r="P70" s="609">
        <f t="shared" si="56"/>
        <v>0</v>
      </c>
      <c r="Q70" s="609">
        <f t="shared" si="57"/>
        <v>0</v>
      </c>
      <c r="R70" s="609">
        <f t="shared" si="58"/>
        <v>0</v>
      </c>
      <c r="S70" s="611"/>
      <c r="T70" s="611"/>
      <c r="U70" s="611"/>
      <c r="V70" s="612"/>
      <c r="W70" s="173">
        <v>60</v>
      </c>
      <c r="X70" s="1698"/>
      <c r="Y70" s="613" t="s">
        <v>246</v>
      </c>
      <c r="Z70" s="602">
        <f t="shared" si="59"/>
        <v>15</v>
      </c>
      <c r="AA70" s="603">
        <f t="shared" si="59"/>
        <v>0</v>
      </c>
      <c r="AB70" s="604">
        <f t="shared" si="59"/>
        <v>0</v>
      </c>
      <c r="AC70" s="588">
        <f t="shared" si="59"/>
        <v>0</v>
      </c>
      <c r="AD70" s="617">
        <f t="shared" si="59"/>
        <v>0</v>
      </c>
      <c r="AE70" s="614" t="e">
        <f t="shared" si="60"/>
        <v>#DIV/0!</v>
      </c>
      <c r="AF70" s="174">
        <f t="shared" si="61"/>
        <v>0</v>
      </c>
      <c r="AG70" s="174">
        <f t="shared" si="61"/>
        <v>0</v>
      </c>
      <c r="AH70" s="615" t="e">
        <f t="shared" si="62"/>
        <v>#DIV/0!</v>
      </c>
      <c r="AI70" s="615"/>
      <c r="AJ70" s="616"/>
      <c r="AK70" s="174"/>
      <c r="AL70" s="587"/>
      <c r="AM70" s="174"/>
      <c r="AN70" s="587"/>
      <c r="AO70" s="174"/>
      <c r="AP70" s="587"/>
      <c r="AQ70" s="174"/>
      <c r="AR70" s="587"/>
      <c r="AS70" s="174"/>
      <c r="AT70" s="587"/>
    </row>
    <row r="71" spans="1:46" s="661" customFormat="1" ht="12" customHeight="1" x14ac:dyDescent="0.2">
      <c r="A71" s="636">
        <v>60</v>
      </c>
      <c r="B71" s="637">
        <v>2</v>
      </c>
      <c r="C71" s="638"/>
      <c r="D71" s="1703" t="s">
        <v>86</v>
      </c>
      <c r="E71" s="640" t="s">
        <v>245</v>
      </c>
      <c r="F71" s="641">
        <v>20</v>
      </c>
      <c r="G71" s="642"/>
      <c r="H71" s="643">
        <f>G71*100/F71</f>
        <v>0</v>
      </c>
      <c r="I71" s="643"/>
      <c r="J71" s="645">
        <f t="shared" si="52"/>
        <v>0</v>
      </c>
      <c r="K71" s="645">
        <f>J71*B71</f>
        <v>0</v>
      </c>
      <c r="L71" s="646">
        <f t="shared" si="53"/>
        <v>15920</v>
      </c>
      <c r="M71" s="646">
        <f t="shared" si="54"/>
        <v>0</v>
      </c>
      <c r="N71" s="647"/>
      <c r="O71" s="648">
        <f t="shared" si="55"/>
        <v>0</v>
      </c>
      <c r="P71" s="648">
        <f t="shared" si="56"/>
        <v>0</v>
      </c>
      <c r="Q71" s="648">
        <f t="shared" si="57"/>
        <v>0</v>
      </c>
      <c r="R71" s="648">
        <f t="shared" si="58"/>
        <v>0</v>
      </c>
      <c r="S71" s="650"/>
      <c r="T71" s="650"/>
      <c r="U71" s="650"/>
      <c r="V71" s="651"/>
      <c r="W71" s="652">
        <v>61</v>
      </c>
      <c r="X71" s="1704" t="s">
        <v>86</v>
      </c>
      <c r="Y71" s="654" t="s">
        <v>245</v>
      </c>
      <c r="Z71" s="641">
        <f t="shared" si="59"/>
        <v>20</v>
      </c>
      <c r="AA71" s="642">
        <f t="shared" si="59"/>
        <v>0</v>
      </c>
      <c r="AB71" s="643">
        <f t="shared" si="59"/>
        <v>0</v>
      </c>
      <c r="AC71" s="638">
        <f t="shared" si="59"/>
        <v>0</v>
      </c>
      <c r="AD71" s="645">
        <f t="shared" si="59"/>
        <v>0</v>
      </c>
      <c r="AE71" s="656" t="e">
        <f t="shared" si="60"/>
        <v>#DIV/0!</v>
      </c>
      <c r="AF71" s="657">
        <f t="shared" si="61"/>
        <v>0</v>
      </c>
      <c r="AG71" s="657">
        <f t="shared" si="61"/>
        <v>0</v>
      </c>
      <c r="AH71" s="658" t="e">
        <f t="shared" si="62"/>
        <v>#DIV/0!</v>
      </c>
      <c r="AI71" s="658"/>
      <c r="AJ71" s="659"/>
      <c r="AK71" s="657"/>
      <c r="AL71" s="660"/>
      <c r="AM71" s="657"/>
      <c r="AN71" s="660"/>
      <c r="AO71" s="657"/>
      <c r="AP71" s="660"/>
      <c r="AQ71" s="657"/>
      <c r="AR71" s="660"/>
      <c r="AS71" s="657"/>
      <c r="AT71" s="660"/>
    </row>
    <row r="72" spans="1:46" s="661" customFormat="1" ht="12" customHeight="1" x14ac:dyDescent="0.2">
      <c r="A72" s="636">
        <v>61</v>
      </c>
      <c r="B72" s="637">
        <v>2</v>
      </c>
      <c r="C72" s="638"/>
      <c r="D72" s="1703"/>
      <c r="E72" s="640" t="s">
        <v>246</v>
      </c>
      <c r="F72" s="673">
        <v>10</v>
      </c>
      <c r="G72" s="673"/>
      <c r="H72" s="643">
        <f>G72*100/F72</f>
        <v>0</v>
      </c>
      <c r="I72" s="643"/>
      <c r="J72" s="645">
        <f t="shared" si="52"/>
        <v>0</v>
      </c>
      <c r="K72" s="645">
        <f t="shared" ref="K72" si="64">J72*B72</f>
        <v>0</v>
      </c>
      <c r="L72" s="646">
        <f t="shared" si="53"/>
        <v>15920</v>
      </c>
      <c r="M72" s="646">
        <f t="shared" si="54"/>
        <v>0</v>
      </c>
      <c r="N72" s="648"/>
      <c r="O72" s="648">
        <f t="shared" si="55"/>
        <v>0</v>
      </c>
      <c r="P72" s="648">
        <f t="shared" si="56"/>
        <v>0</v>
      </c>
      <c r="Q72" s="648">
        <f t="shared" si="57"/>
        <v>0</v>
      </c>
      <c r="R72" s="648">
        <f t="shared" si="58"/>
        <v>0</v>
      </c>
      <c r="S72" s="650"/>
      <c r="T72" s="650"/>
      <c r="U72" s="650"/>
      <c r="V72" s="651"/>
      <c r="W72" s="652">
        <v>62</v>
      </c>
      <c r="X72" s="1704"/>
      <c r="Y72" s="654" t="s">
        <v>246</v>
      </c>
      <c r="Z72" s="641">
        <f t="shared" si="59"/>
        <v>10</v>
      </c>
      <c r="AA72" s="642">
        <f t="shared" si="59"/>
        <v>0</v>
      </c>
      <c r="AB72" s="643">
        <f t="shared" si="59"/>
        <v>0</v>
      </c>
      <c r="AC72" s="638">
        <f t="shared" si="59"/>
        <v>0</v>
      </c>
      <c r="AD72" s="645">
        <f t="shared" si="59"/>
        <v>0</v>
      </c>
      <c r="AE72" s="656" t="e">
        <f t="shared" si="60"/>
        <v>#DIV/0!</v>
      </c>
      <c r="AF72" s="657">
        <f t="shared" si="61"/>
        <v>0</v>
      </c>
      <c r="AG72" s="657">
        <f t="shared" si="61"/>
        <v>0</v>
      </c>
      <c r="AH72" s="658" t="e">
        <f t="shared" si="62"/>
        <v>#DIV/0!</v>
      </c>
      <c r="AI72" s="658"/>
      <c r="AJ72" s="659"/>
      <c r="AK72" s="657"/>
      <c r="AL72" s="660"/>
      <c r="AM72" s="657"/>
      <c r="AN72" s="660"/>
      <c r="AO72" s="657"/>
      <c r="AP72" s="660"/>
      <c r="AQ72" s="657"/>
      <c r="AR72" s="660"/>
      <c r="AS72" s="657"/>
      <c r="AT72" s="660"/>
    </row>
    <row r="73" spans="1:46" ht="12" customHeight="1" x14ac:dyDescent="0.2">
      <c r="A73" s="636">
        <v>62</v>
      </c>
      <c r="B73" s="576">
        <v>1</v>
      </c>
      <c r="C73" s="572"/>
      <c r="D73" s="1697" t="s">
        <v>87</v>
      </c>
      <c r="E73" s="601" t="s">
        <v>253</v>
      </c>
      <c r="F73" s="173">
        <v>20</v>
      </c>
      <c r="G73" s="173"/>
      <c r="H73" s="588"/>
      <c r="I73" s="588"/>
      <c r="J73" s="605">
        <f t="shared" si="52"/>
        <v>0</v>
      </c>
      <c r="K73" s="605">
        <f>J73*B73</f>
        <v>0</v>
      </c>
      <c r="L73" s="606">
        <f t="shared" si="53"/>
        <v>7960</v>
      </c>
      <c r="M73" s="606">
        <f t="shared" si="54"/>
        <v>0</v>
      </c>
      <c r="N73" s="607"/>
      <c r="O73" s="608">
        <f t="shared" si="55"/>
        <v>0</v>
      </c>
      <c r="P73" s="609">
        <f t="shared" si="56"/>
        <v>0</v>
      </c>
      <c r="Q73" s="609">
        <f t="shared" si="57"/>
        <v>0</v>
      </c>
      <c r="R73" s="609">
        <f t="shared" si="58"/>
        <v>0</v>
      </c>
      <c r="S73" s="611"/>
      <c r="T73" s="611"/>
      <c r="U73" s="611"/>
      <c r="V73" s="612"/>
      <c r="W73" s="173">
        <v>63</v>
      </c>
      <c r="X73" s="1698" t="s">
        <v>87</v>
      </c>
      <c r="Y73" s="613" t="s">
        <v>253</v>
      </c>
      <c r="Z73" s="602">
        <f>+F73</f>
        <v>20</v>
      </c>
      <c r="AA73" s="173"/>
      <c r="AB73" s="174"/>
      <c r="AC73" s="174"/>
      <c r="AD73" s="176"/>
      <c r="AE73" s="614" t="e">
        <f t="shared" si="60"/>
        <v>#DIV/0!</v>
      </c>
      <c r="AF73" s="174">
        <f t="shared" si="61"/>
        <v>0</v>
      </c>
      <c r="AG73" s="174">
        <f t="shared" si="61"/>
        <v>0</v>
      </c>
      <c r="AH73" s="615" t="e">
        <f t="shared" si="62"/>
        <v>#DIV/0!</v>
      </c>
      <c r="AI73" s="615"/>
      <c r="AJ73" s="616"/>
      <c r="AK73" s="174"/>
      <c r="AL73" s="587"/>
      <c r="AM73" s="174"/>
      <c r="AN73" s="587"/>
      <c r="AO73" s="174"/>
      <c r="AP73" s="587"/>
      <c r="AQ73" s="174"/>
      <c r="AR73" s="587"/>
      <c r="AS73" s="174"/>
      <c r="AT73" s="587"/>
    </row>
    <row r="74" spans="1:46" ht="12" customHeight="1" x14ac:dyDescent="0.2">
      <c r="A74" s="636">
        <v>63</v>
      </c>
      <c r="B74" s="576">
        <v>1</v>
      </c>
      <c r="C74" s="572"/>
      <c r="D74" s="1697"/>
      <c r="E74" s="601" t="s">
        <v>246</v>
      </c>
      <c r="F74" s="173">
        <v>10</v>
      </c>
      <c r="G74" s="173"/>
      <c r="H74" s="588"/>
      <c r="I74" s="588"/>
      <c r="J74" s="617">
        <f t="shared" si="52"/>
        <v>0</v>
      </c>
      <c r="K74" s="605">
        <f t="shared" ref="K74" si="65">J74*B74</f>
        <v>0</v>
      </c>
      <c r="L74" s="606">
        <f t="shared" si="53"/>
        <v>7960</v>
      </c>
      <c r="M74" s="606">
        <f t="shared" si="54"/>
        <v>0</v>
      </c>
      <c r="N74" s="608"/>
      <c r="O74" s="608">
        <f t="shared" si="55"/>
        <v>0</v>
      </c>
      <c r="P74" s="609">
        <f t="shared" si="56"/>
        <v>0</v>
      </c>
      <c r="Q74" s="609">
        <f t="shared" si="57"/>
        <v>0</v>
      </c>
      <c r="R74" s="609">
        <f t="shared" si="58"/>
        <v>0</v>
      </c>
      <c r="S74" s="611"/>
      <c r="T74" s="611"/>
      <c r="U74" s="611"/>
      <c r="V74" s="612"/>
      <c r="W74" s="173">
        <v>64</v>
      </c>
      <c r="X74" s="1698"/>
      <c r="Y74" s="613" t="s">
        <v>246</v>
      </c>
      <c r="Z74" s="602">
        <f>+F74</f>
        <v>10</v>
      </c>
      <c r="AA74" s="603">
        <f>+G74</f>
        <v>0</v>
      </c>
      <c r="AB74" s="604">
        <f>+H74</f>
        <v>0</v>
      </c>
      <c r="AC74" s="588">
        <f>+I74</f>
        <v>0</v>
      </c>
      <c r="AD74" s="617">
        <f>+J74</f>
        <v>0</v>
      </c>
      <c r="AE74" s="614" t="e">
        <f t="shared" si="60"/>
        <v>#DIV/0!</v>
      </c>
      <c r="AF74" s="174">
        <f t="shared" si="61"/>
        <v>0</v>
      </c>
      <c r="AG74" s="174">
        <f t="shared" si="61"/>
        <v>0</v>
      </c>
      <c r="AH74" s="615" t="e">
        <f t="shared" si="62"/>
        <v>#DIV/0!</v>
      </c>
      <c r="AI74" s="615"/>
      <c r="AJ74" s="616"/>
      <c r="AK74" s="174"/>
      <c r="AL74" s="587"/>
      <c r="AM74" s="174"/>
      <c r="AN74" s="587"/>
      <c r="AO74" s="174"/>
      <c r="AP74" s="587"/>
      <c r="AQ74" s="174"/>
      <c r="AR74" s="587"/>
      <c r="AS74" s="174"/>
      <c r="AT74" s="587"/>
    </row>
    <row r="75" spans="1:46" ht="30" customHeight="1" x14ac:dyDescent="0.2">
      <c r="A75" s="636">
        <v>64</v>
      </c>
      <c r="B75" s="576"/>
      <c r="C75" s="588"/>
      <c r="D75" s="623" t="s">
        <v>88</v>
      </c>
      <c r="E75" s="624"/>
      <c r="F75" s="180"/>
      <c r="G75" s="180"/>
      <c r="H75" s="625"/>
      <c r="I75" s="625"/>
      <c r="J75" s="626"/>
      <c r="K75" s="626"/>
      <c r="L75" s="626"/>
      <c r="M75" s="627"/>
      <c r="N75" s="628"/>
      <c r="O75" s="629"/>
      <c r="P75" s="628"/>
      <c r="Q75" s="630"/>
      <c r="R75" s="630"/>
      <c r="S75" s="611"/>
      <c r="T75" s="611"/>
      <c r="U75" s="611"/>
      <c r="V75" s="612"/>
      <c r="W75" s="173">
        <v>65</v>
      </c>
      <c r="X75" s="631" t="s">
        <v>88</v>
      </c>
      <c r="Y75" s="632"/>
      <c r="Z75" s="671"/>
      <c r="AA75" s="180"/>
      <c r="AB75" s="178"/>
      <c r="AC75" s="178"/>
      <c r="AD75" s="179"/>
      <c r="AE75" s="179"/>
      <c r="AF75" s="178"/>
      <c r="AG75" s="178"/>
      <c r="AH75" s="598"/>
      <c r="AI75" s="598"/>
      <c r="AJ75" s="599"/>
      <c r="AK75" s="178"/>
      <c r="AL75" s="569"/>
      <c r="AM75" s="178"/>
      <c r="AN75" s="569"/>
      <c r="AO75" s="178"/>
      <c r="AP75" s="569"/>
      <c r="AQ75" s="178"/>
      <c r="AR75" s="569"/>
      <c r="AS75" s="178"/>
      <c r="AT75" s="569"/>
    </row>
    <row r="76" spans="1:46" s="684" customFormat="1" ht="15" customHeight="1" x14ac:dyDescent="0.2">
      <c r="A76" s="636">
        <v>65</v>
      </c>
      <c r="B76" s="577">
        <v>0.5</v>
      </c>
      <c r="C76" s="572"/>
      <c r="D76" s="1711" t="s">
        <v>89</v>
      </c>
      <c r="E76" s="674" t="s">
        <v>253</v>
      </c>
      <c r="F76" s="675">
        <v>200</v>
      </c>
      <c r="G76" s="675">
        <v>166</v>
      </c>
      <c r="H76" s="604">
        <f>G76*100/F76</f>
        <v>83</v>
      </c>
      <c r="I76" s="572">
        <v>1</v>
      </c>
      <c r="J76" s="605">
        <f t="shared" ref="J76:J97" si="66">+I76*G76</f>
        <v>166</v>
      </c>
      <c r="K76" s="605">
        <f>J76*B76</f>
        <v>83</v>
      </c>
      <c r="L76" s="606">
        <f t="shared" ref="L76:L97" si="67">B76*7960</f>
        <v>3980</v>
      </c>
      <c r="M76" s="606">
        <f t="shared" ref="M76:M89" si="68">K76*7960</f>
        <v>660680</v>
      </c>
      <c r="N76" s="672"/>
      <c r="O76" s="608">
        <f t="shared" ref="O76:O97" si="69">+N76*J76</f>
        <v>0</v>
      </c>
      <c r="P76" s="609">
        <f t="shared" ref="P76:P97" si="70">SUM(N76:O76)</f>
        <v>0</v>
      </c>
      <c r="Q76" s="609">
        <f t="shared" ref="Q76:Q97" si="71">M76+O76</f>
        <v>660680</v>
      </c>
      <c r="R76" s="609">
        <f t="shared" ref="R76:R97" si="72">M76+P76</f>
        <v>660680</v>
      </c>
      <c r="S76" s="676"/>
      <c r="T76" s="676"/>
      <c r="U76" s="676"/>
      <c r="V76" s="677"/>
      <c r="W76" s="675">
        <v>66</v>
      </c>
      <c r="X76" s="1713" t="s">
        <v>89</v>
      </c>
      <c r="Y76" s="678" t="s">
        <v>253</v>
      </c>
      <c r="Z76" s="679">
        <f t="shared" ref="Z76:AD91" si="73">+F76</f>
        <v>200</v>
      </c>
      <c r="AA76" s="675">
        <f t="shared" si="73"/>
        <v>166</v>
      </c>
      <c r="AB76" s="680">
        <f t="shared" si="73"/>
        <v>83</v>
      </c>
      <c r="AC76" s="680">
        <f t="shared" si="73"/>
        <v>1</v>
      </c>
      <c r="AD76" s="176">
        <f t="shared" si="73"/>
        <v>166</v>
      </c>
      <c r="AE76" s="614">
        <f t="shared" ref="AE76:AE97" si="74">AJ76*100/AI76</f>
        <v>0</v>
      </c>
      <c r="AF76" s="174">
        <f t="shared" ref="AF76:AG97" si="75">AI76+AK76+AM76+AO76+AQ76+AS76</f>
        <v>166</v>
      </c>
      <c r="AG76" s="174">
        <f t="shared" si="75"/>
        <v>0</v>
      </c>
      <c r="AH76" s="615">
        <f t="shared" ref="AH76:AH97" si="76">AG76*100/AF76</f>
        <v>0</v>
      </c>
      <c r="AI76" s="681">
        <v>42</v>
      </c>
      <c r="AJ76" s="682"/>
      <c r="AK76" s="680">
        <v>41</v>
      </c>
      <c r="AL76" s="683"/>
      <c r="AM76" s="680">
        <v>42</v>
      </c>
      <c r="AN76" s="683"/>
      <c r="AO76" s="680">
        <v>41</v>
      </c>
      <c r="AP76" s="683"/>
      <c r="AQ76" s="680"/>
      <c r="AR76" s="683"/>
      <c r="AS76" s="680"/>
      <c r="AT76" s="683"/>
    </row>
    <row r="77" spans="1:46" s="684" customFormat="1" ht="13.5" customHeight="1" x14ac:dyDescent="0.2">
      <c r="A77" s="636">
        <v>66</v>
      </c>
      <c r="B77" s="577">
        <v>0.5</v>
      </c>
      <c r="C77" s="572">
        <v>2</v>
      </c>
      <c r="D77" s="1712"/>
      <c r="E77" s="674" t="s">
        <v>246</v>
      </c>
      <c r="F77" s="675">
        <v>50</v>
      </c>
      <c r="G77" s="675">
        <v>25</v>
      </c>
      <c r="H77" s="572">
        <f>G77*100/F77</f>
        <v>50</v>
      </c>
      <c r="I77" s="572">
        <v>1</v>
      </c>
      <c r="J77" s="617">
        <f t="shared" si="66"/>
        <v>25</v>
      </c>
      <c r="K77" s="605">
        <f>J77*B77</f>
        <v>12.5</v>
      </c>
      <c r="L77" s="606">
        <f t="shared" si="67"/>
        <v>3980</v>
      </c>
      <c r="M77" s="606">
        <f t="shared" si="68"/>
        <v>99500</v>
      </c>
      <c r="N77" s="672">
        <f>C77*7960</f>
        <v>15920</v>
      </c>
      <c r="O77" s="608">
        <f t="shared" si="69"/>
        <v>398000</v>
      </c>
      <c r="P77" s="609">
        <f t="shared" si="70"/>
        <v>413920</v>
      </c>
      <c r="Q77" s="609">
        <f t="shared" si="71"/>
        <v>497500</v>
      </c>
      <c r="R77" s="609">
        <f t="shared" si="72"/>
        <v>513420</v>
      </c>
      <c r="S77" s="676"/>
      <c r="T77" s="676"/>
      <c r="U77" s="676"/>
      <c r="V77" s="677"/>
      <c r="W77" s="675">
        <v>67</v>
      </c>
      <c r="X77" s="1714"/>
      <c r="Y77" s="678" t="s">
        <v>246</v>
      </c>
      <c r="Z77" s="679">
        <f t="shared" si="73"/>
        <v>50</v>
      </c>
      <c r="AA77" s="675">
        <f t="shared" si="73"/>
        <v>25</v>
      </c>
      <c r="AB77" s="680">
        <f t="shared" si="73"/>
        <v>50</v>
      </c>
      <c r="AC77" s="680">
        <f t="shared" si="73"/>
        <v>1</v>
      </c>
      <c r="AD77" s="176">
        <f t="shared" si="73"/>
        <v>25</v>
      </c>
      <c r="AE77" s="614">
        <f t="shared" si="74"/>
        <v>0</v>
      </c>
      <c r="AF77" s="174">
        <f t="shared" si="75"/>
        <v>25</v>
      </c>
      <c r="AG77" s="174">
        <f t="shared" si="75"/>
        <v>0</v>
      </c>
      <c r="AH77" s="615">
        <f t="shared" si="76"/>
        <v>0</v>
      </c>
      <c r="AI77" s="681">
        <v>7</v>
      </c>
      <c r="AJ77" s="682"/>
      <c r="AK77" s="680">
        <v>6</v>
      </c>
      <c r="AL77" s="683"/>
      <c r="AM77" s="680">
        <v>6</v>
      </c>
      <c r="AN77" s="683"/>
      <c r="AO77" s="680">
        <v>6</v>
      </c>
      <c r="AP77" s="683"/>
      <c r="AQ77" s="680"/>
      <c r="AR77" s="683"/>
      <c r="AS77" s="680"/>
      <c r="AT77" s="683"/>
    </row>
    <row r="78" spans="1:46" ht="12" customHeight="1" x14ac:dyDescent="0.2">
      <c r="A78" s="636">
        <v>67</v>
      </c>
      <c r="B78" s="576">
        <v>1</v>
      </c>
      <c r="C78" s="572"/>
      <c r="D78" s="1694" t="s">
        <v>254</v>
      </c>
      <c r="E78" s="601" t="s">
        <v>253</v>
      </c>
      <c r="F78" s="670">
        <v>6</v>
      </c>
      <c r="G78" s="670">
        <v>6</v>
      </c>
      <c r="H78" s="604">
        <f>G78*100/F78</f>
        <v>100</v>
      </c>
      <c r="I78" s="604">
        <v>1</v>
      </c>
      <c r="J78" s="605">
        <f t="shared" si="66"/>
        <v>6</v>
      </c>
      <c r="K78" s="605">
        <f>J78*B78</f>
        <v>6</v>
      </c>
      <c r="L78" s="606">
        <f t="shared" si="67"/>
        <v>7960</v>
      </c>
      <c r="M78" s="606">
        <f t="shared" si="68"/>
        <v>47760</v>
      </c>
      <c r="N78" s="672"/>
      <c r="O78" s="608">
        <f t="shared" si="69"/>
        <v>0</v>
      </c>
      <c r="P78" s="609">
        <f t="shared" si="70"/>
        <v>0</v>
      </c>
      <c r="Q78" s="609">
        <f t="shared" si="71"/>
        <v>47760</v>
      </c>
      <c r="R78" s="609">
        <f t="shared" si="72"/>
        <v>47760</v>
      </c>
      <c r="S78" s="611"/>
      <c r="T78" s="611"/>
      <c r="U78" s="611"/>
      <c r="V78" s="612"/>
      <c r="W78" s="173">
        <v>68</v>
      </c>
      <c r="X78" s="1717" t="s">
        <v>90</v>
      </c>
      <c r="Y78" s="613" t="s">
        <v>253</v>
      </c>
      <c r="Z78" s="685">
        <f t="shared" si="73"/>
        <v>6</v>
      </c>
      <c r="AA78" s="670">
        <f t="shared" si="73"/>
        <v>6</v>
      </c>
      <c r="AB78" s="686">
        <f t="shared" si="73"/>
        <v>100</v>
      </c>
      <c r="AC78" s="687">
        <f t="shared" si="73"/>
        <v>1</v>
      </c>
      <c r="AD78" s="688">
        <f t="shared" si="73"/>
        <v>6</v>
      </c>
      <c r="AE78" s="614">
        <f t="shared" si="74"/>
        <v>0</v>
      </c>
      <c r="AF78" s="174">
        <f t="shared" si="75"/>
        <v>6</v>
      </c>
      <c r="AG78" s="174">
        <f t="shared" si="75"/>
        <v>0</v>
      </c>
      <c r="AH78" s="615">
        <f t="shared" si="76"/>
        <v>0</v>
      </c>
      <c r="AI78" s="615">
        <v>2</v>
      </c>
      <c r="AJ78" s="616"/>
      <c r="AK78" s="174">
        <v>1</v>
      </c>
      <c r="AL78" s="587"/>
      <c r="AM78" s="174">
        <v>2</v>
      </c>
      <c r="AN78" s="587"/>
      <c r="AO78" s="174">
        <v>1</v>
      </c>
      <c r="AP78" s="587"/>
      <c r="AQ78" s="174"/>
      <c r="AR78" s="587"/>
      <c r="AS78" s="174"/>
      <c r="AT78" s="587"/>
    </row>
    <row r="79" spans="1:46" ht="13.5" customHeight="1" x14ac:dyDescent="0.2">
      <c r="A79" s="636">
        <v>68</v>
      </c>
      <c r="B79" s="576">
        <v>1</v>
      </c>
      <c r="C79" s="572">
        <v>2</v>
      </c>
      <c r="D79" s="1694"/>
      <c r="E79" s="601" t="s">
        <v>246</v>
      </c>
      <c r="F79" s="670">
        <v>105</v>
      </c>
      <c r="G79" s="670">
        <v>16</v>
      </c>
      <c r="H79" s="604">
        <f>G79*100/F79</f>
        <v>15.238095238095237</v>
      </c>
      <c r="I79" s="604">
        <v>1</v>
      </c>
      <c r="J79" s="617">
        <f t="shared" si="66"/>
        <v>16</v>
      </c>
      <c r="K79" s="605">
        <f t="shared" ref="K79" si="77">J79*B79</f>
        <v>16</v>
      </c>
      <c r="L79" s="606">
        <f t="shared" si="67"/>
        <v>7960</v>
      </c>
      <c r="M79" s="606">
        <f t="shared" si="68"/>
        <v>127360</v>
      </c>
      <c r="N79" s="608">
        <f>C79*7960</f>
        <v>15920</v>
      </c>
      <c r="O79" s="608">
        <f t="shared" si="69"/>
        <v>254720</v>
      </c>
      <c r="P79" s="609">
        <f t="shared" si="70"/>
        <v>270640</v>
      </c>
      <c r="Q79" s="609">
        <f t="shared" si="71"/>
        <v>382080</v>
      </c>
      <c r="R79" s="609">
        <f t="shared" si="72"/>
        <v>398000</v>
      </c>
      <c r="S79" s="611"/>
      <c r="T79" s="611"/>
      <c r="U79" s="611"/>
      <c r="V79" s="612"/>
      <c r="W79" s="173">
        <v>69</v>
      </c>
      <c r="X79" s="1717"/>
      <c r="Y79" s="613" t="s">
        <v>246</v>
      </c>
      <c r="Z79" s="602">
        <f t="shared" si="73"/>
        <v>105</v>
      </c>
      <c r="AA79" s="603">
        <f t="shared" si="73"/>
        <v>16</v>
      </c>
      <c r="AB79" s="604">
        <f t="shared" si="73"/>
        <v>15.238095238095237</v>
      </c>
      <c r="AC79" s="588">
        <f t="shared" si="73"/>
        <v>1</v>
      </c>
      <c r="AD79" s="617">
        <f t="shared" si="73"/>
        <v>16</v>
      </c>
      <c r="AE79" s="614">
        <f t="shared" si="74"/>
        <v>0</v>
      </c>
      <c r="AF79" s="174">
        <f t="shared" si="75"/>
        <v>16</v>
      </c>
      <c r="AG79" s="174">
        <f t="shared" si="75"/>
        <v>0</v>
      </c>
      <c r="AH79" s="615">
        <f t="shared" si="76"/>
        <v>0</v>
      </c>
      <c r="AI79" s="615">
        <v>4</v>
      </c>
      <c r="AJ79" s="616"/>
      <c r="AK79" s="174">
        <v>4</v>
      </c>
      <c r="AL79" s="587"/>
      <c r="AM79" s="174">
        <v>4</v>
      </c>
      <c r="AN79" s="587"/>
      <c r="AO79" s="174">
        <v>4</v>
      </c>
      <c r="AP79" s="587"/>
      <c r="AQ79" s="174"/>
      <c r="AR79" s="587"/>
      <c r="AS79" s="174"/>
      <c r="AT79" s="587"/>
    </row>
    <row r="80" spans="1:46" s="661" customFormat="1" ht="15.75" customHeight="1" x14ac:dyDescent="0.2">
      <c r="A80" s="636">
        <v>69</v>
      </c>
      <c r="B80" s="637">
        <v>2</v>
      </c>
      <c r="C80" s="638"/>
      <c r="D80" s="1707" t="s">
        <v>91</v>
      </c>
      <c r="E80" s="640" t="s">
        <v>253</v>
      </c>
      <c r="F80" s="673">
        <v>4</v>
      </c>
      <c r="G80" s="673"/>
      <c r="H80" s="643"/>
      <c r="I80" s="643"/>
      <c r="J80" s="645">
        <f t="shared" si="66"/>
        <v>0</v>
      </c>
      <c r="K80" s="645">
        <f>J80*B80</f>
        <v>0</v>
      </c>
      <c r="L80" s="646">
        <f t="shared" si="67"/>
        <v>15920</v>
      </c>
      <c r="M80" s="646">
        <f t="shared" si="68"/>
        <v>0</v>
      </c>
      <c r="N80" s="689"/>
      <c r="O80" s="648">
        <f t="shared" si="69"/>
        <v>0</v>
      </c>
      <c r="P80" s="648">
        <f t="shared" si="70"/>
        <v>0</v>
      </c>
      <c r="Q80" s="648">
        <f t="shared" si="71"/>
        <v>0</v>
      </c>
      <c r="R80" s="648">
        <f t="shared" si="72"/>
        <v>0</v>
      </c>
      <c r="S80" s="650"/>
      <c r="T80" s="650"/>
      <c r="U80" s="650"/>
      <c r="V80" s="651"/>
      <c r="W80" s="652">
        <v>70</v>
      </c>
      <c r="X80" s="1718" t="s">
        <v>91</v>
      </c>
      <c r="Y80" s="654"/>
      <c r="Z80" s="641">
        <f t="shared" si="73"/>
        <v>4</v>
      </c>
      <c r="AA80" s="673"/>
      <c r="AB80" s="690"/>
      <c r="AC80" s="691"/>
      <c r="AD80" s="692"/>
      <c r="AE80" s="656" t="e">
        <f t="shared" si="74"/>
        <v>#DIV/0!</v>
      </c>
      <c r="AF80" s="657">
        <f t="shared" si="75"/>
        <v>0</v>
      </c>
      <c r="AG80" s="657">
        <f t="shared" si="75"/>
        <v>0</v>
      </c>
      <c r="AH80" s="658" t="e">
        <f t="shared" si="76"/>
        <v>#DIV/0!</v>
      </c>
      <c r="AI80" s="658"/>
      <c r="AJ80" s="659"/>
      <c r="AK80" s="657"/>
      <c r="AL80" s="660"/>
      <c r="AM80" s="657"/>
      <c r="AN80" s="660"/>
      <c r="AO80" s="657"/>
      <c r="AP80" s="660"/>
      <c r="AQ80" s="657"/>
      <c r="AR80" s="660"/>
      <c r="AS80" s="657"/>
      <c r="AT80" s="660"/>
    </row>
    <row r="81" spans="1:46" s="661" customFormat="1" ht="23.25" customHeight="1" x14ac:dyDescent="0.2">
      <c r="A81" s="636">
        <v>70</v>
      </c>
      <c r="B81" s="637">
        <v>2</v>
      </c>
      <c r="C81" s="638"/>
      <c r="D81" s="1707"/>
      <c r="E81" s="640" t="s">
        <v>246</v>
      </c>
      <c r="F81" s="673">
        <v>124</v>
      </c>
      <c r="G81" s="673"/>
      <c r="H81" s="643"/>
      <c r="I81" s="643"/>
      <c r="J81" s="645">
        <f t="shared" si="66"/>
        <v>0</v>
      </c>
      <c r="K81" s="645">
        <f t="shared" ref="K81" si="78">J81*B81</f>
        <v>0</v>
      </c>
      <c r="L81" s="646">
        <f t="shared" si="67"/>
        <v>15920</v>
      </c>
      <c r="M81" s="646">
        <f t="shared" si="68"/>
        <v>0</v>
      </c>
      <c r="N81" s="648"/>
      <c r="O81" s="648">
        <f t="shared" si="69"/>
        <v>0</v>
      </c>
      <c r="P81" s="648">
        <f t="shared" si="70"/>
        <v>0</v>
      </c>
      <c r="Q81" s="648">
        <f t="shared" si="71"/>
        <v>0</v>
      </c>
      <c r="R81" s="648">
        <f t="shared" si="72"/>
        <v>0</v>
      </c>
      <c r="S81" s="650"/>
      <c r="T81" s="650"/>
      <c r="U81" s="650"/>
      <c r="V81" s="651"/>
      <c r="W81" s="652">
        <v>71</v>
      </c>
      <c r="X81" s="1718"/>
      <c r="Y81" s="654"/>
      <c r="Z81" s="641">
        <f t="shared" si="73"/>
        <v>124</v>
      </c>
      <c r="AA81" s="642">
        <f t="shared" si="73"/>
        <v>0</v>
      </c>
      <c r="AB81" s="643">
        <f t="shared" si="73"/>
        <v>0</v>
      </c>
      <c r="AC81" s="638">
        <f t="shared" si="73"/>
        <v>0</v>
      </c>
      <c r="AD81" s="645">
        <f t="shared" si="73"/>
        <v>0</v>
      </c>
      <c r="AE81" s="656" t="e">
        <f t="shared" si="74"/>
        <v>#DIV/0!</v>
      </c>
      <c r="AF81" s="657">
        <f t="shared" si="75"/>
        <v>0</v>
      </c>
      <c r="AG81" s="657">
        <f t="shared" si="75"/>
        <v>0</v>
      </c>
      <c r="AH81" s="658" t="e">
        <f t="shared" si="76"/>
        <v>#DIV/0!</v>
      </c>
      <c r="AI81" s="658"/>
      <c r="AJ81" s="659"/>
      <c r="AK81" s="657"/>
      <c r="AL81" s="660"/>
      <c r="AM81" s="657"/>
      <c r="AN81" s="660"/>
      <c r="AO81" s="657"/>
      <c r="AP81" s="660"/>
      <c r="AQ81" s="657"/>
      <c r="AR81" s="660"/>
      <c r="AS81" s="657"/>
      <c r="AT81" s="660"/>
    </row>
    <row r="82" spans="1:46" ht="12" customHeight="1" x14ac:dyDescent="0.2">
      <c r="A82" s="636">
        <v>71</v>
      </c>
      <c r="B82" s="576">
        <v>1</v>
      </c>
      <c r="C82" s="572"/>
      <c r="D82" s="1692" t="s">
        <v>255</v>
      </c>
      <c r="E82" s="601" t="s">
        <v>247</v>
      </c>
      <c r="F82" s="670">
        <v>20</v>
      </c>
      <c r="G82" s="670">
        <v>20</v>
      </c>
      <c r="H82" s="604">
        <f>G82*100/F82</f>
        <v>100</v>
      </c>
      <c r="I82" s="604">
        <v>1</v>
      </c>
      <c r="J82" s="605">
        <f t="shared" si="66"/>
        <v>20</v>
      </c>
      <c r="K82" s="605">
        <f>J82*B82</f>
        <v>20</v>
      </c>
      <c r="L82" s="606">
        <f t="shared" si="67"/>
        <v>7960</v>
      </c>
      <c r="M82" s="606">
        <f t="shared" si="68"/>
        <v>159200</v>
      </c>
      <c r="N82" s="607"/>
      <c r="O82" s="608">
        <f t="shared" si="69"/>
        <v>0</v>
      </c>
      <c r="P82" s="609">
        <f t="shared" si="70"/>
        <v>0</v>
      </c>
      <c r="Q82" s="609">
        <f t="shared" si="71"/>
        <v>159200</v>
      </c>
      <c r="R82" s="609">
        <f t="shared" si="72"/>
        <v>159200</v>
      </c>
      <c r="S82" s="611"/>
      <c r="T82" s="611"/>
      <c r="U82" s="611"/>
      <c r="V82" s="612"/>
      <c r="W82" s="173">
        <v>72</v>
      </c>
      <c r="X82" s="1715" t="s">
        <v>92</v>
      </c>
      <c r="Y82" s="613" t="s">
        <v>253</v>
      </c>
      <c r="Z82" s="685">
        <f t="shared" si="73"/>
        <v>20</v>
      </c>
      <c r="AA82" s="670">
        <f t="shared" si="73"/>
        <v>20</v>
      </c>
      <c r="AB82" s="686">
        <f t="shared" si="73"/>
        <v>100</v>
      </c>
      <c r="AC82" s="687">
        <f t="shared" si="73"/>
        <v>1</v>
      </c>
      <c r="AD82" s="688">
        <f t="shared" si="73"/>
        <v>20</v>
      </c>
      <c r="AE82" s="614">
        <f t="shared" si="74"/>
        <v>0</v>
      </c>
      <c r="AF82" s="174">
        <f t="shared" si="75"/>
        <v>20</v>
      </c>
      <c r="AG82" s="174">
        <f t="shared" si="75"/>
        <v>0</v>
      </c>
      <c r="AH82" s="615">
        <f t="shared" si="76"/>
        <v>0</v>
      </c>
      <c r="AI82" s="615">
        <v>5</v>
      </c>
      <c r="AJ82" s="616"/>
      <c r="AK82" s="174">
        <v>5</v>
      </c>
      <c r="AL82" s="587"/>
      <c r="AM82" s="174">
        <v>5</v>
      </c>
      <c r="AN82" s="587"/>
      <c r="AO82" s="174">
        <v>5</v>
      </c>
      <c r="AP82" s="587"/>
      <c r="AQ82" s="174"/>
      <c r="AR82" s="587"/>
      <c r="AS82" s="174"/>
      <c r="AT82" s="587"/>
    </row>
    <row r="83" spans="1:46" ht="12" customHeight="1" x14ac:dyDescent="0.2">
      <c r="A83" s="636">
        <v>72</v>
      </c>
      <c r="B83" s="576">
        <v>1</v>
      </c>
      <c r="C83" s="572"/>
      <c r="D83" s="1692"/>
      <c r="E83" s="601" t="s">
        <v>246</v>
      </c>
      <c r="F83" s="670">
        <v>10</v>
      </c>
      <c r="G83" s="670">
        <v>10</v>
      </c>
      <c r="H83" s="604">
        <f>G83*100/F83</f>
        <v>100</v>
      </c>
      <c r="I83" s="604">
        <v>1</v>
      </c>
      <c r="J83" s="617">
        <f t="shared" si="66"/>
        <v>10</v>
      </c>
      <c r="K83" s="605">
        <f t="shared" ref="K83" si="79">J83*B83</f>
        <v>10</v>
      </c>
      <c r="L83" s="606">
        <f t="shared" si="67"/>
        <v>7960</v>
      </c>
      <c r="M83" s="606">
        <f t="shared" si="68"/>
        <v>79600</v>
      </c>
      <c r="N83" s="608"/>
      <c r="O83" s="608">
        <f t="shared" si="69"/>
        <v>0</v>
      </c>
      <c r="P83" s="609">
        <f t="shared" si="70"/>
        <v>0</v>
      </c>
      <c r="Q83" s="609">
        <f t="shared" si="71"/>
        <v>79600</v>
      </c>
      <c r="R83" s="609">
        <f t="shared" si="72"/>
        <v>79600</v>
      </c>
      <c r="S83" s="611"/>
      <c r="T83" s="611"/>
      <c r="U83" s="611"/>
      <c r="V83" s="612"/>
      <c r="W83" s="173">
        <v>73</v>
      </c>
      <c r="X83" s="1715"/>
      <c r="Y83" s="613" t="s">
        <v>246</v>
      </c>
      <c r="Z83" s="602">
        <f t="shared" si="73"/>
        <v>10</v>
      </c>
      <c r="AA83" s="603">
        <f t="shared" si="73"/>
        <v>10</v>
      </c>
      <c r="AB83" s="604">
        <f t="shared" si="73"/>
        <v>100</v>
      </c>
      <c r="AC83" s="588">
        <f t="shared" si="73"/>
        <v>1</v>
      </c>
      <c r="AD83" s="617">
        <f t="shared" si="73"/>
        <v>10</v>
      </c>
      <c r="AE83" s="614">
        <f t="shared" si="74"/>
        <v>0</v>
      </c>
      <c r="AF83" s="174">
        <f t="shared" si="75"/>
        <v>10</v>
      </c>
      <c r="AG83" s="174">
        <f t="shared" si="75"/>
        <v>0</v>
      </c>
      <c r="AH83" s="615">
        <f t="shared" si="76"/>
        <v>0</v>
      </c>
      <c r="AI83" s="615">
        <v>2</v>
      </c>
      <c r="AJ83" s="616"/>
      <c r="AK83" s="174">
        <v>3</v>
      </c>
      <c r="AL83" s="587"/>
      <c r="AM83" s="174">
        <v>2</v>
      </c>
      <c r="AN83" s="587"/>
      <c r="AO83" s="174">
        <v>3</v>
      </c>
      <c r="AP83" s="587"/>
      <c r="AQ83" s="174"/>
      <c r="AR83" s="587"/>
      <c r="AS83" s="174"/>
      <c r="AT83" s="587"/>
    </row>
    <row r="84" spans="1:46" ht="12" customHeight="1" x14ac:dyDescent="0.2">
      <c r="A84" s="636">
        <v>73</v>
      </c>
      <c r="B84" s="576">
        <v>1</v>
      </c>
      <c r="C84" s="572"/>
      <c r="D84" s="1692" t="s">
        <v>256</v>
      </c>
      <c r="E84" s="601" t="s">
        <v>253</v>
      </c>
      <c r="F84" s="670">
        <v>14</v>
      </c>
      <c r="G84" s="670">
        <v>5</v>
      </c>
      <c r="H84" s="604">
        <f>G84*100/F84</f>
        <v>35.714285714285715</v>
      </c>
      <c r="I84" s="604">
        <v>1</v>
      </c>
      <c r="J84" s="605">
        <f t="shared" si="66"/>
        <v>5</v>
      </c>
      <c r="K84" s="605">
        <f>J84*B84</f>
        <v>5</v>
      </c>
      <c r="L84" s="606">
        <f t="shared" si="67"/>
        <v>7960</v>
      </c>
      <c r="M84" s="606">
        <f t="shared" si="68"/>
        <v>39800</v>
      </c>
      <c r="N84" s="672"/>
      <c r="O84" s="608">
        <f t="shared" si="69"/>
        <v>0</v>
      </c>
      <c r="P84" s="609">
        <f t="shared" si="70"/>
        <v>0</v>
      </c>
      <c r="Q84" s="609">
        <f t="shared" si="71"/>
        <v>39800</v>
      </c>
      <c r="R84" s="609">
        <f t="shared" si="72"/>
        <v>39800</v>
      </c>
      <c r="S84" s="611"/>
      <c r="T84" s="611"/>
      <c r="U84" s="611"/>
      <c r="V84" s="612"/>
      <c r="W84" s="173">
        <v>74</v>
      </c>
      <c r="X84" s="1715" t="s">
        <v>93</v>
      </c>
      <c r="Y84" s="613" t="s">
        <v>253</v>
      </c>
      <c r="Z84" s="685">
        <f t="shared" si="73"/>
        <v>14</v>
      </c>
      <c r="AA84" s="670">
        <f t="shared" si="73"/>
        <v>5</v>
      </c>
      <c r="AB84" s="686">
        <f t="shared" si="73"/>
        <v>35.714285714285715</v>
      </c>
      <c r="AC84" s="686">
        <f t="shared" si="73"/>
        <v>1</v>
      </c>
      <c r="AD84" s="686">
        <f t="shared" si="73"/>
        <v>5</v>
      </c>
      <c r="AE84" s="614">
        <f t="shared" si="74"/>
        <v>0</v>
      </c>
      <c r="AF84" s="174">
        <f t="shared" si="75"/>
        <v>5</v>
      </c>
      <c r="AG84" s="174">
        <f t="shared" si="75"/>
        <v>0</v>
      </c>
      <c r="AH84" s="615">
        <f t="shared" si="76"/>
        <v>0</v>
      </c>
      <c r="AI84" s="615">
        <v>1</v>
      </c>
      <c r="AJ84" s="616"/>
      <c r="AK84" s="174">
        <v>2</v>
      </c>
      <c r="AL84" s="587"/>
      <c r="AM84" s="174">
        <v>1</v>
      </c>
      <c r="AN84" s="587"/>
      <c r="AO84" s="174">
        <v>1</v>
      </c>
      <c r="AP84" s="587"/>
      <c r="AQ84" s="174"/>
      <c r="AR84" s="587"/>
      <c r="AS84" s="174"/>
      <c r="AT84" s="587"/>
    </row>
    <row r="85" spans="1:46" ht="12" customHeight="1" x14ac:dyDescent="0.2">
      <c r="A85" s="636">
        <v>74</v>
      </c>
      <c r="B85" s="576">
        <v>1</v>
      </c>
      <c r="C85" s="572"/>
      <c r="D85" s="1692"/>
      <c r="E85" s="601" t="s">
        <v>246</v>
      </c>
      <c r="F85" s="602">
        <v>8</v>
      </c>
      <c r="G85" s="603"/>
      <c r="H85" s="604">
        <f>G85*100/F85</f>
        <v>0</v>
      </c>
      <c r="I85" s="604"/>
      <c r="J85" s="617">
        <f t="shared" si="66"/>
        <v>0</v>
      </c>
      <c r="K85" s="605">
        <f t="shared" ref="K85" si="80">J85*B85</f>
        <v>0</v>
      </c>
      <c r="L85" s="606">
        <f t="shared" si="67"/>
        <v>7960</v>
      </c>
      <c r="M85" s="606">
        <f t="shared" si="68"/>
        <v>0</v>
      </c>
      <c r="N85" s="608"/>
      <c r="O85" s="608">
        <f t="shared" si="69"/>
        <v>0</v>
      </c>
      <c r="P85" s="609">
        <f t="shared" si="70"/>
        <v>0</v>
      </c>
      <c r="Q85" s="609">
        <f t="shared" si="71"/>
        <v>0</v>
      </c>
      <c r="R85" s="609">
        <f t="shared" si="72"/>
        <v>0</v>
      </c>
      <c r="S85" s="611"/>
      <c r="T85" s="611"/>
      <c r="U85" s="611"/>
      <c r="V85" s="612"/>
      <c r="W85" s="173">
        <v>75</v>
      </c>
      <c r="X85" s="1715"/>
      <c r="Y85" s="613" t="s">
        <v>246</v>
      </c>
      <c r="Z85" s="602">
        <f t="shared" si="73"/>
        <v>8</v>
      </c>
      <c r="AA85" s="603">
        <f t="shared" si="73"/>
        <v>0</v>
      </c>
      <c r="AB85" s="604">
        <f t="shared" si="73"/>
        <v>0</v>
      </c>
      <c r="AC85" s="588">
        <f t="shared" si="73"/>
        <v>0</v>
      </c>
      <c r="AD85" s="617">
        <f t="shared" si="73"/>
        <v>0</v>
      </c>
      <c r="AE85" s="614" t="e">
        <f t="shared" si="74"/>
        <v>#DIV/0!</v>
      </c>
      <c r="AF85" s="174">
        <f t="shared" si="75"/>
        <v>0</v>
      </c>
      <c r="AG85" s="174">
        <f t="shared" si="75"/>
        <v>0</v>
      </c>
      <c r="AH85" s="615" t="e">
        <f t="shared" si="76"/>
        <v>#DIV/0!</v>
      </c>
      <c r="AI85" s="615"/>
      <c r="AJ85" s="616"/>
      <c r="AK85" s="174"/>
      <c r="AL85" s="587"/>
      <c r="AM85" s="174"/>
      <c r="AN85" s="587"/>
      <c r="AO85" s="174"/>
      <c r="AP85" s="587"/>
      <c r="AQ85" s="174"/>
      <c r="AR85" s="587"/>
      <c r="AS85" s="174"/>
      <c r="AT85" s="587"/>
    </row>
    <row r="86" spans="1:46" ht="14.25" customHeight="1" x14ac:dyDescent="0.2">
      <c r="A86" s="636">
        <v>75</v>
      </c>
      <c r="B86" s="576">
        <v>2</v>
      </c>
      <c r="C86" s="588"/>
      <c r="D86" s="1697" t="s">
        <v>94</v>
      </c>
      <c r="E86" s="601" t="s">
        <v>245</v>
      </c>
      <c r="F86" s="669">
        <v>4</v>
      </c>
      <c r="G86" s="669">
        <v>4</v>
      </c>
      <c r="H86" s="604">
        <f t="shared" ref="H86:H89" si="81">G86*100/F86</f>
        <v>100</v>
      </c>
      <c r="I86" s="604">
        <v>2</v>
      </c>
      <c r="J86" s="605">
        <f t="shared" si="66"/>
        <v>8</v>
      </c>
      <c r="K86" s="605">
        <f>J86*B86</f>
        <v>16</v>
      </c>
      <c r="L86" s="606">
        <f t="shared" si="67"/>
        <v>15920</v>
      </c>
      <c r="M86" s="606">
        <f t="shared" si="68"/>
        <v>127360</v>
      </c>
      <c r="N86" s="607"/>
      <c r="O86" s="608">
        <f t="shared" si="69"/>
        <v>0</v>
      </c>
      <c r="P86" s="609">
        <f t="shared" si="70"/>
        <v>0</v>
      </c>
      <c r="Q86" s="609">
        <f t="shared" si="71"/>
        <v>127360</v>
      </c>
      <c r="R86" s="609">
        <f t="shared" si="72"/>
        <v>127360</v>
      </c>
      <c r="S86" s="611"/>
      <c r="T86" s="611"/>
      <c r="U86" s="611"/>
      <c r="V86" s="612"/>
      <c r="W86" s="173">
        <v>76</v>
      </c>
      <c r="X86" s="1716" t="s">
        <v>94</v>
      </c>
      <c r="Y86" s="613" t="s">
        <v>253</v>
      </c>
      <c r="Z86" s="602">
        <f t="shared" si="73"/>
        <v>4</v>
      </c>
      <c r="AA86" s="603">
        <f t="shared" si="73"/>
        <v>4</v>
      </c>
      <c r="AB86" s="603">
        <f t="shared" si="73"/>
        <v>100</v>
      </c>
      <c r="AC86" s="603">
        <f t="shared" si="73"/>
        <v>2</v>
      </c>
      <c r="AD86" s="603">
        <f t="shared" si="73"/>
        <v>8</v>
      </c>
      <c r="AE86" s="614">
        <f t="shared" si="74"/>
        <v>0</v>
      </c>
      <c r="AF86" s="174">
        <f t="shared" si="75"/>
        <v>8</v>
      </c>
      <c r="AG86" s="174">
        <f t="shared" si="75"/>
        <v>0</v>
      </c>
      <c r="AH86" s="615">
        <f t="shared" si="76"/>
        <v>0</v>
      </c>
      <c r="AI86" s="615">
        <v>2</v>
      </c>
      <c r="AJ86" s="616"/>
      <c r="AK86" s="174">
        <v>2</v>
      </c>
      <c r="AL86" s="587"/>
      <c r="AM86" s="174">
        <v>2</v>
      </c>
      <c r="AN86" s="587"/>
      <c r="AO86" s="174">
        <v>2</v>
      </c>
      <c r="AP86" s="587"/>
      <c r="AQ86" s="174"/>
      <c r="AR86" s="587"/>
      <c r="AS86" s="174"/>
      <c r="AT86" s="587"/>
    </row>
    <row r="87" spans="1:46" ht="12" customHeight="1" x14ac:dyDescent="0.2">
      <c r="A87" s="636">
        <v>76</v>
      </c>
      <c r="B87" s="693">
        <v>2</v>
      </c>
      <c r="C87" s="588"/>
      <c r="D87" s="1697"/>
      <c r="E87" s="601" t="s">
        <v>246</v>
      </c>
      <c r="F87" s="669">
        <v>3</v>
      </c>
      <c r="G87" s="669"/>
      <c r="H87" s="604">
        <f t="shared" si="81"/>
        <v>0</v>
      </c>
      <c r="I87" s="604"/>
      <c r="J87" s="617">
        <f t="shared" si="66"/>
        <v>0</v>
      </c>
      <c r="K87" s="605">
        <f t="shared" ref="K87" si="82">J87*B87</f>
        <v>0</v>
      </c>
      <c r="L87" s="606">
        <f t="shared" si="67"/>
        <v>15920</v>
      </c>
      <c r="M87" s="606">
        <f t="shared" si="68"/>
        <v>0</v>
      </c>
      <c r="N87" s="608"/>
      <c r="O87" s="608">
        <f t="shared" si="69"/>
        <v>0</v>
      </c>
      <c r="P87" s="609">
        <f t="shared" si="70"/>
        <v>0</v>
      </c>
      <c r="Q87" s="609">
        <f t="shared" si="71"/>
        <v>0</v>
      </c>
      <c r="R87" s="609">
        <f t="shared" si="72"/>
        <v>0</v>
      </c>
      <c r="S87" s="611"/>
      <c r="T87" s="611"/>
      <c r="U87" s="611"/>
      <c r="V87" s="612"/>
      <c r="W87" s="173">
        <v>77</v>
      </c>
      <c r="X87" s="1716"/>
      <c r="Y87" s="613" t="s">
        <v>246</v>
      </c>
      <c r="Z87" s="602">
        <f t="shared" si="73"/>
        <v>3</v>
      </c>
      <c r="AA87" s="603">
        <f t="shared" si="73"/>
        <v>0</v>
      </c>
      <c r="AB87" s="604">
        <f t="shared" si="73"/>
        <v>0</v>
      </c>
      <c r="AC87" s="588">
        <f t="shared" si="73"/>
        <v>0</v>
      </c>
      <c r="AD87" s="617">
        <f t="shared" si="73"/>
        <v>0</v>
      </c>
      <c r="AE87" s="614" t="e">
        <f t="shared" si="74"/>
        <v>#DIV/0!</v>
      </c>
      <c r="AF87" s="174">
        <f t="shared" si="75"/>
        <v>0</v>
      </c>
      <c r="AG87" s="174">
        <f t="shared" si="75"/>
        <v>0</v>
      </c>
      <c r="AH87" s="615" t="e">
        <f t="shared" si="76"/>
        <v>#DIV/0!</v>
      </c>
      <c r="AI87" s="615"/>
      <c r="AJ87" s="616"/>
      <c r="AK87" s="174"/>
      <c r="AL87" s="587"/>
      <c r="AM87" s="174"/>
      <c r="AN87" s="587"/>
      <c r="AO87" s="174"/>
      <c r="AP87" s="587"/>
      <c r="AQ87" s="174"/>
      <c r="AR87" s="587"/>
      <c r="AS87" s="174"/>
      <c r="AT87" s="587"/>
    </row>
    <row r="88" spans="1:46" ht="12" customHeight="1" x14ac:dyDescent="0.2">
      <c r="A88" s="636">
        <v>77</v>
      </c>
      <c r="B88" s="693">
        <v>8</v>
      </c>
      <c r="C88" s="572"/>
      <c r="D88" s="1694" t="s">
        <v>95</v>
      </c>
      <c r="E88" s="601" t="s">
        <v>245</v>
      </c>
      <c r="F88" s="670">
        <v>4</v>
      </c>
      <c r="G88" s="670">
        <v>1</v>
      </c>
      <c r="H88" s="604">
        <f t="shared" si="81"/>
        <v>25</v>
      </c>
      <c r="I88" s="588">
        <v>3</v>
      </c>
      <c r="J88" s="618">
        <f t="shared" si="66"/>
        <v>3</v>
      </c>
      <c r="K88" s="605">
        <f>J88*B88</f>
        <v>24</v>
      </c>
      <c r="L88" s="606">
        <f t="shared" si="67"/>
        <v>63680</v>
      </c>
      <c r="M88" s="606">
        <f t="shared" si="68"/>
        <v>191040</v>
      </c>
      <c r="N88" s="608"/>
      <c r="O88" s="608">
        <f t="shared" si="69"/>
        <v>0</v>
      </c>
      <c r="P88" s="609">
        <f t="shared" si="70"/>
        <v>0</v>
      </c>
      <c r="Q88" s="609">
        <f t="shared" si="71"/>
        <v>191040</v>
      </c>
      <c r="R88" s="609">
        <f t="shared" si="72"/>
        <v>191040</v>
      </c>
      <c r="S88" s="611"/>
      <c r="T88" s="611"/>
      <c r="U88" s="611"/>
      <c r="V88" s="612"/>
      <c r="W88" s="173">
        <v>78</v>
      </c>
      <c r="X88" s="1717" t="s">
        <v>95</v>
      </c>
      <c r="Y88" s="613" t="s">
        <v>253</v>
      </c>
      <c r="Z88" s="602">
        <f t="shared" si="73"/>
        <v>4</v>
      </c>
      <c r="AA88" s="603">
        <f t="shared" si="73"/>
        <v>1</v>
      </c>
      <c r="AB88" s="603">
        <f t="shared" si="73"/>
        <v>25</v>
      </c>
      <c r="AC88" s="603">
        <f t="shared" si="73"/>
        <v>3</v>
      </c>
      <c r="AD88" s="603">
        <f t="shared" si="73"/>
        <v>3</v>
      </c>
      <c r="AE88" s="614" t="e">
        <f t="shared" si="74"/>
        <v>#DIV/0!</v>
      </c>
      <c r="AF88" s="174">
        <f t="shared" si="75"/>
        <v>3</v>
      </c>
      <c r="AG88" s="174">
        <f t="shared" si="75"/>
        <v>0</v>
      </c>
      <c r="AH88" s="615">
        <f t="shared" si="76"/>
        <v>0</v>
      </c>
      <c r="AI88" s="615"/>
      <c r="AJ88" s="616"/>
      <c r="AK88" s="174">
        <v>1</v>
      </c>
      <c r="AL88" s="587"/>
      <c r="AM88" s="174">
        <v>1</v>
      </c>
      <c r="AN88" s="587"/>
      <c r="AO88" s="174">
        <v>1</v>
      </c>
      <c r="AP88" s="587"/>
      <c r="AQ88" s="174"/>
      <c r="AR88" s="587"/>
      <c r="AS88" s="174"/>
      <c r="AT88" s="587"/>
    </row>
    <row r="89" spans="1:46" ht="12" customHeight="1" x14ac:dyDescent="0.2">
      <c r="A89" s="636">
        <v>78</v>
      </c>
      <c r="B89" s="693">
        <v>0.5</v>
      </c>
      <c r="C89" s="572"/>
      <c r="D89" s="1694"/>
      <c r="E89" s="601" t="s">
        <v>246</v>
      </c>
      <c r="F89" s="670">
        <v>3</v>
      </c>
      <c r="G89" s="670"/>
      <c r="H89" s="604">
        <f t="shared" si="81"/>
        <v>0</v>
      </c>
      <c r="I89" s="604"/>
      <c r="J89" s="618">
        <f t="shared" si="66"/>
        <v>0</v>
      </c>
      <c r="K89" s="605"/>
      <c r="L89" s="606">
        <f t="shared" si="67"/>
        <v>3980</v>
      </c>
      <c r="M89" s="606">
        <f t="shared" si="68"/>
        <v>0</v>
      </c>
      <c r="N89" s="608"/>
      <c r="O89" s="608">
        <f t="shared" si="69"/>
        <v>0</v>
      </c>
      <c r="P89" s="609">
        <f t="shared" si="70"/>
        <v>0</v>
      </c>
      <c r="Q89" s="609">
        <f t="shared" si="71"/>
        <v>0</v>
      </c>
      <c r="R89" s="609">
        <f t="shared" si="72"/>
        <v>0</v>
      </c>
      <c r="S89" s="611"/>
      <c r="T89" s="611"/>
      <c r="U89" s="611"/>
      <c r="V89" s="612"/>
      <c r="W89" s="173">
        <v>79</v>
      </c>
      <c r="X89" s="1717"/>
      <c r="Y89" s="613" t="s">
        <v>246</v>
      </c>
      <c r="Z89" s="602">
        <f t="shared" si="73"/>
        <v>3</v>
      </c>
      <c r="AA89" s="603">
        <f t="shared" si="73"/>
        <v>0</v>
      </c>
      <c r="AB89" s="604">
        <f t="shared" si="73"/>
        <v>0</v>
      </c>
      <c r="AC89" s="588">
        <f t="shared" si="73"/>
        <v>0</v>
      </c>
      <c r="AD89" s="617">
        <f t="shared" si="73"/>
        <v>0</v>
      </c>
      <c r="AE89" s="614" t="e">
        <f t="shared" si="74"/>
        <v>#DIV/0!</v>
      </c>
      <c r="AF89" s="174">
        <f t="shared" si="75"/>
        <v>0</v>
      </c>
      <c r="AG89" s="174">
        <f t="shared" si="75"/>
        <v>0</v>
      </c>
      <c r="AH89" s="615" t="e">
        <f t="shared" si="76"/>
        <v>#DIV/0!</v>
      </c>
      <c r="AI89" s="615"/>
      <c r="AJ89" s="616"/>
      <c r="AK89" s="174"/>
      <c r="AL89" s="587"/>
      <c r="AM89" s="174"/>
      <c r="AN89" s="587"/>
      <c r="AO89" s="174"/>
      <c r="AP89" s="587"/>
      <c r="AQ89" s="174"/>
      <c r="AR89" s="587"/>
      <c r="AS89" s="174"/>
      <c r="AT89" s="587"/>
    </row>
    <row r="90" spans="1:46" ht="12" customHeight="1" x14ac:dyDescent="0.2">
      <c r="A90" s="636">
        <v>79</v>
      </c>
      <c r="B90" s="576">
        <v>1</v>
      </c>
      <c r="C90" s="572"/>
      <c r="D90" s="1697" t="s">
        <v>96</v>
      </c>
      <c r="E90" s="601" t="s">
        <v>253</v>
      </c>
      <c r="F90" s="670">
        <v>1</v>
      </c>
      <c r="G90" s="670"/>
      <c r="H90" s="604">
        <f>G90*100/F90</f>
        <v>0</v>
      </c>
      <c r="I90" s="604"/>
      <c r="J90" s="605">
        <f t="shared" si="66"/>
        <v>0</v>
      </c>
      <c r="K90" s="605">
        <f>J90*B90</f>
        <v>0</v>
      </c>
      <c r="L90" s="606">
        <f t="shared" si="67"/>
        <v>7960</v>
      </c>
      <c r="M90" s="606">
        <f>K90*7960</f>
        <v>0</v>
      </c>
      <c r="N90" s="672"/>
      <c r="O90" s="608">
        <f t="shared" si="69"/>
        <v>0</v>
      </c>
      <c r="P90" s="609">
        <f t="shared" si="70"/>
        <v>0</v>
      </c>
      <c r="Q90" s="609">
        <f t="shared" si="71"/>
        <v>0</v>
      </c>
      <c r="R90" s="609">
        <f t="shared" si="72"/>
        <v>0</v>
      </c>
      <c r="S90" s="611"/>
      <c r="T90" s="611"/>
      <c r="U90" s="611"/>
      <c r="V90" s="612"/>
      <c r="W90" s="173">
        <v>80</v>
      </c>
      <c r="X90" s="1716" t="s">
        <v>96</v>
      </c>
      <c r="Y90" s="613" t="s">
        <v>253</v>
      </c>
      <c r="Z90" s="602">
        <f t="shared" si="73"/>
        <v>1</v>
      </c>
      <c r="AA90" s="603">
        <f t="shared" si="73"/>
        <v>0</v>
      </c>
      <c r="AB90" s="603">
        <f t="shared" si="73"/>
        <v>0</v>
      </c>
      <c r="AC90" s="603">
        <f t="shared" si="73"/>
        <v>0</v>
      </c>
      <c r="AD90" s="603">
        <f t="shared" si="73"/>
        <v>0</v>
      </c>
      <c r="AE90" s="614" t="e">
        <f t="shared" si="74"/>
        <v>#DIV/0!</v>
      </c>
      <c r="AF90" s="174">
        <f t="shared" si="75"/>
        <v>0</v>
      </c>
      <c r="AG90" s="174">
        <f t="shared" si="75"/>
        <v>0</v>
      </c>
      <c r="AH90" s="615" t="e">
        <f t="shared" si="76"/>
        <v>#DIV/0!</v>
      </c>
      <c r="AI90" s="615"/>
      <c r="AJ90" s="616"/>
      <c r="AK90" s="174"/>
      <c r="AL90" s="587"/>
      <c r="AM90" s="174"/>
      <c r="AN90" s="587"/>
      <c r="AO90" s="174"/>
      <c r="AP90" s="587"/>
      <c r="AQ90" s="174"/>
      <c r="AR90" s="587"/>
      <c r="AS90" s="174"/>
      <c r="AT90" s="587"/>
    </row>
    <row r="91" spans="1:46" ht="12" customHeight="1" x14ac:dyDescent="0.2">
      <c r="A91" s="636">
        <v>80</v>
      </c>
      <c r="B91" s="576">
        <v>1</v>
      </c>
      <c r="C91" s="572"/>
      <c r="D91" s="1697"/>
      <c r="E91" s="601" t="s">
        <v>246</v>
      </c>
      <c r="F91" s="173">
        <v>1</v>
      </c>
      <c r="G91" s="173"/>
      <c r="H91" s="588"/>
      <c r="I91" s="588"/>
      <c r="J91" s="617">
        <f t="shared" si="66"/>
        <v>0</v>
      </c>
      <c r="K91" s="605">
        <f t="shared" ref="K91:K95" si="83">J91*B91</f>
        <v>0</v>
      </c>
      <c r="L91" s="606">
        <f t="shared" si="67"/>
        <v>7960</v>
      </c>
      <c r="M91" s="606">
        <f t="shared" ref="M91:M94" si="84">K91*7960</f>
        <v>0</v>
      </c>
      <c r="N91" s="608"/>
      <c r="O91" s="608">
        <f t="shared" si="69"/>
        <v>0</v>
      </c>
      <c r="P91" s="609">
        <f t="shared" si="70"/>
        <v>0</v>
      </c>
      <c r="Q91" s="609">
        <f t="shared" si="71"/>
        <v>0</v>
      </c>
      <c r="R91" s="609">
        <f t="shared" si="72"/>
        <v>0</v>
      </c>
      <c r="S91" s="611"/>
      <c r="T91" s="611"/>
      <c r="U91" s="611"/>
      <c r="V91" s="612"/>
      <c r="W91" s="173">
        <v>81</v>
      </c>
      <c r="X91" s="1716"/>
      <c r="Y91" s="613" t="s">
        <v>246</v>
      </c>
      <c r="Z91" s="602">
        <f t="shared" si="73"/>
        <v>1</v>
      </c>
      <c r="AA91" s="603">
        <f t="shared" si="73"/>
        <v>0</v>
      </c>
      <c r="AB91" s="604">
        <f t="shared" si="73"/>
        <v>0</v>
      </c>
      <c r="AC91" s="588">
        <f t="shared" si="73"/>
        <v>0</v>
      </c>
      <c r="AD91" s="617">
        <f t="shared" si="73"/>
        <v>0</v>
      </c>
      <c r="AE91" s="614" t="e">
        <f t="shared" si="74"/>
        <v>#DIV/0!</v>
      </c>
      <c r="AF91" s="174">
        <f t="shared" si="75"/>
        <v>0</v>
      </c>
      <c r="AG91" s="174">
        <f t="shared" si="75"/>
        <v>0</v>
      </c>
      <c r="AH91" s="615" t="e">
        <f t="shared" si="76"/>
        <v>#DIV/0!</v>
      </c>
      <c r="AI91" s="615"/>
      <c r="AJ91" s="616"/>
      <c r="AK91" s="174"/>
      <c r="AL91" s="587"/>
      <c r="AM91" s="174"/>
      <c r="AN91" s="587"/>
      <c r="AO91" s="174"/>
      <c r="AP91" s="587"/>
      <c r="AQ91" s="174"/>
      <c r="AR91" s="587"/>
      <c r="AS91" s="174"/>
      <c r="AT91" s="587"/>
    </row>
    <row r="92" spans="1:46" s="661" customFormat="1" ht="36" customHeight="1" x14ac:dyDescent="0.2">
      <c r="A92" s="636">
        <v>81</v>
      </c>
      <c r="B92" s="637">
        <v>2</v>
      </c>
      <c r="C92" s="638"/>
      <c r="D92" s="694" t="s">
        <v>97</v>
      </c>
      <c r="E92" s="640" t="s">
        <v>246</v>
      </c>
      <c r="F92" s="652"/>
      <c r="G92" s="652"/>
      <c r="H92" s="638"/>
      <c r="I92" s="638"/>
      <c r="J92" s="645">
        <f t="shared" si="66"/>
        <v>0</v>
      </c>
      <c r="K92" s="645">
        <f t="shared" si="83"/>
        <v>0</v>
      </c>
      <c r="L92" s="646">
        <f t="shared" si="67"/>
        <v>15920</v>
      </c>
      <c r="M92" s="646">
        <f t="shared" si="84"/>
        <v>0</v>
      </c>
      <c r="N92" s="648"/>
      <c r="O92" s="648">
        <f t="shared" si="69"/>
        <v>0</v>
      </c>
      <c r="P92" s="648">
        <f t="shared" si="70"/>
        <v>0</v>
      </c>
      <c r="Q92" s="648">
        <f t="shared" si="71"/>
        <v>0</v>
      </c>
      <c r="R92" s="648">
        <f t="shared" si="72"/>
        <v>0</v>
      </c>
      <c r="S92" s="650"/>
      <c r="T92" s="650"/>
      <c r="U92" s="650"/>
      <c r="V92" s="651"/>
      <c r="W92" s="652">
        <v>82</v>
      </c>
      <c r="X92" s="695" t="s">
        <v>97</v>
      </c>
      <c r="Y92" s="654" t="s">
        <v>246</v>
      </c>
      <c r="Z92" s="641">
        <f t="shared" ref="Z92:AD95" si="85">+F92</f>
        <v>0</v>
      </c>
      <c r="AA92" s="642">
        <f t="shared" si="85"/>
        <v>0</v>
      </c>
      <c r="AB92" s="643">
        <f t="shared" si="85"/>
        <v>0</v>
      </c>
      <c r="AC92" s="638">
        <f t="shared" si="85"/>
        <v>0</v>
      </c>
      <c r="AD92" s="645">
        <f t="shared" si="85"/>
        <v>0</v>
      </c>
      <c r="AE92" s="656" t="e">
        <f t="shared" si="74"/>
        <v>#DIV/0!</v>
      </c>
      <c r="AF92" s="657">
        <f t="shared" si="75"/>
        <v>0</v>
      </c>
      <c r="AG92" s="657">
        <f t="shared" si="75"/>
        <v>0</v>
      </c>
      <c r="AH92" s="658" t="e">
        <f t="shared" si="76"/>
        <v>#DIV/0!</v>
      </c>
      <c r="AI92" s="658"/>
      <c r="AJ92" s="659"/>
      <c r="AK92" s="657"/>
      <c r="AL92" s="660"/>
      <c r="AM92" s="657"/>
      <c r="AN92" s="660"/>
      <c r="AO92" s="657"/>
      <c r="AP92" s="660"/>
      <c r="AQ92" s="657"/>
      <c r="AR92" s="660"/>
      <c r="AS92" s="657"/>
      <c r="AT92" s="660"/>
    </row>
    <row r="93" spans="1:46" ht="16.5" customHeight="1" x14ac:dyDescent="0.2">
      <c r="A93" s="636">
        <v>82</v>
      </c>
      <c r="B93" s="576">
        <v>2</v>
      </c>
      <c r="C93" s="572"/>
      <c r="D93" s="666" t="s">
        <v>98</v>
      </c>
      <c r="E93" s="601" t="s">
        <v>253</v>
      </c>
      <c r="F93" s="173">
        <v>0</v>
      </c>
      <c r="G93" s="173"/>
      <c r="H93" s="588"/>
      <c r="I93" s="696"/>
      <c r="J93" s="605">
        <f t="shared" si="66"/>
        <v>0</v>
      </c>
      <c r="K93" s="605">
        <f t="shared" si="83"/>
        <v>0</v>
      </c>
      <c r="L93" s="606">
        <f t="shared" si="67"/>
        <v>15920</v>
      </c>
      <c r="M93" s="606">
        <f t="shared" si="84"/>
        <v>0</v>
      </c>
      <c r="N93" s="607"/>
      <c r="O93" s="608">
        <f t="shared" si="69"/>
        <v>0</v>
      </c>
      <c r="P93" s="609">
        <f t="shared" si="70"/>
        <v>0</v>
      </c>
      <c r="Q93" s="609">
        <f t="shared" si="71"/>
        <v>0</v>
      </c>
      <c r="R93" s="609">
        <f t="shared" si="72"/>
        <v>0</v>
      </c>
      <c r="S93" s="611"/>
      <c r="T93" s="611"/>
      <c r="U93" s="611"/>
      <c r="V93" s="612"/>
      <c r="W93" s="173">
        <v>83</v>
      </c>
      <c r="X93" s="697" t="s">
        <v>98</v>
      </c>
      <c r="Y93" s="613" t="s">
        <v>253</v>
      </c>
      <c r="Z93" s="602">
        <f t="shared" si="85"/>
        <v>0</v>
      </c>
      <c r="AA93" s="603">
        <f t="shared" si="85"/>
        <v>0</v>
      </c>
      <c r="AB93" s="603">
        <f t="shared" si="85"/>
        <v>0</v>
      </c>
      <c r="AC93" s="603">
        <f t="shared" si="85"/>
        <v>0</v>
      </c>
      <c r="AD93" s="603">
        <f t="shared" si="85"/>
        <v>0</v>
      </c>
      <c r="AE93" s="614" t="e">
        <f t="shared" si="74"/>
        <v>#DIV/0!</v>
      </c>
      <c r="AF93" s="174">
        <f t="shared" si="75"/>
        <v>0</v>
      </c>
      <c r="AG93" s="174">
        <f t="shared" si="75"/>
        <v>0</v>
      </c>
      <c r="AH93" s="615" t="e">
        <f t="shared" si="76"/>
        <v>#DIV/0!</v>
      </c>
      <c r="AI93" s="615"/>
      <c r="AJ93" s="616"/>
      <c r="AK93" s="174"/>
      <c r="AL93" s="587"/>
      <c r="AM93" s="174"/>
      <c r="AN93" s="587"/>
      <c r="AO93" s="174"/>
      <c r="AP93" s="587"/>
      <c r="AQ93" s="174"/>
      <c r="AR93" s="587"/>
      <c r="AS93" s="174"/>
      <c r="AT93" s="587"/>
    </row>
    <row r="94" spans="1:46" ht="12" customHeight="1" x14ac:dyDescent="0.2">
      <c r="A94" s="636">
        <v>83</v>
      </c>
      <c r="B94" s="576">
        <v>2</v>
      </c>
      <c r="C94" s="572"/>
      <c r="D94" s="1694" t="s">
        <v>99</v>
      </c>
      <c r="E94" s="601" t="s">
        <v>253</v>
      </c>
      <c r="F94" s="602">
        <v>7</v>
      </c>
      <c r="G94" s="603">
        <v>7</v>
      </c>
      <c r="H94" s="604">
        <f>G94*100/F94</f>
        <v>100</v>
      </c>
      <c r="I94" s="604">
        <v>1</v>
      </c>
      <c r="J94" s="605">
        <f t="shared" si="66"/>
        <v>7</v>
      </c>
      <c r="K94" s="605">
        <f t="shared" si="83"/>
        <v>14</v>
      </c>
      <c r="L94" s="606">
        <f t="shared" si="67"/>
        <v>15920</v>
      </c>
      <c r="M94" s="606">
        <f t="shared" si="84"/>
        <v>111440</v>
      </c>
      <c r="N94" s="607"/>
      <c r="O94" s="608">
        <f t="shared" si="69"/>
        <v>0</v>
      </c>
      <c r="P94" s="609">
        <f t="shared" si="70"/>
        <v>0</v>
      </c>
      <c r="Q94" s="609">
        <f t="shared" si="71"/>
        <v>111440</v>
      </c>
      <c r="R94" s="609">
        <f t="shared" si="72"/>
        <v>111440</v>
      </c>
      <c r="S94" s="611"/>
      <c r="T94" s="611"/>
      <c r="U94" s="611"/>
      <c r="V94" s="612"/>
      <c r="W94" s="173">
        <v>84</v>
      </c>
      <c r="X94" s="1717" t="s">
        <v>99</v>
      </c>
      <c r="Y94" s="613" t="s">
        <v>253</v>
      </c>
      <c r="Z94" s="602">
        <f t="shared" si="85"/>
        <v>7</v>
      </c>
      <c r="AA94" s="603">
        <f t="shared" si="85"/>
        <v>7</v>
      </c>
      <c r="AB94" s="604">
        <f t="shared" si="85"/>
        <v>100</v>
      </c>
      <c r="AC94" s="588">
        <f t="shared" si="85"/>
        <v>1</v>
      </c>
      <c r="AD94" s="605">
        <f t="shared" si="85"/>
        <v>7</v>
      </c>
      <c r="AE94" s="614">
        <f t="shared" si="74"/>
        <v>0</v>
      </c>
      <c r="AF94" s="174">
        <f t="shared" si="75"/>
        <v>7</v>
      </c>
      <c r="AG94" s="174">
        <f t="shared" si="75"/>
        <v>0</v>
      </c>
      <c r="AH94" s="615">
        <f t="shared" si="76"/>
        <v>0</v>
      </c>
      <c r="AI94" s="615">
        <v>1</v>
      </c>
      <c r="AJ94" s="616"/>
      <c r="AK94" s="174">
        <v>2</v>
      </c>
      <c r="AL94" s="587"/>
      <c r="AM94" s="174">
        <v>2</v>
      </c>
      <c r="AN94" s="587"/>
      <c r="AO94" s="174">
        <v>2</v>
      </c>
      <c r="AP94" s="587"/>
      <c r="AQ94" s="174"/>
      <c r="AR94" s="587"/>
      <c r="AS94" s="174"/>
      <c r="AT94" s="587"/>
    </row>
    <row r="95" spans="1:46" ht="12" customHeight="1" x14ac:dyDescent="0.2">
      <c r="A95" s="636">
        <v>84</v>
      </c>
      <c r="B95" s="576">
        <v>2</v>
      </c>
      <c r="C95" s="572"/>
      <c r="D95" s="1694"/>
      <c r="E95" s="601" t="s">
        <v>246</v>
      </c>
      <c r="F95" s="669"/>
      <c r="G95" s="669"/>
      <c r="H95" s="604"/>
      <c r="I95" s="604"/>
      <c r="J95" s="617">
        <f t="shared" si="66"/>
        <v>0</v>
      </c>
      <c r="K95" s="605">
        <f t="shared" si="83"/>
        <v>0</v>
      </c>
      <c r="L95" s="606">
        <f t="shared" si="67"/>
        <v>15920</v>
      </c>
      <c r="M95" s="606">
        <f>K95*7960</f>
        <v>0</v>
      </c>
      <c r="N95" s="608"/>
      <c r="O95" s="608">
        <f t="shared" si="69"/>
        <v>0</v>
      </c>
      <c r="P95" s="609">
        <f t="shared" si="70"/>
        <v>0</v>
      </c>
      <c r="Q95" s="609">
        <f t="shared" si="71"/>
        <v>0</v>
      </c>
      <c r="R95" s="609">
        <f t="shared" si="72"/>
        <v>0</v>
      </c>
      <c r="S95" s="611"/>
      <c r="T95" s="611"/>
      <c r="U95" s="611"/>
      <c r="V95" s="612"/>
      <c r="W95" s="173">
        <v>85</v>
      </c>
      <c r="X95" s="1717"/>
      <c r="Y95" s="613" t="s">
        <v>246</v>
      </c>
      <c r="Z95" s="602">
        <f t="shared" si="85"/>
        <v>0</v>
      </c>
      <c r="AA95" s="603">
        <f t="shared" si="85"/>
        <v>0</v>
      </c>
      <c r="AB95" s="604">
        <f t="shared" si="85"/>
        <v>0</v>
      </c>
      <c r="AC95" s="588">
        <f t="shared" si="85"/>
        <v>0</v>
      </c>
      <c r="AD95" s="617">
        <f t="shared" si="85"/>
        <v>0</v>
      </c>
      <c r="AE95" s="614" t="e">
        <f t="shared" si="74"/>
        <v>#DIV/0!</v>
      </c>
      <c r="AF95" s="174">
        <f t="shared" si="75"/>
        <v>0</v>
      </c>
      <c r="AG95" s="174">
        <f t="shared" si="75"/>
        <v>0</v>
      </c>
      <c r="AH95" s="615" t="e">
        <f t="shared" si="76"/>
        <v>#DIV/0!</v>
      </c>
      <c r="AI95" s="615"/>
      <c r="AJ95" s="616"/>
      <c r="AK95" s="174"/>
      <c r="AL95" s="587"/>
      <c r="AM95" s="174"/>
      <c r="AN95" s="587"/>
      <c r="AO95" s="174"/>
      <c r="AP95" s="587"/>
      <c r="AQ95" s="174"/>
      <c r="AR95" s="587"/>
      <c r="AS95" s="174"/>
      <c r="AT95" s="587"/>
    </row>
    <row r="96" spans="1:46" ht="12" customHeight="1" x14ac:dyDescent="0.2">
      <c r="A96" s="636">
        <v>85</v>
      </c>
      <c r="B96" s="576">
        <v>0.25</v>
      </c>
      <c r="C96" s="588"/>
      <c r="D96" s="1701" t="s">
        <v>100</v>
      </c>
      <c r="E96" s="601" t="s">
        <v>245</v>
      </c>
      <c r="F96" s="173"/>
      <c r="G96" s="173"/>
      <c r="H96" s="588"/>
      <c r="I96" s="588"/>
      <c r="J96" s="605">
        <f t="shared" si="66"/>
        <v>0</v>
      </c>
      <c r="K96" s="605">
        <f>J96*B96</f>
        <v>0</v>
      </c>
      <c r="L96" s="606">
        <f t="shared" si="67"/>
        <v>1990</v>
      </c>
      <c r="M96" s="606">
        <f>K96*7960</f>
        <v>0</v>
      </c>
      <c r="N96" s="607"/>
      <c r="O96" s="608">
        <f t="shared" si="69"/>
        <v>0</v>
      </c>
      <c r="P96" s="609">
        <f t="shared" si="70"/>
        <v>0</v>
      </c>
      <c r="Q96" s="609">
        <f t="shared" si="71"/>
        <v>0</v>
      </c>
      <c r="R96" s="609">
        <f t="shared" si="72"/>
        <v>0</v>
      </c>
      <c r="S96" s="611"/>
      <c r="T96" s="611"/>
      <c r="U96" s="611"/>
      <c r="V96" s="612"/>
      <c r="W96" s="173">
        <v>86</v>
      </c>
      <c r="X96" s="1719" t="s">
        <v>100</v>
      </c>
      <c r="Y96" s="613" t="s">
        <v>245</v>
      </c>
      <c r="Z96" s="602">
        <f>+F96</f>
        <v>0</v>
      </c>
      <c r="AA96" s="173"/>
      <c r="AB96" s="174"/>
      <c r="AC96" s="174"/>
      <c r="AD96" s="176"/>
      <c r="AE96" s="614" t="e">
        <f t="shared" si="74"/>
        <v>#DIV/0!</v>
      </c>
      <c r="AF96" s="174">
        <f t="shared" si="75"/>
        <v>0</v>
      </c>
      <c r="AG96" s="174">
        <f t="shared" si="75"/>
        <v>0</v>
      </c>
      <c r="AH96" s="615" t="e">
        <f t="shared" si="76"/>
        <v>#DIV/0!</v>
      </c>
      <c r="AI96" s="615"/>
      <c r="AJ96" s="616"/>
      <c r="AK96" s="174"/>
      <c r="AL96" s="587"/>
      <c r="AM96" s="174"/>
      <c r="AN96" s="587"/>
      <c r="AO96" s="174"/>
      <c r="AP96" s="587"/>
      <c r="AQ96" s="174"/>
      <c r="AR96" s="587"/>
      <c r="AS96" s="174"/>
      <c r="AT96" s="587"/>
    </row>
    <row r="97" spans="1:46" ht="12" customHeight="1" x14ac:dyDescent="0.2">
      <c r="A97" s="636">
        <v>86</v>
      </c>
      <c r="B97" s="576">
        <v>0.25</v>
      </c>
      <c r="C97" s="588"/>
      <c r="D97" s="1701"/>
      <c r="E97" s="601" t="s">
        <v>246</v>
      </c>
      <c r="F97" s="173"/>
      <c r="G97" s="173"/>
      <c r="H97" s="588"/>
      <c r="I97" s="588"/>
      <c r="J97" s="617">
        <f t="shared" si="66"/>
        <v>0</v>
      </c>
      <c r="K97" s="605">
        <f t="shared" ref="K97" si="86">J97*B97</f>
        <v>0</v>
      </c>
      <c r="L97" s="606">
        <f t="shared" si="67"/>
        <v>1990</v>
      </c>
      <c r="M97" s="606">
        <f>K97*7960</f>
        <v>0</v>
      </c>
      <c r="N97" s="608"/>
      <c r="O97" s="608">
        <f t="shared" si="69"/>
        <v>0</v>
      </c>
      <c r="P97" s="609">
        <f t="shared" si="70"/>
        <v>0</v>
      </c>
      <c r="Q97" s="609">
        <f t="shared" si="71"/>
        <v>0</v>
      </c>
      <c r="R97" s="609">
        <f t="shared" si="72"/>
        <v>0</v>
      </c>
      <c r="S97" s="611"/>
      <c r="T97" s="611"/>
      <c r="U97" s="611"/>
      <c r="V97" s="612"/>
      <c r="W97" s="173">
        <v>87</v>
      </c>
      <c r="X97" s="1719"/>
      <c r="Y97" s="613" t="s">
        <v>246</v>
      </c>
      <c r="Z97" s="602">
        <f>+F97</f>
        <v>0</v>
      </c>
      <c r="AA97" s="603">
        <f>+G97</f>
        <v>0</v>
      </c>
      <c r="AB97" s="604">
        <f>+H97</f>
        <v>0</v>
      </c>
      <c r="AC97" s="588">
        <f>+I97</f>
        <v>0</v>
      </c>
      <c r="AD97" s="617">
        <f>+J97</f>
        <v>0</v>
      </c>
      <c r="AE97" s="614" t="e">
        <f t="shared" si="74"/>
        <v>#DIV/0!</v>
      </c>
      <c r="AF97" s="174">
        <f t="shared" si="75"/>
        <v>0</v>
      </c>
      <c r="AG97" s="174">
        <f t="shared" si="75"/>
        <v>0</v>
      </c>
      <c r="AH97" s="615" t="e">
        <f t="shared" si="76"/>
        <v>#DIV/0!</v>
      </c>
      <c r="AI97" s="615"/>
      <c r="AJ97" s="616"/>
      <c r="AK97" s="174"/>
      <c r="AL97" s="587"/>
      <c r="AM97" s="174"/>
      <c r="AN97" s="587"/>
      <c r="AO97" s="174"/>
      <c r="AP97" s="587"/>
      <c r="AQ97" s="174"/>
      <c r="AR97" s="587"/>
      <c r="AS97" s="174"/>
      <c r="AT97" s="587"/>
    </row>
    <row r="98" spans="1:46" ht="26.25" customHeight="1" x14ac:dyDescent="0.2">
      <c r="A98" s="636">
        <v>87</v>
      </c>
      <c r="B98" s="576"/>
      <c r="C98" s="588"/>
      <c r="D98" s="623" t="s">
        <v>101</v>
      </c>
      <c r="E98" s="624"/>
      <c r="F98" s="180"/>
      <c r="G98" s="180"/>
      <c r="H98" s="625"/>
      <c r="I98" s="625"/>
      <c r="J98" s="626"/>
      <c r="K98" s="626"/>
      <c r="L98" s="626"/>
      <c r="M98" s="627"/>
      <c r="N98" s="628"/>
      <c r="O98" s="629"/>
      <c r="P98" s="628"/>
      <c r="Q98" s="630"/>
      <c r="R98" s="630"/>
      <c r="S98" s="611"/>
      <c r="T98" s="611"/>
      <c r="U98" s="611"/>
      <c r="V98" s="612"/>
      <c r="W98" s="173">
        <v>88</v>
      </c>
      <c r="X98" s="698" t="s">
        <v>101</v>
      </c>
      <c r="Y98" s="632"/>
      <c r="Z98" s="671"/>
      <c r="AA98" s="180"/>
      <c r="AB98" s="178"/>
      <c r="AC98" s="178"/>
      <c r="AD98" s="179"/>
      <c r="AE98" s="179"/>
      <c r="AF98" s="178"/>
      <c r="AG98" s="178"/>
      <c r="AH98" s="598"/>
      <c r="AI98" s="598"/>
      <c r="AJ98" s="599"/>
      <c r="AK98" s="178"/>
      <c r="AL98" s="569"/>
      <c r="AM98" s="178"/>
      <c r="AN98" s="569"/>
      <c r="AO98" s="178"/>
      <c r="AP98" s="569"/>
      <c r="AQ98" s="178"/>
      <c r="AR98" s="569"/>
      <c r="AS98" s="178"/>
      <c r="AT98" s="569"/>
    </row>
    <row r="99" spans="1:46" ht="24" customHeight="1" x14ac:dyDescent="0.2">
      <c r="A99" s="636">
        <v>88</v>
      </c>
      <c r="B99" s="571">
        <v>8</v>
      </c>
      <c r="C99" s="588"/>
      <c r="D99" s="666" t="s">
        <v>102</v>
      </c>
      <c r="E99" s="601" t="s">
        <v>245</v>
      </c>
      <c r="F99" s="670">
        <v>30</v>
      </c>
      <c r="G99" s="670">
        <v>3</v>
      </c>
      <c r="H99" s="604">
        <f>G99*100/F99</f>
        <v>10</v>
      </c>
      <c r="I99" s="604">
        <v>1</v>
      </c>
      <c r="J99" s="605">
        <f t="shared" ref="J99:J101" si="87">+I99*G99</f>
        <v>3</v>
      </c>
      <c r="K99" s="605">
        <f t="shared" ref="K99:K101" si="88">J99*B99</f>
        <v>24</v>
      </c>
      <c r="L99" s="606">
        <f>B99*7960</f>
        <v>63680</v>
      </c>
      <c r="M99" s="606">
        <f>K99*7960</f>
        <v>191040</v>
      </c>
      <c r="N99" s="607"/>
      <c r="O99" s="608">
        <f t="shared" ref="O99:O101" si="89">+N99*J99</f>
        <v>0</v>
      </c>
      <c r="P99" s="609">
        <f>SUM(N99:O99)</f>
        <v>0</v>
      </c>
      <c r="Q99" s="609">
        <f>M99+O99</f>
        <v>191040</v>
      </c>
      <c r="R99" s="609">
        <f>M99+P99</f>
        <v>191040</v>
      </c>
      <c r="S99" s="611"/>
      <c r="T99" s="611"/>
      <c r="U99" s="611"/>
      <c r="V99" s="612"/>
      <c r="W99" s="173">
        <v>89</v>
      </c>
      <c r="X99" s="697" t="s">
        <v>102</v>
      </c>
      <c r="Y99" s="613" t="s">
        <v>245</v>
      </c>
      <c r="Z99" s="602">
        <f t="shared" ref="Z99:AD101" si="90">+F99</f>
        <v>30</v>
      </c>
      <c r="AA99" s="603">
        <f t="shared" si="90"/>
        <v>3</v>
      </c>
      <c r="AB99" s="603">
        <f t="shared" si="90"/>
        <v>10</v>
      </c>
      <c r="AC99" s="603">
        <f t="shared" si="90"/>
        <v>1</v>
      </c>
      <c r="AD99" s="603">
        <f t="shared" si="90"/>
        <v>3</v>
      </c>
      <c r="AE99" s="614" t="e">
        <f t="shared" ref="AE99:AE101" si="91">AJ99*100/AI99</f>
        <v>#DIV/0!</v>
      </c>
      <c r="AF99" s="174">
        <f t="shared" ref="AF99:AG101" si="92">AI99+AK99+AM99+AO99+AQ99+AS99</f>
        <v>3</v>
      </c>
      <c r="AG99" s="174">
        <f t="shared" si="92"/>
        <v>0</v>
      </c>
      <c r="AH99" s="615">
        <f t="shared" ref="AH99:AH101" si="93">AG99*100/AF99</f>
        <v>0</v>
      </c>
      <c r="AI99" s="615"/>
      <c r="AJ99" s="616"/>
      <c r="AK99" s="174">
        <v>3</v>
      </c>
      <c r="AL99" s="587"/>
      <c r="AM99" s="174"/>
      <c r="AN99" s="587"/>
      <c r="AO99" s="174"/>
      <c r="AP99" s="587"/>
      <c r="AQ99" s="174"/>
      <c r="AR99" s="587"/>
      <c r="AS99" s="174"/>
      <c r="AT99" s="587"/>
    </row>
    <row r="100" spans="1:46" ht="12" customHeight="1" x14ac:dyDescent="0.2">
      <c r="A100" s="636">
        <v>89</v>
      </c>
      <c r="B100" s="576">
        <v>1</v>
      </c>
      <c r="C100" s="572"/>
      <c r="D100" s="1692" t="s">
        <v>103</v>
      </c>
      <c r="E100" s="601" t="s">
        <v>245</v>
      </c>
      <c r="F100" s="602">
        <v>40</v>
      </c>
      <c r="G100" s="603">
        <v>20</v>
      </c>
      <c r="H100" s="604">
        <f>G100*100/F100</f>
        <v>50</v>
      </c>
      <c r="I100" s="604">
        <v>1</v>
      </c>
      <c r="J100" s="605">
        <f t="shared" si="87"/>
        <v>20</v>
      </c>
      <c r="K100" s="605">
        <f t="shared" si="88"/>
        <v>20</v>
      </c>
      <c r="L100" s="606">
        <f t="shared" ref="L100:L101" si="94">B100*7960</f>
        <v>7960</v>
      </c>
      <c r="M100" s="606">
        <f t="shared" ref="M100" si="95">K100*7960</f>
        <v>159200</v>
      </c>
      <c r="N100" s="607"/>
      <c r="O100" s="608">
        <f t="shared" si="89"/>
        <v>0</v>
      </c>
      <c r="P100" s="609">
        <f>SUM(N100:O100)</f>
        <v>0</v>
      </c>
      <c r="Q100" s="609">
        <f>M100+O100</f>
        <v>159200</v>
      </c>
      <c r="R100" s="609">
        <f>M100+P100</f>
        <v>159200</v>
      </c>
      <c r="S100" s="611"/>
      <c r="T100" s="611"/>
      <c r="U100" s="611"/>
      <c r="V100" s="612"/>
      <c r="W100" s="173">
        <v>90</v>
      </c>
      <c r="X100" s="1715" t="s">
        <v>103</v>
      </c>
      <c r="Y100" s="613" t="s">
        <v>245</v>
      </c>
      <c r="Z100" s="602">
        <f t="shared" si="90"/>
        <v>40</v>
      </c>
      <c r="AA100" s="603">
        <f t="shared" si="90"/>
        <v>20</v>
      </c>
      <c r="AB100" s="604">
        <f t="shared" si="90"/>
        <v>50</v>
      </c>
      <c r="AC100" s="588">
        <f t="shared" si="90"/>
        <v>1</v>
      </c>
      <c r="AD100" s="605">
        <f t="shared" si="90"/>
        <v>20</v>
      </c>
      <c r="AE100" s="614">
        <f t="shared" si="91"/>
        <v>0</v>
      </c>
      <c r="AF100" s="174">
        <f t="shared" si="92"/>
        <v>20</v>
      </c>
      <c r="AG100" s="174">
        <f t="shared" si="92"/>
        <v>0</v>
      </c>
      <c r="AH100" s="615">
        <f t="shared" si="93"/>
        <v>0</v>
      </c>
      <c r="AI100" s="615">
        <v>5</v>
      </c>
      <c r="AJ100" s="616"/>
      <c r="AK100" s="174">
        <v>5</v>
      </c>
      <c r="AL100" s="587"/>
      <c r="AM100" s="174">
        <v>5</v>
      </c>
      <c r="AN100" s="587"/>
      <c r="AO100" s="174">
        <v>5</v>
      </c>
      <c r="AP100" s="587"/>
      <c r="AQ100" s="174"/>
      <c r="AR100" s="587"/>
      <c r="AS100" s="174"/>
      <c r="AT100" s="587"/>
    </row>
    <row r="101" spans="1:46" ht="12" customHeight="1" x14ac:dyDescent="0.2">
      <c r="A101" s="636">
        <v>90</v>
      </c>
      <c r="B101" s="576">
        <v>1.5</v>
      </c>
      <c r="C101" s="572">
        <v>4.03</v>
      </c>
      <c r="D101" s="1697"/>
      <c r="E101" s="601" t="s">
        <v>246</v>
      </c>
      <c r="F101" s="602">
        <v>20</v>
      </c>
      <c r="G101" s="603">
        <v>10</v>
      </c>
      <c r="H101" s="604">
        <f>G101*100/F101</f>
        <v>50</v>
      </c>
      <c r="I101" s="604">
        <v>1</v>
      </c>
      <c r="J101" s="617">
        <f t="shared" si="87"/>
        <v>10</v>
      </c>
      <c r="K101" s="605">
        <f t="shared" si="88"/>
        <v>15</v>
      </c>
      <c r="L101" s="606">
        <f t="shared" si="94"/>
        <v>11940</v>
      </c>
      <c r="M101" s="606">
        <f>K101*7960</f>
        <v>119400</v>
      </c>
      <c r="N101" s="608">
        <f>C101*7960</f>
        <v>32078.800000000003</v>
      </c>
      <c r="O101" s="608">
        <f t="shared" si="89"/>
        <v>320788</v>
      </c>
      <c r="P101" s="609">
        <f>SUM(N101:O101)</f>
        <v>352866.8</v>
      </c>
      <c r="Q101" s="609">
        <f>M101+O101</f>
        <v>440188</v>
      </c>
      <c r="R101" s="609">
        <f>M101+P101</f>
        <v>472266.8</v>
      </c>
      <c r="S101" s="611"/>
      <c r="T101" s="611"/>
      <c r="U101" s="611"/>
      <c r="V101" s="612"/>
      <c r="W101" s="173">
        <v>91</v>
      </c>
      <c r="X101" s="1716"/>
      <c r="Y101" s="613" t="s">
        <v>246</v>
      </c>
      <c r="Z101" s="602">
        <f t="shared" si="90"/>
        <v>20</v>
      </c>
      <c r="AA101" s="603">
        <f t="shared" si="90"/>
        <v>10</v>
      </c>
      <c r="AB101" s="604">
        <f t="shared" si="90"/>
        <v>50</v>
      </c>
      <c r="AC101" s="588">
        <f t="shared" si="90"/>
        <v>1</v>
      </c>
      <c r="AD101" s="617">
        <f t="shared" si="90"/>
        <v>10</v>
      </c>
      <c r="AE101" s="614">
        <f t="shared" si="91"/>
        <v>0</v>
      </c>
      <c r="AF101" s="174">
        <f t="shared" si="92"/>
        <v>10</v>
      </c>
      <c r="AG101" s="174">
        <f t="shared" si="92"/>
        <v>0</v>
      </c>
      <c r="AH101" s="615">
        <f t="shared" si="93"/>
        <v>0</v>
      </c>
      <c r="AI101" s="615">
        <v>2</v>
      </c>
      <c r="AJ101" s="616"/>
      <c r="AK101" s="174">
        <v>3</v>
      </c>
      <c r="AL101" s="587"/>
      <c r="AM101" s="174">
        <v>2</v>
      </c>
      <c r="AN101" s="587"/>
      <c r="AO101" s="174">
        <v>3</v>
      </c>
      <c r="AP101" s="587"/>
      <c r="AQ101" s="174"/>
      <c r="AR101" s="587"/>
      <c r="AS101" s="174"/>
      <c r="AT101" s="587"/>
    </row>
    <row r="102" spans="1:46" ht="21.75" customHeight="1" x14ac:dyDescent="0.2">
      <c r="A102" s="636">
        <v>91</v>
      </c>
      <c r="B102" s="576"/>
      <c r="C102" s="572"/>
      <c r="D102" s="623" t="s">
        <v>104</v>
      </c>
      <c r="E102" s="624"/>
      <c r="F102" s="177"/>
      <c r="G102" s="177"/>
      <c r="H102" s="625"/>
      <c r="I102" s="625"/>
      <c r="J102" s="626"/>
      <c r="K102" s="626"/>
      <c r="L102" s="626"/>
      <c r="M102" s="627"/>
      <c r="N102" s="628"/>
      <c r="O102" s="629"/>
      <c r="P102" s="628"/>
      <c r="Q102" s="630"/>
      <c r="R102" s="630"/>
      <c r="S102" s="611"/>
      <c r="T102" s="611"/>
      <c r="U102" s="611"/>
      <c r="V102" s="612"/>
      <c r="W102" s="173">
        <v>92</v>
      </c>
      <c r="X102" s="698" t="s">
        <v>104</v>
      </c>
      <c r="Y102" s="632"/>
      <c r="Z102" s="699"/>
      <c r="AA102" s="177"/>
      <c r="AB102" s="178"/>
      <c r="AC102" s="178"/>
      <c r="AD102" s="179"/>
      <c r="AE102" s="179"/>
      <c r="AF102" s="178"/>
      <c r="AG102" s="178"/>
      <c r="AH102" s="598"/>
      <c r="AI102" s="598"/>
      <c r="AJ102" s="599"/>
      <c r="AK102" s="178"/>
      <c r="AL102" s="569"/>
      <c r="AM102" s="178"/>
      <c r="AN102" s="569"/>
      <c r="AO102" s="178"/>
      <c r="AP102" s="569"/>
      <c r="AQ102" s="178"/>
      <c r="AR102" s="569"/>
      <c r="AS102" s="178"/>
      <c r="AT102" s="569"/>
    </row>
    <row r="103" spans="1:46" ht="22.5" customHeight="1" x14ac:dyDescent="0.2">
      <c r="A103" s="636">
        <v>92</v>
      </c>
      <c r="B103" s="576">
        <v>8</v>
      </c>
      <c r="C103" s="572"/>
      <c r="D103" s="619" t="s">
        <v>105</v>
      </c>
      <c r="E103" s="601" t="s">
        <v>106</v>
      </c>
      <c r="F103" s="700">
        <v>5</v>
      </c>
      <c r="G103" s="700">
        <v>5</v>
      </c>
      <c r="H103" s="614">
        <f>G103*100/F103</f>
        <v>100</v>
      </c>
      <c r="I103" s="588">
        <v>1</v>
      </c>
      <c r="J103" s="605">
        <f t="shared" ref="J103:J106" si="96">+I103*G103</f>
        <v>5</v>
      </c>
      <c r="K103" s="605">
        <f t="shared" ref="K103:K104" si="97">J103*B103</f>
        <v>40</v>
      </c>
      <c r="L103" s="606">
        <f t="shared" ref="L103:L107" si="98">B103*7960</f>
        <v>63680</v>
      </c>
      <c r="M103" s="606">
        <f t="shared" ref="M103:M106" si="99">K103*7960</f>
        <v>318400</v>
      </c>
      <c r="N103" s="607"/>
      <c r="O103" s="608">
        <f t="shared" ref="O103:O107" si="100">+N103*J103</f>
        <v>0</v>
      </c>
      <c r="P103" s="609">
        <f>SUM(N103:O103)</f>
        <v>0</v>
      </c>
      <c r="Q103" s="609">
        <f>M103+O103</f>
        <v>318400</v>
      </c>
      <c r="R103" s="609">
        <f>M103+P103</f>
        <v>318400</v>
      </c>
      <c r="S103" s="611"/>
      <c r="T103" s="611"/>
      <c r="U103" s="611"/>
      <c r="V103" s="612"/>
      <c r="W103" s="173">
        <v>93</v>
      </c>
      <c r="X103" s="701" t="s">
        <v>105</v>
      </c>
      <c r="Y103" s="613" t="s">
        <v>106</v>
      </c>
      <c r="Z103" s="602">
        <f t="shared" ref="Z103:AD107" si="101">+F103</f>
        <v>5</v>
      </c>
      <c r="AA103" s="603">
        <f t="shared" si="101"/>
        <v>5</v>
      </c>
      <c r="AB103" s="604">
        <f t="shared" si="101"/>
        <v>100</v>
      </c>
      <c r="AC103" s="588">
        <f t="shared" si="101"/>
        <v>1</v>
      </c>
      <c r="AD103" s="605">
        <f t="shared" si="101"/>
        <v>5</v>
      </c>
      <c r="AE103" s="614">
        <f t="shared" ref="AE103:AE107" si="102">AJ103*100/AI103</f>
        <v>0</v>
      </c>
      <c r="AF103" s="174">
        <f t="shared" ref="AF103:AG107" si="103">AI103+AK103+AM103+AO103+AQ103+AS103</f>
        <v>5</v>
      </c>
      <c r="AG103" s="174">
        <f t="shared" si="103"/>
        <v>0</v>
      </c>
      <c r="AH103" s="615">
        <f t="shared" ref="AH103:AH107" si="104">AG103*100/AF103</f>
        <v>0</v>
      </c>
      <c r="AI103" s="615">
        <v>1</v>
      </c>
      <c r="AJ103" s="616"/>
      <c r="AK103" s="174">
        <v>1</v>
      </c>
      <c r="AL103" s="587"/>
      <c r="AM103" s="174">
        <v>1</v>
      </c>
      <c r="AN103" s="587"/>
      <c r="AO103" s="174">
        <v>2</v>
      </c>
      <c r="AP103" s="587"/>
      <c r="AQ103" s="174"/>
      <c r="AR103" s="587"/>
      <c r="AS103" s="174"/>
      <c r="AT103" s="587"/>
    </row>
    <row r="104" spans="1:46" ht="34.5" customHeight="1" x14ac:dyDescent="0.2">
      <c r="A104" s="636">
        <v>93</v>
      </c>
      <c r="B104" s="576">
        <v>4</v>
      </c>
      <c r="C104" s="572"/>
      <c r="D104" s="666" t="s">
        <v>107</v>
      </c>
      <c r="E104" s="601" t="s">
        <v>106</v>
      </c>
      <c r="F104" s="700">
        <v>20</v>
      </c>
      <c r="G104" s="700">
        <v>20</v>
      </c>
      <c r="H104" s="614">
        <f>G104*100/F104</f>
        <v>100</v>
      </c>
      <c r="I104" s="588">
        <v>1</v>
      </c>
      <c r="J104" s="605">
        <f t="shared" si="96"/>
        <v>20</v>
      </c>
      <c r="K104" s="605">
        <f t="shared" si="97"/>
        <v>80</v>
      </c>
      <c r="L104" s="606">
        <f t="shared" si="98"/>
        <v>31840</v>
      </c>
      <c r="M104" s="606">
        <f t="shared" si="99"/>
        <v>636800</v>
      </c>
      <c r="N104" s="607"/>
      <c r="O104" s="608">
        <f t="shared" si="100"/>
        <v>0</v>
      </c>
      <c r="P104" s="609">
        <f>SUM(N104:O104)</f>
        <v>0</v>
      </c>
      <c r="Q104" s="609">
        <f>M104+O104</f>
        <v>636800</v>
      </c>
      <c r="R104" s="609">
        <f>M104+P104</f>
        <v>636800</v>
      </c>
      <c r="S104" s="611"/>
      <c r="T104" s="611"/>
      <c r="U104" s="611"/>
      <c r="V104" s="612"/>
      <c r="W104" s="173">
        <v>94</v>
      </c>
      <c r="X104" s="697" t="s">
        <v>107</v>
      </c>
      <c r="Y104" s="613" t="s">
        <v>106</v>
      </c>
      <c r="Z104" s="602">
        <f t="shared" si="101"/>
        <v>20</v>
      </c>
      <c r="AA104" s="603">
        <f t="shared" si="101"/>
        <v>20</v>
      </c>
      <c r="AB104" s="604">
        <f t="shared" si="101"/>
        <v>100</v>
      </c>
      <c r="AC104" s="588">
        <f t="shared" si="101"/>
        <v>1</v>
      </c>
      <c r="AD104" s="605">
        <f t="shared" si="101"/>
        <v>20</v>
      </c>
      <c r="AE104" s="614">
        <f t="shared" si="102"/>
        <v>0</v>
      </c>
      <c r="AF104" s="174">
        <f t="shared" si="103"/>
        <v>20</v>
      </c>
      <c r="AG104" s="174">
        <f t="shared" si="103"/>
        <v>0</v>
      </c>
      <c r="AH104" s="615">
        <f t="shared" si="104"/>
        <v>0</v>
      </c>
      <c r="AI104" s="615">
        <v>5</v>
      </c>
      <c r="AJ104" s="616"/>
      <c r="AK104" s="174">
        <v>5</v>
      </c>
      <c r="AL104" s="587"/>
      <c r="AM104" s="174">
        <v>5</v>
      </c>
      <c r="AN104" s="587"/>
      <c r="AO104" s="174">
        <v>5</v>
      </c>
      <c r="AP104" s="587"/>
      <c r="AQ104" s="174"/>
      <c r="AR104" s="587"/>
      <c r="AS104" s="174"/>
      <c r="AT104" s="587"/>
    </row>
    <row r="105" spans="1:46" ht="23.25" customHeight="1" x14ac:dyDescent="0.2">
      <c r="A105" s="636">
        <v>94</v>
      </c>
      <c r="B105" s="576">
        <v>8</v>
      </c>
      <c r="C105" s="572"/>
      <c r="D105" s="619" t="s">
        <v>108</v>
      </c>
      <c r="E105" s="601" t="s">
        <v>106</v>
      </c>
      <c r="F105" s="700">
        <v>2</v>
      </c>
      <c r="G105" s="700">
        <v>2</v>
      </c>
      <c r="H105" s="614">
        <f>G105*100/F105</f>
        <v>100</v>
      </c>
      <c r="I105" s="588">
        <v>1</v>
      </c>
      <c r="J105" s="618">
        <f t="shared" si="96"/>
        <v>2</v>
      </c>
      <c r="K105" s="605">
        <f>J105*B105</f>
        <v>16</v>
      </c>
      <c r="L105" s="606">
        <f t="shared" si="98"/>
        <v>63680</v>
      </c>
      <c r="M105" s="606">
        <f t="shared" si="99"/>
        <v>127360</v>
      </c>
      <c r="N105" s="608"/>
      <c r="O105" s="608">
        <f t="shared" si="100"/>
        <v>0</v>
      </c>
      <c r="P105" s="609">
        <f>SUM(N105:O105)</f>
        <v>0</v>
      </c>
      <c r="Q105" s="609">
        <f>M105+O105</f>
        <v>127360</v>
      </c>
      <c r="R105" s="609">
        <f>M105+P105</f>
        <v>127360</v>
      </c>
      <c r="S105" s="611"/>
      <c r="T105" s="611"/>
      <c r="U105" s="611"/>
      <c r="V105" s="612"/>
      <c r="W105" s="173">
        <v>95</v>
      </c>
      <c r="X105" s="701" t="s">
        <v>108</v>
      </c>
      <c r="Y105" s="613" t="s">
        <v>106</v>
      </c>
      <c r="Z105" s="602">
        <f t="shared" si="101"/>
        <v>2</v>
      </c>
      <c r="AA105" s="603">
        <f t="shared" si="101"/>
        <v>2</v>
      </c>
      <c r="AB105" s="604">
        <f t="shared" si="101"/>
        <v>100</v>
      </c>
      <c r="AC105" s="588">
        <f t="shared" si="101"/>
        <v>1</v>
      </c>
      <c r="AD105" s="605">
        <f t="shared" si="101"/>
        <v>2</v>
      </c>
      <c r="AE105" s="614">
        <f t="shared" si="102"/>
        <v>0</v>
      </c>
      <c r="AF105" s="174">
        <f t="shared" si="103"/>
        <v>2</v>
      </c>
      <c r="AG105" s="174">
        <f t="shared" si="103"/>
        <v>0</v>
      </c>
      <c r="AH105" s="615">
        <f t="shared" si="104"/>
        <v>0</v>
      </c>
      <c r="AI105" s="615">
        <v>2</v>
      </c>
      <c r="AJ105" s="616"/>
      <c r="AK105" s="174"/>
      <c r="AL105" s="587"/>
      <c r="AM105" s="174"/>
      <c r="AN105" s="587"/>
      <c r="AO105" s="174"/>
      <c r="AP105" s="587"/>
      <c r="AQ105" s="174"/>
      <c r="AR105" s="587"/>
      <c r="AS105" s="174"/>
      <c r="AT105" s="587"/>
    </row>
    <row r="106" spans="1:46" ht="14.25" customHeight="1" x14ac:dyDescent="0.2">
      <c r="A106" s="636">
        <v>95</v>
      </c>
      <c r="B106" s="576">
        <v>8</v>
      </c>
      <c r="C106" s="572"/>
      <c r="D106" s="666" t="s">
        <v>109</v>
      </c>
      <c r="E106" s="601" t="s">
        <v>106</v>
      </c>
      <c r="F106" s="700">
        <v>1</v>
      </c>
      <c r="G106" s="700">
        <v>1</v>
      </c>
      <c r="H106" s="614">
        <f>G106*100/F106</f>
        <v>100</v>
      </c>
      <c r="I106" s="588">
        <v>1</v>
      </c>
      <c r="J106" s="618">
        <f t="shared" si="96"/>
        <v>1</v>
      </c>
      <c r="K106" s="605">
        <f>J106*B106</f>
        <v>8</v>
      </c>
      <c r="L106" s="606">
        <f t="shared" si="98"/>
        <v>63680</v>
      </c>
      <c r="M106" s="606">
        <f t="shared" si="99"/>
        <v>63680</v>
      </c>
      <c r="N106" s="608"/>
      <c r="O106" s="608">
        <f t="shared" si="100"/>
        <v>0</v>
      </c>
      <c r="P106" s="609">
        <f>SUM(N106:O106)</f>
        <v>0</v>
      </c>
      <c r="Q106" s="609">
        <f>M106+O106</f>
        <v>63680</v>
      </c>
      <c r="R106" s="609">
        <f>M106+P106</f>
        <v>63680</v>
      </c>
      <c r="S106" s="611"/>
      <c r="T106" s="611"/>
      <c r="U106" s="611"/>
      <c r="V106" s="612"/>
      <c r="W106" s="173">
        <v>96</v>
      </c>
      <c r="X106" s="697" t="s">
        <v>109</v>
      </c>
      <c r="Y106" s="613" t="s">
        <v>106</v>
      </c>
      <c r="Z106" s="602">
        <f t="shared" si="101"/>
        <v>1</v>
      </c>
      <c r="AA106" s="603">
        <f t="shared" si="101"/>
        <v>1</v>
      </c>
      <c r="AB106" s="604">
        <f t="shared" si="101"/>
        <v>100</v>
      </c>
      <c r="AC106" s="588">
        <f t="shared" si="101"/>
        <v>1</v>
      </c>
      <c r="AD106" s="605">
        <f t="shared" si="101"/>
        <v>1</v>
      </c>
      <c r="AE106" s="614" t="e">
        <f t="shared" si="102"/>
        <v>#DIV/0!</v>
      </c>
      <c r="AF106" s="174">
        <f t="shared" si="103"/>
        <v>1</v>
      </c>
      <c r="AG106" s="174">
        <f t="shared" si="103"/>
        <v>0</v>
      </c>
      <c r="AH106" s="615">
        <f t="shared" si="104"/>
        <v>0</v>
      </c>
      <c r="AI106" s="615"/>
      <c r="AJ106" s="616"/>
      <c r="AK106" s="174"/>
      <c r="AL106" s="587"/>
      <c r="AM106" s="174"/>
      <c r="AN106" s="587"/>
      <c r="AO106" s="174">
        <v>1</v>
      </c>
      <c r="AP106" s="587"/>
      <c r="AQ106" s="174"/>
      <c r="AR106" s="587"/>
      <c r="AS106" s="174"/>
      <c r="AT106" s="587"/>
    </row>
    <row r="107" spans="1:46" ht="13.5" customHeight="1" x14ac:dyDescent="0.2">
      <c r="A107" s="636">
        <v>96</v>
      </c>
      <c r="B107" s="576">
        <v>4</v>
      </c>
      <c r="C107" s="572"/>
      <c r="D107" s="666" t="s">
        <v>110</v>
      </c>
      <c r="E107" s="601" t="s">
        <v>106</v>
      </c>
      <c r="F107" s="700">
        <v>1</v>
      </c>
      <c r="G107" s="700">
        <v>1</v>
      </c>
      <c r="H107" s="614">
        <f>G107*100/F107</f>
        <v>100</v>
      </c>
      <c r="I107" s="588">
        <v>1</v>
      </c>
      <c r="J107" s="605">
        <f>I107*G107</f>
        <v>1</v>
      </c>
      <c r="K107" s="605">
        <f>J107*B107</f>
        <v>4</v>
      </c>
      <c r="L107" s="606">
        <f t="shared" si="98"/>
        <v>31840</v>
      </c>
      <c r="M107" s="606">
        <f>K107*7960</f>
        <v>31840</v>
      </c>
      <c r="N107" s="607"/>
      <c r="O107" s="608">
        <f t="shared" si="100"/>
        <v>0</v>
      </c>
      <c r="P107" s="609">
        <f>SUM(N107:O107)</f>
        <v>0</v>
      </c>
      <c r="Q107" s="609">
        <f>M107+O107</f>
        <v>31840</v>
      </c>
      <c r="R107" s="609">
        <f>M107+P107</f>
        <v>31840</v>
      </c>
      <c r="S107" s="611"/>
      <c r="T107" s="611"/>
      <c r="U107" s="611"/>
      <c r="V107" s="612"/>
      <c r="W107" s="173">
        <v>97</v>
      </c>
      <c r="X107" s="697" t="s">
        <v>110</v>
      </c>
      <c r="Y107" s="613" t="s">
        <v>106</v>
      </c>
      <c r="Z107" s="602">
        <f t="shared" si="101"/>
        <v>1</v>
      </c>
      <c r="AA107" s="603">
        <f t="shared" si="101"/>
        <v>1</v>
      </c>
      <c r="AB107" s="604">
        <f t="shared" si="101"/>
        <v>100</v>
      </c>
      <c r="AC107" s="588">
        <f t="shared" si="101"/>
        <v>1</v>
      </c>
      <c r="AD107" s="605">
        <f t="shared" si="101"/>
        <v>1</v>
      </c>
      <c r="AE107" s="614" t="e">
        <f t="shared" si="102"/>
        <v>#DIV/0!</v>
      </c>
      <c r="AF107" s="174">
        <f t="shared" si="103"/>
        <v>1</v>
      </c>
      <c r="AG107" s="174">
        <f t="shared" si="103"/>
        <v>0</v>
      </c>
      <c r="AH107" s="615">
        <f t="shared" si="104"/>
        <v>0</v>
      </c>
      <c r="AI107" s="615"/>
      <c r="AJ107" s="616"/>
      <c r="AK107" s="174"/>
      <c r="AL107" s="587"/>
      <c r="AM107" s="174"/>
      <c r="AN107" s="587"/>
      <c r="AO107" s="174">
        <v>1</v>
      </c>
      <c r="AP107" s="587"/>
      <c r="AQ107" s="174"/>
      <c r="AR107" s="587"/>
      <c r="AS107" s="174"/>
      <c r="AT107" s="587"/>
    </row>
    <row r="108" spans="1:46" ht="24.75" customHeight="1" x14ac:dyDescent="0.2">
      <c r="A108" s="636">
        <v>97</v>
      </c>
      <c r="B108" s="576"/>
      <c r="C108" s="572"/>
      <c r="D108" s="589" t="s">
        <v>111</v>
      </c>
      <c r="E108" s="624"/>
      <c r="F108" s="177"/>
      <c r="G108" s="177"/>
      <c r="H108" s="625"/>
      <c r="I108" s="625"/>
      <c r="J108" s="626"/>
      <c r="K108" s="626"/>
      <c r="L108" s="627"/>
      <c r="M108" s="627"/>
      <c r="N108" s="628"/>
      <c r="O108" s="629"/>
      <c r="P108" s="628"/>
      <c r="Q108" s="630"/>
      <c r="R108" s="630"/>
      <c r="S108" s="611"/>
      <c r="T108" s="611"/>
      <c r="U108" s="611"/>
      <c r="V108" s="612"/>
      <c r="W108" s="173">
        <v>98</v>
      </c>
      <c r="X108" s="702" t="s">
        <v>111</v>
      </c>
      <c r="Y108" s="632"/>
      <c r="Z108" s="699"/>
      <c r="AA108" s="177"/>
      <c r="AB108" s="178"/>
      <c r="AC108" s="178"/>
      <c r="AD108" s="179"/>
      <c r="AE108" s="179"/>
      <c r="AF108" s="178"/>
      <c r="AG108" s="178"/>
      <c r="AH108" s="598"/>
      <c r="AI108" s="598"/>
      <c r="AJ108" s="599"/>
      <c r="AK108" s="178"/>
      <c r="AL108" s="569"/>
      <c r="AM108" s="178"/>
      <c r="AN108" s="569"/>
      <c r="AO108" s="178"/>
      <c r="AP108" s="569"/>
      <c r="AQ108" s="178"/>
      <c r="AR108" s="569"/>
      <c r="AS108" s="178"/>
      <c r="AT108" s="569"/>
    </row>
    <row r="109" spans="1:46" ht="24.75" customHeight="1" x14ac:dyDescent="0.2">
      <c r="A109" s="636">
        <v>98</v>
      </c>
      <c r="B109" s="576">
        <v>24</v>
      </c>
      <c r="C109" s="572"/>
      <c r="D109" s="1692" t="s">
        <v>112</v>
      </c>
      <c r="E109" s="601" t="s">
        <v>253</v>
      </c>
      <c r="F109" s="703"/>
      <c r="G109" s="703"/>
      <c r="H109" s="614" t="e">
        <f t="shared" ref="H109:H128" si="105">G109*100/F109</f>
        <v>#DIV/0!</v>
      </c>
      <c r="I109" s="588"/>
      <c r="J109" s="704">
        <f>+I109*G109</f>
        <v>0</v>
      </c>
      <c r="K109" s="605">
        <f>J109*B109</f>
        <v>0</v>
      </c>
      <c r="L109" s="606">
        <f t="shared" ref="L109:L128" si="106">B109*7960</f>
        <v>191040</v>
      </c>
      <c r="M109" s="606">
        <f t="shared" ref="M109:M128" si="107">K109*7960</f>
        <v>0</v>
      </c>
      <c r="N109" s="607"/>
      <c r="O109" s="608">
        <f t="shared" ref="O109:O128" si="108">+N109*J109</f>
        <v>0</v>
      </c>
      <c r="P109" s="609">
        <f t="shared" ref="P109:P128" si="109">SUM(N109:O109)</f>
        <v>0</v>
      </c>
      <c r="Q109" s="609">
        <f t="shared" ref="Q109:Q128" si="110">M109+O109</f>
        <v>0</v>
      </c>
      <c r="R109" s="609">
        <f t="shared" ref="R109:R128" si="111">M109+P109</f>
        <v>0</v>
      </c>
      <c r="S109" s="611"/>
      <c r="T109" s="611"/>
      <c r="U109" s="611"/>
      <c r="V109" s="612"/>
      <c r="W109" s="173">
        <v>99</v>
      </c>
      <c r="X109" s="1715" t="s">
        <v>112</v>
      </c>
      <c r="Y109" s="613" t="s">
        <v>253</v>
      </c>
      <c r="Z109" s="602">
        <f t="shared" ref="Z109:AD128" si="112">+F109</f>
        <v>0</v>
      </c>
      <c r="AA109" s="182"/>
      <c r="AB109" s="614" t="e">
        <f t="shared" ref="AB109:AB127" si="113">AA109*100/Z109</f>
        <v>#DIV/0!</v>
      </c>
      <c r="AC109" s="588"/>
      <c r="AD109" s="704">
        <f>+AC109*AA109</f>
        <v>0</v>
      </c>
      <c r="AE109" s="614" t="e">
        <f t="shared" ref="AE109:AE128" si="114">AJ109*100/AI109</f>
        <v>#DIV/0!</v>
      </c>
      <c r="AF109" s="174">
        <f t="shared" ref="AF109:AG128" si="115">AI109+AK109+AM109+AO109+AQ109+AS109</f>
        <v>0</v>
      </c>
      <c r="AG109" s="174">
        <f t="shared" si="115"/>
        <v>0</v>
      </c>
      <c r="AH109" s="615" t="e">
        <f t="shared" ref="AH109:AH128" si="116">AG109*100/AF109</f>
        <v>#DIV/0!</v>
      </c>
      <c r="AI109" s="615"/>
      <c r="AJ109" s="616"/>
      <c r="AK109" s="174"/>
      <c r="AL109" s="587"/>
      <c r="AM109" s="174"/>
      <c r="AN109" s="587"/>
      <c r="AO109" s="174"/>
      <c r="AP109" s="587"/>
      <c r="AQ109" s="174"/>
      <c r="AR109" s="587"/>
      <c r="AS109" s="174"/>
      <c r="AT109" s="587"/>
    </row>
    <row r="110" spans="1:46" ht="21" customHeight="1" x14ac:dyDescent="0.2">
      <c r="A110" s="636">
        <v>99</v>
      </c>
      <c r="B110" s="576">
        <v>12</v>
      </c>
      <c r="C110" s="572"/>
      <c r="D110" s="1692"/>
      <c r="E110" s="601" t="s">
        <v>246</v>
      </c>
      <c r="F110" s="703"/>
      <c r="G110" s="703"/>
      <c r="H110" s="614" t="e">
        <f t="shared" si="105"/>
        <v>#DIV/0!</v>
      </c>
      <c r="I110" s="588"/>
      <c r="J110" s="617">
        <f t="shared" ref="J110" si="117">+I110*G110</f>
        <v>0</v>
      </c>
      <c r="K110" s="605">
        <f t="shared" ref="K110" si="118">J110*B110</f>
        <v>0</v>
      </c>
      <c r="L110" s="606">
        <f t="shared" si="106"/>
        <v>95520</v>
      </c>
      <c r="M110" s="606">
        <f t="shared" si="107"/>
        <v>0</v>
      </c>
      <c r="N110" s="608"/>
      <c r="O110" s="608">
        <f t="shared" si="108"/>
        <v>0</v>
      </c>
      <c r="P110" s="609">
        <f t="shared" si="109"/>
        <v>0</v>
      </c>
      <c r="Q110" s="609">
        <f t="shared" si="110"/>
        <v>0</v>
      </c>
      <c r="R110" s="609">
        <f t="shared" si="111"/>
        <v>0</v>
      </c>
      <c r="S110" s="611"/>
      <c r="T110" s="611"/>
      <c r="U110" s="611"/>
      <c r="V110" s="612"/>
      <c r="W110" s="173">
        <v>100</v>
      </c>
      <c r="X110" s="1715"/>
      <c r="Y110" s="613" t="s">
        <v>246</v>
      </c>
      <c r="Z110" s="602">
        <f t="shared" si="112"/>
        <v>0</v>
      </c>
      <c r="AA110" s="603">
        <f>+G110</f>
        <v>0</v>
      </c>
      <c r="AB110" s="604" t="e">
        <f>+H110</f>
        <v>#DIV/0!</v>
      </c>
      <c r="AC110" s="588">
        <f>+I110</f>
        <v>0</v>
      </c>
      <c r="AD110" s="617">
        <f>+J110</f>
        <v>0</v>
      </c>
      <c r="AE110" s="614" t="e">
        <f t="shared" si="114"/>
        <v>#DIV/0!</v>
      </c>
      <c r="AF110" s="174">
        <f t="shared" si="115"/>
        <v>0</v>
      </c>
      <c r="AG110" s="174">
        <f t="shared" si="115"/>
        <v>0</v>
      </c>
      <c r="AH110" s="615" t="e">
        <f t="shared" si="116"/>
        <v>#DIV/0!</v>
      </c>
      <c r="AI110" s="615"/>
      <c r="AJ110" s="616"/>
      <c r="AK110" s="174"/>
      <c r="AL110" s="587"/>
      <c r="AM110" s="174"/>
      <c r="AN110" s="587"/>
      <c r="AO110" s="174"/>
      <c r="AP110" s="587"/>
      <c r="AQ110" s="174"/>
      <c r="AR110" s="587"/>
      <c r="AS110" s="174"/>
      <c r="AT110" s="587"/>
    </row>
    <row r="111" spans="1:46" ht="23.25" customHeight="1" x14ac:dyDescent="0.2">
      <c r="A111" s="636">
        <v>100</v>
      </c>
      <c r="B111" s="576">
        <v>24</v>
      </c>
      <c r="C111" s="572"/>
      <c r="D111" s="1692" t="s">
        <v>113</v>
      </c>
      <c r="E111" s="601" t="s">
        <v>245</v>
      </c>
      <c r="F111" s="703"/>
      <c r="G111" s="703"/>
      <c r="H111" s="614" t="e">
        <f t="shared" si="105"/>
        <v>#DIV/0!</v>
      </c>
      <c r="I111" s="588"/>
      <c r="J111" s="704">
        <f>+I111*G111</f>
        <v>0</v>
      </c>
      <c r="K111" s="605">
        <f>J111*B111</f>
        <v>0</v>
      </c>
      <c r="L111" s="606">
        <f t="shared" si="106"/>
        <v>191040</v>
      </c>
      <c r="M111" s="606">
        <f t="shared" si="107"/>
        <v>0</v>
      </c>
      <c r="N111" s="607"/>
      <c r="O111" s="608">
        <f t="shared" si="108"/>
        <v>0</v>
      </c>
      <c r="P111" s="609">
        <f t="shared" si="109"/>
        <v>0</v>
      </c>
      <c r="Q111" s="609">
        <f t="shared" si="110"/>
        <v>0</v>
      </c>
      <c r="R111" s="609">
        <f t="shared" si="111"/>
        <v>0</v>
      </c>
      <c r="S111" s="611"/>
      <c r="T111" s="611"/>
      <c r="U111" s="611"/>
      <c r="V111" s="612"/>
      <c r="W111" s="173">
        <v>101</v>
      </c>
      <c r="X111" s="1715" t="s">
        <v>113</v>
      </c>
      <c r="Y111" s="613" t="s">
        <v>245</v>
      </c>
      <c r="Z111" s="602">
        <f t="shared" si="112"/>
        <v>0</v>
      </c>
      <c r="AA111" s="182"/>
      <c r="AB111" s="614" t="e">
        <f t="shared" si="113"/>
        <v>#DIV/0!</v>
      </c>
      <c r="AC111" s="588"/>
      <c r="AD111" s="704">
        <f>+AC111*AA111</f>
        <v>0</v>
      </c>
      <c r="AE111" s="614" t="e">
        <f t="shared" si="114"/>
        <v>#DIV/0!</v>
      </c>
      <c r="AF111" s="174">
        <f t="shared" si="115"/>
        <v>0</v>
      </c>
      <c r="AG111" s="174">
        <f t="shared" si="115"/>
        <v>0</v>
      </c>
      <c r="AH111" s="615" t="e">
        <f t="shared" si="116"/>
        <v>#DIV/0!</v>
      </c>
      <c r="AI111" s="615"/>
      <c r="AJ111" s="616"/>
      <c r="AK111" s="174"/>
      <c r="AL111" s="587"/>
      <c r="AM111" s="194"/>
      <c r="AN111" s="705"/>
      <c r="AO111" s="174"/>
      <c r="AP111" s="587"/>
      <c r="AQ111" s="194"/>
      <c r="AR111" s="705"/>
      <c r="AS111" s="194"/>
      <c r="AT111" s="705"/>
    </row>
    <row r="112" spans="1:46" ht="22.5" customHeight="1" x14ac:dyDescent="0.2">
      <c r="A112" s="636">
        <v>101</v>
      </c>
      <c r="B112" s="576">
        <v>8</v>
      </c>
      <c r="C112" s="572"/>
      <c r="D112" s="1692"/>
      <c r="E112" s="601" t="s">
        <v>246</v>
      </c>
      <c r="F112" s="703"/>
      <c r="G112" s="703"/>
      <c r="H112" s="614" t="e">
        <f t="shared" si="105"/>
        <v>#DIV/0!</v>
      </c>
      <c r="I112" s="588"/>
      <c r="J112" s="617">
        <f t="shared" ref="J112" si="119">+I112*G112</f>
        <v>0</v>
      </c>
      <c r="K112" s="605">
        <f t="shared" ref="K112" si="120">J112*B112</f>
        <v>0</v>
      </c>
      <c r="L112" s="606">
        <f t="shared" si="106"/>
        <v>63680</v>
      </c>
      <c r="M112" s="606">
        <f t="shared" si="107"/>
        <v>0</v>
      </c>
      <c r="N112" s="608"/>
      <c r="O112" s="608">
        <f t="shared" si="108"/>
        <v>0</v>
      </c>
      <c r="P112" s="609">
        <f t="shared" si="109"/>
        <v>0</v>
      </c>
      <c r="Q112" s="609">
        <f t="shared" si="110"/>
        <v>0</v>
      </c>
      <c r="R112" s="609">
        <f t="shared" si="111"/>
        <v>0</v>
      </c>
      <c r="S112" s="611"/>
      <c r="T112" s="611"/>
      <c r="U112" s="611"/>
      <c r="V112" s="612"/>
      <c r="W112" s="173">
        <v>102</v>
      </c>
      <c r="X112" s="1715"/>
      <c r="Y112" s="613" t="s">
        <v>246</v>
      </c>
      <c r="Z112" s="602">
        <f t="shared" si="112"/>
        <v>0</v>
      </c>
      <c r="AA112" s="603">
        <f>+G112</f>
        <v>0</v>
      </c>
      <c r="AB112" s="604" t="e">
        <f>+H112</f>
        <v>#DIV/0!</v>
      </c>
      <c r="AC112" s="588">
        <f>+I112</f>
        <v>0</v>
      </c>
      <c r="AD112" s="617">
        <f>+J112</f>
        <v>0</v>
      </c>
      <c r="AE112" s="614" t="e">
        <f t="shared" si="114"/>
        <v>#DIV/0!</v>
      </c>
      <c r="AF112" s="174">
        <f t="shared" si="115"/>
        <v>0</v>
      </c>
      <c r="AG112" s="174">
        <f t="shared" si="115"/>
        <v>0</v>
      </c>
      <c r="AH112" s="615" t="e">
        <f t="shared" si="116"/>
        <v>#DIV/0!</v>
      </c>
      <c r="AI112" s="615"/>
      <c r="AJ112" s="616"/>
      <c r="AK112" s="174"/>
      <c r="AL112" s="587"/>
      <c r="AM112" s="174"/>
      <c r="AN112" s="587"/>
      <c r="AO112" s="174"/>
      <c r="AP112" s="587"/>
      <c r="AQ112" s="174"/>
      <c r="AR112" s="587"/>
      <c r="AS112" s="174"/>
      <c r="AT112" s="587"/>
    </row>
    <row r="113" spans="1:46" ht="14.25" customHeight="1" x14ac:dyDescent="0.2">
      <c r="A113" s="636">
        <v>102</v>
      </c>
      <c r="B113" s="576"/>
      <c r="C113" s="572"/>
      <c r="D113" s="1694" t="s">
        <v>114</v>
      </c>
      <c r="E113" s="601" t="s">
        <v>245</v>
      </c>
      <c r="F113" s="703"/>
      <c r="G113" s="703"/>
      <c r="H113" s="614" t="e">
        <f t="shared" si="105"/>
        <v>#DIV/0!</v>
      </c>
      <c r="I113" s="588"/>
      <c r="J113" s="704">
        <f>+I113*G113</f>
        <v>0</v>
      </c>
      <c r="K113" s="605">
        <f>J113*B113</f>
        <v>0</v>
      </c>
      <c r="L113" s="606">
        <f t="shared" si="106"/>
        <v>0</v>
      </c>
      <c r="M113" s="606">
        <f t="shared" si="107"/>
        <v>0</v>
      </c>
      <c r="N113" s="607"/>
      <c r="O113" s="608">
        <f t="shared" si="108"/>
        <v>0</v>
      </c>
      <c r="P113" s="609">
        <f t="shared" si="109"/>
        <v>0</v>
      </c>
      <c r="Q113" s="609">
        <f t="shared" si="110"/>
        <v>0</v>
      </c>
      <c r="R113" s="609">
        <f t="shared" si="111"/>
        <v>0</v>
      </c>
      <c r="S113" s="611"/>
      <c r="T113" s="611"/>
      <c r="U113" s="611"/>
      <c r="V113" s="612"/>
      <c r="W113" s="173">
        <v>103</v>
      </c>
      <c r="X113" s="1717" t="s">
        <v>114</v>
      </c>
      <c r="Y113" s="613" t="s">
        <v>245</v>
      </c>
      <c r="Z113" s="602">
        <f t="shared" si="112"/>
        <v>0</v>
      </c>
      <c r="AA113" s="182"/>
      <c r="AB113" s="614" t="e">
        <f t="shared" si="113"/>
        <v>#DIV/0!</v>
      </c>
      <c r="AC113" s="588"/>
      <c r="AD113" s="704">
        <f>+AC113*AA113</f>
        <v>0</v>
      </c>
      <c r="AE113" s="614" t="e">
        <f t="shared" si="114"/>
        <v>#DIV/0!</v>
      </c>
      <c r="AF113" s="174">
        <f t="shared" si="115"/>
        <v>0</v>
      </c>
      <c r="AG113" s="174">
        <f t="shared" si="115"/>
        <v>0</v>
      </c>
      <c r="AH113" s="615" t="e">
        <f t="shared" si="116"/>
        <v>#DIV/0!</v>
      </c>
      <c r="AI113" s="615"/>
      <c r="AJ113" s="616"/>
      <c r="AK113" s="174"/>
      <c r="AL113" s="587"/>
      <c r="AM113" s="174"/>
      <c r="AN113" s="587"/>
      <c r="AO113" s="174"/>
      <c r="AP113" s="587"/>
      <c r="AQ113" s="174"/>
      <c r="AR113" s="587"/>
      <c r="AS113" s="174"/>
      <c r="AT113" s="587"/>
    </row>
    <row r="114" spans="1:46" ht="15.75" customHeight="1" x14ac:dyDescent="0.2">
      <c r="A114" s="636">
        <v>103</v>
      </c>
      <c r="B114" s="576"/>
      <c r="C114" s="572"/>
      <c r="D114" s="1694"/>
      <c r="E114" s="601" t="s">
        <v>246</v>
      </c>
      <c r="F114" s="703"/>
      <c r="G114" s="703"/>
      <c r="H114" s="614" t="e">
        <f t="shared" si="105"/>
        <v>#DIV/0!</v>
      </c>
      <c r="I114" s="588"/>
      <c r="J114" s="617">
        <f t="shared" ref="J114" si="121">+I114*G114</f>
        <v>0</v>
      </c>
      <c r="K114" s="605">
        <f t="shared" ref="K114" si="122">J114*B114</f>
        <v>0</v>
      </c>
      <c r="L114" s="606">
        <f t="shared" si="106"/>
        <v>0</v>
      </c>
      <c r="M114" s="606">
        <f t="shared" si="107"/>
        <v>0</v>
      </c>
      <c r="N114" s="608"/>
      <c r="O114" s="608">
        <f t="shared" si="108"/>
        <v>0</v>
      </c>
      <c r="P114" s="609">
        <f t="shared" si="109"/>
        <v>0</v>
      </c>
      <c r="Q114" s="609">
        <f t="shared" si="110"/>
        <v>0</v>
      </c>
      <c r="R114" s="609">
        <f t="shared" si="111"/>
        <v>0</v>
      </c>
      <c r="S114" s="610"/>
      <c r="T114" s="611"/>
      <c r="U114" s="611"/>
      <c r="V114" s="612"/>
      <c r="W114" s="173">
        <v>104</v>
      </c>
      <c r="X114" s="1717"/>
      <c r="Y114" s="613" t="s">
        <v>246</v>
      </c>
      <c r="Z114" s="602">
        <f t="shared" si="112"/>
        <v>0</v>
      </c>
      <c r="AA114" s="603">
        <f>+G114</f>
        <v>0</v>
      </c>
      <c r="AB114" s="604" t="e">
        <f>+H114</f>
        <v>#DIV/0!</v>
      </c>
      <c r="AC114" s="588">
        <f>+I114</f>
        <v>0</v>
      </c>
      <c r="AD114" s="617">
        <f>+J114</f>
        <v>0</v>
      </c>
      <c r="AE114" s="614" t="e">
        <f t="shared" si="114"/>
        <v>#DIV/0!</v>
      </c>
      <c r="AF114" s="174">
        <f t="shared" si="115"/>
        <v>0</v>
      </c>
      <c r="AG114" s="174">
        <f t="shared" si="115"/>
        <v>0</v>
      </c>
      <c r="AH114" s="615" t="e">
        <f t="shared" si="116"/>
        <v>#DIV/0!</v>
      </c>
      <c r="AI114" s="615"/>
      <c r="AJ114" s="616"/>
      <c r="AK114" s="174"/>
      <c r="AL114" s="587"/>
      <c r="AM114" s="174"/>
      <c r="AN114" s="587"/>
      <c r="AO114" s="174"/>
      <c r="AP114" s="587"/>
      <c r="AQ114" s="174"/>
      <c r="AR114" s="587"/>
      <c r="AS114" s="174"/>
      <c r="AT114" s="587"/>
    </row>
    <row r="115" spans="1:46" ht="16.5" customHeight="1" x14ac:dyDescent="0.2">
      <c r="A115" s="636">
        <v>104</v>
      </c>
      <c r="B115" s="576"/>
      <c r="C115" s="572"/>
      <c r="D115" s="1725" t="s">
        <v>115</v>
      </c>
      <c r="E115" s="601" t="s">
        <v>245</v>
      </c>
      <c r="F115" s="703"/>
      <c r="G115" s="703"/>
      <c r="H115" s="614" t="e">
        <f t="shared" si="105"/>
        <v>#DIV/0!</v>
      </c>
      <c r="I115" s="588"/>
      <c r="J115" s="704">
        <f>+I115*G115</f>
        <v>0</v>
      </c>
      <c r="K115" s="605">
        <f>J115*B115</f>
        <v>0</v>
      </c>
      <c r="L115" s="606">
        <f t="shared" si="106"/>
        <v>0</v>
      </c>
      <c r="M115" s="606">
        <f t="shared" si="107"/>
        <v>0</v>
      </c>
      <c r="N115" s="607"/>
      <c r="O115" s="608">
        <f t="shared" si="108"/>
        <v>0</v>
      </c>
      <c r="P115" s="609">
        <f t="shared" si="109"/>
        <v>0</v>
      </c>
      <c r="Q115" s="609">
        <f t="shared" si="110"/>
        <v>0</v>
      </c>
      <c r="R115" s="609">
        <f t="shared" si="111"/>
        <v>0</v>
      </c>
      <c r="S115" s="610"/>
      <c r="T115" s="611"/>
      <c r="U115" s="611"/>
      <c r="V115" s="612"/>
      <c r="W115" s="173">
        <v>105</v>
      </c>
      <c r="X115" s="1726" t="s">
        <v>115</v>
      </c>
      <c r="Y115" s="613" t="s">
        <v>245</v>
      </c>
      <c r="Z115" s="602">
        <f t="shared" si="112"/>
        <v>0</v>
      </c>
      <c r="AA115" s="182"/>
      <c r="AB115" s="614" t="e">
        <f t="shared" si="113"/>
        <v>#DIV/0!</v>
      </c>
      <c r="AC115" s="588"/>
      <c r="AD115" s="704">
        <f>+AC115*AA115</f>
        <v>0</v>
      </c>
      <c r="AE115" s="614" t="e">
        <f t="shared" si="114"/>
        <v>#DIV/0!</v>
      </c>
      <c r="AF115" s="174">
        <f t="shared" si="115"/>
        <v>0</v>
      </c>
      <c r="AG115" s="174">
        <f t="shared" si="115"/>
        <v>0</v>
      </c>
      <c r="AH115" s="615" t="e">
        <f t="shared" si="116"/>
        <v>#DIV/0!</v>
      </c>
      <c r="AI115" s="615"/>
      <c r="AJ115" s="616"/>
      <c r="AK115" s="174"/>
      <c r="AL115" s="587"/>
      <c r="AM115" s="174"/>
      <c r="AN115" s="587"/>
      <c r="AO115" s="174"/>
      <c r="AP115" s="587"/>
      <c r="AQ115" s="174"/>
      <c r="AR115" s="587"/>
      <c r="AS115" s="174"/>
      <c r="AT115" s="587"/>
    </row>
    <row r="116" spans="1:46" ht="12.75" customHeight="1" x14ac:dyDescent="0.2">
      <c r="A116" s="636">
        <v>105</v>
      </c>
      <c r="B116" s="576"/>
      <c r="C116" s="572"/>
      <c r="D116" s="1725"/>
      <c r="E116" s="601" t="s">
        <v>246</v>
      </c>
      <c r="F116" s="703"/>
      <c r="G116" s="703"/>
      <c r="H116" s="614" t="e">
        <f t="shared" si="105"/>
        <v>#DIV/0!</v>
      </c>
      <c r="I116" s="588"/>
      <c r="J116" s="617">
        <f t="shared" ref="J116" si="123">+I116*G116</f>
        <v>0</v>
      </c>
      <c r="K116" s="605">
        <f t="shared" ref="K116" si="124">J116*B116</f>
        <v>0</v>
      </c>
      <c r="L116" s="606">
        <f t="shared" si="106"/>
        <v>0</v>
      </c>
      <c r="M116" s="606">
        <f t="shared" si="107"/>
        <v>0</v>
      </c>
      <c r="N116" s="608"/>
      <c r="O116" s="608">
        <f t="shared" si="108"/>
        <v>0</v>
      </c>
      <c r="P116" s="609">
        <f t="shared" si="109"/>
        <v>0</v>
      </c>
      <c r="Q116" s="609">
        <f t="shared" si="110"/>
        <v>0</v>
      </c>
      <c r="R116" s="609">
        <f t="shared" si="111"/>
        <v>0</v>
      </c>
      <c r="S116" s="610"/>
      <c r="T116" s="611"/>
      <c r="U116" s="611"/>
      <c r="V116" s="612"/>
      <c r="W116" s="173">
        <v>106</v>
      </c>
      <c r="X116" s="1726"/>
      <c r="Y116" s="613" t="s">
        <v>246</v>
      </c>
      <c r="Z116" s="602">
        <f t="shared" si="112"/>
        <v>0</v>
      </c>
      <c r="AA116" s="603">
        <f>+G116</f>
        <v>0</v>
      </c>
      <c r="AB116" s="604" t="e">
        <f>+H116</f>
        <v>#DIV/0!</v>
      </c>
      <c r="AC116" s="588">
        <f>+I116</f>
        <v>0</v>
      </c>
      <c r="AD116" s="617">
        <f>+J116</f>
        <v>0</v>
      </c>
      <c r="AE116" s="614" t="e">
        <f t="shared" si="114"/>
        <v>#DIV/0!</v>
      </c>
      <c r="AF116" s="174">
        <f t="shared" si="115"/>
        <v>0</v>
      </c>
      <c r="AG116" s="174">
        <f t="shared" si="115"/>
        <v>0</v>
      </c>
      <c r="AH116" s="615" t="e">
        <f t="shared" si="116"/>
        <v>#DIV/0!</v>
      </c>
      <c r="AI116" s="615"/>
      <c r="AJ116" s="616"/>
      <c r="AK116" s="174"/>
      <c r="AL116" s="587"/>
      <c r="AM116" s="174"/>
      <c r="AN116" s="587"/>
      <c r="AO116" s="174"/>
      <c r="AP116" s="587"/>
      <c r="AQ116" s="174"/>
      <c r="AR116" s="587"/>
      <c r="AS116" s="174"/>
      <c r="AT116" s="587"/>
    </row>
    <row r="117" spans="1:46" ht="12" customHeight="1" x14ac:dyDescent="0.2">
      <c r="A117" s="636">
        <v>106</v>
      </c>
      <c r="B117" s="576"/>
      <c r="C117" s="572"/>
      <c r="D117" s="1725" t="s">
        <v>116</v>
      </c>
      <c r="E117" s="601" t="s">
        <v>245</v>
      </c>
      <c r="F117" s="703"/>
      <c r="G117" s="703"/>
      <c r="H117" s="614" t="e">
        <f t="shared" si="105"/>
        <v>#DIV/0!</v>
      </c>
      <c r="I117" s="588"/>
      <c r="J117" s="704">
        <f>+I117*G117</f>
        <v>0</v>
      </c>
      <c r="K117" s="605">
        <f>J117*B117</f>
        <v>0</v>
      </c>
      <c r="L117" s="606">
        <f t="shared" si="106"/>
        <v>0</v>
      </c>
      <c r="M117" s="606">
        <f t="shared" si="107"/>
        <v>0</v>
      </c>
      <c r="N117" s="607"/>
      <c r="O117" s="608">
        <f t="shared" si="108"/>
        <v>0</v>
      </c>
      <c r="P117" s="609">
        <f t="shared" si="109"/>
        <v>0</v>
      </c>
      <c r="Q117" s="609">
        <f t="shared" si="110"/>
        <v>0</v>
      </c>
      <c r="R117" s="609">
        <f t="shared" si="111"/>
        <v>0</v>
      </c>
      <c r="S117" s="611"/>
      <c r="T117" s="611"/>
      <c r="U117" s="611"/>
      <c r="V117" s="612"/>
      <c r="W117" s="173">
        <v>107</v>
      </c>
      <c r="X117" s="1726" t="s">
        <v>116</v>
      </c>
      <c r="Y117" s="613" t="s">
        <v>245</v>
      </c>
      <c r="Z117" s="602">
        <f t="shared" si="112"/>
        <v>0</v>
      </c>
      <c r="AA117" s="182"/>
      <c r="AB117" s="614" t="e">
        <f t="shared" si="113"/>
        <v>#DIV/0!</v>
      </c>
      <c r="AC117" s="588"/>
      <c r="AD117" s="704">
        <f>+AC117*AA117</f>
        <v>0</v>
      </c>
      <c r="AE117" s="614" t="e">
        <f t="shared" si="114"/>
        <v>#DIV/0!</v>
      </c>
      <c r="AF117" s="174">
        <f t="shared" si="115"/>
        <v>0</v>
      </c>
      <c r="AG117" s="174">
        <f t="shared" si="115"/>
        <v>0</v>
      </c>
      <c r="AH117" s="615" t="e">
        <f t="shared" si="116"/>
        <v>#DIV/0!</v>
      </c>
      <c r="AI117" s="615"/>
      <c r="AJ117" s="616"/>
      <c r="AK117" s="174"/>
      <c r="AL117" s="587"/>
      <c r="AM117" s="174"/>
      <c r="AN117" s="587"/>
      <c r="AO117" s="174"/>
      <c r="AP117" s="587"/>
      <c r="AQ117" s="174"/>
      <c r="AR117" s="587"/>
      <c r="AS117" s="174"/>
      <c r="AT117" s="587"/>
    </row>
    <row r="118" spans="1:46" ht="12" customHeight="1" x14ac:dyDescent="0.2">
      <c r="A118" s="636">
        <v>107</v>
      </c>
      <c r="B118" s="576"/>
      <c r="C118" s="572"/>
      <c r="D118" s="1725"/>
      <c r="E118" s="601" t="s">
        <v>246</v>
      </c>
      <c r="F118" s="703"/>
      <c r="G118" s="703"/>
      <c r="H118" s="614" t="e">
        <f t="shared" si="105"/>
        <v>#DIV/0!</v>
      </c>
      <c r="I118" s="588"/>
      <c r="J118" s="617">
        <f t="shared" ref="J118" si="125">+I118*G118</f>
        <v>0</v>
      </c>
      <c r="K118" s="605">
        <f t="shared" ref="K118" si="126">J118*B118</f>
        <v>0</v>
      </c>
      <c r="L118" s="606">
        <f t="shared" si="106"/>
        <v>0</v>
      </c>
      <c r="M118" s="606">
        <f t="shared" si="107"/>
        <v>0</v>
      </c>
      <c r="N118" s="608"/>
      <c r="O118" s="608">
        <f t="shared" si="108"/>
        <v>0</v>
      </c>
      <c r="P118" s="609">
        <f t="shared" si="109"/>
        <v>0</v>
      </c>
      <c r="Q118" s="609">
        <f t="shared" si="110"/>
        <v>0</v>
      </c>
      <c r="R118" s="609">
        <f t="shared" si="111"/>
        <v>0</v>
      </c>
      <c r="S118" s="611"/>
      <c r="T118" s="611"/>
      <c r="U118" s="611"/>
      <c r="V118" s="612"/>
      <c r="W118" s="173">
        <v>108</v>
      </c>
      <c r="X118" s="1726"/>
      <c r="Y118" s="613" t="s">
        <v>246</v>
      </c>
      <c r="Z118" s="602">
        <f t="shared" si="112"/>
        <v>0</v>
      </c>
      <c r="AA118" s="603">
        <f>+G118</f>
        <v>0</v>
      </c>
      <c r="AB118" s="604" t="e">
        <f>+H118</f>
        <v>#DIV/0!</v>
      </c>
      <c r="AC118" s="588">
        <f>+I118</f>
        <v>0</v>
      </c>
      <c r="AD118" s="617">
        <f>+J118</f>
        <v>0</v>
      </c>
      <c r="AE118" s="614" t="e">
        <f t="shared" si="114"/>
        <v>#DIV/0!</v>
      </c>
      <c r="AF118" s="174">
        <f t="shared" si="115"/>
        <v>0</v>
      </c>
      <c r="AG118" s="174">
        <f t="shared" si="115"/>
        <v>0</v>
      </c>
      <c r="AH118" s="615" t="e">
        <f t="shared" si="116"/>
        <v>#DIV/0!</v>
      </c>
      <c r="AI118" s="615"/>
      <c r="AJ118" s="616"/>
      <c r="AK118" s="174"/>
      <c r="AL118" s="587"/>
      <c r="AM118" s="174"/>
      <c r="AN118" s="587"/>
      <c r="AO118" s="174"/>
      <c r="AP118" s="587"/>
      <c r="AQ118" s="174"/>
      <c r="AR118" s="587"/>
      <c r="AS118" s="174"/>
      <c r="AT118" s="587"/>
    </row>
    <row r="119" spans="1:46" ht="13.5" customHeight="1" x14ac:dyDescent="0.2">
      <c r="A119" s="636">
        <v>108</v>
      </c>
      <c r="B119" s="576"/>
      <c r="C119" s="572"/>
      <c r="D119" s="1720" t="s">
        <v>117</v>
      </c>
      <c r="E119" s="601" t="s">
        <v>245</v>
      </c>
      <c r="F119" s="703"/>
      <c r="G119" s="703"/>
      <c r="H119" s="614" t="e">
        <f t="shared" si="105"/>
        <v>#DIV/0!</v>
      </c>
      <c r="I119" s="588"/>
      <c r="J119" s="704">
        <f>+I119*G119</f>
        <v>0</v>
      </c>
      <c r="K119" s="605">
        <f>J119*B119</f>
        <v>0</v>
      </c>
      <c r="L119" s="606">
        <f t="shared" si="106"/>
        <v>0</v>
      </c>
      <c r="M119" s="606">
        <f t="shared" si="107"/>
        <v>0</v>
      </c>
      <c r="N119" s="608"/>
      <c r="O119" s="608">
        <f t="shared" si="108"/>
        <v>0</v>
      </c>
      <c r="P119" s="609">
        <f t="shared" si="109"/>
        <v>0</v>
      </c>
      <c r="Q119" s="609">
        <f t="shared" si="110"/>
        <v>0</v>
      </c>
      <c r="R119" s="609">
        <f t="shared" si="111"/>
        <v>0</v>
      </c>
      <c r="S119" s="611"/>
      <c r="T119" s="611"/>
      <c r="U119" s="611"/>
      <c r="V119" s="612"/>
      <c r="W119" s="173">
        <v>109</v>
      </c>
      <c r="X119" s="1722" t="s">
        <v>117</v>
      </c>
      <c r="Y119" s="613" t="s">
        <v>245</v>
      </c>
      <c r="Z119" s="602">
        <f t="shared" si="112"/>
        <v>0</v>
      </c>
      <c r="AA119" s="182"/>
      <c r="AB119" s="614" t="e">
        <f t="shared" si="113"/>
        <v>#DIV/0!</v>
      </c>
      <c r="AC119" s="588"/>
      <c r="AD119" s="704">
        <f>+AC119*AA119</f>
        <v>0</v>
      </c>
      <c r="AE119" s="614" t="e">
        <f t="shared" si="114"/>
        <v>#DIV/0!</v>
      </c>
      <c r="AF119" s="174">
        <f t="shared" si="115"/>
        <v>0</v>
      </c>
      <c r="AG119" s="174">
        <f t="shared" si="115"/>
        <v>0</v>
      </c>
      <c r="AH119" s="615" t="e">
        <f t="shared" si="116"/>
        <v>#DIV/0!</v>
      </c>
      <c r="AI119" s="615"/>
      <c r="AJ119" s="616"/>
      <c r="AK119" s="174"/>
      <c r="AL119" s="587"/>
      <c r="AM119" s="174"/>
      <c r="AN119" s="587"/>
      <c r="AO119" s="174"/>
      <c r="AP119" s="587"/>
      <c r="AQ119" s="174"/>
      <c r="AR119" s="587"/>
      <c r="AS119" s="174"/>
      <c r="AT119" s="587"/>
    </row>
    <row r="120" spans="1:46" ht="14.25" customHeight="1" x14ac:dyDescent="0.2">
      <c r="A120" s="636">
        <v>109</v>
      </c>
      <c r="B120" s="576"/>
      <c r="C120" s="572"/>
      <c r="D120" s="1721"/>
      <c r="E120" s="601" t="s">
        <v>246</v>
      </c>
      <c r="F120" s="703"/>
      <c r="G120" s="703"/>
      <c r="H120" s="614" t="e">
        <f t="shared" si="105"/>
        <v>#DIV/0!</v>
      </c>
      <c r="I120" s="588"/>
      <c r="J120" s="617">
        <f t="shared" ref="J120" si="127">+I120*G120</f>
        <v>0</v>
      </c>
      <c r="K120" s="605">
        <f t="shared" ref="K120" si="128">J120*B120</f>
        <v>0</v>
      </c>
      <c r="L120" s="606">
        <f t="shared" si="106"/>
        <v>0</v>
      </c>
      <c r="M120" s="606">
        <f t="shared" si="107"/>
        <v>0</v>
      </c>
      <c r="N120" s="608"/>
      <c r="O120" s="608">
        <f t="shared" si="108"/>
        <v>0</v>
      </c>
      <c r="P120" s="609">
        <f t="shared" si="109"/>
        <v>0</v>
      </c>
      <c r="Q120" s="609">
        <f t="shared" si="110"/>
        <v>0</v>
      </c>
      <c r="R120" s="609">
        <f t="shared" si="111"/>
        <v>0</v>
      </c>
      <c r="S120" s="611"/>
      <c r="T120" s="611"/>
      <c r="U120" s="611"/>
      <c r="V120" s="612"/>
      <c r="W120" s="173">
        <v>110</v>
      </c>
      <c r="X120" s="1723"/>
      <c r="Y120" s="613" t="s">
        <v>246</v>
      </c>
      <c r="Z120" s="602">
        <f t="shared" si="112"/>
        <v>0</v>
      </c>
      <c r="AA120" s="603">
        <f>+G120</f>
        <v>0</v>
      </c>
      <c r="AB120" s="604" t="e">
        <f>+H120</f>
        <v>#DIV/0!</v>
      </c>
      <c r="AC120" s="588">
        <f>+I120</f>
        <v>0</v>
      </c>
      <c r="AD120" s="617">
        <f>+J120</f>
        <v>0</v>
      </c>
      <c r="AE120" s="614" t="e">
        <f t="shared" si="114"/>
        <v>#DIV/0!</v>
      </c>
      <c r="AF120" s="174">
        <f t="shared" si="115"/>
        <v>0</v>
      </c>
      <c r="AG120" s="174">
        <f t="shared" si="115"/>
        <v>0</v>
      </c>
      <c r="AH120" s="615" t="e">
        <f t="shared" si="116"/>
        <v>#DIV/0!</v>
      </c>
      <c r="AI120" s="615"/>
      <c r="AJ120" s="616"/>
      <c r="AK120" s="174"/>
      <c r="AL120" s="587"/>
      <c r="AM120" s="174"/>
      <c r="AN120" s="587"/>
      <c r="AO120" s="174"/>
      <c r="AP120" s="587"/>
      <c r="AQ120" s="174"/>
      <c r="AR120" s="587"/>
      <c r="AS120" s="174"/>
      <c r="AT120" s="587"/>
    </row>
    <row r="121" spans="1:46" ht="16.5" customHeight="1" x14ac:dyDescent="0.2">
      <c r="A121" s="636">
        <v>110</v>
      </c>
      <c r="B121" s="576"/>
      <c r="C121" s="588"/>
      <c r="D121" s="1701" t="s">
        <v>118</v>
      </c>
      <c r="E121" s="601" t="s">
        <v>245</v>
      </c>
      <c r="F121" s="703"/>
      <c r="G121" s="703"/>
      <c r="H121" s="614" t="e">
        <f t="shared" si="105"/>
        <v>#DIV/0!</v>
      </c>
      <c r="I121" s="588"/>
      <c r="J121" s="704">
        <f>+I121*G121</f>
        <v>0</v>
      </c>
      <c r="K121" s="605">
        <f>J121*B121</f>
        <v>0</v>
      </c>
      <c r="L121" s="606">
        <f t="shared" si="106"/>
        <v>0</v>
      </c>
      <c r="M121" s="606">
        <f t="shared" si="107"/>
        <v>0</v>
      </c>
      <c r="N121" s="607"/>
      <c r="O121" s="608">
        <f t="shared" si="108"/>
        <v>0</v>
      </c>
      <c r="P121" s="609">
        <f t="shared" si="109"/>
        <v>0</v>
      </c>
      <c r="Q121" s="609">
        <f t="shared" si="110"/>
        <v>0</v>
      </c>
      <c r="R121" s="609">
        <f t="shared" si="111"/>
        <v>0</v>
      </c>
      <c r="S121" s="611"/>
      <c r="T121" s="611"/>
      <c r="U121" s="611"/>
      <c r="V121" s="612"/>
      <c r="W121" s="173">
        <v>111</v>
      </c>
      <c r="X121" s="1719" t="s">
        <v>118</v>
      </c>
      <c r="Y121" s="613" t="s">
        <v>245</v>
      </c>
      <c r="Z121" s="602">
        <f t="shared" si="112"/>
        <v>0</v>
      </c>
      <c r="AA121" s="182"/>
      <c r="AB121" s="614" t="e">
        <f t="shared" si="113"/>
        <v>#DIV/0!</v>
      </c>
      <c r="AC121" s="588"/>
      <c r="AD121" s="704">
        <f>+AC121*AA121</f>
        <v>0</v>
      </c>
      <c r="AE121" s="614" t="e">
        <f t="shared" si="114"/>
        <v>#DIV/0!</v>
      </c>
      <c r="AF121" s="174">
        <f t="shared" si="115"/>
        <v>0</v>
      </c>
      <c r="AG121" s="174">
        <f t="shared" si="115"/>
        <v>0</v>
      </c>
      <c r="AH121" s="615" t="e">
        <f t="shared" si="116"/>
        <v>#DIV/0!</v>
      </c>
      <c r="AI121" s="615"/>
      <c r="AJ121" s="616"/>
      <c r="AK121" s="174"/>
      <c r="AL121" s="587"/>
      <c r="AM121" s="174"/>
      <c r="AN121" s="587"/>
      <c r="AO121" s="174"/>
      <c r="AP121" s="587"/>
      <c r="AQ121" s="174"/>
      <c r="AR121" s="587"/>
      <c r="AS121" s="174"/>
      <c r="AT121" s="587"/>
    </row>
    <row r="122" spans="1:46" ht="12" customHeight="1" x14ac:dyDescent="0.2">
      <c r="A122" s="636">
        <v>111</v>
      </c>
      <c r="B122" s="576"/>
      <c r="C122" s="588"/>
      <c r="D122" s="1709"/>
      <c r="E122" s="601" t="s">
        <v>246</v>
      </c>
      <c r="F122" s="703"/>
      <c r="G122" s="703"/>
      <c r="H122" s="614" t="e">
        <f t="shared" si="105"/>
        <v>#DIV/0!</v>
      </c>
      <c r="I122" s="588"/>
      <c r="J122" s="617">
        <f t="shared" ref="J122" si="129">+I122*G122</f>
        <v>0</v>
      </c>
      <c r="K122" s="605">
        <f t="shared" ref="K122" si="130">J122*B122</f>
        <v>0</v>
      </c>
      <c r="L122" s="606">
        <f t="shared" si="106"/>
        <v>0</v>
      </c>
      <c r="M122" s="606">
        <f t="shared" si="107"/>
        <v>0</v>
      </c>
      <c r="N122" s="608"/>
      <c r="O122" s="608">
        <f t="shared" si="108"/>
        <v>0</v>
      </c>
      <c r="P122" s="609">
        <f t="shared" si="109"/>
        <v>0</v>
      </c>
      <c r="Q122" s="609">
        <f t="shared" si="110"/>
        <v>0</v>
      </c>
      <c r="R122" s="609">
        <f t="shared" si="111"/>
        <v>0</v>
      </c>
      <c r="S122" s="611"/>
      <c r="T122" s="611"/>
      <c r="U122" s="611"/>
      <c r="V122" s="612"/>
      <c r="W122" s="173">
        <v>112</v>
      </c>
      <c r="X122" s="1724"/>
      <c r="Y122" s="613" t="s">
        <v>246</v>
      </c>
      <c r="Z122" s="602">
        <f t="shared" si="112"/>
        <v>0</v>
      </c>
      <c r="AA122" s="603">
        <f>+G122</f>
        <v>0</v>
      </c>
      <c r="AB122" s="604" t="e">
        <f>+H122</f>
        <v>#DIV/0!</v>
      </c>
      <c r="AC122" s="588">
        <f>+I122</f>
        <v>0</v>
      </c>
      <c r="AD122" s="617">
        <f>+J122</f>
        <v>0</v>
      </c>
      <c r="AE122" s="614" t="e">
        <f t="shared" si="114"/>
        <v>#DIV/0!</v>
      </c>
      <c r="AF122" s="174">
        <f t="shared" si="115"/>
        <v>0</v>
      </c>
      <c r="AG122" s="174">
        <f t="shared" si="115"/>
        <v>0</v>
      </c>
      <c r="AH122" s="615" t="e">
        <f t="shared" si="116"/>
        <v>#DIV/0!</v>
      </c>
      <c r="AI122" s="615"/>
      <c r="AJ122" s="616"/>
      <c r="AK122" s="174"/>
      <c r="AL122" s="587"/>
      <c r="AM122" s="174"/>
      <c r="AN122" s="587"/>
      <c r="AO122" s="174"/>
      <c r="AP122" s="587"/>
      <c r="AQ122" s="174"/>
      <c r="AR122" s="587"/>
      <c r="AS122" s="174"/>
      <c r="AT122" s="587"/>
    </row>
    <row r="123" spans="1:46" ht="12.75" customHeight="1" x14ac:dyDescent="0.2">
      <c r="A123" s="636">
        <v>112</v>
      </c>
      <c r="B123" s="576"/>
      <c r="C123" s="588"/>
      <c r="D123" s="1720" t="s">
        <v>119</v>
      </c>
      <c r="E123" s="601" t="s">
        <v>245</v>
      </c>
      <c r="F123" s="703"/>
      <c r="G123" s="703"/>
      <c r="H123" s="614" t="e">
        <f t="shared" si="105"/>
        <v>#DIV/0!</v>
      </c>
      <c r="I123" s="588"/>
      <c r="J123" s="704">
        <f>+I123*G123</f>
        <v>0</v>
      </c>
      <c r="K123" s="605">
        <f>J123*B123</f>
        <v>0</v>
      </c>
      <c r="L123" s="606">
        <f t="shared" si="106"/>
        <v>0</v>
      </c>
      <c r="M123" s="606">
        <f t="shared" si="107"/>
        <v>0</v>
      </c>
      <c r="N123" s="607"/>
      <c r="O123" s="608">
        <f t="shared" si="108"/>
        <v>0</v>
      </c>
      <c r="P123" s="609">
        <f t="shared" si="109"/>
        <v>0</v>
      </c>
      <c r="Q123" s="609">
        <f t="shared" si="110"/>
        <v>0</v>
      </c>
      <c r="R123" s="609">
        <f t="shared" si="111"/>
        <v>0</v>
      </c>
      <c r="S123" s="611"/>
      <c r="T123" s="611"/>
      <c r="U123" s="611"/>
      <c r="V123" s="612"/>
      <c r="W123" s="173">
        <v>113</v>
      </c>
      <c r="X123" s="1722" t="s">
        <v>119</v>
      </c>
      <c r="Y123" s="613" t="s">
        <v>245</v>
      </c>
      <c r="Z123" s="602">
        <f t="shared" si="112"/>
        <v>0</v>
      </c>
      <c r="AA123" s="182"/>
      <c r="AB123" s="614" t="e">
        <f t="shared" si="113"/>
        <v>#DIV/0!</v>
      </c>
      <c r="AC123" s="588"/>
      <c r="AD123" s="704">
        <f>+AC123*AA123</f>
        <v>0</v>
      </c>
      <c r="AE123" s="614" t="e">
        <f t="shared" si="114"/>
        <v>#DIV/0!</v>
      </c>
      <c r="AF123" s="174">
        <f t="shared" si="115"/>
        <v>0</v>
      </c>
      <c r="AG123" s="174">
        <f t="shared" si="115"/>
        <v>0</v>
      </c>
      <c r="AH123" s="615" t="e">
        <f t="shared" si="116"/>
        <v>#DIV/0!</v>
      </c>
      <c r="AI123" s="615"/>
      <c r="AJ123" s="616"/>
      <c r="AK123" s="194"/>
      <c r="AL123" s="705"/>
      <c r="AM123" s="194"/>
      <c r="AN123" s="705"/>
      <c r="AO123" s="194"/>
      <c r="AP123" s="705"/>
      <c r="AQ123" s="194"/>
      <c r="AR123" s="705"/>
      <c r="AS123" s="194"/>
      <c r="AT123" s="705"/>
    </row>
    <row r="124" spans="1:46" ht="12" customHeight="1" x14ac:dyDescent="0.2">
      <c r="A124" s="636">
        <v>113</v>
      </c>
      <c r="B124" s="576"/>
      <c r="C124" s="588"/>
      <c r="D124" s="1721"/>
      <c r="E124" s="601" t="s">
        <v>246</v>
      </c>
      <c r="F124" s="703"/>
      <c r="G124" s="703"/>
      <c r="H124" s="614" t="e">
        <f t="shared" si="105"/>
        <v>#DIV/0!</v>
      </c>
      <c r="I124" s="588"/>
      <c r="J124" s="617">
        <f t="shared" ref="J124" si="131">+I124*G124</f>
        <v>0</v>
      </c>
      <c r="K124" s="605">
        <f t="shared" ref="K124" si="132">J124*B124</f>
        <v>0</v>
      </c>
      <c r="L124" s="606">
        <f t="shared" si="106"/>
        <v>0</v>
      </c>
      <c r="M124" s="606">
        <f t="shared" si="107"/>
        <v>0</v>
      </c>
      <c r="N124" s="608"/>
      <c r="O124" s="608">
        <f t="shared" si="108"/>
        <v>0</v>
      </c>
      <c r="P124" s="609">
        <f t="shared" si="109"/>
        <v>0</v>
      </c>
      <c r="Q124" s="609">
        <f t="shared" si="110"/>
        <v>0</v>
      </c>
      <c r="R124" s="609">
        <f t="shared" si="111"/>
        <v>0</v>
      </c>
      <c r="S124" s="611"/>
      <c r="T124" s="611"/>
      <c r="U124" s="611"/>
      <c r="V124" s="612"/>
      <c r="W124" s="173">
        <v>114</v>
      </c>
      <c r="X124" s="1723"/>
      <c r="Y124" s="613" t="s">
        <v>246</v>
      </c>
      <c r="Z124" s="602">
        <f t="shared" si="112"/>
        <v>0</v>
      </c>
      <c r="AA124" s="603">
        <f>+G124</f>
        <v>0</v>
      </c>
      <c r="AB124" s="604" t="e">
        <f>+H124</f>
        <v>#DIV/0!</v>
      </c>
      <c r="AC124" s="588">
        <f>+I124</f>
        <v>0</v>
      </c>
      <c r="AD124" s="617">
        <f>+J124</f>
        <v>0</v>
      </c>
      <c r="AE124" s="614" t="e">
        <f t="shared" si="114"/>
        <v>#DIV/0!</v>
      </c>
      <c r="AF124" s="174">
        <f t="shared" si="115"/>
        <v>0</v>
      </c>
      <c r="AG124" s="174">
        <f t="shared" si="115"/>
        <v>0</v>
      </c>
      <c r="AH124" s="615" t="e">
        <f t="shared" si="116"/>
        <v>#DIV/0!</v>
      </c>
      <c r="AI124" s="615"/>
      <c r="AJ124" s="616"/>
      <c r="AK124" s="194"/>
      <c r="AL124" s="705"/>
      <c r="AM124" s="194"/>
      <c r="AN124" s="705"/>
      <c r="AO124" s="194"/>
      <c r="AP124" s="705"/>
      <c r="AQ124" s="194"/>
      <c r="AR124" s="705"/>
      <c r="AS124" s="194"/>
      <c r="AT124" s="705"/>
    </row>
    <row r="125" spans="1:46" ht="12" customHeight="1" x14ac:dyDescent="0.2">
      <c r="A125" s="636">
        <v>114</v>
      </c>
      <c r="B125" s="576"/>
      <c r="C125" s="588"/>
      <c r="D125" s="1701" t="s">
        <v>120</v>
      </c>
      <c r="E125" s="601" t="s">
        <v>245</v>
      </c>
      <c r="F125" s="703"/>
      <c r="G125" s="703"/>
      <c r="H125" s="614" t="e">
        <f t="shared" si="105"/>
        <v>#DIV/0!</v>
      </c>
      <c r="I125" s="588"/>
      <c r="J125" s="704">
        <f>+I125*G125</f>
        <v>0</v>
      </c>
      <c r="K125" s="605">
        <f>J125*B125</f>
        <v>0</v>
      </c>
      <c r="L125" s="606">
        <f t="shared" si="106"/>
        <v>0</v>
      </c>
      <c r="M125" s="606">
        <f t="shared" si="107"/>
        <v>0</v>
      </c>
      <c r="N125" s="607"/>
      <c r="O125" s="608">
        <f t="shared" si="108"/>
        <v>0</v>
      </c>
      <c r="P125" s="609">
        <f t="shared" si="109"/>
        <v>0</v>
      </c>
      <c r="Q125" s="609">
        <f t="shared" si="110"/>
        <v>0</v>
      </c>
      <c r="R125" s="609">
        <f t="shared" si="111"/>
        <v>0</v>
      </c>
      <c r="S125" s="611"/>
      <c r="T125" s="611"/>
      <c r="U125" s="611"/>
      <c r="V125" s="612"/>
      <c r="W125" s="173">
        <v>115</v>
      </c>
      <c r="X125" s="1719" t="s">
        <v>120</v>
      </c>
      <c r="Y125" s="613" t="s">
        <v>245</v>
      </c>
      <c r="Z125" s="602">
        <f t="shared" si="112"/>
        <v>0</v>
      </c>
      <c r="AA125" s="182"/>
      <c r="AB125" s="614" t="e">
        <f t="shared" si="113"/>
        <v>#DIV/0!</v>
      </c>
      <c r="AC125" s="588"/>
      <c r="AD125" s="704">
        <f>+AC125*AA125</f>
        <v>0</v>
      </c>
      <c r="AE125" s="614" t="e">
        <f t="shared" si="114"/>
        <v>#DIV/0!</v>
      </c>
      <c r="AF125" s="174">
        <f t="shared" si="115"/>
        <v>0</v>
      </c>
      <c r="AG125" s="174">
        <f t="shared" si="115"/>
        <v>0</v>
      </c>
      <c r="AH125" s="615" t="e">
        <f t="shared" si="116"/>
        <v>#DIV/0!</v>
      </c>
      <c r="AI125" s="615"/>
      <c r="AJ125" s="616"/>
      <c r="AK125" s="194"/>
      <c r="AL125" s="705"/>
      <c r="AM125" s="194"/>
      <c r="AN125" s="705"/>
      <c r="AO125" s="194"/>
      <c r="AP125" s="705"/>
      <c r="AQ125" s="194"/>
      <c r="AR125" s="705"/>
      <c r="AS125" s="194"/>
      <c r="AT125" s="705"/>
    </row>
    <row r="126" spans="1:46" ht="12" customHeight="1" x14ac:dyDescent="0.2">
      <c r="A126" s="636">
        <v>115</v>
      </c>
      <c r="B126" s="576"/>
      <c r="C126" s="588"/>
      <c r="D126" s="1701"/>
      <c r="E126" s="601" t="s">
        <v>246</v>
      </c>
      <c r="F126" s="703"/>
      <c r="G126" s="703"/>
      <c r="H126" s="614" t="e">
        <f t="shared" si="105"/>
        <v>#DIV/0!</v>
      </c>
      <c r="I126" s="588"/>
      <c r="J126" s="617">
        <f t="shared" ref="J126" si="133">+I126*G126</f>
        <v>0</v>
      </c>
      <c r="K126" s="605">
        <f t="shared" ref="K126" si="134">J126*B126</f>
        <v>0</v>
      </c>
      <c r="L126" s="606">
        <f t="shared" si="106"/>
        <v>0</v>
      </c>
      <c r="M126" s="606">
        <f t="shared" si="107"/>
        <v>0</v>
      </c>
      <c r="N126" s="608"/>
      <c r="O126" s="608">
        <f t="shared" si="108"/>
        <v>0</v>
      </c>
      <c r="P126" s="609">
        <f t="shared" si="109"/>
        <v>0</v>
      </c>
      <c r="Q126" s="609">
        <f t="shared" si="110"/>
        <v>0</v>
      </c>
      <c r="R126" s="609">
        <f t="shared" si="111"/>
        <v>0</v>
      </c>
      <c r="S126" s="611"/>
      <c r="T126" s="611"/>
      <c r="U126" s="611"/>
      <c r="V126" s="612"/>
      <c r="W126" s="173">
        <v>116</v>
      </c>
      <c r="X126" s="1719"/>
      <c r="Y126" s="613" t="s">
        <v>246</v>
      </c>
      <c r="Z126" s="602">
        <f t="shared" si="112"/>
        <v>0</v>
      </c>
      <c r="AA126" s="603">
        <f>+G126</f>
        <v>0</v>
      </c>
      <c r="AB126" s="604" t="e">
        <f>+H126</f>
        <v>#DIV/0!</v>
      </c>
      <c r="AC126" s="588">
        <f>+I126</f>
        <v>0</v>
      </c>
      <c r="AD126" s="617">
        <f>+J126</f>
        <v>0</v>
      </c>
      <c r="AE126" s="614" t="e">
        <f t="shared" si="114"/>
        <v>#DIV/0!</v>
      </c>
      <c r="AF126" s="174">
        <f t="shared" si="115"/>
        <v>0</v>
      </c>
      <c r="AG126" s="174">
        <f t="shared" si="115"/>
        <v>0</v>
      </c>
      <c r="AH126" s="615" t="e">
        <f t="shared" si="116"/>
        <v>#DIV/0!</v>
      </c>
      <c r="AI126" s="615"/>
      <c r="AJ126" s="616"/>
      <c r="AK126" s="194"/>
      <c r="AL126" s="705"/>
      <c r="AM126" s="194"/>
      <c r="AN126" s="705"/>
      <c r="AO126" s="194"/>
      <c r="AP126" s="705"/>
      <c r="AQ126" s="194"/>
      <c r="AR126" s="705"/>
      <c r="AS126" s="194"/>
      <c r="AT126" s="705"/>
    </row>
    <row r="127" spans="1:46" ht="12" customHeight="1" x14ac:dyDescent="0.2">
      <c r="A127" s="636">
        <v>116</v>
      </c>
      <c r="B127" s="576"/>
      <c r="C127" s="588"/>
      <c r="D127" s="1725" t="s">
        <v>121</v>
      </c>
      <c r="E127" s="601" t="s">
        <v>245</v>
      </c>
      <c r="F127" s="703"/>
      <c r="G127" s="703"/>
      <c r="H127" s="614" t="e">
        <f t="shared" si="105"/>
        <v>#DIV/0!</v>
      </c>
      <c r="I127" s="588"/>
      <c r="J127" s="704">
        <f>+I127*G127</f>
        <v>0</v>
      </c>
      <c r="K127" s="605">
        <f>J127*B127</f>
        <v>0</v>
      </c>
      <c r="L127" s="606">
        <f t="shared" si="106"/>
        <v>0</v>
      </c>
      <c r="M127" s="606">
        <f t="shared" si="107"/>
        <v>0</v>
      </c>
      <c r="N127" s="607"/>
      <c r="O127" s="608">
        <f t="shared" si="108"/>
        <v>0</v>
      </c>
      <c r="P127" s="609">
        <f t="shared" si="109"/>
        <v>0</v>
      </c>
      <c r="Q127" s="609">
        <f t="shared" si="110"/>
        <v>0</v>
      </c>
      <c r="R127" s="609">
        <f t="shared" si="111"/>
        <v>0</v>
      </c>
      <c r="S127" s="706"/>
      <c r="T127" s="706"/>
      <c r="U127" s="706"/>
      <c r="V127" s="707"/>
      <c r="W127" s="173">
        <v>117</v>
      </c>
      <c r="X127" s="1726" t="s">
        <v>121</v>
      </c>
      <c r="Y127" s="613" t="s">
        <v>245</v>
      </c>
      <c r="Z127" s="602">
        <f t="shared" si="112"/>
        <v>0</v>
      </c>
      <c r="AA127" s="182"/>
      <c r="AB127" s="614" t="e">
        <f t="shared" si="113"/>
        <v>#DIV/0!</v>
      </c>
      <c r="AC127" s="588"/>
      <c r="AD127" s="704">
        <f>+AC127*AA127</f>
        <v>0</v>
      </c>
      <c r="AE127" s="614" t="e">
        <f t="shared" si="114"/>
        <v>#DIV/0!</v>
      </c>
      <c r="AF127" s="174">
        <f t="shared" si="115"/>
        <v>0</v>
      </c>
      <c r="AG127" s="174">
        <f t="shared" si="115"/>
        <v>0</v>
      </c>
      <c r="AH127" s="615" t="e">
        <f t="shared" si="116"/>
        <v>#DIV/0!</v>
      </c>
      <c r="AI127" s="615"/>
      <c r="AJ127" s="616"/>
      <c r="AK127" s="194"/>
      <c r="AL127" s="705"/>
      <c r="AM127" s="194"/>
      <c r="AN127" s="705"/>
      <c r="AO127" s="194"/>
      <c r="AP127" s="705"/>
      <c r="AQ127" s="194"/>
      <c r="AR127" s="705"/>
      <c r="AS127" s="194"/>
      <c r="AT127" s="705"/>
    </row>
    <row r="128" spans="1:46" ht="12" customHeight="1" x14ac:dyDescent="0.2">
      <c r="A128" s="636">
        <v>117</v>
      </c>
      <c r="B128" s="576"/>
      <c r="C128" s="588"/>
      <c r="D128" s="1725"/>
      <c r="E128" s="601" t="s">
        <v>246</v>
      </c>
      <c r="F128" s="703"/>
      <c r="G128" s="703"/>
      <c r="H128" s="614" t="e">
        <f t="shared" si="105"/>
        <v>#DIV/0!</v>
      </c>
      <c r="I128" s="588"/>
      <c r="J128" s="617">
        <f t="shared" ref="J128" si="135">+I128*G128</f>
        <v>0</v>
      </c>
      <c r="K128" s="605">
        <f t="shared" ref="K128" si="136">J128*B128</f>
        <v>0</v>
      </c>
      <c r="L128" s="606">
        <f t="shared" si="106"/>
        <v>0</v>
      </c>
      <c r="M128" s="606">
        <f t="shared" si="107"/>
        <v>0</v>
      </c>
      <c r="N128" s="608"/>
      <c r="O128" s="608">
        <f t="shared" si="108"/>
        <v>0</v>
      </c>
      <c r="P128" s="609">
        <f t="shared" si="109"/>
        <v>0</v>
      </c>
      <c r="Q128" s="609">
        <f t="shared" si="110"/>
        <v>0</v>
      </c>
      <c r="R128" s="609">
        <f t="shared" si="111"/>
        <v>0</v>
      </c>
      <c r="S128" s="706"/>
      <c r="T128" s="706"/>
      <c r="U128" s="706"/>
      <c r="V128" s="707"/>
      <c r="W128" s="173">
        <v>118</v>
      </c>
      <c r="X128" s="1726"/>
      <c r="Y128" s="613" t="s">
        <v>246</v>
      </c>
      <c r="Z128" s="602">
        <f t="shared" si="112"/>
        <v>0</v>
      </c>
      <c r="AA128" s="603">
        <f t="shared" si="112"/>
        <v>0</v>
      </c>
      <c r="AB128" s="604" t="e">
        <f t="shared" si="112"/>
        <v>#DIV/0!</v>
      </c>
      <c r="AC128" s="588">
        <f t="shared" si="112"/>
        <v>0</v>
      </c>
      <c r="AD128" s="617">
        <f t="shared" si="112"/>
        <v>0</v>
      </c>
      <c r="AE128" s="614" t="e">
        <f t="shared" si="114"/>
        <v>#DIV/0!</v>
      </c>
      <c r="AF128" s="174">
        <f t="shared" si="115"/>
        <v>0</v>
      </c>
      <c r="AG128" s="174">
        <f t="shared" si="115"/>
        <v>0</v>
      </c>
      <c r="AH128" s="615" t="e">
        <f t="shared" si="116"/>
        <v>#DIV/0!</v>
      </c>
      <c r="AI128" s="613"/>
      <c r="AJ128" s="708"/>
      <c r="AK128" s="613"/>
      <c r="AL128" s="709"/>
      <c r="AM128" s="613"/>
      <c r="AN128" s="709"/>
      <c r="AO128" s="613"/>
      <c r="AP128" s="709"/>
      <c r="AQ128" s="613"/>
      <c r="AR128" s="709"/>
      <c r="AS128" s="613"/>
      <c r="AT128" s="709"/>
    </row>
    <row r="129" spans="1:46" ht="12" customHeight="1" x14ac:dyDescent="0.2">
      <c r="A129" s="636">
        <v>118</v>
      </c>
      <c r="B129" s="710"/>
      <c r="C129" s="588">
        <f>SUM(C13:C128)</f>
        <v>28.03</v>
      </c>
      <c r="D129" s="711" t="s">
        <v>122</v>
      </c>
      <c r="E129" s="712"/>
      <c r="F129" s="713">
        <f>SUM(F14:F128)</f>
        <v>1851</v>
      </c>
      <c r="G129" s="713">
        <f>SUM(G14:G128)</f>
        <v>608</v>
      </c>
      <c r="H129" s="714">
        <f>G129*100/F129</f>
        <v>32.847109670448404</v>
      </c>
      <c r="I129" s="625">
        <f>SUM(I14:I128)</f>
        <v>50</v>
      </c>
      <c r="J129" s="626">
        <f>SUM(J14:J128)</f>
        <v>626</v>
      </c>
      <c r="K129" s="626">
        <f>SUM(K14:K128)</f>
        <v>851.97</v>
      </c>
      <c r="L129" s="715">
        <f>SUM(L14:L128)</f>
        <v>1995094.4000000001</v>
      </c>
      <c r="M129" s="715">
        <f>SUM(M14:M128)</f>
        <v>6781681.2000000002</v>
      </c>
      <c r="N129" s="715">
        <f>SUM(N15:N128)</f>
        <v>175358.8</v>
      </c>
      <c r="O129" s="715">
        <f>SUM(O14:O128)</f>
        <v>1960548</v>
      </c>
      <c r="P129" s="715">
        <f>SUM(P14:P128)</f>
        <v>2135906.7999999998</v>
      </c>
      <c r="Q129" s="715">
        <f>SUM(Q14:Q128)</f>
        <v>8742229.1999999993</v>
      </c>
      <c r="R129" s="715">
        <f>SUM(R14:R128)</f>
        <v>8917588</v>
      </c>
      <c r="S129" s="706"/>
      <c r="T129" s="706"/>
      <c r="U129" s="706"/>
      <c r="V129" s="612"/>
      <c r="W129" s="173">
        <v>119</v>
      </c>
      <c r="X129" s="716" t="s">
        <v>122</v>
      </c>
      <c r="Y129" s="632"/>
      <c r="Z129" s="699">
        <f>SUM(Z14:Z128)</f>
        <v>1851</v>
      </c>
      <c r="AA129" s="177">
        <f>SUM(AA14:AA128)</f>
        <v>608</v>
      </c>
      <c r="AB129" s="714">
        <f>AA129*100/Z129</f>
        <v>32.847109670448404</v>
      </c>
      <c r="AC129" s="178">
        <f>SUM(AC14:AC128)</f>
        <v>50</v>
      </c>
      <c r="AD129" s="179">
        <f>SUM(AD14:AD128)</f>
        <v>626</v>
      </c>
      <c r="AE129" s="179"/>
      <c r="AF129" s="178">
        <f t="shared" ref="AF129:AT129" si="137">SUM(AF14:AF128)</f>
        <v>626</v>
      </c>
      <c r="AG129" s="178">
        <f t="shared" si="137"/>
        <v>0</v>
      </c>
      <c r="AH129" s="598" t="e">
        <f t="shared" si="137"/>
        <v>#DIV/0!</v>
      </c>
      <c r="AI129" s="179">
        <f t="shared" si="137"/>
        <v>147</v>
      </c>
      <c r="AJ129" s="179">
        <f t="shared" si="137"/>
        <v>0</v>
      </c>
      <c r="AK129" s="179">
        <f t="shared" si="137"/>
        <v>160</v>
      </c>
      <c r="AL129" s="179">
        <f t="shared" si="137"/>
        <v>0</v>
      </c>
      <c r="AM129" s="179">
        <f t="shared" si="137"/>
        <v>153</v>
      </c>
      <c r="AN129" s="179">
        <f t="shared" si="137"/>
        <v>0</v>
      </c>
      <c r="AO129" s="179">
        <f t="shared" si="137"/>
        <v>166</v>
      </c>
      <c r="AP129" s="179">
        <f t="shared" si="137"/>
        <v>0</v>
      </c>
      <c r="AQ129" s="179">
        <f t="shared" si="137"/>
        <v>0</v>
      </c>
      <c r="AR129" s="179">
        <f t="shared" si="137"/>
        <v>0</v>
      </c>
      <c r="AS129" s="179">
        <f t="shared" si="137"/>
        <v>0</v>
      </c>
      <c r="AT129" s="179">
        <f t="shared" si="137"/>
        <v>0</v>
      </c>
    </row>
    <row r="130" spans="1:46" ht="12" customHeight="1" x14ac:dyDescent="0.2">
      <c r="A130" s="717"/>
      <c r="B130" s="718"/>
      <c r="C130" s="719"/>
      <c r="D130" s="720"/>
      <c r="E130" s="721"/>
      <c r="F130" s="722"/>
      <c r="G130" s="722"/>
      <c r="H130" s="723"/>
      <c r="I130" s="723"/>
      <c r="J130" s="724"/>
      <c r="K130" s="725"/>
      <c r="L130" s="726"/>
      <c r="M130" s="726"/>
      <c r="N130" s="723"/>
      <c r="O130" s="723"/>
      <c r="P130" s="723"/>
      <c r="Q130" s="727"/>
      <c r="R130" s="728"/>
      <c r="S130" s="706"/>
      <c r="T130" s="706"/>
      <c r="U130" s="706"/>
      <c r="V130" s="612"/>
      <c r="W130" s="717"/>
      <c r="X130" s="729"/>
      <c r="Y130" s="730"/>
      <c r="Z130" s="731"/>
      <c r="AA130" s="186"/>
      <c r="AB130" s="187"/>
      <c r="AC130" s="187"/>
      <c r="AD130" s="732"/>
      <c r="AE130" s="187"/>
      <c r="AF130" s="187"/>
      <c r="AG130" s="187"/>
      <c r="AH130" s="733"/>
      <c r="AI130" s="734"/>
      <c r="AJ130" s="735"/>
      <c r="AK130" s="734"/>
      <c r="AL130" s="736"/>
      <c r="AM130" s="734"/>
      <c r="AN130" s="736"/>
      <c r="AO130" s="730"/>
      <c r="AP130" s="736"/>
      <c r="AQ130" s="730"/>
      <c r="AR130" s="736"/>
      <c r="AS130" s="730"/>
      <c r="AT130" s="736"/>
    </row>
    <row r="131" spans="1:46" ht="13.5" customHeight="1" x14ac:dyDescent="0.2">
      <c r="A131" s="1733" t="s">
        <v>123</v>
      </c>
      <c r="B131" s="1733"/>
      <c r="C131" s="1733"/>
      <c r="D131" s="1733"/>
      <c r="E131" s="1733"/>
      <c r="F131" s="1733"/>
      <c r="G131" s="1733"/>
      <c r="H131" s="1733"/>
      <c r="I131" s="1733"/>
      <c r="J131" s="1733"/>
      <c r="K131" s="719"/>
      <c r="L131" s="719"/>
      <c r="M131" s="719"/>
      <c r="N131" s="723"/>
      <c r="O131" s="719"/>
      <c r="P131" s="719"/>
      <c r="Q131" s="719"/>
      <c r="R131" s="719"/>
      <c r="S131" s="611"/>
      <c r="T131" s="611"/>
      <c r="U131" s="611"/>
      <c r="V131" s="612"/>
      <c r="W131" s="717"/>
      <c r="X131" s="737"/>
      <c r="Y131" s="730"/>
      <c r="Z131" s="736"/>
      <c r="AA131" s="730"/>
      <c r="AB131" s="730"/>
      <c r="AC131" s="730"/>
      <c r="AD131" s="734"/>
      <c r="AE131" s="719"/>
      <c r="AF131" s="719"/>
      <c r="AG131" s="719"/>
      <c r="AH131" s="738"/>
      <c r="AI131" s="738"/>
      <c r="AJ131" s="739"/>
      <c r="AK131" s="740"/>
      <c r="AL131" s="741"/>
      <c r="AM131" s="740"/>
      <c r="AN131" s="741"/>
      <c r="AO131" s="740"/>
      <c r="AP131" s="741"/>
      <c r="AQ131" s="740"/>
      <c r="AR131" s="741"/>
      <c r="AS131" s="740"/>
      <c r="AT131" s="741"/>
    </row>
    <row r="132" spans="1:46" ht="12" customHeight="1" x14ac:dyDescent="0.2">
      <c r="A132" s="1727" t="s">
        <v>124</v>
      </c>
      <c r="B132" s="1727"/>
      <c r="C132" s="1727"/>
      <c r="D132" s="1727"/>
      <c r="E132" s="1734">
        <f>K129*7960</f>
        <v>6781681.2000000002</v>
      </c>
      <c r="F132" s="1734"/>
      <c r="G132" s="742"/>
      <c r="H132" s="743"/>
      <c r="I132" s="744"/>
      <c r="J132" s="745"/>
      <c r="K132" s="746"/>
      <c r="L132" s="186"/>
      <c r="M132" s="186"/>
      <c r="N132" s="747"/>
      <c r="O132" s="744"/>
      <c r="P132" s="744"/>
      <c r="Q132" s="744"/>
      <c r="R132" s="744"/>
      <c r="S132" s="611"/>
      <c r="T132" s="611"/>
      <c r="U132" s="611"/>
      <c r="V132" s="612"/>
      <c r="W132" s="534" t="s">
        <v>257</v>
      </c>
      <c r="X132" s="737"/>
      <c r="Y132" s="730"/>
      <c r="Z132" s="736"/>
      <c r="AA132" s="730"/>
      <c r="AB132" s="730"/>
      <c r="AC132" s="730"/>
      <c r="AD132" s="734"/>
      <c r="AE132" s="719"/>
      <c r="AF132" s="719"/>
      <c r="AG132" s="719"/>
      <c r="AH132" s="738"/>
      <c r="AI132" s="738"/>
      <c r="AJ132" s="739"/>
      <c r="AK132" s="740"/>
      <c r="AL132" s="741"/>
      <c r="AM132" s="740"/>
      <c r="AN132" s="741"/>
      <c r="AO132" s="740"/>
      <c r="AP132" s="741"/>
      <c r="AQ132" s="740"/>
      <c r="AR132" s="741"/>
      <c r="AS132" s="740"/>
      <c r="AT132" s="741"/>
    </row>
    <row r="133" spans="1:46" ht="12" customHeight="1" x14ac:dyDescent="0.2">
      <c r="A133" s="1727" t="s">
        <v>128</v>
      </c>
      <c r="B133" s="1727"/>
      <c r="C133" s="1727"/>
      <c r="D133" s="1727"/>
      <c r="E133" s="1728">
        <f>C129*7960</f>
        <v>223118.80000000002</v>
      </c>
      <c r="F133" s="1728"/>
      <c r="G133" s="748"/>
      <c r="H133" s="744"/>
      <c r="I133" s="744"/>
      <c r="J133" s="745"/>
      <c r="K133" s="746"/>
      <c r="L133" s="186"/>
      <c r="M133" s="186"/>
      <c r="N133" s="747"/>
      <c r="O133" s="744"/>
      <c r="P133" s="744"/>
      <c r="Q133" s="744"/>
      <c r="R133" s="744"/>
      <c r="S133" s="611"/>
      <c r="T133" s="611"/>
      <c r="U133" s="611"/>
      <c r="V133" s="612"/>
      <c r="W133" s="717"/>
      <c r="X133" s="1729"/>
      <c r="Y133" s="730"/>
      <c r="Z133" s="736"/>
      <c r="AA133" s="730"/>
      <c r="AB133" s="730"/>
      <c r="AC133" s="730"/>
      <c r="AD133" s="734"/>
      <c r="AE133" s="719"/>
      <c r="AF133" s="719"/>
      <c r="AG133" s="719"/>
      <c r="AH133" s="738"/>
      <c r="AI133" s="738"/>
      <c r="AJ133" s="739"/>
      <c r="AK133" s="740"/>
      <c r="AL133" s="741"/>
      <c r="AM133" s="740"/>
      <c r="AN133" s="741"/>
      <c r="AO133" s="740"/>
      <c r="AP133" s="741"/>
      <c r="AQ133" s="740"/>
      <c r="AR133" s="741"/>
      <c r="AS133" s="740"/>
      <c r="AT133" s="741"/>
    </row>
    <row r="134" spans="1:46" ht="12" customHeight="1" x14ac:dyDescent="0.2">
      <c r="A134" s="1727" t="s">
        <v>258</v>
      </c>
      <c r="B134" s="1727"/>
      <c r="C134" s="1727"/>
      <c r="D134" s="1727"/>
      <c r="E134" s="1730">
        <v>1400000</v>
      </c>
      <c r="F134" s="1730"/>
      <c r="G134" s="748"/>
      <c r="H134" s="744"/>
      <c r="I134" s="744"/>
      <c r="J134" s="745"/>
      <c r="K134" s="746"/>
      <c r="L134" s="187"/>
      <c r="M134" s="719"/>
      <c r="N134" s="747"/>
      <c r="O134" s="744"/>
      <c r="P134" s="744"/>
      <c r="Q134" s="744"/>
      <c r="R134" s="744"/>
      <c r="S134" s="611"/>
      <c r="T134" s="611"/>
      <c r="U134" s="611"/>
      <c r="V134" s="612"/>
      <c r="W134" s="717"/>
      <c r="X134" s="1729"/>
      <c r="Y134" s="730"/>
      <c r="Z134" s="736"/>
      <c r="AA134" s="730"/>
      <c r="AB134" s="730"/>
      <c r="AC134" s="730"/>
      <c r="AD134" s="734"/>
      <c r="AE134" s="719"/>
      <c r="AF134" s="719"/>
      <c r="AG134" s="719"/>
      <c r="AH134" s="738"/>
      <c r="AI134" s="738"/>
      <c r="AJ134" s="739"/>
      <c r="AK134" s="740"/>
      <c r="AL134" s="741"/>
      <c r="AM134" s="740"/>
      <c r="AN134" s="741"/>
      <c r="AO134" s="740"/>
      <c r="AP134" s="741"/>
      <c r="AQ134" s="740"/>
      <c r="AR134" s="741"/>
      <c r="AS134" s="740"/>
      <c r="AT134" s="741"/>
    </row>
    <row r="135" spans="1:46" ht="12" customHeight="1" x14ac:dyDescent="0.2">
      <c r="A135" s="1731" t="s">
        <v>259</v>
      </c>
      <c r="B135" s="1731"/>
      <c r="C135" s="1731"/>
      <c r="D135" s="1731"/>
      <c r="E135" s="1732">
        <v>910000</v>
      </c>
      <c r="F135" s="1732"/>
      <c r="G135" s="748"/>
      <c r="H135" s="744"/>
      <c r="I135" s="744"/>
      <c r="J135" s="745"/>
      <c r="K135" s="734"/>
      <c r="L135" s="749"/>
      <c r="M135" s="750"/>
      <c r="N135" s="751"/>
      <c r="O135" s="744"/>
      <c r="P135" s="744"/>
      <c r="Q135" s="750"/>
      <c r="R135" s="750"/>
      <c r="S135" s="611"/>
      <c r="T135" s="611"/>
      <c r="U135" s="611"/>
      <c r="V135" s="612"/>
      <c r="W135" s="717"/>
      <c r="X135" s="752"/>
      <c r="Y135" s="730"/>
      <c r="Z135" s="736"/>
      <c r="AA135" s="730"/>
      <c r="AB135" s="730"/>
      <c r="AC135" s="730"/>
      <c r="AD135" s="753"/>
      <c r="AE135" s="707"/>
      <c r="AF135" s="707"/>
      <c r="AG135" s="707"/>
      <c r="AH135" s="754"/>
      <c r="AI135" s="753"/>
      <c r="AJ135" s="755"/>
      <c r="AK135" s="740"/>
      <c r="AL135" s="741"/>
      <c r="AM135" s="740"/>
      <c r="AN135" s="741"/>
      <c r="AO135" s="740"/>
      <c r="AP135" s="741"/>
      <c r="AQ135" s="740"/>
      <c r="AR135" s="741"/>
      <c r="AS135" s="740"/>
      <c r="AT135" s="741"/>
    </row>
    <row r="136" spans="1:46" ht="12" customHeight="1" x14ac:dyDescent="0.2">
      <c r="A136" s="1731" t="s">
        <v>260</v>
      </c>
      <c r="B136" s="1731"/>
      <c r="C136" s="1731"/>
      <c r="D136" s="1731"/>
      <c r="E136" s="1742">
        <v>500000</v>
      </c>
      <c r="F136" s="1742"/>
      <c r="G136" s="748"/>
      <c r="H136" s="744"/>
      <c r="I136" s="744"/>
      <c r="J136" s="745"/>
      <c r="K136" s="734"/>
      <c r="L136" s="749"/>
      <c r="M136" s="750"/>
      <c r="N136" s="751"/>
      <c r="O136" s="744"/>
      <c r="P136" s="744"/>
      <c r="Q136" s="750"/>
      <c r="R136" s="750"/>
      <c r="S136" s="611"/>
      <c r="T136" s="611"/>
      <c r="U136" s="611"/>
      <c r="V136" s="612"/>
      <c r="W136" s="717"/>
      <c r="X136" s="752"/>
      <c r="Y136" s="730"/>
      <c r="Z136" s="736"/>
      <c r="AA136" s="730"/>
      <c r="AB136" s="730"/>
      <c r="AC136" s="730"/>
      <c r="AD136" s="753"/>
      <c r="AE136" s="707"/>
      <c r="AF136" s="707"/>
      <c r="AG136" s="707"/>
      <c r="AH136" s="754"/>
      <c r="AI136" s="753"/>
      <c r="AJ136" s="755"/>
      <c r="AK136" s="740"/>
      <c r="AL136" s="741"/>
      <c r="AM136" s="740"/>
      <c r="AN136" s="741"/>
      <c r="AO136" s="740"/>
      <c r="AP136" s="741"/>
      <c r="AQ136" s="740"/>
      <c r="AR136" s="741"/>
      <c r="AS136" s="740"/>
      <c r="AT136" s="741"/>
    </row>
    <row r="137" spans="1:46" ht="12" customHeight="1" thickBot="1" x14ac:dyDescent="0.25">
      <c r="A137" s="1731" t="s">
        <v>261</v>
      </c>
      <c r="B137" s="1731"/>
      <c r="C137" s="1731"/>
      <c r="D137" s="1731"/>
      <c r="E137" s="1742">
        <v>250800</v>
      </c>
      <c r="F137" s="1742"/>
      <c r="G137" s="748"/>
      <c r="H137" s="744"/>
      <c r="I137" s="744"/>
      <c r="J137" s="745"/>
      <c r="K137" s="734"/>
      <c r="L137" s="749"/>
      <c r="M137" s="750"/>
      <c r="N137" s="751"/>
      <c r="O137" s="744"/>
      <c r="P137" s="744"/>
      <c r="Q137" s="750"/>
      <c r="R137" s="750"/>
      <c r="S137" s="611"/>
      <c r="T137" s="611"/>
      <c r="U137" s="611"/>
      <c r="V137" s="612"/>
      <c r="W137" s="717"/>
      <c r="X137" s="752"/>
      <c r="Y137" s="730"/>
      <c r="Z137" s="736"/>
      <c r="AA137" s="730"/>
      <c r="AB137" s="730"/>
      <c r="AC137" s="730"/>
      <c r="AD137" s="753"/>
      <c r="AE137" s="707"/>
      <c r="AF137" s="707"/>
      <c r="AG137" s="707"/>
      <c r="AH137" s="754"/>
      <c r="AI137" s="753"/>
      <c r="AJ137" s="755"/>
      <c r="AK137" s="740"/>
      <c r="AL137" s="741"/>
      <c r="AM137" s="740"/>
      <c r="AN137" s="741"/>
      <c r="AO137" s="740"/>
      <c r="AP137" s="741"/>
      <c r="AQ137" s="740"/>
      <c r="AR137" s="741"/>
      <c r="AS137" s="740"/>
      <c r="AT137" s="741"/>
    </row>
    <row r="138" spans="1:46" ht="12" customHeight="1" thickBot="1" x14ac:dyDescent="0.25">
      <c r="A138" s="1743" t="s">
        <v>262</v>
      </c>
      <c r="B138" s="1744"/>
      <c r="C138" s="1744"/>
      <c r="D138" s="1744"/>
      <c r="E138" s="1745">
        <v>849200</v>
      </c>
      <c r="F138" s="1746"/>
      <c r="G138" s="748"/>
      <c r="H138" s="744"/>
      <c r="I138" s="744"/>
      <c r="J138" s="745"/>
      <c r="K138" s="734"/>
      <c r="L138" s="749"/>
      <c r="M138" s="750"/>
      <c r="N138" s="751"/>
      <c r="O138" s="744"/>
      <c r="P138" s="744"/>
      <c r="Q138" s="750"/>
      <c r="R138" s="750"/>
      <c r="S138" s="611"/>
      <c r="T138" s="611"/>
      <c r="U138" s="611"/>
      <c r="V138" s="612"/>
      <c r="W138" s="717"/>
      <c r="X138" s="752"/>
      <c r="Y138" s="730"/>
      <c r="Z138" s="736"/>
      <c r="AA138" s="730"/>
      <c r="AB138" s="730"/>
      <c r="AC138" s="730"/>
      <c r="AD138" s="753"/>
      <c r="AE138" s="707"/>
      <c r="AF138" s="707"/>
      <c r="AG138" s="707"/>
      <c r="AH138" s="754"/>
      <c r="AI138" s="753"/>
      <c r="AJ138" s="755"/>
      <c r="AK138" s="740"/>
      <c r="AL138" s="741"/>
      <c r="AM138" s="740"/>
      <c r="AN138" s="741"/>
      <c r="AO138" s="740"/>
      <c r="AP138" s="741"/>
      <c r="AQ138" s="740"/>
      <c r="AR138" s="741"/>
      <c r="AS138" s="740"/>
      <c r="AT138" s="741"/>
    </row>
    <row r="139" spans="1:46" ht="12" customHeight="1" x14ac:dyDescent="0.2">
      <c r="A139" s="1735" t="s">
        <v>140</v>
      </c>
      <c r="B139" s="1735"/>
      <c r="C139" s="1735"/>
      <c r="D139" s="1735"/>
      <c r="E139" s="1736">
        <f>E132+E133+E134+E135+E136+E137+E138</f>
        <v>10914800</v>
      </c>
      <c r="F139" s="1736"/>
      <c r="G139" s="744"/>
      <c r="H139" s="744"/>
      <c r="I139" s="744"/>
      <c r="J139" s="745"/>
      <c r="K139" s="746"/>
      <c r="L139" s="186"/>
      <c r="M139" s="186"/>
      <c r="N139" s="756"/>
      <c r="O139" s="748"/>
      <c r="P139" s="744"/>
      <c r="Q139" s="744"/>
      <c r="R139" s="744"/>
      <c r="S139" s="611"/>
      <c r="T139" s="611"/>
      <c r="U139" s="611"/>
      <c r="V139" s="612"/>
      <c r="W139" s="717"/>
      <c r="X139" s="737"/>
      <c r="Y139" s="730"/>
      <c r="Z139" s="736"/>
      <c r="AA139" s="730"/>
      <c r="AB139" s="730"/>
      <c r="AC139" s="730"/>
      <c r="AD139" s="753"/>
      <c r="AE139" s="707"/>
      <c r="AF139" s="707"/>
      <c r="AG139" s="707"/>
      <c r="AH139" s="754"/>
      <c r="AI139" s="753"/>
      <c r="AJ139" s="755"/>
      <c r="AK139" s="740"/>
      <c r="AL139" s="741"/>
      <c r="AM139" s="740"/>
      <c r="AN139" s="741"/>
      <c r="AO139" s="740"/>
      <c r="AP139" s="741"/>
      <c r="AQ139" s="740"/>
      <c r="AR139" s="741"/>
      <c r="AS139" s="740"/>
      <c r="AT139" s="741"/>
    </row>
    <row r="140" spans="1:46" ht="12" customHeight="1" x14ac:dyDescent="0.2">
      <c r="C140" s="759"/>
      <c r="E140" s="1737"/>
      <c r="F140" s="1737"/>
      <c r="G140" s="761"/>
      <c r="H140" s="762"/>
      <c r="I140" s="763"/>
      <c r="J140" s="764"/>
      <c r="K140" s="762"/>
      <c r="L140" s="762"/>
      <c r="M140" s="762"/>
      <c r="N140" s="765"/>
      <c r="O140" s="762"/>
      <c r="P140" s="1738"/>
      <c r="Q140" s="1738"/>
      <c r="S140" s="553"/>
      <c r="T140" s="553"/>
      <c r="U140" s="553"/>
      <c r="V140" s="534"/>
      <c r="W140" s="766"/>
      <c r="X140" s="767"/>
      <c r="Y140" s="767"/>
      <c r="Z140" s="768"/>
      <c r="AA140" s="767"/>
      <c r="AB140" s="767"/>
      <c r="AC140" s="767"/>
      <c r="AD140" s="767"/>
      <c r="AE140" s="766"/>
      <c r="AF140" s="766"/>
      <c r="AG140" s="766"/>
      <c r="AH140" s="766"/>
      <c r="AI140" s="766"/>
      <c r="AJ140" s="769"/>
      <c r="AK140" s="766"/>
      <c r="AL140" s="770"/>
      <c r="AM140" s="766"/>
      <c r="AN140" s="770"/>
      <c r="AO140" s="766"/>
      <c r="AP140" s="770"/>
      <c r="AQ140" s="766"/>
      <c r="AR140" s="770"/>
      <c r="AS140" s="766"/>
      <c r="AT140" s="770"/>
    </row>
    <row r="141" spans="1:46" ht="20.25" customHeight="1" x14ac:dyDescent="0.2">
      <c r="A141" s="771" t="s">
        <v>263</v>
      </c>
      <c r="B141" s="757"/>
      <c r="C141" s="535"/>
      <c r="D141" s="772"/>
      <c r="E141" s="773"/>
      <c r="F141" s="774"/>
      <c r="G141" s="559"/>
      <c r="H141" s="559"/>
      <c r="I141" s="559"/>
      <c r="J141" s="775"/>
      <c r="N141" s="776"/>
      <c r="O141" s="554"/>
      <c r="P141" s="554"/>
      <c r="S141" s="553"/>
      <c r="T141" s="553"/>
      <c r="U141" s="553"/>
      <c r="V141" s="534"/>
      <c r="W141" s="534"/>
      <c r="X141" s="777"/>
      <c r="Y141" s="534"/>
      <c r="Z141" s="770"/>
      <c r="AA141" s="534"/>
      <c r="AB141" s="534"/>
      <c r="AC141" s="534"/>
      <c r="AD141" s="766"/>
      <c r="AE141" s="766"/>
      <c r="AF141" s="766"/>
      <c r="AG141" s="766"/>
      <c r="AH141" s="766"/>
      <c r="AI141" s="766"/>
      <c r="AJ141" s="769"/>
      <c r="AK141" s="534"/>
      <c r="AL141" s="770"/>
      <c r="AM141" s="534"/>
      <c r="AN141" s="770"/>
      <c r="AO141" s="534"/>
      <c r="AP141" s="770"/>
      <c r="AQ141" s="534"/>
      <c r="AR141" s="770"/>
      <c r="AS141" s="534"/>
      <c r="AT141" s="770"/>
    </row>
    <row r="142" spans="1:46" ht="18.75" customHeight="1" x14ac:dyDescent="0.2">
      <c r="A142" s="535"/>
      <c r="B142" s="757"/>
      <c r="C142" s="535"/>
      <c r="D142" s="772"/>
      <c r="E142" s="773"/>
      <c r="F142" s="773"/>
      <c r="G142" s="559"/>
      <c r="H142" s="559"/>
      <c r="I142" s="559"/>
      <c r="J142" s="775"/>
      <c r="N142" s="776"/>
      <c r="O142" s="554"/>
      <c r="P142" s="554"/>
      <c r="S142" s="553"/>
      <c r="T142" s="553"/>
      <c r="U142" s="553"/>
      <c r="V142" s="534"/>
      <c r="W142" s="534"/>
      <c r="X142" s="777"/>
      <c r="Y142" s="534"/>
      <c r="Z142" s="770"/>
      <c r="AA142" s="534"/>
      <c r="AB142" s="534"/>
      <c r="AC142" s="534"/>
      <c r="AD142" s="766"/>
      <c r="AE142" s="766"/>
      <c r="AF142" s="766"/>
      <c r="AG142" s="766"/>
      <c r="AH142" s="766"/>
      <c r="AI142" s="766"/>
      <c r="AJ142" s="769"/>
      <c r="AK142" s="534"/>
      <c r="AL142" s="770"/>
      <c r="AM142" s="534"/>
      <c r="AN142" s="770"/>
      <c r="AO142" s="534"/>
      <c r="AP142" s="770"/>
      <c r="AQ142" s="534"/>
      <c r="AR142" s="770"/>
      <c r="AS142" s="534"/>
      <c r="AT142" s="770"/>
    </row>
    <row r="143" spans="1:46" ht="27.75" customHeight="1" x14ac:dyDescent="0.2">
      <c r="C143" s="759"/>
      <c r="E143" s="778"/>
      <c r="F143" s="778"/>
      <c r="G143" s="778"/>
      <c r="H143" s="779"/>
      <c r="I143" s="779"/>
      <c r="J143" s="780"/>
      <c r="L143" s="781"/>
      <c r="M143" s="781"/>
      <c r="N143" s="776"/>
      <c r="O143" s="554"/>
      <c r="P143" s="554"/>
      <c r="S143" s="553"/>
      <c r="T143" s="553"/>
      <c r="U143" s="553"/>
      <c r="V143" s="534"/>
      <c r="W143" s="534"/>
      <c r="X143" s="777"/>
      <c r="Y143" s="534"/>
      <c r="Z143" s="770"/>
      <c r="AA143" s="534"/>
      <c r="AB143" s="534"/>
      <c r="AC143" s="534"/>
      <c r="AD143" s="766"/>
      <c r="AE143" s="766"/>
      <c r="AF143" s="766"/>
      <c r="AG143" s="766"/>
      <c r="AH143" s="766"/>
      <c r="AI143" s="766"/>
      <c r="AJ143" s="769"/>
      <c r="AK143" s="534"/>
      <c r="AL143" s="770"/>
      <c r="AM143" s="534"/>
      <c r="AN143" s="770"/>
      <c r="AO143" s="534"/>
      <c r="AP143" s="770"/>
      <c r="AQ143" s="534"/>
      <c r="AR143" s="770"/>
      <c r="AS143" s="534"/>
      <c r="AT143" s="770"/>
    </row>
    <row r="144" spans="1:46" x14ac:dyDescent="0.2">
      <c r="D144" s="782"/>
      <c r="E144" s="534"/>
      <c r="F144" s="534"/>
      <c r="G144" s="534"/>
      <c r="H144" s="783"/>
      <c r="I144" s="783"/>
      <c r="J144" s="784"/>
      <c r="K144" s="554"/>
      <c r="L144" s="781"/>
      <c r="M144" s="781"/>
      <c r="N144" s="776"/>
      <c r="O144" s="554"/>
      <c r="P144" s="554"/>
    </row>
    <row r="145" spans="4:22" ht="20.100000000000001" customHeight="1" x14ac:dyDescent="0.2">
      <c r="D145" s="782"/>
      <c r="E145" s="1739"/>
      <c r="F145" s="1739"/>
      <c r="G145" s="1739"/>
      <c r="H145" s="763"/>
      <c r="I145" s="763"/>
      <c r="J145" s="786"/>
      <c r="K145" s="762"/>
      <c r="L145" s="781"/>
      <c r="M145" s="781"/>
      <c r="N145" s="765"/>
      <c r="O145" s="762"/>
      <c r="P145" s="787"/>
      <c r="Q145" s="554"/>
      <c r="R145" s="554"/>
      <c r="S145" s="553"/>
      <c r="T145" s="553"/>
      <c r="U145" s="553"/>
      <c r="V145" s="717"/>
    </row>
    <row r="146" spans="4:22" ht="20.100000000000001" customHeight="1" x14ac:dyDescent="0.2">
      <c r="D146" s="782"/>
      <c r="E146" s="1740"/>
      <c r="F146" s="1741"/>
      <c r="G146" s="1741"/>
      <c r="H146" s="740"/>
      <c r="I146" s="740"/>
      <c r="J146" s="788"/>
      <c r="K146" s="554"/>
      <c r="L146" s="781"/>
      <c r="M146" s="781"/>
      <c r="N146" s="789"/>
      <c r="O146" s="746"/>
      <c r="P146" s="746"/>
      <c r="Q146" s="554"/>
      <c r="R146" s="746"/>
      <c r="S146" s="578"/>
      <c r="T146" s="578"/>
      <c r="U146" s="578"/>
      <c r="V146" s="1747"/>
    </row>
    <row r="147" spans="4:22" ht="20.100000000000001" customHeight="1" x14ac:dyDescent="0.2">
      <c r="D147" s="782"/>
      <c r="E147" s="1740"/>
      <c r="F147" s="1748"/>
      <c r="G147" s="1748"/>
      <c r="H147" s="740"/>
      <c r="I147" s="740"/>
      <c r="J147" s="788"/>
      <c r="K147" s="554"/>
      <c r="L147" s="781"/>
      <c r="M147" s="781"/>
      <c r="N147" s="789"/>
      <c r="O147" s="746"/>
      <c r="P147" s="746"/>
      <c r="Q147" s="554"/>
      <c r="R147" s="746"/>
      <c r="S147" s="578"/>
      <c r="T147" s="578"/>
      <c r="U147" s="578"/>
      <c r="V147" s="1739"/>
    </row>
    <row r="148" spans="4:22" ht="20.100000000000001" customHeight="1" x14ac:dyDescent="0.2">
      <c r="D148" s="782"/>
      <c r="E148" s="1740"/>
      <c r="F148" s="1749"/>
      <c r="G148" s="1749"/>
      <c r="H148" s="753"/>
      <c r="I148" s="790"/>
      <c r="J148" s="788"/>
      <c r="K148" s="554"/>
      <c r="L148" s="781"/>
      <c r="M148" s="781"/>
      <c r="N148" s="789"/>
      <c r="O148" s="746"/>
      <c r="P148" s="746"/>
      <c r="Q148" s="554"/>
      <c r="R148" s="746"/>
      <c r="S148" s="578"/>
      <c r="T148" s="578"/>
      <c r="U148" s="578"/>
      <c r="V148" s="1747"/>
    </row>
    <row r="149" spans="4:22" ht="20.100000000000001" customHeight="1" x14ac:dyDescent="0.2">
      <c r="D149" s="782"/>
      <c r="E149" s="1740"/>
      <c r="F149" s="1749"/>
      <c r="G149" s="1749"/>
      <c r="H149" s="753"/>
      <c r="I149" s="790"/>
      <c r="J149" s="788"/>
      <c r="K149" s="554"/>
      <c r="L149" s="781"/>
      <c r="M149" s="781"/>
      <c r="N149" s="789"/>
      <c r="O149" s="746"/>
      <c r="P149" s="746"/>
      <c r="Q149" s="554"/>
      <c r="R149" s="746"/>
      <c r="S149" s="578"/>
      <c r="T149" s="578"/>
      <c r="U149" s="578"/>
      <c r="V149" s="1739"/>
    </row>
    <row r="150" spans="4:22" ht="20.100000000000001" customHeight="1" x14ac:dyDescent="0.2">
      <c r="D150" s="782"/>
      <c r="E150" s="1740"/>
      <c r="F150" s="1741"/>
      <c r="G150" s="1741"/>
      <c r="H150" s="753"/>
      <c r="I150" s="790"/>
      <c r="J150" s="788"/>
      <c r="K150" s="554"/>
      <c r="L150" s="781"/>
      <c r="M150" s="781"/>
      <c r="N150" s="789"/>
      <c r="O150" s="746"/>
      <c r="P150" s="746"/>
      <c r="Q150" s="554"/>
      <c r="R150" s="746"/>
      <c r="S150" s="578"/>
      <c r="T150" s="578"/>
      <c r="U150" s="578"/>
      <c r="V150" s="1739"/>
    </row>
    <row r="151" spans="4:22" ht="20.100000000000001" customHeight="1" x14ac:dyDescent="0.2">
      <c r="D151" s="782"/>
      <c r="E151" s="1740"/>
      <c r="F151" s="1748"/>
      <c r="G151" s="1748"/>
      <c r="H151" s="753"/>
      <c r="I151" s="790"/>
      <c r="J151" s="788"/>
      <c r="K151" s="554"/>
      <c r="L151" s="781"/>
      <c r="M151" s="781"/>
      <c r="N151" s="789"/>
      <c r="O151" s="746"/>
      <c r="P151" s="746"/>
      <c r="Q151" s="554"/>
      <c r="R151" s="746"/>
      <c r="S151" s="578"/>
      <c r="T151" s="578"/>
      <c r="U151" s="578"/>
      <c r="V151" s="1739"/>
    </row>
    <row r="152" spans="4:22" ht="20.100000000000001" customHeight="1" x14ac:dyDescent="0.2">
      <c r="D152" s="782"/>
      <c r="E152" s="1740"/>
      <c r="F152" s="1750"/>
      <c r="G152" s="1750"/>
      <c r="H152" s="753"/>
      <c r="I152" s="790"/>
      <c r="J152" s="788"/>
      <c r="K152" s="554"/>
      <c r="L152" s="781"/>
      <c r="M152" s="781"/>
      <c r="N152" s="789"/>
      <c r="O152" s="746"/>
      <c r="P152" s="746"/>
      <c r="Q152" s="554"/>
      <c r="R152" s="746"/>
      <c r="S152" s="578"/>
      <c r="T152" s="578"/>
      <c r="U152" s="578"/>
      <c r="V152" s="746"/>
    </row>
    <row r="153" spans="4:22" x14ac:dyDescent="0.2">
      <c r="D153" s="782"/>
      <c r="E153" s="1739"/>
      <c r="F153" s="1739"/>
      <c r="G153" s="1739"/>
      <c r="H153" s="753"/>
      <c r="I153" s="790"/>
      <c r="J153" s="791"/>
      <c r="K153" s="746"/>
      <c r="L153" s="781"/>
      <c r="M153" s="781"/>
      <c r="N153" s="789"/>
      <c r="O153" s="746"/>
      <c r="P153" s="746"/>
      <c r="Q153" s="554"/>
      <c r="R153" s="554"/>
      <c r="S153" s="553"/>
      <c r="T153" s="553"/>
      <c r="U153" s="553"/>
      <c r="V153" s="534"/>
    </row>
    <row r="154" spans="4:22" x14ac:dyDescent="0.2">
      <c r="D154" s="782"/>
      <c r="E154" s="534"/>
      <c r="F154" s="534"/>
      <c r="G154" s="766"/>
      <c r="H154" s="792"/>
      <c r="I154" s="793"/>
      <c r="J154" s="784"/>
      <c r="K154" s="554"/>
      <c r="L154" s="781"/>
      <c r="M154" s="781"/>
      <c r="N154" s="776"/>
      <c r="O154" s="554"/>
      <c r="P154" s="554"/>
    </row>
    <row r="155" spans="4:22" x14ac:dyDescent="0.2">
      <c r="D155" s="782"/>
      <c r="E155" s="534"/>
      <c r="F155" s="534"/>
      <c r="G155" s="766"/>
      <c r="H155" s="792"/>
      <c r="I155" s="793"/>
      <c r="J155" s="784"/>
      <c r="K155" s="554"/>
      <c r="L155" s="781"/>
      <c r="M155" s="781"/>
      <c r="N155" s="776"/>
      <c r="O155" s="554"/>
      <c r="P155" s="554"/>
    </row>
    <row r="156" spans="4:22" x14ac:dyDescent="0.2">
      <c r="D156" s="782"/>
      <c r="E156" s="534"/>
      <c r="F156" s="534"/>
      <c r="G156" s="766"/>
      <c r="H156" s="792"/>
      <c r="I156" s="793"/>
      <c r="J156" s="784"/>
      <c r="K156" s="554"/>
      <c r="L156" s="781"/>
      <c r="M156" s="781"/>
      <c r="N156" s="776"/>
      <c r="O156" s="554"/>
      <c r="P156" s="554"/>
    </row>
    <row r="157" spans="4:22" x14ac:dyDescent="0.2">
      <c r="D157" s="782"/>
      <c r="E157" s="534"/>
      <c r="F157" s="534"/>
      <c r="G157" s="766"/>
      <c r="H157" s="792"/>
      <c r="I157" s="793"/>
      <c r="J157" s="784"/>
      <c r="K157" s="554"/>
      <c r="L157" s="781"/>
      <c r="M157" s="781"/>
      <c r="N157" s="776"/>
      <c r="O157" s="554"/>
      <c r="P157" s="554"/>
    </row>
    <row r="158" spans="4:22" x14ac:dyDescent="0.2">
      <c r="D158" s="782"/>
      <c r="E158" s="534"/>
      <c r="F158" s="534"/>
      <c r="G158" s="766"/>
      <c r="H158" s="792"/>
      <c r="I158" s="793"/>
      <c r="J158" s="784"/>
      <c r="K158" s="554"/>
      <c r="L158" s="781"/>
      <c r="M158" s="781"/>
      <c r="N158" s="776"/>
      <c r="O158" s="554"/>
      <c r="P158" s="554"/>
    </row>
    <row r="159" spans="4:22" x14ac:dyDescent="0.2">
      <c r="D159" s="782"/>
      <c r="E159" s="534"/>
      <c r="F159" s="534"/>
      <c r="G159" s="766"/>
      <c r="H159" s="792"/>
      <c r="I159" s="793"/>
      <c r="J159" s="784"/>
      <c r="K159" s="554"/>
      <c r="L159" s="781"/>
      <c r="M159" s="781"/>
      <c r="N159" s="776"/>
      <c r="O159" s="554"/>
      <c r="P159" s="554"/>
    </row>
    <row r="160" spans="4:22" x14ac:dyDescent="0.2">
      <c r="L160" s="781"/>
      <c r="M160" s="781"/>
      <c r="N160" s="776"/>
      <c r="O160" s="554"/>
      <c r="P160" s="554"/>
    </row>
    <row r="161" spans="12:16" x14ac:dyDescent="0.2">
      <c r="L161" s="781"/>
      <c r="M161" s="781"/>
      <c r="N161" s="776"/>
      <c r="O161" s="554"/>
      <c r="P161" s="554"/>
    </row>
    <row r="162" spans="12:16" x14ac:dyDescent="0.2">
      <c r="L162" s="781"/>
      <c r="M162" s="781"/>
      <c r="N162" s="776"/>
      <c r="O162" s="554"/>
      <c r="P162" s="554"/>
    </row>
    <row r="163" spans="12:16" x14ac:dyDescent="0.2">
      <c r="L163" s="781"/>
      <c r="M163" s="781"/>
      <c r="N163" s="776"/>
      <c r="O163" s="554"/>
      <c r="P163" s="554"/>
    </row>
    <row r="164" spans="12:16" x14ac:dyDescent="0.2">
      <c r="L164" s="781"/>
      <c r="M164" s="794"/>
      <c r="N164" s="776"/>
      <c r="O164" s="554"/>
      <c r="P164" s="554"/>
    </row>
    <row r="165" spans="12:16" x14ac:dyDescent="0.2">
      <c r="L165" s="781"/>
      <c r="M165" s="781"/>
      <c r="N165" s="776"/>
      <c r="O165" s="554"/>
      <c r="P165" s="554"/>
    </row>
    <row r="166" spans="12:16" x14ac:dyDescent="0.2">
      <c r="L166" s="794"/>
      <c r="M166" s="794"/>
      <c r="N166" s="776"/>
      <c r="O166" s="554"/>
      <c r="P166" s="554"/>
    </row>
    <row r="167" spans="12:16" x14ac:dyDescent="0.2">
      <c r="L167" s="781"/>
      <c r="M167" s="781"/>
      <c r="N167" s="776"/>
      <c r="O167" s="554"/>
      <c r="P167" s="554"/>
    </row>
    <row r="168" spans="12:16" x14ac:dyDescent="0.2">
      <c r="L168" s="781"/>
      <c r="M168" s="781"/>
      <c r="N168" s="776"/>
      <c r="O168" s="554"/>
      <c r="P168" s="554"/>
    </row>
    <row r="169" spans="12:16" x14ac:dyDescent="0.2">
      <c r="L169" s="781"/>
      <c r="M169" s="781"/>
      <c r="N169" s="776"/>
      <c r="O169" s="554"/>
      <c r="P169" s="554"/>
    </row>
    <row r="170" spans="12:16" x14ac:dyDescent="0.2">
      <c r="L170" s="781"/>
      <c r="M170" s="781"/>
      <c r="N170" s="776"/>
      <c r="O170" s="554"/>
      <c r="P170" s="554"/>
    </row>
    <row r="171" spans="12:16" x14ac:dyDescent="0.2">
      <c r="L171" s="781"/>
      <c r="M171" s="781"/>
      <c r="N171" s="776"/>
      <c r="O171" s="554"/>
      <c r="P171" s="554"/>
    </row>
    <row r="172" spans="12:16" x14ac:dyDescent="0.2">
      <c r="L172" s="781"/>
      <c r="M172" s="781"/>
      <c r="N172" s="776"/>
      <c r="O172" s="554"/>
      <c r="P172" s="554"/>
    </row>
    <row r="173" spans="12:16" x14ac:dyDescent="0.2">
      <c r="L173" s="781"/>
      <c r="M173" s="781"/>
      <c r="N173" s="776"/>
      <c r="O173" s="554"/>
      <c r="P173" s="554"/>
    </row>
    <row r="174" spans="12:16" x14ac:dyDescent="0.2">
      <c r="L174" s="781"/>
      <c r="M174" s="781"/>
      <c r="N174" s="776"/>
      <c r="O174" s="554"/>
      <c r="P174" s="554"/>
    </row>
    <row r="175" spans="12:16" x14ac:dyDescent="0.2">
      <c r="L175" s="781"/>
      <c r="M175" s="781"/>
      <c r="N175" s="776"/>
      <c r="O175" s="554"/>
      <c r="P175" s="554"/>
    </row>
    <row r="176" spans="12:16" x14ac:dyDescent="0.2">
      <c r="L176" s="781"/>
      <c r="M176" s="781"/>
      <c r="N176" s="776"/>
      <c r="O176" s="554"/>
      <c r="P176" s="554"/>
    </row>
    <row r="177" spans="12:16" x14ac:dyDescent="0.2">
      <c r="L177" s="781"/>
      <c r="M177" s="781"/>
      <c r="N177" s="776"/>
      <c r="O177" s="554"/>
      <c r="P177" s="554"/>
    </row>
    <row r="178" spans="12:16" x14ac:dyDescent="0.2">
      <c r="L178" s="781"/>
      <c r="M178" s="781"/>
      <c r="N178" s="776"/>
      <c r="O178" s="554"/>
      <c r="P178" s="554"/>
    </row>
    <row r="179" spans="12:16" x14ac:dyDescent="0.2">
      <c r="L179" s="781"/>
      <c r="M179" s="781"/>
      <c r="N179" s="776"/>
      <c r="O179" s="554"/>
      <c r="P179" s="554"/>
    </row>
    <row r="180" spans="12:16" x14ac:dyDescent="0.2">
      <c r="L180" s="781"/>
      <c r="M180" s="781"/>
      <c r="N180" s="776"/>
      <c r="O180" s="554"/>
      <c r="P180" s="554"/>
    </row>
    <row r="181" spans="12:16" x14ac:dyDescent="0.2">
      <c r="L181" s="781"/>
      <c r="M181" s="781"/>
      <c r="N181" s="776"/>
      <c r="O181" s="554"/>
      <c r="P181" s="554"/>
    </row>
    <row r="182" spans="12:16" x14ac:dyDescent="0.2">
      <c r="L182" s="781"/>
      <c r="M182" s="781"/>
      <c r="N182" s="776"/>
      <c r="O182" s="554"/>
      <c r="P182" s="554"/>
    </row>
    <row r="183" spans="12:16" x14ac:dyDescent="0.2">
      <c r="L183" s="781"/>
      <c r="M183" s="781"/>
      <c r="N183" s="776"/>
      <c r="O183" s="554"/>
      <c r="P183" s="554"/>
    </row>
    <row r="184" spans="12:16" x14ac:dyDescent="0.2">
      <c r="L184" s="781"/>
      <c r="M184" s="781"/>
      <c r="N184" s="776"/>
      <c r="O184" s="554"/>
      <c r="P184" s="554"/>
    </row>
    <row r="185" spans="12:16" x14ac:dyDescent="0.2">
      <c r="L185" s="781"/>
      <c r="M185" s="781"/>
      <c r="N185" s="776"/>
      <c r="O185" s="554"/>
      <c r="P185" s="554"/>
    </row>
    <row r="186" spans="12:16" x14ac:dyDescent="0.2">
      <c r="L186" s="781"/>
      <c r="M186" s="781"/>
      <c r="N186" s="776"/>
      <c r="O186" s="554"/>
      <c r="P186" s="554"/>
    </row>
    <row r="187" spans="12:16" x14ac:dyDescent="0.2">
      <c r="L187" s="781"/>
      <c r="M187" s="781"/>
      <c r="N187" s="776"/>
      <c r="O187" s="554"/>
      <c r="P187" s="554"/>
    </row>
    <row r="188" spans="12:16" x14ac:dyDescent="0.2">
      <c r="L188" s="781"/>
      <c r="M188" s="781"/>
      <c r="N188" s="776"/>
      <c r="O188" s="554"/>
      <c r="P188" s="554"/>
    </row>
    <row r="189" spans="12:16" x14ac:dyDescent="0.2">
      <c r="L189" s="781"/>
      <c r="M189" s="781"/>
      <c r="N189" s="776"/>
      <c r="O189" s="554"/>
      <c r="P189" s="554"/>
    </row>
    <row r="190" spans="12:16" x14ac:dyDescent="0.2">
      <c r="L190" s="781"/>
      <c r="M190" s="781"/>
      <c r="N190" s="776"/>
      <c r="O190" s="554"/>
      <c r="P190" s="554"/>
    </row>
    <row r="191" spans="12:16" x14ac:dyDescent="0.2">
      <c r="L191" s="781"/>
      <c r="M191" s="781"/>
      <c r="N191" s="776"/>
      <c r="O191" s="554"/>
      <c r="P191" s="554"/>
    </row>
    <row r="192" spans="12:16" x14ac:dyDescent="0.2">
      <c r="L192" s="781"/>
      <c r="M192" s="781"/>
      <c r="N192" s="776"/>
      <c r="O192" s="554"/>
      <c r="P192" s="554"/>
    </row>
    <row r="193" spans="12:16" x14ac:dyDescent="0.2">
      <c r="L193" s="781"/>
      <c r="M193" s="781"/>
      <c r="N193" s="776"/>
      <c r="O193" s="554"/>
      <c r="P193" s="554"/>
    </row>
    <row r="194" spans="12:16" x14ac:dyDescent="0.2">
      <c r="L194" s="781"/>
      <c r="M194" s="781"/>
      <c r="N194" s="776"/>
      <c r="O194" s="554"/>
      <c r="P194" s="554"/>
    </row>
    <row r="195" spans="12:16" x14ac:dyDescent="0.2">
      <c r="L195" s="781"/>
      <c r="M195" s="781"/>
      <c r="N195" s="776"/>
      <c r="O195" s="554"/>
      <c r="P195" s="554"/>
    </row>
    <row r="196" spans="12:16" x14ac:dyDescent="0.2">
      <c r="L196" s="781"/>
      <c r="M196" s="781"/>
      <c r="N196" s="776"/>
      <c r="O196" s="554"/>
      <c r="P196" s="554"/>
    </row>
    <row r="197" spans="12:16" x14ac:dyDescent="0.2">
      <c r="L197" s="781"/>
      <c r="M197" s="781"/>
      <c r="N197" s="776"/>
      <c r="O197" s="554"/>
      <c r="P197" s="554"/>
    </row>
    <row r="198" spans="12:16" x14ac:dyDescent="0.2">
      <c r="L198" s="781"/>
      <c r="M198" s="781"/>
      <c r="N198" s="776"/>
      <c r="O198" s="554"/>
      <c r="P198" s="554"/>
    </row>
    <row r="199" spans="12:16" x14ac:dyDescent="0.2">
      <c r="L199" s="781"/>
      <c r="M199" s="781"/>
      <c r="N199" s="776"/>
      <c r="O199" s="554"/>
      <c r="P199" s="554"/>
    </row>
    <row r="200" spans="12:16" x14ac:dyDescent="0.2">
      <c r="L200" s="781"/>
      <c r="M200" s="781"/>
      <c r="N200" s="776"/>
      <c r="O200" s="554"/>
      <c r="P200" s="554"/>
    </row>
    <row r="201" spans="12:16" x14ac:dyDescent="0.2">
      <c r="L201" s="781"/>
      <c r="M201" s="781"/>
      <c r="N201" s="776"/>
      <c r="O201" s="554"/>
      <c r="P201" s="554"/>
    </row>
    <row r="202" spans="12:16" x14ac:dyDescent="0.2">
      <c r="L202" s="781"/>
      <c r="M202" s="781"/>
      <c r="N202" s="776"/>
      <c r="O202" s="554"/>
      <c r="P202" s="554"/>
    </row>
    <row r="203" spans="12:16" x14ac:dyDescent="0.2">
      <c r="L203" s="781"/>
      <c r="M203" s="781"/>
      <c r="N203" s="776"/>
      <c r="O203" s="554"/>
      <c r="P203" s="554"/>
    </row>
    <row r="204" spans="12:16" x14ac:dyDescent="0.2">
      <c r="L204" s="781"/>
      <c r="M204" s="781"/>
      <c r="N204" s="776"/>
      <c r="O204" s="554"/>
      <c r="P204" s="554"/>
    </row>
    <row r="205" spans="12:16" x14ac:dyDescent="0.2">
      <c r="L205" s="781"/>
      <c r="M205" s="781"/>
      <c r="N205" s="776"/>
      <c r="O205" s="554"/>
      <c r="P205" s="554"/>
    </row>
    <row r="206" spans="12:16" x14ac:dyDescent="0.2">
      <c r="L206" s="781"/>
      <c r="M206" s="781"/>
      <c r="N206" s="776"/>
      <c r="O206" s="554"/>
      <c r="P206" s="554"/>
    </row>
    <row r="207" spans="12:16" x14ac:dyDescent="0.2">
      <c r="L207" s="781"/>
      <c r="M207" s="781"/>
      <c r="N207" s="776"/>
      <c r="O207" s="554"/>
      <c r="P207" s="554"/>
    </row>
    <row r="208" spans="12:16" x14ac:dyDescent="0.2">
      <c r="L208" s="781"/>
      <c r="M208" s="781"/>
      <c r="N208" s="776"/>
      <c r="O208" s="554"/>
      <c r="P208" s="554"/>
    </row>
    <row r="209" spans="12:16" x14ac:dyDescent="0.2">
      <c r="L209" s="781"/>
      <c r="M209" s="781"/>
      <c r="N209" s="776"/>
      <c r="O209" s="554"/>
      <c r="P209" s="554"/>
    </row>
    <row r="210" spans="12:16" x14ac:dyDescent="0.2">
      <c r="L210" s="781"/>
      <c r="M210" s="781"/>
      <c r="N210" s="776"/>
      <c r="O210" s="554"/>
      <c r="P210" s="554"/>
    </row>
    <row r="211" spans="12:16" x14ac:dyDescent="0.2">
      <c r="L211" s="781"/>
      <c r="M211" s="781"/>
      <c r="N211" s="776"/>
      <c r="O211" s="554"/>
      <c r="P211" s="554"/>
    </row>
    <row r="212" spans="12:16" x14ac:dyDescent="0.2">
      <c r="L212" s="781"/>
      <c r="M212" s="781"/>
      <c r="N212" s="776"/>
      <c r="O212" s="554"/>
      <c r="P212" s="554"/>
    </row>
    <row r="213" spans="12:16" x14ac:dyDescent="0.2">
      <c r="L213" s="781"/>
      <c r="M213" s="781"/>
      <c r="N213" s="776"/>
      <c r="O213" s="554"/>
      <c r="P213" s="554"/>
    </row>
    <row r="214" spans="12:16" x14ac:dyDescent="0.2">
      <c r="L214" s="781"/>
      <c r="M214" s="781"/>
      <c r="N214" s="776"/>
      <c r="O214" s="554"/>
      <c r="P214" s="554"/>
    </row>
    <row r="215" spans="12:16" x14ac:dyDescent="0.2">
      <c r="L215" s="781"/>
      <c r="M215" s="781"/>
      <c r="N215" s="776"/>
      <c r="O215" s="554"/>
      <c r="P215" s="554"/>
    </row>
    <row r="216" spans="12:16" x14ac:dyDescent="0.2">
      <c r="L216" s="781"/>
      <c r="M216" s="781"/>
      <c r="N216" s="776"/>
      <c r="O216" s="554"/>
      <c r="P216" s="554"/>
    </row>
    <row r="217" spans="12:16" x14ac:dyDescent="0.2">
      <c r="L217" s="781"/>
      <c r="M217" s="781"/>
      <c r="N217" s="776"/>
      <c r="O217" s="554"/>
      <c r="P217" s="554"/>
    </row>
    <row r="218" spans="12:16" x14ac:dyDescent="0.2">
      <c r="L218" s="781"/>
      <c r="M218" s="781"/>
      <c r="N218" s="776"/>
      <c r="O218" s="554"/>
      <c r="P218" s="554"/>
    </row>
    <row r="219" spans="12:16" x14ac:dyDescent="0.2">
      <c r="L219" s="781"/>
      <c r="M219" s="781"/>
      <c r="N219" s="776"/>
      <c r="O219" s="554"/>
      <c r="P219" s="554"/>
    </row>
    <row r="220" spans="12:16" x14ac:dyDescent="0.2">
      <c r="L220" s="781"/>
      <c r="M220" s="781"/>
      <c r="N220" s="776"/>
      <c r="O220" s="554"/>
      <c r="P220" s="554"/>
    </row>
    <row r="221" spans="12:16" x14ac:dyDescent="0.2">
      <c r="L221" s="781"/>
      <c r="M221" s="781"/>
      <c r="N221" s="776"/>
      <c r="O221" s="554"/>
      <c r="P221" s="554"/>
    </row>
    <row r="222" spans="12:16" x14ac:dyDescent="0.2">
      <c r="L222" s="781"/>
      <c r="M222" s="781"/>
      <c r="N222" s="776"/>
      <c r="O222" s="554"/>
      <c r="P222" s="554"/>
    </row>
    <row r="223" spans="12:16" x14ac:dyDescent="0.2">
      <c r="L223" s="781"/>
      <c r="M223" s="781"/>
      <c r="N223" s="776"/>
      <c r="O223" s="554"/>
      <c r="P223" s="554"/>
    </row>
    <row r="224" spans="12:16" x14ac:dyDescent="0.2">
      <c r="L224" s="781"/>
      <c r="M224" s="781"/>
      <c r="N224" s="776"/>
      <c r="O224" s="554"/>
      <c r="P224" s="554"/>
    </row>
    <row r="225" spans="12:16" x14ac:dyDescent="0.2">
      <c r="L225" s="781"/>
      <c r="M225" s="781"/>
      <c r="N225" s="776"/>
      <c r="O225" s="554"/>
      <c r="P225" s="554"/>
    </row>
    <row r="226" spans="12:16" x14ac:dyDescent="0.2">
      <c r="L226" s="781"/>
      <c r="M226" s="781"/>
      <c r="N226" s="776"/>
      <c r="O226" s="554"/>
      <c r="P226" s="554"/>
    </row>
    <row r="227" spans="12:16" x14ac:dyDescent="0.2">
      <c r="L227" s="781"/>
      <c r="M227" s="781"/>
      <c r="N227" s="776"/>
      <c r="O227" s="554"/>
      <c r="P227" s="554"/>
    </row>
    <row r="228" spans="12:16" x14ac:dyDescent="0.2">
      <c r="L228" s="781"/>
      <c r="M228" s="781"/>
      <c r="N228" s="776"/>
      <c r="O228" s="554"/>
      <c r="P228" s="554"/>
    </row>
    <row r="229" spans="12:16" x14ac:dyDescent="0.2">
      <c r="L229" s="781"/>
      <c r="M229" s="781"/>
      <c r="N229" s="776"/>
      <c r="O229" s="554"/>
      <c r="P229" s="554"/>
    </row>
    <row r="230" spans="12:16" x14ac:dyDescent="0.2">
      <c r="L230" s="781"/>
      <c r="M230" s="781"/>
      <c r="N230" s="776"/>
      <c r="O230" s="554"/>
      <c r="P230" s="554"/>
    </row>
    <row r="231" spans="12:16" x14ac:dyDescent="0.2">
      <c r="L231" s="781"/>
      <c r="M231" s="781"/>
      <c r="N231" s="776"/>
      <c r="O231" s="554"/>
      <c r="P231" s="554"/>
    </row>
    <row r="232" spans="12:16" x14ac:dyDescent="0.2">
      <c r="L232" s="781"/>
      <c r="M232" s="781"/>
      <c r="N232" s="776"/>
      <c r="O232" s="554"/>
      <c r="P232" s="554"/>
    </row>
    <row r="233" spans="12:16" x14ac:dyDescent="0.2">
      <c r="L233" s="781"/>
      <c r="M233" s="781"/>
      <c r="N233" s="776"/>
      <c r="O233" s="554"/>
      <c r="P233" s="554"/>
    </row>
    <row r="234" spans="12:16" x14ac:dyDescent="0.2">
      <c r="L234" s="781"/>
      <c r="M234" s="781"/>
      <c r="N234" s="776"/>
      <c r="O234" s="554"/>
      <c r="P234" s="554"/>
    </row>
    <row r="235" spans="12:16" x14ac:dyDescent="0.2">
      <c r="L235" s="781"/>
      <c r="M235" s="781"/>
      <c r="N235" s="776"/>
      <c r="O235" s="554"/>
      <c r="P235" s="554"/>
    </row>
    <row r="236" spans="12:16" x14ac:dyDescent="0.2">
      <c r="L236" s="781"/>
      <c r="M236" s="781"/>
      <c r="N236" s="776"/>
      <c r="O236" s="554"/>
      <c r="P236" s="554"/>
    </row>
    <row r="237" spans="12:16" x14ac:dyDescent="0.2">
      <c r="L237" s="781"/>
      <c r="M237" s="781"/>
      <c r="N237" s="776"/>
      <c r="O237" s="554"/>
      <c r="P237" s="554"/>
    </row>
    <row r="238" spans="12:16" x14ac:dyDescent="0.2">
      <c r="L238" s="781"/>
      <c r="M238" s="781"/>
      <c r="N238" s="776"/>
      <c r="O238" s="554"/>
      <c r="P238" s="554"/>
    </row>
    <row r="239" spans="12:16" x14ac:dyDescent="0.2">
      <c r="L239" s="781"/>
      <c r="M239" s="781"/>
      <c r="N239" s="776"/>
      <c r="O239" s="554"/>
      <c r="P239" s="554"/>
    </row>
    <row r="240" spans="12:16" x14ac:dyDescent="0.2">
      <c r="L240" s="781"/>
      <c r="M240" s="781"/>
      <c r="N240" s="776"/>
      <c r="O240" s="554"/>
      <c r="P240" s="554"/>
    </row>
    <row r="241" spans="12:16" x14ac:dyDescent="0.2">
      <c r="L241" s="781"/>
      <c r="M241" s="781"/>
      <c r="N241" s="776"/>
      <c r="O241" s="554"/>
      <c r="P241" s="554"/>
    </row>
    <row r="242" spans="12:16" x14ac:dyDescent="0.2">
      <c r="L242" s="781"/>
      <c r="M242" s="781"/>
      <c r="N242" s="776"/>
      <c r="O242" s="554"/>
      <c r="P242" s="554"/>
    </row>
    <row r="243" spans="12:16" x14ac:dyDescent="0.2">
      <c r="L243" s="781"/>
      <c r="M243" s="781"/>
      <c r="N243" s="776"/>
      <c r="O243" s="554"/>
      <c r="P243" s="554"/>
    </row>
    <row r="244" spans="12:16" x14ac:dyDescent="0.2">
      <c r="L244" s="781"/>
      <c r="M244" s="781"/>
      <c r="N244" s="776"/>
      <c r="O244" s="554"/>
      <c r="P244" s="554"/>
    </row>
    <row r="245" spans="12:16" x14ac:dyDescent="0.2">
      <c r="L245" s="781"/>
      <c r="M245" s="781"/>
      <c r="N245" s="776"/>
      <c r="O245" s="554"/>
      <c r="P245" s="554"/>
    </row>
    <row r="246" spans="12:16" x14ac:dyDescent="0.2">
      <c r="L246" s="781"/>
      <c r="M246" s="781"/>
      <c r="N246" s="776"/>
      <c r="O246" s="554"/>
      <c r="P246" s="554"/>
    </row>
    <row r="247" spans="12:16" x14ac:dyDescent="0.2">
      <c r="L247" s="781"/>
      <c r="M247" s="781"/>
      <c r="N247" s="776"/>
      <c r="O247" s="554"/>
      <c r="P247" s="554"/>
    </row>
    <row r="248" spans="12:16" x14ac:dyDescent="0.2">
      <c r="L248" s="781"/>
      <c r="M248" s="781"/>
      <c r="N248" s="776"/>
      <c r="O248" s="554"/>
      <c r="P248" s="554"/>
    </row>
    <row r="249" spans="12:16" x14ac:dyDescent="0.2">
      <c r="L249" s="781"/>
      <c r="M249" s="781"/>
      <c r="N249" s="776"/>
      <c r="O249" s="554"/>
      <c r="P249" s="554"/>
    </row>
    <row r="250" spans="12:16" x14ac:dyDescent="0.2">
      <c r="L250" s="781"/>
      <c r="M250" s="781"/>
      <c r="N250" s="776"/>
      <c r="O250" s="554"/>
      <c r="P250" s="554"/>
    </row>
    <row r="251" spans="12:16" x14ac:dyDescent="0.2">
      <c r="L251" s="781"/>
      <c r="M251" s="781"/>
      <c r="N251" s="776"/>
      <c r="O251" s="554"/>
      <c r="P251" s="554"/>
    </row>
    <row r="252" spans="12:16" x14ac:dyDescent="0.2">
      <c r="L252" s="781"/>
      <c r="M252" s="781"/>
      <c r="N252" s="776"/>
      <c r="O252" s="554"/>
      <c r="P252" s="554"/>
    </row>
    <row r="253" spans="12:16" x14ac:dyDescent="0.2">
      <c r="L253" s="781"/>
      <c r="M253" s="781"/>
      <c r="N253" s="776"/>
      <c r="O253" s="554"/>
      <c r="P253" s="554"/>
    </row>
    <row r="254" spans="12:16" x14ac:dyDescent="0.2">
      <c r="L254" s="781"/>
      <c r="M254" s="781"/>
      <c r="N254" s="776"/>
      <c r="O254" s="554"/>
      <c r="P254" s="554"/>
    </row>
    <row r="255" spans="12:16" x14ac:dyDescent="0.2">
      <c r="L255" s="554"/>
      <c r="M255" s="554"/>
      <c r="N255" s="776"/>
      <c r="O255" s="554"/>
      <c r="P255" s="554"/>
    </row>
    <row r="256" spans="12:16" x14ac:dyDescent="0.2">
      <c r="L256" s="554"/>
      <c r="M256" s="554"/>
      <c r="N256" s="776"/>
      <c r="O256" s="554"/>
      <c r="P256" s="554"/>
    </row>
    <row r="257" spans="12:16" x14ac:dyDescent="0.2">
      <c r="L257" s="554"/>
      <c r="M257" s="554"/>
      <c r="N257" s="776"/>
      <c r="O257" s="554"/>
      <c r="P257" s="554"/>
    </row>
    <row r="258" spans="12:16" x14ac:dyDescent="0.2">
      <c r="L258" s="554"/>
      <c r="M258" s="554"/>
      <c r="N258" s="776"/>
      <c r="O258" s="554"/>
      <c r="P258" s="554"/>
    </row>
    <row r="259" spans="12:16" x14ac:dyDescent="0.2">
      <c r="L259" s="554"/>
      <c r="M259" s="554"/>
      <c r="N259" s="776"/>
      <c r="O259" s="554"/>
      <c r="P259" s="554"/>
    </row>
    <row r="260" spans="12:16" x14ac:dyDescent="0.2">
      <c r="L260" s="554"/>
      <c r="M260" s="554"/>
      <c r="N260" s="776"/>
      <c r="O260" s="554"/>
      <c r="P260" s="554"/>
    </row>
    <row r="261" spans="12:16" x14ac:dyDescent="0.2">
      <c r="L261" s="554"/>
      <c r="M261" s="554"/>
      <c r="N261" s="776"/>
      <c r="O261" s="554"/>
      <c r="P261" s="554"/>
    </row>
    <row r="262" spans="12:16" x14ac:dyDescent="0.2">
      <c r="L262" s="554"/>
      <c r="M262" s="554"/>
      <c r="N262" s="776"/>
      <c r="O262" s="554"/>
      <c r="P262" s="554"/>
    </row>
  </sheetData>
  <mergeCells count="170">
    <mergeCell ref="E153:G153"/>
    <mergeCell ref="V146:V147"/>
    <mergeCell ref="F147:G147"/>
    <mergeCell ref="E148:E152"/>
    <mergeCell ref="F148:G148"/>
    <mergeCell ref="V148:V151"/>
    <mergeCell ref="F149:G149"/>
    <mergeCell ref="F150:G150"/>
    <mergeCell ref="F151:G151"/>
    <mergeCell ref="F152:G152"/>
    <mergeCell ref="A139:D139"/>
    <mergeCell ref="E139:F139"/>
    <mergeCell ref="E140:F140"/>
    <mergeCell ref="P140:Q140"/>
    <mergeCell ref="E145:G145"/>
    <mergeCell ref="E146:E147"/>
    <mergeCell ref="F146:G146"/>
    <mergeCell ref="A136:D136"/>
    <mergeCell ref="E136:F136"/>
    <mergeCell ref="A137:D137"/>
    <mergeCell ref="E137:F137"/>
    <mergeCell ref="A138:D138"/>
    <mergeCell ref="E138:F138"/>
    <mergeCell ref="A133:D133"/>
    <mergeCell ref="E133:F133"/>
    <mergeCell ref="X133:X134"/>
    <mergeCell ref="A134:D134"/>
    <mergeCell ref="E134:F134"/>
    <mergeCell ref="A135:D135"/>
    <mergeCell ref="E135:F135"/>
    <mergeCell ref="D125:D126"/>
    <mergeCell ref="X125:X126"/>
    <mergeCell ref="D127:D128"/>
    <mergeCell ref="X127:X128"/>
    <mergeCell ref="A131:J131"/>
    <mergeCell ref="A132:D132"/>
    <mergeCell ref="E132:F132"/>
    <mergeCell ref="D119:D120"/>
    <mergeCell ref="X119:X120"/>
    <mergeCell ref="D121:D122"/>
    <mergeCell ref="X121:X122"/>
    <mergeCell ref="D123:D124"/>
    <mergeCell ref="X123:X124"/>
    <mergeCell ref="D113:D114"/>
    <mergeCell ref="X113:X114"/>
    <mergeCell ref="D115:D116"/>
    <mergeCell ref="X115:X116"/>
    <mergeCell ref="D117:D118"/>
    <mergeCell ref="X117:X118"/>
    <mergeCell ref="D100:D101"/>
    <mergeCell ref="X100:X101"/>
    <mergeCell ref="D109:D110"/>
    <mergeCell ref="X109:X110"/>
    <mergeCell ref="D111:D112"/>
    <mergeCell ref="X111:X112"/>
    <mergeCell ref="D90:D91"/>
    <mergeCell ref="X90:X91"/>
    <mergeCell ref="D94:D95"/>
    <mergeCell ref="X94:X95"/>
    <mergeCell ref="D96:D97"/>
    <mergeCell ref="X96:X97"/>
    <mergeCell ref="D84:D85"/>
    <mergeCell ref="X84:X85"/>
    <mergeCell ref="D86:D87"/>
    <mergeCell ref="X86:X87"/>
    <mergeCell ref="D88:D89"/>
    <mergeCell ref="X88:X89"/>
    <mergeCell ref="D78:D79"/>
    <mergeCell ref="X78:X79"/>
    <mergeCell ref="D80:D81"/>
    <mergeCell ref="X80:X81"/>
    <mergeCell ref="D82:D83"/>
    <mergeCell ref="X82:X83"/>
    <mergeCell ref="D71:D72"/>
    <mergeCell ref="X71:X72"/>
    <mergeCell ref="D73:D74"/>
    <mergeCell ref="X73:X74"/>
    <mergeCell ref="D76:D77"/>
    <mergeCell ref="X76:X77"/>
    <mergeCell ref="D64:D65"/>
    <mergeCell ref="X64:X65"/>
    <mergeCell ref="D66:D67"/>
    <mergeCell ref="X66:X67"/>
    <mergeCell ref="D69:D70"/>
    <mergeCell ref="X69:X70"/>
    <mergeCell ref="D58:D59"/>
    <mergeCell ref="X58:X59"/>
    <mergeCell ref="D60:D61"/>
    <mergeCell ref="X60:X61"/>
    <mergeCell ref="D62:D63"/>
    <mergeCell ref="X62:X63"/>
    <mergeCell ref="D51:D52"/>
    <mergeCell ref="X51:X52"/>
    <mergeCell ref="D53:D54"/>
    <mergeCell ref="X53:X54"/>
    <mergeCell ref="D55:D56"/>
    <mergeCell ref="X55:X56"/>
    <mergeCell ref="D47:D48"/>
    <mergeCell ref="X47:X48"/>
    <mergeCell ref="D49:D50"/>
    <mergeCell ref="X49:X50"/>
    <mergeCell ref="D39:D40"/>
    <mergeCell ref="X39:X40"/>
    <mergeCell ref="D41:D42"/>
    <mergeCell ref="X41:X42"/>
    <mergeCell ref="D43:D44"/>
    <mergeCell ref="X43:X44"/>
    <mergeCell ref="D35:D36"/>
    <mergeCell ref="X35:X36"/>
    <mergeCell ref="D24:D25"/>
    <mergeCell ref="X24:X25"/>
    <mergeCell ref="D26:D27"/>
    <mergeCell ref="X26:X27"/>
    <mergeCell ref="D28:D29"/>
    <mergeCell ref="X28:X29"/>
    <mergeCell ref="D45:D46"/>
    <mergeCell ref="X45:X46"/>
    <mergeCell ref="AO9:AP9"/>
    <mergeCell ref="I9:I11"/>
    <mergeCell ref="J9:J11"/>
    <mergeCell ref="K9:K11"/>
    <mergeCell ref="L9:L11"/>
    <mergeCell ref="M9:M11"/>
    <mergeCell ref="D30:D31"/>
    <mergeCell ref="X30:X31"/>
    <mergeCell ref="D32:D33"/>
    <mergeCell ref="X32:X33"/>
    <mergeCell ref="N9:P9"/>
    <mergeCell ref="D14:D15"/>
    <mergeCell ref="X14:X15"/>
    <mergeCell ref="D16:D17"/>
    <mergeCell ref="X16:X17"/>
    <mergeCell ref="D22:D23"/>
    <mergeCell ref="X22:X23"/>
    <mergeCell ref="AK9:AL9"/>
    <mergeCell ref="AM9:AN9"/>
    <mergeCell ref="AC9:AC11"/>
    <mergeCell ref="AD9:AD11"/>
    <mergeCell ref="AE9:AH9"/>
    <mergeCell ref="AI9:AJ9"/>
    <mergeCell ref="Q9:Q11"/>
    <mergeCell ref="R9:R11"/>
    <mergeCell ref="W9:W11"/>
    <mergeCell ref="X9:X11"/>
    <mergeCell ref="Y9:Y11"/>
    <mergeCell ref="Z9:Z11"/>
    <mergeCell ref="A2:R2"/>
    <mergeCell ref="W2:AT2"/>
    <mergeCell ref="A3:R3"/>
    <mergeCell ref="W3:AT3"/>
    <mergeCell ref="A4:R4"/>
    <mergeCell ref="W4:AT4"/>
    <mergeCell ref="A6:R6"/>
    <mergeCell ref="W6:AT6"/>
    <mergeCell ref="A9:A11"/>
    <mergeCell ref="B9:B11"/>
    <mergeCell ref="C9:C11"/>
    <mergeCell ref="D9:D11"/>
    <mergeCell ref="E9:E11"/>
    <mergeCell ref="F9:F11"/>
    <mergeCell ref="G9:G11"/>
    <mergeCell ref="H9:H11"/>
    <mergeCell ref="AQ9:AR9"/>
    <mergeCell ref="AS9:AT9"/>
    <mergeCell ref="N10:N11"/>
    <mergeCell ref="O10:O11"/>
    <mergeCell ref="P10:P11"/>
    <mergeCell ref="AF10:AH10"/>
    <mergeCell ref="AA9:AA11"/>
    <mergeCell ref="AB9:AB11"/>
  </mergeCells>
  <printOptions horizontalCentered="1" verticalCentered="1"/>
  <pageMargins left="0.11811023622047245" right="0" top="0.34" bottom="0.35433070866141736" header="0.15748031496062992" footer="0"/>
  <pageSetup scale="61" orientation="landscape" horizontalDpi="300" verticalDpi="300" r:id="rId1"/>
  <headerFooter alignWithMargins="0"/>
  <rowBreaks count="4" manualBreakCount="4">
    <brk id="52" max="16383" man="1"/>
    <brk id="97" max="63" man="1"/>
    <brk id="142" max="63" man="1"/>
    <brk id="159" max="67" man="1"/>
  </rowBreaks>
  <colBreaks count="3" manualBreakCount="3">
    <brk id="18" max="1048575" man="1"/>
    <brk id="22" max="1048575" man="1"/>
    <brk id="46" max="158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80" zoomScaleNormal="8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4" width="6.85546875" style="23" customWidth="1"/>
    <col min="15" max="15" width="9.140625" style="23" customWidth="1"/>
    <col min="16" max="16" width="11.42578125" style="41" customWidth="1"/>
    <col min="17" max="17" width="13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5.42578125" style="2" customWidth="1"/>
    <col min="23" max="24" width="4" style="2" customWidth="1"/>
    <col min="25" max="25" width="5.57031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85546875" style="2" customWidth="1"/>
    <col min="50" max="50" width="3" style="2" customWidth="1"/>
    <col min="51" max="51" width="2.7109375" style="2" customWidth="1"/>
    <col min="52" max="52" width="3" style="2" customWidth="1"/>
    <col min="53" max="54" width="2.5703125" style="2" customWidth="1"/>
    <col min="55" max="56" width="2.85546875" style="2" customWidth="1"/>
    <col min="57" max="57" width="2.57031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7"/>
      <c r="B5" s="247"/>
      <c r="C5" s="247"/>
      <c r="D5" s="145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55"/>
      <c r="Q5" s="55"/>
      <c r="R5" s="56"/>
      <c r="S5" s="43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</row>
    <row r="6" spans="1:57" s="31" customFormat="1" ht="12" customHeight="1" x14ac:dyDescent="0.2">
      <c r="A6" s="1435" t="s">
        <v>264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265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6"/>
      <c r="B7" s="246"/>
      <c r="C7" s="246"/>
      <c r="D7" s="254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57"/>
      <c r="Q7" s="257"/>
      <c r="R7" s="52"/>
      <c r="S7" s="43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56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23" si="0">G14*100/F14</f>
        <v>100</v>
      </c>
      <c r="I14" s="224">
        <v>2</v>
      </c>
      <c r="J14" s="225">
        <f t="shared" ref="J14:J22" si="1"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255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f t="shared" ref="Y14:Y17" si="2">X14*100/W14</f>
        <v>100</v>
      </c>
      <c r="Z14" s="224">
        <v>2</v>
      </c>
      <c r="AA14" s="225">
        <f t="shared" ref="AA14:AA17" si="3">Z14*X14</f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>
        <v>1</v>
      </c>
      <c r="AY14" s="174"/>
      <c r="AZ14" s="174"/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40</v>
      </c>
      <c r="D15" s="1420"/>
      <c r="E15" s="67" t="s">
        <v>50</v>
      </c>
      <c r="F15" s="223">
        <v>19</v>
      </c>
      <c r="G15" s="223">
        <v>5</v>
      </c>
      <c r="H15" s="224">
        <f t="shared" si="0"/>
        <v>26.315789473684209</v>
      </c>
      <c r="I15" s="224">
        <v>1</v>
      </c>
      <c r="J15" s="226">
        <f t="shared" si="1"/>
        <v>5</v>
      </c>
      <c r="K15" s="183">
        <f t="shared" ref="K15:K25" si="4">J15*B15</f>
        <v>20</v>
      </c>
      <c r="L15" s="183">
        <f t="shared" ref="L15:L78" si="5">B15*7960</f>
        <v>31840</v>
      </c>
      <c r="M15" s="183">
        <f t="shared" ref="M15:M25" si="6">L15*J15</f>
        <v>159200</v>
      </c>
      <c r="N15" s="183">
        <f>C15+J15</f>
        <v>45</v>
      </c>
      <c r="O15" s="183">
        <f t="shared" ref="O15:O17" si="7">N15*7960</f>
        <v>358200</v>
      </c>
      <c r="P15" s="114">
        <f t="shared" ref="P15:P25" si="8">K15+N15</f>
        <v>65</v>
      </c>
      <c r="Q15" s="114">
        <f t="shared" ref="Q15:Q25" si="9">M15+P15</f>
        <v>159265</v>
      </c>
      <c r="R15" s="49"/>
      <c r="S15" s="255"/>
      <c r="T15" s="85">
        <v>4</v>
      </c>
      <c r="U15" s="1584"/>
      <c r="V15" s="83" t="s">
        <v>50</v>
      </c>
      <c r="W15" s="223">
        <v>19</v>
      </c>
      <c r="X15" s="223">
        <v>5</v>
      </c>
      <c r="Y15" s="224">
        <f t="shared" si="2"/>
        <v>26.315789473684209</v>
      </c>
      <c r="Z15" s="224">
        <v>1</v>
      </c>
      <c r="AA15" s="226">
        <f t="shared" si="3"/>
        <v>5</v>
      </c>
      <c r="AB15" s="91"/>
      <c r="AC15" s="93">
        <f t="shared" ref="AC15:AD25" si="10">AF15+AH15+AJ15+AL15+AN15+AP15+AR15+AT15+AV15+AX15+AZ15+BB15</f>
        <v>5</v>
      </c>
      <c r="AD15" s="94">
        <f t="shared" si="10"/>
        <v>0</v>
      </c>
      <c r="AE15" s="95">
        <f t="shared" ref="AE15:AE25" si="11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>
        <v>1</v>
      </c>
      <c r="AS15" s="191"/>
      <c r="AT15" s="174">
        <v>1</v>
      </c>
      <c r="AU15" s="174"/>
      <c r="AV15" s="174">
        <v>1</v>
      </c>
      <c r="AW15" s="174"/>
      <c r="AX15" s="174">
        <v>1</v>
      </c>
      <c r="AY15" s="174"/>
      <c r="AZ15" s="174">
        <v>1</v>
      </c>
      <c r="BA15" s="174"/>
      <c r="BB15" s="91"/>
      <c r="BC15" s="91"/>
      <c r="BD15" s="93">
        <f t="shared" ref="BD15:BD25" si="12">AF15+AH15+AJ15+AL15+AN15+AP15+AR15+AT15+AV15+AX15+AZ15</f>
        <v>5</v>
      </c>
      <c r="BE15" s="93">
        <f t="shared" ref="BE15:BE25" si="13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19</v>
      </c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4</v>
      </c>
      <c r="J16" s="226">
        <f t="shared" si="1"/>
        <v>4</v>
      </c>
      <c r="K16" s="183">
        <f t="shared" si="4"/>
        <v>32</v>
      </c>
      <c r="L16" s="183">
        <f t="shared" si="5"/>
        <v>63680</v>
      </c>
      <c r="M16" s="183">
        <f t="shared" si="6"/>
        <v>254720</v>
      </c>
      <c r="N16" s="183">
        <f>C16+J16</f>
        <v>23</v>
      </c>
      <c r="O16" s="183">
        <f t="shared" si="7"/>
        <v>183080</v>
      </c>
      <c r="P16" s="114">
        <f t="shared" si="8"/>
        <v>55</v>
      </c>
      <c r="Q16" s="114">
        <f t="shared" si="9"/>
        <v>254775</v>
      </c>
      <c r="R16" s="50"/>
      <c r="S16" s="255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f t="shared" si="2"/>
        <v>100</v>
      </c>
      <c r="Z16" s="224">
        <v>4</v>
      </c>
      <c r="AA16" s="226">
        <f t="shared" si="3"/>
        <v>4</v>
      </c>
      <c r="AB16" s="91"/>
      <c r="AC16" s="93">
        <f t="shared" si="10"/>
        <v>4</v>
      </c>
      <c r="AD16" s="94">
        <f t="shared" si="10"/>
        <v>0</v>
      </c>
      <c r="AE16" s="95">
        <f t="shared" si="11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2"/>
        <v>4</v>
      </c>
      <c r="BE16" s="93">
        <f t="shared" si="13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19</v>
      </c>
      <c r="G17" s="223">
        <v>2</v>
      </c>
      <c r="H17" s="224">
        <f t="shared" si="0"/>
        <v>10.526315789473685</v>
      </c>
      <c r="I17" s="224">
        <v>2</v>
      </c>
      <c r="J17" s="225">
        <f t="shared" si="1"/>
        <v>4</v>
      </c>
      <c r="K17" s="183">
        <f t="shared" si="4"/>
        <v>16</v>
      </c>
      <c r="L17" s="183">
        <f t="shared" si="5"/>
        <v>31840</v>
      </c>
      <c r="M17" s="183">
        <f t="shared" si="6"/>
        <v>127360</v>
      </c>
      <c r="N17" s="183">
        <f t="shared" ref="N17" si="14">C17*J17</f>
        <v>0</v>
      </c>
      <c r="O17" s="183">
        <f t="shared" si="7"/>
        <v>0</v>
      </c>
      <c r="P17" s="114">
        <f t="shared" si="8"/>
        <v>16</v>
      </c>
      <c r="Q17" s="114">
        <f t="shared" si="9"/>
        <v>127376</v>
      </c>
      <c r="R17" s="50"/>
      <c r="S17" s="255"/>
      <c r="T17" s="85">
        <v>6</v>
      </c>
      <c r="U17" s="1583"/>
      <c r="V17" s="83" t="s">
        <v>50</v>
      </c>
      <c r="W17" s="223">
        <v>19</v>
      </c>
      <c r="X17" s="223">
        <v>2</v>
      </c>
      <c r="Y17" s="224">
        <f t="shared" si="2"/>
        <v>10.526315789473685</v>
      </c>
      <c r="Z17" s="224">
        <v>2</v>
      </c>
      <c r="AA17" s="225">
        <f t="shared" si="3"/>
        <v>4</v>
      </c>
      <c r="AB17" s="91"/>
      <c r="AC17" s="93">
        <f t="shared" si="10"/>
        <v>4</v>
      </c>
      <c r="AD17" s="94">
        <f t="shared" si="10"/>
        <v>0</v>
      </c>
      <c r="AE17" s="95">
        <f t="shared" si="11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2"/>
        <v>4</v>
      </c>
      <c r="BE17" s="93">
        <f t="shared" si="13"/>
        <v>0</v>
      </c>
    </row>
    <row r="18" spans="1:57" ht="34.5" customHeight="1" x14ac:dyDescent="0.2">
      <c r="A18" s="135">
        <v>7</v>
      </c>
      <c r="B18" s="215">
        <v>0.6</v>
      </c>
      <c r="C18" s="71"/>
      <c r="D18" s="249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55"/>
      <c r="T18" s="85">
        <v>7</v>
      </c>
      <c r="U18" s="248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49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55"/>
      <c r="T19" s="85">
        <v>8</v>
      </c>
      <c r="U19" s="248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49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55"/>
      <c r="T20" s="85">
        <v>9</v>
      </c>
      <c r="U20" s="248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49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55"/>
      <c r="T21" s="85">
        <v>10</v>
      </c>
      <c r="U21" s="248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>
        <v>1</v>
      </c>
      <c r="G22" s="227">
        <v>1</v>
      </c>
      <c r="H22" s="228">
        <f t="shared" si="0"/>
        <v>100</v>
      </c>
      <c r="I22" s="228">
        <v>2</v>
      </c>
      <c r="J22" s="229">
        <f t="shared" si="1"/>
        <v>2</v>
      </c>
      <c r="K22" s="183">
        <f t="shared" si="4"/>
        <v>2</v>
      </c>
      <c r="L22" s="183">
        <f t="shared" si="5"/>
        <v>7960</v>
      </c>
      <c r="M22" s="183">
        <f t="shared" si="6"/>
        <v>15920</v>
      </c>
      <c r="N22" s="183"/>
      <c r="O22" s="183"/>
      <c r="P22" s="114">
        <f t="shared" si="8"/>
        <v>2</v>
      </c>
      <c r="Q22" s="114">
        <f t="shared" si="9"/>
        <v>15922</v>
      </c>
      <c r="R22" s="50"/>
      <c r="S22" s="255"/>
      <c r="T22" s="85">
        <v>11</v>
      </c>
      <c r="U22" s="1584" t="s">
        <v>56</v>
      </c>
      <c r="V22" s="83" t="s">
        <v>57</v>
      </c>
      <c r="W22" s="227">
        <v>1</v>
      </c>
      <c r="X22" s="227">
        <v>1</v>
      </c>
      <c r="Y22" s="228">
        <f t="shared" ref="Y22:Y23" si="15">X22*100/W22</f>
        <v>100</v>
      </c>
      <c r="Z22" s="228">
        <v>2</v>
      </c>
      <c r="AA22" s="229">
        <f t="shared" ref="AA22" si="16">Z22*X22</f>
        <v>2</v>
      </c>
      <c r="AB22" s="91"/>
      <c r="AC22" s="93">
        <f t="shared" si="10"/>
        <v>2</v>
      </c>
      <c r="AD22" s="94">
        <f t="shared" si="10"/>
        <v>0</v>
      </c>
      <c r="AE22" s="95">
        <f t="shared" si="11"/>
        <v>0</v>
      </c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>
        <v>1</v>
      </c>
      <c r="AU22" s="174"/>
      <c r="AV22" s="174">
        <v>1</v>
      </c>
      <c r="AW22" s="174"/>
      <c r="AX22" s="174"/>
      <c r="AY22" s="174"/>
      <c r="AZ22" s="174"/>
      <c r="BA22" s="174"/>
      <c r="BB22" s="91"/>
      <c r="BC22" s="91"/>
      <c r="BD22" s="93">
        <f t="shared" si="12"/>
        <v>2</v>
      </c>
      <c r="BE22" s="93">
        <f t="shared" si="13"/>
        <v>0</v>
      </c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>
        <v>1</v>
      </c>
      <c r="G23" s="227">
        <v>1</v>
      </c>
      <c r="H23" s="228">
        <f t="shared" si="0"/>
        <v>100</v>
      </c>
      <c r="I23" s="228">
        <v>2</v>
      </c>
      <c r="J23" s="229">
        <f>I23*G23</f>
        <v>2</v>
      </c>
      <c r="K23" s="183"/>
      <c r="L23" s="183"/>
      <c r="M23" s="183"/>
      <c r="N23" s="183"/>
      <c r="O23" s="183"/>
      <c r="P23" s="114"/>
      <c r="Q23" s="114"/>
      <c r="R23" s="50"/>
      <c r="S23" s="255"/>
      <c r="T23" s="85">
        <v>12</v>
      </c>
      <c r="U23" s="1584"/>
      <c r="V23" s="83" t="s">
        <v>50</v>
      </c>
      <c r="W23" s="227">
        <v>1</v>
      </c>
      <c r="X23" s="227">
        <v>1</v>
      </c>
      <c r="Y23" s="228">
        <f t="shared" si="15"/>
        <v>100</v>
      </c>
      <c r="Z23" s="228">
        <v>2</v>
      </c>
      <c r="AA23" s="229">
        <f>Z23*X23</f>
        <v>2</v>
      </c>
      <c r="AB23" s="91"/>
      <c r="AC23" s="93">
        <f t="shared" si="10"/>
        <v>2</v>
      </c>
      <c r="AD23" s="94">
        <f t="shared" si="10"/>
        <v>0</v>
      </c>
      <c r="AE23" s="95">
        <f t="shared" si="11"/>
        <v>0</v>
      </c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>
        <v>1</v>
      </c>
      <c r="AU23" s="174"/>
      <c r="AV23" s="174">
        <v>1</v>
      </c>
      <c r="AW23" s="174"/>
      <c r="AX23" s="174"/>
      <c r="AY23" s="174"/>
      <c r="AZ23" s="174"/>
      <c r="BA23" s="174"/>
      <c r="BB23" s="91"/>
      <c r="BC23" s="91"/>
      <c r="BD23" s="93">
        <f t="shared" si="12"/>
        <v>2</v>
      </c>
      <c r="BE23" s="93">
        <f t="shared" si="13"/>
        <v>0</v>
      </c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5</v>
      </c>
      <c r="J24" s="225">
        <f>I24*G24</f>
        <v>5</v>
      </c>
      <c r="K24" s="183">
        <f t="shared" si="4"/>
        <v>20</v>
      </c>
      <c r="L24" s="183">
        <f t="shared" si="5"/>
        <v>31840</v>
      </c>
      <c r="M24" s="183">
        <f t="shared" si="6"/>
        <v>159200</v>
      </c>
      <c r="N24" s="183"/>
      <c r="O24" s="183"/>
      <c r="P24" s="114">
        <f t="shared" si="8"/>
        <v>20</v>
      </c>
      <c r="Q24" s="114">
        <f t="shared" si="9"/>
        <v>159220</v>
      </c>
      <c r="R24" s="50"/>
      <c r="S24" s="255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f>X24*100/W24</f>
        <v>100</v>
      </c>
      <c r="Z24" s="224">
        <v>5</v>
      </c>
      <c r="AA24" s="225">
        <f>Z24*X24</f>
        <v>5</v>
      </c>
      <c r="AB24" s="91"/>
      <c r="AC24" s="93">
        <f t="shared" si="10"/>
        <v>5</v>
      </c>
      <c r="AD24" s="94">
        <f t="shared" si="10"/>
        <v>0</v>
      </c>
      <c r="AE24" s="95">
        <f t="shared" si="11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>
        <v>1</v>
      </c>
      <c r="AS24" s="191"/>
      <c r="AT24" s="174">
        <v>1</v>
      </c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2"/>
        <v>5</v>
      </c>
      <c r="BE24" s="93">
        <f t="shared" si="13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2</v>
      </c>
      <c r="G25" s="223">
        <v>2</v>
      </c>
      <c r="H25" s="224">
        <f>G25*100/F25</f>
        <v>100</v>
      </c>
      <c r="I25" s="224">
        <v>5</v>
      </c>
      <c r="J25" s="225">
        <f>I25*G25</f>
        <v>10</v>
      </c>
      <c r="K25" s="183">
        <f t="shared" si="4"/>
        <v>40</v>
      </c>
      <c r="L25" s="183">
        <f t="shared" si="5"/>
        <v>31840</v>
      </c>
      <c r="M25" s="183">
        <f t="shared" si="6"/>
        <v>318400</v>
      </c>
      <c r="N25" s="183"/>
      <c r="O25" s="183"/>
      <c r="P25" s="114">
        <f t="shared" si="8"/>
        <v>40</v>
      </c>
      <c r="Q25" s="114">
        <f t="shared" si="9"/>
        <v>318440</v>
      </c>
      <c r="R25" s="50"/>
      <c r="S25" s="255"/>
      <c r="T25" s="85">
        <v>14</v>
      </c>
      <c r="U25" s="1590"/>
      <c r="V25" s="83" t="s">
        <v>50</v>
      </c>
      <c r="W25" s="223">
        <v>2</v>
      </c>
      <c r="X25" s="223">
        <v>2</v>
      </c>
      <c r="Y25" s="224">
        <f>X25*100/W25</f>
        <v>100</v>
      </c>
      <c r="Z25" s="224">
        <v>5</v>
      </c>
      <c r="AA25" s="225">
        <f>Z25*X25</f>
        <v>10</v>
      </c>
      <c r="AB25" s="91"/>
      <c r="AC25" s="93">
        <f t="shared" si="10"/>
        <v>10</v>
      </c>
      <c r="AD25" s="94">
        <f t="shared" si="10"/>
        <v>0</v>
      </c>
      <c r="AE25" s="95">
        <f t="shared" si="11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>
        <v>2</v>
      </c>
      <c r="AS25" s="191"/>
      <c r="AT25" s="174">
        <v>2</v>
      </c>
      <c r="AU25" s="174"/>
      <c r="AV25" s="174">
        <v>2</v>
      </c>
      <c r="AW25" s="174"/>
      <c r="AX25" s="174">
        <v>2</v>
      </c>
      <c r="AY25" s="174"/>
      <c r="AZ25" s="174">
        <v>2</v>
      </c>
      <c r="BA25" s="174"/>
      <c r="BB25" s="91"/>
      <c r="BC25" s="91"/>
      <c r="BD25" s="93">
        <f t="shared" si="12"/>
        <v>10</v>
      </c>
      <c r="BE25" s="93">
        <f t="shared" si="13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55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55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255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255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>
        <v>1</v>
      </c>
      <c r="G30" s="227">
        <v>1</v>
      </c>
      <c r="H30" s="228">
        <f>G30*100/F30</f>
        <v>100</v>
      </c>
      <c r="I30" s="228">
        <v>4</v>
      </c>
      <c r="J30" s="229">
        <f>I30*G30</f>
        <v>4</v>
      </c>
      <c r="K30" s="183">
        <f t="shared" ref="K30:K31" si="17">J30*B30</f>
        <v>4</v>
      </c>
      <c r="L30" s="183">
        <f t="shared" ref="L30:L31" si="18">B30*7960</f>
        <v>7960</v>
      </c>
      <c r="M30" s="183">
        <f t="shared" ref="M30:M31" si="19">L30*J30</f>
        <v>31840</v>
      </c>
      <c r="N30" s="183"/>
      <c r="O30" s="183"/>
      <c r="P30" s="114">
        <f t="shared" ref="P30:P31" si="20">K30+N30</f>
        <v>4</v>
      </c>
      <c r="Q30" s="114">
        <f t="shared" ref="Q30:Q31" si="21">M30+P30</f>
        <v>31844</v>
      </c>
      <c r="R30" s="50"/>
      <c r="S30" s="255"/>
      <c r="T30" s="85">
        <v>19</v>
      </c>
      <c r="U30" s="1584" t="s">
        <v>61</v>
      </c>
      <c r="V30" s="83" t="s">
        <v>49</v>
      </c>
      <c r="W30" s="227">
        <v>1</v>
      </c>
      <c r="X30" s="227">
        <v>1</v>
      </c>
      <c r="Y30" s="228">
        <f>X30*100/W30</f>
        <v>100</v>
      </c>
      <c r="Z30" s="228">
        <v>4</v>
      </c>
      <c r="AA30" s="229">
        <f>Z30*X30</f>
        <v>4</v>
      </c>
      <c r="AB30" s="91"/>
      <c r="AC30" s="93">
        <f t="shared" ref="AC30:AD31" si="22">AF30+AH30+AJ30+AL30+AN30+AP30+AR30+AT30+AV30+AX30+AZ30+BB30</f>
        <v>4</v>
      </c>
      <c r="AD30" s="94">
        <f t="shared" si="22"/>
        <v>0</v>
      </c>
      <c r="AE30" s="95">
        <f t="shared" ref="AE30:AE31" si="23">AD30*100/AC30</f>
        <v>0</v>
      </c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>
        <v>1</v>
      </c>
      <c r="AU30" s="174"/>
      <c r="AV30" s="174">
        <v>1</v>
      </c>
      <c r="AW30" s="174"/>
      <c r="AX30" s="174">
        <v>1</v>
      </c>
      <c r="AY30" s="174"/>
      <c r="AZ30" s="174">
        <v>1</v>
      </c>
      <c r="BA30" s="174"/>
      <c r="BB30" s="79"/>
      <c r="BC30" s="79"/>
      <c r="BD30" s="93">
        <f t="shared" ref="BD30:BD31" si="24">AF30+AH30+AJ30+AL30+AN30+AP30+AR30+AT30+AV30+AX30+AZ30</f>
        <v>4</v>
      </c>
      <c r="BE30" s="93">
        <f t="shared" ref="BE30:BE31" si="25">AG30+AI30+AK30+AM30+AO30+AQ30+AS30+AU30+AW30+AY30+BA30+BC30</f>
        <v>0</v>
      </c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7">
        <v>1</v>
      </c>
      <c r="G31" s="227">
        <v>1</v>
      </c>
      <c r="H31" s="228">
        <f>G31*100/F31</f>
        <v>100</v>
      </c>
      <c r="I31" s="228">
        <v>4</v>
      </c>
      <c r="J31" s="229">
        <f>I31*G31</f>
        <v>4</v>
      </c>
      <c r="K31" s="183">
        <f t="shared" si="17"/>
        <v>4</v>
      </c>
      <c r="L31" s="183">
        <f t="shared" si="18"/>
        <v>7960</v>
      </c>
      <c r="M31" s="183">
        <f t="shared" si="19"/>
        <v>31840</v>
      </c>
      <c r="N31" s="183"/>
      <c r="O31" s="183"/>
      <c r="P31" s="114">
        <f t="shared" si="20"/>
        <v>4</v>
      </c>
      <c r="Q31" s="114">
        <f t="shared" si="21"/>
        <v>31844</v>
      </c>
      <c r="R31" s="50"/>
      <c r="S31" s="255"/>
      <c r="T31" s="85">
        <v>20</v>
      </c>
      <c r="U31" s="1584"/>
      <c r="V31" s="83" t="s">
        <v>50</v>
      </c>
      <c r="W31" s="227">
        <v>1</v>
      </c>
      <c r="X31" s="227">
        <v>1</v>
      </c>
      <c r="Y31" s="228">
        <f>X31*100/W31</f>
        <v>100</v>
      </c>
      <c r="Z31" s="228">
        <v>4</v>
      </c>
      <c r="AA31" s="229">
        <f>Z31*X31</f>
        <v>4</v>
      </c>
      <c r="AB31" s="91"/>
      <c r="AC31" s="93">
        <f t="shared" si="22"/>
        <v>4</v>
      </c>
      <c r="AD31" s="94">
        <f t="shared" si="22"/>
        <v>0</v>
      </c>
      <c r="AE31" s="95">
        <f t="shared" si="23"/>
        <v>0</v>
      </c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>
        <v>1</v>
      </c>
      <c r="AU31" s="174"/>
      <c r="AV31" s="174">
        <v>1</v>
      </c>
      <c r="AW31" s="174"/>
      <c r="AX31" s="174">
        <v>1</v>
      </c>
      <c r="AY31" s="174"/>
      <c r="AZ31" s="174">
        <v>1</v>
      </c>
      <c r="BA31" s="174"/>
      <c r="BB31" s="79"/>
      <c r="BC31" s="79"/>
      <c r="BD31" s="93">
        <f t="shared" si="24"/>
        <v>4</v>
      </c>
      <c r="BE31" s="93">
        <f t="shared" si="25"/>
        <v>0</v>
      </c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55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55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30</v>
      </c>
      <c r="G35" s="173">
        <v>30</v>
      </c>
      <c r="H35" s="174">
        <f>G35*100/F35</f>
        <v>100</v>
      </c>
      <c r="I35" s="174">
        <v>1</v>
      </c>
      <c r="J35" s="176">
        <f>I35*G35</f>
        <v>30</v>
      </c>
      <c r="K35" s="183">
        <f t="shared" ref="K35:K48" si="26">J35*B35</f>
        <v>19.8</v>
      </c>
      <c r="L35" s="183">
        <f t="shared" si="5"/>
        <v>5253.6</v>
      </c>
      <c r="M35" s="183">
        <f t="shared" ref="M35:M48" si="27">L35*J35</f>
        <v>157608</v>
      </c>
      <c r="N35" s="183"/>
      <c r="O35" s="183"/>
      <c r="P35" s="114">
        <f t="shared" ref="P35:P48" si="28">K35+N35</f>
        <v>19.8</v>
      </c>
      <c r="Q35" s="114">
        <f t="shared" ref="Q35:Q48" si="29">M35+P35</f>
        <v>157627.79999999999</v>
      </c>
      <c r="R35" s="61"/>
      <c r="S35" s="62"/>
      <c r="T35" s="85">
        <v>24</v>
      </c>
      <c r="U35" s="1588" t="s">
        <v>64</v>
      </c>
      <c r="V35" s="84"/>
      <c r="W35" s="173">
        <v>30</v>
      </c>
      <c r="X35" s="173">
        <v>30</v>
      </c>
      <c r="Y35" s="174">
        <f>X35*100/W35</f>
        <v>100</v>
      </c>
      <c r="Z35" s="174">
        <v>1</v>
      </c>
      <c r="AA35" s="176">
        <f>Z35*X35</f>
        <v>30</v>
      </c>
      <c r="AB35" s="81"/>
      <c r="AC35" s="93">
        <v>30</v>
      </c>
      <c r="AD35" s="94">
        <f t="shared" ref="AD35:AD48" si="30">AG35+AI35+AK35+AM35+AO35+AQ35+AS35+AU35+AW35+AY35+BA35+BC35</f>
        <v>0</v>
      </c>
      <c r="AE35" s="95">
        <f t="shared" ref="AE35:AE48" si="31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30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8" si="32">AF35+AH35+AJ35+AL35+AN35+AP35+AR35+AT35+AV35+AX35+AZ35</f>
        <v>30</v>
      </c>
      <c r="BE35" s="93">
        <f t="shared" ref="BE35:BE48" si="33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10</v>
      </c>
      <c r="G36" s="173">
        <v>10</v>
      </c>
      <c r="H36" s="174">
        <f>G36*100/F36</f>
        <v>100</v>
      </c>
      <c r="I36" s="174">
        <v>1</v>
      </c>
      <c r="J36" s="176">
        <f>I36*G36</f>
        <v>10</v>
      </c>
      <c r="K36" s="183">
        <f t="shared" si="26"/>
        <v>6.6000000000000005</v>
      </c>
      <c r="L36" s="183">
        <f t="shared" si="5"/>
        <v>5253.6</v>
      </c>
      <c r="M36" s="183">
        <f t="shared" si="27"/>
        <v>52536</v>
      </c>
      <c r="N36" s="183"/>
      <c r="O36" s="183"/>
      <c r="P36" s="114">
        <f t="shared" si="28"/>
        <v>6.6000000000000005</v>
      </c>
      <c r="Q36" s="114">
        <f t="shared" si="29"/>
        <v>52542.6</v>
      </c>
      <c r="R36" s="61"/>
      <c r="S36" s="62"/>
      <c r="T36" s="85">
        <v>25</v>
      </c>
      <c r="U36" s="1589"/>
      <c r="V36" s="84"/>
      <c r="W36" s="173">
        <v>10</v>
      </c>
      <c r="X36" s="173">
        <v>10</v>
      </c>
      <c r="Y36" s="174">
        <f>X36*100/W36</f>
        <v>100</v>
      </c>
      <c r="Z36" s="174">
        <v>1</v>
      </c>
      <c r="AA36" s="176">
        <f>Z36*X36</f>
        <v>10</v>
      </c>
      <c r="AB36" s="81"/>
      <c r="AC36" s="93">
        <v>10</v>
      </c>
      <c r="AD36" s="94">
        <f t="shared" si="30"/>
        <v>0</v>
      </c>
      <c r="AE36" s="95">
        <f t="shared" si="31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10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32"/>
        <v>10</v>
      </c>
      <c r="BE36" s="93">
        <f t="shared" si="33"/>
        <v>0</v>
      </c>
    </row>
    <row r="37" spans="1:57" ht="21" customHeight="1" x14ac:dyDescent="0.2">
      <c r="A37" s="135">
        <v>26</v>
      </c>
      <c r="B37" s="215">
        <v>0.3</v>
      </c>
      <c r="C37" s="69"/>
      <c r="D37" s="249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55"/>
      <c r="T37" s="85">
        <v>26</v>
      </c>
      <c r="U37" s="25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49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55"/>
      <c r="T38" s="85">
        <v>27</v>
      </c>
      <c r="U38" s="25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55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55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55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55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55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55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3</v>
      </c>
      <c r="G45" s="173">
        <v>3</v>
      </c>
      <c r="H45" s="174">
        <f>G45*100/F45</f>
        <v>100</v>
      </c>
      <c r="I45" s="174">
        <v>2</v>
      </c>
      <c r="J45" s="176">
        <f>I45*G45</f>
        <v>6</v>
      </c>
      <c r="K45" s="183">
        <f t="shared" si="26"/>
        <v>1.98</v>
      </c>
      <c r="L45" s="183">
        <f t="shared" si="5"/>
        <v>2626.8</v>
      </c>
      <c r="M45" s="183">
        <f t="shared" si="27"/>
        <v>15760.800000000001</v>
      </c>
      <c r="N45" s="183"/>
      <c r="O45" s="183"/>
      <c r="P45" s="114">
        <f t="shared" si="28"/>
        <v>1.98</v>
      </c>
      <c r="Q45" s="114">
        <f t="shared" si="29"/>
        <v>15762.78</v>
      </c>
      <c r="R45" s="50"/>
      <c r="S45" s="255"/>
      <c r="T45" s="85">
        <v>34</v>
      </c>
      <c r="U45" s="1585" t="s">
        <v>71</v>
      </c>
      <c r="V45" s="83" t="s">
        <v>49</v>
      </c>
      <c r="W45" s="173">
        <v>3</v>
      </c>
      <c r="X45" s="173">
        <v>3</v>
      </c>
      <c r="Y45" s="174">
        <f>X45*100/W45</f>
        <v>100</v>
      </c>
      <c r="Z45" s="174">
        <v>2</v>
      </c>
      <c r="AA45" s="176">
        <f>Z45*X45</f>
        <v>6</v>
      </c>
      <c r="AB45" s="91"/>
      <c r="AC45" s="93">
        <f t="shared" ref="AC45:AC48" si="34">AF45+AH45+AJ45+AL45+AN45+AP45+AR45+AT45+AV45+AX45+AZ45+BB45</f>
        <v>6</v>
      </c>
      <c r="AD45" s="94">
        <f t="shared" si="30"/>
        <v>0</v>
      </c>
      <c r="AE45" s="95">
        <f t="shared" si="31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2</v>
      </c>
      <c r="AU45" s="174"/>
      <c r="AV45" s="174">
        <v>1</v>
      </c>
      <c r="AW45" s="174"/>
      <c r="AX45" s="174">
        <v>2</v>
      </c>
      <c r="AY45" s="174"/>
      <c r="AZ45" s="174">
        <v>1</v>
      </c>
      <c r="BA45" s="174"/>
      <c r="BB45" s="92"/>
      <c r="BC45" s="91"/>
      <c r="BD45" s="93">
        <f t="shared" si="32"/>
        <v>6</v>
      </c>
      <c r="BE45" s="93">
        <f t="shared" si="33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55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73">
        <v>2</v>
      </c>
      <c r="G47" s="173">
        <v>2</v>
      </c>
      <c r="H47" s="174">
        <f>G47*100/F47</f>
        <v>100</v>
      </c>
      <c r="I47" s="174">
        <v>16</v>
      </c>
      <c r="J47" s="175">
        <f>I47*G47</f>
        <v>32</v>
      </c>
      <c r="K47" s="183">
        <f t="shared" si="26"/>
        <v>128</v>
      </c>
      <c r="L47" s="183">
        <f t="shared" si="5"/>
        <v>31840</v>
      </c>
      <c r="M47" s="183">
        <f t="shared" si="27"/>
        <v>1018880</v>
      </c>
      <c r="N47" s="183"/>
      <c r="O47" s="183"/>
      <c r="P47" s="114">
        <f t="shared" si="28"/>
        <v>128</v>
      </c>
      <c r="Q47" s="114">
        <f t="shared" si="29"/>
        <v>1019008</v>
      </c>
      <c r="R47" s="50"/>
      <c r="S47" s="255"/>
      <c r="T47" s="85">
        <v>36</v>
      </c>
      <c r="U47" s="1585" t="s">
        <v>72</v>
      </c>
      <c r="V47" s="83" t="s">
        <v>49</v>
      </c>
      <c r="W47" s="173">
        <v>2</v>
      </c>
      <c r="X47" s="173">
        <v>2</v>
      </c>
      <c r="Y47" s="174">
        <f>X47*100/W47</f>
        <v>100</v>
      </c>
      <c r="Z47" s="174">
        <v>16</v>
      </c>
      <c r="AA47" s="175">
        <f>Z47*X47</f>
        <v>32</v>
      </c>
      <c r="AB47" s="91"/>
      <c r="AC47" s="93">
        <f t="shared" si="34"/>
        <v>32</v>
      </c>
      <c r="AD47" s="94">
        <f t="shared" si="30"/>
        <v>0</v>
      </c>
      <c r="AE47" s="95">
        <f t="shared" si="31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8</v>
      </c>
      <c r="AU47" s="174"/>
      <c r="AV47" s="174">
        <v>8</v>
      </c>
      <c r="AW47" s="174"/>
      <c r="AX47" s="174">
        <v>8</v>
      </c>
      <c r="AY47" s="174"/>
      <c r="AZ47" s="174">
        <v>8</v>
      </c>
      <c r="BA47" s="174"/>
      <c r="BB47" s="92"/>
      <c r="BC47" s="91"/>
      <c r="BD47" s="93">
        <f t="shared" si="32"/>
        <v>32</v>
      </c>
      <c r="BE47" s="93">
        <f t="shared" si="33"/>
        <v>0</v>
      </c>
    </row>
    <row r="48" spans="1:57" ht="11.25" customHeight="1" x14ac:dyDescent="0.2">
      <c r="A48" s="135">
        <v>37</v>
      </c>
      <c r="B48" s="215">
        <v>4</v>
      </c>
      <c r="C48" s="69"/>
      <c r="D48" s="1421"/>
      <c r="E48" s="67" t="s">
        <v>50</v>
      </c>
      <c r="F48" s="173">
        <v>2</v>
      </c>
      <c r="G48" s="173">
        <v>2</v>
      </c>
      <c r="H48" s="174">
        <f>G48*100/F48</f>
        <v>100</v>
      </c>
      <c r="I48" s="174">
        <v>4</v>
      </c>
      <c r="J48" s="175">
        <f>I48*G48</f>
        <v>8</v>
      </c>
      <c r="K48" s="183">
        <f t="shared" si="26"/>
        <v>32</v>
      </c>
      <c r="L48" s="183">
        <f t="shared" si="5"/>
        <v>31840</v>
      </c>
      <c r="M48" s="183">
        <f t="shared" si="27"/>
        <v>254720</v>
      </c>
      <c r="N48" s="183"/>
      <c r="O48" s="183"/>
      <c r="P48" s="114">
        <f t="shared" si="28"/>
        <v>32</v>
      </c>
      <c r="Q48" s="114">
        <f t="shared" si="29"/>
        <v>254752</v>
      </c>
      <c r="R48" s="50"/>
      <c r="S48" s="255"/>
      <c r="T48" s="85">
        <v>37</v>
      </c>
      <c r="U48" s="1585"/>
      <c r="V48" s="83" t="s">
        <v>50</v>
      </c>
      <c r="W48" s="173">
        <v>2</v>
      </c>
      <c r="X48" s="173">
        <v>2</v>
      </c>
      <c r="Y48" s="174">
        <f>X48*100/W48</f>
        <v>100</v>
      </c>
      <c r="Z48" s="174">
        <v>4</v>
      </c>
      <c r="AA48" s="175">
        <f>Z48*X48</f>
        <v>8</v>
      </c>
      <c r="AB48" s="91"/>
      <c r="AC48" s="93">
        <f t="shared" si="34"/>
        <v>8</v>
      </c>
      <c r="AD48" s="94">
        <f t="shared" si="30"/>
        <v>0</v>
      </c>
      <c r="AE48" s="95">
        <f t="shared" si="31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2</v>
      </c>
      <c r="AU48" s="174"/>
      <c r="AV48" s="174">
        <v>2</v>
      </c>
      <c r="AW48" s="174"/>
      <c r="AX48" s="174">
        <v>2</v>
      </c>
      <c r="AY48" s="174"/>
      <c r="AZ48" s="174">
        <v>2</v>
      </c>
      <c r="BA48" s="174"/>
      <c r="BB48" s="91"/>
      <c r="BC48" s="91"/>
      <c r="BD48" s="93">
        <f t="shared" si="32"/>
        <v>8</v>
      </c>
      <c r="BE48" s="93">
        <f t="shared" si="33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55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55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55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55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55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55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55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55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49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55"/>
      <c r="T57" s="85">
        <v>46</v>
      </c>
      <c r="U57" s="25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55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55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55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55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55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55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55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55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55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55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55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55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55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55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55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55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30</v>
      </c>
      <c r="G76" s="173">
        <v>30</v>
      </c>
      <c r="H76" s="174">
        <f t="shared" ref="H76:H79" si="35">G76*100/F76</f>
        <v>100</v>
      </c>
      <c r="I76" s="174">
        <v>1</v>
      </c>
      <c r="J76" s="176">
        <f t="shared" ref="J76:J79" si="36">I76*G76</f>
        <v>30</v>
      </c>
      <c r="K76" s="183">
        <f t="shared" ref="K76:K79" si="37">J76*B76</f>
        <v>15</v>
      </c>
      <c r="L76" s="183">
        <f t="shared" ref="L76:L77" si="38">B76*7960</f>
        <v>3980</v>
      </c>
      <c r="M76" s="183">
        <f t="shared" ref="M76:M79" si="39">L76*J76</f>
        <v>119400</v>
      </c>
      <c r="N76" s="183"/>
      <c r="O76" s="183"/>
      <c r="P76" s="114">
        <f t="shared" ref="P76:P79" si="40">K76+N76</f>
        <v>15</v>
      </c>
      <c r="Q76" s="114">
        <f t="shared" ref="Q76:Q79" si="41">M76+P76</f>
        <v>119415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30</v>
      </c>
      <c r="X76" s="173">
        <v>30</v>
      </c>
      <c r="Y76" s="174">
        <f t="shared" ref="Y76:Y79" si="42">X76*100/W76</f>
        <v>100</v>
      </c>
      <c r="Z76" s="174">
        <v>1</v>
      </c>
      <c r="AA76" s="176">
        <f t="shared" ref="AA76:AA79" si="43">Z76*X76</f>
        <v>30</v>
      </c>
      <c r="AB76" s="91"/>
      <c r="AC76" s="93">
        <v>30</v>
      </c>
      <c r="AD76" s="94">
        <f t="shared" ref="AD76:AD79" si="44">AG76+AI76+AK76+AM76+AO76+AQ76+AS76+AU76+AW76+AY76+BA76+BC76</f>
        <v>0</v>
      </c>
      <c r="AE76" s="95">
        <f t="shared" ref="AE76:AE79" si="45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30</v>
      </c>
      <c r="AW76" s="184"/>
      <c r="AX76" s="184"/>
      <c r="AY76" s="184"/>
      <c r="AZ76" s="184"/>
      <c r="BA76" s="184"/>
      <c r="BB76" s="91"/>
      <c r="BC76" s="91"/>
      <c r="BD76" s="93">
        <f t="shared" ref="BD76:BD99" si="46">AF76+AH76+AJ76+AL76+AN76+AP76+AR76+AT76+AV76+AX76+AZ76</f>
        <v>30</v>
      </c>
      <c r="BE76" s="93">
        <f t="shared" ref="BE76:BE99" si="47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20</v>
      </c>
      <c r="G77" s="173">
        <v>20</v>
      </c>
      <c r="H77" s="174">
        <f t="shared" si="35"/>
        <v>100</v>
      </c>
      <c r="I77" s="174">
        <v>1</v>
      </c>
      <c r="J77" s="176">
        <f t="shared" si="36"/>
        <v>20</v>
      </c>
      <c r="K77" s="183">
        <f t="shared" si="37"/>
        <v>10</v>
      </c>
      <c r="L77" s="183">
        <f t="shared" si="38"/>
        <v>3980</v>
      </c>
      <c r="M77" s="183">
        <f t="shared" si="39"/>
        <v>79600</v>
      </c>
      <c r="N77" s="183"/>
      <c r="O77" s="183"/>
      <c r="P77" s="114">
        <f t="shared" si="40"/>
        <v>10</v>
      </c>
      <c r="Q77" s="114">
        <f t="shared" si="41"/>
        <v>79610</v>
      </c>
      <c r="R77" s="61"/>
      <c r="S77" s="62"/>
      <c r="T77" s="85">
        <v>66</v>
      </c>
      <c r="U77" s="1587"/>
      <c r="V77" s="83" t="s">
        <v>50</v>
      </c>
      <c r="W77" s="173">
        <v>20</v>
      </c>
      <c r="X77" s="173">
        <v>20</v>
      </c>
      <c r="Y77" s="174">
        <f t="shared" si="42"/>
        <v>100</v>
      </c>
      <c r="Z77" s="174">
        <v>1</v>
      </c>
      <c r="AA77" s="176">
        <f t="shared" si="43"/>
        <v>20</v>
      </c>
      <c r="AB77" s="91"/>
      <c r="AC77" s="93">
        <f t="shared" ref="AC77:AC79" si="48">AF77+AH77+AJ77+AL77+AN77+AP77+AR77+AT77+AV77+AX77+AZ77+BB77</f>
        <v>20</v>
      </c>
      <c r="AD77" s="94">
        <f t="shared" si="44"/>
        <v>0</v>
      </c>
      <c r="AE77" s="95">
        <f t="shared" si="45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20</v>
      </c>
      <c r="AW77" s="184"/>
      <c r="AX77" s="184"/>
      <c r="AY77" s="184"/>
      <c r="AZ77" s="184"/>
      <c r="BA77" s="184"/>
      <c r="BB77" s="91"/>
      <c r="BC77" s="91"/>
      <c r="BD77" s="93">
        <f t="shared" si="46"/>
        <v>20</v>
      </c>
      <c r="BE77" s="93">
        <f t="shared" si="47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1</v>
      </c>
      <c r="G78" s="173">
        <v>1</v>
      </c>
      <c r="H78" s="174">
        <f t="shared" si="35"/>
        <v>100</v>
      </c>
      <c r="I78" s="174">
        <v>2</v>
      </c>
      <c r="J78" s="176">
        <f t="shared" si="36"/>
        <v>2</v>
      </c>
      <c r="K78" s="183">
        <f t="shared" si="37"/>
        <v>2</v>
      </c>
      <c r="L78" s="183">
        <f t="shared" si="5"/>
        <v>7960</v>
      </c>
      <c r="M78" s="183">
        <f t="shared" si="39"/>
        <v>15920</v>
      </c>
      <c r="N78" s="183"/>
      <c r="O78" s="183"/>
      <c r="P78" s="114">
        <f t="shared" si="40"/>
        <v>2</v>
      </c>
      <c r="Q78" s="114">
        <f t="shared" si="41"/>
        <v>15922</v>
      </c>
      <c r="R78" s="50"/>
      <c r="S78" s="255"/>
      <c r="T78" s="85">
        <v>67</v>
      </c>
      <c r="U78" s="1583" t="s">
        <v>90</v>
      </c>
      <c r="V78" s="83" t="s">
        <v>49</v>
      </c>
      <c r="W78" s="173">
        <v>1</v>
      </c>
      <c r="X78" s="173">
        <v>1</v>
      </c>
      <c r="Y78" s="174">
        <f t="shared" si="42"/>
        <v>100</v>
      </c>
      <c r="Z78" s="174">
        <v>2</v>
      </c>
      <c r="AA78" s="176">
        <f t="shared" si="43"/>
        <v>2</v>
      </c>
      <c r="AB78" s="91"/>
      <c r="AC78" s="93">
        <f t="shared" si="48"/>
        <v>2</v>
      </c>
      <c r="AD78" s="94">
        <f t="shared" si="44"/>
        <v>0</v>
      </c>
      <c r="AE78" s="95">
        <f t="shared" si="45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1</v>
      </c>
      <c r="AU78" s="184"/>
      <c r="AV78" s="174">
        <v>1</v>
      </c>
      <c r="AW78" s="184"/>
      <c r="AX78" s="184"/>
      <c r="AY78" s="184"/>
      <c r="AZ78" s="184"/>
      <c r="BA78" s="184"/>
      <c r="BB78" s="91"/>
      <c r="BC78" s="91"/>
      <c r="BD78" s="93">
        <f t="shared" si="46"/>
        <v>2</v>
      </c>
      <c r="BE78" s="93">
        <f t="shared" si="47"/>
        <v>0</v>
      </c>
    </row>
    <row r="79" spans="1:57" ht="13.5" customHeight="1" x14ac:dyDescent="0.2">
      <c r="A79" s="135">
        <v>68</v>
      </c>
      <c r="B79" s="215">
        <v>1</v>
      </c>
      <c r="C79" s="208">
        <v>100</v>
      </c>
      <c r="D79" s="1419"/>
      <c r="E79" s="67" t="s">
        <v>50</v>
      </c>
      <c r="F79" s="173">
        <v>18</v>
      </c>
      <c r="G79" s="173">
        <v>10</v>
      </c>
      <c r="H79" s="174">
        <f t="shared" si="35"/>
        <v>55.555555555555557</v>
      </c>
      <c r="I79" s="174">
        <v>2</v>
      </c>
      <c r="J79" s="176">
        <f t="shared" si="36"/>
        <v>20</v>
      </c>
      <c r="K79" s="183">
        <f t="shared" si="37"/>
        <v>20</v>
      </c>
      <c r="L79" s="183">
        <f t="shared" ref="L79:L107" si="49">B79*7960</f>
        <v>7960</v>
      </c>
      <c r="M79" s="183">
        <f t="shared" si="39"/>
        <v>159200</v>
      </c>
      <c r="N79" s="183">
        <f>C79+J79</f>
        <v>120</v>
      </c>
      <c r="O79" s="183">
        <f t="shared" ref="O79" si="50">N79*7960</f>
        <v>955200</v>
      </c>
      <c r="P79" s="114">
        <f t="shared" si="40"/>
        <v>140</v>
      </c>
      <c r="Q79" s="114">
        <f t="shared" si="41"/>
        <v>159340</v>
      </c>
      <c r="R79" s="50"/>
      <c r="S79" s="255"/>
      <c r="T79" s="85">
        <v>68</v>
      </c>
      <c r="U79" s="1583"/>
      <c r="V79" s="83" t="s">
        <v>50</v>
      </c>
      <c r="W79" s="173">
        <v>18</v>
      </c>
      <c r="X79" s="173">
        <v>10</v>
      </c>
      <c r="Y79" s="174">
        <f t="shared" si="42"/>
        <v>55.555555555555557</v>
      </c>
      <c r="Z79" s="174">
        <v>2</v>
      </c>
      <c r="AA79" s="176">
        <f t="shared" si="43"/>
        <v>20</v>
      </c>
      <c r="AB79" s="91"/>
      <c r="AC79" s="93">
        <f t="shared" si="48"/>
        <v>20</v>
      </c>
      <c r="AD79" s="94">
        <f t="shared" si="44"/>
        <v>0</v>
      </c>
      <c r="AE79" s="95">
        <f t="shared" si="45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10</v>
      </c>
      <c r="AU79" s="174"/>
      <c r="AV79" s="174">
        <v>10</v>
      </c>
      <c r="AW79" s="174"/>
      <c r="AX79" s="174"/>
      <c r="AY79" s="174"/>
      <c r="AZ79" s="174"/>
      <c r="BA79" s="174"/>
      <c r="BB79" s="91"/>
      <c r="BC79" s="91"/>
      <c r="BD79" s="93">
        <f t="shared" si="46"/>
        <v>20</v>
      </c>
      <c r="BE79" s="93">
        <f t="shared" si="47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55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55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55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55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1</v>
      </c>
      <c r="G84" s="173">
        <v>1</v>
      </c>
      <c r="H84" s="174">
        <f t="shared" ref="H84:H85" si="51">G84*100/F84</f>
        <v>100</v>
      </c>
      <c r="I84" s="174">
        <v>2</v>
      </c>
      <c r="J84" s="176">
        <f t="shared" ref="J84:J85" si="52">I84*G84</f>
        <v>2</v>
      </c>
      <c r="K84" s="183">
        <f t="shared" ref="K84:K85" si="53">J84*B84</f>
        <v>2</v>
      </c>
      <c r="L84" s="183">
        <f t="shared" ref="L84:L85" si="54">B84*7960</f>
        <v>7960</v>
      </c>
      <c r="M84" s="183">
        <f t="shared" ref="M84:M85" si="55">L84*J84</f>
        <v>15920</v>
      </c>
      <c r="N84" s="183"/>
      <c r="O84" s="183"/>
      <c r="P84" s="114">
        <f t="shared" ref="P84:P85" si="56">K84+N84</f>
        <v>2</v>
      </c>
      <c r="Q84" s="114">
        <f t="shared" ref="Q84:Q85" si="57">M84+P84</f>
        <v>15922</v>
      </c>
      <c r="R84" s="50"/>
      <c r="S84" s="255"/>
      <c r="T84" s="85">
        <v>73</v>
      </c>
      <c r="U84" s="1584" t="s">
        <v>93</v>
      </c>
      <c r="V84" s="83" t="s">
        <v>49</v>
      </c>
      <c r="W84" s="173">
        <v>1</v>
      </c>
      <c r="X84" s="173">
        <v>1</v>
      </c>
      <c r="Y84" s="174">
        <f t="shared" ref="Y84:Y85" si="58">X84*100/W84</f>
        <v>100</v>
      </c>
      <c r="Z84" s="174">
        <v>2</v>
      </c>
      <c r="AA84" s="176">
        <f t="shared" ref="AA84:AA85" si="59">Z84*X84</f>
        <v>2</v>
      </c>
      <c r="AB84" s="91"/>
      <c r="AC84" s="93">
        <f t="shared" ref="AC84:AD85" si="60">AF84+AH84+AJ84+AL84+AN84+AP84+AR84+AT84+AV84+AX84+AZ84+BB84</f>
        <v>2</v>
      </c>
      <c r="AD84" s="94">
        <f t="shared" si="60"/>
        <v>0</v>
      </c>
      <c r="AE84" s="95">
        <f t="shared" ref="AE84:AE85" si="61">AD84*100/AC84</f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>
        <v>1</v>
      </c>
      <c r="AW84" s="174"/>
      <c r="AX84" s="174">
        <v>1</v>
      </c>
      <c r="AY84" s="174"/>
      <c r="AZ84" s="174"/>
      <c r="BA84" s="174"/>
      <c r="BB84" s="91"/>
      <c r="BC84" s="91"/>
      <c r="BD84" s="93">
        <f t="shared" ref="BD84:BD85" si="62">AF84+AH84+AJ84+AL84+AN84+AP84+AR84+AT84+AV84+AX84+AZ84</f>
        <v>2</v>
      </c>
      <c r="BE84" s="93">
        <f t="shared" ref="BE84:BE85" si="63">AG84+AI84+AK84+AM84+AO84+AQ84+AS84+AU84+AW84+AY84+BA84+BC84</f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>
        <v>1</v>
      </c>
      <c r="G85" s="173">
        <v>1</v>
      </c>
      <c r="H85" s="174">
        <f t="shared" si="51"/>
        <v>100</v>
      </c>
      <c r="I85" s="174">
        <v>2</v>
      </c>
      <c r="J85" s="176">
        <f t="shared" si="52"/>
        <v>2</v>
      </c>
      <c r="K85" s="183">
        <f t="shared" si="53"/>
        <v>2</v>
      </c>
      <c r="L85" s="183">
        <f t="shared" si="54"/>
        <v>7960</v>
      </c>
      <c r="M85" s="183">
        <f t="shared" si="55"/>
        <v>15920</v>
      </c>
      <c r="N85" s="183"/>
      <c r="O85" s="183"/>
      <c r="P85" s="114">
        <f t="shared" si="56"/>
        <v>2</v>
      </c>
      <c r="Q85" s="114">
        <f t="shared" si="57"/>
        <v>15922</v>
      </c>
      <c r="R85" s="50"/>
      <c r="S85" s="255"/>
      <c r="T85" s="85">
        <v>74</v>
      </c>
      <c r="U85" s="1584"/>
      <c r="V85" s="83" t="s">
        <v>50</v>
      </c>
      <c r="W85" s="173">
        <v>1</v>
      </c>
      <c r="X85" s="173">
        <v>1</v>
      </c>
      <c r="Y85" s="174">
        <f t="shared" si="58"/>
        <v>100</v>
      </c>
      <c r="Z85" s="174">
        <v>2</v>
      </c>
      <c r="AA85" s="176">
        <f t="shared" si="59"/>
        <v>2</v>
      </c>
      <c r="AB85" s="91"/>
      <c r="AC85" s="93">
        <f t="shared" si="60"/>
        <v>2</v>
      </c>
      <c r="AD85" s="94">
        <f t="shared" si="60"/>
        <v>0</v>
      </c>
      <c r="AE85" s="95">
        <f t="shared" si="61"/>
        <v>0</v>
      </c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>
        <v>1</v>
      </c>
      <c r="AW85" s="174"/>
      <c r="AX85" s="174">
        <v>1</v>
      </c>
      <c r="AY85" s="174"/>
      <c r="AZ85" s="174"/>
      <c r="BA85" s="174"/>
      <c r="BB85" s="91"/>
      <c r="BC85" s="91"/>
      <c r="BD85" s="93">
        <f t="shared" si="62"/>
        <v>2</v>
      </c>
      <c r="BE85" s="93">
        <f t="shared" si="63"/>
        <v>0</v>
      </c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55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55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255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55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55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55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49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55"/>
      <c r="T92" s="85">
        <v>81</v>
      </c>
      <c r="U92" s="248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49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55"/>
      <c r="T93" s="85">
        <v>82</v>
      </c>
      <c r="U93" s="25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55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55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55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55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49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64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55"/>
      <c r="T99" s="85">
        <v>88</v>
      </c>
      <c r="U99" s="250" t="s">
        <v>102</v>
      </c>
      <c r="V99" s="83" t="s">
        <v>49</v>
      </c>
      <c r="W99" s="173">
        <v>1</v>
      </c>
      <c r="X99" s="173">
        <v>1</v>
      </c>
      <c r="Y99" s="174">
        <f>X99*100/W99</f>
        <v>100</v>
      </c>
      <c r="Z99" s="174">
        <v>1</v>
      </c>
      <c r="AA99" s="176">
        <f>Z99*X99</f>
        <v>1</v>
      </c>
      <c r="AB99" s="91"/>
      <c r="AC99" s="93">
        <f t="shared" ref="AC99:AD101" si="65">AF99+AH99+AJ99+AL99+AN99+AP99+AR99+AT99+AV99+AX99+AZ99+BB99</f>
        <v>1</v>
      </c>
      <c r="AD99" s="94">
        <f t="shared" si="65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/>
      <c r="AW99" s="174"/>
      <c r="AX99" s="174"/>
      <c r="AY99" s="174"/>
      <c r="AZ99" s="174">
        <v>1</v>
      </c>
      <c r="BA99" s="184"/>
      <c r="BB99" s="91"/>
      <c r="BC99" s="79"/>
      <c r="BD99" s="93">
        <f t="shared" si="46"/>
        <v>1</v>
      </c>
      <c r="BE99" s="93">
        <f t="shared" si="47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10</v>
      </c>
      <c r="J100" s="176">
        <f>I100*G100</f>
        <v>10</v>
      </c>
      <c r="K100" s="183">
        <f>J100*B100</f>
        <v>10</v>
      </c>
      <c r="L100" s="183">
        <f t="shared" si="64"/>
        <v>7960</v>
      </c>
      <c r="M100" s="183">
        <f>L100*J100</f>
        <v>79600</v>
      </c>
      <c r="N100" s="183"/>
      <c r="O100" s="183"/>
      <c r="P100" s="114">
        <f>K100+N100</f>
        <v>10</v>
      </c>
      <c r="Q100" s="114">
        <f>M100+P100</f>
        <v>79610</v>
      </c>
      <c r="R100" s="50"/>
      <c r="S100" s="255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f>X100*100/W100</f>
        <v>100</v>
      </c>
      <c r="Z100" s="174">
        <v>10</v>
      </c>
      <c r="AA100" s="176">
        <f>Z100*X100</f>
        <v>10</v>
      </c>
      <c r="AB100" s="91"/>
      <c r="AC100" s="93">
        <f t="shared" si="65"/>
        <v>10</v>
      </c>
      <c r="AD100" s="94">
        <f t="shared" si="65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5</v>
      </c>
      <c r="AU100" s="174"/>
      <c r="AV100" s="174">
        <v>2</v>
      </c>
      <c r="AW100" s="174"/>
      <c r="AX100" s="174">
        <v>2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10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20</v>
      </c>
      <c r="J101" s="175">
        <f>I101*G101</f>
        <v>20</v>
      </c>
      <c r="K101" s="183">
        <f>J101*B101</f>
        <v>30</v>
      </c>
      <c r="L101" s="183">
        <f t="shared" si="64"/>
        <v>11940</v>
      </c>
      <c r="M101" s="183">
        <f>L101*J101</f>
        <v>238800</v>
      </c>
      <c r="N101" s="183"/>
      <c r="O101" s="183"/>
      <c r="P101" s="114">
        <f>K101+N101</f>
        <v>30</v>
      </c>
      <c r="Q101" s="114">
        <f>M101+P101</f>
        <v>238830</v>
      </c>
      <c r="R101" s="50"/>
      <c r="S101" s="255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f>X101*100/W101</f>
        <v>100</v>
      </c>
      <c r="Z101" s="174">
        <v>20</v>
      </c>
      <c r="AA101" s="175">
        <f>Z101*X101</f>
        <v>20</v>
      </c>
      <c r="AB101" s="91"/>
      <c r="AC101" s="93">
        <f t="shared" si="65"/>
        <v>20</v>
      </c>
      <c r="AD101" s="94">
        <f t="shared" si="65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10</v>
      </c>
      <c r="AU101" s="174"/>
      <c r="AV101" s="174">
        <v>4</v>
      </c>
      <c r="AW101" s="174"/>
      <c r="AX101" s="174">
        <v>4</v>
      </c>
      <c r="AY101" s="174"/>
      <c r="AZ101" s="174">
        <v>2</v>
      </c>
      <c r="BA101" s="174"/>
      <c r="BB101" s="91"/>
      <c r="BC101" s="79"/>
      <c r="BD101" s="93">
        <f>AF101+AH101+AJ101+AL101+AN101+AP101+AR101+AT101+AV101+AX101+AZ101</f>
        <v>20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49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f>I103*G103</f>
        <v>5</v>
      </c>
      <c r="K103" s="183">
        <f>J103*B103</f>
        <v>40</v>
      </c>
      <c r="L103" s="183">
        <f t="shared" si="49"/>
        <v>63680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255"/>
      <c r="T103" s="85">
        <v>92</v>
      </c>
      <c r="U103" s="248" t="s">
        <v>105</v>
      </c>
      <c r="V103" s="83" t="s">
        <v>106</v>
      </c>
      <c r="W103" s="182">
        <v>1</v>
      </c>
      <c r="X103" s="182">
        <v>1</v>
      </c>
      <c r="Y103" s="174">
        <f>X103*100/W103</f>
        <v>100</v>
      </c>
      <c r="Z103" s="174">
        <v>5</v>
      </c>
      <c r="AA103" s="176">
        <f>Z103*X103</f>
        <v>5</v>
      </c>
      <c r="AB103" s="91"/>
      <c r="AC103" s="93">
        <f t="shared" ref="AC103:AD107" si="66">AF103+AH103+AJ103+AL103+AN103+AP103+AR103+AT103+AV103+AX103+AZ103+BB103</f>
        <v>5</v>
      </c>
      <c r="AD103" s="94">
        <f t="shared" si="66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67">AF103+AH103+AJ103+AL103+AN103+AP103+AR103+AT103+AV103+AX103+AZ103</f>
        <v>5</v>
      </c>
      <c r="BE103" s="93">
        <f t="shared" ref="BE103" si="68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49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f>I104*G104</f>
        <v>5</v>
      </c>
      <c r="K104" s="183">
        <f>J104*B104</f>
        <v>20</v>
      </c>
      <c r="L104" s="183">
        <f t="shared" si="49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255"/>
      <c r="T104" s="85">
        <v>93</v>
      </c>
      <c r="U104" s="250" t="s">
        <v>107</v>
      </c>
      <c r="V104" s="83" t="s">
        <v>106</v>
      </c>
      <c r="W104" s="182">
        <v>1</v>
      </c>
      <c r="X104" s="182">
        <v>1</v>
      </c>
      <c r="Y104" s="174">
        <f>X104*100/W104</f>
        <v>100</v>
      </c>
      <c r="Z104" s="174">
        <v>5</v>
      </c>
      <c r="AA104" s="176">
        <f>Z104*X104</f>
        <v>5</v>
      </c>
      <c r="AB104" s="91"/>
      <c r="AC104" s="93">
        <f t="shared" si="66"/>
        <v>5</v>
      </c>
      <c r="AD104" s="94">
        <f t="shared" si="66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49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16</v>
      </c>
      <c r="J105" s="260">
        <f>I105*G105</f>
        <v>16</v>
      </c>
      <c r="K105" s="183">
        <f>J105*B105</f>
        <v>128</v>
      </c>
      <c r="L105" s="183">
        <f t="shared" si="49"/>
        <v>63680</v>
      </c>
      <c r="M105" s="183">
        <f>L105*J105</f>
        <v>1018880</v>
      </c>
      <c r="N105" s="183"/>
      <c r="O105" s="183"/>
      <c r="P105" s="114">
        <f>K105+N105</f>
        <v>128</v>
      </c>
      <c r="Q105" s="114">
        <f>M105+P105</f>
        <v>1019008</v>
      </c>
      <c r="R105" s="50"/>
      <c r="S105" s="255"/>
      <c r="T105" s="85">
        <v>94</v>
      </c>
      <c r="U105" s="248" t="s">
        <v>108</v>
      </c>
      <c r="V105" s="83" t="s">
        <v>106</v>
      </c>
      <c r="W105" s="182">
        <v>1</v>
      </c>
      <c r="X105" s="182">
        <v>1</v>
      </c>
      <c r="Y105" s="174">
        <f>X105*100/W105</f>
        <v>100</v>
      </c>
      <c r="Z105" s="174">
        <v>16</v>
      </c>
      <c r="AA105" s="260">
        <f>Z105*X105</f>
        <v>16</v>
      </c>
      <c r="AB105" s="91"/>
      <c r="AC105" s="93">
        <f t="shared" si="66"/>
        <v>16</v>
      </c>
      <c r="AD105" s="94">
        <f t="shared" si="66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4</v>
      </c>
      <c r="AS105" s="191"/>
      <c r="AT105" s="174">
        <v>3</v>
      </c>
      <c r="AU105" s="174"/>
      <c r="AV105" s="174">
        <v>3</v>
      </c>
      <c r="AW105" s="174"/>
      <c r="AX105" s="174">
        <v>3</v>
      </c>
      <c r="AY105" s="174"/>
      <c r="AZ105" s="174">
        <v>3</v>
      </c>
      <c r="BA105" s="174"/>
      <c r="BB105" s="91"/>
      <c r="BC105" s="79"/>
      <c r="BD105" s="93">
        <f>AF105+AH105+AJ105+AL105+AN105+AP105+AR105+AT105+AV105+AX105+AZ105</f>
        <v>16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5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260">
        <f>I106*G106</f>
        <v>5</v>
      </c>
      <c r="K106" s="183">
        <f>J106*B106</f>
        <v>40</v>
      </c>
      <c r="L106" s="183">
        <f t="shared" si="49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255"/>
      <c r="T106" s="85">
        <v>95</v>
      </c>
      <c r="U106" s="250" t="s">
        <v>109</v>
      </c>
      <c r="V106" s="83" t="s">
        <v>106</v>
      </c>
      <c r="W106" s="182">
        <v>1</v>
      </c>
      <c r="X106" s="182">
        <v>1</v>
      </c>
      <c r="Y106" s="174">
        <f>X106*100/W106</f>
        <v>100</v>
      </c>
      <c r="Z106" s="174">
        <v>5</v>
      </c>
      <c r="AA106" s="260">
        <f>Z106*X106</f>
        <v>5</v>
      </c>
      <c r="AB106" s="91"/>
      <c r="AC106" s="93">
        <f t="shared" si="66"/>
        <v>5</v>
      </c>
      <c r="AD106" s="94">
        <f t="shared" si="66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5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5</v>
      </c>
      <c r="J107" s="175">
        <f>I107*G107</f>
        <v>5</v>
      </c>
      <c r="K107" s="183">
        <f>J107*B107</f>
        <v>20</v>
      </c>
      <c r="L107" s="183">
        <f t="shared" si="49"/>
        <v>31840</v>
      </c>
      <c r="M107" s="183">
        <f>L107*J107</f>
        <v>159200</v>
      </c>
      <c r="N107" s="183"/>
      <c r="O107" s="183"/>
      <c r="P107" s="114">
        <f>K107+N107</f>
        <v>20</v>
      </c>
      <c r="Q107" s="114">
        <f>M107+P107</f>
        <v>159220</v>
      </c>
      <c r="R107" s="50"/>
      <c r="S107" s="255"/>
      <c r="T107" s="85">
        <v>96</v>
      </c>
      <c r="U107" s="250" t="s">
        <v>110</v>
      </c>
      <c r="V107" s="83" t="s">
        <v>106</v>
      </c>
      <c r="W107" s="182">
        <v>1</v>
      </c>
      <c r="X107" s="182">
        <v>1</v>
      </c>
      <c r="Y107" s="174">
        <f>X107*100/W107</f>
        <v>100</v>
      </c>
      <c r="Z107" s="174">
        <v>5</v>
      </c>
      <c r="AA107" s="175">
        <f>Z107*X107</f>
        <v>5</v>
      </c>
      <c r="AB107" s="91"/>
      <c r="AC107" s="93">
        <f t="shared" si="66"/>
        <v>5</v>
      </c>
      <c r="AD107" s="94">
        <f t="shared" si="66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>
        <v>1</v>
      </c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5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55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55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55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55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55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55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55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55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55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55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55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55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55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55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55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55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55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55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159</v>
      </c>
      <c r="D129" s="150" t="s">
        <v>122</v>
      </c>
      <c r="E129" s="76"/>
      <c r="F129" s="213">
        <f>SUM(F13:F128)</f>
        <v>173</v>
      </c>
      <c r="G129" s="213">
        <f>SUM(G13:G128)</f>
        <v>134</v>
      </c>
      <c r="H129" s="214">
        <f>AVERAGE(H13:H128)</f>
        <v>92.841298648921153</v>
      </c>
      <c r="I129" s="214">
        <f>SUM(I13:I128)</f>
        <v>132</v>
      </c>
      <c r="J129" s="206">
        <f>SUM(J13:J128)</f>
        <v>271</v>
      </c>
      <c r="K129" s="189">
        <f>SUM(K14:K128)</f>
        <v>721.38</v>
      </c>
      <c r="L129" s="189">
        <f t="shared" ref="L129:Q129" si="69">SUM(L14:L128)</f>
        <v>988234</v>
      </c>
      <c r="M129" s="211">
        <f t="shared" si="69"/>
        <v>5742184.7999999998</v>
      </c>
      <c r="N129" s="211">
        <f t="shared" si="69"/>
        <v>188</v>
      </c>
      <c r="O129" s="189">
        <f t="shared" si="69"/>
        <v>1496480</v>
      </c>
      <c r="P129" s="212">
        <f t="shared" si="69"/>
        <v>909.38</v>
      </c>
      <c r="Q129" s="212">
        <f t="shared" si="69"/>
        <v>5743094.1799999997</v>
      </c>
      <c r="R129" s="4"/>
      <c r="S129" s="255"/>
      <c r="T129" s="85">
        <v>118</v>
      </c>
      <c r="U129" s="199" t="s">
        <v>122</v>
      </c>
      <c r="V129" s="200"/>
      <c r="W129" s="213">
        <f>SUM(W13:W128)</f>
        <v>173</v>
      </c>
      <c r="X129" s="213">
        <f>SUM(X13:X128)</f>
        <v>134</v>
      </c>
      <c r="Y129" s="214">
        <f>AVERAGE(Y13:Y128)</f>
        <v>92.841298648921153</v>
      </c>
      <c r="Z129" s="214">
        <f>SUM(Z13:Z128)</f>
        <v>132</v>
      </c>
      <c r="AA129" s="206">
        <f>SUM(AA13:AA128)</f>
        <v>271</v>
      </c>
      <c r="AB129" s="201"/>
      <c r="AC129" s="201">
        <f>SUM(AC14:AC128)</f>
        <v>271</v>
      </c>
      <c r="AD129" s="202">
        <f>SUM(AD14:AD128)</f>
        <v>0</v>
      </c>
      <c r="AE129" s="203"/>
      <c r="AF129" s="204">
        <f t="shared" ref="AF129:AQ129" si="70">SUM(AF14:AF128)</f>
        <v>0</v>
      </c>
      <c r="AG129" s="204">
        <f t="shared" si="70"/>
        <v>0</v>
      </c>
      <c r="AH129" s="204">
        <f t="shared" si="70"/>
        <v>0</v>
      </c>
      <c r="AI129" s="204">
        <f t="shared" si="70"/>
        <v>0</v>
      </c>
      <c r="AJ129" s="204">
        <f t="shared" si="70"/>
        <v>0</v>
      </c>
      <c r="AK129" s="204">
        <f t="shared" si="70"/>
        <v>0</v>
      </c>
      <c r="AL129" s="204">
        <f t="shared" si="70"/>
        <v>0</v>
      </c>
      <c r="AM129" s="204">
        <f t="shared" si="70"/>
        <v>0</v>
      </c>
      <c r="AN129" s="204">
        <f t="shared" si="70"/>
        <v>0</v>
      </c>
      <c r="AO129" s="204">
        <f t="shared" si="70"/>
        <v>0</v>
      </c>
      <c r="AP129" s="204">
        <f t="shared" si="70"/>
        <v>0</v>
      </c>
      <c r="AQ129" s="205">
        <f t="shared" si="70"/>
        <v>0</v>
      </c>
      <c r="AR129" s="206">
        <f>SUM(AR13:AR128)</f>
        <v>11</v>
      </c>
      <c r="AS129" s="206">
        <v>0</v>
      </c>
      <c r="AT129" s="206">
        <f>SUM(AT15:AT128)</f>
        <v>96</v>
      </c>
      <c r="AU129" s="206">
        <v>0</v>
      </c>
      <c r="AV129" s="206">
        <f>SUM(AV14:AV128)</f>
        <v>98</v>
      </c>
      <c r="AW129" s="206">
        <v>0</v>
      </c>
      <c r="AX129" s="206">
        <f>SUM(AX12:AX128)</f>
        <v>36</v>
      </c>
      <c r="AY129" s="206">
        <v>0</v>
      </c>
      <c r="AZ129" s="207">
        <f>SUM(AZ12:AZ128)</f>
        <v>30</v>
      </c>
      <c r="BA129" s="207">
        <f t="shared" ref="BA129:BE129" si="71">SUM(BA14:BA128)</f>
        <v>0</v>
      </c>
      <c r="BB129" s="207">
        <f t="shared" si="71"/>
        <v>0</v>
      </c>
      <c r="BC129" s="207">
        <f t="shared" si="71"/>
        <v>0</v>
      </c>
      <c r="BD129" s="207">
        <f>SUM(BD14:BD128)</f>
        <v>271</v>
      </c>
      <c r="BE129" s="207">
        <f t="shared" si="71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55"/>
      <c r="T130" s="252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55"/>
      <c r="T131" s="252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K129*7960-3025</f>
        <v>5739159.7999999998</v>
      </c>
      <c r="F132" s="1418"/>
      <c r="G132" s="1418"/>
      <c r="H132" s="18"/>
      <c r="I132" s="18"/>
      <c r="J132" s="18"/>
      <c r="K132" s="1411" t="s">
        <v>125</v>
      </c>
      <c r="L132" s="1411"/>
      <c r="M132" s="253" t="s">
        <v>126</v>
      </c>
      <c r="N132" s="48"/>
      <c r="O132" s="48"/>
      <c r="P132" s="39"/>
      <c r="Q132" s="39"/>
      <c r="R132" s="50"/>
      <c r="S132" s="255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1265640</v>
      </c>
      <c r="F133" s="1418"/>
      <c r="G133" s="1418"/>
      <c r="H133" s="18"/>
      <c r="I133" s="18"/>
      <c r="J133" s="18"/>
      <c r="K133" s="1411" t="s">
        <v>125</v>
      </c>
      <c r="L133" s="1411"/>
      <c r="M133" s="253" t="s">
        <v>129</v>
      </c>
      <c r="N133" s="103"/>
      <c r="O133" s="103"/>
      <c r="P133" s="36"/>
      <c r="Q133" s="36"/>
      <c r="R133" s="50"/>
      <c r="S133" s="255"/>
      <c r="T133" s="252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53" t="s">
        <v>131</v>
      </c>
      <c r="N134" s="104"/>
      <c r="O134" s="104"/>
      <c r="P134" s="36"/>
      <c r="Q134" s="36"/>
      <c r="R134" s="50"/>
      <c r="S134" s="255"/>
      <c r="T134" s="252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55"/>
      <c r="T135" s="252"/>
      <c r="U135" s="252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55"/>
      <c r="T136" s="252"/>
      <c r="U136" s="252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55"/>
      <c r="T137" s="252"/>
      <c r="U137" s="252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55"/>
      <c r="T138" s="252"/>
      <c r="U138" s="252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10914799.800000001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55"/>
      <c r="T139" s="252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57"/>
      <c r="I140" s="40"/>
      <c r="J140" s="257"/>
      <c r="K140" s="1411" t="s">
        <v>125</v>
      </c>
      <c r="L140" s="1411"/>
      <c r="M140" s="258" t="s">
        <v>142</v>
      </c>
      <c r="N140" s="245"/>
      <c r="O140" s="245"/>
      <c r="R140" s="44"/>
      <c r="S140" s="256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56"/>
      <c r="O141" s="256"/>
      <c r="R141" s="44"/>
      <c r="S141" s="256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256"/>
      <c r="O142" s="256"/>
      <c r="R142" s="44"/>
      <c r="S142" s="256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59"/>
      <c r="O143" s="259"/>
      <c r="R143" s="44"/>
      <c r="S143" s="256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59"/>
      <c r="L144" s="24"/>
      <c r="M144" s="25"/>
      <c r="N144" s="259"/>
      <c r="O144" s="259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59"/>
      <c r="O145" s="244"/>
      <c r="P145" s="256"/>
      <c r="Q145" s="256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55"/>
      <c r="Q146" s="255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55"/>
      <c r="Q147" s="255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55"/>
      <c r="Q148" s="255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55"/>
      <c r="Q149" s="255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55"/>
      <c r="Q150" s="255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55"/>
      <c r="Q151" s="255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55"/>
      <c r="Q152" s="255"/>
      <c r="R152" s="45"/>
      <c r="S152" s="255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56"/>
      <c r="Q153" s="256"/>
      <c r="R153" s="44"/>
      <c r="S153" s="256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59"/>
      <c r="L154" s="24"/>
      <c r="M154" s="24"/>
      <c r="N154" s="259"/>
      <c r="O154" s="259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59"/>
      <c r="L155" s="24"/>
      <c r="M155" s="24"/>
      <c r="N155" s="259"/>
      <c r="O155" s="259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59"/>
      <c r="L156" s="24"/>
      <c r="M156" s="24"/>
      <c r="N156" s="259"/>
      <c r="O156" s="259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59"/>
      <c r="L157" s="24"/>
      <c r="M157" s="24"/>
      <c r="N157" s="259"/>
      <c r="O157" s="259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59"/>
      <c r="L158" s="24"/>
      <c r="M158" s="24"/>
      <c r="N158" s="259"/>
      <c r="O158" s="259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59"/>
      <c r="L159" s="24"/>
      <c r="M159" s="24"/>
      <c r="N159" s="259"/>
      <c r="O159" s="259"/>
      <c r="S159" s="41"/>
    </row>
    <row r="160" spans="2:19" ht="15.75" x14ac:dyDescent="0.2">
      <c r="L160" s="24"/>
      <c r="M160" s="24"/>
      <c r="N160" s="259"/>
      <c r="O160" s="259"/>
      <c r="S160" s="41"/>
    </row>
    <row r="161" spans="12:19" ht="15.75" x14ac:dyDescent="0.2">
      <c r="L161" s="24"/>
      <c r="M161" s="24"/>
      <c r="N161" s="259"/>
      <c r="O161" s="259"/>
      <c r="S161" s="41"/>
    </row>
    <row r="162" spans="12:19" ht="15.75" x14ac:dyDescent="0.2">
      <c r="L162" s="24"/>
      <c r="M162" s="24"/>
      <c r="N162" s="259"/>
      <c r="O162" s="259"/>
      <c r="S162" s="41"/>
    </row>
    <row r="163" spans="12:19" ht="15.75" x14ac:dyDescent="0.2">
      <c r="L163" s="24"/>
      <c r="M163" s="24"/>
      <c r="N163" s="259"/>
      <c r="O163" s="259"/>
      <c r="S163" s="41"/>
    </row>
    <row r="164" spans="12:19" ht="15.75" x14ac:dyDescent="0.2">
      <c r="L164" s="24"/>
      <c r="M164" s="30"/>
      <c r="N164" s="259"/>
      <c r="O164" s="259"/>
      <c r="S164" s="41"/>
    </row>
    <row r="165" spans="12:19" ht="15.75" x14ac:dyDescent="0.2">
      <c r="L165" s="24"/>
      <c r="M165" s="24"/>
      <c r="N165" s="259"/>
      <c r="O165" s="259"/>
      <c r="S165" s="41"/>
    </row>
    <row r="166" spans="12:19" ht="15.75" x14ac:dyDescent="0.2">
      <c r="L166" s="30"/>
      <c r="M166" s="30"/>
      <c r="N166" s="259"/>
      <c r="O166" s="259"/>
      <c r="S166" s="41"/>
    </row>
    <row r="167" spans="12:19" ht="15.75" x14ac:dyDescent="0.2">
      <c r="L167" s="24"/>
      <c r="M167" s="24"/>
      <c r="N167" s="259"/>
      <c r="O167" s="259"/>
      <c r="S167" s="41"/>
    </row>
    <row r="168" spans="12:19" ht="15.75" x14ac:dyDescent="0.2">
      <c r="L168" s="24"/>
      <c r="M168" s="24"/>
      <c r="N168" s="259"/>
      <c r="O168" s="259"/>
      <c r="S168" s="41"/>
    </row>
    <row r="169" spans="12:19" ht="15.75" x14ac:dyDescent="0.2">
      <c r="L169" s="24"/>
      <c r="M169" s="24"/>
      <c r="N169" s="259"/>
      <c r="O169" s="259"/>
      <c r="S169" s="41"/>
    </row>
    <row r="170" spans="12:19" ht="15.75" x14ac:dyDescent="0.2">
      <c r="L170" s="24"/>
      <c r="M170" s="24"/>
      <c r="N170" s="259"/>
      <c r="O170" s="259"/>
      <c r="S170" s="41"/>
    </row>
    <row r="171" spans="12:19" ht="15.75" x14ac:dyDescent="0.2">
      <c r="L171" s="24"/>
      <c r="M171" s="24"/>
      <c r="N171" s="259"/>
      <c r="O171" s="259"/>
      <c r="S171" s="41"/>
    </row>
    <row r="172" spans="12:19" ht="15.75" x14ac:dyDescent="0.2">
      <c r="L172" s="24"/>
      <c r="M172" s="24"/>
      <c r="N172" s="259"/>
      <c r="O172" s="259"/>
      <c r="S172" s="41"/>
    </row>
    <row r="173" spans="12:19" ht="15.75" x14ac:dyDescent="0.2">
      <c r="L173" s="24"/>
      <c r="M173" s="24"/>
      <c r="N173" s="259"/>
      <c r="O173" s="259"/>
      <c r="S173" s="41"/>
    </row>
    <row r="174" spans="12:19" ht="15.75" x14ac:dyDescent="0.2">
      <c r="L174" s="24"/>
      <c r="M174" s="24"/>
      <c r="N174" s="259"/>
      <c r="O174" s="259"/>
      <c r="S174" s="41"/>
    </row>
    <row r="175" spans="12:19" ht="15.75" x14ac:dyDescent="0.2">
      <c r="L175" s="24"/>
      <c r="M175" s="24"/>
      <c r="N175" s="259"/>
      <c r="O175" s="259"/>
      <c r="S175" s="41"/>
    </row>
    <row r="176" spans="12:19" ht="15.75" x14ac:dyDescent="0.2">
      <c r="L176" s="24"/>
      <c r="M176" s="24"/>
      <c r="N176" s="259"/>
      <c r="O176" s="259"/>
      <c r="S176" s="41"/>
    </row>
    <row r="177" spans="12:19" ht="15.75" x14ac:dyDescent="0.2">
      <c r="L177" s="24"/>
      <c r="M177" s="24"/>
      <c r="N177" s="259"/>
      <c r="O177" s="259"/>
      <c r="S177" s="41"/>
    </row>
    <row r="178" spans="12:19" ht="15.75" x14ac:dyDescent="0.2">
      <c r="L178" s="24"/>
      <c r="M178" s="24"/>
      <c r="N178" s="259"/>
      <c r="O178" s="259"/>
      <c r="S178" s="41"/>
    </row>
    <row r="179" spans="12:19" ht="15.75" x14ac:dyDescent="0.2">
      <c r="L179" s="24"/>
      <c r="M179" s="24"/>
      <c r="N179" s="259"/>
      <c r="O179" s="259"/>
      <c r="S179" s="41"/>
    </row>
    <row r="180" spans="12:19" ht="15.75" x14ac:dyDescent="0.2">
      <c r="L180" s="24"/>
      <c r="M180" s="24"/>
      <c r="N180" s="259"/>
      <c r="O180" s="259"/>
      <c r="S180" s="41"/>
    </row>
    <row r="181" spans="12:19" ht="15.75" x14ac:dyDescent="0.2">
      <c r="L181" s="24"/>
      <c r="M181" s="24"/>
      <c r="N181" s="259"/>
      <c r="O181" s="259"/>
      <c r="S181" s="41"/>
    </row>
    <row r="182" spans="12:19" ht="15.75" x14ac:dyDescent="0.2">
      <c r="L182" s="24"/>
      <c r="M182" s="24"/>
      <c r="N182" s="259"/>
      <c r="O182" s="259"/>
      <c r="S182" s="41"/>
    </row>
    <row r="183" spans="12:19" ht="15.75" x14ac:dyDescent="0.2">
      <c r="L183" s="24"/>
      <c r="M183" s="24"/>
      <c r="N183" s="259"/>
      <c r="O183" s="259"/>
      <c r="S183" s="41"/>
    </row>
    <row r="184" spans="12:19" ht="15.75" x14ac:dyDescent="0.2">
      <c r="L184" s="24"/>
      <c r="M184" s="24"/>
      <c r="N184" s="259"/>
      <c r="O184" s="259"/>
      <c r="S184" s="41"/>
    </row>
    <row r="185" spans="12:19" ht="15.75" x14ac:dyDescent="0.2">
      <c r="L185" s="24"/>
      <c r="M185" s="24"/>
      <c r="N185" s="259"/>
      <c r="O185" s="259"/>
      <c r="S185" s="41"/>
    </row>
    <row r="186" spans="12:19" ht="15.75" x14ac:dyDescent="0.2">
      <c r="L186" s="24"/>
      <c r="M186" s="24"/>
      <c r="N186" s="259"/>
      <c r="O186" s="259"/>
      <c r="S186" s="41"/>
    </row>
    <row r="187" spans="12:19" ht="15.75" x14ac:dyDescent="0.2">
      <c r="L187" s="24"/>
      <c r="M187" s="24"/>
      <c r="N187" s="259"/>
      <c r="O187" s="259"/>
      <c r="S187" s="41"/>
    </row>
    <row r="188" spans="12:19" ht="15.75" x14ac:dyDescent="0.2">
      <c r="L188" s="24"/>
      <c r="M188" s="24"/>
      <c r="N188" s="259"/>
      <c r="O188" s="259"/>
      <c r="S188" s="41"/>
    </row>
    <row r="189" spans="12:19" ht="15.75" x14ac:dyDescent="0.2">
      <c r="L189" s="24"/>
      <c r="M189" s="24"/>
      <c r="N189" s="259"/>
      <c r="O189" s="259"/>
      <c r="S189" s="41"/>
    </row>
    <row r="190" spans="12:19" ht="15.75" x14ac:dyDescent="0.2">
      <c r="L190" s="24"/>
      <c r="M190" s="24"/>
      <c r="N190" s="259"/>
      <c r="O190" s="259"/>
      <c r="S190" s="41"/>
    </row>
    <row r="191" spans="12:19" ht="15.75" x14ac:dyDescent="0.2">
      <c r="L191" s="24"/>
      <c r="M191" s="24"/>
      <c r="N191" s="259"/>
      <c r="O191" s="259"/>
      <c r="S191" s="41"/>
    </row>
    <row r="192" spans="12:19" ht="15.75" x14ac:dyDescent="0.2">
      <c r="L192" s="24"/>
      <c r="M192" s="24"/>
      <c r="N192" s="259"/>
      <c r="O192" s="259"/>
      <c r="S192" s="41"/>
    </row>
    <row r="193" spans="12:19" ht="15.75" x14ac:dyDescent="0.2">
      <c r="L193" s="24"/>
      <c r="M193" s="24"/>
      <c r="N193" s="259"/>
      <c r="O193" s="259"/>
      <c r="S193" s="41"/>
    </row>
    <row r="194" spans="12:19" ht="15.75" x14ac:dyDescent="0.2">
      <c r="L194" s="24"/>
      <c r="M194" s="24"/>
      <c r="N194" s="259"/>
      <c r="O194" s="259"/>
      <c r="S194" s="41"/>
    </row>
    <row r="195" spans="12:19" ht="15.75" x14ac:dyDescent="0.2">
      <c r="L195" s="24"/>
      <c r="M195" s="24"/>
      <c r="N195" s="259"/>
      <c r="O195" s="259"/>
      <c r="S195" s="41"/>
    </row>
    <row r="196" spans="12:19" ht="15.75" x14ac:dyDescent="0.2">
      <c r="L196" s="24"/>
      <c r="M196" s="24"/>
      <c r="N196" s="259"/>
      <c r="O196" s="259"/>
      <c r="S196" s="41"/>
    </row>
    <row r="197" spans="12:19" ht="15.75" x14ac:dyDescent="0.2">
      <c r="L197" s="24"/>
      <c r="M197" s="24"/>
      <c r="N197" s="259"/>
      <c r="O197" s="259"/>
      <c r="S197" s="41"/>
    </row>
    <row r="198" spans="12:19" ht="15.75" x14ac:dyDescent="0.2">
      <c r="L198" s="24"/>
      <c r="M198" s="24"/>
      <c r="N198" s="259"/>
      <c r="O198" s="259"/>
      <c r="S198" s="41"/>
    </row>
    <row r="199" spans="12:19" ht="15.75" x14ac:dyDescent="0.2">
      <c r="L199" s="24"/>
      <c r="M199" s="24"/>
      <c r="N199" s="259"/>
      <c r="O199" s="259"/>
      <c r="S199" s="41"/>
    </row>
    <row r="200" spans="12:19" ht="15.75" x14ac:dyDescent="0.2">
      <c r="L200" s="24"/>
      <c r="M200" s="24"/>
      <c r="N200" s="259"/>
      <c r="O200" s="259"/>
      <c r="S200" s="41"/>
    </row>
    <row r="201" spans="12:19" ht="15.75" x14ac:dyDescent="0.2">
      <c r="L201" s="24"/>
      <c r="M201" s="24"/>
      <c r="N201" s="259"/>
      <c r="O201" s="259"/>
      <c r="S201" s="41"/>
    </row>
    <row r="202" spans="12:19" ht="15.75" x14ac:dyDescent="0.2">
      <c r="L202" s="24"/>
      <c r="M202" s="24"/>
      <c r="N202" s="259"/>
      <c r="O202" s="259"/>
      <c r="S202" s="41"/>
    </row>
    <row r="203" spans="12:19" ht="15.75" x14ac:dyDescent="0.2">
      <c r="L203" s="24"/>
      <c r="M203" s="24"/>
      <c r="N203" s="259"/>
      <c r="O203" s="259"/>
      <c r="S203" s="41"/>
    </row>
    <row r="204" spans="12:19" ht="15.75" x14ac:dyDescent="0.2">
      <c r="L204" s="24"/>
      <c r="M204" s="24"/>
      <c r="N204" s="259"/>
      <c r="O204" s="259"/>
      <c r="S204" s="41"/>
    </row>
    <row r="205" spans="12:19" ht="15.75" x14ac:dyDescent="0.2">
      <c r="L205" s="24"/>
      <c r="M205" s="24"/>
      <c r="N205" s="259"/>
      <c r="O205" s="259"/>
      <c r="S205" s="41"/>
    </row>
    <row r="206" spans="12:19" ht="15.75" x14ac:dyDescent="0.2">
      <c r="L206" s="24"/>
      <c r="M206" s="24"/>
      <c r="N206" s="259"/>
      <c r="O206" s="259"/>
      <c r="S206" s="41"/>
    </row>
    <row r="207" spans="12:19" ht="15.75" x14ac:dyDescent="0.2">
      <c r="L207" s="24"/>
      <c r="M207" s="24"/>
      <c r="N207" s="259"/>
      <c r="O207" s="259"/>
    </row>
    <row r="208" spans="12:19" ht="15.75" x14ac:dyDescent="0.2">
      <c r="L208" s="24"/>
      <c r="M208" s="24"/>
      <c r="N208" s="259"/>
      <c r="O208" s="259"/>
    </row>
    <row r="209" spans="12:15" ht="15.75" x14ac:dyDescent="0.2">
      <c r="L209" s="24"/>
      <c r="M209" s="24"/>
      <c r="N209" s="259"/>
      <c r="O209" s="259"/>
    </row>
    <row r="210" spans="12:15" ht="15.75" x14ac:dyDescent="0.2">
      <c r="L210" s="24"/>
      <c r="M210" s="24"/>
      <c r="N210" s="259"/>
      <c r="O210" s="259"/>
    </row>
    <row r="211" spans="12:15" ht="15.75" x14ac:dyDescent="0.2">
      <c r="L211" s="24"/>
      <c r="M211" s="24"/>
      <c r="N211" s="259"/>
      <c r="O211" s="259"/>
    </row>
    <row r="212" spans="12:15" ht="15.75" x14ac:dyDescent="0.2">
      <c r="L212" s="24"/>
      <c r="M212" s="24"/>
      <c r="N212" s="259"/>
      <c r="O212" s="259"/>
    </row>
    <row r="213" spans="12:15" ht="15.75" x14ac:dyDescent="0.2">
      <c r="L213" s="24"/>
      <c r="M213" s="24"/>
      <c r="N213" s="259"/>
      <c r="O213" s="259"/>
    </row>
    <row r="214" spans="12:15" ht="15.75" x14ac:dyDescent="0.2">
      <c r="L214" s="24"/>
      <c r="M214" s="24"/>
      <c r="N214" s="259"/>
      <c r="O214" s="259"/>
    </row>
    <row r="215" spans="12:15" ht="15.75" x14ac:dyDescent="0.2">
      <c r="L215" s="24"/>
      <c r="M215" s="24"/>
      <c r="N215" s="259"/>
      <c r="O215" s="259"/>
    </row>
    <row r="216" spans="12:15" ht="15.75" x14ac:dyDescent="0.2">
      <c r="L216" s="24"/>
      <c r="M216" s="24"/>
      <c r="N216" s="259"/>
      <c r="O216" s="259"/>
    </row>
    <row r="217" spans="12:15" ht="15.75" x14ac:dyDescent="0.2">
      <c r="L217" s="24"/>
      <c r="M217" s="24"/>
      <c r="N217" s="259"/>
      <c r="O217" s="259"/>
    </row>
    <row r="218" spans="12:15" ht="15.75" x14ac:dyDescent="0.2">
      <c r="L218" s="24"/>
      <c r="M218" s="24"/>
      <c r="N218" s="259"/>
      <c r="O218" s="259"/>
    </row>
    <row r="219" spans="12:15" ht="15.75" x14ac:dyDescent="0.2">
      <c r="L219" s="24"/>
      <c r="M219" s="24"/>
      <c r="N219" s="259"/>
      <c r="O219" s="259"/>
    </row>
    <row r="220" spans="12:15" ht="15.75" x14ac:dyDescent="0.2">
      <c r="L220" s="24"/>
      <c r="M220" s="24"/>
      <c r="N220" s="259"/>
      <c r="O220" s="259"/>
    </row>
    <row r="221" spans="12:15" ht="15.75" x14ac:dyDescent="0.2">
      <c r="L221" s="24"/>
      <c r="M221" s="24"/>
      <c r="N221" s="259"/>
      <c r="O221" s="259"/>
    </row>
    <row r="222" spans="12:15" ht="15.75" x14ac:dyDescent="0.2">
      <c r="L222" s="24"/>
      <c r="M222" s="24"/>
      <c r="N222" s="259"/>
      <c r="O222" s="259"/>
    </row>
    <row r="223" spans="12:15" ht="15.75" x14ac:dyDescent="0.2">
      <c r="L223" s="24"/>
      <c r="M223" s="24"/>
      <c r="N223" s="259"/>
      <c r="O223" s="259"/>
    </row>
    <row r="224" spans="12:15" ht="15.75" x14ac:dyDescent="0.2">
      <c r="L224" s="24"/>
      <c r="M224" s="24"/>
      <c r="N224" s="259"/>
      <c r="O224" s="259"/>
    </row>
    <row r="225" spans="12:15" ht="15.75" x14ac:dyDescent="0.2">
      <c r="L225" s="24"/>
      <c r="M225" s="24"/>
      <c r="N225" s="259"/>
      <c r="O225" s="259"/>
    </row>
    <row r="226" spans="12:15" ht="15.75" x14ac:dyDescent="0.2">
      <c r="L226" s="24"/>
      <c r="M226" s="24"/>
      <c r="N226" s="259"/>
      <c r="O226" s="259"/>
    </row>
    <row r="227" spans="12:15" ht="15.75" x14ac:dyDescent="0.2">
      <c r="L227" s="24"/>
      <c r="M227" s="24"/>
      <c r="N227" s="259"/>
      <c r="O227" s="259"/>
    </row>
    <row r="228" spans="12:15" ht="15.75" x14ac:dyDescent="0.2">
      <c r="L228" s="24"/>
      <c r="M228" s="24"/>
      <c r="N228" s="259"/>
      <c r="O228" s="259"/>
    </row>
    <row r="229" spans="12:15" ht="15.75" x14ac:dyDescent="0.2">
      <c r="L229" s="24"/>
      <c r="M229" s="24"/>
      <c r="N229" s="259"/>
      <c r="O229" s="259"/>
    </row>
    <row r="230" spans="12:15" ht="15.75" x14ac:dyDescent="0.2">
      <c r="L230" s="24"/>
      <c r="M230" s="24"/>
      <c r="N230" s="259"/>
      <c r="O230" s="259"/>
    </row>
    <row r="231" spans="12:15" ht="15.75" x14ac:dyDescent="0.2">
      <c r="L231" s="24"/>
      <c r="M231" s="24"/>
      <c r="N231" s="259"/>
      <c r="O231" s="259"/>
    </row>
    <row r="232" spans="12:15" ht="15.75" x14ac:dyDescent="0.2">
      <c r="L232" s="24"/>
      <c r="M232" s="24"/>
      <c r="N232" s="259"/>
      <c r="O232" s="259"/>
    </row>
    <row r="233" spans="12:15" ht="15.75" x14ac:dyDescent="0.2">
      <c r="L233" s="24"/>
      <c r="M233" s="24"/>
      <c r="N233" s="259"/>
      <c r="O233" s="259"/>
    </row>
    <row r="234" spans="12:15" ht="15.75" x14ac:dyDescent="0.2">
      <c r="L234" s="24"/>
      <c r="M234" s="24"/>
      <c r="N234" s="259"/>
      <c r="O234" s="259"/>
    </row>
    <row r="235" spans="12:15" ht="15.75" x14ac:dyDescent="0.2">
      <c r="L235" s="24"/>
      <c r="M235" s="24"/>
      <c r="N235" s="259"/>
      <c r="O235" s="259"/>
    </row>
    <row r="236" spans="12:15" ht="15.75" x14ac:dyDescent="0.2">
      <c r="L236" s="24"/>
      <c r="M236" s="24"/>
      <c r="N236" s="259"/>
      <c r="O236" s="259"/>
    </row>
    <row r="237" spans="12:15" ht="15.75" x14ac:dyDescent="0.2">
      <c r="L237" s="24"/>
      <c r="M237" s="24"/>
      <c r="N237" s="259"/>
      <c r="O237" s="259"/>
    </row>
    <row r="238" spans="12:15" ht="15.75" x14ac:dyDescent="0.2">
      <c r="L238" s="24"/>
      <c r="M238" s="24"/>
      <c r="N238" s="259"/>
      <c r="O238" s="259"/>
    </row>
    <row r="239" spans="12:15" ht="15.75" x14ac:dyDescent="0.2">
      <c r="L239" s="24"/>
      <c r="M239" s="24"/>
      <c r="N239" s="259"/>
      <c r="O239" s="259"/>
    </row>
    <row r="240" spans="12:15" ht="15.75" x14ac:dyDescent="0.2">
      <c r="L240" s="24"/>
      <c r="M240" s="24"/>
      <c r="N240" s="259"/>
      <c r="O240" s="259"/>
    </row>
    <row r="241" spans="12:15" ht="15.75" x14ac:dyDescent="0.2">
      <c r="L241" s="24"/>
      <c r="M241" s="24"/>
      <c r="N241" s="259"/>
      <c r="O241" s="259"/>
    </row>
    <row r="242" spans="12:15" ht="15.75" x14ac:dyDescent="0.2">
      <c r="L242" s="24"/>
      <c r="M242" s="24"/>
      <c r="N242" s="259"/>
      <c r="O242" s="259"/>
    </row>
    <row r="243" spans="12:15" ht="15.75" x14ac:dyDescent="0.2">
      <c r="L243" s="24"/>
      <c r="M243" s="24"/>
      <c r="N243" s="259"/>
      <c r="O243" s="259"/>
    </row>
    <row r="244" spans="12:15" ht="15.75" x14ac:dyDescent="0.2">
      <c r="L244" s="24"/>
      <c r="M244" s="24"/>
      <c r="N244" s="259"/>
      <c r="O244" s="259"/>
    </row>
    <row r="245" spans="12:15" ht="15.75" x14ac:dyDescent="0.2">
      <c r="L245" s="24"/>
      <c r="M245" s="24"/>
      <c r="N245" s="259"/>
      <c r="O245" s="259"/>
    </row>
    <row r="246" spans="12:15" ht="15.75" x14ac:dyDescent="0.2">
      <c r="L246" s="24"/>
      <c r="M246" s="24"/>
      <c r="N246" s="259"/>
      <c r="O246" s="259"/>
    </row>
    <row r="247" spans="12:15" ht="15.75" x14ac:dyDescent="0.2">
      <c r="L247" s="24"/>
      <c r="M247" s="24"/>
      <c r="N247" s="259"/>
      <c r="O247" s="259"/>
    </row>
    <row r="248" spans="12:15" ht="15.75" x14ac:dyDescent="0.2">
      <c r="L248" s="24"/>
      <c r="M248" s="24"/>
      <c r="N248" s="259"/>
      <c r="O248" s="259"/>
    </row>
    <row r="249" spans="12:15" ht="15.75" x14ac:dyDescent="0.2">
      <c r="L249" s="24"/>
      <c r="M249" s="24"/>
      <c r="N249" s="259"/>
      <c r="O249" s="259"/>
    </row>
    <row r="250" spans="12:15" ht="15.75" x14ac:dyDescent="0.2">
      <c r="L250" s="24"/>
      <c r="M250" s="24"/>
      <c r="N250" s="259"/>
      <c r="O250" s="259"/>
    </row>
    <row r="251" spans="12:15" ht="15.75" x14ac:dyDescent="0.2">
      <c r="L251" s="24"/>
      <c r="M251" s="24"/>
      <c r="N251" s="259"/>
      <c r="O251" s="259"/>
    </row>
    <row r="252" spans="12:15" ht="15.75" x14ac:dyDescent="0.2">
      <c r="L252" s="24"/>
      <c r="M252" s="24"/>
      <c r="N252" s="259"/>
      <c r="O252" s="259"/>
    </row>
    <row r="253" spans="12:15" ht="15.75" x14ac:dyDescent="0.2">
      <c r="L253" s="24"/>
      <c r="M253" s="24"/>
      <c r="N253" s="259"/>
      <c r="O253" s="259"/>
    </row>
    <row r="254" spans="12:15" ht="15.75" x14ac:dyDescent="0.2">
      <c r="L254" s="24"/>
      <c r="M254" s="24"/>
      <c r="N254" s="259"/>
      <c r="O254" s="259"/>
    </row>
    <row r="255" spans="12:15" x14ac:dyDescent="0.2">
      <c r="L255" s="259"/>
      <c r="M255" s="259"/>
      <c r="N255" s="259"/>
      <c r="O255" s="259"/>
    </row>
    <row r="256" spans="12:15" x14ac:dyDescent="0.2">
      <c r="L256" s="259"/>
      <c r="M256" s="259"/>
      <c r="N256" s="259"/>
      <c r="O256" s="259"/>
    </row>
    <row r="257" spans="12:15" x14ac:dyDescent="0.2">
      <c r="L257" s="259"/>
      <c r="M257" s="259"/>
      <c r="N257" s="259"/>
      <c r="O257" s="259"/>
    </row>
    <row r="258" spans="12:15" x14ac:dyDescent="0.2">
      <c r="L258" s="259"/>
      <c r="M258" s="259"/>
      <c r="N258" s="259"/>
      <c r="O258" s="259"/>
    </row>
    <row r="259" spans="12:15" x14ac:dyDescent="0.2">
      <c r="L259" s="259"/>
      <c r="M259" s="259"/>
      <c r="N259" s="259"/>
      <c r="O259" s="259"/>
    </row>
    <row r="260" spans="12:15" x14ac:dyDescent="0.2">
      <c r="L260" s="259"/>
      <c r="M260" s="259"/>
      <c r="N260" s="259"/>
      <c r="O260" s="259"/>
    </row>
    <row r="261" spans="12:15" x14ac:dyDescent="0.2">
      <c r="L261" s="259"/>
      <c r="M261" s="259"/>
      <c r="N261" s="259"/>
      <c r="O261" s="259"/>
    </row>
    <row r="262" spans="12:15" x14ac:dyDescent="0.2">
      <c r="L262" s="259"/>
      <c r="M262" s="259"/>
      <c r="N262" s="259"/>
      <c r="O262" s="259"/>
    </row>
  </sheetData>
  <mergeCells count="213"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</mergeCell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34" width="2.5703125" style="120" customWidth="1"/>
    <col min="35" max="43" width="2.7109375" style="120" bestFit="1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7109375" style="2" customWidth="1"/>
    <col min="50" max="50" width="3" style="2" customWidth="1"/>
    <col min="51" max="51" width="2.5703125" style="2" customWidth="1"/>
    <col min="52" max="52" width="3" style="2" customWidth="1"/>
    <col min="53" max="54" width="2.5703125" style="2" customWidth="1"/>
    <col min="55" max="55" width="2.7109375" style="2" customWidth="1"/>
    <col min="56" max="56" width="2.85546875" style="2" customWidth="1"/>
    <col min="57" max="57" width="2.57031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266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7"/>
      <c r="B5" s="247"/>
      <c r="C5" s="247"/>
      <c r="D5" s="145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55"/>
      <c r="Q5" s="55"/>
      <c r="R5" s="56"/>
      <c r="S5" s="43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</row>
    <row r="6" spans="1:57" s="31" customFormat="1" ht="12" customHeight="1" x14ac:dyDescent="0.2">
      <c r="A6" s="1435" t="s">
        <v>267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268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6"/>
      <c r="B7" s="246"/>
      <c r="C7" s="246"/>
      <c r="D7" s="254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57"/>
      <c r="Q7" s="257"/>
      <c r="R7" s="52"/>
      <c r="S7" s="43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56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17" si="0">G14*100/F14</f>
        <v>100</v>
      </c>
      <c r="I14" s="224">
        <v>2</v>
      </c>
      <c r="J14" s="225">
        <f t="shared" ref="J14:J17" si="1"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255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v>100</v>
      </c>
      <c r="Z14" s="224">
        <v>2</v>
      </c>
      <c r="AA14" s="225"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>
        <v>1</v>
      </c>
      <c r="AY14" s="174"/>
      <c r="AZ14" s="174"/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3</v>
      </c>
      <c r="D15" s="1420"/>
      <c r="E15" s="67" t="s">
        <v>50</v>
      </c>
      <c r="F15" s="223">
        <v>12</v>
      </c>
      <c r="G15" s="223">
        <v>2</v>
      </c>
      <c r="H15" s="224">
        <f t="shared" si="0"/>
        <v>16.666666666666668</v>
      </c>
      <c r="I15" s="224">
        <v>2</v>
      </c>
      <c r="J15" s="226">
        <f t="shared" si="1"/>
        <v>4</v>
      </c>
      <c r="K15" s="183">
        <f t="shared" ref="K15:K25" si="2">J15*B15</f>
        <v>16</v>
      </c>
      <c r="L15" s="183">
        <f t="shared" ref="L15:L78" si="3">B15*7960</f>
        <v>31840</v>
      </c>
      <c r="M15" s="183">
        <f t="shared" ref="M15:M25" si="4">L15*J15</f>
        <v>127360</v>
      </c>
      <c r="N15" s="183">
        <f>C15+J15</f>
        <v>7</v>
      </c>
      <c r="O15" s="183">
        <f t="shared" ref="O15:O17" si="5">N15*7960</f>
        <v>55720</v>
      </c>
      <c r="P15" s="114">
        <f t="shared" ref="P15:P25" si="6">K15+N15</f>
        <v>23</v>
      </c>
      <c r="Q15" s="114">
        <f t="shared" ref="Q15:Q25" si="7">M15+P15</f>
        <v>127383</v>
      </c>
      <c r="R15" s="49"/>
      <c r="S15" s="255"/>
      <c r="T15" s="85">
        <v>4</v>
      </c>
      <c r="U15" s="1584"/>
      <c r="V15" s="83" t="s">
        <v>50</v>
      </c>
      <c r="W15" s="223">
        <v>12</v>
      </c>
      <c r="X15" s="223">
        <v>2</v>
      </c>
      <c r="Y15" s="224">
        <v>16.666666666666668</v>
      </c>
      <c r="Z15" s="224">
        <v>2</v>
      </c>
      <c r="AA15" s="226">
        <v>4</v>
      </c>
      <c r="AB15" s="91"/>
      <c r="AC15" s="93">
        <f t="shared" ref="AC15:AD25" si="8">AF15+AH15+AJ15+AL15+AN15+AP15+AR15+AT15+AV15+AX15+AZ15+BB15</f>
        <v>4</v>
      </c>
      <c r="AD15" s="94">
        <f t="shared" si="8"/>
        <v>0</v>
      </c>
      <c r="AE15" s="95">
        <f t="shared" ref="AE15:AE25" si="9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>
        <v>1</v>
      </c>
      <c r="AU15" s="174"/>
      <c r="AV15" s="174">
        <v>1</v>
      </c>
      <c r="AW15" s="174"/>
      <c r="AX15" s="174">
        <v>1</v>
      </c>
      <c r="AY15" s="174"/>
      <c r="AZ15" s="174">
        <v>1</v>
      </c>
      <c r="BA15" s="174"/>
      <c r="BB15" s="91"/>
      <c r="BC15" s="91"/>
      <c r="BD15" s="93">
        <f t="shared" ref="BD15:BD25" si="10">AF15+AH15+AJ15+AL15+AN15+AP15+AR15+AT15+AV15+AX15+AZ15</f>
        <v>4</v>
      </c>
      <c r="BE15" s="93">
        <f t="shared" ref="BE15:BE25" si="11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30</v>
      </c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4</v>
      </c>
      <c r="J16" s="226">
        <f t="shared" si="1"/>
        <v>4</v>
      </c>
      <c r="K16" s="183">
        <f t="shared" si="2"/>
        <v>32</v>
      </c>
      <c r="L16" s="183">
        <f t="shared" si="3"/>
        <v>63680</v>
      </c>
      <c r="M16" s="183">
        <f t="shared" si="4"/>
        <v>254720</v>
      </c>
      <c r="N16" s="183">
        <f>C16+J16</f>
        <v>34</v>
      </c>
      <c r="O16" s="183">
        <f t="shared" si="5"/>
        <v>270640</v>
      </c>
      <c r="P16" s="114">
        <f t="shared" si="6"/>
        <v>66</v>
      </c>
      <c r="Q16" s="114">
        <f t="shared" si="7"/>
        <v>254786</v>
      </c>
      <c r="R16" s="50"/>
      <c r="S16" s="255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v>100</v>
      </c>
      <c r="Z16" s="224">
        <v>4</v>
      </c>
      <c r="AA16" s="226">
        <v>4</v>
      </c>
      <c r="AB16" s="91"/>
      <c r="AC16" s="93">
        <f t="shared" si="8"/>
        <v>4</v>
      </c>
      <c r="AD16" s="94">
        <f t="shared" si="8"/>
        <v>0</v>
      </c>
      <c r="AE16" s="95">
        <f t="shared" si="9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0"/>
        <v>4</v>
      </c>
      <c r="BE16" s="93">
        <f t="shared" si="11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12</v>
      </c>
      <c r="G17" s="223">
        <v>2</v>
      </c>
      <c r="H17" s="224">
        <f t="shared" si="0"/>
        <v>16.666666666666668</v>
      </c>
      <c r="I17" s="224">
        <v>2</v>
      </c>
      <c r="J17" s="225">
        <f t="shared" si="1"/>
        <v>4</v>
      </c>
      <c r="K17" s="183">
        <f t="shared" si="2"/>
        <v>16</v>
      </c>
      <c r="L17" s="183">
        <f t="shared" si="3"/>
        <v>31840</v>
      </c>
      <c r="M17" s="183">
        <f t="shared" si="4"/>
        <v>127360</v>
      </c>
      <c r="N17" s="183">
        <f t="shared" ref="N17" si="12">C17*J17</f>
        <v>0</v>
      </c>
      <c r="O17" s="183">
        <f t="shared" si="5"/>
        <v>0</v>
      </c>
      <c r="P17" s="114">
        <f t="shared" si="6"/>
        <v>16</v>
      </c>
      <c r="Q17" s="114">
        <f t="shared" si="7"/>
        <v>127376</v>
      </c>
      <c r="R17" s="50"/>
      <c r="S17" s="255"/>
      <c r="T17" s="85">
        <v>6</v>
      </c>
      <c r="U17" s="1583"/>
      <c r="V17" s="83" t="s">
        <v>50</v>
      </c>
      <c r="W17" s="223">
        <v>12</v>
      </c>
      <c r="X17" s="223">
        <v>2</v>
      </c>
      <c r="Y17" s="224">
        <v>16.666666666666668</v>
      </c>
      <c r="Z17" s="224">
        <v>2</v>
      </c>
      <c r="AA17" s="225">
        <v>4</v>
      </c>
      <c r="AB17" s="91"/>
      <c r="AC17" s="93">
        <f t="shared" si="8"/>
        <v>4</v>
      </c>
      <c r="AD17" s="94">
        <f t="shared" si="8"/>
        <v>0</v>
      </c>
      <c r="AE17" s="95">
        <f t="shared" si="9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0"/>
        <v>4</v>
      </c>
      <c r="BE17" s="93">
        <f t="shared" si="11"/>
        <v>0</v>
      </c>
    </row>
    <row r="18" spans="1:57" ht="34.5" customHeight="1" x14ac:dyDescent="0.2">
      <c r="A18" s="135">
        <v>7</v>
      </c>
      <c r="B18" s="215">
        <v>0.6</v>
      </c>
      <c r="C18" s="71"/>
      <c r="D18" s="249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55"/>
      <c r="T18" s="85">
        <v>7</v>
      </c>
      <c r="U18" s="248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49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55"/>
      <c r="T19" s="85">
        <v>8</v>
      </c>
      <c r="U19" s="248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49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55"/>
      <c r="T20" s="85">
        <v>9</v>
      </c>
      <c r="U20" s="248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49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55"/>
      <c r="T21" s="85">
        <v>10</v>
      </c>
      <c r="U21" s="248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/>
      <c r="G22" s="227"/>
      <c r="H22" s="228"/>
      <c r="I22" s="228"/>
      <c r="J22" s="229"/>
      <c r="K22" s="183"/>
      <c r="L22" s="183"/>
      <c r="M22" s="183"/>
      <c r="N22" s="183"/>
      <c r="O22" s="183"/>
      <c r="P22" s="114"/>
      <c r="Q22" s="114"/>
      <c r="R22" s="50"/>
      <c r="S22" s="255"/>
      <c r="T22" s="85">
        <v>11</v>
      </c>
      <c r="U22" s="1584" t="s">
        <v>56</v>
      </c>
      <c r="V22" s="83" t="s">
        <v>57</v>
      </c>
      <c r="W22" s="227"/>
      <c r="X22" s="227"/>
      <c r="Y22" s="228"/>
      <c r="Z22" s="228"/>
      <c r="AA22" s="229"/>
      <c r="AB22" s="91"/>
      <c r="AC22" s="93"/>
      <c r="AD22" s="94"/>
      <c r="AE22" s="95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/>
      <c r="AU22" s="174"/>
      <c r="AV22" s="174"/>
      <c r="AW22" s="174"/>
      <c r="AX22" s="174"/>
      <c r="AY22" s="174"/>
      <c r="AZ22" s="174"/>
      <c r="BA22" s="174"/>
      <c r="BB22" s="91"/>
      <c r="BC22" s="91"/>
      <c r="BD22" s="93"/>
      <c r="BE22" s="93"/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/>
      <c r="G23" s="227"/>
      <c r="H23" s="228"/>
      <c r="I23" s="228"/>
      <c r="J23" s="229"/>
      <c r="K23" s="183"/>
      <c r="L23" s="183"/>
      <c r="M23" s="183"/>
      <c r="N23" s="183"/>
      <c r="O23" s="183"/>
      <c r="P23" s="114"/>
      <c r="Q23" s="114"/>
      <c r="R23" s="50"/>
      <c r="S23" s="255"/>
      <c r="T23" s="85">
        <v>12</v>
      </c>
      <c r="U23" s="1584"/>
      <c r="V23" s="83" t="s">
        <v>50</v>
      </c>
      <c r="W23" s="227"/>
      <c r="X23" s="227"/>
      <c r="Y23" s="228"/>
      <c r="Z23" s="228"/>
      <c r="AA23" s="229"/>
      <c r="AB23" s="91"/>
      <c r="AC23" s="93"/>
      <c r="AD23" s="94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/>
      <c r="AU23" s="174"/>
      <c r="AV23" s="174"/>
      <c r="AW23" s="174"/>
      <c r="AX23" s="174"/>
      <c r="AY23" s="174"/>
      <c r="AZ23" s="174"/>
      <c r="BA23" s="174"/>
      <c r="BB23" s="91"/>
      <c r="BC23" s="91"/>
      <c r="BD23" s="93"/>
      <c r="BE23" s="93"/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2</v>
      </c>
      <c r="J24" s="225">
        <f>I24*G24</f>
        <v>2</v>
      </c>
      <c r="K24" s="183">
        <f t="shared" si="2"/>
        <v>8</v>
      </c>
      <c r="L24" s="183">
        <f t="shared" si="3"/>
        <v>31840</v>
      </c>
      <c r="M24" s="183">
        <f t="shared" si="4"/>
        <v>63680</v>
      </c>
      <c r="N24" s="183"/>
      <c r="O24" s="183"/>
      <c r="P24" s="114">
        <f t="shared" si="6"/>
        <v>8</v>
      </c>
      <c r="Q24" s="114">
        <f t="shared" si="7"/>
        <v>63688</v>
      </c>
      <c r="R24" s="50"/>
      <c r="S24" s="255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v>100</v>
      </c>
      <c r="Z24" s="224">
        <v>2</v>
      </c>
      <c r="AA24" s="225">
        <v>2</v>
      </c>
      <c r="AB24" s="91"/>
      <c r="AC24" s="93">
        <f t="shared" si="8"/>
        <v>2</v>
      </c>
      <c r="AD24" s="94">
        <f t="shared" si="8"/>
        <v>0</v>
      </c>
      <c r="AE24" s="95">
        <f t="shared" si="9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/>
      <c r="AU24" s="174"/>
      <c r="AV24" s="174">
        <v>1</v>
      </c>
      <c r="AW24" s="174"/>
      <c r="AX24" s="174">
        <v>1</v>
      </c>
      <c r="AY24" s="174"/>
      <c r="AZ24" s="174"/>
      <c r="BA24" s="174"/>
      <c r="BB24" s="91"/>
      <c r="BC24" s="91"/>
      <c r="BD24" s="93">
        <f t="shared" si="10"/>
        <v>2</v>
      </c>
      <c r="BE24" s="93">
        <f t="shared" si="11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12</v>
      </c>
      <c r="G25" s="223">
        <v>2</v>
      </c>
      <c r="H25" s="224">
        <f>G25*100/F25</f>
        <v>16.666666666666668</v>
      </c>
      <c r="I25" s="224">
        <v>1</v>
      </c>
      <c r="J25" s="225">
        <f>I25*G25</f>
        <v>2</v>
      </c>
      <c r="K25" s="183">
        <f t="shared" si="2"/>
        <v>8</v>
      </c>
      <c r="L25" s="183">
        <f t="shared" si="3"/>
        <v>31840</v>
      </c>
      <c r="M25" s="183">
        <f t="shared" si="4"/>
        <v>63680</v>
      </c>
      <c r="N25" s="183"/>
      <c r="O25" s="183"/>
      <c r="P25" s="114">
        <f t="shared" si="6"/>
        <v>8</v>
      </c>
      <c r="Q25" s="114">
        <f t="shared" si="7"/>
        <v>63688</v>
      </c>
      <c r="R25" s="50"/>
      <c r="S25" s="255"/>
      <c r="T25" s="85">
        <v>14</v>
      </c>
      <c r="U25" s="1590"/>
      <c r="V25" s="83" t="s">
        <v>50</v>
      </c>
      <c r="W25" s="223">
        <v>12</v>
      </c>
      <c r="X25" s="223">
        <v>2</v>
      </c>
      <c r="Y25" s="224">
        <v>16.666666666666668</v>
      </c>
      <c r="Z25" s="224">
        <v>1</v>
      </c>
      <c r="AA25" s="225">
        <v>2</v>
      </c>
      <c r="AB25" s="91"/>
      <c r="AC25" s="93">
        <f t="shared" si="8"/>
        <v>2</v>
      </c>
      <c r="AD25" s="94">
        <f t="shared" si="8"/>
        <v>0</v>
      </c>
      <c r="AE25" s="95">
        <f t="shared" si="9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/>
      <c r="AU25" s="174"/>
      <c r="AV25" s="174">
        <v>1</v>
      </c>
      <c r="AW25" s="174"/>
      <c r="AX25" s="174">
        <v>1</v>
      </c>
      <c r="AY25" s="174"/>
      <c r="AZ25" s="174"/>
      <c r="BA25" s="174"/>
      <c r="BB25" s="91"/>
      <c r="BC25" s="91"/>
      <c r="BD25" s="93">
        <f t="shared" si="10"/>
        <v>2</v>
      </c>
      <c r="BE25" s="93">
        <f t="shared" si="11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55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55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255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255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/>
      <c r="G30" s="227"/>
      <c r="H30" s="228"/>
      <c r="I30" s="228"/>
      <c r="J30" s="229"/>
      <c r="K30" s="183"/>
      <c r="L30" s="183"/>
      <c r="M30" s="183"/>
      <c r="N30" s="183"/>
      <c r="O30" s="183"/>
      <c r="P30" s="114"/>
      <c r="Q30" s="114"/>
      <c r="R30" s="50"/>
      <c r="S30" s="255"/>
      <c r="T30" s="85">
        <v>19</v>
      </c>
      <c r="U30" s="1584" t="s">
        <v>61</v>
      </c>
      <c r="V30" s="83" t="s">
        <v>49</v>
      </c>
      <c r="W30" s="227"/>
      <c r="X30" s="227"/>
      <c r="Y30" s="228"/>
      <c r="Z30" s="228"/>
      <c r="AA30" s="229"/>
      <c r="AB30" s="91"/>
      <c r="AC30" s="93"/>
      <c r="AD30" s="94"/>
      <c r="AE30" s="95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/>
      <c r="AU30" s="174"/>
      <c r="AV30" s="174"/>
      <c r="AW30" s="174"/>
      <c r="AX30" s="174"/>
      <c r="AY30" s="174"/>
      <c r="AZ30" s="174"/>
      <c r="BA30" s="174"/>
      <c r="BB30" s="79"/>
      <c r="BC30" s="79"/>
      <c r="BD30" s="93"/>
      <c r="BE30" s="93"/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7"/>
      <c r="G31" s="227"/>
      <c r="H31" s="228"/>
      <c r="I31" s="228"/>
      <c r="J31" s="229"/>
      <c r="K31" s="183"/>
      <c r="L31" s="183"/>
      <c r="M31" s="183"/>
      <c r="N31" s="183"/>
      <c r="O31" s="183"/>
      <c r="P31" s="114"/>
      <c r="Q31" s="114"/>
      <c r="R31" s="50"/>
      <c r="S31" s="255"/>
      <c r="T31" s="85">
        <v>20</v>
      </c>
      <c r="U31" s="1584"/>
      <c r="V31" s="83" t="s">
        <v>50</v>
      </c>
      <c r="W31" s="227"/>
      <c r="X31" s="227"/>
      <c r="Y31" s="228"/>
      <c r="Z31" s="228"/>
      <c r="AA31" s="229"/>
      <c r="AB31" s="91"/>
      <c r="AC31" s="93"/>
      <c r="AD31" s="94"/>
      <c r="AE31" s="95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/>
      <c r="AU31" s="174"/>
      <c r="AV31" s="174"/>
      <c r="AW31" s="174"/>
      <c r="AX31" s="174"/>
      <c r="AY31" s="174"/>
      <c r="AZ31" s="174"/>
      <c r="BA31" s="174"/>
      <c r="BB31" s="79"/>
      <c r="BC31" s="79"/>
      <c r="BD31" s="93"/>
      <c r="BE31" s="93"/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55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55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30</v>
      </c>
      <c r="G35" s="173">
        <v>30</v>
      </c>
      <c r="H35" s="174">
        <f>G35*100/F35</f>
        <v>100</v>
      </c>
      <c r="I35" s="174">
        <v>1</v>
      </c>
      <c r="J35" s="176">
        <f>I35*G35</f>
        <v>30</v>
      </c>
      <c r="K35" s="183">
        <f t="shared" ref="K35:K47" si="13">J35*B35</f>
        <v>19.8</v>
      </c>
      <c r="L35" s="183">
        <f t="shared" si="3"/>
        <v>5253.6</v>
      </c>
      <c r="M35" s="183">
        <f t="shared" ref="M35:M47" si="14">L35*J35</f>
        <v>157608</v>
      </c>
      <c r="N35" s="183"/>
      <c r="O35" s="183"/>
      <c r="P35" s="114">
        <f t="shared" ref="P35:P47" si="15">K35+N35</f>
        <v>19.8</v>
      </c>
      <c r="Q35" s="114">
        <f t="shared" ref="Q35:Q47" si="16">M35+P35</f>
        <v>157627.79999999999</v>
      </c>
      <c r="R35" s="61"/>
      <c r="S35" s="62"/>
      <c r="T35" s="85">
        <v>24</v>
      </c>
      <c r="U35" s="1588" t="s">
        <v>64</v>
      </c>
      <c r="V35" s="84"/>
      <c r="W35" s="173">
        <v>30</v>
      </c>
      <c r="X35" s="173">
        <v>30</v>
      </c>
      <c r="Y35" s="174">
        <v>100</v>
      </c>
      <c r="Z35" s="174">
        <v>1</v>
      </c>
      <c r="AA35" s="176">
        <v>30</v>
      </c>
      <c r="AB35" s="81"/>
      <c r="AC35" s="93">
        <f t="shared" ref="AC35:AD47" si="17">AF35+AH35+AJ35+AL35+AN35+AP35+AR35+AT35+AV35+AX35+AZ35+BB35</f>
        <v>30</v>
      </c>
      <c r="AD35" s="94">
        <f t="shared" si="17"/>
        <v>0</v>
      </c>
      <c r="AE35" s="95">
        <f t="shared" ref="AE35:AE47" si="18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30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7" si="19">AF35+AH35+AJ35+AL35+AN35+AP35+AR35+AT35+AV35+AX35+AZ35</f>
        <v>30</v>
      </c>
      <c r="BE35" s="93">
        <f t="shared" ref="BE35:BE47" si="20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10</v>
      </c>
      <c r="G36" s="173">
        <v>10</v>
      </c>
      <c r="H36" s="174">
        <f>G36*100/F36</f>
        <v>100</v>
      </c>
      <c r="I36" s="174">
        <v>1</v>
      </c>
      <c r="J36" s="176">
        <f>I36*G36</f>
        <v>10</v>
      </c>
      <c r="K36" s="183">
        <f t="shared" si="13"/>
        <v>6.6000000000000005</v>
      </c>
      <c r="L36" s="183">
        <f t="shared" si="3"/>
        <v>5253.6</v>
      </c>
      <c r="M36" s="183">
        <f t="shared" si="14"/>
        <v>52536</v>
      </c>
      <c r="N36" s="183"/>
      <c r="O36" s="183"/>
      <c r="P36" s="114">
        <f t="shared" si="15"/>
        <v>6.6000000000000005</v>
      </c>
      <c r="Q36" s="114">
        <f t="shared" si="16"/>
        <v>52542.6</v>
      </c>
      <c r="R36" s="61"/>
      <c r="S36" s="62"/>
      <c r="T36" s="85">
        <v>25</v>
      </c>
      <c r="U36" s="1589"/>
      <c r="V36" s="84"/>
      <c r="W36" s="173">
        <v>10</v>
      </c>
      <c r="X36" s="173">
        <v>10</v>
      </c>
      <c r="Y36" s="174">
        <v>100</v>
      </c>
      <c r="Z36" s="174">
        <v>1</v>
      </c>
      <c r="AA36" s="176">
        <v>10</v>
      </c>
      <c r="AB36" s="81"/>
      <c r="AC36" s="93">
        <f t="shared" si="17"/>
        <v>10</v>
      </c>
      <c r="AD36" s="94">
        <f t="shared" si="17"/>
        <v>0</v>
      </c>
      <c r="AE36" s="95">
        <f t="shared" si="1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10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19"/>
        <v>10</v>
      </c>
      <c r="BE36" s="93">
        <f t="shared" si="20"/>
        <v>0</v>
      </c>
    </row>
    <row r="37" spans="1:57" ht="21" customHeight="1" x14ac:dyDescent="0.2">
      <c r="A37" s="135">
        <v>26</v>
      </c>
      <c r="B37" s="215">
        <v>0.3</v>
      </c>
      <c r="C37" s="69"/>
      <c r="D37" s="249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55"/>
      <c r="T37" s="85">
        <v>26</v>
      </c>
      <c r="U37" s="25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49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55"/>
      <c r="T38" s="85">
        <v>27</v>
      </c>
      <c r="U38" s="25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55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55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55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55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55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55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2</v>
      </c>
      <c r="G45" s="173">
        <v>2</v>
      </c>
      <c r="H45" s="174">
        <f>G45*100/F45</f>
        <v>100</v>
      </c>
      <c r="I45" s="174">
        <v>4</v>
      </c>
      <c r="J45" s="176">
        <f>I45*G45</f>
        <v>8</v>
      </c>
      <c r="K45" s="183">
        <f t="shared" si="13"/>
        <v>2.64</v>
      </c>
      <c r="L45" s="183">
        <f t="shared" si="3"/>
        <v>2626.8</v>
      </c>
      <c r="M45" s="183">
        <f t="shared" si="14"/>
        <v>21014.400000000001</v>
      </c>
      <c r="N45" s="183"/>
      <c r="O45" s="183"/>
      <c r="P45" s="114">
        <f t="shared" si="15"/>
        <v>2.64</v>
      </c>
      <c r="Q45" s="114">
        <f t="shared" si="16"/>
        <v>21017.040000000001</v>
      </c>
      <c r="R45" s="50"/>
      <c r="S45" s="255"/>
      <c r="T45" s="85">
        <v>34</v>
      </c>
      <c r="U45" s="1585" t="s">
        <v>71</v>
      </c>
      <c r="V45" s="83" t="s">
        <v>49</v>
      </c>
      <c r="W45" s="173">
        <v>2</v>
      </c>
      <c r="X45" s="173">
        <v>2</v>
      </c>
      <c r="Y45" s="174">
        <v>100</v>
      </c>
      <c r="Z45" s="174">
        <v>4</v>
      </c>
      <c r="AA45" s="176">
        <v>8</v>
      </c>
      <c r="AB45" s="91"/>
      <c r="AC45" s="93">
        <f t="shared" ref="AC45:AC47" si="21">AF45+AH45+AJ45+AL45+AN45+AP45+AR45+AT45+AV45+AX45+AZ45+BB45</f>
        <v>8</v>
      </c>
      <c r="AD45" s="94">
        <f t="shared" si="17"/>
        <v>0</v>
      </c>
      <c r="AE45" s="95">
        <f t="shared" si="18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2</v>
      </c>
      <c r="AU45" s="174"/>
      <c r="AV45" s="174">
        <v>2</v>
      </c>
      <c r="AW45" s="174"/>
      <c r="AX45" s="174">
        <v>2</v>
      </c>
      <c r="AY45" s="174"/>
      <c r="AZ45" s="174">
        <v>2</v>
      </c>
      <c r="BA45" s="174"/>
      <c r="BB45" s="92"/>
      <c r="BC45" s="91"/>
      <c r="BD45" s="93">
        <f t="shared" si="19"/>
        <v>8</v>
      </c>
      <c r="BE45" s="93">
        <f t="shared" si="20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55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3</v>
      </c>
      <c r="C47" s="69"/>
      <c r="D47" s="1421" t="s">
        <v>72</v>
      </c>
      <c r="E47" s="67" t="s">
        <v>49</v>
      </c>
      <c r="F47" s="173">
        <v>6</v>
      </c>
      <c r="G47" s="173">
        <v>6</v>
      </c>
      <c r="H47" s="174">
        <f>G47*100/F47</f>
        <v>100</v>
      </c>
      <c r="I47" s="174">
        <v>16</v>
      </c>
      <c r="J47" s="175">
        <f>I47*G47</f>
        <v>96</v>
      </c>
      <c r="K47" s="183">
        <f t="shared" si="13"/>
        <v>288</v>
      </c>
      <c r="L47" s="183">
        <f t="shared" si="3"/>
        <v>23880</v>
      </c>
      <c r="M47" s="183">
        <f t="shared" si="14"/>
        <v>2292480</v>
      </c>
      <c r="N47" s="183"/>
      <c r="O47" s="183"/>
      <c r="P47" s="114">
        <f t="shared" si="15"/>
        <v>288</v>
      </c>
      <c r="Q47" s="114">
        <f t="shared" si="16"/>
        <v>2292768</v>
      </c>
      <c r="R47" s="50"/>
      <c r="S47" s="255"/>
      <c r="T47" s="85">
        <v>36</v>
      </c>
      <c r="U47" s="1585" t="s">
        <v>72</v>
      </c>
      <c r="V47" s="83" t="s">
        <v>49</v>
      </c>
      <c r="W47" s="173">
        <v>6</v>
      </c>
      <c r="X47" s="173">
        <v>6</v>
      </c>
      <c r="Y47" s="174">
        <v>100</v>
      </c>
      <c r="Z47" s="174">
        <v>16</v>
      </c>
      <c r="AA47" s="175">
        <v>96</v>
      </c>
      <c r="AB47" s="91"/>
      <c r="AC47" s="93">
        <f t="shared" si="21"/>
        <v>96</v>
      </c>
      <c r="AD47" s="94">
        <f t="shared" si="17"/>
        <v>0</v>
      </c>
      <c r="AE47" s="95">
        <f t="shared" si="18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24</v>
      </c>
      <c r="AU47" s="174"/>
      <c r="AV47" s="174">
        <v>24</v>
      </c>
      <c r="AW47" s="174"/>
      <c r="AX47" s="174">
        <v>24</v>
      </c>
      <c r="AY47" s="174"/>
      <c r="AZ47" s="174">
        <v>24</v>
      </c>
      <c r="BA47" s="174"/>
      <c r="BB47" s="92"/>
      <c r="BC47" s="91"/>
      <c r="BD47" s="93">
        <f t="shared" si="19"/>
        <v>96</v>
      </c>
      <c r="BE47" s="93">
        <f t="shared" si="20"/>
        <v>0</v>
      </c>
    </row>
    <row r="48" spans="1:57" ht="11.25" customHeight="1" x14ac:dyDescent="0.2">
      <c r="A48" s="135">
        <v>37</v>
      </c>
      <c r="B48" s="215">
        <v>4</v>
      </c>
      <c r="C48" s="69"/>
      <c r="D48" s="1421"/>
      <c r="E48" s="67" t="s">
        <v>50</v>
      </c>
      <c r="F48" s="173"/>
      <c r="G48" s="173"/>
      <c r="H48" s="174"/>
      <c r="I48" s="174"/>
      <c r="J48" s="175"/>
      <c r="K48" s="183"/>
      <c r="L48" s="183"/>
      <c r="M48" s="183"/>
      <c r="N48" s="183"/>
      <c r="O48" s="183"/>
      <c r="P48" s="114"/>
      <c r="Q48" s="114"/>
      <c r="R48" s="50"/>
      <c r="S48" s="255"/>
      <c r="T48" s="85">
        <v>37</v>
      </c>
      <c r="U48" s="1585"/>
      <c r="V48" s="83" t="s">
        <v>50</v>
      </c>
      <c r="W48" s="173"/>
      <c r="X48" s="173"/>
      <c r="Y48" s="174"/>
      <c r="Z48" s="174"/>
      <c r="AA48" s="175"/>
      <c r="AB48" s="91"/>
      <c r="AC48" s="93"/>
      <c r="AD48" s="94"/>
      <c r="AE48" s="95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/>
      <c r="AU48" s="174"/>
      <c r="AV48" s="174"/>
      <c r="AW48" s="174"/>
      <c r="AX48" s="174"/>
      <c r="AY48" s="174"/>
      <c r="AZ48" s="174"/>
      <c r="BA48" s="174"/>
      <c r="BB48" s="91"/>
      <c r="BC48" s="91"/>
      <c r="BD48" s="93"/>
      <c r="BE48" s="93"/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55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55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55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55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55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55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55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55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49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55"/>
      <c r="T57" s="85">
        <v>46</v>
      </c>
      <c r="U57" s="25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55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55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55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55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55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55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55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55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55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55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55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55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55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55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55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55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20</v>
      </c>
      <c r="G76" s="173">
        <v>20</v>
      </c>
      <c r="H76" s="174">
        <f t="shared" ref="H76:H79" si="22">G76*100/F76</f>
        <v>100</v>
      </c>
      <c r="I76" s="174">
        <v>1</v>
      </c>
      <c r="J76" s="176">
        <f t="shared" ref="J76:J79" si="23">I76*G76</f>
        <v>20</v>
      </c>
      <c r="K76" s="183">
        <f t="shared" ref="K76:K79" si="24">J76*B76</f>
        <v>10</v>
      </c>
      <c r="L76" s="183">
        <f t="shared" ref="L76:L77" si="25">B76*7960</f>
        <v>3980</v>
      </c>
      <c r="M76" s="183">
        <f t="shared" ref="M76:M79" si="26">L76*J76</f>
        <v>79600</v>
      </c>
      <c r="N76" s="183"/>
      <c r="O76" s="183"/>
      <c r="P76" s="114">
        <f t="shared" ref="P76:P79" si="27">K76+N76</f>
        <v>10</v>
      </c>
      <c r="Q76" s="114">
        <f t="shared" ref="Q76:Q79" si="28">M76+P76</f>
        <v>79610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20</v>
      </c>
      <c r="X76" s="173">
        <v>20</v>
      </c>
      <c r="Y76" s="174">
        <v>100</v>
      </c>
      <c r="Z76" s="174">
        <v>1</v>
      </c>
      <c r="AA76" s="176">
        <v>20</v>
      </c>
      <c r="AB76" s="91"/>
      <c r="AC76" s="93">
        <f t="shared" ref="AC76:AD79" si="29">AF76+AH76+AJ76+AL76+AN76+AP76+AR76+AT76+AV76+AX76+AZ76+BB76</f>
        <v>20</v>
      </c>
      <c r="AD76" s="94">
        <f t="shared" si="29"/>
        <v>0</v>
      </c>
      <c r="AE76" s="95">
        <f t="shared" ref="AE76:AE79" si="30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>
        <v>20</v>
      </c>
      <c r="AU76" s="184"/>
      <c r="AV76" s="184"/>
      <c r="AW76" s="184"/>
      <c r="AX76" s="184"/>
      <c r="AY76" s="184"/>
      <c r="AZ76" s="184"/>
      <c r="BA76" s="184"/>
      <c r="BB76" s="91"/>
      <c r="BC76" s="91"/>
      <c r="BD76" s="93">
        <f t="shared" ref="BD76:BD99" si="31">AF76+AH76+AJ76+AL76+AN76+AP76+AR76+AT76+AV76+AX76+AZ76</f>
        <v>20</v>
      </c>
      <c r="BE76" s="93">
        <f t="shared" ref="BE76:BE99" si="32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10</v>
      </c>
      <c r="G77" s="173">
        <v>10</v>
      </c>
      <c r="H77" s="174">
        <f t="shared" si="22"/>
        <v>100</v>
      </c>
      <c r="I77" s="174">
        <v>1</v>
      </c>
      <c r="J77" s="176">
        <f t="shared" si="23"/>
        <v>10</v>
      </c>
      <c r="K77" s="183">
        <f t="shared" si="24"/>
        <v>5</v>
      </c>
      <c r="L77" s="183">
        <f t="shared" si="25"/>
        <v>3980</v>
      </c>
      <c r="M77" s="183">
        <f t="shared" si="26"/>
        <v>39800</v>
      </c>
      <c r="N77" s="183"/>
      <c r="O77" s="183"/>
      <c r="P77" s="114">
        <f t="shared" si="27"/>
        <v>5</v>
      </c>
      <c r="Q77" s="114">
        <f t="shared" si="28"/>
        <v>39805</v>
      </c>
      <c r="R77" s="61"/>
      <c r="S77" s="62"/>
      <c r="T77" s="85">
        <v>66</v>
      </c>
      <c r="U77" s="1587"/>
      <c r="V77" s="83" t="s">
        <v>50</v>
      </c>
      <c r="W77" s="173">
        <v>10</v>
      </c>
      <c r="X77" s="173">
        <v>10</v>
      </c>
      <c r="Y77" s="174">
        <v>100</v>
      </c>
      <c r="Z77" s="174">
        <v>1</v>
      </c>
      <c r="AA77" s="176">
        <v>10</v>
      </c>
      <c r="AB77" s="91"/>
      <c r="AC77" s="93">
        <f t="shared" si="29"/>
        <v>10</v>
      </c>
      <c r="AD77" s="94">
        <f t="shared" si="29"/>
        <v>0</v>
      </c>
      <c r="AE77" s="95">
        <f t="shared" si="30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>
        <v>10</v>
      </c>
      <c r="AU77" s="184"/>
      <c r="AV77" s="184"/>
      <c r="AW77" s="184"/>
      <c r="AX77" s="184"/>
      <c r="AY77" s="184"/>
      <c r="AZ77" s="184"/>
      <c r="BA77" s="184"/>
      <c r="BB77" s="91"/>
      <c r="BC77" s="91"/>
      <c r="BD77" s="93">
        <f t="shared" si="31"/>
        <v>10</v>
      </c>
      <c r="BE77" s="93">
        <f t="shared" si="32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3</v>
      </c>
      <c r="G78" s="173">
        <v>3</v>
      </c>
      <c r="H78" s="174">
        <f t="shared" si="22"/>
        <v>100</v>
      </c>
      <c r="I78" s="174">
        <v>2</v>
      </c>
      <c r="J78" s="176">
        <f t="shared" si="23"/>
        <v>6</v>
      </c>
      <c r="K78" s="183">
        <f t="shared" si="24"/>
        <v>6</v>
      </c>
      <c r="L78" s="183">
        <f t="shared" si="3"/>
        <v>7960</v>
      </c>
      <c r="M78" s="183">
        <f t="shared" si="26"/>
        <v>47760</v>
      </c>
      <c r="N78" s="183"/>
      <c r="O78" s="183"/>
      <c r="P78" s="114">
        <f t="shared" si="27"/>
        <v>6</v>
      </c>
      <c r="Q78" s="114">
        <f t="shared" si="28"/>
        <v>47766</v>
      </c>
      <c r="R78" s="50"/>
      <c r="S78" s="255"/>
      <c r="T78" s="85">
        <v>67</v>
      </c>
      <c r="U78" s="1583" t="s">
        <v>90</v>
      </c>
      <c r="V78" s="83" t="s">
        <v>49</v>
      </c>
      <c r="W78" s="173">
        <v>3</v>
      </c>
      <c r="X78" s="173">
        <v>3</v>
      </c>
      <c r="Y78" s="174">
        <v>100</v>
      </c>
      <c r="Z78" s="174">
        <v>2</v>
      </c>
      <c r="AA78" s="176">
        <v>6</v>
      </c>
      <c r="AB78" s="91"/>
      <c r="AC78" s="93">
        <f t="shared" si="29"/>
        <v>6</v>
      </c>
      <c r="AD78" s="94">
        <f t="shared" si="29"/>
        <v>0</v>
      </c>
      <c r="AE78" s="95">
        <f t="shared" si="30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/>
      <c r="AU78" s="184"/>
      <c r="AV78" s="174">
        <v>3</v>
      </c>
      <c r="AW78" s="184"/>
      <c r="AX78" s="184">
        <v>3</v>
      </c>
      <c r="AY78" s="184"/>
      <c r="AZ78" s="184"/>
      <c r="BA78" s="184"/>
      <c r="BB78" s="91"/>
      <c r="BC78" s="91"/>
      <c r="BD78" s="93">
        <f t="shared" si="31"/>
        <v>6</v>
      </c>
      <c r="BE78" s="93">
        <f t="shared" si="32"/>
        <v>0</v>
      </c>
    </row>
    <row r="79" spans="1:57" ht="13.5" customHeight="1" x14ac:dyDescent="0.2">
      <c r="A79" s="135">
        <v>68</v>
      </c>
      <c r="B79" s="215">
        <v>1</v>
      </c>
      <c r="C79" s="208">
        <v>100</v>
      </c>
      <c r="D79" s="1419"/>
      <c r="E79" s="67" t="s">
        <v>50</v>
      </c>
      <c r="F79" s="173">
        <v>26</v>
      </c>
      <c r="G79" s="173">
        <v>10</v>
      </c>
      <c r="H79" s="174">
        <f t="shared" si="22"/>
        <v>38.46153846153846</v>
      </c>
      <c r="I79" s="174">
        <v>2</v>
      </c>
      <c r="J79" s="176">
        <f t="shared" si="23"/>
        <v>20</v>
      </c>
      <c r="K79" s="183">
        <f t="shared" si="24"/>
        <v>20</v>
      </c>
      <c r="L79" s="183">
        <f t="shared" ref="L79:L107" si="33">B79*7960</f>
        <v>7960</v>
      </c>
      <c r="M79" s="183">
        <f t="shared" si="26"/>
        <v>159200</v>
      </c>
      <c r="N79" s="183">
        <f>C79+J79</f>
        <v>120</v>
      </c>
      <c r="O79" s="183">
        <f t="shared" ref="O79" si="34">N79*7960</f>
        <v>955200</v>
      </c>
      <c r="P79" s="114">
        <f t="shared" si="27"/>
        <v>140</v>
      </c>
      <c r="Q79" s="114">
        <f t="shared" si="28"/>
        <v>159340</v>
      </c>
      <c r="R79" s="50"/>
      <c r="S79" s="255"/>
      <c r="T79" s="85">
        <v>68</v>
      </c>
      <c r="U79" s="1583"/>
      <c r="V79" s="83" t="s">
        <v>50</v>
      </c>
      <c r="W79" s="173">
        <v>26</v>
      </c>
      <c r="X79" s="173">
        <v>10</v>
      </c>
      <c r="Y79" s="174">
        <v>38.46153846153846</v>
      </c>
      <c r="Z79" s="174">
        <v>2</v>
      </c>
      <c r="AA79" s="176">
        <v>20</v>
      </c>
      <c r="AB79" s="91"/>
      <c r="AC79" s="93">
        <f t="shared" si="29"/>
        <v>20</v>
      </c>
      <c r="AD79" s="94">
        <f t="shared" si="29"/>
        <v>0</v>
      </c>
      <c r="AE79" s="95">
        <f t="shared" si="30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/>
      <c r="AU79" s="174"/>
      <c r="AV79" s="174">
        <v>10</v>
      </c>
      <c r="AW79" s="174"/>
      <c r="AX79" s="174">
        <v>10</v>
      </c>
      <c r="AY79" s="174"/>
      <c r="AZ79" s="174"/>
      <c r="BA79" s="174"/>
      <c r="BB79" s="91"/>
      <c r="BC79" s="91"/>
      <c r="BD79" s="93">
        <f t="shared" si="31"/>
        <v>20</v>
      </c>
      <c r="BE79" s="93">
        <f t="shared" si="32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55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55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55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55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2</v>
      </c>
      <c r="G84" s="173">
        <v>2</v>
      </c>
      <c r="H84" s="174">
        <f t="shared" ref="H84" si="35">G84*100/F84</f>
        <v>100</v>
      </c>
      <c r="I84" s="174">
        <v>2</v>
      </c>
      <c r="J84" s="176">
        <f t="shared" ref="J84" si="36">I84*G84</f>
        <v>4</v>
      </c>
      <c r="K84" s="183">
        <f t="shared" ref="K84" si="37">J84*B84</f>
        <v>4</v>
      </c>
      <c r="L84" s="183">
        <f t="shared" ref="L84" si="38">B84*7960</f>
        <v>7960</v>
      </c>
      <c r="M84" s="183">
        <f t="shared" ref="M84" si="39">L84*J84</f>
        <v>31840</v>
      </c>
      <c r="N84" s="183"/>
      <c r="O84" s="183"/>
      <c r="P84" s="114">
        <f t="shared" ref="P84" si="40">K84+N84</f>
        <v>4</v>
      </c>
      <c r="Q84" s="114">
        <f t="shared" ref="Q84" si="41">M84+P84</f>
        <v>31844</v>
      </c>
      <c r="R84" s="50"/>
      <c r="S84" s="255"/>
      <c r="T84" s="85">
        <v>73</v>
      </c>
      <c r="U84" s="1584" t="s">
        <v>93</v>
      </c>
      <c r="V84" s="83" t="s">
        <v>49</v>
      </c>
      <c r="W84" s="173">
        <v>2</v>
      </c>
      <c r="X84" s="173">
        <v>2</v>
      </c>
      <c r="Y84" s="174">
        <v>100</v>
      </c>
      <c r="Z84" s="174">
        <v>2</v>
      </c>
      <c r="AA84" s="176">
        <v>4</v>
      </c>
      <c r="AB84" s="91"/>
      <c r="AC84" s="93">
        <f t="shared" ref="AC84:AD84" si="42">AF84+AH84+AJ84+AL84+AN84+AP84+AR84+AT84+AV84+AX84+AZ84+BB84</f>
        <v>4</v>
      </c>
      <c r="AD84" s="94">
        <f t="shared" si="42"/>
        <v>0</v>
      </c>
      <c r="AE84" s="95">
        <f t="shared" ref="AE84" si="43">AD84*100/AC84</f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>
        <v>2</v>
      </c>
      <c r="AW84" s="174"/>
      <c r="AX84" s="174">
        <v>2</v>
      </c>
      <c r="AY84" s="174"/>
      <c r="AZ84" s="174"/>
      <c r="BA84" s="174"/>
      <c r="BB84" s="91"/>
      <c r="BC84" s="91"/>
      <c r="BD84" s="93">
        <f t="shared" si="31"/>
        <v>4</v>
      </c>
      <c r="BE84" s="93">
        <f t="shared" si="32"/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55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55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55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/>
      <c r="BE87" s="93"/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255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55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55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55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49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55"/>
      <c r="T92" s="85">
        <v>81</v>
      </c>
      <c r="U92" s="248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49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55"/>
      <c r="T93" s="85">
        <v>82</v>
      </c>
      <c r="U93" s="25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55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55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55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55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49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44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55"/>
      <c r="T99" s="85">
        <v>88</v>
      </c>
      <c r="U99" s="250" t="s">
        <v>102</v>
      </c>
      <c r="V99" s="83" t="s">
        <v>49</v>
      </c>
      <c r="W99" s="173">
        <v>1</v>
      </c>
      <c r="X99" s="173">
        <v>1</v>
      </c>
      <c r="Y99" s="174">
        <v>100</v>
      </c>
      <c r="Z99" s="174">
        <v>1</v>
      </c>
      <c r="AA99" s="176">
        <v>1</v>
      </c>
      <c r="AB99" s="91"/>
      <c r="AC99" s="93">
        <f t="shared" ref="AC99:AD101" si="45">AF99+AH99+AJ99+AL99+AN99+AP99+AR99+AT99+AV99+AX99+AZ99+BB99</f>
        <v>1</v>
      </c>
      <c r="AD99" s="94">
        <f t="shared" si="45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>
        <v>1</v>
      </c>
      <c r="AU99" s="174"/>
      <c r="AV99" s="174"/>
      <c r="AW99" s="174"/>
      <c r="AX99" s="174"/>
      <c r="AY99" s="174"/>
      <c r="AZ99" s="174"/>
      <c r="BA99" s="184"/>
      <c r="BB99" s="91"/>
      <c r="BC99" s="79"/>
      <c r="BD99" s="93">
        <f t="shared" si="31"/>
        <v>1</v>
      </c>
      <c r="BE99" s="93">
        <f t="shared" si="32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5</v>
      </c>
      <c r="J100" s="176">
        <v>5</v>
      </c>
      <c r="K100" s="183">
        <f>J100*B100</f>
        <v>5</v>
      </c>
      <c r="L100" s="183">
        <f t="shared" si="44"/>
        <v>7960</v>
      </c>
      <c r="M100" s="183">
        <f>L100*J100</f>
        <v>39800</v>
      </c>
      <c r="N100" s="183"/>
      <c r="O100" s="183"/>
      <c r="P100" s="114">
        <f>K100+N100</f>
        <v>5</v>
      </c>
      <c r="Q100" s="114">
        <f>M100+P100</f>
        <v>39805</v>
      </c>
      <c r="R100" s="50"/>
      <c r="S100" s="255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v>100</v>
      </c>
      <c r="Z100" s="174">
        <v>5</v>
      </c>
      <c r="AA100" s="176">
        <v>5</v>
      </c>
      <c r="AB100" s="91"/>
      <c r="AC100" s="93">
        <f t="shared" si="45"/>
        <v>5</v>
      </c>
      <c r="AD100" s="94">
        <f t="shared" si="45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2</v>
      </c>
      <c r="AU100" s="174"/>
      <c r="AV100" s="174">
        <v>1</v>
      </c>
      <c r="AW100" s="174"/>
      <c r="AX100" s="174">
        <v>1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5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5</v>
      </c>
      <c r="J101" s="176">
        <v>5</v>
      </c>
      <c r="K101" s="183">
        <f>J101*B101</f>
        <v>7.5</v>
      </c>
      <c r="L101" s="183">
        <f t="shared" si="44"/>
        <v>11940</v>
      </c>
      <c r="M101" s="183">
        <f>L101*J101</f>
        <v>59700</v>
      </c>
      <c r="N101" s="183"/>
      <c r="O101" s="183"/>
      <c r="P101" s="114">
        <f>K101+N101</f>
        <v>7.5</v>
      </c>
      <c r="Q101" s="114">
        <f>M101+P101</f>
        <v>59707.5</v>
      </c>
      <c r="R101" s="50"/>
      <c r="S101" s="255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v>100</v>
      </c>
      <c r="Z101" s="174">
        <v>5</v>
      </c>
      <c r="AA101" s="176">
        <v>5</v>
      </c>
      <c r="AB101" s="91"/>
      <c r="AC101" s="93">
        <f t="shared" si="45"/>
        <v>5</v>
      </c>
      <c r="AD101" s="94">
        <f t="shared" si="45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2</v>
      </c>
      <c r="AU101" s="174"/>
      <c r="AV101" s="174">
        <v>1</v>
      </c>
      <c r="AW101" s="174"/>
      <c r="AX101" s="174">
        <v>1</v>
      </c>
      <c r="AY101" s="174"/>
      <c r="AZ101" s="174">
        <v>1</v>
      </c>
      <c r="BA101" s="174"/>
      <c r="BB101" s="91"/>
      <c r="BC101" s="79"/>
      <c r="BD101" s="93">
        <f>AF101+AH101+AJ101+AL101+AN101+AP101+AR101+AT101+AV101+AX101+AZ101</f>
        <v>5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49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f t="shared" ref="J103:J107" si="46">I103*G103</f>
        <v>5</v>
      </c>
      <c r="K103" s="183">
        <f>J103*B103</f>
        <v>40</v>
      </c>
      <c r="L103" s="183">
        <f t="shared" si="33"/>
        <v>63680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255"/>
      <c r="T103" s="85">
        <v>92</v>
      </c>
      <c r="U103" s="248" t="s">
        <v>105</v>
      </c>
      <c r="V103" s="83" t="s">
        <v>106</v>
      </c>
      <c r="W103" s="182">
        <v>1</v>
      </c>
      <c r="X103" s="182">
        <v>1</v>
      </c>
      <c r="Y103" s="174">
        <v>100</v>
      </c>
      <c r="Z103" s="174">
        <v>5</v>
      </c>
      <c r="AA103" s="176">
        <v>5</v>
      </c>
      <c r="AB103" s="91"/>
      <c r="AC103" s="93">
        <f t="shared" ref="AC103:AD107" si="47">AF103+AH103+AJ103+AL103+AN103+AP103+AR103+AT103+AV103+AX103+AZ103+BB103</f>
        <v>5</v>
      </c>
      <c r="AD103" s="94">
        <f t="shared" si="47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48">AF103+AH103+AJ103+AL103+AN103+AP103+AR103+AT103+AV103+AX103+AZ103</f>
        <v>5</v>
      </c>
      <c r="BE103" s="93">
        <f t="shared" ref="BE103" si="49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49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f t="shared" si="46"/>
        <v>5</v>
      </c>
      <c r="K104" s="183">
        <f>J104*B104</f>
        <v>20</v>
      </c>
      <c r="L104" s="183">
        <f t="shared" si="33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255"/>
      <c r="T104" s="85">
        <v>93</v>
      </c>
      <c r="U104" s="250" t="s">
        <v>107</v>
      </c>
      <c r="V104" s="83" t="s">
        <v>106</v>
      </c>
      <c r="W104" s="182">
        <v>1</v>
      </c>
      <c r="X104" s="182">
        <v>1</v>
      </c>
      <c r="Y104" s="174">
        <v>100</v>
      </c>
      <c r="Z104" s="174">
        <v>5</v>
      </c>
      <c r="AA104" s="176">
        <v>5</v>
      </c>
      <c r="AB104" s="91"/>
      <c r="AC104" s="93">
        <f t="shared" si="47"/>
        <v>5</v>
      </c>
      <c r="AD104" s="94">
        <f t="shared" si="47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49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16</v>
      </c>
      <c r="J105" s="176">
        <f t="shared" si="46"/>
        <v>16</v>
      </c>
      <c r="K105" s="183">
        <f>J105*B105</f>
        <v>128</v>
      </c>
      <c r="L105" s="183">
        <f t="shared" si="33"/>
        <v>63680</v>
      </c>
      <c r="M105" s="183">
        <f>L105*J105</f>
        <v>1018880</v>
      </c>
      <c r="N105" s="183"/>
      <c r="O105" s="183"/>
      <c r="P105" s="114">
        <f>K105+N105</f>
        <v>128</v>
      </c>
      <c r="Q105" s="114">
        <f>M105+P105</f>
        <v>1019008</v>
      </c>
      <c r="R105" s="50"/>
      <c r="S105" s="255"/>
      <c r="T105" s="85">
        <v>94</v>
      </c>
      <c r="U105" s="248" t="s">
        <v>108</v>
      </c>
      <c r="V105" s="83" t="s">
        <v>106</v>
      </c>
      <c r="W105" s="182">
        <v>1</v>
      </c>
      <c r="X105" s="182">
        <v>1</v>
      </c>
      <c r="Y105" s="174">
        <v>100</v>
      </c>
      <c r="Z105" s="174">
        <v>16</v>
      </c>
      <c r="AA105" s="176">
        <v>16</v>
      </c>
      <c r="AB105" s="91"/>
      <c r="AC105" s="93">
        <f t="shared" si="47"/>
        <v>16</v>
      </c>
      <c r="AD105" s="94">
        <f t="shared" si="47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/>
      <c r="AS105" s="191"/>
      <c r="AT105" s="174">
        <v>4</v>
      </c>
      <c r="AU105" s="174"/>
      <c r="AV105" s="174">
        <v>4</v>
      </c>
      <c r="AW105" s="174"/>
      <c r="AX105" s="174">
        <v>4</v>
      </c>
      <c r="AY105" s="174"/>
      <c r="AZ105" s="174">
        <v>4</v>
      </c>
      <c r="BA105" s="174"/>
      <c r="BB105" s="91"/>
      <c r="BC105" s="79"/>
      <c r="BD105" s="93">
        <f>AF105+AH105+AJ105+AL105+AN105+AP105+AR105+AT105+AV105+AX105+AZ105</f>
        <v>16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5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4</v>
      </c>
      <c r="J106" s="176">
        <f t="shared" si="46"/>
        <v>4</v>
      </c>
      <c r="K106" s="183">
        <f>J106*B106</f>
        <v>32</v>
      </c>
      <c r="L106" s="183">
        <f t="shared" si="33"/>
        <v>63680</v>
      </c>
      <c r="M106" s="183">
        <f>L106*J106</f>
        <v>254720</v>
      </c>
      <c r="N106" s="183"/>
      <c r="O106" s="183"/>
      <c r="P106" s="114">
        <f>K106+N106</f>
        <v>32</v>
      </c>
      <c r="Q106" s="114">
        <f>M106+P106</f>
        <v>254752</v>
      </c>
      <c r="R106" s="50"/>
      <c r="S106" s="255"/>
      <c r="T106" s="85">
        <v>95</v>
      </c>
      <c r="U106" s="250" t="s">
        <v>109</v>
      </c>
      <c r="V106" s="83" t="s">
        <v>106</v>
      </c>
      <c r="W106" s="182">
        <v>1</v>
      </c>
      <c r="X106" s="182">
        <v>1</v>
      </c>
      <c r="Y106" s="174">
        <v>100</v>
      </c>
      <c r="Z106" s="174">
        <v>4</v>
      </c>
      <c r="AA106" s="176">
        <v>4</v>
      </c>
      <c r="AB106" s="91"/>
      <c r="AC106" s="93">
        <f t="shared" si="47"/>
        <v>4</v>
      </c>
      <c r="AD106" s="94">
        <f t="shared" si="47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/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4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5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4</v>
      </c>
      <c r="J107" s="176">
        <f t="shared" si="46"/>
        <v>4</v>
      </c>
      <c r="K107" s="183">
        <f>J107*B107</f>
        <v>16</v>
      </c>
      <c r="L107" s="183">
        <f t="shared" si="33"/>
        <v>31840</v>
      </c>
      <c r="M107" s="183">
        <f>L107*J107</f>
        <v>127360</v>
      </c>
      <c r="N107" s="183"/>
      <c r="O107" s="183"/>
      <c r="P107" s="114">
        <f>K107+N107</f>
        <v>16</v>
      </c>
      <c r="Q107" s="114">
        <f>M107+P107</f>
        <v>127376</v>
      </c>
      <c r="R107" s="50"/>
      <c r="S107" s="255"/>
      <c r="T107" s="85">
        <v>96</v>
      </c>
      <c r="U107" s="250" t="s">
        <v>110</v>
      </c>
      <c r="V107" s="83" t="s">
        <v>106</v>
      </c>
      <c r="W107" s="182">
        <v>1</v>
      </c>
      <c r="X107" s="182">
        <v>1</v>
      </c>
      <c r="Y107" s="174">
        <v>100</v>
      </c>
      <c r="Z107" s="174">
        <v>4</v>
      </c>
      <c r="AA107" s="176">
        <v>4</v>
      </c>
      <c r="AB107" s="91"/>
      <c r="AC107" s="93">
        <f t="shared" si="47"/>
        <v>4</v>
      </c>
      <c r="AD107" s="94">
        <f t="shared" si="47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/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4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55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55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55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55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55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55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55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55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55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55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55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55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55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55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55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55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55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55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133</v>
      </c>
      <c r="D129" s="150" t="s">
        <v>122</v>
      </c>
      <c r="E129" s="76"/>
      <c r="F129" s="213">
        <f>SUM(F13:F128)</f>
        <v>156</v>
      </c>
      <c r="G129" s="213">
        <f>SUM(G13:G128)</f>
        <v>110</v>
      </c>
      <c r="H129" s="214">
        <f>AVERAGE(H13:H128)</f>
        <v>86.454849498327761</v>
      </c>
      <c r="I129" s="214">
        <f>SUM(I13:I128)</f>
        <v>88</v>
      </c>
      <c r="J129" s="206">
        <f>SUM(J13:J128)</f>
        <v>267</v>
      </c>
      <c r="K129" s="189">
        <f>SUM(K14:K128)</f>
        <v>746.54</v>
      </c>
      <c r="L129" s="189">
        <f t="shared" ref="L129:Q129" si="50">SUM(L14:L128)</f>
        <v>916594</v>
      </c>
      <c r="M129" s="211">
        <f t="shared" si="50"/>
        <v>5942458.4000000004</v>
      </c>
      <c r="N129" s="211">
        <f t="shared" si="50"/>
        <v>161</v>
      </c>
      <c r="O129" s="189">
        <f t="shared" si="50"/>
        <v>1281560</v>
      </c>
      <c r="P129" s="212">
        <f t="shared" si="50"/>
        <v>907.54</v>
      </c>
      <c r="Q129" s="212">
        <f t="shared" si="50"/>
        <v>5943365.9399999995</v>
      </c>
      <c r="R129" s="4"/>
      <c r="S129" s="255"/>
      <c r="T129" s="85">
        <v>118</v>
      </c>
      <c r="U129" s="199" t="s">
        <v>122</v>
      </c>
      <c r="V129" s="200"/>
      <c r="W129" s="213">
        <v>156</v>
      </c>
      <c r="X129" s="213">
        <v>110</v>
      </c>
      <c r="Y129" s="214">
        <v>86.454849498327761</v>
      </c>
      <c r="Z129" s="214">
        <v>88</v>
      </c>
      <c r="AA129" s="206">
        <v>267</v>
      </c>
      <c r="AB129" s="201"/>
      <c r="AC129" s="201">
        <f>SUM(AC14:AC128)</f>
        <v>267</v>
      </c>
      <c r="AD129" s="202">
        <f>SUM(AD14:AD128)</f>
        <v>0</v>
      </c>
      <c r="AE129" s="203"/>
      <c r="AF129" s="204">
        <f t="shared" ref="AF129:AQ129" si="51">SUM(AF14:AF128)</f>
        <v>0</v>
      </c>
      <c r="AG129" s="204">
        <f t="shared" si="51"/>
        <v>0</v>
      </c>
      <c r="AH129" s="204">
        <f t="shared" si="51"/>
        <v>0</v>
      </c>
      <c r="AI129" s="204">
        <f t="shared" si="51"/>
        <v>0</v>
      </c>
      <c r="AJ129" s="204">
        <f t="shared" si="51"/>
        <v>0</v>
      </c>
      <c r="AK129" s="204">
        <f t="shared" si="51"/>
        <v>0</v>
      </c>
      <c r="AL129" s="204">
        <f t="shared" si="51"/>
        <v>0</v>
      </c>
      <c r="AM129" s="204">
        <f t="shared" si="51"/>
        <v>0</v>
      </c>
      <c r="AN129" s="204">
        <f t="shared" si="51"/>
        <v>0</v>
      </c>
      <c r="AO129" s="204">
        <f t="shared" si="51"/>
        <v>0</v>
      </c>
      <c r="AP129" s="204">
        <f t="shared" si="51"/>
        <v>0</v>
      </c>
      <c r="AQ129" s="205">
        <f t="shared" si="51"/>
        <v>0</v>
      </c>
      <c r="AR129" s="206">
        <f>SUM(AR13:AR128)</f>
        <v>1</v>
      </c>
      <c r="AS129" s="206">
        <v>0</v>
      </c>
      <c r="AT129" s="206">
        <f>SUM(AT15:AT128)</f>
        <v>113</v>
      </c>
      <c r="AU129" s="206">
        <v>0</v>
      </c>
      <c r="AV129" s="206">
        <f>SUM(AV14:AV128)</f>
        <v>57</v>
      </c>
      <c r="AW129" s="206">
        <v>0</v>
      </c>
      <c r="AX129" s="206">
        <f>SUM(AX12:AX128)</f>
        <v>57</v>
      </c>
      <c r="AY129" s="206">
        <v>0</v>
      </c>
      <c r="AZ129" s="207">
        <f>SUM(AZ12:AZ128)</f>
        <v>39</v>
      </c>
      <c r="BA129" s="207">
        <f t="shared" ref="BA129:BE129" si="52">SUM(BA14:BA128)</f>
        <v>0</v>
      </c>
      <c r="BB129" s="207">
        <f t="shared" si="52"/>
        <v>0</v>
      </c>
      <c r="BC129" s="207">
        <f t="shared" si="52"/>
        <v>0</v>
      </c>
      <c r="BD129" s="207">
        <f>SUM(BD14:BD128)</f>
        <v>267</v>
      </c>
      <c r="BE129" s="207">
        <f t="shared" si="52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55"/>
      <c r="T130" s="252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55"/>
      <c r="T131" s="252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K129*7960+3662</f>
        <v>5946120.3999999994</v>
      </c>
      <c r="F132" s="1418"/>
      <c r="G132" s="1418"/>
      <c r="H132" s="18"/>
      <c r="I132" s="18"/>
      <c r="J132" s="18"/>
      <c r="K132" s="1411" t="s">
        <v>125</v>
      </c>
      <c r="L132" s="1411"/>
      <c r="M132" s="253" t="s">
        <v>126</v>
      </c>
      <c r="N132" s="48"/>
      <c r="O132" s="48"/>
      <c r="P132" s="39"/>
      <c r="Q132" s="39"/>
      <c r="R132" s="50"/>
      <c r="S132" s="255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1058680</v>
      </c>
      <c r="F133" s="1418"/>
      <c r="G133" s="1418"/>
      <c r="H133" s="18"/>
      <c r="I133" s="18"/>
      <c r="J133" s="18"/>
      <c r="K133" s="1411" t="s">
        <v>125</v>
      </c>
      <c r="L133" s="1411"/>
      <c r="M133" s="253" t="s">
        <v>129</v>
      </c>
      <c r="N133" s="103"/>
      <c r="O133" s="103"/>
      <c r="P133" s="36"/>
      <c r="Q133" s="36"/>
      <c r="R133" s="50"/>
      <c r="S133" s="255"/>
      <c r="T133" s="252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53" t="s">
        <v>131</v>
      </c>
      <c r="N134" s="104"/>
      <c r="O134" s="104"/>
      <c r="P134" s="36"/>
      <c r="Q134" s="36"/>
      <c r="R134" s="50"/>
      <c r="S134" s="255"/>
      <c r="T134" s="252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55"/>
      <c r="T135" s="252"/>
      <c r="U135" s="252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55"/>
      <c r="T136" s="252"/>
      <c r="U136" s="252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55"/>
      <c r="T137" s="252"/>
      <c r="U137" s="252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55"/>
      <c r="T138" s="252"/>
      <c r="U138" s="252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10914800.399999999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55"/>
      <c r="T139" s="252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57"/>
      <c r="I140" s="40"/>
      <c r="J140" s="257"/>
      <c r="K140" s="1411" t="s">
        <v>125</v>
      </c>
      <c r="L140" s="1411"/>
      <c r="M140" s="258" t="s">
        <v>142</v>
      </c>
      <c r="N140" s="245"/>
      <c r="O140" s="245"/>
      <c r="R140" s="44"/>
      <c r="S140" s="256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56"/>
      <c r="O141" s="256"/>
      <c r="R141" s="44"/>
      <c r="S141" s="256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256"/>
      <c r="O142" s="256"/>
      <c r="R142" s="44"/>
      <c r="S142" s="256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59"/>
      <c r="O143" s="259"/>
      <c r="R143" s="44"/>
      <c r="S143" s="256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59"/>
      <c r="L144" s="24"/>
      <c r="M144" s="25"/>
      <c r="N144" s="259"/>
      <c r="O144" s="259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59"/>
      <c r="O145" s="244"/>
      <c r="P145" s="256"/>
      <c r="Q145" s="256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55"/>
      <c r="Q146" s="255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55"/>
      <c r="Q147" s="255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55"/>
      <c r="Q148" s="255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55"/>
      <c r="Q149" s="255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55"/>
      <c r="Q150" s="255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55"/>
      <c r="Q151" s="255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55"/>
      <c r="Q152" s="255"/>
      <c r="R152" s="45"/>
      <c r="S152" s="255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56"/>
      <c r="Q153" s="256"/>
      <c r="R153" s="44"/>
      <c r="S153" s="256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59"/>
      <c r="L154" s="24"/>
      <c r="M154" s="24"/>
      <c r="N154" s="259"/>
      <c r="O154" s="259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59"/>
      <c r="L155" s="24"/>
      <c r="M155" s="24"/>
      <c r="N155" s="259"/>
      <c r="O155" s="259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59"/>
      <c r="L156" s="24"/>
      <c r="M156" s="24"/>
      <c r="N156" s="259"/>
      <c r="O156" s="259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59"/>
      <c r="L157" s="24"/>
      <c r="M157" s="24"/>
      <c r="N157" s="259"/>
      <c r="O157" s="259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59"/>
      <c r="L158" s="24"/>
      <c r="M158" s="24"/>
      <c r="N158" s="259"/>
      <c r="O158" s="259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59"/>
      <c r="L159" s="24"/>
      <c r="M159" s="24"/>
      <c r="N159" s="259"/>
      <c r="O159" s="259"/>
      <c r="S159" s="41"/>
    </row>
    <row r="160" spans="2:19" ht="15.75" x14ac:dyDescent="0.2">
      <c r="L160" s="24"/>
      <c r="M160" s="24"/>
      <c r="N160" s="259"/>
      <c r="O160" s="259"/>
      <c r="S160" s="41"/>
    </row>
    <row r="161" spans="12:19" ht="15.75" x14ac:dyDescent="0.2">
      <c r="L161" s="24"/>
      <c r="M161" s="24"/>
      <c r="N161" s="259"/>
      <c r="O161" s="259"/>
      <c r="S161" s="41"/>
    </row>
    <row r="162" spans="12:19" ht="15.75" x14ac:dyDescent="0.2">
      <c r="L162" s="24"/>
      <c r="M162" s="24"/>
      <c r="N162" s="259"/>
      <c r="O162" s="259"/>
      <c r="S162" s="41"/>
    </row>
    <row r="163" spans="12:19" ht="15.75" x14ac:dyDescent="0.2">
      <c r="L163" s="24"/>
      <c r="M163" s="24"/>
      <c r="N163" s="259"/>
      <c r="O163" s="259"/>
      <c r="S163" s="41"/>
    </row>
    <row r="164" spans="12:19" ht="15.75" x14ac:dyDescent="0.2">
      <c r="L164" s="24"/>
      <c r="M164" s="30"/>
      <c r="N164" s="259"/>
      <c r="O164" s="259"/>
      <c r="S164" s="41"/>
    </row>
    <row r="165" spans="12:19" ht="15.75" x14ac:dyDescent="0.2">
      <c r="L165" s="24"/>
      <c r="M165" s="24"/>
      <c r="N165" s="259"/>
      <c r="O165" s="259"/>
      <c r="S165" s="41"/>
    </row>
    <row r="166" spans="12:19" ht="15.75" x14ac:dyDescent="0.2">
      <c r="L166" s="30"/>
      <c r="M166" s="30"/>
      <c r="N166" s="259"/>
      <c r="O166" s="259"/>
      <c r="S166" s="41"/>
    </row>
    <row r="167" spans="12:19" ht="15.75" x14ac:dyDescent="0.2">
      <c r="L167" s="24"/>
      <c r="M167" s="24"/>
      <c r="N167" s="259"/>
      <c r="O167" s="259"/>
      <c r="S167" s="41"/>
    </row>
    <row r="168" spans="12:19" ht="15.75" x14ac:dyDescent="0.2">
      <c r="L168" s="24"/>
      <c r="M168" s="24"/>
      <c r="N168" s="259"/>
      <c r="O168" s="259"/>
      <c r="S168" s="41"/>
    </row>
    <row r="169" spans="12:19" ht="15.75" x14ac:dyDescent="0.2">
      <c r="L169" s="24"/>
      <c r="M169" s="24"/>
      <c r="N169" s="259"/>
      <c r="O169" s="259"/>
      <c r="S169" s="41"/>
    </row>
    <row r="170" spans="12:19" ht="15.75" x14ac:dyDescent="0.2">
      <c r="L170" s="24"/>
      <c r="M170" s="24"/>
      <c r="N170" s="259"/>
      <c r="O170" s="259"/>
      <c r="S170" s="41"/>
    </row>
    <row r="171" spans="12:19" ht="15.75" x14ac:dyDescent="0.2">
      <c r="L171" s="24"/>
      <c r="M171" s="24"/>
      <c r="N171" s="259"/>
      <c r="O171" s="259"/>
      <c r="S171" s="41"/>
    </row>
    <row r="172" spans="12:19" ht="15.75" x14ac:dyDescent="0.2">
      <c r="L172" s="24"/>
      <c r="M172" s="24"/>
      <c r="N172" s="259"/>
      <c r="O172" s="259"/>
      <c r="S172" s="41"/>
    </row>
    <row r="173" spans="12:19" ht="15.75" x14ac:dyDescent="0.2">
      <c r="L173" s="24"/>
      <c r="M173" s="24"/>
      <c r="N173" s="259"/>
      <c r="O173" s="259"/>
      <c r="S173" s="41"/>
    </row>
    <row r="174" spans="12:19" ht="15.75" x14ac:dyDescent="0.2">
      <c r="L174" s="24"/>
      <c r="M174" s="24"/>
      <c r="N174" s="259"/>
      <c r="O174" s="259"/>
      <c r="S174" s="41"/>
    </row>
    <row r="175" spans="12:19" ht="15.75" x14ac:dyDescent="0.2">
      <c r="L175" s="24"/>
      <c r="M175" s="24"/>
      <c r="N175" s="259"/>
      <c r="O175" s="259"/>
      <c r="S175" s="41"/>
    </row>
    <row r="176" spans="12:19" ht="15.75" x14ac:dyDescent="0.2">
      <c r="L176" s="24"/>
      <c r="M176" s="24"/>
      <c r="N176" s="259"/>
      <c r="O176" s="259"/>
      <c r="S176" s="41"/>
    </row>
    <row r="177" spans="12:19" ht="15.75" x14ac:dyDescent="0.2">
      <c r="L177" s="24"/>
      <c r="M177" s="24"/>
      <c r="N177" s="259"/>
      <c r="O177" s="259"/>
      <c r="S177" s="41"/>
    </row>
    <row r="178" spans="12:19" ht="15.75" x14ac:dyDescent="0.2">
      <c r="L178" s="24"/>
      <c r="M178" s="24"/>
      <c r="N178" s="259"/>
      <c r="O178" s="259"/>
      <c r="S178" s="41"/>
    </row>
    <row r="179" spans="12:19" ht="15.75" x14ac:dyDescent="0.2">
      <c r="L179" s="24"/>
      <c r="M179" s="24"/>
      <c r="N179" s="259"/>
      <c r="O179" s="259"/>
      <c r="S179" s="41"/>
    </row>
    <row r="180" spans="12:19" ht="15.75" x14ac:dyDescent="0.2">
      <c r="L180" s="24"/>
      <c r="M180" s="24"/>
      <c r="N180" s="259"/>
      <c r="O180" s="259"/>
      <c r="S180" s="41"/>
    </row>
    <row r="181" spans="12:19" ht="15.75" x14ac:dyDescent="0.2">
      <c r="L181" s="24"/>
      <c r="M181" s="24"/>
      <c r="N181" s="259"/>
      <c r="O181" s="259"/>
      <c r="S181" s="41"/>
    </row>
    <row r="182" spans="12:19" ht="15.75" x14ac:dyDescent="0.2">
      <c r="L182" s="24"/>
      <c r="M182" s="24"/>
      <c r="N182" s="259"/>
      <c r="O182" s="259"/>
      <c r="S182" s="41"/>
    </row>
    <row r="183" spans="12:19" ht="15.75" x14ac:dyDescent="0.2">
      <c r="L183" s="24"/>
      <c r="M183" s="24"/>
      <c r="N183" s="259"/>
      <c r="O183" s="259"/>
      <c r="S183" s="41"/>
    </row>
    <row r="184" spans="12:19" ht="15.75" x14ac:dyDescent="0.2">
      <c r="L184" s="24"/>
      <c r="M184" s="24"/>
      <c r="N184" s="259"/>
      <c r="O184" s="259"/>
      <c r="S184" s="41"/>
    </row>
    <row r="185" spans="12:19" ht="15.75" x14ac:dyDescent="0.2">
      <c r="L185" s="24"/>
      <c r="M185" s="24"/>
      <c r="N185" s="259"/>
      <c r="O185" s="259"/>
      <c r="S185" s="41"/>
    </row>
    <row r="186" spans="12:19" ht="15.75" x14ac:dyDescent="0.2">
      <c r="L186" s="24"/>
      <c r="M186" s="24"/>
      <c r="N186" s="259"/>
      <c r="O186" s="259"/>
      <c r="S186" s="41"/>
    </row>
    <row r="187" spans="12:19" ht="15.75" x14ac:dyDescent="0.2">
      <c r="L187" s="24"/>
      <c r="M187" s="24"/>
      <c r="N187" s="259"/>
      <c r="O187" s="259"/>
      <c r="S187" s="41"/>
    </row>
    <row r="188" spans="12:19" ht="15.75" x14ac:dyDescent="0.2">
      <c r="L188" s="24"/>
      <c r="M188" s="24"/>
      <c r="N188" s="259"/>
      <c r="O188" s="259"/>
      <c r="S188" s="41"/>
    </row>
    <row r="189" spans="12:19" ht="15.75" x14ac:dyDescent="0.2">
      <c r="L189" s="24"/>
      <c r="M189" s="24"/>
      <c r="N189" s="259"/>
      <c r="O189" s="259"/>
      <c r="S189" s="41"/>
    </row>
    <row r="190" spans="12:19" ht="15.75" x14ac:dyDescent="0.2">
      <c r="L190" s="24"/>
      <c r="M190" s="24"/>
      <c r="N190" s="259"/>
      <c r="O190" s="259"/>
      <c r="S190" s="41"/>
    </row>
    <row r="191" spans="12:19" ht="15.75" x14ac:dyDescent="0.2">
      <c r="L191" s="24"/>
      <c r="M191" s="24"/>
      <c r="N191" s="259"/>
      <c r="O191" s="259"/>
      <c r="S191" s="41"/>
    </row>
    <row r="192" spans="12:19" ht="15.75" x14ac:dyDescent="0.2">
      <c r="L192" s="24"/>
      <c r="M192" s="24"/>
      <c r="N192" s="259"/>
      <c r="O192" s="259"/>
      <c r="S192" s="41"/>
    </row>
    <row r="193" spans="12:19" ht="15.75" x14ac:dyDescent="0.2">
      <c r="L193" s="24"/>
      <c r="M193" s="24"/>
      <c r="N193" s="259"/>
      <c r="O193" s="259"/>
      <c r="S193" s="41"/>
    </row>
    <row r="194" spans="12:19" ht="15.75" x14ac:dyDescent="0.2">
      <c r="L194" s="24"/>
      <c r="M194" s="24"/>
      <c r="N194" s="259"/>
      <c r="O194" s="259"/>
      <c r="S194" s="41"/>
    </row>
    <row r="195" spans="12:19" ht="15.75" x14ac:dyDescent="0.2">
      <c r="L195" s="24"/>
      <c r="M195" s="24"/>
      <c r="N195" s="259"/>
      <c r="O195" s="259"/>
      <c r="S195" s="41"/>
    </row>
    <row r="196" spans="12:19" ht="15.75" x14ac:dyDescent="0.2">
      <c r="L196" s="24"/>
      <c r="M196" s="24"/>
      <c r="N196" s="259"/>
      <c r="O196" s="259"/>
      <c r="S196" s="41"/>
    </row>
    <row r="197" spans="12:19" ht="15.75" x14ac:dyDescent="0.2">
      <c r="L197" s="24"/>
      <c r="M197" s="24"/>
      <c r="N197" s="259"/>
      <c r="O197" s="259"/>
      <c r="S197" s="41"/>
    </row>
    <row r="198" spans="12:19" ht="15.75" x14ac:dyDescent="0.2">
      <c r="L198" s="24"/>
      <c r="M198" s="24"/>
      <c r="N198" s="259"/>
      <c r="O198" s="259"/>
      <c r="S198" s="41"/>
    </row>
    <row r="199" spans="12:19" ht="15.75" x14ac:dyDescent="0.2">
      <c r="L199" s="24"/>
      <c r="M199" s="24"/>
      <c r="N199" s="259"/>
      <c r="O199" s="259"/>
      <c r="S199" s="41"/>
    </row>
    <row r="200" spans="12:19" ht="15.75" x14ac:dyDescent="0.2">
      <c r="L200" s="24"/>
      <c r="M200" s="24"/>
      <c r="N200" s="259"/>
      <c r="O200" s="259"/>
      <c r="S200" s="41"/>
    </row>
    <row r="201" spans="12:19" ht="15.75" x14ac:dyDescent="0.2">
      <c r="L201" s="24"/>
      <c r="M201" s="24"/>
      <c r="N201" s="259"/>
      <c r="O201" s="259"/>
      <c r="S201" s="41"/>
    </row>
    <row r="202" spans="12:19" ht="15.75" x14ac:dyDescent="0.2">
      <c r="L202" s="24"/>
      <c r="M202" s="24"/>
      <c r="N202" s="259"/>
      <c r="O202" s="259"/>
      <c r="S202" s="41"/>
    </row>
    <row r="203" spans="12:19" ht="15.75" x14ac:dyDescent="0.2">
      <c r="L203" s="24"/>
      <c r="M203" s="24"/>
      <c r="N203" s="259"/>
      <c r="O203" s="259"/>
      <c r="S203" s="41"/>
    </row>
    <row r="204" spans="12:19" ht="15.75" x14ac:dyDescent="0.2">
      <c r="L204" s="24"/>
      <c r="M204" s="24"/>
      <c r="N204" s="259"/>
      <c r="O204" s="259"/>
      <c r="S204" s="41"/>
    </row>
    <row r="205" spans="12:19" ht="15.75" x14ac:dyDescent="0.2">
      <c r="L205" s="24"/>
      <c r="M205" s="24"/>
      <c r="N205" s="259"/>
      <c r="O205" s="259"/>
      <c r="S205" s="41"/>
    </row>
    <row r="206" spans="12:19" ht="15.75" x14ac:dyDescent="0.2">
      <c r="L206" s="24"/>
      <c r="M206" s="24"/>
      <c r="N206" s="259"/>
      <c r="O206" s="259"/>
      <c r="S206" s="41"/>
    </row>
    <row r="207" spans="12:19" ht="15.75" x14ac:dyDescent="0.2">
      <c r="L207" s="24"/>
      <c r="M207" s="24"/>
      <c r="N207" s="259"/>
      <c r="O207" s="259"/>
    </row>
    <row r="208" spans="12:19" ht="15.75" x14ac:dyDescent="0.2">
      <c r="L208" s="24"/>
      <c r="M208" s="24"/>
      <c r="N208" s="259"/>
      <c r="O208" s="259"/>
    </row>
    <row r="209" spans="12:15" ht="15.75" x14ac:dyDescent="0.2">
      <c r="L209" s="24"/>
      <c r="M209" s="24"/>
      <c r="N209" s="259"/>
      <c r="O209" s="259"/>
    </row>
    <row r="210" spans="12:15" ht="15.75" x14ac:dyDescent="0.2">
      <c r="L210" s="24"/>
      <c r="M210" s="24"/>
      <c r="N210" s="259"/>
      <c r="O210" s="259"/>
    </row>
    <row r="211" spans="12:15" ht="15.75" x14ac:dyDescent="0.2">
      <c r="L211" s="24"/>
      <c r="M211" s="24"/>
      <c r="N211" s="259"/>
      <c r="O211" s="259"/>
    </row>
    <row r="212" spans="12:15" ht="15.75" x14ac:dyDescent="0.2">
      <c r="L212" s="24"/>
      <c r="M212" s="24"/>
      <c r="N212" s="259"/>
      <c r="O212" s="259"/>
    </row>
    <row r="213" spans="12:15" ht="15.75" x14ac:dyDescent="0.2">
      <c r="L213" s="24"/>
      <c r="M213" s="24"/>
      <c r="N213" s="259"/>
      <c r="O213" s="259"/>
    </row>
    <row r="214" spans="12:15" ht="15.75" x14ac:dyDescent="0.2">
      <c r="L214" s="24"/>
      <c r="M214" s="24"/>
      <c r="N214" s="259"/>
      <c r="O214" s="259"/>
    </row>
    <row r="215" spans="12:15" ht="15.75" x14ac:dyDescent="0.2">
      <c r="L215" s="24"/>
      <c r="M215" s="24"/>
      <c r="N215" s="259"/>
      <c r="O215" s="259"/>
    </row>
    <row r="216" spans="12:15" ht="15.75" x14ac:dyDescent="0.2">
      <c r="L216" s="24"/>
      <c r="M216" s="24"/>
      <c r="N216" s="259"/>
      <c r="O216" s="259"/>
    </row>
    <row r="217" spans="12:15" ht="15.75" x14ac:dyDescent="0.2">
      <c r="L217" s="24"/>
      <c r="M217" s="24"/>
      <c r="N217" s="259"/>
      <c r="O217" s="259"/>
    </row>
    <row r="218" spans="12:15" ht="15.75" x14ac:dyDescent="0.2">
      <c r="L218" s="24"/>
      <c r="M218" s="24"/>
      <c r="N218" s="259"/>
      <c r="O218" s="259"/>
    </row>
    <row r="219" spans="12:15" ht="15.75" x14ac:dyDescent="0.2">
      <c r="L219" s="24"/>
      <c r="M219" s="24"/>
      <c r="N219" s="259"/>
      <c r="O219" s="259"/>
    </row>
    <row r="220" spans="12:15" ht="15.75" x14ac:dyDescent="0.2">
      <c r="L220" s="24"/>
      <c r="M220" s="24"/>
      <c r="N220" s="259"/>
      <c r="O220" s="259"/>
    </row>
    <row r="221" spans="12:15" ht="15.75" x14ac:dyDescent="0.2">
      <c r="L221" s="24"/>
      <c r="M221" s="24"/>
      <c r="N221" s="259"/>
      <c r="O221" s="259"/>
    </row>
    <row r="222" spans="12:15" ht="15.75" x14ac:dyDescent="0.2">
      <c r="L222" s="24"/>
      <c r="M222" s="24"/>
      <c r="N222" s="259"/>
      <c r="O222" s="259"/>
    </row>
    <row r="223" spans="12:15" ht="15.75" x14ac:dyDescent="0.2">
      <c r="L223" s="24"/>
      <c r="M223" s="24"/>
      <c r="N223" s="259"/>
      <c r="O223" s="259"/>
    </row>
    <row r="224" spans="12:15" ht="15.75" x14ac:dyDescent="0.2">
      <c r="L224" s="24"/>
      <c r="M224" s="24"/>
      <c r="N224" s="259"/>
      <c r="O224" s="259"/>
    </row>
    <row r="225" spans="12:15" ht="15.75" x14ac:dyDescent="0.2">
      <c r="L225" s="24"/>
      <c r="M225" s="24"/>
      <c r="N225" s="259"/>
      <c r="O225" s="259"/>
    </row>
    <row r="226" spans="12:15" ht="15.75" x14ac:dyDescent="0.2">
      <c r="L226" s="24"/>
      <c r="M226" s="24"/>
      <c r="N226" s="259"/>
      <c r="O226" s="259"/>
    </row>
    <row r="227" spans="12:15" ht="15.75" x14ac:dyDescent="0.2">
      <c r="L227" s="24"/>
      <c r="M227" s="24"/>
      <c r="N227" s="259"/>
      <c r="O227" s="259"/>
    </row>
    <row r="228" spans="12:15" ht="15.75" x14ac:dyDescent="0.2">
      <c r="L228" s="24"/>
      <c r="M228" s="24"/>
      <c r="N228" s="259"/>
      <c r="O228" s="259"/>
    </row>
    <row r="229" spans="12:15" ht="15.75" x14ac:dyDescent="0.2">
      <c r="L229" s="24"/>
      <c r="M229" s="24"/>
      <c r="N229" s="259"/>
      <c r="O229" s="259"/>
    </row>
    <row r="230" spans="12:15" ht="15.75" x14ac:dyDescent="0.2">
      <c r="L230" s="24"/>
      <c r="M230" s="24"/>
      <c r="N230" s="259"/>
      <c r="O230" s="259"/>
    </row>
    <row r="231" spans="12:15" ht="15.75" x14ac:dyDescent="0.2">
      <c r="L231" s="24"/>
      <c r="M231" s="24"/>
      <c r="N231" s="259"/>
      <c r="O231" s="259"/>
    </row>
    <row r="232" spans="12:15" ht="15.75" x14ac:dyDescent="0.2">
      <c r="L232" s="24"/>
      <c r="M232" s="24"/>
      <c r="N232" s="259"/>
      <c r="O232" s="259"/>
    </row>
    <row r="233" spans="12:15" ht="15.75" x14ac:dyDescent="0.2">
      <c r="L233" s="24"/>
      <c r="M233" s="24"/>
      <c r="N233" s="259"/>
      <c r="O233" s="259"/>
    </row>
    <row r="234" spans="12:15" ht="15.75" x14ac:dyDescent="0.2">
      <c r="L234" s="24"/>
      <c r="M234" s="24"/>
      <c r="N234" s="259"/>
      <c r="O234" s="259"/>
    </row>
    <row r="235" spans="12:15" ht="15.75" x14ac:dyDescent="0.2">
      <c r="L235" s="24"/>
      <c r="M235" s="24"/>
      <c r="N235" s="259"/>
      <c r="O235" s="259"/>
    </row>
    <row r="236" spans="12:15" ht="15.75" x14ac:dyDescent="0.2">
      <c r="L236" s="24"/>
      <c r="M236" s="24"/>
      <c r="N236" s="259"/>
      <c r="O236" s="259"/>
    </row>
    <row r="237" spans="12:15" ht="15.75" x14ac:dyDescent="0.2">
      <c r="L237" s="24"/>
      <c r="M237" s="24"/>
      <c r="N237" s="259"/>
      <c r="O237" s="259"/>
    </row>
    <row r="238" spans="12:15" ht="15.75" x14ac:dyDescent="0.2">
      <c r="L238" s="24"/>
      <c r="M238" s="24"/>
      <c r="N238" s="259"/>
      <c r="O238" s="259"/>
    </row>
    <row r="239" spans="12:15" ht="15.75" x14ac:dyDescent="0.2">
      <c r="L239" s="24"/>
      <c r="M239" s="24"/>
      <c r="N239" s="259"/>
      <c r="O239" s="259"/>
    </row>
    <row r="240" spans="12:15" ht="15.75" x14ac:dyDescent="0.2">
      <c r="L240" s="24"/>
      <c r="M240" s="24"/>
      <c r="N240" s="259"/>
      <c r="O240" s="259"/>
    </row>
    <row r="241" spans="12:15" ht="15.75" x14ac:dyDescent="0.2">
      <c r="L241" s="24"/>
      <c r="M241" s="24"/>
      <c r="N241" s="259"/>
      <c r="O241" s="259"/>
    </row>
    <row r="242" spans="12:15" ht="15.75" x14ac:dyDescent="0.2">
      <c r="L242" s="24"/>
      <c r="M242" s="24"/>
      <c r="N242" s="259"/>
      <c r="O242" s="259"/>
    </row>
    <row r="243" spans="12:15" ht="15.75" x14ac:dyDescent="0.2">
      <c r="L243" s="24"/>
      <c r="M243" s="24"/>
      <c r="N243" s="259"/>
      <c r="O243" s="259"/>
    </row>
    <row r="244" spans="12:15" ht="15.75" x14ac:dyDescent="0.2">
      <c r="L244" s="24"/>
      <c r="M244" s="24"/>
      <c r="N244" s="259"/>
      <c r="O244" s="259"/>
    </row>
    <row r="245" spans="12:15" ht="15.75" x14ac:dyDescent="0.2">
      <c r="L245" s="24"/>
      <c r="M245" s="24"/>
      <c r="N245" s="259"/>
      <c r="O245" s="259"/>
    </row>
    <row r="246" spans="12:15" ht="15.75" x14ac:dyDescent="0.2">
      <c r="L246" s="24"/>
      <c r="M246" s="24"/>
      <c r="N246" s="259"/>
      <c r="O246" s="259"/>
    </row>
    <row r="247" spans="12:15" ht="15.75" x14ac:dyDescent="0.2">
      <c r="L247" s="24"/>
      <c r="M247" s="24"/>
      <c r="N247" s="259"/>
      <c r="O247" s="259"/>
    </row>
    <row r="248" spans="12:15" ht="15.75" x14ac:dyDescent="0.2">
      <c r="L248" s="24"/>
      <c r="M248" s="24"/>
      <c r="N248" s="259"/>
      <c r="O248" s="259"/>
    </row>
    <row r="249" spans="12:15" ht="15.75" x14ac:dyDescent="0.2">
      <c r="L249" s="24"/>
      <c r="M249" s="24"/>
      <c r="N249" s="259"/>
      <c r="O249" s="259"/>
    </row>
    <row r="250" spans="12:15" ht="15.75" x14ac:dyDescent="0.2">
      <c r="L250" s="24"/>
      <c r="M250" s="24"/>
      <c r="N250" s="259"/>
      <c r="O250" s="259"/>
    </row>
    <row r="251" spans="12:15" ht="15.75" x14ac:dyDescent="0.2">
      <c r="L251" s="24"/>
      <c r="M251" s="24"/>
      <c r="N251" s="259"/>
      <c r="O251" s="259"/>
    </row>
    <row r="252" spans="12:15" ht="15.75" x14ac:dyDescent="0.2">
      <c r="L252" s="24"/>
      <c r="M252" s="24"/>
      <c r="N252" s="259"/>
      <c r="O252" s="259"/>
    </row>
    <row r="253" spans="12:15" ht="15.75" x14ac:dyDescent="0.2">
      <c r="L253" s="24"/>
      <c r="M253" s="24"/>
      <c r="N253" s="259"/>
      <c r="O253" s="259"/>
    </row>
    <row r="254" spans="12:15" ht="15.75" x14ac:dyDescent="0.2">
      <c r="L254" s="24"/>
      <c r="M254" s="24"/>
      <c r="N254" s="259"/>
      <c r="O254" s="259"/>
    </row>
    <row r="255" spans="12:15" x14ac:dyDescent="0.2">
      <c r="L255" s="259"/>
      <c r="M255" s="259"/>
      <c r="N255" s="259"/>
      <c r="O255" s="259"/>
    </row>
    <row r="256" spans="12:15" x14ac:dyDescent="0.2">
      <c r="L256" s="259"/>
      <c r="M256" s="259"/>
      <c r="N256" s="259"/>
      <c r="O256" s="259"/>
    </row>
    <row r="257" spans="12:15" x14ac:dyDescent="0.2">
      <c r="L257" s="259"/>
      <c r="M257" s="259"/>
      <c r="N257" s="259"/>
      <c r="O257" s="259"/>
    </row>
    <row r="258" spans="12:15" x14ac:dyDescent="0.2">
      <c r="L258" s="259"/>
      <c r="M258" s="259"/>
      <c r="N258" s="259"/>
      <c r="O258" s="259"/>
    </row>
    <row r="259" spans="12:15" x14ac:dyDescent="0.2">
      <c r="L259" s="259"/>
      <c r="M259" s="259"/>
      <c r="N259" s="259"/>
      <c r="O259" s="259"/>
    </row>
    <row r="260" spans="12:15" x14ac:dyDescent="0.2">
      <c r="L260" s="259"/>
      <c r="M260" s="259"/>
      <c r="N260" s="259"/>
      <c r="O260" s="259"/>
    </row>
    <row r="261" spans="12:15" x14ac:dyDescent="0.2">
      <c r="L261" s="259"/>
      <c r="M261" s="259"/>
      <c r="N261" s="259"/>
      <c r="O261" s="259"/>
    </row>
    <row r="262" spans="12:15" x14ac:dyDescent="0.2">
      <c r="L262" s="259"/>
      <c r="M262" s="259"/>
      <c r="N262" s="259"/>
      <c r="O262" s="259"/>
    </row>
  </sheetData>
  <mergeCells count="213"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</mergeCells>
  <pageMargins left="0.70866141732283472" right="0.70866141732283472" top="0.74803149606299213" bottom="0.74803149606299213" header="0.31496062992125984" footer="0.31496062992125984"/>
  <pageSetup paperSize="5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topLeftCell="A22" workbookViewId="0">
      <selection activeCell="A35" sqref="A35:XFD35"/>
    </sheetView>
  </sheetViews>
  <sheetFormatPr baseColWidth="10" defaultColWidth="11.42578125" defaultRowHeight="12.75" x14ac:dyDescent="0.2"/>
  <cols>
    <col min="1" max="1" width="3.85546875" style="804" customWidth="1"/>
    <col min="2" max="2" width="5.28515625" style="805" customWidth="1"/>
    <col min="3" max="3" width="6" style="806" customWidth="1"/>
    <col min="4" max="4" width="42.42578125" style="804" customWidth="1"/>
    <col min="5" max="5" width="9.42578125" style="804" customWidth="1"/>
    <col min="6" max="6" width="6" style="804" customWidth="1"/>
    <col min="7" max="7" width="4.28515625" style="807" customWidth="1"/>
    <col min="8" max="8" width="8.28515625" style="1012" customWidth="1"/>
    <col min="9" max="9" width="4.85546875" style="1013" customWidth="1"/>
    <col min="10" max="10" width="6.5703125" style="1014" customWidth="1"/>
    <col min="11" max="11" width="7" style="804" customWidth="1"/>
    <col min="12" max="12" width="9" style="804" customWidth="1"/>
    <col min="13" max="13" width="10.140625" style="804" customWidth="1"/>
    <col min="14" max="14" width="6.85546875" style="804" customWidth="1"/>
    <col min="15" max="15" width="10.42578125" style="804" customWidth="1"/>
    <col min="16" max="16" width="7" style="804" customWidth="1"/>
    <col min="17" max="17" width="11" style="804" customWidth="1"/>
    <col min="18" max="18" width="7" style="1003" customWidth="1"/>
    <col min="19" max="19" width="7" style="810" customWidth="1"/>
    <col min="20" max="20" width="3.28515625" style="804" customWidth="1"/>
    <col min="21" max="21" width="32.7109375" style="804" customWidth="1"/>
    <col min="22" max="24" width="4" style="804" customWidth="1"/>
    <col min="25" max="25" width="8.28515625" style="804" customWidth="1"/>
    <col min="26" max="26" width="6.42578125" style="804" customWidth="1"/>
    <col min="27" max="27" width="10.5703125" style="1015" customWidth="1"/>
    <col min="28" max="28" width="6.5703125" style="1015" customWidth="1"/>
    <col min="29" max="30" width="3.28515625" style="1015" customWidth="1"/>
    <col min="31" max="31" width="7.5703125" style="1015" customWidth="1"/>
    <col min="32" max="43" width="2.140625" style="1015" hidden="1" customWidth="1"/>
    <col min="44" max="44" width="3.28515625" style="1015" customWidth="1"/>
    <col min="45" max="45" width="2" style="1015" customWidth="1"/>
    <col min="46" max="57" width="2.140625" style="804" customWidth="1"/>
    <col min="58" max="77" width="2.42578125" style="810" customWidth="1"/>
    <col min="78" max="16384" width="11.42578125" style="810"/>
  </cols>
  <sheetData>
    <row r="1" spans="1:57" x14ac:dyDescent="0.2">
      <c r="H1" s="808"/>
      <c r="I1" s="808"/>
      <c r="J1" s="809"/>
      <c r="R1" s="804"/>
      <c r="AA1" s="804"/>
      <c r="AB1" s="804"/>
      <c r="AC1" s="804"/>
      <c r="AD1" s="804"/>
      <c r="AE1" s="804"/>
      <c r="AF1" s="804"/>
      <c r="AG1" s="804"/>
      <c r="AH1" s="804"/>
      <c r="AI1" s="804"/>
      <c r="AJ1" s="804"/>
      <c r="AK1" s="804"/>
      <c r="AL1" s="804"/>
      <c r="AM1" s="804"/>
      <c r="AN1" s="804"/>
      <c r="AO1" s="804"/>
      <c r="AP1" s="804"/>
      <c r="AQ1" s="804"/>
      <c r="AR1" s="804"/>
      <c r="AS1" s="804"/>
    </row>
    <row r="2" spans="1:57" ht="13.5" customHeight="1" x14ac:dyDescent="0.2">
      <c r="A2" s="1492" t="s">
        <v>0</v>
      </c>
      <c r="B2" s="1492"/>
      <c r="C2" s="1492"/>
      <c r="D2" s="1492"/>
      <c r="E2" s="1492"/>
      <c r="F2" s="1492"/>
      <c r="G2" s="1492"/>
      <c r="H2" s="1492"/>
      <c r="I2" s="1492"/>
      <c r="J2" s="1492"/>
      <c r="K2" s="1492"/>
      <c r="L2" s="1492"/>
      <c r="M2" s="1492"/>
      <c r="N2" s="1492"/>
      <c r="O2" s="1492"/>
      <c r="P2" s="814"/>
      <c r="Q2" s="814"/>
      <c r="R2" s="812"/>
      <c r="S2" s="813"/>
      <c r="T2" s="1446" t="s">
        <v>0</v>
      </c>
      <c r="U2" s="1446"/>
      <c r="V2" s="1446"/>
      <c r="W2" s="1446"/>
      <c r="X2" s="1446"/>
      <c r="Y2" s="1446"/>
      <c r="Z2" s="1446"/>
      <c r="AA2" s="1446"/>
      <c r="AB2" s="1446"/>
      <c r="AC2" s="1446"/>
      <c r="AD2" s="1446"/>
      <c r="AE2" s="1446"/>
      <c r="AF2" s="1446"/>
      <c r="AG2" s="1446"/>
      <c r="AH2" s="1446"/>
      <c r="AI2" s="1446"/>
      <c r="AJ2" s="1446"/>
      <c r="AK2" s="1446"/>
      <c r="AL2" s="1446"/>
      <c r="AM2" s="1446"/>
      <c r="AN2" s="1446"/>
      <c r="AO2" s="1446"/>
      <c r="AP2" s="1446"/>
      <c r="AQ2" s="1446"/>
      <c r="AR2" s="1446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  <c r="BD2" s="1446"/>
      <c r="BE2" s="1446"/>
    </row>
    <row r="3" spans="1:57" ht="12" customHeight="1" x14ac:dyDescent="0.2">
      <c r="A3" s="1493" t="s">
        <v>1</v>
      </c>
      <c r="B3" s="1493"/>
      <c r="C3" s="1493"/>
      <c r="D3" s="1493"/>
      <c r="E3" s="1493"/>
      <c r="F3" s="1493"/>
      <c r="G3" s="1493"/>
      <c r="H3" s="1493"/>
      <c r="I3" s="1493"/>
      <c r="J3" s="1493"/>
      <c r="K3" s="1493"/>
      <c r="L3" s="1493"/>
      <c r="M3" s="1493"/>
      <c r="N3" s="1493"/>
      <c r="O3" s="1493"/>
      <c r="P3" s="814"/>
      <c r="Q3" s="814"/>
      <c r="R3" s="812"/>
      <c r="S3" s="813"/>
      <c r="T3" s="1446" t="s">
        <v>1</v>
      </c>
      <c r="U3" s="1446"/>
      <c r="V3" s="1446"/>
      <c r="W3" s="1446"/>
      <c r="X3" s="1446"/>
      <c r="Y3" s="1446"/>
      <c r="Z3" s="1446"/>
      <c r="AA3" s="1446"/>
      <c r="AB3" s="1446"/>
      <c r="AC3" s="1446"/>
      <c r="AD3" s="1446"/>
      <c r="AE3" s="1446"/>
      <c r="AF3" s="1446"/>
      <c r="AG3" s="1446"/>
      <c r="AH3" s="1446"/>
      <c r="AI3" s="1446"/>
      <c r="AJ3" s="1446"/>
      <c r="AK3" s="1446"/>
      <c r="AL3" s="1446"/>
      <c r="AM3" s="1446"/>
      <c r="AN3" s="1446"/>
      <c r="AO3" s="1446"/>
      <c r="AP3" s="1446"/>
      <c r="AQ3" s="1446"/>
      <c r="AR3" s="1446"/>
      <c r="AS3" s="1446"/>
      <c r="AT3" s="1446"/>
      <c r="AU3" s="1446"/>
      <c r="AV3" s="1446"/>
      <c r="AW3" s="1446"/>
      <c r="AX3" s="1446"/>
      <c r="AY3" s="1446"/>
      <c r="AZ3" s="1446"/>
      <c r="BA3" s="1446"/>
      <c r="BB3" s="1446"/>
      <c r="BC3" s="1446"/>
      <c r="BD3" s="1446"/>
      <c r="BE3" s="1446"/>
    </row>
    <row r="4" spans="1:57" ht="12" customHeight="1" x14ac:dyDescent="0.2">
      <c r="A4" s="1493" t="s">
        <v>2</v>
      </c>
      <c r="B4" s="1493"/>
      <c r="C4" s="1493"/>
      <c r="D4" s="1493"/>
      <c r="E4" s="1493"/>
      <c r="F4" s="1493"/>
      <c r="G4" s="1493"/>
      <c r="H4" s="1493"/>
      <c r="I4" s="1493"/>
      <c r="J4" s="1493"/>
      <c r="K4" s="1493"/>
      <c r="L4" s="1493"/>
      <c r="M4" s="1493"/>
      <c r="N4" s="1493"/>
      <c r="O4" s="1493"/>
      <c r="P4" s="814"/>
      <c r="Q4" s="814"/>
      <c r="R4" s="812"/>
      <c r="S4" s="813"/>
      <c r="T4" s="1446" t="s">
        <v>3</v>
      </c>
      <c r="U4" s="1446"/>
      <c r="V4" s="1446"/>
      <c r="W4" s="1446"/>
      <c r="X4" s="1446"/>
      <c r="Y4" s="1446"/>
      <c r="Z4" s="1446"/>
      <c r="AA4" s="1446"/>
      <c r="AB4" s="1446"/>
      <c r="AC4" s="1446"/>
      <c r="AD4" s="1446"/>
      <c r="AE4" s="1446"/>
      <c r="AF4" s="1446"/>
      <c r="AG4" s="1446"/>
      <c r="AH4" s="1446"/>
      <c r="AI4" s="1446"/>
      <c r="AJ4" s="1446"/>
      <c r="AK4" s="1446"/>
      <c r="AL4" s="1446"/>
      <c r="AM4" s="1446"/>
      <c r="AN4" s="1446"/>
      <c r="AO4" s="1446"/>
      <c r="AP4" s="1446"/>
      <c r="AQ4" s="1446"/>
      <c r="AR4" s="1446"/>
      <c r="AS4" s="1446"/>
      <c r="AT4" s="1446"/>
      <c r="AU4" s="1446"/>
      <c r="AV4" s="1446"/>
      <c r="AW4" s="1446"/>
      <c r="AX4" s="1446"/>
      <c r="AY4" s="1446"/>
      <c r="AZ4" s="1446"/>
      <c r="BA4" s="1446"/>
      <c r="BB4" s="1446"/>
      <c r="BC4" s="1446"/>
      <c r="BD4" s="1446"/>
      <c r="BE4" s="1446"/>
    </row>
    <row r="5" spans="1:57" ht="9" customHeight="1" x14ac:dyDescent="0.2">
      <c r="A5" s="814"/>
      <c r="B5" s="815"/>
      <c r="C5" s="816"/>
      <c r="D5" s="814"/>
      <c r="E5" s="814"/>
      <c r="F5" s="814"/>
      <c r="G5" s="817"/>
      <c r="H5" s="814"/>
      <c r="I5" s="814"/>
      <c r="J5" s="814"/>
      <c r="K5" s="814"/>
      <c r="L5" s="814"/>
      <c r="M5" s="814"/>
      <c r="N5" s="814"/>
      <c r="O5" s="814"/>
      <c r="P5" s="814"/>
      <c r="Q5" s="814"/>
      <c r="R5" s="812"/>
      <c r="S5" s="813"/>
      <c r="T5" s="818"/>
      <c r="U5" s="818"/>
      <c r="V5" s="818"/>
      <c r="W5" s="818"/>
      <c r="X5" s="818"/>
      <c r="Y5" s="818"/>
      <c r="Z5" s="818"/>
      <c r="AA5" s="818"/>
      <c r="AB5" s="818"/>
      <c r="AC5" s="818"/>
      <c r="AD5" s="818"/>
      <c r="AE5" s="818"/>
      <c r="AF5" s="818"/>
      <c r="AG5" s="818"/>
      <c r="AH5" s="818"/>
      <c r="AI5" s="818"/>
      <c r="AJ5" s="818"/>
      <c r="AK5" s="818"/>
      <c r="AL5" s="818"/>
      <c r="AM5" s="818"/>
      <c r="AN5" s="818"/>
      <c r="AO5" s="818"/>
      <c r="AP5" s="818"/>
      <c r="AQ5" s="818"/>
      <c r="AR5" s="818"/>
      <c r="AS5" s="818"/>
      <c r="AT5" s="818"/>
      <c r="AU5" s="818"/>
      <c r="AV5" s="818"/>
      <c r="AW5" s="818"/>
      <c r="AX5" s="818"/>
      <c r="AY5" s="818"/>
      <c r="AZ5" s="818"/>
      <c r="BA5" s="818"/>
      <c r="BB5" s="818"/>
      <c r="BC5" s="818"/>
      <c r="BD5" s="818"/>
      <c r="BE5" s="818"/>
    </row>
    <row r="6" spans="1:57" ht="12" customHeight="1" x14ac:dyDescent="0.2">
      <c r="A6" s="1446" t="s">
        <v>316</v>
      </c>
      <c r="B6" s="1446"/>
      <c r="C6" s="1446"/>
      <c r="D6" s="1446"/>
      <c r="E6" s="1446"/>
      <c r="F6" s="1446"/>
      <c r="G6" s="1446"/>
      <c r="H6" s="1446"/>
      <c r="I6" s="1446"/>
      <c r="J6" s="1446"/>
      <c r="K6" s="1446"/>
      <c r="L6" s="1446"/>
      <c r="M6" s="1446"/>
      <c r="N6" s="1446"/>
      <c r="O6" s="1446"/>
      <c r="P6" s="1446"/>
      <c r="Q6" s="1446"/>
      <c r="R6" s="819"/>
      <c r="S6" s="813"/>
      <c r="T6" s="1446" t="s">
        <v>308</v>
      </c>
      <c r="U6" s="1446"/>
      <c r="V6" s="1446"/>
      <c r="W6" s="1446"/>
      <c r="X6" s="1446"/>
      <c r="Y6" s="1446"/>
      <c r="Z6" s="1446"/>
      <c r="AA6" s="1446"/>
      <c r="AB6" s="1446"/>
      <c r="AC6" s="1446"/>
      <c r="AD6" s="1446"/>
      <c r="AE6" s="1446"/>
      <c r="AF6" s="1446"/>
      <c r="AG6" s="1446"/>
      <c r="AH6" s="1446"/>
      <c r="AI6" s="1446"/>
      <c r="AJ6" s="1446"/>
      <c r="AK6" s="1446"/>
      <c r="AL6" s="1446"/>
      <c r="AM6" s="1446"/>
      <c r="AN6" s="1446"/>
      <c r="AO6" s="1446"/>
      <c r="AP6" s="1446"/>
      <c r="AQ6" s="1446"/>
      <c r="AR6" s="1446"/>
      <c r="AS6" s="1446"/>
      <c r="AT6" s="1446"/>
      <c r="AU6" s="1446"/>
      <c r="AV6" s="1446"/>
      <c r="AW6" s="1446"/>
      <c r="AX6" s="1446"/>
      <c r="AY6" s="1446"/>
      <c r="AZ6" s="1446"/>
      <c r="BA6" s="1446"/>
      <c r="BB6" s="1446"/>
      <c r="BC6" s="1446"/>
      <c r="BD6" s="1446"/>
      <c r="BE6" s="1446"/>
    </row>
    <row r="7" spans="1:57" ht="12" customHeight="1" x14ac:dyDescent="0.2">
      <c r="A7" s="818"/>
      <c r="B7" s="820"/>
      <c r="C7" s="821"/>
      <c r="D7" s="818"/>
      <c r="E7" s="818"/>
      <c r="F7" s="818"/>
      <c r="G7" s="822"/>
      <c r="H7" s="818"/>
      <c r="I7" s="818"/>
      <c r="J7" s="818"/>
      <c r="K7" s="818"/>
      <c r="L7" s="818"/>
      <c r="M7" s="818"/>
      <c r="N7" s="818"/>
      <c r="O7" s="818"/>
      <c r="P7" s="818"/>
      <c r="Q7" s="818"/>
      <c r="R7" s="819"/>
      <c r="S7" s="813"/>
      <c r="T7" s="818"/>
      <c r="U7" s="818"/>
      <c r="V7" s="818"/>
      <c r="W7" s="818"/>
      <c r="X7" s="818"/>
      <c r="Y7" s="818"/>
      <c r="Z7" s="818"/>
      <c r="AA7" s="818"/>
      <c r="AB7" s="818"/>
      <c r="AC7" s="818"/>
      <c r="AD7" s="818"/>
      <c r="AE7" s="818"/>
      <c r="AF7" s="818"/>
      <c r="AG7" s="818"/>
      <c r="AH7" s="818"/>
      <c r="AI7" s="818"/>
      <c r="AJ7" s="818"/>
      <c r="AK7" s="818"/>
      <c r="AL7" s="818"/>
      <c r="AM7" s="818"/>
      <c r="AN7" s="818"/>
      <c r="AO7" s="818"/>
      <c r="AP7" s="818"/>
      <c r="AQ7" s="818"/>
      <c r="AR7" s="818"/>
      <c r="AS7" s="818"/>
      <c r="AT7" s="818"/>
      <c r="AU7" s="818"/>
      <c r="AV7" s="818"/>
      <c r="AW7" s="818"/>
      <c r="AX7" s="818"/>
      <c r="AY7" s="818"/>
      <c r="AZ7" s="818"/>
      <c r="BA7" s="818"/>
      <c r="BB7" s="818"/>
      <c r="BC7" s="818"/>
      <c r="BD7" s="818"/>
      <c r="BE7" s="818"/>
    </row>
    <row r="8" spans="1:57" s="804" customFormat="1" x14ac:dyDescent="0.2">
      <c r="A8" s="823">
        <v>1</v>
      </c>
      <c r="B8" s="824">
        <v>2</v>
      </c>
      <c r="C8" s="825">
        <v>3</v>
      </c>
      <c r="D8" s="823">
        <v>4</v>
      </c>
      <c r="E8" s="823">
        <v>5</v>
      </c>
      <c r="F8" s="823">
        <v>6</v>
      </c>
      <c r="G8" s="826">
        <v>7</v>
      </c>
      <c r="H8" s="827">
        <v>8</v>
      </c>
      <c r="I8" s="827">
        <v>9</v>
      </c>
      <c r="J8" s="823">
        <v>10</v>
      </c>
      <c r="K8" s="823">
        <v>11</v>
      </c>
      <c r="L8" s="823">
        <v>12</v>
      </c>
      <c r="M8" s="823">
        <v>13</v>
      </c>
      <c r="N8" s="823">
        <v>14</v>
      </c>
      <c r="O8" s="823">
        <v>15</v>
      </c>
      <c r="P8" s="828">
        <v>16</v>
      </c>
      <c r="Q8" s="828">
        <v>17</v>
      </c>
      <c r="R8" s="829"/>
      <c r="S8" s="992"/>
      <c r="T8" s="831">
        <v>1</v>
      </c>
      <c r="U8" s="831">
        <v>2</v>
      </c>
      <c r="V8" s="832">
        <v>3</v>
      </c>
      <c r="W8" s="831">
        <v>4</v>
      </c>
      <c r="X8" s="831">
        <v>5</v>
      </c>
      <c r="Y8" s="831">
        <v>6</v>
      </c>
      <c r="Z8" s="831">
        <v>7</v>
      </c>
      <c r="AA8" s="832">
        <v>8</v>
      </c>
      <c r="AB8" s="832">
        <v>9</v>
      </c>
      <c r="AC8" s="831">
        <v>10</v>
      </c>
      <c r="AD8" s="831">
        <v>11</v>
      </c>
      <c r="AE8" s="831">
        <v>12</v>
      </c>
      <c r="AF8" s="831">
        <v>13</v>
      </c>
      <c r="AG8" s="831">
        <v>14</v>
      </c>
      <c r="AH8" s="831">
        <v>15</v>
      </c>
      <c r="AI8" s="831">
        <v>16</v>
      </c>
      <c r="AJ8" s="831">
        <v>17</v>
      </c>
      <c r="AK8" s="831">
        <v>18</v>
      </c>
      <c r="AL8" s="831">
        <v>19</v>
      </c>
      <c r="AM8" s="831">
        <v>20</v>
      </c>
      <c r="AN8" s="831">
        <v>21</v>
      </c>
      <c r="AO8" s="831">
        <v>22</v>
      </c>
      <c r="AP8" s="831">
        <v>23</v>
      </c>
      <c r="AQ8" s="831">
        <v>24</v>
      </c>
      <c r="AR8" s="831">
        <v>25</v>
      </c>
      <c r="AS8" s="831">
        <v>26</v>
      </c>
      <c r="AT8" s="831">
        <v>27</v>
      </c>
      <c r="AU8" s="831">
        <v>28</v>
      </c>
      <c r="AV8" s="831">
        <v>29</v>
      </c>
      <c r="AW8" s="831">
        <v>30</v>
      </c>
      <c r="AX8" s="831">
        <v>31</v>
      </c>
      <c r="AY8" s="831">
        <v>32</v>
      </c>
      <c r="AZ8" s="831">
        <v>33</v>
      </c>
      <c r="BA8" s="831">
        <v>34</v>
      </c>
      <c r="BB8" s="831">
        <v>35</v>
      </c>
      <c r="BC8" s="831">
        <v>36</v>
      </c>
      <c r="BD8" s="831">
        <v>37</v>
      </c>
      <c r="BE8" s="831">
        <v>38</v>
      </c>
    </row>
    <row r="9" spans="1:57" s="835" customFormat="1" ht="26.25" customHeight="1" x14ac:dyDescent="0.2">
      <c r="A9" s="1485" t="s">
        <v>4</v>
      </c>
      <c r="B9" s="1487" t="s">
        <v>5</v>
      </c>
      <c r="C9" s="1488" t="s">
        <v>6</v>
      </c>
      <c r="D9" s="1489" t="s">
        <v>7</v>
      </c>
      <c r="E9" s="1490" t="s">
        <v>8</v>
      </c>
      <c r="F9" s="1485" t="s">
        <v>9</v>
      </c>
      <c r="G9" s="1491" t="s">
        <v>10</v>
      </c>
      <c r="H9" s="1484" t="s">
        <v>11</v>
      </c>
      <c r="I9" s="1484" t="s">
        <v>12</v>
      </c>
      <c r="J9" s="1484" t="s">
        <v>13</v>
      </c>
      <c r="K9" s="1485" t="s">
        <v>14</v>
      </c>
      <c r="L9" s="1485" t="s">
        <v>15</v>
      </c>
      <c r="M9" s="1485" t="s">
        <v>16</v>
      </c>
      <c r="N9" s="1486" t="s">
        <v>17</v>
      </c>
      <c r="O9" s="1486"/>
      <c r="P9" s="1477" t="s">
        <v>18</v>
      </c>
      <c r="Q9" s="1477"/>
      <c r="R9" s="833"/>
      <c r="S9" s="834"/>
      <c r="T9" s="1478" t="s">
        <v>4</v>
      </c>
      <c r="U9" s="1480" t="s">
        <v>7</v>
      </c>
      <c r="V9" s="1482" t="s">
        <v>8</v>
      </c>
      <c r="W9" s="1472" t="s">
        <v>19</v>
      </c>
      <c r="X9" s="1472" t="s">
        <v>20</v>
      </c>
      <c r="Y9" s="1472" t="s">
        <v>11</v>
      </c>
      <c r="Z9" s="1472" t="s">
        <v>21</v>
      </c>
      <c r="AA9" s="1472" t="s">
        <v>22</v>
      </c>
      <c r="AB9" s="1474" t="s">
        <v>23</v>
      </c>
      <c r="AC9" s="1475"/>
      <c r="AD9" s="1475"/>
      <c r="AE9" s="1476"/>
      <c r="AF9" s="1469" t="s">
        <v>24</v>
      </c>
      <c r="AG9" s="1469"/>
      <c r="AH9" s="1469" t="s">
        <v>25</v>
      </c>
      <c r="AI9" s="1469"/>
      <c r="AJ9" s="1469" t="s">
        <v>26</v>
      </c>
      <c r="AK9" s="1469"/>
      <c r="AL9" s="1469" t="s">
        <v>27</v>
      </c>
      <c r="AM9" s="1469"/>
      <c r="AN9" s="1469" t="s">
        <v>28</v>
      </c>
      <c r="AO9" s="1469"/>
      <c r="AP9" s="1469" t="s">
        <v>29</v>
      </c>
      <c r="AQ9" s="1469"/>
      <c r="AR9" s="1465" t="s">
        <v>30</v>
      </c>
      <c r="AS9" s="1465"/>
      <c r="AT9" s="1465" t="s">
        <v>31</v>
      </c>
      <c r="AU9" s="1465"/>
      <c r="AV9" s="1465" t="s">
        <v>32</v>
      </c>
      <c r="AW9" s="1465"/>
      <c r="AX9" s="1465" t="s">
        <v>33</v>
      </c>
      <c r="AY9" s="1465"/>
      <c r="AZ9" s="1465" t="s">
        <v>34</v>
      </c>
      <c r="BA9" s="1465"/>
      <c r="BB9" s="1465" t="s">
        <v>35</v>
      </c>
      <c r="BC9" s="1465"/>
      <c r="BD9" s="1465" t="s">
        <v>36</v>
      </c>
      <c r="BE9" s="1465"/>
    </row>
    <row r="10" spans="1:57" s="835" customFormat="1" ht="33" customHeight="1" x14ac:dyDescent="0.2">
      <c r="A10" s="1485"/>
      <c r="B10" s="1487"/>
      <c r="C10" s="1488"/>
      <c r="D10" s="1489"/>
      <c r="E10" s="1490"/>
      <c r="F10" s="1485"/>
      <c r="G10" s="1491"/>
      <c r="H10" s="1484"/>
      <c r="I10" s="1484"/>
      <c r="J10" s="1484"/>
      <c r="K10" s="1485"/>
      <c r="L10" s="1485"/>
      <c r="M10" s="1485"/>
      <c r="N10" s="1466" t="s">
        <v>37</v>
      </c>
      <c r="O10" s="1466" t="s">
        <v>38</v>
      </c>
      <c r="P10" s="1467" t="s">
        <v>39</v>
      </c>
      <c r="Q10" s="1467" t="s">
        <v>40</v>
      </c>
      <c r="R10" s="836"/>
      <c r="S10" s="834"/>
      <c r="T10" s="1479"/>
      <c r="U10" s="1480"/>
      <c r="V10" s="1483"/>
      <c r="W10" s="1473"/>
      <c r="X10" s="1473"/>
      <c r="Y10" s="1473"/>
      <c r="Z10" s="1473"/>
      <c r="AA10" s="1473"/>
      <c r="AB10" s="837" t="s">
        <v>41</v>
      </c>
      <c r="AC10" s="1468" t="s">
        <v>42</v>
      </c>
      <c r="AD10" s="1468"/>
      <c r="AE10" s="1468"/>
      <c r="AF10" s="1463" t="s">
        <v>43</v>
      </c>
      <c r="AG10" s="1463" t="s">
        <v>44</v>
      </c>
      <c r="AH10" s="1463" t="s">
        <v>43</v>
      </c>
      <c r="AI10" s="1463" t="s">
        <v>44</v>
      </c>
      <c r="AJ10" s="1463" t="s">
        <v>43</v>
      </c>
      <c r="AK10" s="1463" t="s">
        <v>44</v>
      </c>
      <c r="AL10" s="1463" t="s">
        <v>43</v>
      </c>
      <c r="AM10" s="1463" t="s">
        <v>44</v>
      </c>
      <c r="AN10" s="1463" t="s">
        <v>43</v>
      </c>
      <c r="AO10" s="1463" t="s">
        <v>44</v>
      </c>
      <c r="AP10" s="1463" t="s">
        <v>43</v>
      </c>
      <c r="AQ10" s="1463" t="s">
        <v>44</v>
      </c>
      <c r="AR10" s="1461" t="s">
        <v>43</v>
      </c>
      <c r="AS10" s="1461" t="s">
        <v>44</v>
      </c>
      <c r="AT10" s="1461" t="s">
        <v>43</v>
      </c>
      <c r="AU10" s="1461" t="s">
        <v>44</v>
      </c>
      <c r="AV10" s="1461" t="s">
        <v>43</v>
      </c>
      <c r="AW10" s="1461" t="s">
        <v>44</v>
      </c>
      <c r="AX10" s="1461" t="s">
        <v>43</v>
      </c>
      <c r="AY10" s="1461" t="s">
        <v>44</v>
      </c>
      <c r="AZ10" s="1461" t="s">
        <v>43</v>
      </c>
      <c r="BA10" s="1461" t="s">
        <v>44</v>
      </c>
      <c r="BB10" s="1461" t="s">
        <v>43</v>
      </c>
      <c r="BC10" s="1461" t="s">
        <v>44</v>
      </c>
      <c r="BD10" s="1461" t="s">
        <v>43</v>
      </c>
      <c r="BE10" s="1461" t="s">
        <v>44</v>
      </c>
    </row>
    <row r="11" spans="1:57" s="835" customFormat="1" ht="94.5" customHeight="1" x14ac:dyDescent="0.2">
      <c r="A11" s="1485"/>
      <c r="B11" s="1487"/>
      <c r="C11" s="1488"/>
      <c r="D11" s="1489"/>
      <c r="E11" s="1490"/>
      <c r="F11" s="1485"/>
      <c r="G11" s="1491"/>
      <c r="H11" s="1484"/>
      <c r="I11" s="1484"/>
      <c r="J11" s="1484"/>
      <c r="K11" s="1485"/>
      <c r="L11" s="1485"/>
      <c r="M11" s="1485"/>
      <c r="N11" s="1466"/>
      <c r="O11" s="1466"/>
      <c r="P11" s="1467"/>
      <c r="Q11" s="1467"/>
      <c r="R11" s="836"/>
      <c r="S11" s="834"/>
      <c r="T11" s="1479"/>
      <c r="U11" s="1481"/>
      <c r="V11" s="1483"/>
      <c r="W11" s="1473"/>
      <c r="X11" s="1473"/>
      <c r="Y11" s="1473"/>
      <c r="Z11" s="1473"/>
      <c r="AA11" s="1473"/>
      <c r="AB11" s="838" t="s">
        <v>45</v>
      </c>
      <c r="AC11" s="839" t="s">
        <v>43</v>
      </c>
      <c r="AD11" s="839" t="s">
        <v>44</v>
      </c>
      <c r="AE11" s="838" t="s">
        <v>45</v>
      </c>
      <c r="AF11" s="1464"/>
      <c r="AG11" s="1464"/>
      <c r="AH11" s="1464"/>
      <c r="AI11" s="1464"/>
      <c r="AJ11" s="1464"/>
      <c r="AK11" s="1464"/>
      <c r="AL11" s="1464"/>
      <c r="AM11" s="1464"/>
      <c r="AN11" s="1464"/>
      <c r="AO11" s="1464"/>
      <c r="AP11" s="1464"/>
      <c r="AQ11" s="1464"/>
      <c r="AR11" s="1462"/>
      <c r="AS11" s="1462"/>
      <c r="AT11" s="1462"/>
      <c r="AU11" s="1462"/>
      <c r="AV11" s="1462"/>
      <c r="AW11" s="1462"/>
      <c r="AX11" s="1462"/>
      <c r="AY11" s="1462"/>
      <c r="AZ11" s="1462"/>
      <c r="BA11" s="1462"/>
      <c r="BB11" s="1462"/>
      <c r="BC11" s="1462"/>
      <c r="BD11" s="1462"/>
      <c r="BE11" s="1462"/>
    </row>
    <row r="12" spans="1:57" s="860" customFormat="1" ht="17.25" customHeight="1" x14ac:dyDescent="0.2">
      <c r="A12" s="840">
        <v>1</v>
      </c>
      <c r="B12" s="841"/>
      <c r="C12" s="842"/>
      <c r="D12" s="843" t="s">
        <v>46</v>
      </c>
      <c r="E12" s="844"/>
      <c r="F12" s="845"/>
      <c r="G12" s="846"/>
      <c r="H12" s="847"/>
      <c r="I12" s="847"/>
      <c r="J12" s="848"/>
      <c r="K12" s="848"/>
      <c r="L12" s="849"/>
      <c r="M12" s="849"/>
      <c r="N12" s="849"/>
      <c r="O12" s="849"/>
      <c r="P12" s="850"/>
      <c r="Q12" s="850"/>
      <c r="R12" s="851"/>
      <c r="S12" s="852"/>
      <c r="T12" s="853">
        <v>1</v>
      </c>
      <c r="U12" s="854" t="s">
        <v>46</v>
      </c>
      <c r="V12" s="855"/>
      <c r="W12" s="856"/>
      <c r="X12" s="856"/>
      <c r="Y12" s="856"/>
      <c r="Z12" s="856"/>
      <c r="AA12" s="856"/>
      <c r="AB12" s="857"/>
      <c r="AC12" s="858"/>
      <c r="AD12" s="858"/>
      <c r="AE12" s="857"/>
      <c r="AF12" s="859"/>
      <c r="AG12" s="859"/>
      <c r="AH12" s="859"/>
      <c r="AI12" s="859"/>
      <c r="AJ12" s="859"/>
      <c r="AK12" s="859"/>
      <c r="AL12" s="859"/>
      <c r="AM12" s="859"/>
      <c r="AN12" s="859"/>
      <c r="AO12" s="859"/>
      <c r="AP12" s="859"/>
      <c r="AQ12" s="859"/>
      <c r="AR12" s="859"/>
      <c r="AS12" s="859"/>
      <c r="AT12" s="859"/>
      <c r="AU12" s="859"/>
      <c r="AV12" s="859"/>
      <c r="AW12" s="859"/>
      <c r="AX12" s="859"/>
      <c r="AY12" s="859"/>
      <c r="AZ12" s="859"/>
      <c r="BA12" s="859"/>
      <c r="BB12" s="859"/>
      <c r="BC12" s="859"/>
      <c r="BD12" s="859"/>
      <c r="BE12" s="859"/>
    </row>
    <row r="13" spans="1:57" s="877" customFormat="1" ht="25.5" customHeight="1" x14ac:dyDescent="0.2">
      <c r="A13" s="861">
        <v>2</v>
      </c>
      <c r="B13" s="862"/>
      <c r="C13" s="863"/>
      <c r="D13" s="864" t="s">
        <v>47</v>
      </c>
      <c r="E13" s="865"/>
      <c r="F13" s="866"/>
      <c r="G13" s="867"/>
      <c r="H13" s="868"/>
      <c r="I13" s="868"/>
      <c r="J13" s="869"/>
      <c r="K13" s="869"/>
      <c r="L13" s="869"/>
      <c r="M13" s="869"/>
      <c r="N13" s="869"/>
      <c r="O13" s="869"/>
      <c r="P13" s="870"/>
      <c r="Q13" s="870"/>
      <c r="R13" s="871"/>
      <c r="S13" s="872"/>
      <c r="T13" s="873">
        <f>+A13</f>
        <v>2</v>
      </c>
      <c r="U13" s="874" t="str">
        <f>+D13</f>
        <v>I  VIGILANCIA DE LA CALIDAD DEL AGUA PARA CONSUMO HUMANO  Y DISPOSICIÓN DE RESIDUOS</v>
      </c>
      <c r="V13" s="865"/>
      <c r="W13" s="868"/>
      <c r="X13" s="868"/>
      <c r="Y13" s="868"/>
      <c r="Z13" s="868"/>
      <c r="AA13" s="868"/>
      <c r="AB13" s="875"/>
      <c r="AC13" s="876"/>
      <c r="AD13" s="876"/>
      <c r="AE13" s="875"/>
      <c r="AF13" s="873"/>
      <c r="AG13" s="873"/>
      <c r="AH13" s="873"/>
      <c r="AI13" s="873"/>
      <c r="AJ13" s="873"/>
      <c r="AK13" s="873"/>
      <c r="AL13" s="873"/>
      <c r="AM13" s="873"/>
      <c r="AN13" s="873"/>
      <c r="AO13" s="873"/>
      <c r="AP13" s="873"/>
      <c r="AQ13" s="873"/>
      <c r="AR13" s="873"/>
      <c r="AS13" s="873"/>
      <c r="AT13" s="873"/>
      <c r="AU13" s="873"/>
      <c r="AV13" s="873"/>
      <c r="AW13" s="873"/>
      <c r="AX13" s="873"/>
      <c r="AY13" s="873"/>
      <c r="AZ13" s="873"/>
      <c r="BA13" s="873"/>
      <c r="BB13" s="873"/>
      <c r="BC13" s="873"/>
      <c r="BD13" s="873"/>
      <c r="BE13" s="873"/>
    </row>
    <row r="14" spans="1:57" ht="18.75" customHeight="1" x14ac:dyDescent="0.2">
      <c r="A14" s="840">
        <v>3</v>
      </c>
      <c r="B14" s="878">
        <v>8</v>
      </c>
      <c r="C14" s="879"/>
      <c r="D14" s="1453" t="s">
        <v>48</v>
      </c>
      <c r="E14" s="880" t="s">
        <v>278</v>
      </c>
      <c r="F14" s="1290">
        <v>1</v>
      </c>
      <c r="G14" s="1291">
        <v>1</v>
      </c>
      <c r="H14" s="883">
        <f>G14*100/F14</f>
        <v>100</v>
      </c>
      <c r="I14" s="884">
        <v>2</v>
      </c>
      <c r="J14" s="885">
        <f>I14*G14</f>
        <v>2</v>
      </c>
      <c r="K14" s="886">
        <f t="shared" ref="K14:K33" si="0">J14*B14</f>
        <v>16</v>
      </c>
      <c r="L14" s="887">
        <f>B14*7960</f>
        <v>63680</v>
      </c>
      <c r="M14" s="887">
        <f>L14*J14</f>
        <v>127360</v>
      </c>
      <c r="N14" s="887">
        <f>C14*J14</f>
        <v>0</v>
      </c>
      <c r="O14" s="887">
        <f>N14*7960</f>
        <v>0</v>
      </c>
      <c r="P14" s="888">
        <f>K14+N14</f>
        <v>16</v>
      </c>
      <c r="Q14" s="888">
        <f>M14+O14</f>
        <v>127360</v>
      </c>
      <c r="R14" s="889"/>
      <c r="S14" s="1005"/>
      <c r="T14" s="891">
        <v>3</v>
      </c>
      <c r="U14" s="1450" t="str">
        <f>+D14</f>
        <v>Inspecciones sanitarias a sistemas de abastecimiento de agua, con acta debidamente diligenciada.</v>
      </c>
      <c r="V14" s="892" t="s">
        <v>49</v>
      </c>
      <c r="W14" s="893">
        <f t="shared" ref="W14:AA29" si="1">F14</f>
        <v>1</v>
      </c>
      <c r="X14" s="893">
        <f t="shared" si="1"/>
        <v>1</v>
      </c>
      <c r="Y14" s="894">
        <f>X14*100/W14</f>
        <v>100</v>
      </c>
      <c r="Z14" s="894">
        <f t="shared" si="1"/>
        <v>2</v>
      </c>
      <c r="AA14" s="894">
        <f t="shared" si="1"/>
        <v>2</v>
      </c>
      <c r="AB14" s="895"/>
      <c r="AC14" s="895">
        <f>AF14+AH14+AJ14+AL14+AN14+AP14+AR14+AT14+AV14+AX14+AZ14+BB14</f>
        <v>0</v>
      </c>
      <c r="AD14" s="895">
        <f>AG14+AI14+AK14+AM14+AO14+AQ14+AS14+AU14+AW14+AY14+BA14+BC14</f>
        <v>0</v>
      </c>
      <c r="AE14" s="896" t="e">
        <f>AD14*100/AC14</f>
        <v>#DIV/0!</v>
      </c>
      <c r="AF14" s="896"/>
      <c r="AG14" s="896"/>
      <c r="AH14" s="896"/>
      <c r="AI14" s="896"/>
      <c r="AJ14" s="896"/>
      <c r="AK14" s="896"/>
      <c r="AL14" s="896"/>
      <c r="AM14" s="896"/>
      <c r="AN14" s="896"/>
      <c r="AO14" s="896"/>
      <c r="AP14" s="896"/>
      <c r="AQ14" s="896"/>
      <c r="AR14" s="896"/>
      <c r="AS14" s="896"/>
      <c r="AT14" s="895"/>
      <c r="AU14" s="895"/>
      <c r="AV14" s="895"/>
      <c r="AW14" s="895"/>
      <c r="AX14" s="895"/>
      <c r="AY14" s="895"/>
      <c r="AZ14" s="895"/>
      <c r="BA14" s="895"/>
      <c r="BB14" s="895"/>
      <c r="BC14" s="895"/>
      <c r="BD14" s="895">
        <f>AF14+AH14+AJ14+AL14+AN14+AP14+AR14+AT14+AV14+AX14+AZ14</f>
        <v>0</v>
      </c>
      <c r="BE14" s="895">
        <f>AG14+AI14+AK14+AM14+AO14+AQ14+AS14+AU14+AW14+AY14+BA14+BC14</f>
        <v>0</v>
      </c>
    </row>
    <row r="15" spans="1:57" ht="20.25" customHeight="1" x14ac:dyDescent="0.2">
      <c r="A15" s="840">
        <v>4</v>
      </c>
      <c r="B15" s="878">
        <v>4</v>
      </c>
      <c r="C15" s="879">
        <v>2</v>
      </c>
      <c r="D15" s="1453"/>
      <c r="E15" s="880" t="s">
        <v>279</v>
      </c>
      <c r="F15" s="1292">
        <v>70</v>
      </c>
      <c r="G15" s="1293">
        <v>3</v>
      </c>
      <c r="H15" s="883">
        <f t="shared" ref="H15:H33" si="2">G15*100/F15</f>
        <v>4.2857142857142856</v>
      </c>
      <c r="I15" s="899">
        <v>1</v>
      </c>
      <c r="J15" s="885">
        <f t="shared" ref="J15:J33" si="3">I15*G15</f>
        <v>3</v>
      </c>
      <c r="K15" s="886">
        <f t="shared" si="0"/>
        <v>12</v>
      </c>
      <c r="L15" s="887">
        <f t="shared" ref="L15:L33" si="4">B15*7960</f>
        <v>31840</v>
      </c>
      <c r="M15" s="887">
        <f t="shared" ref="M15:M33" si="5">L15*J15</f>
        <v>95520</v>
      </c>
      <c r="N15" s="887">
        <f t="shared" ref="N15:N33" si="6">C15*J15</f>
        <v>6</v>
      </c>
      <c r="O15" s="887">
        <f t="shared" ref="O15:O33" si="7">N15*7960</f>
        <v>47760</v>
      </c>
      <c r="P15" s="888">
        <f t="shared" ref="P15:P33" si="8">K15+N15</f>
        <v>18</v>
      </c>
      <c r="Q15" s="888">
        <f t="shared" ref="Q15:Q73" si="9">M15+O15</f>
        <v>143280</v>
      </c>
      <c r="R15" s="889"/>
      <c r="S15" s="1005"/>
      <c r="T15" s="831">
        <v>4</v>
      </c>
      <c r="U15" s="1450"/>
      <c r="V15" s="900" t="s">
        <v>50</v>
      </c>
      <c r="W15" s="893">
        <f t="shared" si="1"/>
        <v>70</v>
      </c>
      <c r="X15" s="893">
        <f t="shared" si="1"/>
        <v>3</v>
      </c>
      <c r="Y15" s="894">
        <f t="shared" ref="Y15:Y33" si="10">X15*100/W15</f>
        <v>4.2857142857142856</v>
      </c>
      <c r="Z15" s="894">
        <f t="shared" si="1"/>
        <v>1</v>
      </c>
      <c r="AA15" s="894">
        <f t="shared" si="1"/>
        <v>3</v>
      </c>
      <c r="AB15" s="901"/>
      <c r="AC15" s="895">
        <f t="shared" ref="AC15:AD33" si="11">AF15+AH15+AJ15+AL15+AN15+AP15+AR15+AT15+AV15+AX15+AZ15+BB15</f>
        <v>0</v>
      </c>
      <c r="AD15" s="895">
        <f t="shared" si="11"/>
        <v>0</v>
      </c>
      <c r="AE15" s="896" t="e">
        <f t="shared" ref="AE15:AE33" si="12">AD15*100/AC15</f>
        <v>#DIV/0!</v>
      </c>
      <c r="AF15" s="902"/>
      <c r="AG15" s="902"/>
      <c r="AH15" s="902"/>
      <c r="AI15" s="902"/>
      <c r="AJ15" s="902"/>
      <c r="AK15" s="902"/>
      <c r="AL15" s="902"/>
      <c r="AM15" s="902"/>
      <c r="AN15" s="902"/>
      <c r="AO15" s="902"/>
      <c r="AP15" s="902"/>
      <c r="AQ15" s="902"/>
      <c r="AR15" s="902"/>
      <c r="AS15" s="902"/>
      <c r="AT15" s="901"/>
      <c r="AU15" s="901"/>
      <c r="AV15" s="901"/>
      <c r="AW15" s="901"/>
      <c r="AX15" s="901"/>
      <c r="AY15" s="901"/>
      <c r="AZ15" s="901"/>
      <c r="BA15" s="901"/>
      <c r="BB15" s="901"/>
      <c r="BC15" s="901"/>
      <c r="BD15" s="895">
        <f t="shared" ref="BD15:BD33" si="13">AF15+AH15+AJ15+AL15+AN15+AP15+AR15+AT15+AV15+AX15+AZ15</f>
        <v>0</v>
      </c>
      <c r="BE15" s="895">
        <f t="shared" ref="BE15:BE33" si="14">AG15+AI15+AK15+AM15+AO15+AQ15+AS15+AU15+AW15+AY15+BA15+BC15</f>
        <v>0</v>
      </c>
    </row>
    <row r="16" spans="1:57" ht="11.25" customHeight="1" x14ac:dyDescent="0.2">
      <c r="A16" s="840">
        <v>5</v>
      </c>
      <c r="B16" s="878">
        <v>8</v>
      </c>
      <c r="C16" s="879"/>
      <c r="D16" s="1453" t="s">
        <v>51</v>
      </c>
      <c r="E16" s="903" t="s">
        <v>278</v>
      </c>
      <c r="F16" s="904">
        <v>5</v>
      </c>
      <c r="G16" s="905">
        <v>5</v>
      </c>
      <c r="H16" s="883">
        <f t="shared" si="2"/>
        <v>100</v>
      </c>
      <c r="I16" s="899">
        <v>1</v>
      </c>
      <c r="J16" s="885">
        <f t="shared" si="3"/>
        <v>5</v>
      </c>
      <c r="K16" s="886">
        <f t="shared" si="0"/>
        <v>40</v>
      </c>
      <c r="L16" s="887">
        <f t="shared" si="4"/>
        <v>63680</v>
      </c>
      <c r="M16" s="887">
        <f t="shared" si="5"/>
        <v>318400</v>
      </c>
      <c r="N16" s="887">
        <f t="shared" si="6"/>
        <v>0</v>
      </c>
      <c r="O16" s="887">
        <f t="shared" si="7"/>
        <v>0</v>
      </c>
      <c r="P16" s="888">
        <f t="shared" si="8"/>
        <v>40</v>
      </c>
      <c r="Q16" s="888">
        <f t="shared" si="9"/>
        <v>318400</v>
      </c>
      <c r="R16" s="906"/>
      <c r="S16" s="1005"/>
      <c r="T16" s="831">
        <v>5</v>
      </c>
      <c r="U16" s="1450" t="s">
        <v>51</v>
      </c>
      <c r="V16" s="900" t="s">
        <v>49</v>
      </c>
      <c r="W16" s="893">
        <f t="shared" si="1"/>
        <v>5</v>
      </c>
      <c r="X16" s="893">
        <f t="shared" si="1"/>
        <v>5</v>
      </c>
      <c r="Y16" s="894">
        <f t="shared" si="10"/>
        <v>100</v>
      </c>
      <c r="Z16" s="894">
        <f t="shared" si="1"/>
        <v>1</v>
      </c>
      <c r="AA16" s="894">
        <f t="shared" si="1"/>
        <v>5</v>
      </c>
      <c r="AB16" s="901"/>
      <c r="AC16" s="895">
        <f t="shared" si="11"/>
        <v>0</v>
      </c>
      <c r="AD16" s="895">
        <f t="shared" si="11"/>
        <v>0</v>
      </c>
      <c r="AE16" s="896" t="e">
        <f t="shared" si="12"/>
        <v>#DIV/0!</v>
      </c>
      <c r="AF16" s="902"/>
      <c r="AG16" s="902"/>
      <c r="AH16" s="902"/>
      <c r="AI16" s="902"/>
      <c r="AJ16" s="902"/>
      <c r="AK16" s="902"/>
      <c r="AL16" s="902"/>
      <c r="AM16" s="902"/>
      <c r="AN16" s="902"/>
      <c r="AO16" s="902"/>
      <c r="AP16" s="902"/>
      <c r="AQ16" s="902"/>
      <c r="AR16" s="902"/>
      <c r="AS16" s="902"/>
      <c r="AT16" s="901"/>
      <c r="AU16" s="901"/>
      <c r="AV16" s="901"/>
      <c r="AW16" s="901"/>
      <c r="AX16" s="901"/>
      <c r="AY16" s="901"/>
      <c r="AZ16" s="901"/>
      <c r="BA16" s="901"/>
      <c r="BB16" s="901"/>
      <c r="BC16" s="901"/>
      <c r="BD16" s="895">
        <f t="shared" si="13"/>
        <v>0</v>
      </c>
      <c r="BE16" s="895">
        <f t="shared" si="14"/>
        <v>0</v>
      </c>
    </row>
    <row r="17" spans="1:57" ht="15.75" customHeight="1" x14ac:dyDescent="0.2">
      <c r="A17" s="840">
        <v>6</v>
      </c>
      <c r="B17" s="878">
        <v>2</v>
      </c>
      <c r="C17" s="879">
        <v>2</v>
      </c>
      <c r="D17" s="1453"/>
      <c r="E17" s="903" t="s">
        <v>279</v>
      </c>
      <c r="F17" s="904">
        <v>70</v>
      </c>
      <c r="G17" s="905">
        <v>3</v>
      </c>
      <c r="H17" s="883">
        <f t="shared" si="2"/>
        <v>4.2857142857142856</v>
      </c>
      <c r="I17" s="899">
        <v>1</v>
      </c>
      <c r="J17" s="885">
        <f t="shared" si="3"/>
        <v>3</v>
      </c>
      <c r="K17" s="886">
        <f t="shared" si="0"/>
        <v>6</v>
      </c>
      <c r="L17" s="887">
        <f t="shared" si="4"/>
        <v>15920</v>
      </c>
      <c r="M17" s="887">
        <f t="shared" si="5"/>
        <v>47760</v>
      </c>
      <c r="N17" s="887">
        <f t="shared" si="6"/>
        <v>6</v>
      </c>
      <c r="O17" s="887">
        <f t="shared" si="7"/>
        <v>47760</v>
      </c>
      <c r="P17" s="888">
        <f t="shared" si="8"/>
        <v>12</v>
      </c>
      <c r="Q17" s="888">
        <f t="shared" si="9"/>
        <v>95520</v>
      </c>
      <c r="R17" s="906"/>
      <c r="S17" s="1005"/>
      <c r="T17" s="831">
        <v>6</v>
      </c>
      <c r="U17" s="1450"/>
      <c r="V17" s="900" t="s">
        <v>50</v>
      </c>
      <c r="W17" s="893">
        <f t="shared" si="1"/>
        <v>70</v>
      </c>
      <c r="X17" s="893">
        <f t="shared" si="1"/>
        <v>3</v>
      </c>
      <c r="Y17" s="894">
        <f t="shared" si="10"/>
        <v>4.2857142857142856</v>
      </c>
      <c r="Z17" s="894">
        <f t="shared" si="1"/>
        <v>1</v>
      </c>
      <c r="AA17" s="894">
        <f t="shared" si="1"/>
        <v>3</v>
      </c>
      <c r="AB17" s="901"/>
      <c r="AC17" s="895">
        <f t="shared" si="11"/>
        <v>0</v>
      </c>
      <c r="AD17" s="895">
        <f t="shared" si="11"/>
        <v>0</v>
      </c>
      <c r="AE17" s="896" t="e">
        <f t="shared" si="12"/>
        <v>#DIV/0!</v>
      </c>
      <c r="AF17" s="902"/>
      <c r="AG17" s="902"/>
      <c r="AH17" s="902"/>
      <c r="AI17" s="902"/>
      <c r="AJ17" s="902"/>
      <c r="AK17" s="902"/>
      <c r="AL17" s="902"/>
      <c r="AM17" s="902"/>
      <c r="AN17" s="902"/>
      <c r="AO17" s="902"/>
      <c r="AP17" s="902"/>
      <c r="AQ17" s="902"/>
      <c r="AR17" s="902"/>
      <c r="AS17" s="902"/>
      <c r="AT17" s="901"/>
      <c r="AU17" s="901"/>
      <c r="AV17" s="901"/>
      <c r="AW17" s="901"/>
      <c r="AX17" s="901"/>
      <c r="AY17" s="901"/>
      <c r="AZ17" s="901"/>
      <c r="BA17" s="901"/>
      <c r="BB17" s="901"/>
      <c r="BC17" s="901"/>
      <c r="BD17" s="895">
        <f t="shared" si="13"/>
        <v>0</v>
      </c>
      <c r="BE17" s="895">
        <f t="shared" si="14"/>
        <v>0</v>
      </c>
    </row>
    <row r="18" spans="1:57" ht="26.25" customHeight="1" x14ac:dyDescent="0.2">
      <c r="A18" s="840">
        <v>7</v>
      </c>
      <c r="B18" s="878">
        <v>0.6</v>
      </c>
      <c r="C18" s="879"/>
      <c r="D18" s="907" t="s">
        <v>52</v>
      </c>
      <c r="E18" s="903" t="s">
        <v>278</v>
      </c>
      <c r="F18" s="1292">
        <v>1</v>
      </c>
      <c r="G18" s="1293">
        <v>1</v>
      </c>
      <c r="H18" s="883">
        <f t="shared" si="2"/>
        <v>100</v>
      </c>
      <c r="I18" s="899">
        <v>40</v>
      </c>
      <c r="J18" s="885">
        <f t="shared" si="3"/>
        <v>40</v>
      </c>
      <c r="K18" s="886">
        <f t="shared" si="0"/>
        <v>24</v>
      </c>
      <c r="L18" s="887">
        <f t="shared" si="4"/>
        <v>4776</v>
      </c>
      <c r="M18" s="887">
        <f t="shared" si="5"/>
        <v>191040</v>
      </c>
      <c r="N18" s="887">
        <f t="shared" si="6"/>
        <v>0</v>
      </c>
      <c r="O18" s="887">
        <f t="shared" si="7"/>
        <v>0</v>
      </c>
      <c r="P18" s="888">
        <f t="shared" si="8"/>
        <v>24</v>
      </c>
      <c r="Q18" s="888">
        <f t="shared" si="9"/>
        <v>191040</v>
      </c>
      <c r="R18" s="906"/>
      <c r="S18" s="1005"/>
      <c r="T18" s="831">
        <v>7</v>
      </c>
      <c r="U18" s="908" t="s">
        <v>52</v>
      </c>
      <c r="V18" s="900" t="s">
        <v>49</v>
      </c>
      <c r="W18" s="893">
        <f t="shared" si="1"/>
        <v>1</v>
      </c>
      <c r="X18" s="893">
        <f t="shared" si="1"/>
        <v>1</v>
      </c>
      <c r="Y18" s="894">
        <f t="shared" si="10"/>
        <v>100</v>
      </c>
      <c r="Z18" s="894">
        <f t="shared" si="1"/>
        <v>40</v>
      </c>
      <c r="AA18" s="894">
        <f t="shared" si="1"/>
        <v>40</v>
      </c>
      <c r="AB18" s="901"/>
      <c r="AC18" s="895">
        <f t="shared" si="11"/>
        <v>0</v>
      </c>
      <c r="AD18" s="895">
        <f t="shared" si="11"/>
        <v>0</v>
      </c>
      <c r="AE18" s="896" t="e">
        <f t="shared" si="12"/>
        <v>#DIV/0!</v>
      </c>
      <c r="AF18" s="902"/>
      <c r="AG18" s="902"/>
      <c r="AH18" s="902"/>
      <c r="AI18" s="902"/>
      <c r="AJ18" s="902"/>
      <c r="AK18" s="902"/>
      <c r="AL18" s="902"/>
      <c r="AM18" s="902"/>
      <c r="AN18" s="902"/>
      <c r="AO18" s="902"/>
      <c r="AP18" s="902"/>
      <c r="AQ18" s="902"/>
      <c r="AR18" s="902"/>
      <c r="AS18" s="902"/>
      <c r="AT18" s="901"/>
      <c r="AU18" s="901"/>
      <c r="AV18" s="901"/>
      <c r="AW18" s="901"/>
      <c r="AX18" s="901"/>
      <c r="AY18" s="901"/>
      <c r="AZ18" s="901"/>
      <c r="BA18" s="901"/>
      <c r="BB18" s="901"/>
      <c r="BC18" s="901"/>
      <c r="BD18" s="895">
        <f t="shared" si="13"/>
        <v>0</v>
      </c>
      <c r="BE18" s="895">
        <f t="shared" si="14"/>
        <v>0</v>
      </c>
    </row>
    <row r="19" spans="1:57" ht="26.25" customHeight="1" x14ac:dyDescent="0.2">
      <c r="A19" s="840">
        <v>8</v>
      </c>
      <c r="B19" s="878">
        <v>0.84</v>
      </c>
      <c r="C19" s="879"/>
      <c r="D19" s="907" t="s">
        <v>53</v>
      </c>
      <c r="E19" s="903" t="s">
        <v>279</v>
      </c>
      <c r="F19" s="1290"/>
      <c r="G19" s="1291"/>
      <c r="H19" s="883" t="e">
        <f t="shared" si="2"/>
        <v>#DIV/0!</v>
      </c>
      <c r="I19" s="899"/>
      <c r="J19" s="885">
        <f t="shared" si="3"/>
        <v>0</v>
      </c>
      <c r="K19" s="886">
        <f t="shared" si="0"/>
        <v>0</v>
      </c>
      <c r="L19" s="887">
        <f t="shared" si="4"/>
        <v>6686.4</v>
      </c>
      <c r="M19" s="887">
        <f t="shared" si="5"/>
        <v>0</v>
      </c>
      <c r="N19" s="887">
        <f t="shared" si="6"/>
        <v>0</v>
      </c>
      <c r="O19" s="887">
        <f t="shared" si="7"/>
        <v>0</v>
      </c>
      <c r="P19" s="888">
        <f t="shared" si="8"/>
        <v>0</v>
      </c>
      <c r="Q19" s="888">
        <f t="shared" si="9"/>
        <v>0</v>
      </c>
      <c r="R19" s="906"/>
      <c r="S19" s="1005"/>
      <c r="T19" s="831">
        <v>8</v>
      </c>
      <c r="U19" s="908" t="s">
        <v>53</v>
      </c>
      <c r="V19" s="900" t="s">
        <v>49</v>
      </c>
      <c r="W19" s="893">
        <f t="shared" si="1"/>
        <v>0</v>
      </c>
      <c r="X19" s="893">
        <f t="shared" si="1"/>
        <v>0</v>
      </c>
      <c r="Y19" s="894" t="e">
        <f t="shared" si="10"/>
        <v>#DIV/0!</v>
      </c>
      <c r="Z19" s="894">
        <f t="shared" si="1"/>
        <v>0</v>
      </c>
      <c r="AA19" s="894">
        <f t="shared" si="1"/>
        <v>0</v>
      </c>
      <c r="AB19" s="901"/>
      <c r="AC19" s="895">
        <f t="shared" si="11"/>
        <v>0</v>
      </c>
      <c r="AD19" s="895">
        <f t="shared" si="11"/>
        <v>0</v>
      </c>
      <c r="AE19" s="896" t="e">
        <f t="shared" si="12"/>
        <v>#DIV/0!</v>
      </c>
      <c r="AF19" s="902"/>
      <c r="AG19" s="902"/>
      <c r="AH19" s="902"/>
      <c r="AI19" s="902"/>
      <c r="AJ19" s="902"/>
      <c r="AK19" s="902"/>
      <c r="AL19" s="902"/>
      <c r="AM19" s="902"/>
      <c r="AN19" s="902"/>
      <c r="AO19" s="902"/>
      <c r="AP19" s="902"/>
      <c r="AQ19" s="902"/>
      <c r="AR19" s="902"/>
      <c r="AS19" s="902"/>
      <c r="AT19" s="901"/>
      <c r="AU19" s="901"/>
      <c r="AV19" s="901"/>
      <c r="AW19" s="901"/>
      <c r="AX19" s="901"/>
      <c r="AY19" s="901"/>
      <c r="AZ19" s="901"/>
      <c r="BA19" s="901"/>
      <c r="BB19" s="901"/>
      <c r="BC19" s="901"/>
      <c r="BD19" s="895">
        <f t="shared" si="13"/>
        <v>0</v>
      </c>
      <c r="BE19" s="895">
        <f t="shared" si="14"/>
        <v>0</v>
      </c>
    </row>
    <row r="20" spans="1:57" ht="40.5" customHeight="1" x14ac:dyDescent="0.2">
      <c r="A20" s="840">
        <v>9</v>
      </c>
      <c r="B20" s="878">
        <v>1.5</v>
      </c>
      <c r="C20" s="909"/>
      <c r="D20" s="907" t="s">
        <v>54</v>
      </c>
      <c r="E20" s="903" t="s">
        <v>278</v>
      </c>
      <c r="F20" s="1290"/>
      <c r="G20" s="1291"/>
      <c r="H20" s="883" t="e">
        <f t="shared" si="2"/>
        <v>#DIV/0!</v>
      </c>
      <c r="I20" s="899"/>
      <c r="J20" s="885">
        <f t="shared" si="3"/>
        <v>0</v>
      </c>
      <c r="K20" s="886">
        <f t="shared" si="0"/>
        <v>0</v>
      </c>
      <c r="L20" s="887">
        <f t="shared" si="4"/>
        <v>11940</v>
      </c>
      <c r="M20" s="887">
        <f t="shared" si="5"/>
        <v>0</v>
      </c>
      <c r="N20" s="887">
        <f t="shared" si="6"/>
        <v>0</v>
      </c>
      <c r="O20" s="887">
        <f t="shared" si="7"/>
        <v>0</v>
      </c>
      <c r="P20" s="888">
        <f t="shared" si="8"/>
        <v>0</v>
      </c>
      <c r="Q20" s="888">
        <f t="shared" si="9"/>
        <v>0</v>
      </c>
      <c r="R20" s="906"/>
      <c r="S20" s="1005"/>
      <c r="T20" s="831">
        <v>9</v>
      </c>
      <c r="U20" s="908" t="s">
        <v>54</v>
      </c>
      <c r="V20" s="900" t="s">
        <v>50</v>
      </c>
      <c r="W20" s="893">
        <f t="shared" si="1"/>
        <v>0</v>
      </c>
      <c r="X20" s="893">
        <f t="shared" si="1"/>
        <v>0</v>
      </c>
      <c r="Y20" s="894" t="e">
        <f t="shared" si="10"/>
        <v>#DIV/0!</v>
      </c>
      <c r="Z20" s="894">
        <f t="shared" si="1"/>
        <v>0</v>
      </c>
      <c r="AA20" s="894">
        <f t="shared" si="1"/>
        <v>0</v>
      </c>
      <c r="AB20" s="901"/>
      <c r="AC20" s="895">
        <f t="shared" si="11"/>
        <v>0</v>
      </c>
      <c r="AD20" s="895">
        <f t="shared" si="11"/>
        <v>0</v>
      </c>
      <c r="AE20" s="896" t="e">
        <f t="shared" si="12"/>
        <v>#DIV/0!</v>
      </c>
      <c r="AF20" s="902"/>
      <c r="AG20" s="902"/>
      <c r="AH20" s="902"/>
      <c r="AI20" s="902"/>
      <c r="AJ20" s="902"/>
      <c r="AK20" s="902"/>
      <c r="AL20" s="902"/>
      <c r="AM20" s="902"/>
      <c r="AN20" s="902"/>
      <c r="AO20" s="902"/>
      <c r="AP20" s="902"/>
      <c r="AQ20" s="902"/>
      <c r="AR20" s="902"/>
      <c r="AS20" s="902"/>
      <c r="AT20" s="901"/>
      <c r="AU20" s="901"/>
      <c r="AV20" s="901"/>
      <c r="AW20" s="901"/>
      <c r="AX20" s="901"/>
      <c r="AY20" s="901"/>
      <c r="AZ20" s="901"/>
      <c r="BA20" s="901"/>
      <c r="BB20" s="901"/>
      <c r="BC20" s="901"/>
      <c r="BD20" s="895">
        <f t="shared" si="13"/>
        <v>0</v>
      </c>
      <c r="BE20" s="895">
        <f t="shared" si="14"/>
        <v>0</v>
      </c>
    </row>
    <row r="21" spans="1:57" ht="39" customHeight="1" x14ac:dyDescent="0.2">
      <c r="A21" s="840">
        <v>10</v>
      </c>
      <c r="B21" s="878">
        <v>1</v>
      </c>
      <c r="C21" s="909"/>
      <c r="D21" s="907" t="s">
        <v>55</v>
      </c>
      <c r="E21" s="903" t="s">
        <v>279</v>
      </c>
      <c r="F21" s="1290"/>
      <c r="G21" s="1291"/>
      <c r="H21" s="883" t="e">
        <f t="shared" si="2"/>
        <v>#DIV/0!</v>
      </c>
      <c r="I21" s="899"/>
      <c r="J21" s="885">
        <f t="shared" si="3"/>
        <v>0</v>
      </c>
      <c r="K21" s="886">
        <f t="shared" si="0"/>
        <v>0</v>
      </c>
      <c r="L21" s="887">
        <f t="shared" si="4"/>
        <v>7960</v>
      </c>
      <c r="M21" s="887">
        <f t="shared" si="5"/>
        <v>0</v>
      </c>
      <c r="N21" s="887">
        <f t="shared" si="6"/>
        <v>0</v>
      </c>
      <c r="O21" s="887">
        <f t="shared" si="7"/>
        <v>0</v>
      </c>
      <c r="P21" s="888">
        <f t="shared" si="8"/>
        <v>0</v>
      </c>
      <c r="Q21" s="888">
        <f t="shared" si="9"/>
        <v>0</v>
      </c>
      <c r="R21" s="906"/>
      <c r="S21" s="1005"/>
      <c r="T21" s="831">
        <v>10</v>
      </c>
      <c r="U21" s="908" t="s">
        <v>55</v>
      </c>
      <c r="V21" s="900" t="s">
        <v>50</v>
      </c>
      <c r="W21" s="893">
        <f t="shared" si="1"/>
        <v>0</v>
      </c>
      <c r="X21" s="893">
        <f t="shared" si="1"/>
        <v>0</v>
      </c>
      <c r="Y21" s="894" t="e">
        <f t="shared" si="10"/>
        <v>#DIV/0!</v>
      </c>
      <c r="Z21" s="894">
        <f t="shared" si="1"/>
        <v>0</v>
      </c>
      <c r="AA21" s="894">
        <f t="shared" si="1"/>
        <v>0</v>
      </c>
      <c r="AB21" s="901"/>
      <c r="AC21" s="895">
        <f t="shared" si="11"/>
        <v>0</v>
      </c>
      <c r="AD21" s="895">
        <f t="shared" si="11"/>
        <v>0</v>
      </c>
      <c r="AE21" s="896" t="e">
        <f t="shared" si="12"/>
        <v>#DIV/0!</v>
      </c>
      <c r="AF21" s="902"/>
      <c r="AG21" s="902"/>
      <c r="AH21" s="902"/>
      <c r="AI21" s="902"/>
      <c r="AJ21" s="902"/>
      <c r="AK21" s="902"/>
      <c r="AL21" s="902"/>
      <c r="AM21" s="902"/>
      <c r="AN21" s="902"/>
      <c r="AO21" s="902"/>
      <c r="AP21" s="902"/>
      <c r="AQ21" s="902"/>
      <c r="AR21" s="902"/>
      <c r="AS21" s="902"/>
      <c r="AT21" s="901"/>
      <c r="AU21" s="901"/>
      <c r="AV21" s="901"/>
      <c r="AW21" s="901"/>
      <c r="AX21" s="901"/>
      <c r="AY21" s="901"/>
      <c r="AZ21" s="901"/>
      <c r="BA21" s="901"/>
      <c r="BB21" s="901"/>
      <c r="BC21" s="901"/>
      <c r="BD21" s="895">
        <f t="shared" si="13"/>
        <v>0</v>
      </c>
      <c r="BE21" s="895">
        <f t="shared" si="14"/>
        <v>0</v>
      </c>
    </row>
    <row r="22" spans="1:57" ht="11.25" customHeight="1" x14ac:dyDescent="0.2">
      <c r="A22" s="840">
        <v>11</v>
      </c>
      <c r="B22" s="878">
        <v>4</v>
      </c>
      <c r="C22" s="879"/>
      <c r="D22" s="1453" t="s">
        <v>280</v>
      </c>
      <c r="E22" s="903" t="s">
        <v>278</v>
      </c>
      <c r="F22" s="1290">
        <v>1</v>
      </c>
      <c r="G22" s="1291">
        <v>1</v>
      </c>
      <c r="H22" s="883">
        <f t="shared" si="2"/>
        <v>100</v>
      </c>
      <c r="I22" s="899"/>
      <c r="J22" s="885">
        <f t="shared" si="3"/>
        <v>0</v>
      </c>
      <c r="K22" s="886">
        <f t="shared" si="0"/>
        <v>0</v>
      </c>
      <c r="L22" s="887">
        <f t="shared" si="4"/>
        <v>31840</v>
      </c>
      <c r="M22" s="887">
        <f t="shared" si="5"/>
        <v>0</v>
      </c>
      <c r="N22" s="887">
        <f t="shared" si="6"/>
        <v>0</v>
      </c>
      <c r="O22" s="887">
        <f t="shared" si="7"/>
        <v>0</v>
      </c>
      <c r="P22" s="888">
        <f t="shared" si="8"/>
        <v>0</v>
      </c>
      <c r="Q22" s="888">
        <f t="shared" si="9"/>
        <v>0</v>
      </c>
      <c r="R22" s="906"/>
      <c r="S22" s="1005"/>
      <c r="T22" s="831">
        <v>11</v>
      </c>
      <c r="U22" s="1450" t="s">
        <v>56</v>
      </c>
      <c r="V22" s="900" t="s">
        <v>57</v>
      </c>
      <c r="W22" s="893">
        <f t="shared" si="1"/>
        <v>1</v>
      </c>
      <c r="X22" s="893">
        <f t="shared" si="1"/>
        <v>1</v>
      </c>
      <c r="Y22" s="894">
        <f t="shared" si="10"/>
        <v>100</v>
      </c>
      <c r="Z22" s="894">
        <f t="shared" si="1"/>
        <v>0</v>
      </c>
      <c r="AA22" s="894">
        <f t="shared" si="1"/>
        <v>0</v>
      </c>
      <c r="AB22" s="901"/>
      <c r="AC22" s="895">
        <f t="shared" si="11"/>
        <v>0</v>
      </c>
      <c r="AD22" s="895">
        <f t="shared" si="11"/>
        <v>0</v>
      </c>
      <c r="AE22" s="896" t="e">
        <f t="shared" si="12"/>
        <v>#DIV/0!</v>
      </c>
      <c r="AF22" s="902"/>
      <c r="AG22" s="902"/>
      <c r="AH22" s="902"/>
      <c r="AI22" s="902"/>
      <c r="AJ22" s="902"/>
      <c r="AK22" s="902"/>
      <c r="AL22" s="902"/>
      <c r="AM22" s="902"/>
      <c r="AN22" s="902"/>
      <c r="AO22" s="902"/>
      <c r="AP22" s="902"/>
      <c r="AQ22" s="902"/>
      <c r="AR22" s="902"/>
      <c r="AS22" s="902"/>
      <c r="AT22" s="901"/>
      <c r="AU22" s="901"/>
      <c r="AV22" s="901"/>
      <c r="AW22" s="901"/>
      <c r="AX22" s="901"/>
      <c r="AY22" s="901"/>
      <c r="AZ22" s="901"/>
      <c r="BA22" s="901"/>
      <c r="BB22" s="901"/>
      <c r="BC22" s="901"/>
      <c r="BD22" s="895">
        <f t="shared" si="13"/>
        <v>0</v>
      </c>
      <c r="BE22" s="895">
        <f t="shared" si="14"/>
        <v>0</v>
      </c>
    </row>
    <row r="23" spans="1:57" ht="13.5" customHeight="1" x14ac:dyDescent="0.2">
      <c r="A23" s="840">
        <v>12</v>
      </c>
      <c r="B23" s="878">
        <v>4</v>
      </c>
      <c r="C23" s="879"/>
      <c r="D23" s="1453"/>
      <c r="E23" s="903" t="s">
        <v>279</v>
      </c>
      <c r="F23" s="1292">
        <v>70</v>
      </c>
      <c r="G23" s="1293">
        <v>3</v>
      </c>
      <c r="H23" s="883">
        <f t="shared" si="2"/>
        <v>4.2857142857142856</v>
      </c>
      <c r="I23" s="899"/>
      <c r="J23" s="885">
        <f t="shared" si="3"/>
        <v>0</v>
      </c>
      <c r="K23" s="886">
        <f t="shared" si="0"/>
        <v>0</v>
      </c>
      <c r="L23" s="887">
        <f t="shared" si="4"/>
        <v>31840</v>
      </c>
      <c r="M23" s="887">
        <f t="shared" si="5"/>
        <v>0</v>
      </c>
      <c r="N23" s="887">
        <f t="shared" si="6"/>
        <v>0</v>
      </c>
      <c r="O23" s="887">
        <f t="shared" si="7"/>
        <v>0</v>
      </c>
      <c r="P23" s="888">
        <f t="shared" si="8"/>
        <v>0</v>
      </c>
      <c r="Q23" s="888">
        <f t="shared" si="9"/>
        <v>0</v>
      </c>
      <c r="R23" s="906"/>
      <c r="S23" s="1005"/>
      <c r="T23" s="831">
        <v>12</v>
      </c>
      <c r="U23" s="1450"/>
      <c r="V23" s="900" t="s">
        <v>50</v>
      </c>
      <c r="W23" s="893">
        <f t="shared" si="1"/>
        <v>70</v>
      </c>
      <c r="X23" s="893">
        <f t="shared" si="1"/>
        <v>3</v>
      </c>
      <c r="Y23" s="894">
        <f t="shared" si="10"/>
        <v>4.2857142857142856</v>
      </c>
      <c r="Z23" s="894">
        <f t="shared" si="1"/>
        <v>0</v>
      </c>
      <c r="AA23" s="894">
        <f t="shared" si="1"/>
        <v>0</v>
      </c>
      <c r="AB23" s="901"/>
      <c r="AC23" s="895">
        <f t="shared" si="11"/>
        <v>0</v>
      </c>
      <c r="AD23" s="895">
        <f t="shared" si="11"/>
        <v>0</v>
      </c>
      <c r="AE23" s="896" t="e">
        <f t="shared" si="12"/>
        <v>#DIV/0!</v>
      </c>
      <c r="AF23" s="902"/>
      <c r="AG23" s="902"/>
      <c r="AH23" s="902"/>
      <c r="AI23" s="902"/>
      <c r="AJ23" s="902"/>
      <c r="AK23" s="902"/>
      <c r="AL23" s="902"/>
      <c r="AM23" s="902"/>
      <c r="AN23" s="902"/>
      <c r="AO23" s="902"/>
      <c r="AP23" s="902"/>
      <c r="AQ23" s="902"/>
      <c r="AR23" s="902"/>
      <c r="AS23" s="902"/>
      <c r="AT23" s="901"/>
      <c r="AU23" s="901"/>
      <c r="AV23" s="901"/>
      <c r="AW23" s="901"/>
      <c r="AX23" s="901"/>
      <c r="AY23" s="901"/>
      <c r="AZ23" s="901"/>
      <c r="BA23" s="901"/>
      <c r="BB23" s="901"/>
      <c r="BC23" s="901"/>
      <c r="BD23" s="895">
        <f t="shared" si="13"/>
        <v>0</v>
      </c>
      <c r="BE23" s="895">
        <f t="shared" si="14"/>
        <v>0</v>
      </c>
    </row>
    <row r="24" spans="1:57" ht="19.5" customHeight="1" x14ac:dyDescent="0.2">
      <c r="A24" s="840">
        <v>13</v>
      </c>
      <c r="B24" s="878">
        <v>1</v>
      </c>
      <c r="C24" s="909"/>
      <c r="D24" s="1453" t="s">
        <v>58</v>
      </c>
      <c r="E24" s="903" t="s">
        <v>278</v>
      </c>
      <c r="F24" s="1290">
        <v>1</v>
      </c>
      <c r="G24" s="1291">
        <v>1</v>
      </c>
      <c r="H24" s="883">
        <f t="shared" si="2"/>
        <v>100</v>
      </c>
      <c r="I24" s="899">
        <v>5</v>
      </c>
      <c r="J24" s="885">
        <f t="shared" si="3"/>
        <v>5</v>
      </c>
      <c r="K24" s="886">
        <f t="shared" si="0"/>
        <v>5</v>
      </c>
      <c r="L24" s="887">
        <f t="shared" si="4"/>
        <v>7960</v>
      </c>
      <c r="M24" s="887">
        <f t="shared" si="5"/>
        <v>39800</v>
      </c>
      <c r="N24" s="887">
        <f t="shared" si="6"/>
        <v>0</v>
      </c>
      <c r="O24" s="887">
        <f t="shared" si="7"/>
        <v>0</v>
      </c>
      <c r="P24" s="888">
        <f t="shared" si="8"/>
        <v>5</v>
      </c>
      <c r="Q24" s="888">
        <f t="shared" si="9"/>
        <v>39800</v>
      </c>
      <c r="R24" s="906"/>
      <c r="S24" s="1005"/>
      <c r="T24" s="831">
        <v>13</v>
      </c>
      <c r="U24" s="1460" t="s">
        <v>58</v>
      </c>
      <c r="V24" s="900" t="s">
        <v>49</v>
      </c>
      <c r="W24" s="893">
        <f t="shared" si="1"/>
        <v>1</v>
      </c>
      <c r="X24" s="893">
        <f t="shared" si="1"/>
        <v>1</v>
      </c>
      <c r="Y24" s="894">
        <f t="shared" si="10"/>
        <v>100</v>
      </c>
      <c r="Z24" s="894">
        <f t="shared" si="1"/>
        <v>5</v>
      </c>
      <c r="AA24" s="894">
        <f t="shared" si="1"/>
        <v>5</v>
      </c>
      <c r="AB24" s="901"/>
      <c r="AC24" s="895">
        <f t="shared" si="11"/>
        <v>0</v>
      </c>
      <c r="AD24" s="895">
        <f t="shared" si="11"/>
        <v>0</v>
      </c>
      <c r="AE24" s="896" t="e">
        <f t="shared" si="12"/>
        <v>#DIV/0!</v>
      </c>
      <c r="AF24" s="902"/>
      <c r="AG24" s="902"/>
      <c r="AH24" s="902"/>
      <c r="AI24" s="902"/>
      <c r="AJ24" s="902"/>
      <c r="AK24" s="902"/>
      <c r="AL24" s="902"/>
      <c r="AM24" s="902"/>
      <c r="AN24" s="902"/>
      <c r="AO24" s="902"/>
      <c r="AP24" s="902"/>
      <c r="AQ24" s="902"/>
      <c r="AR24" s="902"/>
      <c r="AS24" s="902"/>
      <c r="AT24" s="901"/>
      <c r="AU24" s="901"/>
      <c r="AV24" s="901"/>
      <c r="AW24" s="901"/>
      <c r="AX24" s="901"/>
      <c r="AY24" s="901"/>
      <c r="AZ24" s="901"/>
      <c r="BA24" s="901"/>
      <c r="BB24" s="901"/>
      <c r="BC24" s="901"/>
      <c r="BD24" s="895">
        <f t="shared" si="13"/>
        <v>0</v>
      </c>
      <c r="BE24" s="895">
        <f t="shared" si="14"/>
        <v>0</v>
      </c>
    </row>
    <row r="25" spans="1:57" ht="21" customHeight="1" x14ac:dyDescent="0.2">
      <c r="A25" s="840">
        <v>14</v>
      </c>
      <c r="B25" s="878">
        <v>2</v>
      </c>
      <c r="C25" s="879">
        <v>2</v>
      </c>
      <c r="D25" s="1453"/>
      <c r="E25" s="903" t="s">
        <v>279</v>
      </c>
      <c r="F25" s="1292">
        <v>70</v>
      </c>
      <c r="G25" s="1293">
        <v>3</v>
      </c>
      <c r="H25" s="883">
        <f t="shared" si="2"/>
        <v>4.2857142857142856</v>
      </c>
      <c r="I25" s="899">
        <v>1</v>
      </c>
      <c r="J25" s="885">
        <f t="shared" si="3"/>
        <v>3</v>
      </c>
      <c r="K25" s="886">
        <f t="shared" si="0"/>
        <v>6</v>
      </c>
      <c r="L25" s="887">
        <f t="shared" si="4"/>
        <v>15920</v>
      </c>
      <c r="M25" s="887">
        <f t="shared" si="5"/>
        <v>47760</v>
      </c>
      <c r="N25" s="887">
        <f t="shared" si="6"/>
        <v>6</v>
      </c>
      <c r="O25" s="887">
        <f t="shared" si="7"/>
        <v>47760</v>
      </c>
      <c r="P25" s="888">
        <f t="shared" si="8"/>
        <v>12</v>
      </c>
      <c r="Q25" s="888">
        <f t="shared" si="9"/>
        <v>95520</v>
      </c>
      <c r="R25" s="906"/>
      <c r="S25" s="1005"/>
      <c r="T25" s="831">
        <v>14</v>
      </c>
      <c r="U25" s="1460"/>
      <c r="V25" s="900" t="s">
        <v>50</v>
      </c>
      <c r="W25" s="893">
        <f t="shared" si="1"/>
        <v>70</v>
      </c>
      <c r="X25" s="893">
        <f t="shared" si="1"/>
        <v>3</v>
      </c>
      <c r="Y25" s="894">
        <f t="shared" si="10"/>
        <v>4.2857142857142856</v>
      </c>
      <c r="Z25" s="894">
        <f t="shared" si="1"/>
        <v>1</v>
      </c>
      <c r="AA25" s="894">
        <f t="shared" si="1"/>
        <v>3</v>
      </c>
      <c r="AB25" s="901"/>
      <c r="AC25" s="895">
        <f t="shared" si="11"/>
        <v>0</v>
      </c>
      <c r="AD25" s="895">
        <f t="shared" si="11"/>
        <v>0</v>
      </c>
      <c r="AE25" s="896" t="e">
        <f t="shared" si="12"/>
        <v>#DIV/0!</v>
      </c>
      <c r="AF25" s="902"/>
      <c r="AG25" s="902"/>
      <c r="AH25" s="902"/>
      <c r="AI25" s="902"/>
      <c r="AJ25" s="902"/>
      <c r="AK25" s="902"/>
      <c r="AL25" s="902"/>
      <c r="AM25" s="902"/>
      <c r="AN25" s="902"/>
      <c r="AO25" s="902"/>
      <c r="AP25" s="902"/>
      <c r="AQ25" s="902"/>
      <c r="AR25" s="902"/>
      <c r="AS25" s="902"/>
      <c r="AT25" s="901"/>
      <c r="AU25" s="901"/>
      <c r="AV25" s="901"/>
      <c r="AW25" s="901"/>
      <c r="AX25" s="901"/>
      <c r="AY25" s="901"/>
      <c r="AZ25" s="901"/>
      <c r="BA25" s="901"/>
      <c r="BB25" s="901"/>
      <c r="BC25" s="901"/>
      <c r="BD25" s="895">
        <f t="shared" si="13"/>
        <v>0</v>
      </c>
      <c r="BE25" s="895">
        <f t="shared" si="14"/>
        <v>0</v>
      </c>
    </row>
    <row r="26" spans="1:57" ht="12" customHeight="1" x14ac:dyDescent="0.2">
      <c r="A26" s="840">
        <v>15</v>
      </c>
      <c r="B26" s="878">
        <v>1</v>
      </c>
      <c r="C26" s="879"/>
      <c r="D26" s="1449" t="s">
        <v>59</v>
      </c>
      <c r="E26" s="903" t="s">
        <v>278</v>
      </c>
      <c r="F26" s="1290"/>
      <c r="G26" s="1291"/>
      <c r="H26" s="883" t="e">
        <f t="shared" si="2"/>
        <v>#DIV/0!</v>
      </c>
      <c r="I26" s="899"/>
      <c r="J26" s="885">
        <f t="shared" si="3"/>
        <v>0</v>
      </c>
      <c r="K26" s="886">
        <f t="shared" si="0"/>
        <v>0</v>
      </c>
      <c r="L26" s="887">
        <f t="shared" si="4"/>
        <v>7960</v>
      </c>
      <c r="M26" s="887">
        <f t="shared" si="5"/>
        <v>0</v>
      </c>
      <c r="N26" s="887">
        <f t="shared" si="6"/>
        <v>0</v>
      </c>
      <c r="O26" s="887">
        <f t="shared" si="7"/>
        <v>0</v>
      </c>
      <c r="P26" s="888">
        <f t="shared" si="8"/>
        <v>0</v>
      </c>
      <c r="Q26" s="888">
        <f t="shared" si="9"/>
        <v>0</v>
      </c>
      <c r="R26" s="906"/>
      <c r="S26" s="1005"/>
      <c r="T26" s="831">
        <v>15</v>
      </c>
      <c r="U26" s="1450" t="s">
        <v>59</v>
      </c>
      <c r="V26" s="900" t="s">
        <v>49</v>
      </c>
      <c r="W26" s="893">
        <f t="shared" si="1"/>
        <v>0</v>
      </c>
      <c r="X26" s="893">
        <f t="shared" si="1"/>
        <v>0</v>
      </c>
      <c r="Y26" s="894" t="e">
        <f t="shared" si="10"/>
        <v>#DIV/0!</v>
      </c>
      <c r="Z26" s="894">
        <f t="shared" si="1"/>
        <v>0</v>
      </c>
      <c r="AA26" s="894">
        <f t="shared" si="1"/>
        <v>0</v>
      </c>
      <c r="AB26" s="901"/>
      <c r="AC26" s="895">
        <f t="shared" si="11"/>
        <v>0</v>
      </c>
      <c r="AD26" s="895">
        <f t="shared" si="11"/>
        <v>0</v>
      </c>
      <c r="AE26" s="896" t="e">
        <f t="shared" si="12"/>
        <v>#DIV/0!</v>
      </c>
      <c r="AF26" s="902"/>
      <c r="AG26" s="902"/>
      <c r="AH26" s="902"/>
      <c r="AI26" s="902"/>
      <c r="AJ26" s="902"/>
      <c r="AK26" s="902"/>
      <c r="AL26" s="902"/>
      <c r="AM26" s="902"/>
      <c r="AN26" s="902"/>
      <c r="AO26" s="902"/>
      <c r="AP26" s="902"/>
      <c r="AQ26" s="902"/>
      <c r="AR26" s="902"/>
      <c r="AS26" s="902"/>
      <c r="AT26" s="901"/>
      <c r="AU26" s="901"/>
      <c r="AV26" s="901"/>
      <c r="AW26" s="901"/>
      <c r="AX26" s="901"/>
      <c r="AY26" s="901"/>
      <c r="AZ26" s="901"/>
      <c r="BA26" s="901"/>
      <c r="BB26" s="901"/>
      <c r="BC26" s="901"/>
      <c r="BD26" s="895">
        <f t="shared" si="13"/>
        <v>0</v>
      </c>
      <c r="BE26" s="895">
        <f t="shared" si="14"/>
        <v>0</v>
      </c>
    </row>
    <row r="27" spans="1:57" ht="12" customHeight="1" x14ac:dyDescent="0.2">
      <c r="A27" s="840">
        <v>16</v>
      </c>
      <c r="B27" s="878">
        <v>1</v>
      </c>
      <c r="C27" s="879"/>
      <c r="D27" s="1449"/>
      <c r="E27" s="903" t="s">
        <v>279</v>
      </c>
      <c r="F27" s="1290"/>
      <c r="G27" s="1291"/>
      <c r="H27" s="883" t="e">
        <f t="shared" si="2"/>
        <v>#DIV/0!</v>
      </c>
      <c r="I27" s="899"/>
      <c r="J27" s="885">
        <f t="shared" si="3"/>
        <v>0</v>
      </c>
      <c r="K27" s="886">
        <f t="shared" si="0"/>
        <v>0</v>
      </c>
      <c r="L27" s="887">
        <f t="shared" si="4"/>
        <v>7960</v>
      </c>
      <c r="M27" s="887">
        <f t="shared" si="5"/>
        <v>0</v>
      </c>
      <c r="N27" s="887">
        <f t="shared" si="6"/>
        <v>0</v>
      </c>
      <c r="O27" s="887">
        <f t="shared" si="7"/>
        <v>0</v>
      </c>
      <c r="P27" s="888">
        <f t="shared" si="8"/>
        <v>0</v>
      </c>
      <c r="Q27" s="888">
        <f t="shared" si="9"/>
        <v>0</v>
      </c>
      <c r="R27" s="906"/>
      <c r="S27" s="1005"/>
      <c r="T27" s="831">
        <v>16</v>
      </c>
      <c r="U27" s="1450"/>
      <c r="V27" s="900" t="s">
        <v>50</v>
      </c>
      <c r="W27" s="893">
        <f t="shared" si="1"/>
        <v>0</v>
      </c>
      <c r="X27" s="893">
        <f t="shared" si="1"/>
        <v>0</v>
      </c>
      <c r="Y27" s="894" t="e">
        <f t="shared" si="10"/>
        <v>#DIV/0!</v>
      </c>
      <c r="Z27" s="894">
        <f t="shared" si="1"/>
        <v>0</v>
      </c>
      <c r="AA27" s="894">
        <f t="shared" si="1"/>
        <v>0</v>
      </c>
      <c r="AB27" s="901"/>
      <c r="AC27" s="895">
        <f t="shared" si="11"/>
        <v>0</v>
      </c>
      <c r="AD27" s="895">
        <f t="shared" si="11"/>
        <v>0</v>
      </c>
      <c r="AE27" s="896" t="e">
        <f t="shared" si="12"/>
        <v>#DIV/0!</v>
      </c>
      <c r="AF27" s="902"/>
      <c r="AG27" s="902"/>
      <c r="AH27" s="902"/>
      <c r="AI27" s="902"/>
      <c r="AJ27" s="902"/>
      <c r="AK27" s="902"/>
      <c r="AL27" s="902"/>
      <c r="AM27" s="902"/>
      <c r="AN27" s="902"/>
      <c r="AO27" s="902"/>
      <c r="AP27" s="902"/>
      <c r="AQ27" s="902"/>
      <c r="AR27" s="902"/>
      <c r="AS27" s="902"/>
      <c r="AT27" s="901"/>
      <c r="AU27" s="901"/>
      <c r="AV27" s="901"/>
      <c r="AW27" s="901"/>
      <c r="AX27" s="901"/>
      <c r="AY27" s="901"/>
      <c r="AZ27" s="901"/>
      <c r="BA27" s="901"/>
      <c r="BB27" s="901"/>
      <c r="BC27" s="901"/>
      <c r="BD27" s="895">
        <f t="shared" si="13"/>
        <v>0</v>
      </c>
      <c r="BE27" s="895">
        <f t="shared" si="14"/>
        <v>0</v>
      </c>
    </row>
    <row r="28" spans="1:57" ht="10.5" customHeight="1" x14ac:dyDescent="0.2">
      <c r="A28" s="840">
        <v>17</v>
      </c>
      <c r="B28" s="878">
        <v>1</v>
      </c>
      <c r="C28" s="879"/>
      <c r="D28" s="1453" t="s">
        <v>60</v>
      </c>
      <c r="E28" s="903" t="s">
        <v>278</v>
      </c>
      <c r="F28" s="1290"/>
      <c r="G28" s="1291"/>
      <c r="H28" s="883" t="e">
        <f t="shared" si="2"/>
        <v>#DIV/0!</v>
      </c>
      <c r="I28" s="899">
        <v>1</v>
      </c>
      <c r="J28" s="885">
        <f t="shared" si="3"/>
        <v>0</v>
      </c>
      <c r="K28" s="886">
        <f t="shared" si="0"/>
        <v>0</v>
      </c>
      <c r="L28" s="887">
        <f t="shared" si="4"/>
        <v>7960</v>
      </c>
      <c r="M28" s="887">
        <f t="shared" si="5"/>
        <v>0</v>
      </c>
      <c r="N28" s="887">
        <f t="shared" si="6"/>
        <v>0</v>
      </c>
      <c r="O28" s="887">
        <f t="shared" si="7"/>
        <v>0</v>
      </c>
      <c r="P28" s="888">
        <f t="shared" si="8"/>
        <v>0</v>
      </c>
      <c r="Q28" s="888">
        <f t="shared" si="9"/>
        <v>0</v>
      </c>
      <c r="R28" s="906"/>
      <c r="S28" s="1005"/>
      <c r="T28" s="831">
        <v>17</v>
      </c>
      <c r="U28" s="1450" t="s">
        <v>60</v>
      </c>
      <c r="V28" s="900" t="s">
        <v>49</v>
      </c>
      <c r="W28" s="893">
        <f t="shared" si="1"/>
        <v>0</v>
      </c>
      <c r="X28" s="893">
        <f t="shared" si="1"/>
        <v>0</v>
      </c>
      <c r="Y28" s="894" t="e">
        <f t="shared" si="10"/>
        <v>#DIV/0!</v>
      </c>
      <c r="Z28" s="894">
        <f t="shared" si="1"/>
        <v>1</v>
      </c>
      <c r="AA28" s="894">
        <f t="shared" si="1"/>
        <v>0</v>
      </c>
      <c r="AB28" s="901"/>
      <c r="AC28" s="895">
        <f t="shared" si="11"/>
        <v>0</v>
      </c>
      <c r="AD28" s="895">
        <f t="shared" si="11"/>
        <v>0</v>
      </c>
      <c r="AE28" s="896" t="e">
        <f t="shared" si="12"/>
        <v>#DIV/0!</v>
      </c>
      <c r="AF28" s="902"/>
      <c r="AG28" s="902"/>
      <c r="AH28" s="902"/>
      <c r="AI28" s="902"/>
      <c r="AJ28" s="902"/>
      <c r="AK28" s="902"/>
      <c r="AL28" s="902"/>
      <c r="AM28" s="902"/>
      <c r="AN28" s="902"/>
      <c r="AO28" s="902"/>
      <c r="AP28" s="902"/>
      <c r="AQ28" s="902"/>
      <c r="AR28" s="902"/>
      <c r="AS28" s="902"/>
      <c r="AT28" s="901"/>
      <c r="AU28" s="901"/>
      <c r="AV28" s="901"/>
      <c r="AW28" s="901"/>
      <c r="AX28" s="901"/>
      <c r="AY28" s="901"/>
      <c r="AZ28" s="901"/>
      <c r="BA28" s="901"/>
      <c r="BB28" s="901"/>
      <c r="BC28" s="901"/>
      <c r="BD28" s="895">
        <f t="shared" si="13"/>
        <v>0</v>
      </c>
      <c r="BE28" s="895">
        <f t="shared" si="14"/>
        <v>0</v>
      </c>
    </row>
    <row r="29" spans="1:57" ht="17.25" customHeight="1" x14ac:dyDescent="0.2">
      <c r="A29" s="840">
        <v>18</v>
      </c>
      <c r="B29" s="878">
        <v>1</v>
      </c>
      <c r="C29" s="879"/>
      <c r="D29" s="1453"/>
      <c r="E29" s="903" t="s">
        <v>279</v>
      </c>
      <c r="F29" s="1290"/>
      <c r="G29" s="1291"/>
      <c r="H29" s="883" t="e">
        <f t="shared" si="2"/>
        <v>#DIV/0!</v>
      </c>
      <c r="I29" s="899"/>
      <c r="J29" s="885">
        <f t="shared" si="3"/>
        <v>0</v>
      </c>
      <c r="K29" s="886">
        <f t="shared" si="0"/>
        <v>0</v>
      </c>
      <c r="L29" s="887">
        <f t="shared" si="4"/>
        <v>7960</v>
      </c>
      <c r="M29" s="887">
        <f t="shared" si="5"/>
        <v>0</v>
      </c>
      <c r="N29" s="887">
        <f t="shared" si="6"/>
        <v>0</v>
      </c>
      <c r="O29" s="887">
        <f t="shared" si="7"/>
        <v>0</v>
      </c>
      <c r="P29" s="888">
        <f t="shared" si="8"/>
        <v>0</v>
      </c>
      <c r="Q29" s="888">
        <f t="shared" si="9"/>
        <v>0</v>
      </c>
      <c r="R29" s="906"/>
      <c r="S29" s="1005"/>
      <c r="T29" s="831">
        <v>18</v>
      </c>
      <c r="U29" s="1450"/>
      <c r="V29" s="900" t="s">
        <v>50</v>
      </c>
      <c r="W29" s="893">
        <f t="shared" si="1"/>
        <v>0</v>
      </c>
      <c r="X29" s="893">
        <f t="shared" si="1"/>
        <v>0</v>
      </c>
      <c r="Y29" s="894" t="e">
        <f t="shared" si="10"/>
        <v>#DIV/0!</v>
      </c>
      <c r="Z29" s="894">
        <f t="shared" si="1"/>
        <v>0</v>
      </c>
      <c r="AA29" s="894">
        <f t="shared" si="1"/>
        <v>0</v>
      </c>
      <c r="AB29" s="901"/>
      <c r="AC29" s="895">
        <f t="shared" si="11"/>
        <v>0</v>
      </c>
      <c r="AD29" s="895">
        <f t="shared" si="11"/>
        <v>0</v>
      </c>
      <c r="AE29" s="896" t="e">
        <f t="shared" si="12"/>
        <v>#DIV/0!</v>
      </c>
      <c r="AF29" s="902"/>
      <c r="AG29" s="902"/>
      <c r="AH29" s="902"/>
      <c r="AI29" s="902"/>
      <c r="AJ29" s="902"/>
      <c r="AK29" s="902"/>
      <c r="AL29" s="902"/>
      <c r="AM29" s="902"/>
      <c r="AN29" s="902"/>
      <c r="AO29" s="902"/>
      <c r="AP29" s="902"/>
      <c r="AQ29" s="902"/>
      <c r="AR29" s="902"/>
      <c r="AS29" s="902"/>
      <c r="AT29" s="901"/>
      <c r="AU29" s="901"/>
      <c r="AV29" s="901"/>
      <c r="AW29" s="901"/>
      <c r="AX29" s="901"/>
      <c r="AY29" s="901"/>
      <c r="AZ29" s="901"/>
      <c r="BA29" s="901"/>
      <c r="BB29" s="901"/>
      <c r="BC29" s="901"/>
      <c r="BD29" s="895">
        <f t="shared" si="13"/>
        <v>0</v>
      </c>
      <c r="BE29" s="895">
        <f t="shared" si="14"/>
        <v>0</v>
      </c>
    </row>
    <row r="30" spans="1:57" ht="14.25" customHeight="1" x14ac:dyDescent="0.2">
      <c r="A30" s="840">
        <v>19</v>
      </c>
      <c r="B30" s="878">
        <v>1</v>
      </c>
      <c r="C30" s="879"/>
      <c r="D30" s="1453" t="s">
        <v>61</v>
      </c>
      <c r="E30" s="903" t="s">
        <v>278</v>
      </c>
      <c r="F30" s="1290">
        <v>1</v>
      </c>
      <c r="G30" s="1291">
        <v>1</v>
      </c>
      <c r="H30" s="883">
        <f t="shared" si="2"/>
        <v>100</v>
      </c>
      <c r="I30" s="910">
        <v>5</v>
      </c>
      <c r="J30" s="885">
        <f t="shared" si="3"/>
        <v>5</v>
      </c>
      <c r="K30" s="886">
        <f t="shared" si="0"/>
        <v>5</v>
      </c>
      <c r="L30" s="887">
        <f t="shared" si="4"/>
        <v>7960</v>
      </c>
      <c r="M30" s="887">
        <f t="shared" si="5"/>
        <v>39800</v>
      </c>
      <c r="N30" s="887">
        <f t="shared" si="6"/>
        <v>0</v>
      </c>
      <c r="O30" s="887">
        <f t="shared" si="7"/>
        <v>0</v>
      </c>
      <c r="P30" s="888">
        <f t="shared" si="8"/>
        <v>5</v>
      </c>
      <c r="Q30" s="888">
        <f t="shared" si="9"/>
        <v>39800</v>
      </c>
      <c r="R30" s="906"/>
      <c r="S30" s="1005"/>
      <c r="T30" s="831">
        <v>19</v>
      </c>
      <c r="U30" s="1450" t="s">
        <v>61</v>
      </c>
      <c r="V30" s="900" t="s">
        <v>49</v>
      </c>
      <c r="W30" s="893">
        <f t="shared" ref="W30:X33" si="15">F30</f>
        <v>1</v>
      </c>
      <c r="X30" s="893">
        <f t="shared" si="15"/>
        <v>1</v>
      </c>
      <c r="Y30" s="894">
        <f t="shared" si="10"/>
        <v>100</v>
      </c>
      <c r="Z30" s="894">
        <f t="shared" ref="Z30:AA33" si="16">I30</f>
        <v>5</v>
      </c>
      <c r="AA30" s="894">
        <f t="shared" si="16"/>
        <v>5</v>
      </c>
      <c r="AB30" s="911"/>
      <c r="AC30" s="895">
        <f t="shared" si="11"/>
        <v>0</v>
      </c>
      <c r="AD30" s="895">
        <f t="shared" si="11"/>
        <v>0</v>
      </c>
      <c r="AE30" s="896" t="e">
        <f t="shared" si="12"/>
        <v>#DIV/0!</v>
      </c>
      <c r="AF30" s="912"/>
      <c r="AG30" s="912"/>
      <c r="AH30" s="912"/>
      <c r="AI30" s="912"/>
      <c r="AJ30" s="912"/>
      <c r="AK30" s="912"/>
      <c r="AL30" s="912"/>
      <c r="AM30" s="912"/>
      <c r="AN30" s="912"/>
      <c r="AO30" s="912"/>
      <c r="AP30" s="912"/>
      <c r="AQ30" s="912"/>
      <c r="AR30" s="912"/>
      <c r="AS30" s="912"/>
      <c r="AT30" s="911"/>
      <c r="AU30" s="911"/>
      <c r="AV30" s="911"/>
      <c r="AW30" s="911"/>
      <c r="AX30" s="911"/>
      <c r="AY30" s="911"/>
      <c r="AZ30" s="911"/>
      <c r="BA30" s="911"/>
      <c r="BB30" s="911"/>
      <c r="BC30" s="911"/>
      <c r="BD30" s="895">
        <f t="shared" si="13"/>
        <v>0</v>
      </c>
      <c r="BE30" s="895">
        <f t="shared" si="14"/>
        <v>0</v>
      </c>
    </row>
    <row r="31" spans="1:57" ht="14.25" customHeight="1" x14ac:dyDescent="0.2">
      <c r="A31" s="840">
        <v>20</v>
      </c>
      <c r="B31" s="878">
        <v>1</v>
      </c>
      <c r="C31" s="909">
        <v>2</v>
      </c>
      <c r="D31" s="1453"/>
      <c r="E31" s="903" t="s">
        <v>279</v>
      </c>
      <c r="F31" s="1290">
        <v>70</v>
      </c>
      <c r="G31" s="1291">
        <v>3</v>
      </c>
      <c r="H31" s="883">
        <f t="shared" si="2"/>
        <v>4.2857142857142856</v>
      </c>
      <c r="I31" s="910">
        <v>1</v>
      </c>
      <c r="J31" s="885">
        <f t="shared" si="3"/>
        <v>3</v>
      </c>
      <c r="K31" s="886">
        <f t="shared" si="0"/>
        <v>3</v>
      </c>
      <c r="L31" s="887">
        <f t="shared" si="4"/>
        <v>7960</v>
      </c>
      <c r="M31" s="887">
        <f t="shared" si="5"/>
        <v>23880</v>
      </c>
      <c r="N31" s="887">
        <f t="shared" si="6"/>
        <v>6</v>
      </c>
      <c r="O31" s="887">
        <f t="shared" si="7"/>
        <v>47760</v>
      </c>
      <c r="P31" s="888">
        <f t="shared" si="8"/>
        <v>9</v>
      </c>
      <c r="Q31" s="888">
        <f t="shared" si="9"/>
        <v>71640</v>
      </c>
      <c r="R31" s="906"/>
      <c r="S31" s="1005"/>
      <c r="T31" s="831">
        <v>20</v>
      </c>
      <c r="U31" s="1450"/>
      <c r="V31" s="900" t="s">
        <v>50</v>
      </c>
      <c r="W31" s="893">
        <f t="shared" si="15"/>
        <v>70</v>
      </c>
      <c r="X31" s="893">
        <f t="shared" si="15"/>
        <v>3</v>
      </c>
      <c r="Y31" s="894">
        <f t="shared" si="10"/>
        <v>4.2857142857142856</v>
      </c>
      <c r="Z31" s="894">
        <f t="shared" si="16"/>
        <v>1</v>
      </c>
      <c r="AA31" s="894">
        <f t="shared" si="16"/>
        <v>3</v>
      </c>
      <c r="AB31" s="911"/>
      <c r="AC31" s="895">
        <f t="shared" si="11"/>
        <v>0</v>
      </c>
      <c r="AD31" s="895">
        <f t="shared" si="11"/>
        <v>0</v>
      </c>
      <c r="AE31" s="896" t="e">
        <f t="shared" si="12"/>
        <v>#DIV/0!</v>
      </c>
      <c r="AF31" s="912"/>
      <c r="AG31" s="912"/>
      <c r="AH31" s="912"/>
      <c r="AI31" s="912"/>
      <c r="AJ31" s="912"/>
      <c r="AK31" s="912"/>
      <c r="AL31" s="912"/>
      <c r="AM31" s="912"/>
      <c r="AN31" s="912"/>
      <c r="AO31" s="912"/>
      <c r="AP31" s="912"/>
      <c r="AQ31" s="912"/>
      <c r="AR31" s="912"/>
      <c r="AS31" s="912"/>
      <c r="AT31" s="911"/>
      <c r="AU31" s="911"/>
      <c r="AV31" s="911"/>
      <c r="AW31" s="911"/>
      <c r="AX31" s="911"/>
      <c r="AY31" s="911"/>
      <c r="AZ31" s="911"/>
      <c r="BA31" s="911"/>
      <c r="BB31" s="911"/>
      <c r="BC31" s="911"/>
      <c r="BD31" s="895">
        <f t="shared" si="13"/>
        <v>0</v>
      </c>
      <c r="BE31" s="895">
        <f t="shared" si="14"/>
        <v>0</v>
      </c>
    </row>
    <row r="32" spans="1:57" ht="10.5" customHeight="1" x14ac:dyDescent="0.2">
      <c r="A32" s="840">
        <v>21</v>
      </c>
      <c r="B32" s="878">
        <v>1</v>
      </c>
      <c r="C32" s="879"/>
      <c r="D32" s="1453" t="s">
        <v>62</v>
      </c>
      <c r="E32" s="903" t="s">
        <v>278</v>
      </c>
      <c r="F32" s="1290"/>
      <c r="G32" s="1291"/>
      <c r="H32" s="883" t="e">
        <f t="shared" si="2"/>
        <v>#DIV/0!</v>
      </c>
      <c r="I32" s="910"/>
      <c r="J32" s="885">
        <f t="shared" si="3"/>
        <v>0</v>
      </c>
      <c r="K32" s="886">
        <f t="shared" si="0"/>
        <v>0</v>
      </c>
      <c r="L32" s="887">
        <f t="shared" si="4"/>
        <v>7960</v>
      </c>
      <c r="M32" s="887">
        <f t="shared" si="5"/>
        <v>0</v>
      </c>
      <c r="N32" s="887">
        <f t="shared" si="6"/>
        <v>0</v>
      </c>
      <c r="O32" s="887">
        <f t="shared" si="7"/>
        <v>0</v>
      </c>
      <c r="P32" s="888">
        <f t="shared" si="8"/>
        <v>0</v>
      </c>
      <c r="Q32" s="888">
        <f t="shared" si="9"/>
        <v>0</v>
      </c>
      <c r="R32" s="906"/>
      <c r="S32" s="1005"/>
      <c r="T32" s="831">
        <v>21</v>
      </c>
      <c r="U32" s="1450" t="s">
        <v>62</v>
      </c>
      <c r="V32" s="900" t="s">
        <v>49</v>
      </c>
      <c r="W32" s="893">
        <f t="shared" si="15"/>
        <v>0</v>
      </c>
      <c r="X32" s="893">
        <f t="shared" si="15"/>
        <v>0</v>
      </c>
      <c r="Y32" s="894" t="e">
        <f t="shared" si="10"/>
        <v>#DIV/0!</v>
      </c>
      <c r="Z32" s="894">
        <f t="shared" si="16"/>
        <v>0</v>
      </c>
      <c r="AA32" s="894">
        <f t="shared" si="16"/>
        <v>0</v>
      </c>
      <c r="AB32" s="911"/>
      <c r="AC32" s="895">
        <f t="shared" si="11"/>
        <v>0</v>
      </c>
      <c r="AD32" s="895">
        <f t="shared" si="11"/>
        <v>0</v>
      </c>
      <c r="AE32" s="896" t="e">
        <f t="shared" si="12"/>
        <v>#DIV/0!</v>
      </c>
      <c r="AF32" s="912"/>
      <c r="AG32" s="912"/>
      <c r="AH32" s="912"/>
      <c r="AI32" s="912"/>
      <c r="AJ32" s="912"/>
      <c r="AK32" s="912"/>
      <c r="AL32" s="912"/>
      <c r="AM32" s="912"/>
      <c r="AN32" s="912"/>
      <c r="AO32" s="912"/>
      <c r="AP32" s="912"/>
      <c r="AQ32" s="912"/>
      <c r="AR32" s="912"/>
      <c r="AS32" s="912"/>
      <c r="AT32" s="911"/>
      <c r="AU32" s="911"/>
      <c r="AV32" s="911"/>
      <c r="AW32" s="911"/>
      <c r="AX32" s="911"/>
      <c r="AY32" s="911"/>
      <c r="AZ32" s="911"/>
      <c r="BA32" s="911"/>
      <c r="BB32" s="911"/>
      <c r="BC32" s="911"/>
      <c r="BD32" s="895">
        <f t="shared" si="13"/>
        <v>0</v>
      </c>
      <c r="BE32" s="895">
        <f t="shared" si="14"/>
        <v>0</v>
      </c>
    </row>
    <row r="33" spans="1:57" ht="14.25" customHeight="1" x14ac:dyDescent="0.2">
      <c r="A33" s="840">
        <v>22</v>
      </c>
      <c r="B33" s="878">
        <v>1</v>
      </c>
      <c r="C33" s="879"/>
      <c r="D33" s="1454"/>
      <c r="E33" s="903" t="s">
        <v>279</v>
      </c>
      <c r="F33" s="1290"/>
      <c r="G33" s="1291"/>
      <c r="H33" s="883" t="e">
        <f t="shared" si="2"/>
        <v>#DIV/0!</v>
      </c>
      <c r="I33" s="910"/>
      <c r="J33" s="885">
        <f t="shared" si="3"/>
        <v>0</v>
      </c>
      <c r="K33" s="886">
        <f t="shared" si="0"/>
        <v>0</v>
      </c>
      <c r="L33" s="887">
        <f t="shared" si="4"/>
        <v>7960</v>
      </c>
      <c r="M33" s="887">
        <f t="shared" si="5"/>
        <v>0</v>
      </c>
      <c r="N33" s="887">
        <f t="shared" si="6"/>
        <v>0</v>
      </c>
      <c r="O33" s="887">
        <f t="shared" si="7"/>
        <v>0</v>
      </c>
      <c r="P33" s="888">
        <f t="shared" si="8"/>
        <v>0</v>
      </c>
      <c r="Q33" s="888">
        <f t="shared" si="9"/>
        <v>0</v>
      </c>
      <c r="R33" s="906"/>
      <c r="S33" s="1005"/>
      <c r="T33" s="831">
        <v>22</v>
      </c>
      <c r="U33" s="1452"/>
      <c r="V33" s="900" t="s">
        <v>50</v>
      </c>
      <c r="W33" s="893">
        <f t="shared" si="15"/>
        <v>0</v>
      </c>
      <c r="X33" s="893">
        <f t="shared" si="15"/>
        <v>0</v>
      </c>
      <c r="Y33" s="894" t="e">
        <f t="shared" si="10"/>
        <v>#DIV/0!</v>
      </c>
      <c r="Z33" s="894">
        <f t="shared" si="16"/>
        <v>0</v>
      </c>
      <c r="AA33" s="894">
        <f t="shared" si="16"/>
        <v>0</v>
      </c>
      <c r="AB33" s="911"/>
      <c r="AC33" s="895">
        <f t="shared" si="11"/>
        <v>0</v>
      </c>
      <c r="AD33" s="895">
        <f t="shared" si="11"/>
        <v>0</v>
      </c>
      <c r="AE33" s="896" t="e">
        <f t="shared" si="12"/>
        <v>#DIV/0!</v>
      </c>
      <c r="AF33" s="912"/>
      <c r="AG33" s="912"/>
      <c r="AH33" s="912"/>
      <c r="AI33" s="912"/>
      <c r="AJ33" s="912"/>
      <c r="AK33" s="912"/>
      <c r="AL33" s="912"/>
      <c r="AM33" s="912"/>
      <c r="AN33" s="912"/>
      <c r="AO33" s="912"/>
      <c r="AP33" s="912"/>
      <c r="AQ33" s="912"/>
      <c r="AR33" s="912"/>
      <c r="AS33" s="912"/>
      <c r="AT33" s="911"/>
      <c r="AU33" s="911"/>
      <c r="AV33" s="911"/>
      <c r="AW33" s="911"/>
      <c r="AX33" s="911"/>
      <c r="AY33" s="911"/>
      <c r="AZ33" s="911"/>
      <c r="BA33" s="911"/>
      <c r="BB33" s="911"/>
      <c r="BC33" s="911"/>
      <c r="BD33" s="895">
        <f t="shared" si="13"/>
        <v>0</v>
      </c>
      <c r="BE33" s="895">
        <f t="shared" si="14"/>
        <v>0</v>
      </c>
    </row>
    <row r="34" spans="1:57" s="929" customFormat="1" ht="18.75" customHeight="1" x14ac:dyDescent="0.2">
      <c r="A34" s="840">
        <v>23</v>
      </c>
      <c r="B34" s="913"/>
      <c r="C34" s="914"/>
      <c r="D34" s="864" t="s">
        <v>63</v>
      </c>
      <c r="E34" s="915"/>
      <c r="F34" s="915"/>
      <c r="G34" s="916"/>
      <c r="H34" s="913"/>
      <c r="I34" s="917"/>
      <c r="J34" s="918"/>
      <c r="K34" s="919"/>
      <c r="L34" s="920"/>
      <c r="M34" s="920"/>
      <c r="N34" s="921"/>
      <c r="O34" s="920"/>
      <c r="P34" s="922"/>
      <c r="Q34" s="922"/>
      <c r="R34" s="923"/>
      <c r="S34" s="924"/>
      <c r="T34" s="831">
        <v>23</v>
      </c>
      <c r="U34" s="925" t="s">
        <v>63</v>
      </c>
      <c r="V34" s="926"/>
      <c r="W34" s="926"/>
      <c r="X34" s="926"/>
      <c r="Y34" s="927"/>
      <c r="Z34" s="832"/>
      <c r="AA34" s="927"/>
      <c r="AB34" s="832"/>
      <c r="AC34" s="832"/>
      <c r="AD34" s="832"/>
      <c r="AE34" s="928"/>
      <c r="AF34" s="928"/>
      <c r="AG34" s="928"/>
      <c r="AH34" s="928"/>
      <c r="AI34" s="928"/>
      <c r="AJ34" s="928"/>
      <c r="AK34" s="928"/>
      <c r="AL34" s="928"/>
      <c r="AM34" s="928"/>
      <c r="AN34" s="928"/>
      <c r="AO34" s="928"/>
      <c r="AP34" s="928"/>
      <c r="AQ34" s="928"/>
      <c r="AR34" s="928"/>
      <c r="AS34" s="928"/>
      <c r="AT34" s="832"/>
      <c r="AU34" s="832"/>
      <c r="AV34" s="832"/>
      <c r="AW34" s="832"/>
      <c r="AX34" s="832"/>
      <c r="AY34" s="832"/>
      <c r="AZ34" s="832"/>
      <c r="BA34" s="832"/>
      <c r="BB34" s="832"/>
      <c r="BC34" s="832"/>
      <c r="BD34" s="832"/>
      <c r="BE34" s="832"/>
    </row>
    <row r="35" spans="1:57" s="860" customFormat="1" ht="12.75" customHeight="1" x14ac:dyDescent="0.2">
      <c r="A35" s="840">
        <v>24</v>
      </c>
      <c r="B35" s="930">
        <v>0.66</v>
      </c>
      <c r="C35" s="931"/>
      <c r="D35" s="1453" t="s">
        <v>64</v>
      </c>
      <c r="E35" s="903" t="s">
        <v>278</v>
      </c>
      <c r="F35" s="932">
        <v>130</v>
      </c>
      <c r="G35" s="933">
        <v>130</v>
      </c>
      <c r="H35" s="883">
        <f t="shared" ref="H35:H67" si="17">G35*100/F35</f>
        <v>100</v>
      </c>
      <c r="I35" s="934">
        <v>1</v>
      </c>
      <c r="J35" s="885">
        <f t="shared" ref="J35:J67" si="18">I35*G35</f>
        <v>130</v>
      </c>
      <c r="K35" s="886">
        <f t="shared" ref="K35:K56" si="19">J35*B35</f>
        <v>85.8</v>
      </c>
      <c r="L35" s="887">
        <f t="shared" ref="L35:L67" si="20">B35*7960</f>
        <v>5253.6</v>
      </c>
      <c r="M35" s="887">
        <f t="shared" ref="M35:M67" si="21">L35*J35</f>
        <v>682968</v>
      </c>
      <c r="N35" s="887">
        <f t="shared" ref="N35:N67" si="22">C35*J35</f>
        <v>0</v>
      </c>
      <c r="O35" s="887">
        <f t="shared" ref="O35:O67" si="23">N35*7960</f>
        <v>0</v>
      </c>
      <c r="P35" s="888">
        <f t="shared" ref="P35:P67" si="24">K35+N35</f>
        <v>85.8</v>
      </c>
      <c r="Q35" s="888">
        <f t="shared" si="9"/>
        <v>682968</v>
      </c>
      <c r="R35" s="935"/>
      <c r="S35" s="936"/>
      <c r="T35" s="831">
        <v>24</v>
      </c>
      <c r="U35" s="1458" t="s">
        <v>64</v>
      </c>
      <c r="V35" s="937"/>
      <c r="W35" s="893">
        <f t="shared" ref="W35:X67" si="25">F35</f>
        <v>130</v>
      </c>
      <c r="X35" s="893">
        <f t="shared" si="25"/>
        <v>130</v>
      </c>
      <c r="Y35" s="894">
        <f t="shared" ref="Y35:Y67" si="26">X35*100/W35</f>
        <v>100</v>
      </c>
      <c r="Z35" s="894">
        <f t="shared" ref="Z35:AA67" si="27">I35</f>
        <v>1</v>
      </c>
      <c r="AA35" s="894">
        <f t="shared" si="27"/>
        <v>130</v>
      </c>
      <c r="AB35" s="938"/>
      <c r="AC35" s="895">
        <f t="shared" ref="AC35:AD67" si="28">AF35+AH35+AJ35+AL35+AN35+AP35+AR35+AT35+AV35+AX35+AZ35+BB35</f>
        <v>0</v>
      </c>
      <c r="AD35" s="895">
        <f t="shared" si="28"/>
        <v>0</v>
      </c>
      <c r="AE35" s="896" t="e">
        <f t="shared" ref="AE35:AE67" si="29">AD35*100/AC35</f>
        <v>#DIV/0!</v>
      </c>
      <c r="AF35" s="939"/>
      <c r="AG35" s="939"/>
      <c r="AH35" s="939"/>
      <c r="AI35" s="939"/>
      <c r="AJ35" s="939"/>
      <c r="AK35" s="939"/>
      <c r="AL35" s="939"/>
      <c r="AM35" s="939"/>
      <c r="AN35" s="939"/>
      <c r="AO35" s="939"/>
      <c r="AP35" s="939"/>
      <c r="AQ35" s="939"/>
      <c r="AR35" s="939"/>
      <c r="AS35" s="939"/>
      <c r="AT35" s="938"/>
      <c r="AU35" s="938"/>
      <c r="AV35" s="938"/>
      <c r="AW35" s="938"/>
      <c r="AX35" s="938"/>
      <c r="AY35" s="938"/>
      <c r="AZ35" s="938"/>
      <c r="BA35" s="938"/>
      <c r="BB35" s="938"/>
      <c r="BC35" s="938"/>
      <c r="BD35" s="895">
        <f t="shared" ref="BD35:BD67" si="30">AF35+AH35+AJ35+AL35+AN35+AP35+AR35+AT35+AV35+AX35+AZ35</f>
        <v>0</v>
      </c>
      <c r="BE35" s="895">
        <f t="shared" ref="BE35:BE67" si="31">AG35+AI35+AK35+AM35+AO35+AQ35+AS35+AU35+AW35+AY35+BA35+BC35</f>
        <v>0</v>
      </c>
    </row>
    <row r="36" spans="1:57" s="860" customFormat="1" ht="24.75" customHeight="1" x14ac:dyDescent="0.2">
      <c r="A36" s="840">
        <v>25</v>
      </c>
      <c r="B36" s="930">
        <v>0.66</v>
      </c>
      <c r="C36" s="931">
        <v>1</v>
      </c>
      <c r="D36" s="1453"/>
      <c r="E36" s="903" t="s">
        <v>279</v>
      </c>
      <c r="F36" s="932">
        <v>90</v>
      </c>
      <c r="G36" s="933">
        <v>90</v>
      </c>
      <c r="H36" s="1294">
        <f t="shared" si="17"/>
        <v>100</v>
      </c>
      <c r="I36" s="934">
        <v>1</v>
      </c>
      <c r="J36" s="885">
        <f t="shared" si="18"/>
        <v>90</v>
      </c>
      <c r="K36" s="886">
        <f t="shared" si="19"/>
        <v>59.400000000000006</v>
      </c>
      <c r="L36" s="887">
        <f t="shared" si="20"/>
        <v>5253.6</v>
      </c>
      <c r="M36" s="887">
        <f t="shared" si="21"/>
        <v>472824.00000000006</v>
      </c>
      <c r="N36" s="887">
        <f t="shared" si="22"/>
        <v>90</v>
      </c>
      <c r="O36" s="887">
        <f t="shared" si="23"/>
        <v>716400</v>
      </c>
      <c r="P36" s="888">
        <f t="shared" si="24"/>
        <v>149.4</v>
      </c>
      <c r="Q36" s="888">
        <f t="shared" si="9"/>
        <v>1189224</v>
      </c>
      <c r="R36" s="935"/>
      <c r="S36" s="936"/>
      <c r="T36" s="831">
        <v>25</v>
      </c>
      <c r="U36" s="1459"/>
      <c r="V36" s="937"/>
      <c r="W36" s="893">
        <f t="shared" si="25"/>
        <v>90</v>
      </c>
      <c r="X36" s="893">
        <f t="shared" si="25"/>
        <v>90</v>
      </c>
      <c r="Y36" s="894">
        <f t="shared" si="26"/>
        <v>100</v>
      </c>
      <c r="Z36" s="894">
        <f t="shared" si="27"/>
        <v>1</v>
      </c>
      <c r="AA36" s="894">
        <f t="shared" si="27"/>
        <v>90</v>
      </c>
      <c r="AB36" s="938"/>
      <c r="AC36" s="895">
        <f t="shared" si="28"/>
        <v>0</v>
      </c>
      <c r="AD36" s="895">
        <f t="shared" si="28"/>
        <v>0</v>
      </c>
      <c r="AE36" s="896" t="e">
        <f t="shared" si="29"/>
        <v>#DIV/0!</v>
      </c>
      <c r="AF36" s="939"/>
      <c r="AG36" s="939"/>
      <c r="AH36" s="939"/>
      <c r="AI36" s="939"/>
      <c r="AJ36" s="939"/>
      <c r="AK36" s="939"/>
      <c r="AL36" s="939"/>
      <c r="AM36" s="939"/>
      <c r="AN36" s="939"/>
      <c r="AO36" s="939"/>
      <c r="AP36" s="939"/>
      <c r="AQ36" s="939"/>
      <c r="AR36" s="939"/>
      <c r="AS36" s="939"/>
      <c r="AT36" s="938"/>
      <c r="AU36" s="938"/>
      <c r="AV36" s="938"/>
      <c r="AW36" s="938"/>
      <c r="AX36" s="938"/>
      <c r="AY36" s="938"/>
      <c r="AZ36" s="938"/>
      <c r="BA36" s="938"/>
      <c r="BB36" s="938"/>
      <c r="BC36" s="938"/>
      <c r="BD36" s="895">
        <f t="shared" si="30"/>
        <v>0</v>
      </c>
      <c r="BE36" s="895">
        <f t="shared" si="31"/>
        <v>0</v>
      </c>
    </row>
    <row r="37" spans="1:57" ht="25.5" customHeight="1" x14ac:dyDescent="0.2">
      <c r="A37" s="840">
        <v>26</v>
      </c>
      <c r="B37" s="878">
        <v>0.3</v>
      </c>
      <c r="C37" s="879"/>
      <c r="D37" s="907" t="s">
        <v>65</v>
      </c>
      <c r="E37" s="880" t="s">
        <v>66</v>
      </c>
      <c r="F37" s="905"/>
      <c r="G37" s="904"/>
      <c r="H37" s="883" t="e">
        <f t="shared" si="17"/>
        <v>#DIV/0!</v>
      </c>
      <c r="I37" s="910"/>
      <c r="J37" s="885">
        <f t="shared" si="18"/>
        <v>0</v>
      </c>
      <c r="K37" s="886">
        <f t="shared" si="19"/>
        <v>0</v>
      </c>
      <c r="L37" s="887">
        <f t="shared" si="20"/>
        <v>2388</v>
      </c>
      <c r="M37" s="887">
        <f t="shared" si="21"/>
        <v>0</v>
      </c>
      <c r="N37" s="887">
        <f t="shared" si="22"/>
        <v>0</v>
      </c>
      <c r="O37" s="887">
        <f t="shared" si="23"/>
        <v>0</v>
      </c>
      <c r="P37" s="888">
        <f t="shared" si="24"/>
        <v>0</v>
      </c>
      <c r="Q37" s="888">
        <f t="shared" si="9"/>
        <v>0</v>
      </c>
      <c r="R37" s="906"/>
      <c r="S37" s="1005"/>
      <c r="T37" s="831">
        <v>26</v>
      </c>
      <c r="U37" s="908" t="s">
        <v>65</v>
      </c>
      <c r="V37" s="900" t="s">
        <v>66</v>
      </c>
      <c r="W37" s="893">
        <f t="shared" si="25"/>
        <v>0</v>
      </c>
      <c r="X37" s="893">
        <f t="shared" si="25"/>
        <v>0</v>
      </c>
      <c r="Y37" s="894" t="e">
        <f t="shared" si="26"/>
        <v>#DIV/0!</v>
      </c>
      <c r="Z37" s="894">
        <f t="shared" si="27"/>
        <v>0</v>
      </c>
      <c r="AA37" s="894">
        <f t="shared" si="27"/>
        <v>0</v>
      </c>
      <c r="AB37" s="901"/>
      <c r="AC37" s="895">
        <f t="shared" si="28"/>
        <v>0</v>
      </c>
      <c r="AD37" s="895">
        <f t="shared" si="28"/>
        <v>0</v>
      </c>
      <c r="AE37" s="896" t="e">
        <f t="shared" si="29"/>
        <v>#DIV/0!</v>
      </c>
      <c r="AF37" s="902"/>
      <c r="AG37" s="902"/>
      <c r="AH37" s="902"/>
      <c r="AI37" s="902"/>
      <c r="AJ37" s="902"/>
      <c r="AK37" s="902"/>
      <c r="AL37" s="902"/>
      <c r="AM37" s="902"/>
      <c r="AN37" s="902"/>
      <c r="AO37" s="902"/>
      <c r="AP37" s="902"/>
      <c r="AQ37" s="902"/>
      <c r="AR37" s="902"/>
      <c r="AS37" s="902"/>
      <c r="AT37" s="901"/>
      <c r="AU37" s="901"/>
      <c r="AV37" s="901"/>
      <c r="AW37" s="901"/>
      <c r="AX37" s="901"/>
      <c r="AY37" s="901"/>
      <c r="AZ37" s="901"/>
      <c r="BA37" s="901"/>
      <c r="BB37" s="901"/>
      <c r="BC37" s="901"/>
      <c r="BD37" s="895">
        <f t="shared" si="30"/>
        <v>0</v>
      </c>
      <c r="BE37" s="895">
        <f t="shared" si="31"/>
        <v>0</v>
      </c>
    </row>
    <row r="38" spans="1:57" ht="21" customHeight="1" x14ac:dyDescent="0.2">
      <c r="A38" s="840">
        <v>27</v>
      </c>
      <c r="B38" s="878">
        <v>0.25</v>
      </c>
      <c r="C38" s="879"/>
      <c r="D38" s="907" t="s">
        <v>67</v>
      </c>
      <c r="E38" s="880" t="s">
        <v>66</v>
      </c>
      <c r="F38" s="905"/>
      <c r="G38" s="904"/>
      <c r="H38" s="883" t="e">
        <f t="shared" si="17"/>
        <v>#DIV/0!</v>
      </c>
      <c r="I38" s="910"/>
      <c r="J38" s="885">
        <f t="shared" si="18"/>
        <v>0</v>
      </c>
      <c r="K38" s="886">
        <f t="shared" si="19"/>
        <v>0</v>
      </c>
      <c r="L38" s="887">
        <f t="shared" si="20"/>
        <v>1990</v>
      </c>
      <c r="M38" s="887">
        <f t="shared" si="21"/>
        <v>0</v>
      </c>
      <c r="N38" s="887">
        <f t="shared" si="22"/>
        <v>0</v>
      </c>
      <c r="O38" s="887">
        <f t="shared" si="23"/>
        <v>0</v>
      </c>
      <c r="P38" s="888">
        <f t="shared" si="24"/>
        <v>0</v>
      </c>
      <c r="Q38" s="888">
        <f t="shared" si="9"/>
        <v>0</v>
      </c>
      <c r="R38" s="906"/>
      <c r="S38" s="1005"/>
      <c r="T38" s="831">
        <v>27</v>
      </c>
      <c r="U38" s="908" t="s">
        <v>67</v>
      </c>
      <c r="V38" s="900" t="s">
        <v>66</v>
      </c>
      <c r="W38" s="893">
        <f t="shared" si="25"/>
        <v>0</v>
      </c>
      <c r="X38" s="893">
        <f t="shared" si="25"/>
        <v>0</v>
      </c>
      <c r="Y38" s="894" t="e">
        <f t="shared" si="26"/>
        <v>#DIV/0!</v>
      </c>
      <c r="Z38" s="894">
        <f t="shared" si="27"/>
        <v>0</v>
      </c>
      <c r="AA38" s="894">
        <f t="shared" si="27"/>
        <v>0</v>
      </c>
      <c r="AB38" s="901"/>
      <c r="AC38" s="895">
        <f t="shared" si="28"/>
        <v>0</v>
      </c>
      <c r="AD38" s="895">
        <f t="shared" si="28"/>
        <v>0</v>
      </c>
      <c r="AE38" s="896" t="e">
        <f t="shared" si="29"/>
        <v>#DIV/0!</v>
      </c>
      <c r="AF38" s="902"/>
      <c r="AG38" s="902"/>
      <c r="AH38" s="902"/>
      <c r="AI38" s="902"/>
      <c r="AJ38" s="902"/>
      <c r="AK38" s="902"/>
      <c r="AL38" s="902"/>
      <c r="AM38" s="902"/>
      <c r="AN38" s="902"/>
      <c r="AO38" s="902"/>
      <c r="AP38" s="902"/>
      <c r="AQ38" s="902"/>
      <c r="AR38" s="902"/>
      <c r="AS38" s="902"/>
      <c r="AT38" s="901"/>
      <c r="AU38" s="901"/>
      <c r="AV38" s="901"/>
      <c r="AW38" s="901"/>
      <c r="AX38" s="901"/>
      <c r="AY38" s="901"/>
      <c r="AZ38" s="901"/>
      <c r="BA38" s="901"/>
      <c r="BB38" s="901"/>
      <c r="BC38" s="901"/>
      <c r="BD38" s="895">
        <f t="shared" si="30"/>
        <v>0</v>
      </c>
      <c r="BE38" s="895">
        <f t="shared" si="31"/>
        <v>0</v>
      </c>
    </row>
    <row r="39" spans="1:57" ht="10.5" customHeight="1" x14ac:dyDescent="0.2">
      <c r="A39" s="840">
        <v>28</v>
      </c>
      <c r="B39" s="878">
        <v>2</v>
      </c>
      <c r="C39" s="931"/>
      <c r="D39" s="1453" t="s">
        <v>68</v>
      </c>
      <c r="E39" s="903" t="s">
        <v>278</v>
      </c>
      <c r="F39" s="905"/>
      <c r="G39" s="904"/>
      <c r="H39" s="883" t="e">
        <f t="shared" si="17"/>
        <v>#DIV/0!</v>
      </c>
      <c r="I39" s="910"/>
      <c r="J39" s="885">
        <f t="shared" si="18"/>
        <v>0</v>
      </c>
      <c r="K39" s="886">
        <f t="shared" si="19"/>
        <v>0</v>
      </c>
      <c r="L39" s="887">
        <f t="shared" si="20"/>
        <v>15920</v>
      </c>
      <c r="M39" s="887">
        <f t="shared" si="21"/>
        <v>0</v>
      </c>
      <c r="N39" s="887">
        <f t="shared" si="22"/>
        <v>0</v>
      </c>
      <c r="O39" s="887">
        <f t="shared" si="23"/>
        <v>0</v>
      </c>
      <c r="P39" s="888">
        <f t="shared" si="24"/>
        <v>0</v>
      </c>
      <c r="Q39" s="888">
        <f t="shared" si="9"/>
        <v>0</v>
      </c>
      <c r="R39" s="906"/>
      <c r="S39" s="1005"/>
      <c r="T39" s="831">
        <v>28</v>
      </c>
      <c r="U39" s="1450" t="s">
        <v>68</v>
      </c>
      <c r="V39" s="900" t="s">
        <v>49</v>
      </c>
      <c r="W39" s="893">
        <f t="shared" si="25"/>
        <v>0</v>
      </c>
      <c r="X39" s="893">
        <f t="shared" si="25"/>
        <v>0</v>
      </c>
      <c r="Y39" s="894" t="e">
        <f t="shared" si="26"/>
        <v>#DIV/0!</v>
      </c>
      <c r="Z39" s="894">
        <f t="shared" si="27"/>
        <v>0</v>
      </c>
      <c r="AA39" s="894">
        <f t="shared" si="27"/>
        <v>0</v>
      </c>
      <c r="AB39" s="901"/>
      <c r="AC39" s="895">
        <f t="shared" si="28"/>
        <v>0</v>
      </c>
      <c r="AD39" s="895">
        <f t="shared" si="28"/>
        <v>0</v>
      </c>
      <c r="AE39" s="896" t="e">
        <f t="shared" si="29"/>
        <v>#DIV/0!</v>
      </c>
      <c r="AF39" s="902"/>
      <c r="AG39" s="902"/>
      <c r="AH39" s="902"/>
      <c r="AI39" s="902"/>
      <c r="AJ39" s="902"/>
      <c r="AK39" s="902"/>
      <c r="AL39" s="902"/>
      <c r="AM39" s="902"/>
      <c r="AN39" s="902"/>
      <c r="AO39" s="902"/>
      <c r="AP39" s="902"/>
      <c r="AQ39" s="902"/>
      <c r="AR39" s="902"/>
      <c r="AS39" s="902"/>
      <c r="AT39" s="901"/>
      <c r="AU39" s="901"/>
      <c r="AV39" s="901"/>
      <c r="AW39" s="901"/>
      <c r="AX39" s="901"/>
      <c r="AY39" s="901"/>
      <c r="AZ39" s="901"/>
      <c r="BA39" s="901"/>
      <c r="BB39" s="901"/>
      <c r="BC39" s="901"/>
      <c r="BD39" s="895">
        <f t="shared" si="30"/>
        <v>0</v>
      </c>
      <c r="BE39" s="895">
        <f t="shared" si="31"/>
        <v>0</v>
      </c>
    </row>
    <row r="40" spans="1:57" ht="10.5" customHeight="1" x14ac:dyDescent="0.2">
      <c r="A40" s="840">
        <v>29</v>
      </c>
      <c r="B40" s="878">
        <v>2</v>
      </c>
      <c r="C40" s="879"/>
      <c r="D40" s="1453"/>
      <c r="E40" s="903" t="s">
        <v>279</v>
      </c>
      <c r="F40" s="905"/>
      <c r="G40" s="904"/>
      <c r="H40" s="883" t="e">
        <f t="shared" si="17"/>
        <v>#DIV/0!</v>
      </c>
      <c r="I40" s="910"/>
      <c r="J40" s="885">
        <f t="shared" si="18"/>
        <v>0</v>
      </c>
      <c r="K40" s="886">
        <f t="shared" si="19"/>
        <v>0</v>
      </c>
      <c r="L40" s="887">
        <f t="shared" si="20"/>
        <v>15920</v>
      </c>
      <c r="M40" s="887">
        <f t="shared" si="21"/>
        <v>0</v>
      </c>
      <c r="N40" s="887">
        <f t="shared" si="22"/>
        <v>0</v>
      </c>
      <c r="O40" s="887">
        <f t="shared" si="23"/>
        <v>0</v>
      </c>
      <c r="P40" s="888">
        <f t="shared" si="24"/>
        <v>0</v>
      </c>
      <c r="Q40" s="888">
        <f t="shared" si="9"/>
        <v>0</v>
      </c>
      <c r="R40" s="906"/>
      <c r="S40" s="1005"/>
      <c r="T40" s="831">
        <v>29</v>
      </c>
      <c r="U40" s="1450"/>
      <c r="V40" s="900" t="s">
        <v>50</v>
      </c>
      <c r="W40" s="893">
        <f t="shared" si="25"/>
        <v>0</v>
      </c>
      <c r="X40" s="893">
        <f t="shared" si="25"/>
        <v>0</v>
      </c>
      <c r="Y40" s="894" t="e">
        <f t="shared" si="26"/>
        <v>#DIV/0!</v>
      </c>
      <c r="Z40" s="894">
        <f t="shared" si="27"/>
        <v>0</v>
      </c>
      <c r="AA40" s="894">
        <f t="shared" si="27"/>
        <v>0</v>
      </c>
      <c r="AB40" s="901"/>
      <c r="AC40" s="895">
        <f t="shared" si="28"/>
        <v>0</v>
      </c>
      <c r="AD40" s="895">
        <f t="shared" si="28"/>
        <v>0</v>
      </c>
      <c r="AE40" s="896" t="e">
        <f t="shared" si="29"/>
        <v>#DIV/0!</v>
      </c>
      <c r="AF40" s="902"/>
      <c r="AG40" s="902"/>
      <c r="AH40" s="902"/>
      <c r="AI40" s="902"/>
      <c r="AJ40" s="902"/>
      <c r="AK40" s="902"/>
      <c r="AL40" s="902"/>
      <c r="AM40" s="902"/>
      <c r="AN40" s="902"/>
      <c r="AO40" s="902"/>
      <c r="AP40" s="902"/>
      <c r="AQ40" s="902"/>
      <c r="AR40" s="902"/>
      <c r="AS40" s="902"/>
      <c r="AT40" s="901"/>
      <c r="AU40" s="901"/>
      <c r="AV40" s="901"/>
      <c r="AW40" s="901"/>
      <c r="AX40" s="901"/>
      <c r="AY40" s="901"/>
      <c r="AZ40" s="901"/>
      <c r="BA40" s="901"/>
      <c r="BB40" s="901"/>
      <c r="BC40" s="901"/>
      <c r="BD40" s="895">
        <f t="shared" si="30"/>
        <v>0</v>
      </c>
      <c r="BE40" s="895">
        <f t="shared" si="31"/>
        <v>0</v>
      </c>
    </row>
    <row r="41" spans="1:57" ht="10.5" customHeight="1" x14ac:dyDescent="0.2">
      <c r="A41" s="840">
        <v>30</v>
      </c>
      <c r="B41" s="878">
        <v>2</v>
      </c>
      <c r="C41" s="879"/>
      <c r="D41" s="1449" t="s">
        <v>69</v>
      </c>
      <c r="E41" s="903" t="s">
        <v>278</v>
      </c>
      <c r="F41" s="905"/>
      <c r="G41" s="904"/>
      <c r="H41" s="883" t="e">
        <f t="shared" si="17"/>
        <v>#DIV/0!</v>
      </c>
      <c r="I41" s="910"/>
      <c r="J41" s="885">
        <f t="shared" si="18"/>
        <v>0</v>
      </c>
      <c r="K41" s="886">
        <f t="shared" si="19"/>
        <v>0</v>
      </c>
      <c r="L41" s="887">
        <f t="shared" si="20"/>
        <v>15920</v>
      </c>
      <c r="M41" s="887">
        <f t="shared" si="21"/>
        <v>0</v>
      </c>
      <c r="N41" s="887">
        <f t="shared" si="22"/>
        <v>0</v>
      </c>
      <c r="O41" s="887">
        <f t="shared" si="23"/>
        <v>0</v>
      </c>
      <c r="P41" s="888">
        <f t="shared" si="24"/>
        <v>0</v>
      </c>
      <c r="Q41" s="888">
        <f t="shared" si="9"/>
        <v>0</v>
      </c>
      <c r="R41" s="906"/>
      <c r="S41" s="1005"/>
      <c r="T41" s="831">
        <v>30</v>
      </c>
      <c r="U41" s="1450" t="s">
        <v>69</v>
      </c>
      <c r="V41" s="900" t="s">
        <v>49</v>
      </c>
      <c r="W41" s="893">
        <f t="shared" si="25"/>
        <v>0</v>
      </c>
      <c r="X41" s="893">
        <f t="shared" si="25"/>
        <v>0</v>
      </c>
      <c r="Y41" s="894" t="e">
        <f t="shared" si="26"/>
        <v>#DIV/0!</v>
      </c>
      <c r="Z41" s="894">
        <f t="shared" si="27"/>
        <v>0</v>
      </c>
      <c r="AA41" s="894">
        <f t="shared" si="27"/>
        <v>0</v>
      </c>
      <c r="AB41" s="901"/>
      <c r="AC41" s="895">
        <f t="shared" si="28"/>
        <v>0</v>
      </c>
      <c r="AD41" s="895">
        <f t="shared" si="28"/>
        <v>0</v>
      </c>
      <c r="AE41" s="896" t="e">
        <f t="shared" si="29"/>
        <v>#DIV/0!</v>
      </c>
      <c r="AF41" s="902"/>
      <c r="AG41" s="902"/>
      <c r="AH41" s="902"/>
      <c r="AI41" s="902"/>
      <c r="AJ41" s="902"/>
      <c r="AK41" s="902"/>
      <c r="AL41" s="902"/>
      <c r="AM41" s="902"/>
      <c r="AN41" s="902"/>
      <c r="AO41" s="902"/>
      <c r="AP41" s="902"/>
      <c r="AQ41" s="902"/>
      <c r="AR41" s="902"/>
      <c r="AS41" s="902"/>
      <c r="AT41" s="901"/>
      <c r="AU41" s="901"/>
      <c r="AV41" s="901"/>
      <c r="AW41" s="901"/>
      <c r="AX41" s="901"/>
      <c r="AY41" s="901"/>
      <c r="AZ41" s="901"/>
      <c r="BA41" s="901"/>
      <c r="BB41" s="901"/>
      <c r="BC41" s="901"/>
      <c r="BD41" s="895">
        <f t="shared" si="30"/>
        <v>0</v>
      </c>
      <c r="BE41" s="895">
        <f t="shared" si="31"/>
        <v>0</v>
      </c>
    </row>
    <row r="42" spans="1:57" ht="10.5" customHeight="1" x14ac:dyDescent="0.2">
      <c r="A42" s="840">
        <v>31</v>
      </c>
      <c r="B42" s="878">
        <v>2</v>
      </c>
      <c r="C42" s="879"/>
      <c r="D42" s="1449"/>
      <c r="E42" s="903" t="s">
        <v>279</v>
      </c>
      <c r="F42" s="905"/>
      <c r="G42" s="904"/>
      <c r="H42" s="883" t="e">
        <f t="shared" si="17"/>
        <v>#DIV/0!</v>
      </c>
      <c r="I42" s="910"/>
      <c r="J42" s="885">
        <f t="shared" si="18"/>
        <v>0</v>
      </c>
      <c r="K42" s="886">
        <f t="shared" si="19"/>
        <v>0</v>
      </c>
      <c r="L42" s="887">
        <f t="shared" si="20"/>
        <v>15920</v>
      </c>
      <c r="M42" s="887">
        <f t="shared" si="21"/>
        <v>0</v>
      </c>
      <c r="N42" s="887">
        <f t="shared" si="22"/>
        <v>0</v>
      </c>
      <c r="O42" s="887">
        <f t="shared" si="23"/>
        <v>0</v>
      </c>
      <c r="P42" s="888">
        <f t="shared" si="24"/>
        <v>0</v>
      </c>
      <c r="Q42" s="888">
        <f t="shared" si="9"/>
        <v>0</v>
      </c>
      <c r="R42" s="906"/>
      <c r="S42" s="1005"/>
      <c r="T42" s="831">
        <v>31</v>
      </c>
      <c r="U42" s="1450"/>
      <c r="V42" s="900" t="s">
        <v>50</v>
      </c>
      <c r="W42" s="893">
        <f t="shared" si="25"/>
        <v>0</v>
      </c>
      <c r="X42" s="893">
        <f t="shared" si="25"/>
        <v>0</v>
      </c>
      <c r="Y42" s="894" t="e">
        <f t="shared" si="26"/>
        <v>#DIV/0!</v>
      </c>
      <c r="Z42" s="894">
        <f t="shared" si="27"/>
        <v>0</v>
      </c>
      <c r="AA42" s="894">
        <f t="shared" si="27"/>
        <v>0</v>
      </c>
      <c r="AB42" s="901"/>
      <c r="AC42" s="895">
        <f t="shared" si="28"/>
        <v>0</v>
      </c>
      <c r="AD42" s="895">
        <f t="shared" si="28"/>
        <v>0</v>
      </c>
      <c r="AE42" s="896" t="e">
        <f t="shared" si="29"/>
        <v>#DIV/0!</v>
      </c>
      <c r="AF42" s="902"/>
      <c r="AG42" s="902"/>
      <c r="AH42" s="902"/>
      <c r="AI42" s="902"/>
      <c r="AJ42" s="902"/>
      <c r="AK42" s="902"/>
      <c r="AL42" s="902"/>
      <c r="AM42" s="902"/>
      <c r="AN42" s="902"/>
      <c r="AO42" s="902"/>
      <c r="AP42" s="902"/>
      <c r="AQ42" s="902"/>
      <c r="AR42" s="902"/>
      <c r="AS42" s="902"/>
      <c r="AT42" s="901"/>
      <c r="AU42" s="901"/>
      <c r="AV42" s="901"/>
      <c r="AW42" s="901"/>
      <c r="AX42" s="901"/>
      <c r="AY42" s="901"/>
      <c r="AZ42" s="901"/>
      <c r="BA42" s="901"/>
      <c r="BB42" s="901"/>
      <c r="BC42" s="901"/>
      <c r="BD42" s="895">
        <f t="shared" si="30"/>
        <v>0</v>
      </c>
      <c r="BE42" s="895">
        <f t="shared" si="31"/>
        <v>0</v>
      </c>
    </row>
    <row r="43" spans="1:57" ht="15" customHeight="1" x14ac:dyDescent="0.2">
      <c r="A43" s="840">
        <v>32</v>
      </c>
      <c r="B43" s="878">
        <v>1</v>
      </c>
      <c r="C43" s="879"/>
      <c r="D43" s="1454" t="s">
        <v>70</v>
      </c>
      <c r="E43" s="903" t="s">
        <v>278</v>
      </c>
      <c r="F43" s="905"/>
      <c r="G43" s="904"/>
      <c r="H43" s="883" t="e">
        <f t="shared" si="17"/>
        <v>#DIV/0!</v>
      </c>
      <c r="I43" s="910"/>
      <c r="J43" s="885">
        <f t="shared" si="18"/>
        <v>0</v>
      </c>
      <c r="K43" s="886">
        <f t="shared" si="19"/>
        <v>0</v>
      </c>
      <c r="L43" s="887">
        <f t="shared" si="20"/>
        <v>7960</v>
      </c>
      <c r="M43" s="887">
        <f t="shared" si="21"/>
        <v>0</v>
      </c>
      <c r="N43" s="887">
        <f t="shared" si="22"/>
        <v>0</v>
      </c>
      <c r="O43" s="887">
        <f t="shared" si="23"/>
        <v>0</v>
      </c>
      <c r="P43" s="888">
        <f t="shared" si="24"/>
        <v>0</v>
      </c>
      <c r="Q43" s="888">
        <f t="shared" si="9"/>
        <v>0</v>
      </c>
      <c r="R43" s="906"/>
      <c r="S43" s="1005"/>
      <c r="T43" s="831">
        <v>32</v>
      </c>
      <c r="U43" s="1452" t="s">
        <v>70</v>
      </c>
      <c r="V43" s="900" t="s">
        <v>49</v>
      </c>
      <c r="W43" s="893">
        <f t="shared" si="25"/>
        <v>0</v>
      </c>
      <c r="X43" s="893">
        <f t="shared" si="25"/>
        <v>0</v>
      </c>
      <c r="Y43" s="894" t="e">
        <f t="shared" si="26"/>
        <v>#DIV/0!</v>
      </c>
      <c r="Z43" s="894">
        <f t="shared" si="27"/>
        <v>0</v>
      </c>
      <c r="AA43" s="894">
        <f t="shared" si="27"/>
        <v>0</v>
      </c>
      <c r="AB43" s="901"/>
      <c r="AC43" s="895">
        <f t="shared" si="28"/>
        <v>0</v>
      </c>
      <c r="AD43" s="895">
        <f t="shared" si="28"/>
        <v>0</v>
      </c>
      <c r="AE43" s="896" t="e">
        <f t="shared" si="29"/>
        <v>#DIV/0!</v>
      </c>
      <c r="AF43" s="902"/>
      <c r="AG43" s="902"/>
      <c r="AH43" s="902"/>
      <c r="AI43" s="902"/>
      <c r="AJ43" s="902"/>
      <c r="AK43" s="902"/>
      <c r="AL43" s="902"/>
      <c r="AM43" s="902"/>
      <c r="AN43" s="902"/>
      <c r="AO43" s="902"/>
      <c r="AP43" s="902"/>
      <c r="AQ43" s="902"/>
      <c r="AR43" s="902"/>
      <c r="AS43" s="902"/>
      <c r="AT43" s="901"/>
      <c r="AU43" s="901"/>
      <c r="AV43" s="901"/>
      <c r="AW43" s="901"/>
      <c r="AX43" s="901"/>
      <c r="AY43" s="901"/>
      <c r="AZ43" s="901"/>
      <c r="BA43" s="901"/>
      <c r="BB43" s="901"/>
      <c r="BC43" s="901"/>
      <c r="BD43" s="895">
        <f t="shared" si="30"/>
        <v>0</v>
      </c>
      <c r="BE43" s="895">
        <f t="shared" si="31"/>
        <v>0</v>
      </c>
    </row>
    <row r="44" spans="1:57" ht="13.5" customHeight="1" x14ac:dyDescent="0.2">
      <c r="A44" s="840">
        <v>33</v>
      </c>
      <c r="B44" s="878">
        <v>1</v>
      </c>
      <c r="C44" s="879"/>
      <c r="D44" s="1454"/>
      <c r="E44" s="903" t="s">
        <v>279</v>
      </c>
      <c r="F44" s="905"/>
      <c r="G44" s="904"/>
      <c r="H44" s="883" t="e">
        <f t="shared" si="17"/>
        <v>#DIV/0!</v>
      </c>
      <c r="I44" s="910"/>
      <c r="J44" s="885">
        <f t="shared" si="18"/>
        <v>0</v>
      </c>
      <c r="K44" s="886">
        <f t="shared" si="19"/>
        <v>0</v>
      </c>
      <c r="L44" s="887">
        <f t="shared" si="20"/>
        <v>7960</v>
      </c>
      <c r="M44" s="887">
        <f t="shared" si="21"/>
        <v>0</v>
      </c>
      <c r="N44" s="887">
        <f t="shared" si="22"/>
        <v>0</v>
      </c>
      <c r="O44" s="887">
        <f t="shared" si="23"/>
        <v>0</v>
      </c>
      <c r="P44" s="888">
        <f t="shared" si="24"/>
        <v>0</v>
      </c>
      <c r="Q44" s="888">
        <f t="shared" si="9"/>
        <v>0</v>
      </c>
      <c r="R44" s="906"/>
      <c r="S44" s="1005"/>
      <c r="T44" s="831">
        <v>33</v>
      </c>
      <c r="U44" s="1452"/>
      <c r="V44" s="900" t="s">
        <v>50</v>
      </c>
      <c r="W44" s="893">
        <f t="shared" si="25"/>
        <v>0</v>
      </c>
      <c r="X44" s="893">
        <f t="shared" si="25"/>
        <v>0</v>
      </c>
      <c r="Y44" s="894" t="e">
        <f t="shared" si="26"/>
        <v>#DIV/0!</v>
      </c>
      <c r="Z44" s="894">
        <f t="shared" si="27"/>
        <v>0</v>
      </c>
      <c r="AA44" s="894">
        <f t="shared" si="27"/>
        <v>0</v>
      </c>
      <c r="AB44" s="901"/>
      <c r="AC44" s="895">
        <f t="shared" si="28"/>
        <v>0</v>
      </c>
      <c r="AD44" s="895">
        <f t="shared" si="28"/>
        <v>0</v>
      </c>
      <c r="AE44" s="896" t="e">
        <f t="shared" si="29"/>
        <v>#DIV/0!</v>
      </c>
      <c r="AF44" s="902"/>
      <c r="AG44" s="902"/>
      <c r="AH44" s="902"/>
      <c r="AI44" s="902"/>
      <c r="AJ44" s="902"/>
      <c r="AK44" s="902"/>
      <c r="AL44" s="902"/>
      <c r="AM44" s="902"/>
      <c r="AN44" s="902"/>
      <c r="AO44" s="902"/>
      <c r="AP44" s="902"/>
      <c r="AQ44" s="902"/>
      <c r="AR44" s="902"/>
      <c r="AS44" s="902"/>
      <c r="AT44" s="901"/>
      <c r="AU44" s="901"/>
      <c r="AV44" s="901"/>
      <c r="AW44" s="901"/>
      <c r="AX44" s="901"/>
      <c r="AY44" s="901"/>
      <c r="AZ44" s="901"/>
      <c r="BA44" s="901"/>
      <c r="BB44" s="901"/>
      <c r="BC44" s="901"/>
      <c r="BD44" s="895">
        <f t="shared" si="30"/>
        <v>0</v>
      </c>
      <c r="BE44" s="895">
        <f t="shared" si="31"/>
        <v>0</v>
      </c>
    </row>
    <row r="45" spans="1:57" ht="10.5" customHeight="1" x14ac:dyDescent="0.2">
      <c r="A45" s="840">
        <v>34</v>
      </c>
      <c r="B45" s="878">
        <v>0.33</v>
      </c>
      <c r="C45" s="879"/>
      <c r="D45" s="1454" t="s">
        <v>71</v>
      </c>
      <c r="E45" s="903" t="s">
        <v>278</v>
      </c>
      <c r="F45" s="905"/>
      <c r="G45" s="904"/>
      <c r="H45" s="883" t="e">
        <f t="shared" si="17"/>
        <v>#DIV/0!</v>
      </c>
      <c r="I45" s="910"/>
      <c r="J45" s="885">
        <f t="shared" si="18"/>
        <v>0</v>
      </c>
      <c r="K45" s="886">
        <f t="shared" si="19"/>
        <v>0</v>
      </c>
      <c r="L45" s="887">
        <f t="shared" si="20"/>
        <v>2626.8</v>
      </c>
      <c r="M45" s="887">
        <f t="shared" si="21"/>
        <v>0</v>
      </c>
      <c r="N45" s="887">
        <f t="shared" si="22"/>
        <v>0</v>
      </c>
      <c r="O45" s="887">
        <f t="shared" si="23"/>
        <v>0</v>
      </c>
      <c r="P45" s="888">
        <f t="shared" si="24"/>
        <v>0</v>
      </c>
      <c r="Q45" s="888">
        <f t="shared" si="9"/>
        <v>0</v>
      </c>
      <c r="R45" s="906"/>
      <c r="S45" s="1005"/>
      <c r="T45" s="831">
        <v>34</v>
      </c>
      <c r="U45" s="1452" t="s">
        <v>71</v>
      </c>
      <c r="V45" s="900" t="s">
        <v>49</v>
      </c>
      <c r="W45" s="893">
        <f t="shared" si="25"/>
        <v>0</v>
      </c>
      <c r="X45" s="893">
        <f t="shared" si="25"/>
        <v>0</v>
      </c>
      <c r="Y45" s="894" t="e">
        <f t="shared" si="26"/>
        <v>#DIV/0!</v>
      </c>
      <c r="Z45" s="894">
        <f t="shared" si="27"/>
        <v>0</v>
      </c>
      <c r="AA45" s="894">
        <f t="shared" si="27"/>
        <v>0</v>
      </c>
      <c r="AB45" s="901"/>
      <c r="AC45" s="895">
        <f t="shared" si="28"/>
        <v>0</v>
      </c>
      <c r="AD45" s="895">
        <f t="shared" si="28"/>
        <v>0</v>
      </c>
      <c r="AE45" s="896" t="e">
        <f t="shared" si="29"/>
        <v>#DIV/0!</v>
      </c>
      <c r="AF45" s="902"/>
      <c r="AG45" s="902"/>
      <c r="AH45" s="902"/>
      <c r="AI45" s="902"/>
      <c r="AJ45" s="902"/>
      <c r="AK45" s="902"/>
      <c r="AL45" s="902"/>
      <c r="AM45" s="902"/>
      <c r="AN45" s="902"/>
      <c r="AO45" s="902"/>
      <c r="AP45" s="902"/>
      <c r="AQ45" s="902"/>
      <c r="AR45" s="902"/>
      <c r="AS45" s="902"/>
      <c r="AT45" s="902"/>
      <c r="AU45" s="901"/>
      <c r="AV45" s="902"/>
      <c r="AW45" s="901"/>
      <c r="AX45" s="902"/>
      <c r="AY45" s="901"/>
      <c r="AZ45" s="902"/>
      <c r="BA45" s="901"/>
      <c r="BB45" s="902"/>
      <c r="BC45" s="901"/>
      <c r="BD45" s="895">
        <f t="shared" si="30"/>
        <v>0</v>
      </c>
      <c r="BE45" s="895">
        <f t="shared" si="31"/>
        <v>0</v>
      </c>
    </row>
    <row r="46" spans="1:57" ht="10.5" customHeight="1" x14ac:dyDescent="0.2">
      <c r="A46" s="840">
        <v>35</v>
      </c>
      <c r="B46" s="878">
        <v>0.33</v>
      </c>
      <c r="C46" s="879"/>
      <c r="D46" s="1454"/>
      <c r="E46" s="903" t="s">
        <v>279</v>
      </c>
      <c r="F46" s="905"/>
      <c r="G46" s="904"/>
      <c r="H46" s="883" t="e">
        <f t="shared" si="17"/>
        <v>#DIV/0!</v>
      </c>
      <c r="I46" s="910"/>
      <c r="J46" s="885">
        <f t="shared" si="18"/>
        <v>0</v>
      </c>
      <c r="K46" s="886">
        <f t="shared" si="19"/>
        <v>0</v>
      </c>
      <c r="L46" s="887">
        <f t="shared" si="20"/>
        <v>2626.8</v>
      </c>
      <c r="M46" s="887">
        <f t="shared" si="21"/>
        <v>0</v>
      </c>
      <c r="N46" s="887">
        <f t="shared" si="22"/>
        <v>0</v>
      </c>
      <c r="O46" s="887">
        <f t="shared" si="23"/>
        <v>0</v>
      </c>
      <c r="P46" s="888">
        <f t="shared" si="24"/>
        <v>0</v>
      </c>
      <c r="Q46" s="888">
        <f t="shared" si="9"/>
        <v>0</v>
      </c>
      <c r="R46" s="906"/>
      <c r="S46" s="1005"/>
      <c r="T46" s="831">
        <v>35</v>
      </c>
      <c r="U46" s="1452"/>
      <c r="V46" s="900" t="s">
        <v>50</v>
      </c>
      <c r="W46" s="893">
        <f t="shared" si="25"/>
        <v>0</v>
      </c>
      <c r="X46" s="893">
        <f t="shared" si="25"/>
        <v>0</v>
      </c>
      <c r="Y46" s="894" t="e">
        <f t="shared" si="26"/>
        <v>#DIV/0!</v>
      </c>
      <c r="Z46" s="894">
        <f t="shared" si="27"/>
        <v>0</v>
      </c>
      <c r="AA46" s="894">
        <f t="shared" si="27"/>
        <v>0</v>
      </c>
      <c r="AB46" s="901"/>
      <c r="AC46" s="895">
        <f t="shared" si="28"/>
        <v>0</v>
      </c>
      <c r="AD46" s="895">
        <f t="shared" si="28"/>
        <v>0</v>
      </c>
      <c r="AE46" s="896" t="e">
        <f t="shared" si="29"/>
        <v>#DIV/0!</v>
      </c>
      <c r="AF46" s="902"/>
      <c r="AG46" s="902"/>
      <c r="AH46" s="902"/>
      <c r="AI46" s="902"/>
      <c r="AJ46" s="902"/>
      <c r="AK46" s="902"/>
      <c r="AL46" s="902"/>
      <c r="AM46" s="902"/>
      <c r="AN46" s="902"/>
      <c r="AO46" s="902"/>
      <c r="AP46" s="902"/>
      <c r="AQ46" s="902"/>
      <c r="AR46" s="902"/>
      <c r="AS46" s="902"/>
      <c r="AT46" s="901"/>
      <c r="AU46" s="901"/>
      <c r="AV46" s="901"/>
      <c r="AW46" s="901"/>
      <c r="AX46" s="901"/>
      <c r="AY46" s="901"/>
      <c r="AZ46" s="901"/>
      <c r="BA46" s="901"/>
      <c r="BB46" s="901"/>
      <c r="BC46" s="901"/>
      <c r="BD46" s="895">
        <f t="shared" si="30"/>
        <v>0</v>
      </c>
      <c r="BE46" s="895">
        <f t="shared" si="31"/>
        <v>0</v>
      </c>
    </row>
    <row r="47" spans="1:57" ht="14.25" customHeight="1" x14ac:dyDescent="0.2">
      <c r="A47" s="840">
        <v>36</v>
      </c>
      <c r="B47" s="878">
        <v>0.46</v>
      </c>
      <c r="C47" s="879"/>
      <c r="D47" s="1454" t="s">
        <v>281</v>
      </c>
      <c r="E47" s="903" t="s">
        <v>278</v>
      </c>
      <c r="F47" s="940">
        <v>8</v>
      </c>
      <c r="G47" s="941">
        <v>8</v>
      </c>
      <c r="H47" s="883">
        <f t="shared" si="17"/>
        <v>100</v>
      </c>
      <c r="I47" s="910">
        <v>40</v>
      </c>
      <c r="J47" s="885">
        <f t="shared" si="18"/>
        <v>320</v>
      </c>
      <c r="K47" s="886">
        <f t="shared" si="19"/>
        <v>147.20000000000002</v>
      </c>
      <c r="L47" s="887">
        <f t="shared" si="20"/>
        <v>3661.6000000000004</v>
      </c>
      <c r="M47" s="887">
        <f t="shared" si="21"/>
        <v>1171712</v>
      </c>
      <c r="N47" s="887">
        <f t="shared" si="22"/>
        <v>0</v>
      </c>
      <c r="O47" s="887">
        <f t="shared" si="23"/>
        <v>0</v>
      </c>
      <c r="P47" s="888">
        <f t="shared" si="24"/>
        <v>147.20000000000002</v>
      </c>
      <c r="Q47" s="888">
        <f t="shared" si="9"/>
        <v>1171712</v>
      </c>
      <c r="R47" s="906"/>
      <c r="S47" s="1005"/>
      <c r="T47" s="831">
        <v>36</v>
      </c>
      <c r="U47" s="1452" t="s">
        <v>72</v>
      </c>
      <c r="V47" s="900" t="s">
        <v>49</v>
      </c>
      <c r="W47" s="893">
        <f t="shared" si="25"/>
        <v>8</v>
      </c>
      <c r="X47" s="893">
        <f t="shared" si="25"/>
        <v>8</v>
      </c>
      <c r="Y47" s="894">
        <f t="shared" si="26"/>
        <v>100</v>
      </c>
      <c r="Z47" s="894">
        <f t="shared" si="27"/>
        <v>40</v>
      </c>
      <c r="AA47" s="894">
        <f t="shared" si="27"/>
        <v>320</v>
      </c>
      <c r="AB47" s="901"/>
      <c r="AC47" s="895">
        <f t="shared" si="28"/>
        <v>0</v>
      </c>
      <c r="AD47" s="895">
        <f t="shared" si="28"/>
        <v>0</v>
      </c>
      <c r="AE47" s="896" t="e">
        <f t="shared" si="29"/>
        <v>#DIV/0!</v>
      </c>
      <c r="AF47" s="902"/>
      <c r="AG47" s="902"/>
      <c r="AH47" s="902"/>
      <c r="AI47" s="902"/>
      <c r="AJ47" s="902"/>
      <c r="AK47" s="902"/>
      <c r="AL47" s="902"/>
      <c r="AM47" s="902"/>
      <c r="AN47" s="902"/>
      <c r="AO47" s="902"/>
      <c r="AP47" s="902"/>
      <c r="AQ47" s="902"/>
      <c r="AR47" s="902"/>
      <c r="AS47" s="902"/>
      <c r="AT47" s="902"/>
      <c r="AU47" s="901"/>
      <c r="AV47" s="902"/>
      <c r="AW47" s="901"/>
      <c r="AX47" s="902"/>
      <c r="AY47" s="901"/>
      <c r="AZ47" s="902"/>
      <c r="BA47" s="901"/>
      <c r="BB47" s="902"/>
      <c r="BC47" s="901"/>
      <c r="BD47" s="895">
        <f t="shared" si="30"/>
        <v>0</v>
      </c>
      <c r="BE47" s="895">
        <f t="shared" si="31"/>
        <v>0</v>
      </c>
    </row>
    <row r="48" spans="1:57" ht="15" customHeight="1" x14ac:dyDescent="0.2">
      <c r="A48" s="840">
        <v>37</v>
      </c>
      <c r="B48" s="878">
        <v>0.46</v>
      </c>
      <c r="C48" s="879">
        <v>1</v>
      </c>
      <c r="D48" s="1454"/>
      <c r="E48" s="903" t="s">
        <v>279</v>
      </c>
      <c r="F48" s="940">
        <v>2</v>
      </c>
      <c r="G48" s="941">
        <v>2</v>
      </c>
      <c r="H48" s="883">
        <f t="shared" si="17"/>
        <v>100</v>
      </c>
      <c r="I48" s="910">
        <v>5</v>
      </c>
      <c r="J48" s="885">
        <f t="shared" si="18"/>
        <v>10</v>
      </c>
      <c r="K48" s="886">
        <f t="shared" si="19"/>
        <v>4.6000000000000005</v>
      </c>
      <c r="L48" s="887">
        <f t="shared" si="20"/>
        <v>3661.6000000000004</v>
      </c>
      <c r="M48" s="887">
        <f t="shared" si="21"/>
        <v>36616</v>
      </c>
      <c r="N48" s="887">
        <f t="shared" si="22"/>
        <v>10</v>
      </c>
      <c r="O48" s="887">
        <f t="shared" si="23"/>
        <v>79600</v>
      </c>
      <c r="P48" s="888">
        <f t="shared" si="24"/>
        <v>14.600000000000001</v>
      </c>
      <c r="Q48" s="888">
        <f t="shared" si="9"/>
        <v>116216</v>
      </c>
      <c r="R48" s="1005"/>
      <c r="S48" s="1005"/>
      <c r="T48" s="831">
        <v>37</v>
      </c>
      <c r="U48" s="1452"/>
      <c r="V48" s="900" t="s">
        <v>50</v>
      </c>
      <c r="W48" s="893">
        <f t="shared" si="25"/>
        <v>2</v>
      </c>
      <c r="X48" s="893">
        <f t="shared" si="25"/>
        <v>2</v>
      </c>
      <c r="Y48" s="894">
        <f t="shared" si="26"/>
        <v>100</v>
      </c>
      <c r="Z48" s="894">
        <f t="shared" si="27"/>
        <v>5</v>
      </c>
      <c r="AA48" s="894">
        <f t="shared" si="27"/>
        <v>10</v>
      </c>
      <c r="AB48" s="901"/>
      <c r="AC48" s="895">
        <f t="shared" si="28"/>
        <v>0</v>
      </c>
      <c r="AD48" s="895">
        <f t="shared" si="28"/>
        <v>0</v>
      </c>
      <c r="AE48" s="896" t="e">
        <f t="shared" si="29"/>
        <v>#DIV/0!</v>
      </c>
      <c r="AF48" s="902"/>
      <c r="AG48" s="902"/>
      <c r="AH48" s="902"/>
      <c r="AI48" s="902"/>
      <c r="AJ48" s="902"/>
      <c r="AK48" s="902"/>
      <c r="AL48" s="902"/>
      <c r="AM48" s="902"/>
      <c r="AN48" s="902"/>
      <c r="AO48" s="902"/>
      <c r="AP48" s="902"/>
      <c r="AQ48" s="902"/>
      <c r="AR48" s="902"/>
      <c r="AS48" s="902"/>
      <c r="AT48" s="901"/>
      <c r="AU48" s="901"/>
      <c r="AV48" s="901"/>
      <c r="AW48" s="901"/>
      <c r="AX48" s="901"/>
      <c r="AY48" s="901"/>
      <c r="AZ48" s="901"/>
      <c r="BA48" s="901"/>
      <c r="BB48" s="901"/>
      <c r="BC48" s="901"/>
      <c r="BD48" s="895">
        <f t="shared" si="30"/>
        <v>0</v>
      </c>
      <c r="BE48" s="895">
        <f t="shared" si="31"/>
        <v>0</v>
      </c>
    </row>
    <row r="49" spans="1:57" ht="11.25" customHeight="1" x14ac:dyDescent="0.2">
      <c r="A49" s="840">
        <v>38</v>
      </c>
      <c r="B49" s="878">
        <v>4</v>
      </c>
      <c r="C49" s="879"/>
      <c r="D49" s="1454" t="s">
        <v>73</v>
      </c>
      <c r="E49" s="903" t="s">
        <v>278</v>
      </c>
      <c r="F49" s="905"/>
      <c r="G49" s="904"/>
      <c r="H49" s="883" t="e">
        <f t="shared" si="17"/>
        <v>#DIV/0!</v>
      </c>
      <c r="I49" s="910"/>
      <c r="J49" s="885">
        <f t="shared" si="18"/>
        <v>0</v>
      </c>
      <c r="K49" s="886">
        <f t="shared" si="19"/>
        <v>0</v>
      </c>
      <c r="L49" s="887">
        <f t="shared" si="20"/>
        <v>31840</v>
      </c>
      <c r="M49" s="887">
        <f t="shared" si="21"/>
        <v>0</v>
      </c>
      <c r="N49" s="887">
        <f t="shared" si="22"/>
        <v>0</v>
      </c>
      <c r="O49" s="887">
        <f t="shared" si="23"/>
        <v>0</v>
      </c>
      <c r="P49" s="888">
        <f t="shared" si="24"/>
        <v>0</v>
      </c>
      <c r="Q49" s="888">
        <f t="shared" si="9"/>
        <v>0</v>
      </c>
      <c r="R49" s="906"/>
      <c r="S49" s="1005"/>
      <c r="T49" s="831">
        <v>38</v>
      </c>
      <c r="U49" s="1452" t="s">
        <v>73</v>
      </c>
      <c r="V49" s="900" t="s">
        <v>49</v>
      </c>
      <c r="W49" s="893">
        <f t="shared" si="25"/>
        <v>0</v>
      </c>
      <c r="X49" s="893">
        <f t="shared" si="25"/>
        <v>0</v>
      </c>
      <c r="Y49" s="894" t="e">
        <f t="shared" si="26"/>
        <v>#DIV/0!</v>
      </c>
      <c r="Z49" s="894">
        <f t="shared" si="27"/>
        <v>0</v>
      </c>
      <c r="AA49" s="894">
        <f t="shared" si="27"/>
        <v>0</v>
      </c>
      <c r="AB49" s="901"/>
      <c r="AC49" s="895">
        <f t="shared" si="28"/>
        <v>0</v>
      </c>
      <c r="AD49" s="895">
        <f t="shared" si="28"/>
        <v>0</v>
      </c>
      <c r="AE49" s="896" t="e">
        <f t="shared" si="29"/>
        <v>#DIV/0!</v>
      </c>
      <c r="AF49" s="902"/>
      <c r="AG49" s="902"/>
      <c r="AH49" s="902"/>
      <c r="AI49" s="902"/>
      <c r="AJ49" s="902"/>
      <c r="AK49" s="902"/>
      <c r="AL49" s="902"/>
      <c r="AM49" s="902"/>
      <c r="AN49" s="902"/>
      <c r="AO49" s="902"/>
      <c r="AP49" s="902"/>
      <c r="AQ49" s="902"/>
      <c r="AR49" s="902"/>
      <c r="AS49" s="902"/>
      <c r="AT49" s="902"/>
      <c r="AU49" s="901"/>
      <c r="AV49" s="902"/>
      <c r="AW49" s="901"/>
      <c r="AX49" s="902"/>
      <c r="AY49" s="901"/>
      <c r="AZ49" s="902"/>
      <c r="BA49" s="901"/>
      <c r="BB49" s="902"/>
      <c r="BC49" s="901"/>
      <c r="BD49" s="895">
        <f t="shared" si="30"/>
        <v>0</v>
      </c>
      <c r="BE49" s="895">
        <f t="shared" si="31"/>
        <v>0</v>
      </c>
    </row>
    <row r="50" spans="1:57" ht="12.75" customHeight="1" x14ac:dyDescent="0.2">
      <c r="A50" s="840">
        <v>39</v>
      </c>
      <c r="B50" s="878">
        <v>4</v>
      </c>
      <c r="C50" s="879"/>
      <c r="D50" s="1454"/>
      <c r="E50" s="903" t="s">
        <v>279</v>
      </c>
      <c r="F50" s="905"/>
      <c r="G50" s="904"/>
      <c r="H50" s="883" t="e">
        <f t="shared" si="17"/>
        <v>#DIV/0!</v>
      </c>
      <c r="I50" s="910"/>
      <c r="J50" s="885">
        <f t="shared" si="18"/>
        <v>0</v>
      </c>
      <c r="K50" s="886">
        <f t="shared" si="19"/>
        <v>0</v>
      </c>
      <c r="L50" s="887">
        <f t="shared" si="20"/>
        <v>31840</v>
      </c>
      <c r="M50" s="887">
        <f t="shared" si="21"/>
        <v>0</v>
      </c>
      <c r="N50" s="887">
        <f t="shared" si="22"/>
        <v>0</v>
      </c>
      <c r="O50" s="887">
        <f t="shared" si="23"/>
        <v>0</v>
      </c>
      <c r="P50" s="888">
        <f t="shared" si="24"/>
        <v>0</v>
      </c>
      <c r="Q50" s="888">
        <f t="shared" si="9"/>
        <v>0</v>
      </c>
      <c r="R50" s="906"/>
      <c r="S50" s="1005"/>
      <c r="T50" s="831">
        <v>39</v>
      </c>
      <c r="U50" s="1452"/>
      <c r="V50" s="900" t="s">
        <v>50</v>
      </c>
      <c r="W50" s="893">
        <f t="shared" si="25"/>
        <v>0</v>
      </c>
      <c r="X50" s="893">
        <f t="shared" si="25"/>
        <v>0</v>
      </c>
      <c r="Y50" s="894" t="e">
        <f t="shared" si="26"/>
        <v>#DIV/0!</v>
      </c>
      <c r="Z50" s="894">
        <f t="shared" si="27"/>
        <v>0</v>
      </c>
      <c r="AA50" s="894">
        <f t="shared" si="27"/>
        <v>0</v>
      </c>
      <c r="AB50" s="901"/>
      <c r="AC50" s="895">
        <f t="shared" si="28"/>
        <v>0</v>
      </c>
      <c r="AD50" s="895">
        <f t="shared" si="28"/>
        <v>0</v>
      </c>
      <c r="AE50" s="896" t="e">
        <f t="shared" si="29"/>
        <v>#DIV/0!</v>
      </c>
      <c r="AF50" s="902"/>
      <c r="AG50" s="902"/>
      <c r="AH50" s="902"/>
      <c r="AI50" s="902"/>
      <c r="AJ50" s="902"/>
      <c r="AK50" s="902"/>
      <c r="AL50" s="902"/>
      <c r="AM50" s="902"/>
      <c r="AN50" s="902"/>
      <c r="AO50" s="902"/>
      <c r="AP50" s="902"/>
      <c r="AQ50" s="902"/>
      <c r="AR50" s="902"/>
      <c r="AS50" s="902"/>
      <c r="AT50" s="901"/>
      <c r="AU50" s="901"/>
      <c r="AV50" s="901"/>
      <c r="AW50" s="901"/>
      <c r="AX50" s="901"/>
      <c r="AY50" s="901"/>
      <c r="AZ50" s="901"/>
      <c r="BA50" s="901"/>
      <c r="BB50" s="901"/>
      <c r="BC50" s="901"/>
      <c r="BD50" s="895">
        <f t="shared" si="30"/>
        <v>0</v>
      </c>
      <c r="BE50" s="895">
        <f t="shared" si="31"/>
        <v>0</v>
      </c>
    </row>
    <row r="51" spans="1:57" ht="12" customHeight="1" x14ac:dyDescent="0.2">
      <c r="A51" s="840">
        <v>40</v>
      </c>
      <c r="B51" s="878">
        <v>0.46</v>
      </c>
      <c r="C51" s="879"/>
      <c r="D51" s="1449" t="s">
        <v>282</v>
      </c>
      <c r="E51" s="903" t="s">
        <v>278</v>
      </c>
      <c r="F51" s="940">
        <v>2</v>
      </c>
      <c r="G51" s="941">
        <v>2</v>
      </c>
      <c r="H51" s="883">
        <f t="shared" si="17"/>
        <v>100</v>
      </c>
      <c r="I51" s="910">
        <v>40</v>
      </c>
      <c r="J51" s="885">
        <f t="shared" si="18"/>
        <v>80</v>
      </c>
      <c r="K51" s="886">
        <f t="shared" si="19"/>
        <v>36.800000000000004</v>
      </c>
      <c r="L51" s="887">
        <f t="shared" si="20"/>
        <v>3661.6000000000004</v>
      </c>
      <c r="M51" s="887">
        <f t="shared" si="21"/>
        <v>292928</v>
      </c>
      <c r="N51" s="887">
        <f t="shared" si="22"/>
        <v>0</v>
      </c>
      <c r="O51" s="887">
        <f t="shared" si="23"/>
        <v>0</v>
      </c>
      <c r="P51" s="888">
        <f t="shared" si="24"/>
        <v>36.800000000000004</v>
      </c>
      <c r="Q51" s="888">
        <f t="shared" si="9"/>
        <v>292928</v>
      </c>
      <c r="R51" s="906"/>
      <c r="S51" s="1005"/>
      <c r="T51" s="831">
        <v>40</v>
      </c>
      <c r="U51" s="1450" t="s">
        <v>74</v>
      </c>
      <c r="V51" s="900" t="s">
        <v>49</v>
      </c>
      <c r="W51" s="893">
        <f t="shared" si="25"/>
        <v>2</v>
      </c>
      <c r="X51" s="893">
        <f t="shared" si="25"/>
        <v>2</v>
      </c>
      <c r="Y51" s="894">
        <f t="shared" si="26"/>
        <v>100</v>
      </c>
      <c r="Z51" s="894">
        <f t="shared" si="27"/>
        <v>40</v>
      </c>
      <c r="AA51" s="894">
        <f t="shared" si="27"/>
        <v>80</v>
      </c>
      <c r="AB51" s="901"/>
      <c r="AC51" s="895">
        <f t="shared" si="28"/>
        <v>0</v>
      </c>
      <c r="AD51" s="895">
        <f t="shared" si="28"/>
        <v>0</v>
      </c>
      <c r="AE51" s="896" t="e">
        <f t="shared" si="29"/>
        <v>#DIV/0!</v>
      </c>
      <c r="AF51" s="902"/>
      <c r="AG51" s="902"/>
      <c r="AH51" s="902"/>
      <c r="AI51" s="902"/>
      <c r="AJ51" s="902"/>
      <c r="AK51" s="902"/>
      <c r="AL51" s="902"/>
      <c r="AM51" s="902"/>
      <c r="AN51" s="902"/>
      <c r="AO51" s="902"/>
      <c r="AP51" s="902"/>
      <c r="AQ51" s="902"/>
      <c r="AR51" s="902"/>
      <c r="AS51" s="902"/>
      <c r="AT51" s="902"/>
      <c r="AU51" s="901"/>
      <c r="AV51" s="902"/>
      <c r="AW51" s="901"/>
      <c r="AX51" s="902"/>
      <c r="AY51" s="901"/>
      <c r="AZ51" s="902"/>
      <c r="BA51" s="902"/>
      <c r="BB51" s="902"/>
      <c r="BC51" s="902"/>
      <c r="BD51" s="895">
        <f t="shared" si="30"/>
        <v>0</v>
      </c>
      <c r="BE51" s="895">
        <f t="shared" si="31"/>
        <v>0</v>
      </c>
    </row>
    <row r="52" spans="1:57" ht="12" customHeight="1" x14ac:dyDescent="0.2">
      <c r="A52" s="840">
        <v>41</v>
      </c>
      <c r="B52" s="878">
        <v>0.46</v>
      </c>
      <c r="C52" s="879">
        <v>1</v>
      </c>
      <c r="D52" s="1449"/>
      <c r="E52" s="903" t="s">
        <v>279</v>
      </c>
      <c r="F52" s="940"/>
      <c r="G52" s="941"/>
      <c r="H52" s="883" t="e">
        <f t="shared" si="17"/>
        <v>#DIV/0!</v>
      </c>
      <c r="I52" s="910">
        <v>5</v>
      </c>
      <c r="J52" s="885">
        <f t="shared" si="18"/>
        <v>0</v>
      </c>
      <c r="K52" s="886">
        <f t="shared" si="19"/>
        <v>0</v>
      </c>
      <c r="L52" s="887">
        <f t="shared" si="20"/>
        <v>3661.6000000000004</v>
      </c>
      <c r="M52" s="887">
        <f t="shared" si="21"/>
        <v>0</v>
      </c>
      <c r="N52" s="887">
        <f t="shared" si="22"/>
        <v>0</v>
      </c>
      <c r="O52" s="887">
        <f t="shared" si="23"/>
        <v>0</v>
      </c>
      <c r="P52" s="888">
        <f t="shared" si="24"/>
        <v>0</v>
      </c>
      <c r="Q52" s="888">
        <f t="shared" si="9"/>
        <v>0</v>
      </c>
      <c r="R52" s="906"/>
      <c r="S52" s="1005"/>
      <c r="T52" s="831">
        <v>41</v>
      </c>
      <c r="U52" s="1450"/>
      <c r="V52" s="900" t="s">
        <v>50</v>
      </c>
      <c r="W52" s="893">
        <f t="shared" si="25"/>
        <v>0</v>
      </c>
      <c r="X52" s="893">
        <f t="shared" si="25"/>
        <v>0</v>
      </c>
      <c r="Y52" s="894" t="e">
        <f t="shared" si="26"/>
        <v>#DIV/0!</v>
      </c>
      <c r="Z52" s="894">
        <f t="shared" si="27"/>
        <v>5</v>
      </c>
      <c r="AA52" s="894">
        <f t="shared" si="27"/>
        <v>0</v>
      </c>
      <c r="AB52" s="901"/>
      <c r="AC52" s="895">
        <f t="shared" si="28"/>
        <v>0</v>
      </c>
      <c r="AD52" s="895">
        <f t="shared" si="28"/>
        <v>0</v>
      </c>
      <c r="AE52" s="896" t="e">
        <f t="shared" si="29"/>
        <v>#DIV/0!</v>
      </c>
      <c r="AF52" s="902"/>
      <c r="AG52" s="902"/>
      <c r="AH52" s="902"/>
      <c r="AI52" s="902"/>
      <c r="AJ52" s="902"/>
      <c r="AK52" s="902"/>
      <c r="AL52" s="902"/>
      <c r="AM52" s="902"/>
      <c r="AN52" s="902"/>
      <c r="AO52" s="902"/>
      <c r="AP52" s="902"/>
      <c r="AQ52" s="902"/>
      <c r="AR52" s="902"/>
      <c r="AS52" s="902"/>
      <c r="AT52" s="901"/>
      <c r="AU52" s="901"/>
      <c r="AV52" s="901"/>
      <c r="AW52" s="901"/>
      <c r="AX52" s="901"/>
      <c r="AY52" s="901"/>
      <c r="AZ52" s="901"/>
      <c r="BA52" s="901"/>
      <c r="BB52" s="901"/>
      <c r="BC52" s="901"/>
      <c r="BD52" s="895">
        <f t="shared" si="30"/>
        <v>0</v>
      </c>
      <c r="BE52" s="895">
        <f t="shared" si="31"/>
        <v>0</v>
      </c>
    </row>
    <row r="53" spans="1:57" ht="12" customHeight="1" x14ac:dyDescent="0.2">
      <c r="A53" s="840">
        <v>42</v>
      </c>
      <c r="B53" s="878">
        <v>0.5</v>
      </c>
      <c r="C53" s="879"/>
      <c r="D53" s="1454" t="s">
        <v>75</v>
      </c>
      <c r="E53" s="903" t="s">
        <v>278</v>
      </c>
      <c r="F53" s="905"/>
      <c r="G53" s="904"/>
      <c r="H53" s="883" t="e">
        <f t="shared" si="17"/>
        <v>#DIV/0!</v>
      </c>
      <c r="I53" s="910"/>
      <c r="J53" s="885">
        <f t="shared" si="18"/>
        <v>0</v>
      </c>
      <c r="K53" s="886">
        <f t="shared" si="19"/>
        <v>0</v>
      </c>
      <c r="L53" s="887">
        <f t="shared" si="20"/>
        <v>3980</v>
      </c>
      <c r="M53" s="887">
        <f t="shared" si="21"/>
        <v>0</v>
      </c>
      <c r="N53" s="887">
        <f t="shared" si="22"/>
        <v>0</v>
      </c>
      <c r="O53" s="887">
        <f t="shared" si="23"/>
        <v>0</v>
      </c>
      <c r="P53" s="888">
        <f t="shared" si="24"/>
        <v>0</v>
      </c>
      <c r="Q53" s="888">
        <f t="shared" si="9"/>
        <v>0</v>
      </c>
      <c r="R53" s="906"/>
      <c r="S53" s="1005"/>
      <c r="T53" s="831">
        <v>42</v>
      </c>
      <c r="U53" s="1452" t="s">
        <v>75</v>
      </c>
      <c r="V53" s="900" t="s">
        <v>49</v>
      </c>
      <c r="W53" s="893">
        <f t="shared" si="25"/>
        <v>0</v>
      </c>
      <c r="X53" s="893">
        <f t="shared" si="25"/>
        <v>0</v>
      </c>
      <c r="Y53" s="894" t="e">
        <f t="shared" si="26"/>
        <v>#DIV/0!</v>
      </c>
      <c r="Z53" s="894">
        <f t="shared" si="27"/>
        <v>0</v>
      </c>
      <c r="AA53" s="894">
        <f t="shared" si="27"/>
        <v>0</v>
      </c>
      <c r="AB53" s="901"/>
      <c r="AC53" s="895">
        <f t="shared" si="28"/>
        <v>0</v>
      </c>
      <c r="AD53" s="895">
        <f t="shared" si="28"/>
        <v>0</v>
      </c>
      <c r="AE53" s="896" t="e">
        <f t="shared" si="29"/>
        <v>#DIV/0!</v>
      </c>
      <c r="AF53" s="902"/>
      <c r="AG53" s="902"/>
      <c r="AH53" s="902"/>
      <c r="AI53" s="902"/>
      <c r="AJ53" s="902"/>
      <c r="AK53" s="902"/>
      <c r="AL53" s="902"/>
      <c r="AM53" s="902"/>
      <c r="AN53" s="902"/>
      <c r="AO53" s="902"/>
      <c r="AP53" s="902"/>
      <c r="AQ53" s="902"/>
      <c r="AR53" s="902"/>
      <c r="AS53" s="902"/>
      <c r="AT53" s="901"/>
      <c r="AU53" s="901"/>
      <c r="AV53" s="901"/>
      <c r="AW53" s="901"/>
      <c r="AX53" s="901"/>
      <c r="AY53" s="901"/>
      <c r="AZ53" s="901"/>
      <c r="BA53" s="901"/>
      <c r="BB53" s="901"/>
      <c r="BC53" s="901"/>
      <c r="BD53" s="895">
        <f t="shared" si="30"/>
        <v>0</v>
      </c>
      <c r="BE53" s="895">
        <f t="shared" si="31"/>
        <v>0</v>
      </c>
    </row>
    <row r="54" spans="1:57" ht="12" customHeight="1" x14ac:dyDescent="0.2">
      <c r="A54" s="840">
        <v>43</v>
      </c>
      <c r="B54" s="878">
        <v>0.5</v>
      </c>
      <c r="C54" s="879"/>
      <c r="D54" s="1454"/>
      <c r="E54" s="903" t="s">
        <v>279</v>
      </c>
      <c r="F54" s="905"/>
      <c r="G54" s="904"/>
      <c r="H54" s="883" t="e">
        <f t="shared" si="17"/>
        <v>#DIV/0!</v>
      </c>
      <c r="I54" s="910"/>
      <c r="J54" s="885">
        <f t="shared" si="18"/>
        <v>0</v>
      </c>
      <c r="K54" s="886">
        <f t="shared" si="19"/>
        <v>0</v>
      </c>
      <c r="L54" s="887">
        <f t="shared" si="20"/>
        <v>3980</v>
      </c>
      <c r="M54" s="887">
        <f t="shared" si="21"/>
        <v>0</v>
      </c>
      <c r="N54" s="887">
        <f t="shared" si="22"/>
        <v>0</v>
      </c>
      <c r="O54" s="887">
        <f t="shared" si="23"/>
        <v>0</v>
      </c>
      <c r="P54" s="888">
        <f t="shared" si="24"/>
        <v>0</v>
      </c>
      <c r="Q54" s="888">
        <f t="shared" si="9"/>
        <v>0</v>
      </c>
      <c r="R54" s="906"/>
      <c r="S54" s="1005"/>
      <c r="T54" s="831">
        <v>43</v>
      </c>
      <c r="U54" s="1452"/>
      <c r="V54" s="900" t="s">
        <v>50</v>
      </c>
      <c r="W54" s="893">
        <f t="shared" si="25"/>
        <v>0</v>
      </c>
      <c r="X54" s="893">
        <f t="shared" si="25"/>
        <v>0</v>
      </c>
      <c r="Y54" s="894" t="e">
        <f t="shared" si="26"/>
        <v>#DIV/0!</v>
      </c>
      <c r="Z54" s="894">
        <f t="shared" si="27"/>
        <v>0</v>
      </c>
      <c r="AA54" s="894">
        <f t="shared" si="27"/>
        <v>0</v>
      </c>
      <c r="AB54" s="901"/>
      <c r="AC54" s="895">
        <f t="shared" si="28"/>
        <v>0</v>
      </c>
      <c r="AD54" s="895">
        <f t="shared" si="28"/>
        <v>0</v>
      </c>
      <c r="AE54" s="896" t="e">
        <f t="shared" si="29"/>
        <v>#DIV/0!</v>
      </c>
      <c r="AF54" s="902"/>
      <c r="AG54" s="902"/>
      <c r="AH54" s="902"/>
      <c r="AI54" s="902"/>
      <c r="AJ54" s="902"/>
      <c r="AK54" s="902"/>
      <c r="AL54" s="902"/>
      <c r="AM54" s="902"/>
      <c r="AN54" s="902"/>
      <c r="AO54" s="902"/>
      <c r="AP54" s="902"/>
      <c r="AQ54" s="902"/>
      <c r="AR54" s="902"/>
      <c r="AS54" s="902"/>
      <c r="AT54" s="901"/>
      <c r="AU54" s="901"/>
      <c r="AV54" s="901"/>
      <c r="AW54" s="901"/>
      <c r="AX54" s="901"/>
      <c r="AY54" s="901"/>
      <c r="AZ54" s="901"/>
      <c r="BA54" s="901"/>
      <c r="BB54" s="901"/>
      <c r="BC54" s="901"/>
      <c r="BD54" s="895">
        <f t="shared" si="30"/>
        <v>0</v>
      </c>
      <c r="BE54" s="895">
        <f t="shared" si="31"/>
        <v>0</v>
      </c>
    </row>
    <row r="55" spans="1:57" ht="12" customHeight="1" x14ac:dyDescent="0.2">
      <c r="A55" s="840">
        <v>44</v>
      </c>
      <c r="B55" s="878">
        <v>1</v>
      </c>
      <c r="C55" s="909"/>
      <c r="D55" s="1449" t="s">
        <v>76</v>
      </c>
      <c r="E55" s="903" t="s">
        <v>278</v>
      </c>
      <c r="F55" s="942"/>
      <c r="G55" s="943"/>
      <c r="H55" s="883" t="e">
        <f t="shared" si="17"/>
        <v>#DIV/0!</v>
      </c>
      <c r="I55" s="899"/>
      <c r="J55" s="885">
        <f t="shared" si="18"/>
        <v>0</v>
      </c>
      <c r="K55" s="886">
        <f t="shared" si="19"/>
        <v>0</v>
      </c>
      <c r="L55" s="887">
        <f t="shared" si="20"/>
        <v>7960</v>
      </c>
      <c r="M55" s="887">
        <f t="shared" si="21"/>
        <v>0</v>
      </c>
      <c r="N55" s="887">
        <f t="shared" si="22"/>
        <v>0</v>
      </c>
      <c r="O55" s="887">
        <f t="shared" si="23"/>
        <v>0</v>
      </c>
      <c r="P55" s="888">
        <f t="shared" si="24"/>
        <v>0</v>
      </c>
      <c r="Q55" s="888">
        <f t="shared" si="9"/>
        <v>0</v>
      </c>
      <c r="R55" s="906"/>
      <c r="S55" s="1005"/>
      <c r="T55" s="831">
        <v>44</v>
      </c>
      <c r="U55" s="1450" t="s">
        <v>76</v>
      </c>
      <c r="V55" s="900" t="s">
        <v>49</v>
      </c>
      <c r="W55" s="893">
        <f t="shared" si="25"/>
        <v>0</v>
      </c>
      <c r="X55" s="893">
        <f t="shared" si="25"/>
        <v>0</v>
      </c>
      <c r="Y55" s="894" t="e">
        <f t="shared" si="26"/>
        <v>#DIV/0!</v>
      </c>
      <c r="Z55" s="894">
        <f t="shared" si="27"/>
        <v>0</v>
      </c>
      <c r="AA55" s="894">
        <f t="shared" si="27"/>
        <v>0</v>
      </c>
      <c r="AB55" s="901"/>
      <c r="AC55" s="895">
        <f t="shared" si="28"/>
        <v>0</v>
      </c>
      <c r="AD55" s="895">
        <f t="shared" si="28"/>
        <v>0</v>
      </c>
      <c r="AE55" s="896" t="e">
        <f t="shared" si="29"/>
        <v>#DIV/0!</v>
      </c>
      <c r="AF55" s="902"/>
      <c r="AG55" s="902"/>
      <c r="AH55" s="902"/>
      <c r="AI55" s="902"/>
      <c r="AJ55" s="902"/>
      <c r="AK55" s="902"/>
      <c r="AL55" s="902"/>
      <c r="AM55" s="902"/>
      <c r="AN55" s="902"/>
      <c r="AO55" s="902"/>
      <c r="AP55" s="902"/>
      <c r="AQ55" s="902"/>
      <c r="AR55" s="902"/>
      <c r="AS55" s="902"/>
      <c r="AT55" s="901"/>
      <c r="AU55" s="901"/>
      <c r="AV55" s="901"/>
      <c r="AW55" s="901"/>
      <c r="AX55" s="901"/>
      <c r="AY55" s="901"/>
      <c r="AZ55" s="901"/>
      <c r="BA55" s="901"/>
      <c r="BB55" s="901"/>
      <c r="BC55" s="901"/>
      <c r="BD55" s="895">
        <f t="shared" si="30"/>
        <v>0</v>
      </c>
      <c r="BE55" s="895">
        <f t="shared" si="31"/>
        <v>0</v>
      </c>
    </row>
    <row r="56" spans="1:57" ht="12" customHeight="1" x14ac:dyDescent="0.2">
      <c r="A56" s="840">
        <v>45</v>
      </c>
      <c r="B56" s="878">
        <v>1</v>
      </c>
      <c r="C56" s="909"/>
      <c r="D56" s="1449"/>
      <c r="E56" s="903" t="s">
        <v>279</v>
      </c>
      <c r="F56" s="942"/>
      <c r="G56" s="943"/>
      <c r="H56" s="883" t="e">
        <f t="shared" si="17"/>
        <v>#DIV/0!</v>
      </c>
      <c r="I56" s="899"/>
      <c r="J56" s="885">
        <f t="shared" si="18"/>
        <v>0</v>
      </c>
      <c r="K56" s="886">
        <f t="shared" si="19"/>
        <v>0</v>
      </c>
      <c r="L56" s="887">
        <f t="shared" si="20"/>
        <v>7960</v>
      </c>
      <c r="M56" s="887">
        <f t="shared" si="21"/>
        <v>0</v>
      </c>
      <c r="N56" s="887">
        <f t="shared" si="22"/>
        <v>0</v>
      </c>
      <c r="O56" s="887">
        <f t="shared" si="23"/>
        <v>0</v>
      </c>
      <c r="P56" s="888">
        <f t="shared" si="24"/>
        <v>0</v>
      </c>
      <c r="Q56" s="888">
        <f t="shared" si="9"/>
        <v>0</v>
      </c>
      <c r="R56" s="906"/>
      <c r="S56" s="1005"/>
      <c r="T56" s="831">
        <v>45</v>
      </c>
      <c r="U56" s="1450"/>
      <c r="V56" s="900" t="s">
        <v>50</v>
      </c>
      <c r="W56" s="893">
        <f t="shared" si="25"/>
        <v>0</v>
      </c>
      <c r="X56" s="893">
        <f t="shared" si="25"/>
        <v>0</v>
      </c>
      <c r="Y56" s="894" t="e">
        <f t="shared" si="26"/>
        <v>#DIV/0!</v>
      </c>
      <c r="Z56" s="894">
        <f t="shared" si="27"/>
        <v>0</v>
      </c>
      <c r="AA56" s="894">
        <f t="shared" si="27"/>
        <v>0</v>
      </c>
      <c r="AB56" s="901"/>
      <c r="AC56" s="895">
        <f t="shared" si="28"/>
        <v>0</v>
      </c>
      <c r="AD56" s="895">
        <f t="shared" si="28"/>
        <v>0</v>
      </c>
      <c r="AE56" s="896" t="e">
        <f t="shared" si="29"/>
        <v>#DIV/0!</v>
      </c>
      <c r="AF56" s="902"/>
      <c r="AG56" s="902"/>
      <c r="AH56" s="902"/>
      <c r="AI56" s="902"/>
      <c r="AJ56" s="902"/>
      <c r="AK56" s="902"/>
      <c r="AL56" s="902"/>
      <c r="AM56" s="902"/>
      <c r="AN56" s="902"/>
      <c r="AO56" s="902"/>
      <c r="AP56" s="902"/>
      <c r="AQ56" s="902"/>
      <c r="AR56" s="902"/>
      <c r="AS56" s="902"/>
      <c r="AT56" s="901"/>
      <c r="AU56" s="901"/>
      <c r="AV56" s="901"/>
      <c r="AW56" s="901"/>
      <c r="AX56" s="901"/>
      <c r="AY56" s="901"/>
      <c r="AZ56" s="901"/>
      <c r="BA56" s="901"/>
      <c r="BB56" s="901"/>
      <c r="BC56" s="901"/>
      <c r="BD56" s="895">
        <f t="shared" si="30"/>
        <v>0</v>
      </c>
      <c r="BE56" s="895">
        <f t="shared" si="31"/>
        <v>0</v>
      </c>
    </row>
    <row r="57" spans="1:57" ht="13.5" customHeight="1" x14ac:dyDescent="0.2">
      <c r="A57" s="840">
        <v>46</v>
      </c>
      <c r="B57" s="878">
        <v>1</v>
      </c>
      <c r="C57" s="879"/>
      <c r="D57" s="907" t="s">
        <v>77</v>
      </c>
      <c r="E57" s="880" t="s">
        <v>78</v>
      </c>
      <c r="F57" s="942"/>
      <c r="G57" s="943"/>
      <c r="H57" s="883" t="e">
        <f t="shared" si="17"/>
        <v>#DIV/0!</v>
      </c>
      <c r="I57" s="899"/>
      <c r="J57" s="885">
        <f t="shared" si="18"/>
        <v>0</v>
      </c>
      <c r="K57" s="886">
        <f t="shared" ref="K57:K67" si="32">J57*B57</f>
        <v>0</v>
      </c>
      <c r="L57" s="887">
        <f t="shared" si="20"/>
        <v>7960</v>
      </c>
      <c r="M57" s="887">
        <f t="shared" si="21"/>
        <v>0</v>
      </c>
      <c r="N57" s="887">
        <f t="shared" si="22"/>
        <v>0</v>
      </c>
      <c r="O57" s="887">
        <f t="shared" si="23"/>
        <v>0</v>
      </c>
      <c r="P57" s="888">
        <f t="shared" si="24"/>
        <v>0</v>
      </c>
      <c r="Q57" s="888">
        <f t="shared" si="9"/>
        <v>0</v>
      </c>
      <c r="R57" s="906"/>
      <c r="S57" s="1005"/>
      <c r="T57" s="831">
        <v>46</v>
      </c>
      <c r="U57" s="908" t="s">
        <v>77</v>
      </c>
      <c r="V57" s="900" t="s">
        <v>78</v>
      </c>
      <c r="W57" s="893">
        <f t="shared" si="25"/>
        <v>0</v>
      </c>
      <c r="X57" s="893">
        <f t="shared" si="25"/>
        <v>0</v>
      </c>
      <c r="Y57" s="894" t="e">
        <f t="shared" si="26"/>
        <v>#DIV/0!</v>
      </c>
      <c r="Z57" s="894">
        <f t="shared" si="27"/>
        <v>0</v>
      </c>
      <c r="AA57" s="894">
        <f t="shared" si="27"/>
        <v>0</v>
      </c>
      <c r="AB57" s="901"/>
      <c r="AC57" s="895">
        <f t="shared" si="28"/>
        <v>0</v>
      </c>
      <c r="AD57" s="895">
        <f t="shared" si="28"/>
        <v>0</v>
      </c>
      <c r="AE57" s="896" t="e">
        <f t="shared" si="29"/>
        <v>#DIV/0!</v>
      </c>
      <c r="AF57" s="902"/>
      <c r="AG57" s="902"/>
      <c r="AH57" s="902"/>
      <c r="AI57" s="902"/>
      <c r="AJ57" s="902"/>
      <c r="AK57" s="902"/>
      <c r="AL57" s="902"/>
      <c r="AM57" s="902"/>
      <c r="AN57" s="902"/>
      <c r="AO57" s="902"/>
      <c r="AP57" s="902"/>
      <c r="AQ57" s="902"/>
      <c r="AR57" s="902"/>
      <c r="AS57" s="902"/>
      <c r="AT57" s="901"/>
      <c r="AU57" s="901"/>
      <c r="AV57" s="901"/>
      <c r="AW57" s="901"/>
      <c r="AX57" s="901"/>
      <c r="AY57" s="901"/>
      <c r="AZ57" s="901"/>
      <c r="BA57" s="901"/>
      <c r="BB57" s="901"/>
      <c r="BC57" s="901"/>
      <c r="BD57" s="895">
        <f t="shared" si="30"/>
        <v>0</v>
      </c>
      <c r="BE57" s="895">
        <f t="shared" si="31"/>
        <v>0</v>
      </c>
    </row>
    <row r="58" spans="1:57" ht="12" customHeight="1" x14ac:dyDescent="0.2">
      <c r="A58" s="840">
        <v>47</v>
      </c>
      <c r="B58" s="878">
        <v>2</v>
      </c>
      <c r="C58" s="879"/>
      <c r="D58" s="1454" t="s">
        <v>79</v>
      </c>
      <c r="E58" s="903" t="s">
        <v>278</v>
      </c>
      <c r="F58" s="942"/>
      <c r="G58" s="943"/>
      <c r="H58" s="883" t="e">
        <f t="shared" si="17"/>
        <v>#DIV/0!</v>
      </c>
      <c r="I58" s="899"/>
      <c r="J58" s="885">
        <f t="shared" si="18"/>
        <v>0</v>
      </c>
      <c r="K58" s="886">
        <f t="shared" si="32"/>
        <v>0</v>
      </c>
      <c r="L58" s="887">
        <f t="shared" si="20"/>
        <v>15920</v>
      </c>
      <c r="M58" s="887">
        <f t="shared" si="21"/>
        <v>0</v>
      </c>
      <c r="N58" s="887">
        <f t="shared" si="22"/>
        <v>0</v>
      </c>
      <c r="O58" s="887">
        <f t="shared" si="23"/>
        <v>0</v>
      </c>
      <c r="P58" s="888">
        <f t="shared" si="24"/>
        <v>0</v>
      </c>
      <c r="Q58" s="888">
        <f t="shared" si="9"/>
        <v>0</v>
      </c>
      <c r="R58" s="906"/>
      <c r="S58" s="1005"/>
      <c r="T58" s="831">
        <v>47</v>
      </c>
      <c r="U58" s="1452" t="s">
        <v>79</v>
      </c>
      <c r="V58" s="900" t="s">
        <v>49</v>
      </c>
      <c r="W58" s="893">
        <f t="shared" si="25"/>
        <v>0</v>
      </c>
      <c r="X58" s="893">
        <f t="shared" si="25"/>
        <v>0</v>
      </c>
      <c r="Y58" s="894" t="e">
        <f t="shared" si="26"/>
        <v>#DIV/0!</v>
      </c>
      <c r="Z58" s="894">
        <f t="shared" si="27"/>
        <v>0</v>
      </c>
      <c r="AA58" s="894">
        <f t="shared" si="27"/>
        <v>0</v>
      </c>
      <c r="AB58" s="901"/>
      <c r="AC58" s="895">
        <f t="shared" si="28"/>
        <v>0</v>
      </c>
      <c r="AD58" s="895">
        <f t="shared" si="28"/>
        <v>0</v>
      </c>
      <c r="AE58" s="896" t="e">
        <f t="shared" si="29"/>
        <v>#DIV/0!</v>
      </c>
      <c r="AF58" s="902"/>
      <c r="AG58" s="902"/>
      <c r="AH58" s="902"/>
      <c r="AI58" s="902"/>
      <c r="AJ58" s="902"/>
      <c r="AK58" s="902"/>
      <c r="AL58" s="902"/>
      <c r="AM58" s="902"/>
      <c r="AN58" s="902"/>
      <c r="AO58" s="902"/>
      <c r="AP58" s="902"/>
      <c r="AQ58" s="902"/>
      <c r="AR58" s="902"/>
      <c r="AS58" s="902"/>
      <c r="AT58" s="902"/>
      <c r="AU58" s="901"/>
      <c r="AV58" s="902"/>
      <c r="AW58" s="901"/>
      <c r="AX58" s="902"/>
      <c r="AY58" s="901"/>
      <c r="AZ58" s="902"/>
      <c r="BA58" s="901"/>
      <c r="BB58" s="902"/>
      <c r="BC58" s="901"/>
      <c r="BD58" s="895">
        <f t="shared" si="30"/>
        <v>0</v>
      </c>
      <c r="BE58" s="895">
        <f t="shared" si="31"/>
        <v>0</v>
      </c>
    </row>
    <row r="59" spans="1:57" ht="12" customHeight="1" x14ac:dyDescent="0.2">
      <c r="A59" s="840">
        <v>48</v>
      </c>
      <c r="B59" s="878">
        <v>2</v>
      </c>
      <c r="C59" s="879"/>
      <c r="D59" s="1454"/>
      <c r="E59" s="903" t="s">
        <v>279</v>
      </c>
      <c r="F59" s="942"/>
      <c r="G59" s="943"/>
      <c r="H59" s="883" t="e">
        <f t="shared" si="17"/>
        <v>#DIV/0!</v>
      </c>
      <c r="I59" s="899"/>
      <c r="J59" s="885">
        <f t="shared" si="18"/>
        <v>0</v>
      </c>
      <c r="K59" s="886">
        <f t="shared" si="32"/>
        <v>0</v>
      </c>
      <c r="L59" s="887">
        <f t="shared" si="20"/>
        <v>15920</v>
      </c>
      <c r="M59" s="887">
        <f t="shared" si="21"/>
        <v>0</v>
      </c>
      <c r="N59" s="887">
        <f t="shared" si="22"/>
        <v>0</v>
      </c>
      <c r="O59" s="887">
        <f t="shared" si="23"/>
        <v>0</v>
      </c>
      <c r="P59" s="888">
        <f t="shared" si="24"/>
        <v>0</v>
      </c>
      <c r="Q59" s="888">
        <f t="shared" si="9"/>
        <v>0</v>
      </c>
      <c r="R59" s="906"/>
      <c r="S59" s="1005"/>
      <c r="T59" s="831">
        <v>48</v>
      </c>
      <c r="U59" s="1452"/>
      <c r="V59" s="900" t="s">
        <v>50</v>
      </c>
      <c r="W59" s="893">
        <f t="shared" si="25"/>
        <v>0</v>
      </c>
      <c r="X59" s="893">
        <f t="shared" si="25"/>
        <v>0</v>
      </c>
      <c r="Y59" s="894" t="e">
        <f t="shared" si="26"/>
        <v>#DIV/0!</v>
      </c>
      <c r="Z59" s="894">
        <f t="shared" si="27"/>
        <v>0</v>
      </c>
      <c r="AA59" s="894">
        <f t="shared" si="27"/>
        <v>0</v>
      </c>
      <c r="AB59" s="901"/>
      <c r="AC59" s="895">
        <f t="shared" si="28"/>
        <v>0</v>
      </c>
      <c r="AD59" s="895">
        <f t="shared" si="28"/>
        <v>0</v>
      </c>
      <c r="AE59" s="896" t="e">
        <f t="shared" si="29"/>
        <v>#DIV/0!</v>
      </c>
      <c r="AF59" s="902"/>
      <c r="AG59" s="902"/>
      <c r="AH59" s="902"/>
      <c r="AI59" s="902"/>
      <c r="AJ59" s="902"/>
      <c r="AK59" s="902"/>
      <c r="AL59" s="902"/>
      <c r="AM59" s="902"/>
      <c r="AN59" s="902"/>
      <c r="AO59" s="902"/>
      <c r="AP59" s="902"/>
      <c r="AQ59" s="902"/>
      <c r="AR59" s="902"/>
      <c r="AS59" s="902"/>
      <c r="AT59" s="901"/>
      <c r="AU59" s="901"/>
      <c r="AV59" s="901"/>
      <c r="AW59" s="901"/>
      <c r="AX59" s="901"/>
      <c r="AY59" s="901"/>
      <c r="AZ59" s="901"/>
      <c r="BA59" s="901"/>
      <c r="BB59" s="901"/>
      <c r="BC59" s="901"/>
      <c r="BD59" s="895">
        <f t="shared" si="30"/>
        <v>0</v>
      </c>
      <c r="BE59" s="895">
        <f t="shared" si="31"/>
        <v>0</v>
      </c>
    </row>
    <row r="60" spans="1:57" ht="12" customHeight="1" x14ac:dyDescent="0.2">
      <c r="A60" s="840">
        <v>49</v>
      </c>
      <c r="B60" s="878">
        <v>2</v>
      </c>
      <c r="C60" s="879"/>
      <c r="D60" s="1449" t="s">
        <v>80</v>
      </c>
      <c r="E60" s="903" t="s">
        <v>278</v>
      </c>
      <c r="F60" s="942"/>
      <c r="G60" s="943"/>
      <c r="H60" s="883" t="e">
        <f t="shared" si="17"/>
        <v>#DIV/0!</v>
      </c>
      <c r="I60" s="899"/>
      <c r="J60" s="885">
        <f t="shared" si="18"/>
        <v>0</v>
      </c>
      <c r="K60" s="886">
        <f t="shared" si="32"/>
        <v>0</v>
      </c>
      <c r="L60" s="887">
        <f t="shared" si="20"/>
        <v>15920</v>
      </c>
      <c r="M60" s="887">
        <f t="shared" si="21"/>
        <v>0</v>
      </c>
      <c r="N60" s="887">
        <f t="shared" si="22"/>
        <v>0</v>
      </c>
      <c r="O60" s="887">
        <f t="shared" si="23"/>
        <v>0</v>
      </c>
      <c r="P60" s="888">
        <f t="shared" si="24"/>
        <v>0</v>
      </c>
      <c r="Q60" s="888">
        <f t="shared" si="9"/>
        <v>0</v>
      </c>
      <c r="R60" s="906"/>
      <c r="S60" s="1005"/>
      <c r="T60" s="831">
        <v>49</v>
      </c>
      <c r="U60" s="1450" t="s">
        <v>80</v>
      </c>
      <c r="V60" s="900" t="s">
        <v>49</v>
      </c>
      <c r="W60" s="893">
        <f t="shared" si="25"/>
        <v>0</v>
      </c>
      <c r="X60" s="893">
        <f t="shared" si="25"/>
        <v>0</v>
      </c>
      <c r="Y60" s="894" t="e">
        <f t="shared" si="26"/>
        <v>#DIV/0!</v>
      </c>
      <c r="Z60" s="894">
        <f t="shared" si="27"/>
        <v>0</v>
      </c>
      <c r="AA60" s="894">
        <f t="shared" si="27"/>
        <v>0</v>
      </c>
      <c r="AB60" s="901"/>
      <c r="AC60" s="895">
        <f t="shared" si="28"/>
        <v>0</v>
      </c>
      <c r="AD60" s="895">
        <f t="shared" si="28"/>
        <v>0</v>
      </c>
      <c r="AE60" s="896" t="e">
        <f t="shared" si="29"/>
        <v>#DIV/0!</v>
      </c>
      <c r="AF60" s="902"/>
      <c r="AG60" s="902"/>
      <c r="AH60" s="902"/>
      <c r="AI60" s="902"/>
      <c r="AJ60" s="902"/>
      <c r="AK60" s="902"/>
      <c r="AL60" s="902"/>
      <c r="AM60" s="902"/>
      <c r="AN60" s="902"/>
      <c r="AO60" s="902"/>
      <c r="AP60" s="902"/>
      <c r="AQ60" s="902"/>
      <c r="AR60" s="902"/>
      <c r="AS60" s="902"/>
      <c r="AT60" s="901"/>
      <c r="AU60" s="901"/>
      <c r="AV60" s="901"/>
      <c r="AW60" s="901"/>
      <c r="AX60" s="901"/>
      <c r="AY60" s="901"/>
      <c r="AZ60" s="901"/>
      <c r="BA60" s="901"/>
      <c r="BB60" s="901"/>
      <c r="BC60" s="901"/>
      <c r="BD60" s="895">
        <f t="shared" si="30"/>
        <v>0</v>
      </c>
      <c r="BE60" s="895">
        <f t="shared" si="31"/>
        <v>0</v>
      </c>
    </row>
    <row r="61" spans="1:57" ht="12" customHeight="1" x14ac:dyDescent="0.2">
      <c r="A61" s="840">
        <v>50</v>
      </c>
      <c r="B61" s="878">
        <v>1</v>
      </c>
      <c r="C61" s="879"/>
      <c r="D61" s="1449"/>
      <c r="E61" s="903" t="s">
        <v>279</v>
      </c>
      <c r="F61" s="942"/>
      <c r="G61" s="943"/>
      <c r="H61" s="883" t="e">
        <f t="shared" si="17"/>
        <v>#DIV/0!</v>
      </c>
      <c r="I61" s="899"/>
      <c r="J61" s="885">
        <f t="shared" si="18"/>
        <v>0</v>
      </c>
      <c r="K61" s="886">
        <f t="shared" si="32"/>
        <v>0</v>
      </c>
      <c r="L61" s="887">
        <f t="shared" si="20"/>
        <v>7960</v>
      </c>
      <c r="M61" s="887">
        <f t="shared" si="21"/>
        <v>0</v>
      </c>
      <c r="N61" s="887">
        <f t="shared" si="22"/>
        <v>0</v>
      </c>
      <c r="O61" s="887">
        <f t="shared" si="23"/>
        <v>0</v>
      </c>
      <c r="P61" s="888">
        <f t="shared" si="24"/>
        <v>0</v>
      </c>
      <c r="Q61" s="888">
        <f t="shared" si="9"/>
        <v>0</v>
      </c>
      <c r="R61" s="906"/>
      <c r="S61" s="1005"/>
      <c r="T61" s="831">
        <v>50</v>
      </c>
      <c r="U61" s="1450"/>
      <c r="V61" s="900" t="s">
        <v>50</v>
      </c>
      <c r="W61" s="893">
        <f t="shared" si="25"/>
        <v>0</v>
      </c>
      <c r="X61" s="893">
        <f t="shared" si="25"/>
        <v>0</v>
      </c>
      <c r="Y61" s="894" t="e">
        <f t="shared" si="26"/>
        <v>#DIV/0!</v>
      </c>
      <c r="Z61" s="894">
        <f t="shared" si="27"/>
        <v>0</v>
      </c>
      <c r="AA61" s="894">
        <f t="shared" si="27"/>
        <v>0</v>
      </c>
      <c r="AB61" s="901"/>
      <c r="AC61" s="895">
        <f t="shared" si="28"/>
        <v>0</v>
      </c>
      <c r="AD61" s="895">
        <f t="shared" si="28"/>
        <v>0</v>
      </c>
      <c r="AE61" s="896" t="e">
        <f t="shared" si="29"/>
        <v>#DIV/0!</v>
      </c>
      <c r="AF61" s="902"/>
      <c r="AG61" s="902"/>
      <c r="AH61" s="902"/>
      <c r="AI61" s="902"/>
      <c r="AJ61" s="902"/>
      <c r="AK61" s="902"/>
      <c r="AL61" s="902"/>
      <c r="AM61" s="902"/>
      <c r="AN61" s="902"/>
      <c r="AO61" s="902"/>
      <c r="AP61" s="902"/>
      <c r="AQ61" s="902"/>
      <c r="AR61" s="902"/>
      <c r="AS61" s="902"/>
      <c r="AT61" s="901"/>
      <c r="AU61" s="901"/>
      <c r="AV61" s="901"/>
      <c r="AW61" s="901"/>
      <c r="AX61" s="901"/>
      <c r="AY61" s="901"/>
      <c r="AZ61" s="901"/>
      <c r="BA61" s="901"/>
      <c r="BB61" s="901"/>
      <c r="BC61" s="901"/>
      <c r="BD61" s="895">
        <f t="shared" si="30"/>
        <v>0</v>
      </c>
      <c r="BE61" s="895">
        <f t="shared" si="31"/>
        <v>0</v>
      </c>
    </row>
    <row r="62" spans="1:57" ht="12" customHeight="1" x14ac:dyDescent="0.2">
      <c r="A62" s="840">
        <v>51</v>
      </c>
      <c r="B62" s="878">
        <v>0.33</v>
      </c>
      <c r="C62" s="879"/>
      <c r="D62" s="1449" t="s">
        <v>81</v>
      </c>
      <c r="E62" s="903" t="s">
        <v>278</v>
      </c>
      <c r="F62" s="942"/>
      <c r="G62" s="943"/>
      <c r="H62" s="883" t="e">
        <f t="shared" si="17"/>
        <v>#DIV/0!</v>
      </c>
      <c r="I62" s="899"/>
      <c r="J62" s="885">
        <f t="shared" si="18"/>
        <v>0</v>
      </c>
      <c r="K62" s="886">
        <f t="shared" si="32"/>
        <v>0</v>
      </c>
      <c r="L62" s="887">
        <f t="shared" si="20"/>
        <v>2626.8</v>
      </c>
      <c r="M62" s="887">
        <f t="shared" si="21"/>
        <v>0</v>
      </c>
      <c r="N62" s="887">
        <f t="shared" si="22"/>
        <v>0</v>
      </c>
      <c r="O62" s="887">
        <f t="shared" si="23"/>
        <v>0</v>
      </c>
      <c r="P62" s="888">
        <f t="shared" si="24"/>
        <v>0</v>
      </c>
      <c r="Q62" s="888">
        <f t="shared" si="9"/>
        <v>0</v>
      </c>
      <c r="R62" s="906"/>
      <c r="S62" s="1005"/>
      <c r="T62" s="831">
        <v>51</v>
      </c>
      <c r="U62" s="1450" t="s">
        <v>81</v>
      </c>
      <c r="V62" s="900" t="s">
        <v>49</v>
      </c>
      <c r="W62" s="893">
        <f t="shared" si="25"/>
        <v>0</v>
      </c>
      <c r="X62" s="893">
        <f t="shared" si="25"/>
        <v>0</v>
      </c>
      <c r="Y62" s="894" t="e">
        <f t="shared" si="26"/>
        <v>#DIV/0!</v>
      </c>
      <c r="Z62" s="894">
        <f t="shared" si="27"/>
        <v>0</v>
      </c>
      <c r="AA62" s="894">
        <f t="shared" si="27"/>
        <v>0</v>
      </c>
      <c r="AB62" s="901"/>
      <c r="AC62" s="895">
        <f t="shared" si="28"/>
        <v>0</v>
      </c>
      <c r="AD62" s="895">
        <f t="shared" si="28"/>
        <v>0</v>
      </c>
      <c r="AE62" s="896" t="e">
        <f t="shared" si="29"/>
        <v>#DIV/0!</v>
      </c>
      <c r="AF62" s="902"/>
      <c r="AG62" s="902"/>
      <c r="AH62" s="902"/>
      <c r="AI62" s="902"/>
      <c r="AJ62" s="902"/>
      <c r="AK62" s="902"/>
      <c r="AL62" s="902"/>
      <c r="AM62" s="902"/>
      <c r="AN62" s="902"/>
      <c r="AO62" s="902"/>
      <c r="AP62" s="902"/>
      <c r="AQ62" s="902"/>
      <c r="AR62" s="902"/>
      <c r="AS62" s="902"/>
      <c r="AT62" s="902"/>
      <c r="AU62" s="901"/>
      <c r="AV62" s="902"/>
      <c r="AW62" s="901"/>
      <c r="AX62" s="902"/>
      <c r="AY62" s="901"/>
      <c r="AZ62" s="902"/>
      <c r="BA62" s="901"/>
      <c r="BB62" s="902"/>
      <c r="BC62" s="901"/>
      <c r="BD62" s="895">
        <f t="shared" si="30"/>
        <v>0</v>
      </c>
      <c r="BE62" s="895">
        <f t="shared" si="31"/>
        <v>0</v>
      </c>
    </row>
    <row r="63" spans="1:57" ht="12" customHeight="1" x14ac:dyDescent="0.2">
      <c r="A63" s="840">
        <v>52</v>
      </c>
      <c r="B63" s="878">
        <v>0.33</v>
      </c>
      <c r="C63" s="879"/>
      <c r="D63" s="1449"/>
      <c r="E63" s="903" t="s">
        <v>279</v>
      </c>
      <c r="F63" s="942"/>
      <c r="G63" s="943"/>
      <c r="H63" s="883" t="e">
        <f t="shared" si="17"/>
        <v>#DIV/0!</v>
      </c>
      <c r="I63" s="899"/>
      <c r="J63" s="885">
        <f t="shared" si="18"/>
        <v>0</v>
      </c>
      <c r="K63" s="886">
        <f t="shared" si="32"/>
        <v>0</v>
      </c>
      <c r="L63" s="887">
        <f t="shared" si="20"/>
        <v>2626.8</v>
      </c>
      <c r="M63" s="887">
        <f t="shared" si="21"/>
        <v>0</v>
      </c>
      <c r="N63" s="887">
        <f t="shared" si="22"/>
        <v>0</v>
      </c>
      <c r="O63" s="887">
        <f t="shared" si="23"/>
        <v>0</v>
      </c>
      <c r="P63" s="888">
        <f t="shared" si="24"/>
        <v>0</v>
      </c>
      <c r="Q63" s="888">
        <f t="shared" si="9"/>
        <v>0</v>
      </c>
      <c r="R63" s="906"/>
      <c r="S63" s="1005"/>
      <c r="T63" s="831">
        <v>52</v>
      </c>
      <c r="U63" s="1450"/>
      <c r="V63" s="900" t="s">
        <v>50</v>
      </c>
      <c r="W63" s="893">
        <f t="shared" si="25"/>
        <v>0</v>
      </c>
      <c r="X63" s="893">
        <f t="shared" si="25"/>
        <v>0</v>
      </c>
      <c r="Y63" s="894" t="e">
        <f t="shared" si="26"/>
        <v>#DIV/0!</v>
      </c>
      <c r="Z63" s="894">
        <f t="shared" si="27"/>
        <v>0</v>
      </c>
      <c r="AA63" s="894">
        <f t="shared" si="27"/>
        <v>0</v>
      </c>
      <c r="AB63" s="901"/>
      <c r="AC63" s="895">
        <f t="shared" si="28"/>
        <v>0</v>
      </c>
      <c r="AD63" s="895">
        <f t="shared" si="28"/>
        <v>0</v>
      </c>
      <c r="AE63" s="896" t="e">
        <f t="shared" si="29"/>
        <v>#DIV/0!</v>
      </c>
      <c r="AF63" s="902"/>
      <c r="AG63" s="902"/>
      <c r="AH63" s="902"/>
      <c r="AI63" s="902"/>
      <c r="AJ63" s="902"/>
      <c r="AK63" s="902"/>
      <c r="AL63" s="902"/>
      <c r="AM63" s="902"/>
      <c r="AN63" s="902"/>
      <c r="AO63" s="902"/>
      <c r="AP63" s="902"/>
      <c r="AQ63" s="902"/>
      <c r="AR63" s="902"/>
      <c r="AS63" s="902"/>
      <c r="AT63" s="901"/>
      <c r="AU63" s="901"/>
      <c r="AV63" s="901"/>
      <c r="AW63" s="901"/>
      <c r="AX63" s="901"/>
      <c r="AY63" s="901"/>
      <c r="AZ63" s="901"/>
      <c r="BA63" s="901"/>
      <c r="BB63" s="901"/>
      <c r="BC63" s="901"/>
      <c r="BD63" s="895">
        <f t="shared" si="30"/>
        <v>0</v>
      </c>
      <c r="BE63" s="895">
        <f t="shared" si="31"/>
        <v>0</v>
      </c>
    </row>
    <row r="64" spans="1:57" ht="15" customHeight="1" x14ac:dyDescent="0.2">
      <c r="A64" s="840">
        <v>53</v>
      </c>
      <c r="B64" s="878">
        <v>0.33</v>
      </c>
      <c r="C64" s="879"/>
      <c r="D64" s="1453" t="s">
        <v>82</v>
      </c>
      <c r="E64" s="903" t="s">
        <v>278</v>
      </c>
      <c r="F64" s="940"/>
      <c r="G64" s="941"/>
      <c r="H64" s="883" t="e">
        <f t="shared" si="17"/>
        <v>#DIV/0!</v>
      </c>
      <c r="I64" s="899"/>
      <c r="J64" s="885">
        <f t="shared" si="18"/>
        <v>0</v>
      </c>
      <c r="K64" s="886">
        <f t="shared" si="32"/>
        <v>0</v>
      </c>
      <c r="L64" s="887">
        <f t="shared" si="20"/>
        <v>2626.8</v>
      </c>
      <c r="M64" s="887">
        <f t="shared" si="21"/>
        <v>0</v>
      </c>
      <c r="N64" s="887">
        <f t="shared" si="22"/>
        <v>0</v>
      </c>
      <c r="O64" s="887">
        <f t="shared" si="23"/>
        <v>0</v>
      </c>
      <c r="P64" s="888">
        <f t="shared" si="24"/>
        <v>0</v>
      </c>
      <c r="Q64" s="888">
        <f t="shared" si="9"/>
        <v>0</v>
      </c>
      <c r="R64" s="906"/>
      <c r="S64" s="1005"/>
      <c r="T64" s="831">
        <v>53</v>
      </c>
      <c r="U64" s="1450" t="s">
        <v>82</v>
      </c>
      <c r="V64" s="900" t="s">
        <v>49</v>
      </c>
      <c r="W64" s="893">
        <f t="shared" si="25"/>
        <v>0</v>
      </c>
      <c r="X64" s="893">
        <f t="shared" si="25"/>
        <v>0</v>
      </c>
      <c r="Y64" s="894" t="e">
        <f t="shared" si="26"/>
        <v>#DIV/0!</v>
      </c>
      <c r="Z64" s="894">
        <f t="shared" si="27"/>
        <v>0</v>
      </c>
      <c r="AA64" s="894">
        <f t="shared" si="27"/>
        <v>0</v>
      </c>
      <c r="AB64" s="901"/>
      <c r="AC64" s="895">
        <f t="shared" si="28"/>
        <v>0</v>
      </c>
      <c r="AD64" s="895">
        <f t="shared" si="28"/>
        <v>0</v>
      </c>
      <c r="AE64" s="896" t="e">
        <f t="shared" si="29"/>
        <v>#DIV/0!</v>
      </c>
      <c r="AF64" s="902"/>
      <c r="AG64" s="902"/>
      <c r="AH64" s="902"/>
      <c r="AI64" s="902"/>
      <c r="AJ64" s="902"/>
      <c r="AK64" s="902"/>
      <c r="AL64" s="902"/>
      <c r="AM64" s="902"/>
      <c r="AN64" s="902"/>
      <c r="AO64" s="902"/>
      <c r="AP64" s="902"/>
      <c r="AQ64" s="902"/>
      <c r="AR64" s="902"/>
      <c r="AS64" s="902"/>
      <c r="AT64" s="901"/>
      <c r="AU64" s="901"/>
      <c r="AV64" s="901"/>
      <c r="AW64" s="901"/>
      <c r="AX64" s="901"/>
      <c r="AY64" s="901"/>
      <c r="AZ64" s="901"/>
      <c r="BA64" s="901"/>
      <c r="BB64" s="901"/>
      <c r="BC64" s="901"/>
      <c r="BD64" s="895">
        <f t="shared" si="30"/>
        <v>0</v>
      </c>
      <c r="BE64" s="895">
        <f t="shared" si="31"/>
        <v>0</v>
      </c>
    </row>
    <row r="65" spans="1:57" ht="14.25" customHeight="1" x14ac:dyDescent="0.2">
      <c r="A65" s="840">
        <v>54</v>
      </c>
      <c r="B65" s="878">
        <v>0.33</v>
      </c>
      <c r="C65" s="879"/>
      <c r="D65" s="1453"/>
      <c r="E65" s="903" t="s">
        <v>279</v>
      </c>
      <c r="F65" s="940"/>
      <c r="G65" s="941"/>
      <c r="H65" s="883" t="e">
        <f t="shared" si="17"/>
        <v>#DIV/0!</v>
      </c>
      <c r="I65" s="899"/>
      <c r="J65" s="885">
        <f t="shared" si="18"/>
        <v>0</v>
      </c>
      <c r="K65" s="886">
        <f t="shared" si="32"/>
        <v>0</v>
      </c>
      <c r="L65" s="887">
        <f t="shared" si="20"/>
        <v>2626.8</v>
      </c>
      <c r="M65" s="887">
        <f t="shared" si="21"/>
        <v>0</v>
      </c>
      <c r="N65" s="887">
        <f t="shared" si="22"/>
        <v>0</v>
      </c>
      <c r="O65" s="887">
        <f t="shared" si="23"/>
        <v>0</v>
      </c>
      <c r="P65" s="888">
        <f t="shared" si="24"/>
        <v>0</v>
      </c>
      <c r="Q65" s="888">
        <f t="shared" si="9"/>
        <v>0</v>
      </c>
      <c r="R65" s="906"/>
      <c r="S65" s="1005"/>
      <c r="T65" s="831">
        <v>54</v>
      </c>
      <c r="U65" s="1450"/>
      <c r="V65" s="900" t="s">
        <v>50</v>
      </c>
      <c r="W65" s="893">
        <f t="shared" si="25"/>
        <v>0</v>
      </c>
      <c r="X65" s="893">
        <f t="shared" si="25"/>
        <v>0</v>
      </c>
      <c r="Y65" s="894" t="e">
        <f t="shared" si="26"/>
        <v>#DIV/0!</v>
      </c>
      <c r="Z65" s="894">
        <f t="shared" si="27"/>
        <v>0</v>
      </c>
      <c r="AA65" s="894">
        <f t="shared" si="27"/>
        <v>0</v>
      </c>
      <c r="AB65" s="901"/>
      <c r="AC65" s="895">
        <f t="shared" si="28"/>
        <v>0</v>
      </c>
      <c r="AD65" s="895">
        <f t="shared" si="28"/>
        <v>0</v>
      </c>
      <c r="AE65" s="896" t="e">
        <f t="shared" si="29"/>
        <v>#DIV/0!</v>
      </c>
      <c r="AF65" s="902"/>
      <c r="AG65" s="902"/>
      <c r="AH65" s="902"/>
      <c r="AI65" s="902"/>
      <c r="AJ65" s="902"/>
      <c r="AK65" s="902"/>
      <c r="AL65" s="902"/>
      <c r="AM65" s="902"/>
      <c r="AN65" s="902"/>
      <c r="AO65" s="902"/>
      <c r="AP65" s="902"/>
      <c r="AQ65" s="902"/>
      <c r="AR65" s="902"/>
      <c r="AS65" s="902"/>
      <c r="AT65" s="901"/>
      <c r="AU65" s="901"/>
      <c r="AV65" s="901"/>
      <c r="AW65" s="901"/>
      <c r="AX65" s="901"/>
      <c r="AY65" s="901"/>
      <c r="AZ65" s="901"/>
      <c r="BA65" s="901"/>
      <c r="BB65" s="901"/>
      <c r="BC65" s="901"/>
      <c r="BD65" s="895">
        <f t="shared" si="30"/>
        <v>0</v>
      </c>
      <c r="BE65" s="895">
        <f t="shared" si="31"/>
        <v>0</v>
      </c>
    </row>
    <row r="66" spans="1:57" ht="12" customHeight="1" x14ac:dyDescent="0.2">
      <c r="A66" s="840">
        <v>55</v>
      </c>
      <c r="B66" s="878">
        <v>0.33</v>
      </c>
      <c r="C66" s="879"/>
      <c r="D66" s="1453" t="s">
        <v>83</v>
      </c>
      <c r="E66" s="903" t="s">
        <v>278</v>
      </c>
      <c r="F66" s="942"/>
      <c r="G66" s="943"/>
      <c r="H66" s="883" t="e">
        <f t="shared" si="17"/>
        <v>#DIV/0!</v>
      </c>
      <c r="I66" s="899"/>
      <c r="J66" s="885">
        <f t="shared" si="18"/>
        <v>0</v>
      </c>
      <c r="K66" s="886">
        <f t="shared" si="32"/>
        <v>0</v>
      </c>
      <c r="L66" s="887">
        <f t="shared" si="20"/>
        <v>2626.8</v>
      </c>
      <c r="M66" s="887">
        <f t="shared" si="21"/>
        <v>0</v>
      </c>
      <c r="N66" s="887">
        <f t="shared" si="22"/>
        <v>0</v>
      </c>
      <c r="O66" s="887">
        <f t="shared" si="23"/>
        <v>0</v>
      </c>
      <c r="P66" s="888">
        <f t="shared" si="24"/>
        <v>0</v>
      </c>
      <c r="Q66" s="888">
        <f t="shared" si="9"/>
        <v>0</v>
      </c>
      <c r="R66" s="906"/>
      <c r="S66" s="1005"/>
      <c r="T66" s="831">
        <v>55</v>
      </c>
      <c r="U66" s="1450" t="s">
        <v>83</v>
      </c>
      <c r="V66" s="900" t="s">
        <v>49</v>
      </c>
      <c r="W66" s="893">
        <f t="shared" si="25"/>
        <v>0</v>
      </c>
      <c r="X66" s="893">
        <f t="shared" si="25"/>
        <v>0</v>
      </c>
      <c r="Y66" s="894" t="e">
        <f t="shared" si="26"/>
        <v>#DIV/0!</v>
      </c>
      <c r="Z66" s="894">
        <f t="shared" si="27"/>
        <v>0</v>
      </c>
      <c r="AA66" s="894">
        <f t="shared" si="27"/>
        <v>0</v>
      </c>
      <c r="AB66" s="901"/>
      <c r="AC66" s="895">
        <f t="shared" si="28"/>
        <v>0</v>
      </c>
      <c r="AD66" s="895">
        <f t="shared" si="28"/>
        <v>0</v>
      </c>
      <c r="AE66" s="896" t="e">
        <f t="shared" si="29"/>
        <v>#DIV/0!</v>
      </c>
      <c r="AF66" s="902"/>
      <c r="AG66" s="902"/>
      <c r="AH66" s="902"/>
      <c r="AI66" s="902"/>
      <c r="AJ66" s="902"/>
      <c r="AK66" s="902"/>
      <c r="AL66" s="902"/>
      <c r="AM66" s="902"/>
      <c r="AN66" s="902"/>
      <c r="AO66" s="902"/>
      <c r="AP66" s="902"/>
      <c r="AQ66" s="902"/>
      <c r="AR66" s="902"/>
      <c r="AS66" s="902"/>
      <c r="AT66" s="901"/>
      <c r="AU66" s="901"/>
      <c r="AV66" s="901"/>
      <c r="AW66" s="901"/>
      <c r="AX66" s="901"/>
      <c r="AY66" s="901"/>
      <c r="AZ66" s="901"/>
      <c r="BA66" s="901"/>
      <c r="BB66" s="901"/>
      <c r="BC66" s="901"/>
      <c r="BD66" s="895">
        <f t="shared" si="30"/>
        <v>0</v>
      </c>
      <c r="BE66" s="895">
        <f t="shared" si="31"/>
        <v>0</v>
      </c>
    </row>
    <row r="67" spans="1:57" ht="12" customHeight="1" x14ac:dyDescent="0.2">
      <c r="A67" s="840">
        <v>56</v>
      </c>
      <c r="B67" s="878">
        <v>0.33</v>
      </c>
      <c r="C67" s="879"/>
      <c r="D67" s="1453"/>
      <c r="E67" s="903" t="s">
        <v>279</v>
      </c>
      <c r="F67" s="942"/>
      <c r="G67" s="943"/>
      <c r="H67" s="883" t="e">
        <f t="shared" si="17"/>
        <v>#DIV/0!</v>
      </c>
      <c r="I67" s="899"/>
      <c r="J67" s="885">
        <f t="shared" si="18"/>
        <v>0</v>
      </c>
      <c r="K67" s="886">
        <f t="shared" si="32"/>
        <v>0</v>
      </c>
      <c r="L67" s="887">
        <f t="shared" si="20"/>
        <v>2626.8</v>
      </c>
      <c r="M67" s="887">
        <f t="shared" si="21"/>
        <v>0</v>
      </c>
      <c r="N67" s="887">
        <f t="shared" si="22"/>
        <v>0</v>
      </c>
      <c r="O67" s="887">
        <f t="shared" si="23"/>
        <v>0</v>
      </c>
      <c r="P67" s="888">
        <f t="shared" si="24"/>
        <v>0</v>
      </c>
      <c r="Q67" s="888">
        <f t="shared" si="9"/>
        <v>0</v>
      </c>
      <c r="R67" s="906"/>
      <c r="S67" s="1005"/>
      <c r="T67" s="831">
        <v>56</v>
      </c>
      <c r="U67" s="1450"/>
      <c r="V67" s="900" t="s">
        <v>50</v>
      </c>
      <c r="W67" s="893">
        <f t="shared" si="25"/>
        <v>0</v>
      </c>
      <c r="X67" s="893">
        <f t="shared" si="25"/>
        <v>0</v>
      </c>
      <c r="Y67" s="894" t="e">
        <f t="shared" si="26"/>
        <v>#DIV/0!</v>
      </c>
      <c r="Z67" s="894">
        <f t="shared" si="27"/>
        <v>0</v>
      </c>
      <c r="AA67" s="894">
        <f t="shared" si="27"/>
        <v>0</v>
      </c>
      <c r="AB67" s="901"/>
      <c r="AC67" s="895">
        <f t="shared" si="28"/>
        <v>0</v>
      </c>
      <c r="AD67" s="895">
        <f t="shared" si="28"/>
        <v>0</v>
      </c>
      <c r="AE67" s="896" t="e">
        <f t="shared" si="29"/>
        <v>#DIV/0!</v>
      </c>
      <c r="AF67" s="902"/>
      <c r="AG67" s="902"/>
      <c r="AH67" s="902"/>
      <c r="AI67" s="902"/>
      <c r="AJ67" s="902"/>
      <c r="AK67" s="902"/>
      <c r="AL67" s="902"/>
      <c r="AM67" s="902"/>
      <c r="AN67" s="902"/>
      <c r="AO67" s="902"/>
      <c r="AP67" s="902"/>
      <c r="AQ67" s="902"/>
      <c r="AR67" s="902"/>
      <c r="AS67" s="902"/>
      <c r="AT67" s="901"/>
      <c r="AU67" s="901"/>
      <c r="AV67" s="901"/>
      <c r="AW67" s="901"/>
      <c r="AX67" s="901"/>
      <c r="AY67" s="901"/>
      <c r="AZ67" s="901"/>
      <c r="BA67" s="901"/>
      <c r="BB67" s="901"/>
      <c r="BC67" s="901"/>
      <c r="BD67" s="895">
        <f t="shared" si="30"/>
        <v>0</v>
      </c>
      <c r="BE67" s="895">
        <f t="shared" si="31"/>
        <v>0</v>
      </c>
    </row>
    <row r="68" spans="1:57" s="929" customFormat="1" ht="20.25" customHeight="1" x14ac:dyDescent="0.2">
      <c r="A68" s="840">
        <v>57</v>
      </c>
      <c r="B68" s="913"/>
      <c r="C68" s="914"/>
      <c r="D68" s="864" t="s">
        <v>84</v>
      </c>
      <c r="E68" s="915"/>
      <c r="F68" s="840"/>
      <c r="G68" s="945"/>
      <c r="H68" s="913"/>
      <c r="I68" s="917"/>
      <c r="J68" s="918"/>
      <c r="K68" s="919"/>
      <c r="L68" s="920"/>
      <c r="M68" s="920"/>
      <c r="N68" s="921"/>
      <c r="O68" s="920"/>
      <c r="P68" s="921"/>
      <c r="Q68" s="921"/>
      <c r="R68" s="923"/>
      <c r="S68" s="924"/>
      <c r="T68" s="831">
        <v>57</v>
      </c>
      <c r="U68" s="925" t="s">
        <v>84</v>
      </c>
      <c r="V68" s="926"/>
      <c r="W68" s="831"/>
      <c r="X68" s="831"/>
      <c r="Y68" s="927"/>
      <c r="Z68" s="832"/>
      <c r="AA68" s="927"/>
      <c r="AB68" s="832"/>
      <c r="AC68" s="832"/>
      <c r="AD68" s="832"/>
      <c r="AE68" s="928"/>
      <c r="AF68" s="928"/>
      <c r="AG68" s="928"/>
      <c r="AH68" s="928"/>
      <c r="AI68" s="928"/>
      <c r="AJ68" s="928"/>
      <c r="AK68" s="928"/>
      <c r="AL68" s="928"/>
      <c r="AM68" s="928"/>
      <c r="AN68" s="928"/>
      <c r="AO68" s="928"/>
      <c r="AP68" s="928"/>
      <c r="AQ68" s="928"/>
      <c r="AR68" s="928"/>
      <c r="AS68" s="928"/>
      <c r="AT68" s="832"/>
      <c r="AU68" s="832"/>
      <c r="AV68" s="832"/>
      <c r="AW68" s="832"/>
      <c r="AX68" s="832"/>
      <c r="AY68" s="832"/>
      <c r="AZ68" s="832"/>
      <c r="BA68" s="832"/>
      <c r="BB68" s="832"/>
      <c r="BC68" s="832"/>
      <c r="BD68" s="832"/>
      <c r="BE68" s="832"/>
    </row>
    <row r="69" spans="1:57" ht="13.5" customHeight="1" x14ac:dyDescent="0.2">
      <c r="A69" s="840">
        <v>58</v>
      </c>
      <c r="B69" s="878">
        <v>2</v>
      </c>
      <c r="C69" s="879"/>
      <c r="D69" s="1454" t="s">
        <v>85</v>
      </c>
      <c r="E69" s="903" t="s">
        <v>278</v>
      </c>
      <c r="F69" s="942"/>
      <c r="G69" s="943"/>
      <c r="H69" s="883" t="e">
        <f t="shared" ref="H69:H74" si="33">G69*100/F69</f>
        <v>#DIV/0!</v>
      </c>
      <c r="I69" s="899"/>
      <c r="J69" s="885">
        <f t="shared" ref="J69:J74" si="34">I69*G69</f>
        <v>0</v>
      </c>
      <c r="K69" s="886">
        <f t="shared" ref="K69:K74" si="35">J69*B69</f>
        <v>0</v>
      </c>
      <c r="L69" s="887">
        <f t="shared" ref="L69:L74" si="36">B69*7960</f>
        <v>15920</v>
      </c>
      <c r="M69" s="887">
        <f t="shared" ref="M69:M74" si="37">L69*J69</f>
        <v>0</v>
      </c>
      <c r="N69" s="887">
        <f t="shared" ref="N69:N74" si="38">C69*J69</f>
        <v>0</v>
      </c>
      <c r="O69" s="887">
        <f t="shared" ref="O69:O74" si="39">N69*7960</f>
        <v>0</v>
      </c>
      <c r="P69" s="888">
        <f t="shared" ref="P69:P74" si="40">K69+N69</f>
        <v>0</v>
      </c>
      <c r="Q69" s="888">
        <f t="shared" si="9"/>
        <v>0</v>
      </c>
      <c r="R69" s="906"/>
      <c r="S69" s="1005"/>
      <c r="T69" s="831">
        <v>58</v>
      </c>
      <c r="U69" s="1452" t="s">
        <v>85</v>
      </c>
      <c r="V69" s="900" t="s">
        <v>49</v>
      </c>
      <c r="W69" s="893">
        <f t="shared" ref="W69:X74" si="41">F69</f>
        <v>0</v>
      </c>
      <c r="X69" s="893">
        <f t="shared" si="41"/>
        <v>0</v>
      </c>
      <c r="Y69" s="894" t="e">
        <f t="shared" ref="Y69:Y74" si="42">X69*100/W69</f>
        <v>#DIV/0!</v>
      </c>
      <c r="Z69" s="894">
        <f t="shared" ref="Z69:AA74" si="43">I69</f>
        <v>0</v>
      </c>
      <c r="AA69" s="894">
        <f t="shared" si="43"/>
        <v>0</v>
      </c>
      <c r="AB69" s="901"/>
      <c r="AC69" s="895">
        <f t="shared" ref="AC69:AD74" si="44">AF69+AH69+AJ69+AL69+AN69+AP69+AR69+AT69+AV69+AX69+AZ69+BB69</f>
        <v>0</v>
      </c>
      <c r="AD69" s="895">
        <f t="shared" si="44"/>
        <v>0</v>
      </c>
      <c r="AE69" s="896" t="e">
        <f t="shared" ref="AE69:AE74" si="45">AD69*100/AC69</f>
        <v>#DIV/0!</v>
      </c>
      <c r="AF69" s="902"/>
      <c r="AG69" s="902"/>
      <c r="AH69" s="902"/>
      <c r="AI69" s="902"/>
      <c r="AJ69" s="902"/>
      <c r="AK69" s="902"/>
      <c r="AL69" s="902"/>
      <c r="AM69" s="902"/>
      <c r="AN69" s="902"/>
      <c r="AO69" s="902"/>
      <c r="AP69" s="902"/>
      <c r="AQ69" s="902"/>
      <c r="AR69" s="902"/>
      <c r="AS69" s="902"/>
      <c r="AT69" s="901"/>
      <c r="AU69" s="901"/>
      <c r="AV69" s="901"/>
      <c r="AW69" s="901"/>
      <c r="AX69" s="901"/>
      <c r="AY69" s="901"/>
      <c r="AZ69" s="901"/>
      <c r="BA69" s="901"/>
      <c r="BB69" s="901"/>
      <c r="BC69" s="901"/>
      <c r="BD69" s="895">
        <f t="shared" ref="BD69:BD74" si="46">AF69+AH69+AJ69+AL69+AN69+AP69+AR69+AT69+AV69+AX69+AZ69</f>
        <v>0</v>
      </c>
      <c r="BE69" s="895">
        <f t="shared" ref="BE69:BE74" si="47">AG69+AI69+AK69+AM69+AO69+AQ69+AS69+AU69+AW69+AY69+BA69+BC69</f>
        <v>0</v>
      </c>
    </row>
    <row r="70" spans="1:57" ht="13.5" customHeight="1" x14ac:dyDescent="0.2">
      <c r="A70" s="840">
        <v>59</v>
      </c>
      <c r="B70" s="878">
        <v>2</v>
      </c>
      <c r="C70" s="879"/>
      <c r="D70" s="1454"/>
      <c r="E70" s="903" t="s">
        <v>279</v>
      </c>
      <c r="F70" s="942"/>
      <c r="G70" s="943"/>
      <c r="H70" s="883" t="e">
        <f t="shared" si="33"/>
        <v>#DIV/0!</v>
      </c>
      <c r="I70" s="899"/>
      <c r="J70" s="885">
        <f t="shared" si="34"/>
        <v>0</v>
      </c>
      <c r="K70" s="886">
        <f t="shared" si="35"/>
        <v>0</v>
      </c>
      <c r="L70" s="887">
        <f t="shared" si="36"/>
        <v>15920</v>
      </c>
      <c r="M70" s="887">
        <f t="shared" si="37"/>
        <v>0</v>
      </c>
      <c r="N70" s="887">
        <f t="shared" si="38"/>
        <v>0</v>
      </c>
      <c r="O70" s="887">
        <f t="shared" si="39"/>
        <v>0</v>
      </c>
      <c r="P70" s="888">
        <f t="shared" si="40"/>
        <v>0</v>
      </c>
      <c r="Q70" s="888">
        <f t="shared" si="9"/>
        <v>0</v>
      </c>
      <c r="R70" s="906"/>
      <c r="S70" s="1005"/>
      <c r="T70" s="831">
        <v>59</v>
      </c>
      <c r="U70" s="1452"/>
      <c r="V70" s="900" t="s">
        <v>50</v>
      </c>
      <c r="W70" s="893">
        <f t="shared" si="41"/>
        <v>0</v>
      </c>
      <c r="X70" s="893">
        <f t="shared" si="41"/>
        <v>0</v>
      </c>
      <c r="Y70" s="894" t="e">
        <f t="shared" si="42"/>
        <v>#DIV/0!</v>
      </c>
      <c r="Z70" s="894">
        <f t="shared" si="43"/>
        <v>0</v>
      </c>
      <c r="AA70" s="894">
        <f t="shared" si="43"/>
        <v>0</v>
      </c>
      <c r="AB70" s="901"/>
      <c r="AC70" s="895">
        <f t="shared" si="44"/>
        <v>0</v>
      </c>
      <c r="AD70" s="895">
        <f t="shared" si="44"/>
        <v>0</v>
      </c>
      <c r="AE70" s="896" t="e">
        <f t="shared" si="45"/>
        <v>#DIV/0!</v>
      </c>
      <c r="AF70" s="902"/>
      <c r="AG70" s="902"/>
      <c r="AH70" s="902"/>
      <c r="AI70" s="902"/>
      <c r="AJ70" s="902"/>
      <c r="AK70" s="902"/>
      <c r="AL70" s="902"/>
      <c r="AM70" s="902"/>
      <c r="AN70" s="902"/>
      <c r="AO70" s="902"/>
      <c r="AP70" s="902"/>
      <c r="AQ70" s="902"/>
      <c r="AR70" s="902"/>
      <c r="AS70" s="902"/>
      <c r="AT70" s="901"/>
      <c r="AU70" s="901"/>
      <c r="AV70" s="901"/>
      <c r="AW70" s="901"/>
      <c r="AX70" s="901"/>
      <c r="AY70" s="901"/>
      <c r="AZ70" s="901"/>
      <c r="BA70" s="901"/>
      <c r="BB70" s="901"/>
      <c r="BC70" s="901"/>
      <c r="BD70" s="895">
        <f t="shared" si="46"/>
        <v>0</v>
      </c>
      <c r="BE70" s="895">
        <f t="shared" si="47"/>
        <v>0</v>
      </c>
    </row>
    <row r="71" spans="1:57" ht="12" customHeight="1" x14ac:dyDescent="0.2">
      <c r="A71" s="840">
        <v>60</v>
      </c>
      <c r="B71" s="878">
        <v>2</v>
      </c>
      <c r="C71" s="879"/>
      <c r="D71" s="1454" t="s">
        <v>86</v>
      </c>
      <c r="E71" s="903" t="s">
        <v>278</v>
      </c>
      <c r="F71" s="942"/>
      <c r="G71" s="943"/>
      <c r="H71" s="883" t="e">
        <f t="shared" si="33"/>
        <v>#DIV/0!</v>
      </c>
      <c r="I71" s="899"/>
      <c r="J71" s="885">
        <f t="shared" si="34"/>
        <v>0</v>
      </c>
      <c r="K71" s="886">
        <f t="shared" si="35"/>
        <v>0</v>
      </c>
      <c r="L71" s="887">
        <f t="shared" si="36"/>
        <v>15920</v>
      </c>
      <c r="M71" s="887">
        <f t="shared" si="37"/>
        <v>0</v>
      </c>
      <c r="N71" s="887">
        <f t="shared" si="38"/>
        <v>0</v>
      </c>
      <c r="O71" s="887">
        <f t="shared" si="39"/>
        <v>0</v>
      </c>
      <c r="P71" s="888">
        <f t="shared" si="40"/>
        <v>0</v>
      </c>
      <c r="Q71" s="888">
        <f t="shared" si="9"/>
        <v>0</v>
      </c>
      <c r="R71" s="906"/>
      <c r="S71" s="1005"/>
      <c r="T71" s="831">
        <v>60</v>
      </c>
      <c r="U71" s="1452" t="s">
        <v>86</v>
      </c>
      <c r="V71" s="900" t="s">
        <v>49</v>
      </c>
      <c r="W71" s="893">
        <f t="shared" si="41"/>
        <v>0</v>
      </c>
      <c r="X71" s="893">
        <f t="shared" si="41"/>
        <v>0</v>
      </c>
      <c r="Y71" s="894" t="e">
        <f t="shared" si="42"/>
        <v>#DIV/0!</v>
      </c>
      <c r="Z71" s="894">
        <f t="shared" si="43"/>
        <v>0</v>
      </c>
      <c r="AA71" s="894">
        <f t="shared" si="43"/>
        <v>0</v>
      </c>
      <c r="AB71" s="901"/>
      <c r="AC71" s="895">
        <f t="shared" si="44"/>
        <v>0</v>
      </c>
      <c r="AD71" s="895">
        <f t="shared" si="44"/>
        <v>0</v>
      </c>
      <c r="AE71" s="896" t="e">
        <f t="shared" si="45"/>
        <v>#DIV/0!</v>
      </c>
      <c r="AF71" s="902"/>
      <c r="AG71" s="902"/>
      <c r="AH71" s="902"/>
      <c r="AI71" s="902"/>
      <c r="AJ71" s="902"/>
      <c r="AK71" s="902"/>
      <c r="AL71" s="902"/>
      <c r="AM71" s="902"/>
      <c r="AN71" s="902"/>
      <c r="AO71" s="902"/>
      <c r="AP71" s="902"/>
      <c r="AQ71" s="902"/>
      <c r="AR71" s="902"/>
      <c r="AS71" s="902"/>
      <c r="AT71" s="901"/>
      <c r="AU71" s="901"/>
      <c r="AV71" s="901"/>
      <c r="AW71" s="901"/>
      <c r="AX71" s="901"/>
      <c r="AY71" s="901"/>
      <c r="AZ71" s="901"/>
      <c r="BA71" s="901"/>
      <c r="BB71" s="901"/>
      <c r="BC71" s="901"/>
      <c r="BD71" s="895">
        <f t="shared" si="46"/>
        <v>0</v>
      </c>
      <c r="BE71" s="895">
        <f t="shared" si="47"/>
        <v>0</v>
      </c>
    </row>
    <row r="72" spans="1:57" ht="12" customHeight="1" x14ac:dyDescent="0.2">
      <c r="A72" s="840">
        <v>61</v>
      </c>
      <c r="B72" s="878">
        <v>2</v>
      </c>
      <c r="C72" s="879"/>
      <c r="D72" s="1454"/>
      <c r="E72" s="903" t="s">
        <v>279</v>
      </c>
      <c r="F72" s="942"/>
      <c r="G72" s="943"/>
      <c r="H72" s="883" t="e">
        <f t="shared" si="33"/>
        <v>#DIV/0!</v>
      </c>
      <c r="I72" s="899"/>
      <c r="J72" s="885">
        <f t="shared" si="34"/>
        <v>0</v>
      </c>
      <c r="K72" s="886">
        <f t="shared" si="35"/>
        <v>0</v>
      </c>
      <c r="L72" s="887">
        <f t="shared" si="36"/>
        <v>15920</v>
      </c>
      <c r="M72" s="887">
        <f t="shared" si="37"/>
        <v>0</v>
      </c>
      <c r="N72" s="887">
        <f t="shared" si="38"/>
        <v>0</v>
      </c>
      <c r="O72" s="887">
        <f t="shared" si="39"/>
        <v>0</v>
      </c>
      <c r="P72" s="888">
        <f t="shared" si="40"/>
        <v>0</v>
      </c>
      <c r="Q72" s="888">
        <f t="shared" si="9"/>
        <v>0</v>
      </c>
      <c r="R72" s="906"/>
      <c r="S72" s="1005"/>
      <c r="T72" s="831">
        <v>61</v>
      </c>
      <c r="U72" s="1452"/>
      <c r="V72" s="900" t="s">
        <v>50</v>
      </c>
      <c r="W72" s="893">
        <f t="shared" si="41"/>
        <v>0</v>
      </c>
      <c r="X72" s="893">
        <f t="shared" si="41"/>
        <v>0</v>
      </c>
      <c r="Y72" s="894" t="e">
        <f t="shared" si="42"/>
        <v>#DIV/0!</v>
      </c>
      <c r="Z72" s="894">
        <f t="shared" si="43"/>
        <v>0</v>
      </c>
      <c r="AA72" s="894">
        <f t="shared" si="43"/>
        <v>0</v>
      </c>
      <c r="AB72" s="901"/>
      <c r="AC72" s="895">
        <f t="shared" si="44"/>
        <v>0</v>
      </c>
      <c r="AD72" s="895">
        <f t="shared" si="44"/>
        <v>0</v>
      </c>
      <c r="AE72" s="896" t="e">
        <f t="shared" si="45"/>
        <v>#DIV/0!</v>
      </c>
      <c r="AF72" s="902"/>
      <c r="AG72" s="902"/>
      <c r="AH72" s="902"/>
      <c r="AI72" s="902"/>
      <c r="AJ72" s="902"/>
      <c r="AK72" s="902"/>
      <c r="AL72" s="902"/>
      <c r="AM72" s="902"/>
      <c r="AN72" s="902"/>
      <c r="AO72" s="902"/>
      <c r="AP72" s="902"/>
      <c r="AQ72" s="902"/>
      <c r="AR72" s="902"/>
      <c r="AS72" s="902"/>
      <c r="AT72" s="901"/>
      <c r="AU72" s="901"/>
      <c r="AV72" s="901"/>
      <c r="AW72" s="901"/>
      <c r="AX72" s="901"/>
      <c r="AY72" s="901"/>
      <c r="AZ72" s="901"/>
      <c r="BA72" s="901"/>
      <c r="BB72" s="901"/>
      <c r="BC72" s="901"/>
      <c r="BD72" s="895">
        <f t="shared" si="46"/>
        <v>0</v>
      </c>
      <c r="BE72" s="895">
        <f t="shared" si="47"/>
        <v>0</v>
      </c>
    </row>
    <row r="73" spans="1:57" ht="12" customHeight="1" x14ac:dyDescent="0.2">
      <c r="A73" s="840">
        <v>62</v>
      </c>
      <c r="B73" s="878">
        <v>1</v>
      </c>
      <c r="C73" s="879"/>
      <c r="D73" s="1454" t="s">
        <v>144</v>
      </c>
      <c r="E73" s="903" t="s">
        <v>278</v>
      </c>
      <c r="F73" s="940"/>
      <c r="G73" s="941"/>
      <c r="H73" s="883" t="e">
        <f t="shared" si="33"/>
        <v>#DIV/0!</v>
      </c>
      <c r="I73" s="899"/>
      <c r="J73" s="885">
        <f t="shared" si="34"/>
        <v>0</v>
      </c>
      <c r="K73" s="886">
        <f t="shared" si="35"/>
        <v>0</v>
      </c>
      <c r="L73" s="887">
        <f t="shared" si="36"/>
        <v>7960</v>
      </c>
      <c r="M73" s="887">
        <f t="shared" si="37"/>
        <v>0</v>
      </c>
      <c r="N73" s="887">
        <f t="shared" si="38"/>
        <v>0</v>
      </c>
      <c r="O73" s="887">
        <f t="shared" si="39"/>
        <v>0</v>
      </c>
      <c r="P73" s="888">
        <f t="shared" si="40"/>
        <v>0</v>
      </c>
      <c r="Q73" s="888">
        <f t="shared" si="9"/>
        <v>0</v>
      </c>
      <c r="R73" s="906"/>
      <c r="S73" s="1005"/>
      <c r="T73" s="831">
        <v>62</v>
      </c>
      <c r="U73" s="1452" t="s">
        <v>87</v>
      </c>
      <c r="V73" s="900" t="s">
        <v>49</v>
      </c>
      <c r="W73" s="893">
        <f t="shared" si="41"/>
        <v>0</v>
      </c>
      <c r="X73" s="893">
        <f t="shared" si="41"/>
        <v>0</v>
      </c>
      <c r="Y73" s="894" t="e">
        <f t="shared" si="42"/>
        <v>#DIV/0!</v>
      </c>
      <c r="Z73" s="894">
        <f t="shared" si="43"/>
        <v>0</v>
      </c>
      <c r="AA73" s="894">
        <f t="shared" si="43"/>
        <v>0</v>
      </c>
      <c r="AB73" s="901"/>
      <c r="AC73" s="895">
        <f t="shared" si="44"/>
        <v>0</v>
      </c>
      <c r="AD73" s="895">
        <f t="shared" si="44"/>
        <v>0</v>
      </c>
      <c r="AE73" s="896" t="e">
        <f t="shared" si="45"/>
        <v>#DIV/0!</v>
      </c>
      <c r="AF73" s="902"/>
      <c r="AG73" s="902"/>
      <c r="AH73" s="902"/>
      <c r="AI73" s="902"/>
      <c r="AJ73" s="902"/>
      <c r="AK73" s="902"/>
      <c r="AL73" s="902"/>
      <c r="AM73" s="902"/>
      <c r="AN73" s="902"/>
      <c r="AO73" s="902"/>
      <c r="AP73" s="902"/>
      <c r="AQ73" s="902"/>
      <c r="AR73" s="902"/>
      <c r="AS73" s="902"/>
      <c r="AT73" s="901"/>
      <c r="AU73" s="901"/>
      <c r="AV73" s="901"/>
      <c r="AW73" s="901"/>
      <c r="AX73" s="901"/>
      <c r="AY73" s="901"/>
      <c r="AZ73" s="901"/>
      <c r="BA73" s="901"/>
      <c r="BB73" s="901"/>
      <c r="BC73" s="901"/>
      <c r="BD73" s="895">
        <f t="shared" si="46"/>
        <v>0</v>
      </c>
      <c r="BE73" s="895">
        <f t="shared" si="47"/>
        <v>0</v>
      </c>
    </row>
    <row r="74" spans="1:57" ht="12" customHeight="1" x14ac:dyDescent="0.2">
      <c r="A74" s="840">
        <v>63</v>
      </c>
      <c r="B74" s="878">
        <v>1</v>
      </c>
      <c r="C74" s="879"/>
      <c r="D74" s="1454"/>
      <c r="E74" s="903" t="s">
        <v>279</v>
      </c>
      <c r="F74" s="940"/>
      <c r="G74" s="941"/>
      <c r="H74" s="883" t="e">
        <f t="shared" si="33"/>
        <v>#DIV/0!</v>
      </c>
      <c r="I74" s="899"/>
      <c r="J74" s="885">
        <f t="shared" si="34"/>
        <v>0</v>
      </c>
      <c r="K74" s="886">
        <f t="shared" si="35"/>
        <v>0</v>
      </c>
      <c r="L74" s="887">
        <f t="shared" si="36"/>
        <v>7960</v>
      </c>
      <c r="M74" s="887">
        <f t="shared" si="37"/>
        <v>0</v>
      </c>
      <c r="N74" s="887">
        <f t="shared" si="38"/>
        <v>0</v>
      </c>
      <c r="O74" s="887">
        <f t="shared" si="39"/>
        <v>0</v>
      </c>
      <c r="P74" s="888">
        <f t="shared" si="40"/>
        <v>0</v>
      </c>
      <c r="Q74" s="888">
        <f>M74+O74</f>
        <v>0</v>
      </c>
      <c r="R74" s="906"/>
      <c r="S74" s="1005"/>
      <c r="T74" s="831">
        <v>63</v>
      </c>
      <c r="U74" s="1452"/>
      <c r="V74" s="900" t="s">
        <v>50</v>
      </c>
      <c r="W74" s="893">
        <f t="shared" si="41"/>
        <v>0</v>
      </c>
      <c r="X74" s="893">
        <f t="shared" si="41"/>
        <v>0</v>
      </c>
      <c r="Y74" s="894" t="e">
        <f t="shared" si="42"/>
        <v>#DIV/0!</v>
      </c>
      <c r="Z74" s="894">
        <f t="shared" si="43"/>
        <v>0</v>
      </c>
      <c r="AA74" s="894">
        <f t="shared" si="43"/>
        <v>0</v>
      </c>
      <c r="AB74" s="901"/>
      <c r="AC74" s="895">
        <f t="shared" si="44"/>
        <v>0</v>
      </c>
      <c r="AD74" s="895">
        <f t="shared" si="44"/>
        <v>0</v>
      </c>
      <c r="AE74" s="896" t="e">
        <f t="shared" si="45"/>
        <v>#DIV/0!</v>
      </c>
      <c r="AF74" s="902"/>
      <c r="AG74" s="902"/>
      <c r="AH74" s="902"/>
      <c r="AI74" s="902"/>
      <c r="AJ74" s="902"/>
      <c r="AK74" s="902"/>
      <c r="AL74" s="902"/>
      <c r="AM74" s="902"/>
      <c r="AN74" s="902"/>
      <c r="AO74" s="902"/>
      <c r="AP74" s="902"/>
      <c r="AQ74" s="902"/>
      <c r="AR74" s="902"/>
      <c r="AS74" s="902"/>
      <c r="AT74" s="901"/>
      <c r="AU74" s="901"/>
      <c r="AV74" s="901"/>
      <c r="AW74" s="901"/>
      <c r="AX74" s="901"/>
      <c r="AY74" s="901"/>
      <c r="AZ74" s="901"/>
      <c r="BA74" s="901"/>
      <c r="BB74" s="901"/>
      <c r="BC74" s="901"/>
      <c r="BD74" s="895">
        <f t="shared" si="46"/>
        <v>0</v>
      </c>
      <c r="BE74" s="895">
        <f t="shared" si="47"/>
        <v>0</v>
      </c>
    </row>
    <row r="75" spans="1:57" s="947" customFormat="1" ht="21.75" customHeight="1" x14ac:dyDescent="0.2">
      <c r="A75" s="840">
        <v>64</v>
      </c>
      <c r="B75" s="913"/>
      <c r="C75" s="914"/>
      <c r="D75" s="946" t="s">
        <v>88</v>
      </c>
      <c r="E75" s="915"/>
      <c r="F75" s="840"/>
      <c r="G75" s="945"/>
      <c r="H75" s="913"/>
      <c r="I75" s="917"/>
      <c r="J75" s="918"/>
      <c r="K75" s="919"/>
      <c r="L75" s="920"/>
      <c r="M75" s="920"/>
      <c r="N75" s="921"/>
      <c r="O75" s="920"/>
      <c r="P75" s="921"/>
      <c r="Q75" s="921"/>
      <c r="R75" s="923"/>
      <c r="S75" s="924"/>
      <c r="T75" s="831">
        <v>64</v>
      </c>
      <c r="U75" s="925" t="s">
        <v>88</v>
      </c>
      <c r="V75" s="926"/>
      <c r="W75" s="831"/>
      <c r="X75" s="831"/>
      <c r="Y75" s="927"/>
      <c r="Z75" s="832"/>
      <c r="AA75" s="927"/>
      <c r="AB75" s="832"/>
      <c r="AC75" s="832"/>
      <c r="AD75" s="832"/>
      <c r="AE75" s="928"/>
      <c r="AF75" s="928"/>
      <c r="AG75" s="928"/>
      <c r="AH75" s="928"/>
      <c r="AI75" s="928"/>
      <c r="AJ75" s="928"/>
      <c r="AK75" s="928"/>
      <c r="AL75" s="928"/>
      <c r="AM75" s="928"/>
      <c r="AN75" s="928"/>
      <c r="AO75" s="928"/>
      <c r="AP75" s="928"/>
      <c r="AQ75" s="928"/>
      <c r="AR75" s="928"/>
      <c r="AS75" s="928"/>
      <c r="AT75" s="832"/>
      <c r="AU75" s="832"/>
      <c r="AV75" s="832"/>
      <c r="AW75" s="832"/>
      <c r="AX75" s="832"/>
      <c r="AY75" s="832"/>
      <c r="AZ75" s="832"/>
      <c r="BA75" s="832"/>
      <c r="BB75" s="832"/>
      <c r="BC75" s="832"/>
      <c r="BD75" s="832"/>
      <c r="BE75" s="832"/>
    </row>
    <row r="76" spans="1:57" s="860" customFormat="1" ht="11.25" customHeight="1" x14ac:dyDescent="0.2">
      <c r="A76" s="840">
        <v>65</v>
      </c>
      <c r="B76" s="930">
        <v>0.5</v>
      </c>
      <c r="C76" s="931">
        <v>20</v>
      </c>
      <c r="D76" s="1455" t="s">
        <v>89</v>
      </c>
      <c r="E76" s="903" t="s">
        <v>278</v>
      </c>
      <c r="F76" s="948">
        <v>1</v>
      </c>
      <c r="G76" s="949">
        <v>1</v>
      </c>
      <c r="H76" s="883">
        <f t="shared" ref="H76:H97" si="48">G76*100/F76</f>
        <v>100</v>
      </c>
      <c r="I76" s="934">
        <v>1</v>
      </c>
      <c r="J76" s="885">
        <f t="shared" ref="J76:J97" si="49">I76*G76</f>
        <v>1</v>
      </c>
      <c r="K76" s="886">
        <f t="shared" ref="K76:K97" si="50">J76*B76</f>
        <v>0.5</v>
      </c>
      <c r="L76" s="887">
        <f t="shared" ref="L76:L97" si="51">B76*7960</f>
        <v>3980</v>
      </c>
      <c r="M76" s="887">
        <f t="shared" ref="M76:M97" si="52">L76*J76</f>
        <v>3980</v>
      </c>
      <c r="N76" s="887">
        <f t="shared" ref="N76:N97" si="53">C76*J76</f>
        <v>20</v>
      </c>
      <c r="O76" s="887">
        <f t="shared" ref="O76:O97" si="54">N76*7960</f>
        <v>159200</v>
      </c>
      <c r="P76" s="888">
        <f t="shared" ref="P76:P97" si="55">K76+N76</f>
        <v>20.5</v>
      </c>
      <c r="Q76" s="888">
        <f>M76+O76</f>
        <v>163180</v>
      </c>
      <c r="R76" s="935"/>
      <c r="S76" s="936"/>
      <c r="T76" s="831">
        <v>65</v>
      </c>
      <c r="U76" s="1456" t="s">
        <v>89</v>
      </c>
      <c r="V76" s="900" t="s">
        <v>49</v>
      </c>
      <c r="W76" s="893">
        <f t="shared" ref="W76:X97" si="56">F76</f>
        <v>1</v>
      </c>
      <c r="X76" s="893">
        <f t="shared" si="56"/>
        <v>1</v>
      </c>
      <c r="Y76" s="894">
        <f t="shared" ref="Y76:Y97" si="57">X76*100/W76</f>
        <v>100</v>
      </c>
      <c r="Z76" s="894">
        <f t="shared" ref="Z76:AA97" si="58">I76</f>
        <v>1</v>
      </c>
      <c r="AA76" s="894">
        <f t="shared" si="58"/>
        <v>1</v>
      </c>
      <c r="AB76" s="901"/>
      <c r="AC76" s="895">
        <f t="shared" ref="AC76:AD97" si="59">AF76+AH76+AJ76+AL76+AN76+AP76+AR76+AT76+AV76+AX76+AZ76+BB76</f>
        <v>0</v>
      </c>
      <c r="AD76" s="895">
        <f t="shared" si="59"/>
        <v>0</v>
      </c>
      <c r="AE76" s="896" t="e">
        <f t="shared" ref="AE76:AE97" si="60">AD76*100/AC76</f>
        <v>#DIV/0!</v>
      </c>
      <c r="AF76" s="902"/>
      <c r="AG76" s="902"/>
      <c r="AH76" s="902"/>
      <c r="AI76" s="902"/>
      <c r="AJ76" s="902"/>
      <c r="AK76" s="902"/>
      <c r="AL76" s="902"/>
      <c r="AM76" s="902"/>
      <c r="AN76" s="902"/>
      <c r="AO76" s="902"/>
      <c r="AP76" s="902"/>
      <c r="AQ76" s="902"/>
      <c r="AR76" s="902"/>
      <c r="AS76" s="902"/>
      <c r="AT76" s="901"/>
      <c r="AU76" s="901"/>
      <c r="AV76" s="901"/>
      <c r="AW76" s="901"/>
      <c r="AX76" s="901"/>
      <c r="AY76" s="901"/>
      <c r="AZ76" s="901"/>
      <c r="BA76" s="901"/>
      <c r="BB76" s="901"/>
      <c r="BC76" s="901"/>
      <c r="BD76" s="895">
        <f t="shared" ref="BD76:BD98" si="61">AF76+AH76+AJ76+AL76+AN76+AP76+AR76+AT76+AV76+AX76+AZ76</f>
        <v>0</v>
      </c>
      <c r="BE76" s="895">
        <f t="shared" ref="BE76:BE98" si="62">AG76+AI76+AK76+AM76+AO76+AQ76+AS76+AU76+AW76+AY76+BA76+BC76</f>
        <v>0</v>
      </c>
    </row>
    <row r="77" spans="1:57" s="860" customFormat="1" ht="15" customHeight="1" x14ac:dyDescent="0.2">
      <c r="A77" s="840">
        <v>66</v>
      </c>
      <c r="B77" s="930">
        <v>0.5</v>
      </c>
      <c r="C77" s="931">
        <v>10</v>
      </c>
      <c r="D77" s="1455"/>
      <c r="E77" s="903" t="s">
        <v>279</v>
      </c>
      <c r="F77" s="948">
        <v>1</v>
      </c>
      <c r="G77" s="949">
        <v>1</v>
      </c>
      <c r="H77" s="883">
        <f t="shared" si="48"/>
        <v>100</v>
      </c>
      <c r="I77" s="934">
        <v>1</v>
      </c>
      <c r="J77" s="885">
        <f t="shared" si="49"/>
        <v>1</v>
      </c>
      <c r="K77" s="886">
        <f t="shared" si="50"/>
        <v>0.5</v>
      </c>
      <c r="L77" s="887">
        <f t="shared" si="51"/>
        <v>3980</v>
      </c>
      <c r="M77" s="887">
        <f t="shared" si="52"/>
        <v>3980</v>
      </c>
      <c r="N77" s="887">
        <f t="shared" si="53"/>
        <v>10</v>
      </c>
      <c r="O77" s="887">
        <f t="shared" si="54"/>
        <v>79600</v>
      </c>
      <c r="P77" s="888">
        <f t="shared" si="55"/>
        <v>10.5</v>
      </c>
      <c r="Q77" s="888">
        <f t="shared" ref="Q77:Q97" si="63">M77+O77</f>
        <v>83580</v>
      </c>
      <c r="R77" s="935"/>
      <c r="S77" s="936"/>
      <c r="T77" s="831">
        <v>66</v>
      </c>
      <c r="U77" s="1457"/>
      <c r="V77" s="900" t="s">
        <v>50</v>
      </c>
      <c r="W77" s="893">
        <f t="shared" si="56"/>
        <v>1</v>
      </c>
      <c r="X77" s="893">
        <f t="shared" si="56"/>
        <v>1</v>
      </c>
      <c r="Y77" s="894">
        <f t="shared" si="57"/>
        <v>100</v>
      </c>
      <c r="Z77" s="894">
        <f t="shared" si="58"/>
        <v>1</v>
      </c>
      <c r="AA77" s="894">
        <f t="shared" si="58"/>
        <v>1</v>
      </c>
      <c r="AB77" s="901"/>
      <c r="AC77" s="895">
        <f t="shared" si="59"/>
        <v>0</v>
      </c>
      <c r="AD77" s="895">
        <f t="shared" si="59"/>
        <v>0</v>
      </c>
      <c r="AE77" s="896" t="e">
        <f t="shared" si="60"/>
        <v>#DIV/0!</v>
      </c>
      <c r="AF77" s="902"/>
      <c r="AG77" s="902"/>
      <c r="AH77" s="902"/>
      <c r="AI77" s="902"/>
      <c r="AJ77" s="902"/>
      <c r="AK77" s="902"/>
      <c r="AL77" s="902"/>
      <c r="AM77" s="902"/>
      <c r="AN77" s="902"/>
      <c r="AO77" s="902"/>
      <c r="AP77" s="902"/>
      <c r="AQ77" s="902"/>
      <c r="AR77" s="902"/>
      <c r="AS77" s="902"/>
      <c r="AT77" s="901"/>
      <c r="AU77" s="901"/>
      <c r="AV77" s="901"/>
      <c r="AW77" s="901"/>
      <c r="AX77" s="901"/>
      <c r="AY77" s="901"/>
      <c r="AZ77" s="901"/>
      <c r="BA77" s="901"/>
      <c r="BB77" s="901"/>
      <c r="BC77" s="901"/>
      <c r="BD77" s="895">
        <f t="shared" si="61"/>
        <v>0</v>
      </c>
      <c r="BE77" s="895">
        <f t="shared" si="62"/>
        <v>0</v>
      </c>
    </row>
    <row r="78" spans="1:57" ht="12" customHeight="1" x14ac:dyDescent="0.2">
      <c r="A78" s="840">
        <v>67</v>
      </c>
      <c r="B78" s="878">
        <v>1</v>
      </c>
      <c r="C78" s="879"/>
      <c r="D78" s="1449" t="s">
        <v>90</v>
      </c>
      <c r="E78" s="903" t="s">
        <v>278</v>
      </c>
      <c r="F78" s="1295">
        <v>7</v>
      </c>
      <c r="G78" s="1296">
        <v>7</v>
      </c>
      <c r="H78" s="883">
        <f t="shared" si="48"/>
        <v>100</v>
      </c>
      <c r="I78" s="899">
        <v>2</v>
      </c>
      <c r="J78" s="885">
        <f t="shared" si="49"/>
        <v>14</v>
      </c>
      <c r="K78" s="886">
        <f t="shared" si="50"/>
        <v>14</v>
      </c>
      <c r="L78" s="887">
        <f t="shared" si="51"/>
        <v>7960</v>
      </c>
      <c r="M78" s="887">
        <f t="shared" si="52"/>
        <v>111440</v>
      </c>
      <c r="N78" s="887">
        <f t="shared" si="53"/>
        <v>0</v>
      </c>
      <c r="O78" s="887">
        <f t="shared" si="54"/>
        <v>0</v>
      </c>
      <c r="P78" s="888">
        <f t="shared" si="55"/>
        <v>14</v>
      </c>
      <c r="Q78" s="888">
        <f t="shared" si="63"/>
        <v>111440</v>
      </c>
      <c r="R78" s="906"/>
      <c r="S78" s="1005"/>
      <c r="T78" s="831">
        <v>67</v>
      </c>
      <c r="U78" s="1450" t="s">
        <v>90</v>
      </c>
      <c r="V78" s="900" t="s">
        <v>49</v>
      </c>
      <c r="W78" s="893">
        <f t="shared" si="56"/>
        <v>7</v>
      </c>
      <c r="X78" s="893">
        <f t="shared" si="56"/>
        <v>7</v>
      </c>
      <c r="Y78" s="894">
        <f t="shared" si="57"/>
        <v>100</v>
      </c>
      <c r="Z78" s="894">
        <f t="shared" si="58"/>
        <v>2</v>
      </c>
      <c r="AA78" s="894">
        <f t="shared" si="58"/>
        <v>14</v>
      </c>
      <c r="AB78" s="901"/>
      <c r="AC78" s="895">
        <f t="shared" si="59"/>
        <v>0</v>
      </c>
      <c r="AD78" s="895">
        <f t="shared" si="59"/>
        <v>0</v>
      </c>
      <c r="AE78" s="896" t="e">
        <f t="shared" si="60"/>
        <v>#DIV/0!</v>
      </c>
      <c r="AF78" s="902"/>
      <c r="AG78" s="902"/>
      <c r="AH78" s="902"/>
      <c r="AI78" s="902"/>
      <c r="AJ78" s="902"/>
      <c r="AK78" s="902"/>
      <c r="AL78" s="902"/>
      <c r="AM78" s="902"/>
      <c r="AN78" s="902"/>
      <c r="AO78" s="902"/>
      <c r="AP78" s="902"/>
      <c r="AQ78" s="902"/>
      <c r="AR78" s="902"/>
      <c r="AS78" s="902"/>
      <c r="AT78" s="901"/>
      <c r="AU78" s="901"/>
      <c r="AV78" s="901"/>
      <c r="AW78" s="901"/>
      <c r="AX78" s="901"/>
      <c r="AY78" s="901"/>
      <c r="AZ78" s="901"/>
      <c r="BA78" s="901"/>
      <c r="BB78" s="901"/>
      <c r="BC78" s="901"/>
      <c r="BD78" s="895">
        <f t="shared" si="61"/>
        <v>0</v>
      </c>
      <c r="BE78" s="895">
        <f t="shared" si="62"/>
        <v>0</v>
      </c>
    </row>
    <row r="79" spans="1:57" ht="13.5" customHeight="1" x14ac:dyDescent="0.2">
      <c r="A79" s="840">
        <v>68</v>
      </c>
      <c r="B79" s="878">
        <v>1</v>
      </c>
      <c r="C79" s="879">
        <v>2</v>
      </c>
      <c r="D79" s="1449"/>
      <c r="E79" s="903" t="s">
        <v>279</v>
      </c>
      <c r="F79" s="1295">
        <v>81</v>
      </c>
      <c r="G79" s="1296">
        <v>10</v>
      </c>
      <c r="H79" s="883">
        <f t="shared" si="48"/>
        <v>12.345679012345679</v>
      </c>
      <c r="I79" s="899">
        <v>1</v>
      </c>
      <c r="J79" s="885">
        <f t="shared" si="49"/>
        <v>10</v>
      </c>
      <c r="K79" s="886">
        <f t="shared" si="50"/>
        <v>10</v>
      </c>
      <c r="L79" s="887">
        <f t="shared" si="51"/>
        <v>7960</v>
      </c>
      <c r="M79" s="887">
        <f t="shared" si="52"/>
        <v>79600</v>
      </c>
      <c r="N79" s="887">
        <f t="shared" si="53"/>
        <v>20</v>
      </c>
      <c r="O79" s="887">
        <f t="shared" si="54"/>
        <v>159200</v>
      </c>
      <c r="P79" s="888">
        <f t="shared" si="55"/>
        <v>30</v>
      </c>
      <c r="Q79" s="888">
        <f t="shared" si="63"/>
        <v>238800</v>
      </c>
      <c r="R79" s="906"/>
      <c r="S79" s="1005"/>
      <c r="T79" s="831">
        <v>68</v>
      </c>
      <c r="U79" s="1450"/>
      <c r="V79" s="900" t="s">
        <v>50</v>
      </c>
      <c r="W79" s="893">
        <f t="shared" si="56"/>
        <v>81</v>
      </c>
      <c r="X79" s="893">
        <f t="shared" si="56"/>
        <v>10</v>
      </c>
      <c r="Y79" s="894">
        <f t="shared" si="57"/>
        <v>12.345679012345679</v>
      </c>
      <c r="Z79" s="894">
        <f t="shared" si="58"/>
        <v>1</v>
      </c>
      <c r="AA79" s="894">
        <f t="shared" si="58"/>
        <v>10</v>
      </c>
      <c r="AB79" s="901"/>
      <c r="AC79" s="895">
        <f t="shared" si="59"/>
        <v>0</v>
      </c>
      <c r="AD79" s="895">
        <f t="shared" si="59"/>
        <v>0</v>
      </c>
      <c r="AE79" s="896" t="e">
        <f t="shared" si="60"/>
        <v>#DIV/0!</v>
      </c>
      <c r="AF79" s="902"/>
      <c r="AG79" s="902"/>
      <c r="AH79" s="902"/>
      <c r="AI79" s="902"/>
      <c r="AJ79" s="902"/>
      <c r="AK79" s="902"/>
      <c r="AL79" s="902"/>
      <c r="AM79" s="902"/>
      <c r="AN79" s="902"/>
      <c r="AO79" s="902"/>
      <c r="AP79" s="902"/>
      <c r="AQ79" s="902"/>
      <c r="AR79" s="902"/>
      <c r="AS79" s="902"/>
      <c r="AT79" s="901"/>
      <c r="AU79" s="901"/>
      <c r="AV79" s="901"/>
      <c r="AW79" s="901"/>
      <c r="AX79" s="901"/>
      <c r="AY79" s="901"/>
      <c r="AZ79" s="901"/>
      <c r="BA79" s="901"/>
      <c r="BB79" s="901"/>
      <c r="BC79" s="901"/>
      <c r="BD79" s="895">
        <f t="shared" si="61"/>
        <v>0</v>
      </c>
      <c r="BE79" s="895">
        <f t="shared" si="62"/>
        <v>0</v>
      </c>
    </row>
    <row r="80" spans="1:57" ht="24.75" customHeight="1" x14ac:dyDescent="0.2">
      <c r="A80" s="840">
        <v>69</v>
      </c>
      <c r="B80" s="878">
        <v>2</v>
      </c>
      <c r="C80" s="879"/>
      <c r="D80" s="1453" t="s">
        <v>91</v>
      </c>
      <c r="E80" s="903" t="s">
        <v>278</v>
      </c>
      <c r="F80" s="942"/>
      <c r="G80" s="943"/>
      <c r="H80" s="883" t="e">
        <f t="shared" si="48"/>
        <v>#DIV/0!</v>
      </c>
      <c r="I80" s="899"/>
      <c r="J80" s="885">
        <f t="shared" si="49"/>
        <v>0</v>
      </c>
      <c r="K80" s="886">
        <f t="shared" si="50"/>
        <v>0</v>
      </c>
      <c r="L80" s="887">
        <f t="shared" si="51"/>
        <v>15920</v>
      </c>
      <c r="M80" s="887">
        <f t="shared" si="52"/>
        <v>0</v>
      </c>
      <c r="N80" s="887">
        <f t="shared" si="53"/>
        <v>0</v>
      </c>
      <c r="O80" s="887">
        <f t="shared" si="54"/>
        <v>0</v>
      </c>
      <c r="P80" s="888">
        <f t="shared" si="55"/>
        <v>0</v>
      </c>
      <c r="Q80" s="888">
        <f t="shared" si="63"/>
        <v>0</v>
      </c>
      <c r="R80" s="906"/>
      <c r="S80" s="1005"/>
      <c r="T80" s="831">
        <v>69</v>
      </c>
      <c r="U80" s="1450" t="s">
        <v>91</v>
      </c>
      <c r="V80" s="900" t="s">
        <v>49</v>
      </c>
      <c r="W80" s="893">
        <f t="shared" si="56"/>
        <v>0</v>
      </c>
      <c r="X80" s="893">
        <f t="shared" si="56"/>
        <v>0</v>
      </c>
      <c r="Y80" s="894" t="e">
        <f t="shared" si="57"/>
        <v>#DIV/0!</v>
      </c>
      <c r="Z80" s="894">
        <f t="shared" si="58"/>
        <v>0</v>
      </c>
      <c r="AA80" s="894">
        <f t="shared" si="58"/>
        <v>0</v>
      </c>
      <c r="AB80" s="901"/>
      <c r="AC80" s="895">
        <f t="shared" si="59"/>
        <v>0</v>
      </c>
      <c r="AD80" s="895">
        <f t="shared" si="59"/>
        <v>0</v>
      </c>
      <c r="AE80" s="896" t="e">
        <f t="shared" si="60"/>
        <v>#DIV/0!</v>
      </c>
      <c r="AF80" s="902"/>
      <c r="AG80" s="902"/>
      <c r="AH80" s="902"/>
      <c r="AI80" s="902"/>
      <c r="AJ80" s="902"/>
      <c r="AK80" s="902"/>
      <c r="AL80" s="902"/>
      <c r="AM80" s="902"/>
      <c r="AN80" s="902"/>
      <c r="AO80" s="902"/>
      <c r="AP80" s="902"/>
      <c r="AQ80" s="902"/>
      <c r="AR80" s="902"/>
      <c r="AS80" s="902"/>
      <c r="AT80" s="901"/>
      <c r="AU80" s="901"/>
      <c r="AV80" s="901"/>
      <c r="AW80" s="901"/>
      <c r="AX80" s="901"/>
      <c r="AY80" s="901"/>
      <c r="AZ80" s="901"/>
      <c r="BA80" s="901"/>
      <c r="BB80" s="901"/>
      <c r="BC80" s="901"/>
      <c r="BD80" s="895">
        <f t="shared" si="61"/>
        <v>0</v>
      </c>
      <c r="BE80" s="895">
        <f t="shared" si="62"/>
        <v>0</v>
      </c>
    </row>
    <row r="81" spans="1:57" ht="16.5" customHeight="1" x14ac:dyDescent="0.2">
      <c r="A81" s="840">
        <v>70</v>
      </c>
      <c r="B81" s="878">
        <v>2</v>
      </c>
      <c r="C81" s="879"/>
      <c r="D81" s="1453"/>
      <c r="E81" s="903" t="s">
        <v>279</v>
      </c>
      <c r="F81" s="942"/>
      <c r="G81" s="943"/>
      <c r="H81" s="883" t="e">
        <f t="shared" si="48"/>
        <v>#DIV/0!</v>
      </c>
      <c r="I81" s="899"/>
      <c r="J81" s="885">
        <f t="shared" si="49"/>
        <v>0</v>
      </c>
      <c r="K81" s="886">
        <f t="shared" si="50"/>
        <v>0</v>
      </c>
      <c r="L81" s="887">
        <f t="shared" si="51"/>
        <v>15920</v>
      </c>
      <c r="M81" s="887">
        <f t="shared" si="52"/>
        <v>0</v>
      </c>
      <c r="N81" s="887">
        <f t="shared" si="53"/>
        <v>0</v>
      </c>
      <c r="O81" s="887">
        <f t="shared" si="54"/>
        <v>0</v>
      </c>
      <c r="P81" s="888">
        <f t="shared" si="55"/>
        <v>0</v>
      </c>
      <c r="Q81" s="888">
        <f t="shared" si="63"/>
        <v>0</v>
      </c>
      <c r="R81" s="906"/>
      <c r="S81" s="1005"/>
      <c r="T81" s="831">
        <v>70</v>
      </c>
      <c r="U81" s="1450"/>
      <c r="V81" s="900" t="s">
        <v>50</v>
      </c>
      <c r="W81" s="893">
        <f t="shared" si="56"/>
        <v>0</v>
      </c>
      <c r="X81" s="893">
        <f t="shared" si="56"/>
        <v>0</v>
      </c>
      <c r="Y81" s="894" t="e">
        <f t="shared" si="57"/>
        <v>#DIV/0!</v>
      </c>
      <c r="Z81" s="894">
        <f t="shared" si="58"/>
        <v>0</v>
      </c>
      <c r="AA81" s="894">
        <f t="shared" si="58"/>
        <v>0</v>
      </c>
      <c r="AB81" s="901"/>
      <c r="AC81" s="895">
        <f t="shared" si="59"/>
        <v>0</v>
      </c>
      <c r="AD81" s="895">
        <f t="shared" si="59"/>
        <v>0</v>
      </c>
      <c r="AE81" s="896" t="e">
        <f t="shared" si="60"/>
        <v>#DIV/0!</v>
      </c>
      <c r="AF81" s="902"/>
      <c r="AG81" s="902"/>
      <c r="AH81" s="902"/>
      <c r="AI81" s="902"/>
      <c r="AJ81" s="902"/>
      <c r="AK81" s="902"/>
      <c r="AL81" s="902"/>
      <c r="AM81" s="902"/>
      <c r="AN81" s="902"/>
      <c r="AO81" s="902"/>
      <c r="AP81" s="902"/>
      <c r="AQ81" s="902"/>
      <c r="AR81" s="902"/>
      <c r="AS81" s="902"/>
      <c r="AT81" s="901"/>
      <c r="AU81" s="901"/>
      <c r="AV81" s="901"/>
      <c r="AW81" s="901"/>
      <c r="AX81" s="901"/>
      <c r="AY81" s="901"/>
      <c r="AZ81" s="901"/>
      <c r="BA81" s="901"/>
      <c r="BB81" s="901"/>
      <c r="BC81" s="901"/>
      <c r="BD81" s="895">
        <f t="shared" si="61"/>
        <v>0</v>
      </c>
      <c r="BE81" s="895">
        <f t="shared" si="62"/>
        <v>0</v>
      </c>
    </row>
    <row r="82" spans="1:57" ht="12" customHeight="1" x14ac:dyDescent="0.2">
      <c r="A82" s="840">
        <v>71</v>
      </c>
      <c r="B82" s="878">
        <v>1</v>
      </c>
      <c r="C82" s="879"/>
      <c r="D82" s="1449" t="s">
        <v>92</v>
      </c>
      <c r="E82" s="903" t="s">
        <v>278</v>
      </c>
      <c r="F82" s="942"/>
      <c r="G82" s="943"/>
      <c r="H82" s="883" t="e">
        <f t="shared" si="48"/>
        <v>#DIV/0!</v>
      </c>
      <c r="I82" s="899"/>
      <c r="J82" s="885">
        <f t="shared" si="49"/>
        <v>0</v>
      </c>
      <c r="K82" s="886">
        <f t="shared" si="50"/>
        <v>0</v>
      </c>
      <c r="L82" s="887">
        <f t="shared" si="51"/>
        <v>7960</v>
      </c>
      <c r="M82" s="887">
        <f t="shared" si="52"/>
        <v>0</v>
      </c>
      <c r="N82" s="887">
        <f t="shared" si="53"/>
        <v>0</v>
      </c>
      <c r="O82" s="887">
        <f t="shared" si="54"/>
        <v>0</v>
      </c>
      <c r="P82" s="888">
        <f t="shared" si="55"/>
        <v>0</v>
      </c>
      <c r="Q82" s="888">
        <f t="shared" si="63"/>
        <v>0</v>
      </c>
      <c r="R82" s="906"/>
      <c r="S82" s="1005"/>
      <c r="T82" s="831">
        <v>71</v>
      </c>
      <c r="U82" s="1450" t="s">
        <v>92</v>
      </c>
      <c r="V82" s="900" t="s">
        <v>57</v>
      </c>
      <c r="W82" s="893">
        <f t="shared" si="56"/>
        <v>0</v>
      </c>
      <c r="X82" s="893">
        <f t="shared" si="56"/>
        <v>0</v>
      </c>
      <c r="Y82" s="894" t="e">
        <f t="shared" si="57"/>
        <v>#DIV/0!</v>
      </c>
      <c r="Z82" s="894">
        <f t="shared" si="58"/>
        <v>0</v>
      </c>
      <c r="AA82" s="894">
        <f t="shared" si="58"/>
        <v>0</v>
      </c>
      <c r="AB82" s="901"/>
      <c r="AC82" s="895">
        <f t="shared" si="59"/>
        <v>0</v>
      </c>
      <c r="AD82" s="895">
        <f t="shared" si="59"/>
        <v>0</v>
      </c>
      <c r="AE82" s="896" t="e">
        <f t="shared" si="60"/>
        <v>#DIV/0!</v>
      </c>
      <c r="AF82" s="902"/>
      <c r="AG82" s="902"/>
      <c r="AH82" s="902"/>
      <c r="AI82" s="902"/>
      <c r="AJ82" s="902"/>
      <c r="AK82" s="902"/>
      <c r="AL82" s="902"/>
      <c r="AM82" s="902"/>
      <c r="AN82" s="902"/>
      <c r="AO82" s="902"/>
      <c r="AP82" s="902"/>
      <c r="AQ82" s="902"/>
      <c r="AR82" s="902"/>
      <c r="AS82" s="902"/>
      <c r="AT82" s="901"/>
      <c r="AU82" s="901"/>
      <c r="AV82" s="901"/>
      <c r="AW82" s="901"/>
      <c r="AX82" s="901"/>
      <c r="AY82" s="901"/>
      <c r="AZ82" s="901"/>
      <c r="BA82" s="901"/>
      <c r="BB82" s="901"/>
      <c r="BC82" s="901"/>
      <c r="BD82" s="895">
        <f t="shared" si="61"/>
        <v>0</v>
      </c>
      <c r="BE82" s="895">
        <f t="shared" si="62"/>
        <v>0</v>
      </c>
    </row>
    <row r="83" spans="1:57" ht="12" customHeight="1" x14ac:dyDescent="0.2">
      <c r="A83" s="840">
        <v>72</v>
      </c>
      <c r="B83" s="878">
        <v>1</v>
      </c>
      <c r="C83" s="879"/>
      <c r="D83" s="1449"/>
      <c r="E83" s="903" t="s">
        <v>279</v>
      </c>
      <c r="F83" s="942"/>
      <c r="G83" s="943"/>
      <c r="H83" s="883" t="e">
        <f t="shared" si="48"/>
        <v>#DIV/0!</v>
      </c>
      <c r="I83" s="899"/>
      <c r="J83" s="885">
        <f t="shared" si="49"/>
        <v>0</v>
      </c>
      <c r="K83" s="886">
        <f t="shared" si="50"/>
        <v>0</v>
      </c>
      <c r="L83" s="887">
        <f t="shared" si="51"/>
        <v>7960</v>
      </c>
      <c r="M83" s="887">
        <f t="shared" si="52"/>
        <v>0</v>
      </c>
      <c r="N83" s="887">
        <f t="shared" si="53"/>
        <v>0</v>
      </c>
      <c r="O83" s="887">
        <f t="shared" si="54"/>
        <v>0</v>
      </c>
      <c r="P83" s="888">
        <f t="shared" si="55"/>
        <v>0</v>
      </c>
      <c r="Q83" s="888">
        <f t="shared" si="63"/>
        <v>0</v>
      </c>
      <c r="R83" s="906"/>
      <c r="S83" s="1005"/>
      <c r="T83" s="831">
        <v>72</v>
      </c>
      <c r="U83" s="1450"/>
      <c r="V83" s="900" t="s">
        <v>50</v>
      </c>
      <c r="W83" s="893">
        <f t="shared" si="56"/>
        <v>0</v>
      </c>
      <c r="X83" s="893">
        <f t="shared" si="56"/>
        <v>0</v>
      </c>
      <c r="Y83" s="894" t="e">
        <f t="shared" si="57"/>
        <v>#DIV/0!</v>
      </c>
      <c r="Z83" s="894">
        <f t="shared" si="58"/>
        <v>0</v>
      </c>
      <c r="AA83" s="894">
        <f t="shared" si="58"/>
        <v>0</v>
      </c>
      <c r="AB83" s="901"/>
      <c r="AC83" s="895">
        <f t="shared" si="59"/>
        <v>0</v>
      </c>
      <c r="AD83" s="895">
        <f t="shared" si="59"/>
        <v>0</v>
      </c>
      <c r="AE83" s="896" t="e">
        <f t="shared" si="60"/>
        <v>#DIV/0!</v>
      </c>
      <c r="AF83" s="902"/>
      <c r="AG83" s="902"/>
      <c r="AH83" s="902"/>
      <c r="AI83" s="902"/>
      <c r="AJ83" s="902"/>
      <c r="AK83" s="902"/>
      <c r="AL83" s="902"/>
      <c r="AM83" s="902"/>
      <c r="AN83" s="902"/>
      <c r="AO83" s="902"/>
      <c r="AP83" s="902"/>
      <c r="AQ83" s="902"/>
      <c r="AR83" s="902"/>
      <c r="AS83" s="902"/>
      <c r="AT83" s="901"/>
      <c r="AU83" s="901"/>
      <c r="AV83" s="901"/>
      <c r="AW83" s="901"/>
      <c r="AX83" s="901"/>
      <c r="AY83" s="901"/>
      <c r="AZ83" s="901"/>
      <c r="BA83" s="901"/>
      <c r="BB83" s="901"/>
      <c r="BC83" s="901"/>
      <c r="BD83" s="895">
        <f t="shared" si="61"/>
        <v>0</v>
      </c>
      <c r="BE83" s="895">
        <f t="shared" si="62"/>
        <v>0</v>
      </c>
    </row>
    <row r="84" spans="1:57" ht="12" customHeight="1" x14ac:dyDescent="0.2">
      <c r="A84" s="840">
        <v>73</v>
      </c>
      <c r="B84" s="878">
        <v>1</v>
      </c>
      <c r="C84" s="879"/>
      <c r="D84" s="1453" t="s">
        <v>93</v>
      </c>
      <c r="E84" s="903" t="s">
        <v>278</v>
      </c>
      <c r="F84" s="1297"/>
      <c r="G84" s="1298"/>
      <c r="H84" s="883" t="e">
        <f t="shared" si="48"/>
        <v>#DIV/0!</v>
      </c>
      <c r="I84" s="899">
        <v>2</v>
      </c>
      <c r="J84" s="885">
        <f t="shared" si="49"/>
        <v>0</v>
      </c>
      <c r="K84" s="886">
        <f t="shared" si="50"/>
        <v>0</v>
      </c>
      <c r="L84" s="887">
        <f t="shared" si="51"/>
        <v>7960</v>
      </c>
      <c r="M84" s="887">
        <f t="shared" si="52"/>
        <v>0</v>
      </c>
      <c r="N84" s="887">
        <f t="shared" si="53"/>
        <v>0</v>
      </c>
      <c r="O84" s="887">
        <f t="shared" si="54"/>
        <v>0</v>
      </c>
      <c r="P84" s="888">
        <f t="shared" si="55"/>
        <v>0</v>
      </c>
      <c r="Q84" s="888">
        <f t="shared" si="63"/>
        <v>0</v>
      </c>
      <c r="R84" s="906"/>
      <c r="S84" s="1005"/>
      <c r="T84" s="831">
        <v>73</v>
      </c>
      <c r="U84" s="1450" t="s">
        <v>93</v>
      </c>
      <c r="V84" s="900" t="s">
        <v>49</v>
      </c>
      <c r="W84" s="893">
        <f t="shared" si="56"/>
        <v>0</v>
      </c>
      <c r="X84" s="893">
        <f t="shared" si="56"/>
        <v>0</v>
      </c>
      <c r="Y84" s="894" t="e">
        <f t="shared" si="57"/>
        <v>#DIV/0!</v>
      </c>
      <c r="Z84" s="894">
        <f t="shared" si="58"/>
        <v>2</v>
      </c>
      <c r="AA84" s="894">
        <f t="shared" si="58"/>
        <v>0</v>
      </c>
      <c r="AB84" s="901"/>
      <c r="AC84" s="895">
        <f t="shared" si="59"/>
        <v>0</v>
      </c>
      <c r="AD84" s="895">
        <f t="shared" si="59"/>
        <v>0</v>
      </c>
      <c r="AE84" s="896" t="e">
        <f t="shared" si="60"/>
        <v>#DIV/0!</v>
      </c>
      <c r="AF84" s="902"/>
      <c r="AG84" s="902"/>
      <c r="AH84" s="902"/>
      <c r="AI84" s="902"/>
      <c r="AJ84" s="902"/>
      <c r="AK84" s="902"/>
      <c r="AL84" s="902"/>
      <c r="AM84" s="902"/>
      <c r="AN84" s="902"/>
      <c r="AO84" s="902"/>
      <c r="AP84" s="902"/>
      <c r="AQ84" s="902"/>
      <c r="AR84" s="902"/>
      <c r="AS84" s="902"/>
      <c r="AT84" s="901"/>
      <c r="AU84" s="901"/>
      <c r="AV84" s="901"/>
      <c r="AW84" s="901"/>
      <c r="AX84" s="901"/>
      <c r="AY84" s="901"/>
      <c r="AZ84" s="901"/>
      <c r="BA84" s="901"/>
      <c r="BB84" s="901"/>
      <c r="BC84" s="901"/>
      <c r="BD84" s="895">
        <f t="shared" si="61"/>
        <v>0</v>
      </c>
      <c r="BE84" s="895">
        <f t="shared" si="62"/>
        <v>0</v>
      </c>
    </row>
    <row r="85" spans="1:57" ht="12" customHeight="1" x14ac:dyDescent="0.2">
      <c r="A85" s="840">
        <v>74</v>
      </c>
      <c r="B85" s="878">
        <v>1</v>
      </c>
      <c r="C85" s="879"/>
      <c r="D85" s="1453"/>
      <c r="E85" s="903" t="s">
        <v>279</v>
      </c>
      <c r="F85" s="1297"/>
      <c r="G85" s="1298"/>
      <c r="H85" s="883" t="e">
        <f t="shared" si="48"/>
        <v>#DIV/0!</v>
      </c>
      <c r="I85" s="899">
        <v>1</v>
      </c>
      <c r="J85" s="885">
        <f t="shared" si="49"/>
        <v>0</v>
      </c>
      <c r="K85" s="886">
        <f t="shared" si="50"/>
        <v>0</v>
      </c>
      <c r="L85" s="887">
        <f t="shared" si="51"/>
        <v>7960</v>
      </c>
      <c r="M85" s="887">
        <f t="shared" si="52"/>
        <v>0</v>
      </c>
      <c r="N85" s="887">
        <f t="shared" si="53"/>
        <v>0</v>
      </c>
      <c r="O85" s="887">
        <f t="shared" si="54"/>
        <v>0</v>
      </c>
      <c r="P85" s="888">
        <f t="shared" si="55"/>
        <v>0</v>
      </c>
      <c r="Q85" s="888">
        <f t="shared" si="63"/>
        <v>0</v>
      </c>
      <c r="R85" s="906"/>
      <c r="S85" s="1005"/>
      <c r="T85" s="831">
        <v>74</v>
      </c>
      <c r="U85" s="1450"/>
      <c r="V85" s="900" t="s">
        <v>50</v>
      </c>
      <c r="W85" s="893">
        <f t="shared" si="56"/>
        <v>0</v>
      </c>
      <c r="X85" s="893">
        <f t="shared" si="56"/>
        <v>0</v>
      </c>
      <c r="Y85" s="894" t="e">
        <f t="shared" si="57"/>
        <v>#DIV/0!</v>
      </c>
      <c r="Z85" s="894">
        <f t="shared" si="58"/>
        <v>1</v>
      </c>
      <c r="AA85" s="894">
        <f t="shared" si="58"/>
        <v>0</v>
      </c>
      <c r="AB85" s="901"/>
      <c r="AC85" s="895">
        <f t="shared" si="59"/>
        <v>0</v>
      </c>
      <c r="AD85" s="895">
        <f t="shared" si="59"/>
        <v>0</v>
      </c>
      <c r="AE85" s="896" t="e">
        <f t="shared" si="60"/>
        <v>#DIV/0!</v>
      </c>
      <c r="AF85" s="902"/>
      <c r="AG85" s="902"/>
      <c r="AH85" s="902"/>
      <c r="AI85" s="902"/>
      <c r="AJ85" s="902"/>
      <c r="AK85" s="902"/>
      <c r="AL85" s="902"/>
      <c r="AM85" s="902"/>
      <c r="AN85" s="902"/>
      <c r="AO85" s="902"/>
      <c r="AP85" s="902"/>
      <c r="AQ85" s="902"/>
      <c r="AR85" s="902"/>
      <c r="AS85" s="902"/>
      <c r="AT85" s="901"/>
      <c r="AU85" s="901"/>
      <c r="AV85" s="901"/>
      <c r="AW85" s="901"/>
      <c r="AX85" s="901"/>
      <c r="AY85" s="901"/>
      <c r="AZ85" s="901"/>
      <c r="BA85" s="901"/>
      <c r="BB85" s="901"/>
      <c r="BC85" s="901"/>
      <c r="BD85" s="895">
        <f t="shared" si="61"/>
        <v>0</v>
      </c>
      <c r="BE85" s="895">
        <f t="shared" si="62"/>
        <v>0</v>
      </c>
    </row>
    <row r="86" spans="1:57" ht="12" customHeight="1" x14ac:dyDescent="0.2">
      <c r="A86" s="840">
        <v>75</v>
      </c>
      <c r="B86" s="878">
        <v>2</v>
      </c>
      <c r="C86" s="909"/>
      <c r="D86" s="1454" t="s">
        <v>94</v>
      </c>
      <c r="E86" s="903" t="s">
        <v>278</v>
      </c>
      <c r="F86" s="1299"/>
      <c r="G86" s="1300"/>
      <c r="H86" s="883" t="e">
        <f t="shared" si="48"/>
        <v>#DIV/0!</v>
      </c>
      <c r="I86" s="899">
        <v>1</v>
      </c>
      <c r="J86" s="885">
        <f t="shared" si="49"/>
        <v>0</v>
      </c>
      <c r="K86" s="886">
        <f t="shared" si="50"/>
        <v>0</v>
      </c>
      <c r="L86" s="887">
        <f t="shared" si="51"/>
        <v>15920</v>
      </c>
      <c r="M86" s="887">
        <f t="shared" si="52"/>
        <v>0</v>
      </c>
      <c r="N86" s="887">
        <f t="shared" si="53"/>
        <v>0</v>
      </c>
      <c r="O86" s="887">
        <f t="shared" si="54"/>
        <v>0</v>
      </c>
      <c r="P86" s="888">
        <f t="shared" si="55"/>
        <v>0</v>
      </c>
      <c r="Q86" s="888">
        <f t="shared" si="63"/>
        <v>0</v>
      </c>
      <c r="R86" s="906"/>
      <c r="S86" s="1005"/>
      <c r="T86" s="831">
        <v>75</v>
      </c>
      <c r="U86" s="1452" t="s">
        <v>94</v>
      </c>
      <c r="V86" s="900" t="s">
        <v>49</v>
      </c>
      <c r="W86" s="893">
        <f t="shared" si="56"/>
        <v>0</v>
      </c>
      <c r="X86" s="893">
        <f t="shared" si="56"/>
        <v>0</v>
      </c>
      <c r="Y86" s="894" t="e">
        <f t="shared" si="57"/>
        <v>#DIV/0!</v>
      </c>
      <c r="Z86" s="894">
        <f t="shared" si="58"/>
        <v>1</v>
      </c>
      <c r="AA86" s="894">
        <f t="shared" si="58"/>
        <v>0</v>
      </c>
      <c r="AB86" s="901"/>
      <c r="AC86" s="895">
        <f t="shared" si="59"/>
        <v>0</v>
      </c>
      <c r="AD86" s="895">
        <f t="shared" si="59"/>
        <v>0</v>
      </c>
      <c r="AE86" s="896" t="e">
        <f t="shared" si="60"/>
        <v>#DIV/0!</v>
      </c>
      <c r="AF86" s="902"/>
      <c r="AG86" s="902"/>
      <c r="AH86" s="902"/>
      <c r="AI86" s="902"/>
      <c r="AJ86" s="902"/>
      <c r="AK86" s="902"/>
      <c r="AL86" s="902"/>
      <c r="AM86" s="902"/>
      <c r="AN86" s="902"/>
      <c r="AO86" s="902"/>
      <c r="AP86" s="902"/>
      <c r="AQ86" s="902"/>
      <c r="AR86" s="902"/>
      <c r="AS86" s="902"/>
      <c r="AT86" s="901"/>
      <c r="AU86" s="901"/>
      <c r="AV86" s="901"/>
      <c r="AW86" s="901"/>
      <c r="AX86" s="901"/>
      <c r="AY86" s="901"/>
      <c r="AZ86" s="901"/>
      <c r="BA86" s="901"/>
      <c r="BB86" s="901"/>
      <c r="BC86" s="901"/>
      <c r="BD86" s="895">
        <f t="shared" si="61"/>
        <v>0</v>
      </c>
      <c r="BE86" s="895">
        <f t="shared" si="62"/>
        <v>0</v>
      </c>
    </row>
    <row r="87" spans="1:57" ht="13.5" customHeight="1" x14ac:dyDescent="0.2">
      <c r="A87" s="840">
        <v>76</v>
      </c>
      <c r="B87" s="930">
        <v>2</v>
      </c>
      <c r="C87" s="909">
        <v>1</v>
      </c>
      <c r="D87" s="1454"/>
      <c r="E87" s="903" t="s">
        <v>279</v>
      </c>
      <c r="F87" s="1299"/>
      <c r="G87" s="1300"/>
      <c r="H87" s="883" t="e">
        <f t="shared" si="48"/>
        <v>#DIV/0!</v>
      </c>
      <c r="I87" s="899"/>
      <c r="J87" s="885">
        <f t="shared" si="49"/>
        <v>0</v>
      </c>
      <c r="K87" s="886">
        <f t="shared" si="50"/>
        <v>0</v>
      </c>
      <c r="L87" s="887">
        <f t="shared" si="51"/>
        <v>15920</v>
      </c>
      <c r="M87" s="887">
        <f t="shared" si="52"/>
        <v>0</v>
      </c>
      <c r="N87" s="887">
        <f t="shared" si="53"/>
        <v>0</v>
      </c>
      <c r="O87" s="887">
        <f t="shared" si="54"/>
        <v>0</v>
      </c>
      <c r="P87" s="888">
        <f t="shared" si="55"/>
        <v>0</v>
      </c>
      <c r="Q87" s="888">
        <f t="shared" si="63"/>
        <v>0</v>
      </c>
      <c r="R87" s="906"/>
      <c r="S87" s="1005"/>
      <c r="T87" s="831">
        <v>76</v>
      </c>
      <c r="U87" s="1452"/>
      <c r="V87" s="900" t="s">
        <v>50</v>
      </c>
      <c r="W87" s="893">
        <f t="shared" si="56"/>
        <v>0</v>
      </c>
      <c r="X87" s="893">
        <f t="shared" si="56"/>
        <v>0</v>
      </c>
      <c r="Y87" s="894" t="e">
        <f t="shared" si="57"/>
        <v>#DIV/0!</v>
      </c>
      <c r="Z87" s="894">
        <f t="shared" si="58"/>
        <v>0</v>
      </c>
      <c r="AA87" s="894">
        <f t="shared" si="58"/>
        <v>0</v>
      </c>
      <c r="AB87" s="901"/>
      <c r="AC87" s="895">
        <f t="shared" si="59"/>
        <v>0</v>
      </c>
      <c r="AD87" s="895">
        <f t="shared" si="59"/>
        <v>0</v>
      </c>
      <c r="AE87" s="896" t="e">
        <f t="shared" si="60"/>
        <v>#DIV/0!</v>
      </c>
      <c r="AF87" s="902"/>
      <c r="AG87" s="902"/>
      <c r="AH87" s="902"/>
      <c r="AI87" s="902"/>
      <c r="AJ87" s="902"/>
      <c r="AK87" s="902"/>
      <c r="AL87" s="902"/>
      <c r="AM87" s="902"/>
      <c r="AN87" s="902"/>
      <c r="AO87" s="902"/>
      <c r="AP87" s="902"/>
      <c r="AQ87" s="902"/>
      <c r="AR87" s="902"/>
      <c r="AS87" s="902"/>
      <c r="AT87" s="901"/>
      <c r="AU87" s="901"/>
      <c r="AV87" s="901"/>
      <c r="AW87" s="901"/>
      <c r="AX87" s="901"/>
      <c r="AY87" s="901"/>
      <c r="AZ87" s="901"/>
      <c r="BA87" s="901"/>
      <c r="BB87" s="901"/>
      <c r="BC87" s="901"/>
      <c r="BD87" s="895">
        <f t="shared" si="61"/>
        <v>0</v>
      </c>
      <c r="BE87" s="895">
        <f t="shared" si="62"/>
        <v>0</v>
      </c>
    </row>
    <row r="88" spans="1:57" ht="12.75" customHeight="1" x14ac:dyDescent="0.2">
      <c r="A88" s="840">
        <v>77</v>
      </c>
      <c r="B88" s="930">
        <v>8</v>
      </c>
      <c r="C88" s="879"/>
      <c r="D88" s="1453" t="s">
        <v>95</v>
      </c>
      <c r="E88" s="903" t="s">
        <v>278</v>
      </c>
      <c r="F88" s="1301">
        <v>5</v>
      </c>
      <c r="G88" s="1302">
        <v>5</v>
      </c>
      <c r="H88" s="883">
        <f t="shared" si="48"/>
        <v>100</v>
      </c>
      <c r="I88" s="899">
        <v>1</v>
      </c>
      <c r="J88" s="885">
        <f t="shared" si="49"/>
        <v>5</v>
      </c>
      <c r="K88" s="886">
        <f t="shared" si="50"/>
        <v>40</v>
      </c>
      <c r="L88" s="887">
        <f t="shared" si="51"/>
        <v>63680</v>
      </c>
      <c r="M88" s="887">
        <f t="shared" si="52"/>
        <v>318400</v>
      </c>
      <c r="N88" s="887">
        <f t="shared" si="53"/>
        <v>0</v>
      </c>
      <c r="O88" s="887">
        <f t="shared" si="54"/>
        <v>0</v>
      </c>
      <c r="P88" s="888">
        <f t="shared" si="55"/>
        <v>40</v>
      </c>
      <c r="Q88" s="888">
        <f t="shared" si="63"/>
        <v>318400</v>
      </c>
      <c r="R88" s="906"/>
      <c r="S88" s="1005"/>
      <c r="T88" s="831">
        <v>77</v>
      </c>
      <c r="U88" s="1450" t="s">
        <v>95</v>
      </c>
      <c r="V88" s="900" t="s">
        <v>49</v>
      </c>
      <c r="W88" s="893">
        <f t="shared" si="56"/>
        <v>5</v>
      </c>
      <c r="X88" s="893">
        <f t="shared" si="56"/>
        <v>5</v>
      </c>
      <c r="Y88" s="894">
        <f t="shared" si="57"/>
        <v>100</v>
      </c>
      <c r="Z88" s="894">
        <f t="shared" si="58"/>
        <v>1</v>
      </c>
      <c r="AA88" s="894">
        <f t="shared" si="58"/>
        <v>5</v>
      </c>
      <c r="AB88" s="901"/>
      <c r="AC88" s="895">
        <f t="shared" si="59"/>
        <v>0</v>
      </c>
      <c r="AD88" s="895">
        <f t="shared" si="59"/>
        <v>0</v>
      </c>
      <c r="AE88" s="896" t="e">
        <f t="shared" si="60"/>
        <v>#DIV/0!</v>
      </c>
      <c r="AF88" s="902"/>
      <c r="AG88" s="902"/>
      <c r="AH88" s="902"/>
      <c r="AI88" s="902"/>
      <c r="AJ88" s="902"/>
      <c r="AK88" s="902"/>
      <c r="AL88" s="902"/>
      <c r="AM88" s="902"/>
      <c r="AN88" s="902"/>
      <c r="AO88" s="902"/>
      <c r="AP88" s="902"/>
      <c r="AQ88" s="902"/>
      <c r="AR88" s="902"/>
      <c r="AS88" s="902"/>
      <c r="AT88" s="901"/>
      <c r="AU88" s="901"/>
      <c r="AV88" s="901"/>
      <c r="AW88" s="901"/>
      <c r="AX88" s="901"/>
      <c r="AY88" s="901"/>
      <c r="AZ88" s="901"/>
      <c r="BA88" s="901"/>
      <c r="BB88" s="901"/>
      <c r="BC88" s="901"/>
      <c r="BD88" s="895">
        <f t="shared" si="61"/>
        <v>0</v>
      </c>
      <c r="BE88" s="895">
        <f t="shared" si="62"/>
        <v>0</v>
      </c>
    </row>
    <row r="89" spans="1:57" ht="18" customHeight="1" x14ac:dyDescent="0.2">
      <c r="A89" s="840">
        <v>78</v>
      </c>
      <c r="B89" s="930">
        <v>0.5</v>
      </c>
      <c r="C89" s="879">
        <v>1</v>
      </c>
      <c r="D89" s="1453"/>
      <c r="E89" s="903" t="s">
        <v>279</v>
      </c>
      <c r="F89" s="1301"/>
      <c r="G89" s="1302"/>
      <c r="H89" s="883" t="e">
        <f t="shared" si="48"/>
        <v>#DIV/0!</v>
      </c>
      <c r="I89" s="899"/>
      <c r="J89" s="885">
        <f t="shared" si="49"/>
        <v>0</v>
      </c>
      <c r="K89" s="886">
        <f t="shared" si="50"/>
        <v>0</v>
      </c>
      <c r="L89" s="887">
        <f t="shared" si="51"/>
        <v>3980</v>
      </c>
      <c r="M89" s="887">
        <f t="shared" si="52"/>
        <v>0</v>
      </c>
      <c r="N89" s="887">
        <f t="shared" si="53"/>
        <v>0</v>
      </c>
      <c r="O89" s="887">
        <f t="shared" si="54"/>
        <v>0</v>
      </c>
      <c r="P89" s="888">
        <f t="shared" si="55"/>
        <v>0</v>
      </c>
      <c r="Q89" s="888">
        <f t="shared" si="63"/>
        <v>0</v>
      </c>
      <c r="R89" s="906"/>
      <c r="S89" s="1005"/>
      <c r="T89" s="831">
        <v>78</v>
      </c>
      <c r="U89" s="1450"/>
      <c r="V89" s="900" t="s">
        <v>50</v>
      </c>
      <c r="W89" s="893">
        <f t="shared" si="56"/>
        <v>0</v>
      </c>
      <c r="X89" s="893">
        <f t="shared" si="56"/>
        <v>0</v>
      </c>
      <c r="Y89" s="894" t="e">
        <f t="shared" si="57"/>
        <v>#DIV/0!</v>
      </c>
      <c r="Z89" s="894">
        <f t="shared" si="58"/>
        <v>0</v>
      </c>
      <c r="AA89" s="894">
        <f t="shared" si="58"/>
        <v>0</v>
      </c>
      <c r="AB89" s="901"/>
      <c r="AC89" s="895">
        <f t="shared" si="59"/>
        <v>0</v>
      </c>
      <c r="AD89" s="895">
        <f t="shared" si="59"/>
        <v>0</v>
      </c>
      <c r="AE89" s="896" t="e">
        <f t="shared" si="60"/>
        <v>#DIV/0!</v>
      </c>
      <c r="AF89" s="902"/>
      <c r="AG89" s="902"/>
      <c r="AH89" s="902"/>
      <c r="AI89" s="902"/>
      <c r="AJ89" s="902"/>
      <c r="AK89" s="902"/>
      <c r="AL89" s="902"/>
      <c r="AM89" s="902"/>
      <c r="AN89" s="902"/>
      <c r="AO89" s="902"/>
      <c r="AP89" s="902"/>
      <c r="AQ89" s="902"/>
      <c r="AR89" s="902"/>
      <c r="AS89" s="902"/>
      <c r="AT89" s="901"/>
      <c r="AU89" s="901"/>
      <c r="AV89" s="901"/>
      <c r="AW89" s="901"/>
      <c r="AX89" s="901"/>
      <c r="AY89" s="901"/>
      <c r="AZ89" s="901"/>
      <c r="BA89" s="901"/>
      <c r="BB89" s="901"/>
      <c r="BC89" s="901"/>
      <c r="BD89" s="895">
        <f t="shared" si="61"/>
        <v>0</v>
      </c>
      <c r="BE89" s="895">
        <f t="shared" si="62"/>
        <v>0</v>
      </c>
    </row>
    <row r="90" spans="1:57" ht="11.25" customHeight="1" x14ac:dyDescent="0.2">
      <c r="A90" s="840">
        <v>79</v>
      </c>
      <c r="B90" s="878">
        <v>1</v>
      </c>
      <c r="C90" s="879"/>
      <c r="D90" s="1454" t="s">
        <v>96</v>
      </c>
      <c r="E90" s="903" t="s">
        <v>278</v>
      </c>
      <c r="F90" s="942"/>
      <c r="G90" s="943"/>
      <c r="H90" s="883" t="e">
        <f t="shared" si="48"/>
        <v>#DIV/0!</v>
      </c>
      <c r="I90" s="899"/>
      <c r="J90" s="885">
        <f t="shared" si="49"/>
        <v>0</v>
      </c>
      <c r="K90" s="886">
        <f t="shared" si="50"/>
        <v>0</v>
      </c>
      <c r="L90" s="887">
        <f t="shared" si="51"/>
        <v>7960</v>
      </c>
      <c r="M90" s="887">
        <f t="shared" si="52"/>
        <v>0</v>
      </c>
      <c r="N90" s="887">
        <f t="shared" si="53"/>
        <v>0</v>
      </c>
      <c r="O90" s="887">
        <f t="shared" si="54"/>
        <v>0</v>
      </c>
      <c r="P90" s="888">
        <f t="shared" si="55"/>
        <v>0</v>
      </c>
      <c r="Q90" s="888">
        <f t="shared" si="63"/>
        <v>0</v>
      </c>
      <c r="R90" s="906"/>
      <c r="S90" s="1005"/>
      <c r="T90" s="831">
        <v>79</v>
      </c>
      <c r="U90" s="1452" t="s">
        <v>96</v>
      </c>
      <c r="V90" s="900" t="s">
        <v>49</v>
      </c>
      <c r="W90" s="893">
        <f t="shared" si="56"/>
        <v>0</v>
      </c>
      <c r="X90" s="893">
        <f t="shared" si="56"/>
        <v>0</v>
      </c>
      <c r="Y90" s="894" t="e">
        <f t="shared" si="57"/>
        <v>#DIV/0!</v>
      </c>
      <c r="Z90" s="894">
        <f t="shared" si="58"/>
        <v>0</v>
      </c>
      <c r="AA90" s="894">
        <f t="shared" si="58"/>
        <v>0</v>
      </c>
      <c r="AB90" s="901"/>
      <c r="AC90" s="895">
        <f t="shared" si="59"/>
        <v>0</v>
      </c>
      <c r="AD90" s="895">
        <f t="shared" si="59"/>
        <v>0</v>
      </c>
      <c r="AE90" s="896" t="e">
        <f t="shared" si="60"/>
        <v>#DIV/0!</v>
      </c>
      <c r="AF90" s="902"/>
      <c r="AG90" s="902"/>
      <c r="AH90" s="902"/>
      <c r="AI90" s="902"/>
      <c r="AJ90" s="902"/>
      <c r="AK90" s="902"/>
      <c r="AL90" s="902"/>
      <c r="AM90" s="902"/>
      <c r="AN90" s="902"/>
      <c r="AO90" s="902"/>
      <c r="AP90" s="902"/>
      <c r="AQ90" s="902"/>
      <c r="AR90" s="902"/>
      <c r="AS90" s="902"/>
      <c r="AT90" s="901"/>
      <c r="AU90" s="901"/>
      <c r="AV90" s="901"/>
      <c r="AW90" s="901"/>
      <c r="AX90" s="901"/>
      <c r="AY90" s="901"/>
      <c r="AZ90" s="901"/>
      <c r="BA90" s="901"/>
      <c r="BB90" s="901"/>
      <c r="BC90" s="901"/>
      <c r="BD90" s="895">
        <f t="shared" si="61"/>
        <v>0</v>
      </c>
      <c r="BE90" s="895">
        <f t="shared" si="62"/>
        <v>0</v>
      </c>
    </row>
    <row r="91" spans="1:57" ht="15" customHeight="1" x14ac:dyDescent="0.2">
      <c r="A91" s="840">
        <v>80</v>
      </c>
      <c r="B91" s="878">
        <v>1</v>
      </c>
      <c r="C91" s="879"/>
      <c r="D91" s="1454"/>
      <c r="E91" s="903" t="s">
        <v>279</v>
      </c>
      <c r="F91" s="942"/>
      <c r="G91" s="943"/>
      <c r="H91" s="883" t="e">
        <f t="shared" si="48"/>
        <v>#DIV/0!</v>
      </c>
      <c r="I91" s="899"/>
      <c r="J91" s="885">
        <f t="shared" si="49"/>
        <v>0</v>
      </c>
      <c r="K91" s="886">
        <f t="shared" si="50"/>
        <v>0</v>
      </c>
      <c r="L91" s="887">
        <f t="shared" si="51"/>
        <v>7960</v>
      </c>
      <c r="M91" s="887">
        <f t="shared" si="52"/>
        <v>0</v>
      </c>
      <c r="N91" s="887">
        <f t="shared" si="53"/>
        <v>0</v>
      </c>
      <c r="O91" s="887">
        <f t="shared" si="54"/>
        <v>0</v>
      </c>
      <c r="P91" s="888">
        <f t="shared" si="55"/>
        <v>0</v>
      </c>
      <c r="Q91" s="888">
        <f t="shared" si="63"/>
        <v>0</v>
      </c>
      <c r="R91" s="906"/>
      <c r="S91" s="1005"/>
      <c r="T91" s="831">
        <v>80</v>
      </c>
      <c r="U91" s="1452"/>
      <c r="V91" s="900" t="s">
        <v>50</v>
      </c>
      <c r="W91" s="893">
        <f t="shared" si="56"/>
        <v>0</v>
      </c>
      <c r="X91" s="893">
        <f t="shared" si="56"/>
        <v>0</v>
      </c>
      <c r="Y91" s="894" t="e">
        <f t="shared" si="57"/>
        <v>#DIV/0!</v>
      </c>
      <c r="Z91" s="894">
        <f t="shared" si="58"/>
        <v>0</v>
      </c>
      <c r="AA91" s="894">
        <f t="shared" si="58"/>
        <v>0</v>
      </c>
      <c r="AB91" s="901"/>
      <c r="AC91" s="895">
        <f t="shared" si="59"/>
        <v>0</v>
      </c>
      <c r="AD91" s="895">
        <f t="shared" si="59"/>
        <v>0</v>
      </c>
      <c r="AE91" s="896" t="e">
        <f t="shared" si="60"/>
        <v>#DIV/0!</v>
      </c>
      <c r="AF91" s="902"/>
      <c r="AG91" s="902"/>
      <c r="AH91" s="902"/>
      <c r="AI91" s="902"/>
      <c r="AJ91" s="902"/>
      <c r="AK91" s="902"/>
      <c r="AL91" s="902"/>
      <c r="AM91" s="902"/>
      <c r="AN91" s="902"/>
      <c r="AO91" s="902"/>
      <c r="AP91" s="902"/>
      <c r="AQ91" s="902"/>
      <c r="AR91" s="902"/>
      <c r="AS91" s="902"/>
      <c r="AT91" s="901"/>
      <c r="AU91" s="901"/>
      <c r="AV91" s="901"/>
      <c r="AW91" s="901"/>
      <c r="AX91" s="901"/>
      <c r="AY91" s="901"/>
      <c r="AZ91" s="901"/>
      <c r="BA91" s="901"/>
      <c r="BB91" s="901"/>
      <c r="BC91" s="911"/>
      <c r="BD91" s="895">
        <f t="shared" si="61"/>
        <v>0</v>
      </c>
      <c r="BE91" s="895">
        <f t="shared" si="62"/>
        <v>0</v>
      </c>
    </row>
    <row r="92" spans="1:57" ht="26.25" customHeight="1" x14ac:dyDescent="0.2">
      <c r="A92" s="840">
        <v>81</v>
      </c>
      <c r="B92" s="878">
        <v>2</v>
      </c>
      <c r="C92" s="879"/>
      <c r="D92" s="907" t="s">
        <v>97</v>
      </c>
      <c r="E92" s="903" t="s">
        <v>278</v>
      </c>
      <c r="F92" s="942"/>
      <c r="G92" s="943"/>
      <c r="H92" s="883" t="e">
        <f t="shared" si="48"/>
        <v>#DIV/0!</v>
      </c>
      <c r="I92" s="899"/>
      <c r="J92" s="885">
        <f t="shared" si="49"/>
        <v>0</v>
      </c>
      <c r="K92" s="886">
        <f t="shared" si="50"/>
        <v>0</v>
      </c>
      <c r="L92" s="887">
        <f t="shared" si="51"/>
        <v>15920</v>
      </c>
      <c r="M92" s="887">
        <f t="shared" si="52"/>
        <v>0</v>
      </c>
      <c r="N92" s="887">
        <f t="shared" si="53"/>
        <v>0</v>
      </c>
      <c r="O92" s="887">
        <f t="shared" si="54"/>
        <v>0</v>
      </c>
      <c r="P92" s="888">
        <f t="shared" si="55"/>
        <v>0</v>
      </c>
      <c r="Q92" s="888">
        <f t="shared" si="63"/>
        <v>0</v>
      </c>
      <c r="R92" s="906"/>
      <c r="S92" s="1005"/>
      <c r="T92" s="831">
        <v>81</v>
      </c>
      <c r="U92" s="908" t="s">
        <v>97</v>
      </c>
      <c r="V92" s="900" t="s">
        <v>50</v>
      </c>
      <c r="W92" s="893">
        <f t="shared" si="56"/>
        <v>0</v>
      </c>
      <c r="X92" s="893">
        <f t="shared" si="56"/>
        <v>0</v>
      </c>
      <c r="Y92" s="894" t="e">
        <f t="shared" si="57"/>
        <v>#DIV/0!</v>
      </c>
      <c r="Z92" s="894">
        <f t="shared" si="58"/>
        <v>0</v>
      </c>
      <c r="AA92" s="894">
        <f t="shared" si="58"/>
        <v>0</v>
      </c>
      <c r="AB92" s="901"/>
      <c r="AC92" s="895">
        <f t="shared" si="59"/>
        <v>0</v>
      </c>
      <c r="AD92" s="895">
        <f t="shared" si="59"/>
        <v>0</v>
      </c>
      <c r="AE92" s="896" t="e">
        <f t="shared" si="60"/>
        <v>#DIV/0!</v>
      </c>
      <c r="AF92" s="902"/>
      <c r="AG92" s="902"/>
      <c r="AH92" s="902"/>
      <c r="AI92" s="902"/>
      <c r="AJ92" s="902"/>
      <c r="AK92" s="902"/>
      <c r="AL92" s="902"/>
      <c r="AM92" s="902"/>
      <c r="AN92" s="902"/>
      <c r="AO92" s="902"/>
      <c r="AP92" s="902"/>
      <c r="AQ92" s="902"/>
      <c r="AR92" s="902"/>
      <c r="AS92" s="902"/>
      <c r="AT92" s="901"/>
      <c r="AU92" s="901"/>
      <c r="AV92" s="901"/>
      <c r="AW92" s="901"/>
      <c r="AX92" s="901"/>
      <c r="AY92" s="901"/>
      <c r="AZ92" s="901"/>
      <c r="BA92" s="901"/>
      <c r="BB92" s="901"/>
      <c r="BC92" s="911"/>
      <c r="BD92" s="895">
        <f t="shared" si="61"/>
        <v>0</v>
      </c>
      <c r="BE92" s="895">
        <f t="shared" si="62"/>
        <v>0</v>
      </c>
    </row>
    <row r="93" spans="1:57" ht="12.75" customHeight="1" x14ac:dyDescent="0.2">
      <c r="A93" s="840">
        <v>82</v>
      </c>
      <c r="B93" s="878">
        <v>2</v>
      </c>
      <c r="C93" s="879"/>
      <c r="D93" s="907" t="s">
        <v>98</v>
      </c>
      <c r="E93" s="903" t="s">
        <v>279</v>
      </c>
      <c r="F93" s="942"/>
      <c r="G93" s="943"/>
      <c r="H93" s="883" t="e">
        <f t="shared" si="48"/>
        <v>#DIV/0!</v>
      </c>
      <c r="I93" s="899"/>
      <c r="J93" s="885">
        <f t="shared" si="49"/>
        <v>0</v>
      </c>
      <c r="K93" s="886">
        <f t="shared" si="50"/>
        <v>0</v>
      </c>
      <c r="L93" s="887">
        <f t="shared" si="51"/>
        <v>15920</v>
      </c>
      <c r="M93" s="887">
        <f t="shared" si="52"/>
        <v>0</v>
      </c>
      <c r="N93" s="887">
        <f t="shared" si="53"/>
        <v>0</v>
      </c>
      <c r="O93" s="887">
        <f t="shared" si="54"/>
        <v>0</v>
      </c>
      <c r="P93" s="888">
        <f t="shared" si="55"/>
        <v>0</v>
      </c>
      <c r="Q93" s="888">
        <f t="shared" si="63"/>
        <v>0</v>
      </c>
      <c r="R93" s="906"/>
      <c r="S93" s="1005"/>
      <c r="T93" s="831">
        <v>82</v>
      </c>
      <c r="U93" s="908" t="s">
        <v>98</v>
      </c>
      <c r="V93" s="900" t="s">
        <v>49</v>
      </c>
      <c r="W93" s="893">
        <f t="shared" si="56"/>
        <v>0</v>
      </c>
      <c r="X93" s="893">
        <f t="shared" si="56"/>
        <v>0</v>
      </c>
      <c r="Y93" s="894" t="e">
        <f t="shared" si="57"/>
        <v>#DIV/0!</v>
      </c>
      <c r="Z93" s="894">
        <f t="shared" si="58"/>
        <v>0</v>
      </c>
      <c r="AA93" s="894">
        <f t="shared" si="58"/>
        <v>0</v>
      </c>
      <c r="AB93" s="901"/>
      <c r="AC93" s="895">
        <f t="shared" si="59"/>
        <v>0</v>
      </c>
      <c r="AD93" s="895">
        <f t="shared" si="59"/>
        <v>0</v>
      </c>
      <c r="AE93" s="896" t="e">
        <f t="shared" si="60"/>
        <v>#DIV/0!</v>
      </c>
      <c r="AF93" s="902"/>
      <c r="AG93" s="902"/>
      <c r="AH93" s="902"/>
      <c r="AI93" s="902"/>
      <c r="AJ93" s="902"/>
      <c r="AK93" s="902"/>
      <c r="AL93" s="902"/>
      <c r="AM93" s="902"/>
      <c r="AN93" s="902"/>
      <c r="AO93" s="902"/>
      <c r="AP93" s="902"/>
      <c r="AQ93" s="902"/>
      <c r="AR93" s="902"/>
      <c r="AS93" s="902"/>
      <c r="AT93" s="901"/>
      <c r="AU93" s="901"/>
      <c r="AV93" s="901"/>
      <c r="AW93" s="901"/>
      <c r="AX93" s="901"/>
      <c r="AY93" s="901"/>
      <c r="AZ93" s="901"/>
      <c r="BA93" s="901"/>
      <c r="BB93" s="901"/>
      <c r="BC93" s="911"/>
      <c r="BD93" s="895">
        <f t="shared" si="61"/>
        <v>0</v>
      </c>
      <c r="BE93" s="895">
        <f t="shared" si="62"/>
        <v>0</v>
      </c>
    </row>
    <row r="94" spans="1:57" ht="12.75" customHeight="1" x14ac:dyDescent="0.2">
      <c r="A94" s="840">
        <v>83</v>
      </c>
      <c r="B94" s="878">
        <v>2</v>
      </c>
      <c r="C94" s="879"/>
      <c r="D94" s="1449" t="s">
        <v>99</v>
      </c>
      <c r="E94" s="903" t="s">
        <v>278</v>
      </c>
      <c r="F94" s="940"/>
      <c r="G94" s="941"/>
      <c r="H94" s="883" t="e">
        <f t="shared" si="48"/>
        <v>#DIV/0!</v>
      </c>
      <c r="I94" s="899">
        <v>2</v>
      </c>
      <c r="J94" s="885">
        <f t="shared" si="49"/>
        <v>0</v>
      </c>
      <c r="K94" s="886">
        <f t="shared" si="50"/>
        <v>0</v>
      </c>
      <c r="L94" s="887">
        <f t="shared" si="51"/>
        <v>15920</v>
      </c>
      <c r="M94" s="887">
        <f t="shared" si="52"/>
        <v>0</v>
      </c>
      <c r="N94" s="887">
        <f t="shared" si="53"/>
        <v>0</v>
      </c>
      <c r="O94" s="887">
        <f t="shared" si="54"/>
        <v>0</v>
      </c>
      <c r="P94" s="888">
        <f t="shared" si="55"/>
        <v>0</v>
      </c>
      <c r="Q94" s="888">
        <f t="shared" si="63"/>
        <v>0</v>
      </c>
      <c r="R94" s="906"/>
      <c r="S94" s="1005"/>
      <c r="T94" s="831">
        <v>83</v>
      </c>
      <c r="U94" s="1450" t="s">
        <v>99</v>
      </c>
      <c r="V94" s="900" t="s">
        <v>49</v>
      </c>
      <c r="W94" s="893">
        <f t="shared" si="56"/>
        <v>0</v>
      </c>
      <c r="X94" s="893">
        <f t="shared" si="56"/>
        <v>0</v>
      </c>
      <c r="Y94" s="894" t="e">
        <f t="shared" si="57"/>
        <v>#DIV/0!</v>
      </c>
      <c r="Z94" s="894">
        <f t="shared" si="58"/>
        <v>2</v>
      </c>
      <c r="AA94" s="894">
        <f t="shared" si="58"/>
        <v>0</v>
      </c>
      <c r="AB94" s="901"/>
      <c r="AC94" s="895">
        <f t="shared" si="59"/>
        <v>0</v>
      </c>
      <c r="AD94" s="895">
        <f t="shared" si="59"/>
        <v>0</v>
      </c>
      <c r="AE94" s="896" t="e">
        <f t="shared" si="60"/>
        <v>#DIV/0!</v>
      </c>
      <c r="AF94" s="902"/>
      <c r="AG94" s="902"/>
      <c r="AH94" s="902"/>
      <c r="AI94" s="902"/>
      <c r="AJ94" s="902"/>
      <c r="AK94" s="902"/>
      <c r="AL94" s="902"/>
      <c r="AM94" s="902"/>
      <c r="AN94" s="902"/>
      <c r="AO94" s="902"/>
      <c r="AP94" s="902"/>
      <c r="AQ94" s="902"/>
      <c r="AR94" s="902"/>
      <c r="AS94" s="902"/>
      <c r="AT94" s="901"/>
      <c r="AU94" s="901"/>
      <c r="AV94" s="901"/>
      <c r="AW94" s="901"/>
      <c r="AX94" s="901"/>
      <c r="AY94" s="901"/>
      <c r="AZ94" s="901"/>
      <c r="BA94" s="901"/>
      <c r="BB94" s="901"/>
      <c r="BC94" s="911"/>
      <c r="BD94" s="895">
        <f t="shared" si="61"/>
        <v>0</v>
      </c>
      <c r="BE94" s="895">
        <f t="shared" si="62"/>
        <v>0</v>
      </c>
    </row>
    <row r="95" spans="1:57" ht="12.75" customHeight="1" x14ac:dyDescent="0.2">
      <c r="A95" s="840">
        <v>84</v>
      </c>
      <c r="B95" s="878">
        <v>2</v>
      </c>
      <c r="C95" s="879">
        <v>1</v>
      </c>
      <c r="D95" s="1449"/>
      <c r="E95" s="903" t="s">
        <v>279</v>
      </c>
      <c r="F95" s="940"/>
      <c r="G95" s="941"/>
      <c r="H95" s="883" t="e">
        <f t="shared" si="48"/>
        <v>#DIV/0!</v>
      </c>
      <c r="I95" s="899">
        <v>2</v>
      </c>
      <c r="J95" s="885">
        <f t="shared" si="49"/>
        <v>0</v>
      </c>
      <c r="K95" s="886">
        <f t="shared" si="50"/>
        <v>0</v>
      </c>
      <c r="L95" s="887">
        <f t="shared" si="51"/>
        <v>15920</v>
      </c>
      <c r="M95" s="887">
        <f t="shared" si="52"/>
        <v>0</v>
      </c>
      <c r="N95" s="887">
        <f>C95*J95</f>
        <v>0</v>
      </c>
      <c r="O95" s="887">
        <f t="shared" si="54"/>
        <v>0</v>
      </c>
      <c r="P95" s="888">
        <f t="shared" si="55"/>
        <v>0</v>
      </c>
      <c r="Q95" s="888">
        <f t="shared" si="63"/>
        <v>0</v>
      </c>
      <c r="R95" s="906"/>
      <c r="S95" s="1005"/>
      <c r="T95" s="831">
        <v>84</v>
      </c>
      <c r="U95" s="1450"/>
      <c r="V95" s="900" t="s">
        <v>50</v>
      </c>
      <c r="W95" s="893">
        <f t="shared" si="56"/>
        <v>0</v>
      </c>
      <c r="X95" s="893">
        <f t="shared" si="56"/>
        <v>0</v>
      </c>
      <c r="Y95" s="894" t="e">
        <f t="shared" si="57"/>
        <v>#DIV/0!</v>
      </c>
      <c r="Z95" s="894">
        <f t="shared" si="58"/>
        <v>2</v>
      </c>
      <c r="AA95" s="894">
        <f t="shared" si="58"/>
        <v>0</v>
      </c>
      <c r="AB95" s="901"/>
      <c r="AC95" s="895">
        <f t="shared" si="59"/>
        <v>0</v>
      </c>
      <c r="AD95" s="895">
        <f t="shared" si="59"/>
        <v>0</v>
      </c>
      <c r="AE95" s="896" t="e">
        <f t="shared" si="60"/>
        <v>#DIV/0!</v>
      </c>
      <c r="AF95" s="902"/>
      <c r="AG95" s="902"/>
      <c r="AH95" s="902"/>
      <c r="AI95" s="902"/>
      <c r="AJ95" s="902"/>
      <c r="AK95" s="902"/>
      <c r="AL95" s="902"/>
      <c r="AM95" s="902"/>
      <c r="AN95" s="902"/>
      <c r="AO95" s="902"/>
      <c r="AP95" s="902"/>
      <c r="AQ95" s="902"/>
      <c r="AR95" s="902"/>
      <c r="AS95" s="902"/>
      <c r="AT95" s="901"/>
      <c r="AU95" s="901"/>
      <c r="AV95" s="901"/>
      <c r="AW95" s="901"/>
      <c r="AX95" s="901"/>
      <c r="AY95" s="901"/>
      <c r="AZ95" s="901"/>
      <c r="BA95" s="901"/>
      <c r="BB95" s="901"/>
      <c r="BC95" s="911"/>
      <c r="BD95" s="895">
        <f t="shared" si="61"/>
        <v>0</v>
      </c>
      <c r="BE95" s="895">
        <f t="shared" si="62"/>
        <v>0</v>
      </c>
    </row>
    <row r="96" spans="1:57" ht="12.75" customHeight="1" x14ac:dyDescent="0.2">
      <c r="A96" s="840">
        <v>85</v>
      </c>
      <c r="B96" s="878">
        <v>0.25</v>
      </c>
      <c r="C96" s="909"/>
      <c r="D96" s="1449" t="s">
        <v>100</v>
      </c>
      <c r="E96" s="903" t="s">
        <v>278</v>
      </c>
      <c r="F96" s="942"/>
      <c r="G96" s="943"/>
      <c r="H96" s="883" t="e">
        <f t="shared" si="48"/>
        <v>#DIV/0!</v>
      </c>
      <c r="I96" s="899"/>
      <c r="J96" s="885">
        <f t="shared" si="49"/>
        <v>0</v>
      </c>
      <c r="K96" s="886">
        <f t="shared" si="50"/>
        <v>0</v>
      </c>
      <c r="L96" s="887">
        <f t="shared" si="51"/>
        <v>1990</v>
      </c>
      <c r="M96" s="887">
        <f t="shared" si="52"/>
        <v>0</v>
      </c>
      <c r="N96" s="887">
        <f t="shared" si="53"/>
        <v>0</v>
      </c>
      <c r="O96" s="887">
        <f t="shared" si="54"/>
        <v>0</v>
      </c>
      <c r="P96" s="888">
        <f t="shared" si="55"/>
        <v>0</v>
      </c>
      <c r="Q96" s="888">
        <f t="shared" si="63"/>
        <v>0</v>
      </c>
      <c r="R96" s="906"/>
      <c r="S96" s="1005"/>
      <c r="T96" s="831">
        <v>85</v>
      </c>
      <c r="U96" s="1450" t="s">
        <v>100</v>
      </c>
      <c r="V96" s="900" t="s">
        <v>49</v>
      </c>
      <c r="W96" s="893">
        <f t="shared" si="56"/>
        <v>0</v>
      </c>
      <c r="X96" s="893">
        <f t="shared" si="56"/>
        <v>0</v>
      </c>
      <c r="Y96" s="894" t="e">
        <f t="shared" si="57"/>
        <v>#DIV/0!</v>
      </c>
      <c r="Z96" s="894">
        <f t="shared" si="58"/>
        <v>0</v>
      </c>
      <c r="AA96" s="894">
        <f t="shared" si="58"/>
        <v>0</v>
      </c>
      <c r="AB96" s="901"/>
      <c r="AC96" s="895">
        <f t="shared" si="59"/>
        <v>0</v>
      </c>
      <c r="AD96" s="895">
        <f t="shared" si="59"/>
        <v>0</v>
      </c>
      <c r="AE96" s="896" t="e">
        <f t="shared" si="60"/>
        <v>#DIV/0!</v>
      </c>
      <c r="AF96" s="902"/>
      <c r="AG96" s="902"/>
      <c r="AH96" s="902"/>
      <c r="AI96" s="902"/>
      <c r="AJ96" s="902"/>
      <c r="AK96" s="902"/>
      <c r="AL96" s="902"/>
      <c r="AM96" s="902"/>
      <c r="AN96" s="902"/>
      <c r="AO96" s="902"/>
      <c r="AP96" s="902"/>
      <c r="AQ96" s="902"/>
      <c r="AR96" s="902"/>
      <c r="AS96" s="902"/>
      <c r="AT96" s="901"/>
      <c r="AU96" s="901"/>
      <c r="AV96" s="901"/>
      <c r="AW96" s="901"/>
      <c r="AX96" s="901"/>
      <c r="AY96" s="901"/>
      <c r="AZ96" s="901"/>
      <c r="BA96" s="901"/>
      <c r="BB96" s="901"/>
      <c r="BC96" s="911"/>
      <c r="BD96" s="895">
        <f t="shared" si="61"/>
        <v>0</v>
      </c>
      <c r="BE96" s="895">
        <f t="shared" si="62"/>
        <v>0</v>
      </c>
    </row>
    <row r="97" spans="1:57" ht="12.75" customHeight="1" x14ac:dyDescent="0.2">
      <c r="A97" s="840">
        <v>86</v>
      </c>
      <c r="B97" s="878">
        <v>0.25</v>
      </c>
      <c r="C97" s="909"/>
      <c r="D97" s="1449"/>
      <c r="E97" s="903" t="s">
        <v>279</v>
      </c>
      <c r="F97" s="942"/>
      <c r="G97" s="943"/>
      <c r="H97" s="883" t="e">
        <f t="shared" si="48"/>
        <v>#DIV/0!</v>
      </c>
      <c r="I97" s="899"/>
      <c r="J97" s="885">
        <f t="shared" si="49"/>
        <v>0</v>
      </c>
      <c r="K97" s="886">
        <f t="shared" si="50"/>
        <v>0</v>
      </c>
      <c r="L97" s="887">
        <f t="shared" si="51"/>
        <v>1990</v>
      </c>
      <c r="M97" s="887">
        <f t="shared" si="52"/>
        <v>0</v>
      </c>
      <c r="N97" s="887">
        <f t="shared" si="53"/>
        <v>0</v>
      </c>
      <c r="O97" s="887">
        <f t="shared" si="54"/>
        <v>0</v>
      </c>
      <c r="P97" s="888">
        <f t="shared" si="55"/>
        <v>0</v>
      </c>
      <c r="Q97" s="888">
        <f t="shared" si="63"/>
        <v>0</v>
      </c>
      <c r="R97" s="906"/>
      <c r="S97" s="1005"/>
      <c r="T97" s="831">
        <v>86</v>
      </c>
      <c r="U97" s="1450"/>
      <c r="V97" s="900" t="s">
        <v>50</v>
      </c>
      <c r="W97" s="893">
        <f t="shared" si="56"/>
        <v>0</v>
      </c>
      <c r="X97" s="893">
        <f t="shared" si="56"/>
        <v>0</v>
      </c>
      <c r="Y97" s="894" t="e">
        <f t="shared" si="57"/>
        <v>#DIV/0!</v>
      </c>
      <c r="Z97" s="894">
        <f t="shared" si="58"/>
        <v>0</v>
      </c>
      <c r="AA97" s="894">
        <f t="shared" si="58"/>
        <v>0</v>
      </c>
      <c r="AB97" s="901"/>
      <c r="AC97" s="895">
        <f t="shared" si="59"/>
        <v>0</v>
      </c>
      <c r="AD97" s="895">
        <f t="shared" si="59"/>
        <v>0</v>
      </c>
      <c r="AE97" s="896" t="e">
        <f t="shared" si="60"/>
        <v>#DIV/0!</v>
      </c>
      <c r="AF97" s="902"/>
      <c r="AG97" s="902"/>
      <c r="AH97" s="902"/>
      <c r="AI97" s="902"/>
      <c r="AJ97" s="902"/>
      <c r="AK97" s="902"/>
      <c r="AL97" s="902"/>
      <c r="AM97" s="902"/>
      <c r="AN97" s="902"/>
      <c r="AO97" s="902"/>
      <c r="AP97" s="902"/>
      <c r="AQ97" s="902"/>
      <c r="AR97" s="902"/>
      <c r="AS97" s="902"/>
      <c r="AT97" s="901"/>
      <c r="AU97" s="901"/>
      <c r="AV97" s="901"/>
      <c r="AW97" s="901"/>
      <c r="AX97" s="901"/>
      <c r="AY97" s="901"/>
      <c r="AZ97" s="901"/>
      <c r="BA97" s="901"/>
      <c r="BB97" s="901"/>
      <c r="BC97" s="911"/>
      <c r="BD97" s="895">
        <f t="shared" si="61"/>
        <v>0</v>
      </c>
      <c r="BE97" s="895">
        <f t="shared" si="62"/>
        <v>0</v>
      </c>
    </row>
    <row r="98" spans="1:57" s="947" customFormat="1" ht="12.75" customHeight="1" x14ac:dyDescent="0.2">
      <c r="A98" s="840">
        <v>87</v>
      </c>
      <c r="B98" s="913"/>
      <c r="C98" s="914"/>
      <c r="D98" s="946" t="s">
        <v>101</v>
      </c>
      <c r="E98" s="915"/>
      <c r="F98" s="840"/>
      <c r="G98" s="945"/>
      <c r="H98" s="913"/>
      <c r="I98" s="917"/>
      <c r="J98" s="918"/>
      <c r="K98" s="919"/>
      <c r="L98" s="920"/>
      <c r="M98" s="920"/>
      <c r="N98" s="921"/>
      <c r="O98" s="920"/>
      <c r="P98" s="921"/>
      <c r="Q98" s="921"/>
      <c r="R98" s="923"/>
      <c r="S98" s="924"/>
      <c r="T98" s="831">
        <v>87</v>
      </c>
      <c r="U98" s="925" t="s">
        <v>101</v>
      </c>
      <c r="V98" s="926"/>
      <c r="W98" s="831"/>
      <c r="X98" s="831"/>
      <c r="Y98" s="927"/>
      <c r="Z98" s="832"/>
      <c r="AA98" s="927"/>
      <c r="AB98" s="832"/>
      <c r="AC98" s="832"/>
      <c r="AD98" s="832"/>
      <c r="AE98" s="928"/>
      <c r="AF98" s="928"/>
      <c r="AG98" s="928"/>
      <c r="AH98" s="928"/>
      <c r="AI98" s="928"/>
      <c r="AJ98" s="928"/>
      <c r="AK98" s="928"/>
      <c r="AL98" s="928"/>
      <c r="AM98" s="928"/>
      <c r="AN98" s="928"/>
      <c r="AO98" s="928"/>
      <c r="AP98" s="928"/>
      <c r="AQ98" s="928"/>
      <c r="AR98" s="928"/>
      <c r="AS98" s="928"/>
      <c r="AT98" s="832"/>
      <c r="AU98" s="832"/>
      <c r="AV98" s="832"/>
      <c r="AW98" s="832"/>
      <c r="AX98" s="832"/>
      <c r="AY98" s="832"/>
      <c r="AZ98" s="832"/>
      <c r="BA98" s="832"/>
      <c r="BB98" s="832"/>
      <c r="BC98" s="832"/>
      <c r="BD98" s="958">
        <f t="shared" si="61"/>
        <v>0</v>
      </c>
      <c r="BE98" s="958">
        <f t="shared" si="62"/>
        <v>0</v>
      </c>
    </row>
    <row r="99" spans="1:57" ht="25.5" customHeight="1" x14ac:dyDescent="0.2">
      <c r="A99" s="840">
        <v>88</v>
      </c>
      <c r="B99" s="878">
        <v>8</v>
      </c>
      <c r="C99" s="909"/>
      <c r="D99" s="907" t="s">
        <v>102</v>
      </c>
      <c r="E99" s="880" t="s">
        <v>278</v>
      </c>
      <c r="F99" s="942">
        <v>1</v>
      </c>
      <c r="G99" s="943">
        <v>1</v>
      </c>
      <c r="H99" s="883">
        <f>G99*100/F99</f>
        <v>100</v>
      </c>
      <c r="I99" s="899">
        <v>4</v>
      </c>
      <c r="J99" s="885">
        <f>I99*G99</f>
        <v>4</v>
      </c>
      <c r="K99" s="886">
        <f>J99*B99</f>
        <v>32</v>
      </c>
      <c r="L99" s="887">
        <f t="shared" ref="L99:L101" si="64">B99*7960</f>
        <v>63680</v>
      </c>
      <c r="M99" s="887">
        <f t="shared" ref="M99:M101" si="65">L99*J99</f>
        <v>254720</v>
      </c>
      <c r="N99" s="887">
        <f>C99*J99</f>
        <v>0</v>
      </c>
      <c r="O99" s="887">
        <f>N99*7960</f>
        <v>0</v>
      </c>
      <c r="P99" s="888">
        <f>K99+N99</f>
        <v>32</v>
      </c>
      <c r="Q99" s="888">
        <f t="shared" ref="Q99:Q101" si="66">M99+O99</f>
        <v>254720</v>
      </c>
      <c r="R99" s="906"/>
      <c r="S99" s="1005"/>
      <c r="T99" s="831">
        <v>88</v>
      </c>
      <c r="U99" s="908" t="s">
        <v>102</v>
      </c>
      <c r="V99" s="900" t="s">
        <v>49</v>
      </c>
      <c r="W99" s="893">
        <f t="shared" ref="W99:AA101" si="67">F99</f>
        <v>1</v>
      </c>
      <c r="X99" s="893">
        <f t="shared" si="67"/>
        <v>1</v>
      </c>
      <c r="Y99" s="894">
        <f>X99*100/W99</f>
        <v>100</v>
      </c>
      <c r="Z99" s="894">
        <f t="shared" si="67"/>
        <v>4</v>
      </c>
      <c r="AA99" s="894">
        <f t="shared" si="67"/>
        <v>4</v>
      </c>
      <c r="AB99" s="901"/>
      <c r="AC99" s="895">
        <f t="shared" ref="AC99:AD101" si="68">AF99+AH99+AJ99+AL99+AN99+AP99+AR99+AT99+AV99+AX99+AZ99+BB99</f>
        <v>0</v>
      </c>
      <c r="AD99" s="895">
        <f t="shared" si="68"/>
        <v>0</v>
      </c>
      <c r="AE99" s="896" t="e">
        <f>AD99*100/AC99</f>
        <v>#DIV/0!</v>
      </c>
      <c r="AF99" s="902"/>
      <c r="AG99" s="902"/>
      <c r="AH99" s="902"/>
      <c r="AI99" s="902"/>
      <c r="AJ99" s="902"/>
      <c r="AK99" s="902"/>
      <c r="AL99" s="902"/>
      <c r="AM99" s="902"/>
      <c r="AN99" s="902"/>
      <c r="AO99" s="902"/>
      <c r="AP99" s="902"/>
      <c r="AQ99" s="902"/>
      <c r="AR99" s="902"/>
      <c r="AS99" s="902"/>
      <c r="AT99" s="901"/>
      <c r="AU99" s="901"/>
      <c r="AV99" s="901"/>
      <c r="AW99" s="901"/>
      <c r="AX99" s="901"/>
      <c r="AY99" s="901"/>
      <c r="AZ99" s="901"/>
      <c r="BA99" s="901"/>
      <c r="BB99" s="901"/>
      <c r="BC99" s="911"/>
      <c r="BD99" s="911"/>
      <c r="BE99" s="911"/>
    </row>
    <row r="100" spans="1:57" ht="12" customHeight="1" x14ac:dyDescent="0.2">
      <c r="A100" s="840">
        <v>89</v>
      </c>
      <c r="B100" s="878">
        <v>1</v>
      </c>
      <c r="C100" s="879"/>
      <c r="D100" s="1453" t="s">
        <v>103</v>
      </c>
      <c r="E100" s="903" t="s">
        <v>278</v>
      </c>
      <c r="F100" s="940"/>
      <c r="G100" s="941">
        <v>10</v>
      </c>
      <c r="H100" s="883" t="e">
        <f>G100*100/F100</f>
        <v>#DIV/0!</v>
      </c>
      <c r="I100" s="899">
        <v>1</v>
      </c>
      <c r="J100" s="885">
        <f>I100*G100</f>
        <v>10</v>
      </c>
      <c r="K100" s="886">
        <f>J100*B100</f>
        <v>10</v>
      </c>
      <c r="L100" s="887">
        <f t="shared" si="64"/>
        <v>7960</v>
      </c>
      <c r="M100" s="887">
        <f t="shared" si="65"/>
        <v>79600</v>
      </c>
      <c r="N100" s="887">
        <f>C100*J100</f>
        <v>0</v>
      </c>
      <c r="O100" s="887">
        <f>N100*7960</f>
        <v>0</v>
      </c>
      <c r="P100" s="888">
        <f>K100+N100</f>
        <v>10</v>
      </c>
      <c r="Q100" s="888">
        <f t="shared" si="66"/>
        <v>79600</v>
      </c>
      <c r="R100" s="906"/>
      <c r="S100" s="1005"/>
      <c r="T100" s="831">
        <v>89</v>
      </c>
      <c r="U100" s="1450" t="s">
        <v>103</v>
      </c>
      <c r="V100" s="900" t="s">
        <v>49</v>
      </c>
      <c r="W100" s="893">
        <f t="shared" si="67"/>
        <v>0</v>
      </c>
      <c r="X100" s="893">
        <f t="shared" si="67"/>
        <v>10</v>
      </c>
      <c r="Y100" s="894" t="e">
        <f>X100*100/W100</f>
        <v>#DIV/0!</v>
      </c>
      <c r="Z100" s="894">
        <f t="shared" si="67"/>
        <v>1</v>
      </c>
      <c r="AA100" s="894">
        <f t="shared" si="67"/>
        <v>10</v>
      </c>
      <c r="AB100" s="901"/>
      <c r="AC100" s="895">
        <f t="shared" si="68"/>
        <v>0</v>
      </c>
      <c r="AD100" s="895">
        <f t="shared" si="68"/>
        <v>0</v>
      </c>
      <c r="AE100" s="896" t="e">
        <f>AD100*100/AC100</f>
        <v>#DIV/0!</v>
      </c>
      <c r="AF100" s="902"/>
      <c r="AG100" s="902"/>
      <c r="AH100" s="902"/>
      <c r="AI100" s="902"/>
      <c r="AJ100" s="902"/>
      <c r="AK100" s="902"/>
      <c r="AL100" s="902"/>
      <c r="AM100" s="902"/>
      <c r="AN100" s="902"/>
      <c r="AO100" s="902"/>
      <c r="AP100" s="902"/>
      <c r="AQ100" s="902"/>
      <c r="AR100" s="902"/>
      <c r="AS100" s="902"/>
      <c r="AT100" s="901"/>
      <c r="AU100" s="901"/>
      <c r="AV100" s="901"/>
      <c r="AW100" s="901"/>
      <c r="AX100" s="901"/>
      <c r="AY100" s="901"/>
      <c r="AZ100" s="901"/>
      <c r="BA100" s="901"/>
      <c r="BB100" s="901"/>
      <c r="BC100" s="911"/>
      <c r="BD100" s="895">
        <f>AF100+AH100+AJ100+AL100+AN100+AP100+AR100+AT100+AV100+AX100+AZ100</f>
        <v>0</v>
      </c>
      <c r="BE100" s="895">
        <f>AG100+AI100+AK100+AM100+AO100+AQ100+AS100+AU100+AW100+AY100+BA100+BC100</f>
        <v>0</v>
      </c>
    </row>
    <row r="101" spans="1:57" ht="12" customHeight="1" x14ac:dyDescent="0.2">
      <c r="A101" s="840">
        <v>90</v>
      </c>
      <c r="B101" s="878">
        <v>1.5</v>
      </c>
      <c r="C101" s="879">
        <v>1.1399999999999999</v>
      </c>
      <c r="D101" s="1454"/>
      <c r="E101" s="903" t="s">
        <v>279</v>
      </c>
      <c r="F101" s="940"/>
      <c r="G101" s="941">
        <v>5</v>
      </c>
      <c r="H101" s="883" t="e">
        <f>G101*100/F101</f>
        <v>#DIV/0!</v>
      </c>
      <c r="I101" s="899">
        <v>1</v>
      </c>
      <c r="J101" s="885">
        <f>I101*G101</f>
        <v>5</v>
      </c>
      <c r="K101" s="886">
        <f>J101*B101</f>
        <v>7.5</v>
      </c>
      <c r="L101" s="887">
        <f t="shared" si="64"/>
        <v>11940</v>
      </c>
      <c r="M101" s="887">
        <f t="shared" si="65"/>
        <v>59700</v>
      </c>
      <c r="N101" s="887">
        <f>C101*J101</f>
        <v>5.6999999999999993</v>
      </c>
      <c r="O101" s="887">
        <f>N101*7960</f>
        <v>45371.999999999993</v>
      </c>
      <c r="P101" s="888">
        <f>K101+N101</f>
        <v>13.2</v>
      </c>
      <c r="Q101" s="888">
        <f t="shared" si="66"/>
        <v>105072</v>
      </c>
      <c r="R101" s="906"/>
      <c r="S101" s="1005"/>
      <c r="T101" s="831">
        <v>90</v>
      </c>
      <c r="U101" s="1452"/>
      <c r="V101" s="900" t="s">
        <v>50</v>
      </c>
      <c r="W101" s="893">
        <f t="shared" si="67"/>
        <v>0</v>
      </c>
      <c r="X101" s="893">
        <f t="shared" si="67"/>
        <v>5</v>
      </c>
      <c r="Y101" s="894" t="e">
        <f>X101*100/W101</f>
        <v>#DIV/0!</v>
      </c>
      <c r="Z101" s="894">
        <f t="shared" si="67"/>
        <v>1</v>
      </c>
      <c r="AA101" s="894">
        <f t="shared" si="67"/>
        <v>5</v>
      </c>
      <c r="AB101" s="901"/>
      <c r="AC101" s="895">
        <f t="shared" si="68"/>
        <v>0</v>
      </c>
      <c r="AD101" s="895">
        <f t="shared" si="68"/>
        <v>0</v>
      </c>
      <c r="AE101" s="896" t="e">
        <f>AD101*100/AC101</f>
        <v>#DIV/0!</v>
      </c>
      <c r="AF101" s="902"/>
      <c r="AG101" s="902"/>
      <c r="AH101" s="902"/>
      <c r="AI101" s="902"/>
      <c r="AJ101" s="902"/>
      <c r="AK101" s="902"/>
      <c r="AL101" s="902"/>
      <c r="AM101" s="902"/>
      <c r="AN101" s="902"/>
      <c r="AO101" s="902"/>
      <c r="AP101" s="902"/>
      <c r="AQ101" s="902"/>
      <c r="AR101" s="902"/>
      <c r="AS101" s="902"/>
      <c r="AT101" s="901"/>
      <c r="AU101" s="901"/>
      <c r="AV101" s="901"/>
      <c r="AW101" s="901"/>
      <c r="AX101" s="901"/>
      <c r="AY101" s="901"/>
      <c r="AZ101" s="901"/>
      <c r="BA101" s="901"/>
      <c r="BB101" s="901"/>
      <c r="BC101" s="911"/>
      <c r="BD101" s="895">
        <f>AF101+AH101+AJ101+AL101+AN101+AP101+AR101+AT101+AV101+AX101+AZ101</f>
        <v>0</v>
      </c>
      <c r="BE101" s="895">
        <f>AG101+AI101+AK101+AM101+AO101+AQ101+AS101+AU101+AW101+AY101+BA101+BC101</f>
        <v>0</v>
      </c>
    </row>
    <row r="102" spans="1:57" s="947" customFormat="1" ht="12" customHeight="1" x14ac:dyDescent="0.2">
      <c r="A102" s="840">
        <v>91</v>
      </c>
      <c r="B102" s="913"/>
      <c r="C102" s="914"/>
      <c r="D102" s="946" t="s">
        <v>104</v>
      </c>
      <c r="E102" s="915"/>
      <c r="F102" s="915"/>
      <c r="G102" s="916"/>
      <c r="H102" s="913"/>
      <c r="I102" s="917"/>
      <c r="J102" s="918"/>
      <c r="K102" s="919"/>
      <c r="L102" s="920"/>
      <c r="M102" s="920"/>
      <c r="N102" s="921"/>
      <c r="O102" s="920"/>
      <c r="P102" s="921"/>
      <c r="Q102" s="921"/>
      <c r="R102" s="923"/>
      <c r="S102" s="924"/>
      <c r="T102" s="831">
        <v>91</v>
      </c>
      <c r="U102" s="925" t="s">
        <v>104</v>
      </c>
      <c r="V102" s="926"/>
      <c r="W102" s="926"/>
      <c r="X102" s="926"/>
      <c r="Y102" s="927"/>
      <c r="Z102" s="832"/>
      <c r="AA102" s="927"/>
      <c r="AB102" s="832"/>
      <c r="AC102" s="832"/>
      <c r="AD102" s="832"/>
      <c r="AE102" s="928"/>
      <c r="AF102" s="928"/>
      <c r="AG102" s="928"/>
      <c r="AH102" s="928"/>
      <c r="AI102" s="928"/>
      <c r="AJ102" s="928"/>
      <c r="AK102" s="928"/>
      <c r="AL102" s="928"/>
      <c r="AM102" s="928"/>
      <c r="AN102" s="928"/>
      <c r="AO102" s="928"/>
      <c r="AP102" s="928"/>
      <c r="AQ102" s="928"/>
      <c r="AR102" s="928"/>
      <c r="AS102" s="928"/>
      <c r="AT102" s="832"/>
      <c r="AU102" s="832"/>
      <c r="AV102" s="832"/>
      <c r="AW102" s="832"/>
      <c r="AX102" s="832"/>
      <c r="AY102" s="832"/>
      <c r="AZ102" s="832"/>
      <c r="BA102" s="832"/>
      <c r="BB102" s="832"/>
      <c r="BC102" s="832"/>
      <c r="BD102" s="958">
        <f>AF102+AH102+AJ102+AL102+AN102+AP102+AR102+AT102+AV102+AX102+AZ102</f>
        <v>0</v>
      </c>
      <c r="BE102" s="958">
        <f>AG102+AI102+AK102+AM102+AO102+AQ102+AS102+AU102+AW102+AY102+BA102+BC102</f>
        <v>0</v>
      </c>
    </row>
    <row r="103" spans="1:57" ht="22.5" customHeight="1" x14ac:dyDescent="0.2">
      <c r="A103" s="840">
        <v>92</v>
      </c>
      <c r="B103" s="878">
        <v>8</v>
      </c>
      <c r="C103" s="879"/>
      <c r="D103" s="907" t="s">
        <v>105</v>
      </c>
      <c r="E103" s="880" t="s">
        <v>106</v>
      </c>
      <c r="F103" s="959">
        <v>1</v>
      </c>
      <c r="G103" s="960">
        <v>1</v>
      </c>
      <c r="H103" s="883">
        <f>G103*100/F103</f>
        <v>100</v>
      </c>
      <c r="I103" s="899">
        <v>5</v>
      </c>
      <c r="J103" s="885">
        <f>I103*G103</f>
        <v>5</v>
      </c>
      <c r="K103" s="886">
        <f>J103*B103</f>
        <v>40</v>
      </c>
      <c r="L103" s="887">
        <f t="shared" ref="L103:L107" si="69">B103*7960</f>
        <v>63680</v>
      </c>
      <c r="M103" s="887">
        <f t="shared" ref="M103:M107" si="70">L103*J103</f>
        <v>318400</v>
      </c>
      <c r="N103" s="887">
        <f>C103*J103</f>
        <v>0</v>
      </c>
      <c r="O103" s="887">
        <f>N103*7960</f>
        <v>0</v>
      </c>
      <c r="P103" s="888">
        <f>K103+N103</f>
        <v>40</v>
      </c>
      <c r="Q103" s="888">
        <f t="shared" ref="Q103:Q107" si="71">M103+O103</f>
        <v>318400</v>
      </c>
      <c r="R103" s="906"/>
      <c r="S103" s="1005"/>
      <c r="T103" s="831">
        <v>92</v>
      </c>
      <c r="U103" s="908" t="s">
        <v>105</v>
      </c>
      <c r="V103" s="900" t="s">
        <v>106</v>
      </c>
      <c r="W103" s="893">
        <f t="shared" ref="W103:AA107" si="72">F103</f>
        <v>1</v>
      </c>
      <c r="X103" s="893">
        <f t="shared" si="72"/>
        <v>1</v>
      </c>
      <c r="Y103" s="894">
        <f>X103*100/W103</f>
        <v>100</v>
      </c>
      <c r="Z103" s="894">
        <f t="shared" si="72"/>
        <v>5</v>
      </c>
      <c r="AA103" s="894">
        <f t="shared" si="72"/>
        <v>5</v>
      </c>
      <c r="AB103" s="901"/>
      <c r="AC103" s="895">
        <f t="shared" ref="AC103:AD107" si="73">AF103+AH103+AJ103+AL103+AN103+AP103+AR103+AT103+AV103+AX103+AZ103+BB103</f>
        <v>0</v>
      </c>
      <c r="AD103" s="895">
        <f t="shared" si="73"/>
        <v>0</v>
      </c>
      <c r="AE103" s="896" t="e">
        <f>AD103*100/AC103</f>
        <v>#DIV/0!</v>
      </c>
      <c r="AF103" s="902"/>
      <c r="AG103" s="902"/>
      <c r="AH103" s="902"/>
      <c r="AI103" s="902"/>
      <c r="AJ103" s="902"/>
      <c r="AK103" s="902"/>
      <c r="AL103" s="902"/>
      <c r="AM103" s="902"/>
      <c r="AN103" s="902"/>
      <c r="AO103" s="902"/>
      <c r="AP103" s="902"/>
      <c r="AQ103" s="902"/>
      <c r="AR103" s="902"/>
      <c r="AS103" s="902"/>
      <c r="AT103" s="901"/>
      <c r="AU103" s="901"/>
      <c r="AV103" s="901"/>
      <c r="AW103" s="901"/>
      <c r="AX103" s="901"/>
      <c r="AY103" s="901"/>
      <c r="AZ103" s="901"/>
      <c r="BA103" s="901"/>
      <c r="BB103" s="901"/>
      <c r="BC103" s="911"/>
      <c r="BD103" s="911"/>
      <c r="BE103" s="911"/>
    </row>
    <row r="104" spans="1:57" ht="27" customHeight="1" x14ac:dyDescent="0.2">
      <c r="A104" s="840">
        <v>93</v>
      </c>
      <c r="B104" s="878">
        <v>1</v>
      </c>
      <c r="C104" s="879"/>
      <c r="D104" s="907" t="s">
        <v>107</v>
      </c>
      <c r="E104" s="880" t="s">
        <v>106</v>
      </c>
      <c r="F104" s="932"/>
      <c r="G104" s="933"/>
      <c r="H104" s="883" t="e">
        <f>G104*100/F104</f>
        <v>#DIV/0!</v>
      </c>
      <c r="I104" s="899"/>
      <c r="J104" s="885">
        <f>I104*G104</f>
        <v>0</v>
      </c>
      <c r="K104" s="886">
        <f>J104*B104</f>
        <v>0</v>
      </c>
      <c r="L104" s="887">
        <f t="shared" si="69"/>
        <v>7960</v>
      </c>
      <c r="M104" s="887">
        <f t="shared" si="70"/>
        <v>0</v>
      </c>
      <c r="N104" s="887">
        <f>C104*J104</f>
        <v>0</v>
      </c>
      <c r="O104" s="887">
        <f>N104*7960</f>
        <v>0</v>
      </c>
      <c r="P104" s="888">
        <f>K104+N104</f>
        <v>0</v>
      </c>
      <c r="Q104" s="888">
        <f t="shared" si="71"/>
        <v>0</v>
      </c>
      <c r="R104" s="906"/>
      <c r="S104" s="1005"/>
      <c r="T104" s="831">
        <v>93</v>
      </c>
      <c r="U104" s="908" t="s">
        <v>107</v>
      </c>
      <c r="V104" s="900" t="s">
        <v>106</v>
      </c>
      <c r="W104" s="893">
        <f t="shared" si="72"/>
        <v>0</v>
      </c>
      <c r="X104" s="893">
        <f t="shared" si="72"/>
        <v>0</v>
      </c>
      <c r="Y104" s="894" t="e">
        <f>X104*100/W104</f>
        <v>#DIV/0!</v>
      </c>
      <c r="Z104" s="894">
        <f t="shared" si="72"/>
        <v>0</v>
      </c>
      <c r="AA104" s="894">
        <f t="shared" si="72"/>
        <v>0</v>
      </c>
      <c r="AB104" s="901"/>
      <c r="AC104" s="895">
        <f t="shared" si="73"/>
        <v>0</v>
      </c>
      <c r="AD104" s="895">
        <f t="shared" si="73"/>
        <v>0</v>
      </c>
      <c r="AE104" s="896" t="e">
        <f>AD104*100/AC104</f>
        <v>#DIV/0!</v>
      </c>
      <c r="AF104" s="902"/>
      <c r="AG104" s="902"/>
      <c r="AH104" s="902"/>
      <c r="AI104" s="902"/>
      <c r="AJ104" s="902"/>
      <c r="AK104" s="902"/>
      <c r="AL104" s="902"/>
      <c r="AM104" s="902"/>
      <c r="AN104" s="902"/>
      <c r="AO104" s="902"/>
      <c r="AP104" s="902"/>
      <c r="AQ104" s="902"/>
      <c r="AR104" s="902"/>
      <c r="AS104" s="902"/>
      <c r="AT104" s="901"/>
      <c r="AU104" s="901"/>
      <c r="AV104" s="901"/>
      <c r="AW104" s="901"/>
      <c r="AX104" s="901"/>
      <c r="AY104" s="901"/>
      <c r="AZ104" s="901"/>
      <c r="BA104" s="901"/>
      <c r="BB104" s="901"/>
      <c r="BC104" s="911"/>
      <c r="BD104" s="895">
        <f>AF104+AH104+AJ104+AL104+AN104+AP104+AR104+AT104+AV104+AX104+AZ104</f>
        <v>0</v>
      </c>
      <c r="BE104" s="895">
        <f>AG104+AI104+AK104+AM104+AO104+AQ104+AS104+AU104+AW104+AY104+BA104+BC104</f>
        <v>0</v>
      </c>
    </row>
    <row r="105" spans="1:57" ht="24.75" customHeight="1" x14ac:dyDescent="0.2">
      <c r="A105" s="840">
        <v>94</v>
      </c>
      <c r="B105" s="878">
        <v>8</v>
      </c>
      <c r="C105" s="879"/>
      <c r="D105" s="907" t="s">
        <v>108</v>
      </c>
      <c r="E105" s="880" t="s">
        <v>106</v>
      </c>
      <c r="F105" s="959">
        <v>1</v>
      </c>
      <c r="G105" s="960">
        <v>1</v>
      </c>
      <c r="H105" s="883">
        <f>G105*100/F105</f>
        <v>100</v>
      </c>
      <c r="I105" s="899">
        <v>5</v>
      </c>
      <c r="J105" s="885">
        <f>I105*G105</f>
        <v>5</v>
      </c>
      <c r="K105" s="886">
        <f>J105*B105</f>
        <v>40</v>
      </c>
      <c r="L105" s="887">
        <f t="shared" si="69"/>
        <v>63680</v>
      </c>
      <c r="M105" s="887">
        <f t="shared" si="70"/>
        <v>318400</v>
      </c>
      <c r="N105" s="887">
        <f>C105*J105</f>
        <v>0</v>
      </c>
      <c r="O105" s="887">
        <f>N105*7960</f>
        <v>0</v>
      </c>
      <c r="P105" s="888">
        <f>K105+N105</f>
        <v>40</v>
      </c>
      <c r="Q105" s="888">
        <f t="shared" si="71"/>
        <v>318400</v>
      </c>
      <c r="R105" s="906"/>
      <c r="S105" s="1005"/>
      <c r="T105" s="831">
        <v>94</v>
      </c>
      <c r="U105" s="908" t="s">
        <v>108</v>
      </c>
      <c r="V105" s="900" t="s">
        <v>106</v>
      </c>
      <c r="W105" s="893">
        <f t="shared" si="72"/>
        <v>1</v>
      </c>
      <c r="X105" s="893">
        <f t="shared" si="72"/>
        <v>1</v>
      </c>
      <c r="Y105" s="894">
        <f>X105*100/W105</f>
        <v>100</v>
      </c>
      <c r="Z105" s="894">
        <f t="shared" si="72"/>
        <v>5</v>
      </c>
      <c r="AA105" s="894">
        <f t="shared" si="72"/>
        <v>5</v>
      </c>
      <c r="AB105" s="901"/>
      <c r="AC105" s="895">
        <f t="shared" si="73"/>
        <v>0</v>
      </c>
      <c r="AD105" s="895">
        <f t="shared" si="73"/>
        <v>0</v>
      </c>
      <c r="AE105" s="896" t="e">
        <f>AD105*100/AC105</f>
        <v>#DIV/0!</v>
      </c>
      <c r="AF105" s="902"/>
      <c r="AG105" s="902"/>
      <c r="AH105" s="902"/>
      <c r="AI105" s="902"/>
      <c r="AJ105" s="902"/>
      <c r="AK105" s="902"/>
      <c r="AL105" s="902"/>
      <c r="AM105" s="902"/>
      <c r="AN105" s="902"/>
      <c r="AO105" s="902"/>
      <c r="AP105" s="902"/>
      <c r="AQ105" s="902"/>
      <c r="AR105" s="902"/>
      <c r="AS105" s="902"/>
      <c r="AT105" s="901"/>
      <c r="AU105" s="901"/>
      <c r="AV105" s="901"/>
      <c r="AW105" s="901"/>
      <c r="AX105" s="901"/>
      <c r="AY105" s="901"/>
      <c r="AZ105" s="901"/>
      <c r="BA105" s="901"/>
      <c r="BB105" s="901"/>
      <c r="BC105" s="911"/>
      <c r="BD105" s="895">
        <f>AF105+AH105+AJ105+AL105+AN105+AP105+AR105+AT105+AV105+AX105+AZ105</f>
        <v>0</v>
      </c>
      <c r="BE105" s="895">
        <f>AG105+AI105+AK105+AM105+AO105+AQ105+AS105+AU105+AW105+AY105+BA105+BC105</f>
        <v>0</v>
      </c>
    </row>
    <row r="106" spans="1:57" ht="14.25" customHeight="1" x14ac:dyDescent="0.2">
      <c r="A106" s="840">
        <v>95</v>
      </c>
      <c r="B106" s="878">
        <v>8</v>
      </c>
      <c r="C106" s="879"/>
      <c r="D106" s="944" t="s">
        <v>109</v>
      </c>
      <c r="E106" s="880" t="s">
        <v>106</v>
      </c>
      <c r="F106" s="959">
        <v>1</v>
      </c>
      <c r="G106" s="960">
        <v>1</v>
      </c>
      <c r="H106" s="883">
        <f>G106*100/F106</f>
        <v>100</v>
      </c>
      <c r="I106" s="899">
        <v>5</v>
      </c>
      <c r="J106" s="885">
        <f>I106*G106</f>
        <v>5</v>
      </c>
      <c r="K106" s="886">
        <f>J106*B106</f>
        <v>40</v>
      </c>
      <c r="L106" s="887">
        <f t="shared" si="69"/>
        <v>63680</v>
      </c>
      <c r="M106" s="887">
        <f t="shared" si="70"/>
        <v>318400</v>
      </c>
      <c r="N106" s="887">
        <f>C106*J106</f>
        <v>0</v>
      </c>
      <c r="O106" s="887">
        <f>N106*7960</f>
        <v>0</v>
      </c>
      <c r="P106" s="888">
        <f>K106+N106</f>
        <v>40</v>
      </c>
      <c r="Q106" s="888">
        <f t="shared" si="71"/>
        <v>318400</v>
      </c>
      <c r="R106" s="906"/>
      <c r="S106" s="1005"/>
      <c r="T106" s="831">
        <v>95</v>
      </c>
      <c r="U106" s="908" t="s">
        <v>109</v>
      </c>
      <c r="V106" s="900" t="s">
        <v>106</v>
      </c>
      <c r="W106" s="893">
        <f t="shared" si="72"/>
        <v>1</v>
      </c>
      <c r="X106" s="893">
        <f t="shared" si="72"/>
        <v>1</v>
      </c>
      <c r="Y106" s="894">
        <f>X106*100/W106</f>
        <v>100</v>
      </c>
      <c r="Z106" s="894">
        <f t="shared" si="72"/>
        <v>5</v>
      </c>
      <c r="AA106" s="894">
        <f t="shared" si="72"/>
        <v>5</v>
      </c>
      <c r="AB106" s="901"/>
      <c r="AC106" s="895">
        <f t="shared" si="73"/>
        <v>0</v>
      </c>
      <c r="AD106" s="895">
        <f t="shared" si="73"/>
        <v>0</v>
      </c>
      <c r="AE106" s="896" t="e">
        <f>AD106*100/AC106</f>
        <v>#DIV/0!</v>
      </c>
      <c r="AF106" s="902"/>
      <c r="AG106" s="902"/>
      <c r="AH106" s="902"/>
      <c r="AI106" s="902"/>
      <c r="AJ106" s="902"/>
      <c r="AK106" s="902"/>
      <c r="AL106" s="902"/>
      <c r="AM106" s="902"/>
      <c r="AN106" s="902"/>
      <c r="AO106" s="902"/>
      <c r="AP106" s="902"/>
      <c r="AQ106" s="902"/>
      <c r="AR106" s="902"/>
      <c r="AS106" s="902"/>
      <c r="AT106" s="901"/>
      <c r="AU106" s="901"/>
      <c r="AV106" s="901"/>
      <c r="AW106" s="901"/>
      <c r="AX106" s="901"/>
      <c r="AY106" s="901"/>
      <c r="AZ106" s="901"/>
      <c r="BA106" s="901"/>
      <c r="BB106" s="901"/>
      <c r="BC106" s="911"/>
      <c r="BD106" s="895">
        <f>AF106+AH106+AJ106+AL106+AN106+AP106+AR106+AT106+AV106+AX106+AZ106</f>
        <v>0</v>
      </c>
      <c r="BE106" s="895">
        <f>AG106+AI106+AK106+AM106+AO106+AQ106+AS106+AU106+AW106+AY106+BA106+BC106</f>
        <v>0</v>
      </c>
    </row>
    <row r="107" spans="1:57" ht="13.5" customHeight="1" x14ac:dyDescent="0.2">
      <c r="A107" s="840">
        <v>96</v>
      </c>
      <c r="B107" s="878">
        <v>3</v>
      </c>
      <c r="C107" s="879"/>
      <c r="D107" s="944" t="s">
        <v>110</v>
      </c>
      <c r="E107" s="880" t="s">
        <v>106</v>
      </c>
      <c r="F107" s="959">
        <v>1</v>
      </c>
      <c r="G107" s="960">
        <v>1</v>
      </c>
      <c r="H107" s="883">
        <f>G107*100/F107</f>
        <v>100</v>
      </c>
      <c r="I107" s="899">
        <v>5</v>
      </c>
      <c r="J107" s="885">
        <f>I107*G107</f>
        <v>5</v>
      </c>
      <c r="K107" s="886">
        <f>J107*B107</f>
        <v>15</v>
      </c>
      <c r="L107" s="887">
        <f t="shared" si="69"/>
        <v>23880</v>
      </c>
      <c r="M107" s="887">
        <f t="shared" si="70"/>
        <v>119400</v>
      </c>
      <c r="N107" s="887">
        <f>C107*J107</f>
        <v>0</v>
      </c>
      <c r="O107" s="887">
        <f>N107*7960</f>
        <v>0</v>
      </c>
      <c r="P107" s="888">
        <f>K107+N107</f>
        <v>15</v>
      </c>
      <c r="Q107" s="888">
        <f t="shared" si="71"/>
        <v>119400</v>
      </c>
      <c r="R107" s="906"/>
      <c r="S107" s="1005"/>
      <c r="T107" s="831">
        <v>96</v>
      </c>
      <c r="U107" s="908" t="s">
        <v>110</v>
      </c>
      <c r="V107" s="900" t="s">
        <v>106</v>
      </c>
      <c r="W107" s="893">
        <f t="shared" si="72"/>
        <v>1</v>
      </c>
      <c r="X107" s="893">
        <f t="shared" si="72"/>
        <v>1</v>
      </c>
      <c r="Y107" s="894">
        <f>X107*100/W107</f>
        <v>100</v>
      </c>
      <c r="Z107" s="894">
        <f t="shared" si="72"/>
        <v>5</v>
      </c>
      <c r="AA107" s="894">
        <f t="shared" si="72"/>
        <v>5</v>
      </c>
      <c r="AB107" s="901"/>
      <c r="AC107" s="895">
        <f t="shared" si="73"/>
        <v>0</v>
      </c>
      <c r="AD107" s="895">
        <f t="shared" si="73"/>
        <v>0</v>
      </c>
      <c r="AE107" s="896" t="e">
        <f>AD107*100/AC107</f>
        <v>#DIV/0!</v>
      </c>
      <c r="AF107" s="902"/>
      <c r="AG107" s="902"/>
      <c r="AH107" s="902"/>
      <c r="AI107" s="902"/>
      <c r="AJ107" s="902"/>
      <c r="AK107" s="902"/>
      <c r="AL107" s="902"/>
      <c r="AM107" s="902"/>
      <c r="AN107" s="902"/>
      <c r="AO107" s="902"/>
      <c r="AP107" s="902"/>
      <c r="AQ107" s="902"/>
      <c r="AR107" s="902"/>
      <c r="AS107" s="902"/>
      <c r="AT107" s="901"/>
      <c r="AU107" s="901"/>
      <c r="AV107" s="901"/>
      <c r="AW107" s="901"/>
      <c r="AX107" s="901"/>
      <c r="AY107" s="901"/>
      <c r="AZ107" s="901"/>
      <c r="BA107" s="901"/>
      <c r="BB107" s="901"/>
      <c r="BC107" s="911"/>
      <c r="BD107" s="895">
        <f>AF107+AH107+AJ107+AL107+AN107+AP107+AR107+AT107+AV107+AX107+AZ107</f>
        <v>0</v>
      </c>
      <c r="BE107" s="895">
        <f>AG107+AI107+AK107+AM107+AO107+AQ107+AS107+AU107+AW107+AY107+BA107+BC107</f>
        <v>0</v>
      </c>
    </row>
    <row r="108" spans="1:57" s="947" customFormat="1" ht="12.75" customHeight="1" x14ac:dyDescent="0.2">
      <c r="A108" s="840">
        <v>97</v>
      </c>
      <c r="B108" s="913"/>
      <c r="C108" s="914"/>
      <c r="D108" s="826" t="s">
        <v>111</v>
      </c>
      <c r="E108" s="915"/>
      <c r="F108" s="915"/>
      <c r="G108" s="916"/>
      <c r="H108" s="913"/>
      <c r="I108" s="917"/>
      <c r="J108" s="918"/>
      <c r="K108" s="919"/>
      <c r="L108" s="920"/>
      <c r="M108" s="920"/>
      <c r="N108" s="921"/>
      <c r="O108" s="920"/>
      <c r="P108" s="921"/>
      <c r="Q108" s="921"/>
      <c r="R108" s="923"/>
      <c r="S108" s="924"/>
      <c r="T108" s="831">
        <v>97</v>
      </c>
      <c r="U108" s="925" t="s">
        <v>111</v>
      </c>
      <c r="V108" s="926"/>
      <c r="W108" s="926"/>
      <c r="X108" s="926"/>
      <c r="Y108" s="927"/>
      <c r="Z108" s="832"/>
      <c r="AA108" s="927"/>
      <c r="AB108" s="832"/>
      <c r="AC108" s="832"/>
      <c r="AD108" s="832"/>
      <c r="AE108" s="928"/>
      <c r="AF108" s="928"/>
      <c r="AG108" s="928"/>
      <c r="AH108" s="928"/>
      <c r="AI108" s="928"/>
      <c r="AJ108" s="928"/>
      <c r="AK108" s="928"/>
      <c r="AL108" s="928"/>
      <c r="AM108" s="928"/>
      <c r="AN108" s="928"/>
      <c r="AO108" s="928"/>
      <c r="AP108" s="928"/>
      <c r="AQ108" s="928"/>
      <c r="AR108" s="928"/>
      <c r="AS108" s="928"/>
      <c r="AT108" s="832"/>
      <c r="AU108" s="832"/>
      <c r="AV108" s="832"/>
      <c r="AW108" s="832"/>
      <c r="AX108" s="832"/>
      <c r="AY108" s="832"/>
      <c r="AZ108" s="832"/>
      <c r="BA108" s="832"/>
      <c r="BB108" s="832"/>
      <c r="BC108" s="832"/>
      <c r="BD108" s="832"/>
      <c r="BE108" s="832"/>
    </row>
    <row r="109" spans="1:57" ht="21.75" customHeight="1" x14ac:dyDescent="0.2">
      <c r="A109" s="840">
        <v>98</v>
      </c>
      <c r="B109" s="878">
        <v>24</v>
      </c>
      <c r="C109" s="879"/>
      <c r="D109" s="1453" t="s">
        <v>112</v>
      </c>
      <c r="E109" s="903" t="s">
        <v>278</v>
      </c>
      <c r="F109" s="959">
        <v>0</v>
      </c>
      <c r="G109" s="960">
        <v>0</v>
      </c>
      <c r="H109" s="883" t="e">
        <f t="shared" ref="H109:H128" si="74">G109*100/F109</f>
        <v>#DIV/0!</v>
      </c>
      <c r="I109" s="899"/>
      <c r="J109" s="885">
        <f t="shared" ref="J109:J128" si="75">I109*G109</f>
        <v>0</v>
      </c>
      <c r="K109" s="886">
        <f t="shared" ref="K109:K128" si="76">J109*B109</f>
        <v>0</v>
      </c>
      <c r="L109" s="887">
        <f t="shared" ref="L109:L128" si="77">B109*7960</f>
        <v>191040</v>
      </c>
      <c r="M109" s="887">
        <f t="shared" ref="M109:M128" si="78">L109*J109</f>
        <v>0</v>
      </c>
      <c r="N109" s="887">
        <f t="shared" ref="N109:N128" si="79">C109*J109</f>
        <v>0</v>
      </c>
      <c r="O109" s="887">
        <f t="shared" ref="O109:O128" si="80">N109*7960</f>
        <v>0</v>
      </c>
      <c r="P109" s="888">
        <f t="shared" ref="P109:P128" si="81">K109+N109</f>
        <v>0</v>
      </c>
      <c r="Q109" s="888">
        <f t="shared" ref="Q109:Q128" si="82">M109+O109</f>
        <v>0</v>
      </c>
      <c r="R109" s="906"/>
      <c r="S109" s="1005"/>
      <c r="T109" s="831">
        <v>98</v>
      </c>
      <c r="U109" s="1450" t="s">
        <v>112</v>
      </c>
      <c r="V109" s="900" t="s">
        <v>49</v>
      </c>
      <c r="W109" s="893">
        <f t="shared" ref="W109:X128" si="83">F109</f>
        <v>0</v>
      </c>
      <c r="X109" s="893">
        <f t="shared" si="83"/>
        <v>0</v>
      </c>
      <c r="Y109" s="894" t="e">
        <f t="shared" ref="Y109:Y128" si="84">X109*100/W109</f>
        <v>#DIV/0!</v>
      </c>
      <c r="Z109" s="894">
        <f t="shared" ref="Z109:AA128" si="85">I109</f>
        <v>0</v>
      </c>
      <c r="AA109" s="894">
        <f t="shared" si="85"/>
        <v>0</v>
      </c>
      <c r="AB109" s="911"/>
      <c r="AC109" s="895">
        <f t="shared" ref="AC109:AD128" si="86">AF109+AH109+AJ109+AL109+AN109+AP109+AR109+AT109+AV109+AX109+AZ109+BB109</f>
        <v>0</v>
      </c>
      <c r="AD109" s="895">
        <f t="shared" si="86"/>
        <v>0</v>
      </c>
      <c r="AE109" s="896" t="e">
        <f t="shared" ref="AE109:AE128" si="87">AD109*100/AC109</f>
        <v>#DIV/0!</v>
      </c>
      <c r="AF109" s="912"/>
      <c r="AG109" s="912"/>
      <c r="AH109" s="912"/>
      <c r="AI109" s="912"/>
      <c r="AJ109" s="912"/>
      <c r="AK109" s="912"/>
      <c r="AL109" s="912"/>
      <c r="AM109" s="912"/>
      <c r="AN109" s="912"/>
      <c r="AO109" s="912"/>
      <c r="AP109" s="912"/>
      <c r="AQ109" s="912"/>
      <c r="AR109" s="912"/>
      <c r="AS109" s="912"/>
      <c r="AT109" s="911"/>
      <c r="AU109" s="911"/>
      <c r="AV109" s="911"/>
      <c r="AW109" s="911"/>
      <c r="AX109" s="911"/>
      <c r="AY109" s="911"/>
      <c r="AZ109" s="911"/>
      <c r="BA109" s="911"/>
      <c r="BB109" s="911"/>
      <c r="BC109" s="911"/>
      <c r="BD109" s="895">
        <f t="shared" ref="BD109:BD128" si="88">AF109+AH109+AJ109+AL109+AN109+AP109+AR109+AT109+AV109+AX109+AZ109</f>
        <v>0</v>
      </c>
      <c r="BE109" s="895">
        <f t="shared" ref="BE109:BE128" si="89">AG109+AI109+AK109+AM109+AO109+AQ109+AS109+AU109+AW109+AY109+BA109+BC109</f>
        <v>0</v>
      </c>
    </row>
    <row r="110" spans="1:57" ht="17.25" customHeight="1" x14ac:dyDescent="0.2">
      <c r="A110" s="840">
        <v>99</v>
      </c>
      <c r="B110" s="878">
        <v>12</v>
      </c>
      <c r="C110" s="879"/>
      <c r="D110" s="1453"/>
      <c r="E110" s="903" t="s">
        <v>279</v>
      </c>
      <c r="F110" s="880">
        <v>0</v>
      </c>
      <c r="G110" s="961">
        <v>0</v>
      </c>
      <c r="H110" s="883" t="e">
        <f t="shared" si="74"/>
        <v>#DIV/0!</v>
      </c>
      <c r="I110" s="910"/>
      <c r="J110" s="885">
        <f t="shared" si="75"/>
        <v>0</v>
      </c>
      <c r="K110" s="886">
        <f t="shared" si="76"/>
        <v>0</v>
      </c>
      <c r="L110" s="887">
        <f t="shared" si="77"/>
        <v>95520</v>
      </c>
      <c r="M110" s="887">
        <f t="shared" si="78"/>
        <v>0</v>
      </c>
      <c r="N110" s="887">
        <f t="shared" si="79"/>
        <v>0</v>
      </c>
      <c r="O110" s="887">
        <f t="shared" si="80"/>
        <v>0</v>
      </c>
      <c r="P110" s="888">
        <f t="shared" si="81"/>
        <v>0</v>
      </c>
      <c r="Q110" s="888">
        <f t="shared" si="82"/>
        <v>0</v>
      </c>
      <c r="R110" s="906"/>
      <c r="S110" s="1005"/>
      <c r="T110" s="831">
        <v>99</v>
      </c>
      <c r="U110" s="1450"/>
      <c r="V110" s="900" t="s">
        <v>50</v>
      </c>
      <c r="W110" s="893">
        <f t="shared" si="83"/>
        <v>0</v>
      </c>
      <c r="X110" s="893">
        <f t="shared" si="83"/>
        <v>0</v>
      </c>
      <c r="Y110" s="894" t="e">
        <f t="shared" si="84"/>
        <v>#DIV/0!</v>
      </c>
      <c r="Z110" s="894">
        <f t="shared" si="85"/>
        <v>0</v>
      </c>
      <c r="AA110" s="894">
        <f t="shared" si="85"/>
        <v>0</v>
      </c>
      <c r="AB110" s="911"/>
      <c r="AC110" s="895">
        <f t="shared" si="86"/>
        <v>0</v>
      </c>
      <c r="AD110" s="895">
        <f t="shared" si="86"/>
        <v>0</v>
      </c>
      <c r="AE110" s="896" t="e">
        <f t="shared" si="87"/>
        <v>#DIV/0!</v>
      </c>
      <c r="AF110" s="912"/>
      <c r="AG110" s="912"/>
      <c r="AH110" s="912"/>
      <c r="AI110" s="912"/>
      <c r="AJ110" s="912"/>
      <c r="AK110" s="912"/>
      <c r="AL110" s="912"/>
      <c r="AM110" s="912"/>
      <c r="AN110" s="912"/>
      <c r="AO110" s="912"/>
      <c r="AP110" s="912"/>
      <c r="AQ110" s="912"/>
      <c r="AR110" s="912"/>
      <c r="AS110" s="912"/>
      <c r="AT110" s="911"/>
      <c r="AU110" s="911"/>
      <c r="AV110" s="911"/>
      <c r="AW110" s="911"/>
      <c r="AX110" s="911"/>
      <c r="AY110" s="911"/>
      <c r="AZ110" s="911"/>
      <c r="BA110" s="911"/>
      <c r="BB110" s="911"/>
      <c r="BC110" s="911"/>
      <c r="BD110" s="895">
        <f t="shared" si="88"/>
        <v>0</v>
      </c>
      <c r="BE110" s="895">
        <f t="shared" si="89"/>
        <v>0</v>
      </c>
    </row>
    <row r="111" spans="1:57" ht="27.75" customHeight="1" x14ac:dyDescent="0.2">
      <c r="A111" s="840">
        <v>100</v>
      </c>
      <c r="B111" s="878">
        <v>24</v>
      </c>
      <c r="C111" s="879"/>
      <c r="D111" s="1453" t="s">
        <v>113</v>
      </c>
      <c r="E111" s="903" t="s">
        <v>278</v>
      </c>
      <c r="F111" s="880">
        <v>0</v>
      </c>
      <c r="G111" s="961">
        <v>0</v>
      </c>
      <c r="H111" s="883" t="e">
        <f t="shared" si="74"/>
        <v>#DIV/0!</v>
      </c>
      <c r="I111" s="910"/>
      <c r="J111" s="885">
        <f t="shared" si="75"/>
        <v>0</v>
      </c>
      <c r="K111" s="886">
        <f t="shared" si="76"/>
        <v>0</v>
      </c>
      <c r="L111" s="887">
        <f t="shared" si="77"/>
        <v>191040</v>
      </c>
      <c r="M111" s="887">
        <f t="shared" si="78"/>
        <v>0</v>
      </c>
      <c r="N111" s="887">
        <f t="shared" si="79"/>
        <v>0</v>
      </c>
      <c r="O111" s="887">
        <f t="shared" si="80"/>
        <v>0</v>
      </c>
      <c r="P111" s="888">
        <f t="shared" si="81"/>
        <v>0</v>
      </c>
      <c r="Q111" s="888">
        <f t="shared" si="82"/>
        <v>0</v>
      </c>
      <c r="R111" s="906"/>
      <c r="S111" s="1005"/>
      <c r="T111" s="831">
        <v>100</v>
      </c>
      <c r="U111" s="1450" t="s">
        <v>113</v>
      </c>
      <c r="V111" s="900" t="s">
        <v>49</v>
      </c>
      <c r="W111" s="893">
        <f t="shared" si="83"/>
        <v>0</v>
      </c>
      <c r="X111" s="893">
        <f t="shared" si="83"/>
        <v>0</v>
      </c>
      <c r="Y111" s="894" t="e">
        <f t="shared" si="84"/>
        <v>#DIV/0!</v>
      </c>
      <c r="Z111" s="894">
        <f t="shared" si="85"/>
        <v>0</v>
      </c>
      <c r="AA111" s="894">
        <f t="shared" si="85"/>
        <v>0</v>
      </c>
      <c r="AB111" s="911"/>
      <c r="AC111" s="895">
        <f t="shared" si="86"/>
        <v>0</v>
      </c>
      <c r="AD111" s="895">
        <f t="shared" si="86"/>
        <v>0</v>
      </c>
      <c r="AE111" s="896" t="e">
        <f t="shared" si="87"/>
        <v>#DIV/0!</v>
      </c>
      <c r="AF111" s="912"/>
      <c r="AG111" s="912"/>
      <c r="AH111" s="912"/>
      <c r="AI111" s="912"/>
      <c r="AJ111" s="912"/>
      <c r="AK111" s="912"/>
      <c r="AL111" s="912"/>
      <c r="AM111" s="912"/>
      <c r="AN111" s="912"/>
      <c r="AO111" s="912"/>
      <c r="AP111" s="912"/>
      <c r="AQ111" s="912"/>
      <c r="AR111" s="912"/>
      <c r="AS111" s="912"/>
      <c r="AT111" s="911"/>
      <c r="AU111" s="911"/>
      <c r="AV111" s="911"/>
      <c r="AW111" s="911"/>
      <c r="AX111" s="911"/>
      <c r="AY111" s="911"/>
      <c r="AZ111" s="911"/>
      <c r="BA111" s="911"/>
      <c r="BB111" s="911"/>
      <c r="BC111" s="911"/>
      <c r="BD111" s="895">
        <f t="shared" si="88"/>
        <v>0</v>
      </c>
      <c r="BE111" s="895">
        <f t="shared" si="89"/>
        <v>0</v>
      </c>
    </row>
    <row r="112" spans="1:57" ht="27.75" customHeight="1" x14ac:dyDescent="0.2">
      <c r="A112" s="840">
        <v>101</v>
      </c>
      <c r="B112" s="878">
        <v>8</v>
      </c>
      <c r="C112" s="879"/>
      <c r="D112" s="1453"/>
      <c r="E112" s="903" t="s">
        <v>279</v>
      </c>
      <c r="F112" s="959">
        <v>0</v>
      </c>
      <c r="G112" s="960">
        <v>0</v>
      </c>
      <c r="H112" s="883" t="e">
        <f t="shared" si="74"/>
        <v>#DIV/0!</v>
      </c>
      <c r="I112" s="910"/>
      <c r="J112" s="885">
        <f t="shared" si="75"/>
        <v>0</v>
      </c>
      <c r="K112" s="886">
        <f t="shared" si="76"/>
        <v>0</v>
      </c>
      <c r="L112" s="887">
        <f t="shared" si="77"/>
        <v>63680</v>
      </c>
      <c r="M112" s="887">
        <f t="shared" si="78"/>
        <v>0</v>
      </c>
      <c r="N112" s="887">
        <f t="shared" si="79"/>
        <v>0</v>
      </c>
      <c r="O112" s="887">
        <f t="shared" si="80"/>
        <v>0</v>
      </c>
      <c r="P112" s="888">
        <f t="shared" si="81"/>
        <v>0</v>
      </c>
      <c r="Q112" s="888">
        <f t="shared" si="82"/>
        <v>0</v>
      </c>
      <c r="R112" s="906"/>
      <c r="S112" s="1005"/>
      <c r="T112" s="831">
        <v>101</v>
      </c>
      <c r="U112" s="1450"/>
      <c r="V112" s="900" t="s">
        <v>50</v>
      </c>
      <c r="W112" s="893">
        <f t="shared" si="83"/>
        <v>0</v>
      </c>
      <c r="X112" s="893">
        <f t="shared" si="83"/>
        <v>0</v>
      </c>
      <c r="Y112" s="894" t="e">
        <f t="shared" si="84"/>
        <v>#DIV/0!</v>
      </c>
      <c r="Z112" s="894">
        <f t="shared" si="85"/>
        <v>0</v>
      </c>
      <c r="AA112" s="894">
        <f t="shared" si="85"/>
        <v>0</v>
      </c>
      <c r="AB112" s="911"/>
      <c r="AC112" s="895">
        <f t="shared" si="86"/>
        <v>0</v>
      </c>
      <c r="AD112" s="895">
        <f t="shared" si="86"/>
        <v>0</v>
      </c>
      <c r="AE112" s="896" t="e">
        <f t="shared" si="87"/>
        <v>#DIV/0!</v>
      </c>
      <c r="AF112" s="912"/>
      <c r="AG112" s="912"/>
      <c r="AH112" s="912"/>
      <c r="AI112" s="912"/>
      <c r="AJ112" s="912"/>
      <c r="AK112" s="912"/>
      <c r="AL112" s="912"/>
      <c r="AM112" s="912"/>
      <c r="AN112" s="912"/>
      <c r="AO112" s="912"/>
      <c r="AP112" s="912"/>
      <c r="AQ112" s="912"/>
      <c r="AR112" s="912"/>
      <c r="AS112" s="912"/>
      <c r="AT112" s="911"/>
      <c r="AU112" s="911"/>
      <c r="AV112" s="911"/>
      <c r="AW112" s="911"/>
      <c r="AX112" s="911"/>
      <c r="AY112" s="911"/>
      <c r="AZ112" s="911"/>
      <c r="BA112" s="911"/>
      <c r="BB112" s="911"/>
      <c r="BC112" s="911"/>
      <c r="BD112" s="895">
        <f t="shared" si="88"/>
        <v>0</v>
      </c>
      <c r="BE112" s="895">
        <f t="shared" si="89"/>
        <v>0</v>
      </c>
    </row>
    <row r="113" spans="1:57" ht="9.75" customHeight="1" x14ac:dyDescent="0.2">
      <c r="A113" s="840">
        <v>102</v>
      </c>
      <c r="B113" s="878"/>
      <c r="C113" s="879"/>
      <c r="D113" s="1449" t="s">
        <v>114</v>
      </c>
      <c r="E113" s="903" t="s">
        <v>278</v>
      </c>
      <c r="F113" s="880">
        <v>0</v>
      </c>
      <c r="G113" s="961">
        <v>0</v>
      </c>
      <c r="H113" s="883" t="e">
        <f t="shared" si="74"/>
        <v>#DIV/0!</v>
      </c>
      <c r="I113" s="910"/>
      <c r="J113" s="885">
        <f t="shared" si="75"/>
        <v>0</v>
      </c>
      <c r="K113" s="886">
        <f t="shared" si="76"/>
        <v>0</v>
      </c>
      <c r="L113" s="887">
        <f t="shared" si="77"/>
        <v>0</v>
      </c>
      <c r="M113" s="887">
        <f t="shared" si="78"/>
        <v>0</v>
      </c>
      <c r="N113" s="887">
        <f t="shared" si="79"/>
        <v>0</v>
      </c>
      <c r="O113" s="887">
        <f t="shared" si="80"/>
        <v>0</v>
      </c>
      <c r="P113" s="888">
        <f t="shared" si="81"/>
        <v>0</v>
      </c>
      <c r="Q113" s="888">
        <f t="shared" si="82"/>
        <v>0</v>
      </c>
      <c r="R113" s="906"/>
      <c r="S113" s="1005"/>
      <c r="T113" s="831">
        <v>102</v>
      </c>
      <c r="U113" s="1450" t="s">
        <v>114</v>
      </c>
      <c r="V113" s="900" t="s">
        <v>49</v>
      </c>
      <c r="W113" s="893">
        <f t="shared" si="83"/>
        <v>0</v>
      </c>
      <c r="X113" s="893">
        <f t="shared" si="83"/>
        <v>0</v>
      </c>
      <c r="Y113" s="894" t="e">
        <f t="shared" si="84"/>
        <v>#DIV/0!</v>
      </c>
      <c r="Z113" s="894">
        <f t="shared" si="85"/>
        <v>0</v>
      </c>
      <c r="AA113" s="894">
        <f t="shared" si="85"/>
        <v>0</v>
      </c>
      <c r="AB113" s="911"/>
      <c r="AC113" s="895">
        <f t="shared" si="86"/>
        <v>0</v>
      </c>
      <c r="AD113" s="895">
        <f t="shared" si="86"/>
        <v>0</v>
      </c>
      <c r="AE113" s="896" t="e">
        <f t="shared" si="87"/>
        <v>#DIV/0!</v>
      </c>
      <c r="AF113" s="912"/>
      <c r="AG113" s="912"/>
      <c r="AH113" s="912"/>
      <c r="AI113" s="912"/>
      <c r="AJ113" s="912"/>
      <c r="AK113" s="912"/>
      <c r="AL113" s="912"/>
      <c r="AM113" s="912"/>
      <c r="AN113" s="912"/>
      <c r="AO113" s="912"/>
      <c r="AP113" s="912"/>
      <c r="AQ113" s="912"/>
      <c r="AR113" s="912"/>
      <c r="AS113" s="912"/>
      <c r="AT113" s="911"/>
      <c r="AU113" s="911"/>
      <c r="AV113" s="911"/>
      <c r="AW113" s="911"/>
      <c r="AX113" s="911"/>
      <c r="AY113" s="911"/>
      <c r="AZ113" s="911"/>
      <c r="BA113" s="911"/>
      <c r="BB113" s="911"/>
      <c r="BC113" s="911"/>
      <c r="BD113" s="895">
        <f t="shared" si="88"/>
        <v>0</v>
      </c>
      <c r="BE113" s="895">
        <f t="shared" si="89"/>
        <v>0</v>
      </c>
    </row>
    <row r="114" spans="1:57" ht="9.75" customHeight="1" x14ac:dyDescent="0.2">
      <c r="A114" s="840">
        <v>103</v>
      </c>
      <c r="B114" s="878"/>
      <c r="C114" s="879"/>
      <c r="D114" s="1449"/>
      <c r="E114" s="903" t="s">
        <v>279</v>
      </c>
      <c r="F114" s="880">
        <v>0</v>
      </c>
      <c r="G114" s="961">
        <v>0</v>
      </c>
      <c r="H114" s="883" t="e">
        <f t="shared" si="74"/>
        <v>#DIV/0!</v>
      </c>
      <c r="I114" s="910"/>
      <c r="J114" s="885">
        <f t="shared" si="75"/>
        <v>0</v>
      </c>
      <c r="K114" s="886">
        <f t="shared" si="76"/>
        <v>0</v>
      </c>
      <c r="L114" s="887">
        <f t="shared" si="77"/>
        <v>0</v>
      </c>
      <c r="M114" s="887">
        <f t="shared" si="78"/>
        <v>0</v>
      </c>
      <c r="N114" s="887">
        <f t="shared" si="79"/>
        <v>0</v>
      </c>
      <c r="O114" s="887">
        <f t="shared" si="80"/>
        <v>0</v>
      </c>
      <c r="P114" s="888">
        <f t="shared" si="81"/>
        <v>0</v>
      </c>
      <c r="Q114" s="888">
        <f t="shared" si="82"/>
        <v>0</v>
      </c>
      <c r="R114" s="906"/>
      <c r="S114" s="1005"/>
      <c r="T114" s="831">
        <v>103</v>
      </c>
      <c r="U114" s="1450"/>
      <c r="V114" s="900" t="s">
        <v>50</v>
      </c>
      <c r="W114" s="893">
        <f t="shared" si="83"/>
        <v>0</v>
      </c>
      <c r="X114" s="893">
        <f t="shared" si="83"/>
        <v>0</v>
      </c>
      <c r="Y114" s="894" t="e">
        <f t="shared" si="84"/>
        <v>#DIV/0!</v>
      </c>
      <c r="Z114" s="894">
        <f t="shared" si="85"/>
        <v>0</v>
      </c>
      <c r="AA114" s="894">
        <f t="shared" si="85"/>
        <v>0</v>
      </c>
      <c r="AB114" s="911"/>
      <c r="AC114" s="895">
        <f t="shared" si="86"/>
        <v>0</v>
      </c>
      <c r="AD114" s="895">
        <f t="shared" si="86"/>
        <v>0</v>
      </c>
      <c r="AE114" s="896" t="e">
        <f t="shared" si="87"/>
        <v>#DIV/0!</v>
      </c>
      <c r="AF114" s="912"/>
      <c r="AG114" s="912"/>
      <c r="AH114" s="912"/>
      <c r="AI114" s="912"/>
      <c r="AJ114" s="912"/>
      <c r="AK114" s="912"/>
      <c r="AL114" s="912"/>
      <c r="AM114" s="912"/>
      <c r="AN114" s="912"/>
      <c r="AO114" s="912"/>
      <c r="AP114" s="912"/>
      <c r="AQ114" s="912"/>
      <c r="AR114" s="912"/>
      <c r="AS114" s="912"/>
      <c r="AT114" s="911"/>
      <c r="AU114" s="911"/>
      <c r="AV114" s="911"/>
      <c r="AW114" s="911"/>
      <c r="AX114" s="911"/>
      <c r="AY114" s="911"/>
      <c r="AZ114" s="911"/>
      <c r="BA114" s="911"/>
      <c r="BB114" s="911"/>
      <c r="BC114" s="911"/>
      <c r="BD114" s="895">
        <f t="shared" si="88"/>
        <v>0</v>
      </c>
      <c r="BE114" s="895">
        <f t="shared" si="89"/>
        <v>0</v>
      </c>
    </row>
    <row r="115" spans="1:57" ht="10.5" customHeight="1" x14ac:dyDescent="0.2">
      <c r="A115" s="840">
        <v>104</v>
      </c>
      <c r="B115" s="878"/>
      <c r="C115" s="879"/>
      <c r="D115" s="1449" t="s">
        <v>115</v>
      </c>
      <c r="E115" s="903" t="s">
        <v>278</v>
      </c>
      <c r="F115" s="959">
        <v>0</v>
      </c>
      <c r="G115" s="960">
        <v>0</v>
      </c>
      <c r="H115" s="883" t="e">
        <f t="shared" si="74"/>
        <v>#DIV/0!</v>
      </c>
      <c r="I115" s="910"/>
      <c r="J115" s="885">
        <f t="shared" si="75"/>
        <v>0</v>
      </c>
      <c r="K115" s="886">
        <f t="shared" si="76"/>
        <v>0</v>
      </c>
      <c r="L115" s="887">
        <f t="shared" si="77"/>
        <v>0</v>
      </c>
      <c r="M115" s="887">
        <f t="shared" si="78"/>
        <v>0</v>
      </c>
      <c r="N115" s="887">
        <f t="shared" si="79"/>
        <v>0</v>
      </c>
      <c r="O115" s="887">
        <f t="shared" si="80"/>
        <v>0</v>
      </c>
      <c r="P115" s="888">
        <f t="shared" si="81"/>
        <v>0</v>
      </c>
      <c r="Q115" s="888">
        <f t="shared" si="82"/>
        <v>0</v>
      </c>
      <c r="R115" s="906"/>
      <c r="S115" s="1005"/>
      <c r="T115" s="831">
        <v>104</v>
      </c>
      <c r="U115" s="1450" t="s">
        <v>115</v>
      </c>
      <c r="V115" s="900" t="s">
        <v>49</v>
      </c>
      <c r="W115" s="893">
        <f t="shared" si="83"/>
        <v>0</v>
      </c>
      <c r="X115" s="893">
        <f t="shared" si="83"/>
        <v>0</v>
      </c>
      <c r="Y115" s="894" t="e">
        <f t="shared" si="84"/>
        <v>#DIV/0!</v>
      </c>
      <c r="Z115" s="894">
        <f t="shared" si="85"/>
        <v>0</v>
      </c>
      <c r="AA115" s="894">
        <f t="shared" si="85"/>
        <v>0</v>
      </c>
      <c r="AB115" s="911"/>
      <c r="AC115" s="895">
        <f t="shared" si="86"/>
        <v>0</v>
      </c>
      <c r="AD115" s="895">
        <f t="shared" si="86"/>
        <v>0</v>
      </c>
      <c r="AE115" s="896" t="e">
        <f t="shared" si="87"/>
        <v>#DIV/0!</v>
      </c>
      <c r="AF115" s="912"/>
      <c r="AG115" s="912"/>
      <c r="AH115" s="912"/>
      <c r="AI115" s="912"/>
      <c r="AJ115" s="912"/>
      <c r="AK115" s="912"/>
      <c r="AL115" s="912"/>
      <c r="AM115" s="912"/>
      <c r="AN115" s="912"/>
      <c r="AO115" s="912"/>
      <c r="AP115" s="912"/>
      <c r="AQ115" s="912"/>
      <c r="AR115" s="912"/>
      <c r="AS115" s="912"/>
      <c r="AT115" s="911"/>
      <c r="AU115" s="911"/>
      <c r="AV115" s="911"/>
      <c r="AW115" s="911"/>
      <c r="AX115" s="911"/>
      <c r="AY115" s="911"/>
      <c r="AZ115" s="911"/>
      <c r="BA115" s="911"/>
      <c r="BB115" s="911"/>
      <c r="BC115" s="911"/>
      <c r="BD115" s="895">
        <f t="shared" si="88"/>
        <v>0</v>
      </c>
      <c r="BE115" s="895">
        <f t="shared" si="89"/>
        <v>0</v>
      </c>
    </row>
    <row r="116" spans="1:57" ht="10.5" customHeight="1" x14ac:dyDescent="0.2">
      <c r="A116" s="840">
        <v>105</v>
      </c>
      <c r="B116" s="878"/>
      <c r="C116" s="879"/>
      <c r="D116" s="1449"/>
      <c r="E116" s="903" t="s">
        <v>279</v>
      </c>
      <c r="F116" s="880">
        <v>0</v>
      </c>
      <c r="G116" s="961">
        <v>0</v>
      </c>
      <c r="H116" s="883" t="e">
        <f t="shared" si="74"/>
        <v>#DIV/0!</v>
      </c>
      <c r="I116" s="910"/>
      <c r="J116" s="885">
        <f t="shared" si="75"/>
        <v>0</v>
      </c>
      <c r="K116" s="886">
        <f t="shared" si="76"/>
        <v>0</v>
      </c>
      <c r="L116" s="887">
        <f t="shared" si="77"/>
        <v>0</v>
      </c>
      <c r="M116" s="887">
        <f t="shared" si="78"/>
        <v>0</v>
      </c>
      <c r="N116" s="887">
        <f t="shared" si="79"/>
        <v>0</v>
      </c>
      <c r="O116" s="887">
        <f t="shared" si="80"/>
        <v>0</v>
      </c>
      <c r="P116" s="888">
        <f t="shared" si="81"/>
        <v>0</v>
      </c>
      <c r="Q116" s="888">
        <f t="shared" si="82"/>
        <v>0</v>
      </c>
      <c r="R116" s="906"/>
      <c r="S116" s="1005"/>
      <c r="T116" s="831">
        <v>105</v>
      </c>
      <c r="U116" s="1450"/>
      <c r="V116" s="900" t="s">
        <v>50</v>
      </c>
      <c r="W116" s="893">
        <f t="shared" si="83"/>
        <v>0</v>
      </c>
      <c r="X116" s="893">
        <f t="shared" si="83"/>
        <v>0</v>
      </c>
      <c r="Y116" s="894" t="e">
        <f t="shared" si="84"/>
        <v>#DIV/0!</v>
      </c>
      <c r="Z116" s="894">
        <f t="shared" si="85"/>
        <v>0</v>
      </c>
      <c r="AA116" s="894">
        <f t="shared" si="85"/>
        <v>0</v>
      </c>
      <c r="AB116" s="911"/>
      <c r="AC116" s="895">
        <f t="shared" si="86"/>
        <v>0</v>
      </c>
      <c r="AD116" s="895">
        <f t="shared" si="86"/>
        <v>0</v>
      </c>
      <c r="AE116" s="896" t="e">
        <f t="shared" si="87"/>
        <v>#DIV/0!</v>
      </c>
      <c r="AF116" s="912"/>
      <c r="AG116" s="912"/>
      <c r="AH116" s="912"/>
      <c r="AI116" s="912"/>
      <c r="AJ116" s="912"/>
      <c r="AK116" s="912"/>
      <c r="AL116" s="912"/>
      <c r="AM116" s="912"/>
      <c r="AN116" s="912"/>
      <c r="AO116" s="912"/>
      <c r="AP116" s="912"/>
      <c r="AQ116" s="912"/>
      <c r="AR116" s="912"/>
      <c r="AS116" s="912"/>
      <c r="AT116" s="911"/>
      <c r="AU116" s="911"/>
      <c r="AV116" s="911"/>
      <c r="AW116" s="911"/>
      <c r="AX116" s="911"/>
      <c r="AY116" s="911"/>
      <c r="AZ116" s="911"/>
      <c r="BA116" s="911"/>
      <c r="BB116" s="911"/>
      <c r="BC116" s="911"/>
      <c r="BD116" s="895">
        <f t="shared" si="88"/>
        <v>0</v>
      </c>
      <c r="BE116" s="895">
        <f t="shared" si="89"/>
        <v>0</v>
      </c>
    </row>
    <row r="117" spans="1:57" ht="11.25" customHeight="1" x14ac:dyDescent="0.2">
      <c r="A117" s="840">
        <v>106</v>
      </c>
      <c r="B117" s="878"/>
      <c r="C117" s="879"/>
      <c r="D117" s="1449" t="s">
        <v>116</v>
      </c>
      <c r="E117" s="903" t="s">
        <v>278</v>
      </c>
      <c r="F117" s="880">
        <v>0</v>
      </c>
      <c r="G117" s="961">
        <v>0</v>
      </c>
      <c r="H117" s="883" t="e">
        <f t="shared" si="74"/>
        <v>#DIV/0!</v>
      </c>
      <c r="I117" s="910"/>
      <c r="J117" s="885">
        <f t="shared" si="75"/>
        <v>0</v>
      </c>
      <c r="K117" s="886">
        <f t="shared" si="76"/>
        <v>0</v>
      </c>
      <c r="L117" s="887">
        <f t="shared" si="77"/>
        <v>0</v>
      </c>
      <c r="M117" s="887">
        <f t="shared" si="78"/>
        <v>0</v>
      </c>
      <c r="N117" s="887">
        <f t="shared" si="79"/>
        <v>0</v>
      </c>
      <c r="O117" s="887">
        <f t="shared" si="80"/>
        <v>0</v>
      </c>
      <c r="P117" s="888">
        <f t="shared" si="81"/>
        <v>0</v>
      </c>
      <c r="Q117" s="888">
        <f t="shared" si="82"/>
        <v>0</v>
      </c>
      <c r="R117" s="906"/>
      <c r="S117" s="1005"/>
      <c r="T117" s="831">
        <v>106</v>
      </c>
      <c r="U117" s="1450" t="s">
        <v>116</v>
      </c>
      <c r="V117" s="900" t="s">
        <v>49</v>
      </c>
      <c r="W117" s="893">
        <f t="shared" si="83"/>
        <v>0</v>
      </c>
      <c r="X117" s="893">
        <f t="shared" si="83"/>
        <v>0</v>
      </c>
      <c r="Y117" s="894" t="e">
        <f t="shared" si="84"/>
        <v>#DIV/0!</v>
      </c>
      <c r="Z117" s="894">
        <f t="shared" si="85"/>
        <v>0</v>
      </c>
      <c r="AA117" s="894">
        <f t="shared" si="85"/>
        <v>0</v>
      </c>
      <c r="AB117" s="911"/>
      <c r="AC117" s="895">
        <f t="shared" si="86"/>
        <v>0</v>
      </c>
      <c r="AD117" s="895">
        <f t="shared" si="86"/>
        <v>0</v>
      </c>
      <c r="AE117" s="896" t="e">
        <f t="shared" si="87"/>
        <v>#DIV/0!</v>
      </c>
      <c r="AF117" s="912"/>
      <c r="AG117" s="912"/>
      <c r="AH117" s="912"/>
      <c r="AI117" s="912"/>
      <c r="AJ117" s="912"/>
      <c r="AK117" s="912"/>
      <c r="AL117" s="912"/>
      <c r="AM117" s="912"/>
      <c r="AN117" s="912"/>
      <c r="AO117" s="912"/>
      <c r="AP117" s="912"/>
      <c r="AQ117" s="912"/>
      <c r="AR117" s="912"/>
      <c r="AS117" s="912"/>
      <c r="AT117" s="911"/>
      <c r="AU117" s="911"/>
      <c r="AV117" s="911"/>
      <c r="AW117" s="911"/>
      <c r="AX117" s="911"/>
      <c r="AY117" s="911"/>
      <c r="AZ117" s="911"/>
      <c r="BA117" s="911"/>
      <c r="BB117" s="911"/>
      <c r="BC117" s="911"/>
      <c r="BD117" s="895">
        <f t="shared" si="88"/>
        <v>0</v>
      </c>
      <c r="BE117" s="895">
        <f t="shared" si="89"/>
        <v>0</v>
      </c>
    </row>
    <row r="118" spans="1:57" ht="11.25" customHeight="1" x14ac:dyDescent="0.2">
      <c r="A118" s="840">
        <v>107</v>
      </c>
      <c r="B118" s="878"/>
      <c r="C118" s="879"/>
      <c r="D118" s="1449"/>
      <c r="E118" s="903" t="s">
        <v>279</v>
      </c>
      <c r="F118" s="959">
        <v>0</v>
      </c>
      <c r="G118" s="960">
        <v>0</v>
      </c>
      <c r="H118" s="883" t="e">
        <f t="shared" si="74"/>
        <v>#DIV/0!</v>
      </c>
      <c r="I118" s="910"/>
      <c r="J118" s="885">
        <f t="shared" si="75"/>
        <v>0</v>
      </c>
      <c r="K118" s="886">
        <f t="shared" si="76"/>
        <v>0</v>
      </c>
      <c r="L118" s="887">
        <f t="shared" si="77"/>
        <v>0</v>
      </c>
      <c r="M118" s="887">
        <f t="shared" si="78"/>
        <v>0</v>
      </c>
      <c r="N118" s="887">
        <f t="shared" si="79"/>
        <v>0</v>
      </c>
      <c r="O118" s="887">
        <f t="shared" si="80"/>
        <v>0</v>
      </c>
      <c r="P118" s="888">
        <f t="shared" si="81"/>
        <v>0</v>
      </c>
      <c r="Q118" s="888">
        <f t="shared" si="82"/>
        <v>0</v>
      </c>
      <c r="R118" s="906"/>
      <c r="S118" s="1005"/>
      <c r="T118" s="831">
        <v>107</v>
      </c>
      <c r="U118" s="1450"/>
      <c r="V118" s="900" t="s">
        <v>50</v>
      </c>
      <c r="W118" s="893">
        <f t="shared" si="83"/>
        <v>0</v>
      </c>
      <c r="X118" s="893">
        <f t="shared" si="83"/>
        <v>0</v>
      </c>
      <c r="Y118" s="894" t="e">
        <f t="shared" si="84"/>
        <v>#DIV/0!</v>
      </c>
      <c r="Z118" s="894">
        <f t="shared" si="85"/>
        <v>0</v>
      </c>
      <c r="AA118" s="894">
        <f t="shared" si="85"/>
        <v>0</v>
      </c>
      <c r="AB118" s="911"/>
      <c r="AC118" s="895">
        <f t="shared" si="86"/>
        <v>0</v>
      </c>
      <c r="AD118" s="895">
        <f t="shared" si="86"/>
        <v>0</v>
      </c>
      <c r="AE118" s="896" t="e">
        <f t="shared" si="87"/>
        <v>#DIV/0!</v>
      </c>
      <c r="AF118" s="912"/>
      <c r="AG118" s="912"/>
      <c r="AH118" s="912"/>
      <c r="AI118" s="912"/>
      <c r="AJ118" s="912"/>
      <c r="AK118" s="912"/>
      <c r="AL118" s="912"/>
      <c r="AM118" s="912"/>
      <c r="AN118" s="912"/>
      <c r="AO118" s="912"/>
      <c r="AP118" s="912"/>
      <c r="AQ118" s="912"/>
      <c r="AR118" s="912"/>
      <c r="AS118" s="912"/>
      <c r="AT118" s="911"/>
      <c r="AU118" s="911"/>
      <c r="AV118" s="911"/>
      <c r="AW118" s="911"/>
      <c r="AX118" s="911"/>
      <c r="AY118" s="911"/>
      <c r="AZ118" s="911"/>
      <c r="BA118" s="911"/>
      <c r="BB118" s="911"/>
      <c r="BC118" s="911"/>
      <c r="BD118" s="895">
        <f t="shared" si="88"/>
        <v>0</v>
      </c>
      <c r="BE118" s="895">
        <f t="shared" si="89"/>
        <v>0</v>
      </c>
    </row>
    <row r="119" spans="1:57" ht="12" customHeight="1" x14ac:dyDescent="0.2">
      <c r="A119" s="840">
        <v>108</v>
      </c>
      <c r="B119" s="878"/>
      <c r="C119" s="879"/>
      <c r="D119" s="1449" t="s">
        <v>117</v>
      </c>
      <c r="E119" s="903" t="s">
        <v>278</v>
      </c>
      <c r="F119" s="880">
        <v>0</v>
      </c>
      <c r="G119" s="961">
        <v>0</v>
      </c>
      <c r="H119" s="883" t="e">
        <f t="shared" si="74"/>
        <v>#DIV/0!</v>
      </c>
      <c r="I119" s="910"/>
      <c r="J119" s="885">
        <f t="shared" si="75"/>
        <v>0</v>
      </c>
      <c r="K119" s="886">
        <f t="shared" si="76"/>
        <v>0</v>
      </c>
      <c r="L119" s="887">
        <f t="shared" si="77"/>
        <v>0</v>
      </c>
      <c r="M119" s="887">
        <f t="shared" si="78"/>
        <v>0</v>
      </c>
      <c r="N119" s="887">
        <f t="shared" si="79"/>
        <v>0</v>
      </c>
      <c r="O119" s="887">
        <f t="shared" si="80"/>
        <v>0</v>
      </c>
      <c r="P119" s="888">
        <f t="shared" si="81"/>
        <v>0</v>
      </c>
      <c r="Q119" s="888">
        <f t="shared" si="82"/>
        <v>0</v>
      </c>
      <c r="R119" s="906"/>
      <c r="S119" s="1005"/>
      <c r="T119" s="831">
        <v>108</v>
      </c>
      <c r="U119" s="1450" t="s">
        <v>117</v>
      </c>
      <c r="V119" s="900" t="s">
        <v>49</v>
      </c>
      <c r="W119" s="893">
        <f t="shared" si="83"/>
        <v>0</v>
      </c>
      <c r="X119" s="893">
        <f t="shared" si="83"/>
        <v>0</v>
      </c>
      <c r="Y119" s="894" t="e">
        <f t="shared" si="84"/>
        <v>#DIV/0!</v>
      </c>
      <c r="Z119" s="894">
        <f t="shared" si="85"/>
        <v>0</v>
      </c>
      <c r="AA119" s="894">
        <f t="shared" si="85"/>
        <v>0</v>
      </c>
      <c r="AB119" s="911"/>
      <c r="AC119" s="895">
        <f t="shared" si="86"/>
        <v>0</v>
      </c>
      <c r="AD119" s="895">
        <f t="shared" si="86"/>
        <v>0</v>
      </c>
      <c r="AE119" s="896" t="e">
        <f t="shared" si="87"/>
        <v>#DIV/0!</v>
      </c>
      <c r="AF119" s="912"/>
      <c r="AG119" s="912"/>
      <c r="AH119" s="912"/>
      <c r="AI119" s="912"/>
      <c r="AJ119" s="912"/>
      <c r="AK119" s="912"/>
      <c r="AL119" s="912"/>
      <c r="AM119" s="912"/>
      <c r="AN119" s="912"/>
      <c r="AO119" s="912"/>
      <c r="AP119" s="912"/>
      <c r="AQ119" s="912"/>
      <c r="AR119" s="912"/>
      <c r="AS119" s="912"/>
      <c r="AT119" s="911"/>
      <c r="AU119" s="911"/>
      <c r="AV119" s="911"/>
      <c r="AW119" s="911"/>
      <c r="AX119" s="911"/>
      <c r="AY119" s="911"/>
      <c r="AZ119" s="911"/>
      <c r="BA119" s="911"/>
      <c r="BB119" s="911"/>
      <c r="BC119" s="911"/>
      <c r="BD119" s="895">
        <f t="shared" si="88"/>
        <v>0</v>
      </c>
      <c r="BE119" s="895">
        <f t="shared" si="89"/>
        <v>0</v>
      </c>
    </row>
    <row r="120" spans="1:57" ht="12" customHeight="1" x14ac:dyDescent="0.2">
      <c r="A120" s="840">
        <v>109</v>
      </c>
      <c r="B120" s="878"/>
      <c r="C120" s="879"/>
      <c r="D120" s="1449"/>
      <c r="E120" s="903" t="s">
        <v>279</v>
      </c>
      <c r="F120" s="880">
        <v>0</v>
      </c>
      <c r="G120" s="961">
        <v>0</v>
      </c>
      <c r="H120" s="883" t="e">
        <f t="shared" si="74"/>
        <v>#DIV/0!</v>
      </c>
      <c r="I120" s="910"/>
      <c r="J120" s="885">
        <f t="shared" si="75"/>
        <v>0</v>
      </c>
      <c r="K120" s="886">
        <f t="shared" si="76"/>
        <v>0</v>
      </c>
      <c r="L120" s="887">
        <f t="shared" si="77"/>
        <v>0</v>
      </c>
      <c r="M120" s="887">
        <f t="shared" si="78"/>
        <v>0</v>
      </c>
      <c r="N120" s="887">
        <f t="shared" si="79"/>
        <v>0</v>
      </c>
      <c r="O120" s="887">
        <f t="shared" si="80"/>
        <v>0</v>
      </c>
      <c r="P120" s="888">
        <f t="shared" si="81"/>
        <v>0</v>
      </c>
      <c r="Q120" s="888">
        <f t="shared" si="82"/>
        <v>0</v>
      </c>
      <c r="R120" s="906"/>
      <c r="S120" s="1005"/>
      <c r="T120" s="831">
        <v>109</v>
      </c>
      <c r="U120" s="1450"/>
      <c r="V120" s="900" t="s">
        <v>50</v>
      </c>
      <c r="W120" s="893">
        <f t="shared" si="83"/>
        <v>0</v>
      </c>
      <c r="X120" s="893">
        <f t="shared" si="83"/>
        <v>0</v>
      </c>
      <c r="Y120" s="894" t="e">
        <f t="shared" si="84"/>
        <v>#DIV/0!</v>
      </c>
      <c r="Z120" s="894">
        <f t="shared" si="85"/>
        <v>0</v>
      </c>
      <c r="AA120" s="894">
        <f t="shared" si="85"/>
        <v>0</v>
      </c>
      <c r="AB120" s="911"/>
      <c r="AC120" s="895">
        <f t="shared" si="86"/>
        <v>0</v>
      </c>
      <c r="AD120" s="895">
        <f t="shared" si="86"/>
        <v>0</v>
      </c>
      <c r="AE120" s="896" t="e">
        <f t="shared" si="87"/>
        <v>#DIV/0!</v>
      </c>
      <c r="AF120" s="912"/>
      <c r="AG120" s="912"/>
      <c r="AH120" s="912"/>
      <c r="AI120" s="912"/>
      <c r="AJ120" s="912"/>
      <c r="AK120" s="912"/>
      <c r="AL120" s="912"/>
      <c r="AM120" s="912"/>
      <c r="AN120" s="912"/>
      <c r="AO120" s="912"/>
      <c r="AP120" s="912"/>
      <c r="AQ120" s="912"/>
      <c r="AR120" s="912"/>
      <c r="AS120" s="912"/>
      <c r="AT120" s="911"/>
      <c r="AU120" s="911"/>
      <c r="AV120" s="911"/>
      <c r="AW120" s="911"/>
      <c r="AX120" s="911"/>
      <c r="AY120" s="911"/>
      <c r="AZ120" s="911"/>
      <c r="BA120" s="911"/>
      <c r="BB120" s="911"/>
      <c r="BC120" s="911"/>
      <c r="BD120" s="895">
        <f t="shared" si="88"/>
        <v>0</v>
      </c>
      <c r="BE120" s="895">
        <f t="shared" si="89"/>
        <v>0</v>
      </c>
    </row>
    <row r="121" spans="1:57" ht="12" customHeight="1" x14ac:dyDescent="0.2">
      <c r="A121" s="840">
        <v>110</v>
      </c>
      <c r="B121" s="878"/>
      <c r="C121" s="909"/>
      <c r="D121" s="1449" t="s">
        <v>118</v>
      </c>
      <c r="E121" s="903" t="s">
        <v>278</v>
      </c>
      <c r="F121" s="959">
        <v>0</v>
      </c>
      <c r="G121" s="960">
        <v>0</v>
      </c>
      <c r="H121" s="883" t="e">
        <f t="shared" si="74"/>
        <v>#DIV/0!</v>
      </c>
      <c r="I121" s="910"/>
      <c r="J121" s="885">
        <f t="shared" si="75"/>
        <v>0</v>
      </c>
      <c r="K121" s="886">
        <f t="shared" si="76"/>
        <v>0</v>
      </c>
      <c r="L121" s="887">
        <f t="shared" si="77"/>
        <v>0</v>
      </c>
      <c r="M121" s="887">
        <f t="shared" si="78"/>
        <v>0</v>
      </c>
      <c r="N121" s="887">
        <f t="shared" si="79"/>
        <v>0</v>
      </c>
      <c r="O121" s="887">
        <f t="shared" si="80"/>
        <v>0</v>
      </c>
      <c r="P121" s="888">
        <f t="shared" si="81"/>
        <v>0</v>
      </c>
      <c r="Q121" s="888">
        <f t="shared" si="82"/>
        <v>0</v>
      </c>
      <c r="R121" s="906"/>
      <c r="S121" s="1005"/>
      <c r="T121" s="831">
        <v>110</v>
      </c>
      <c r="U121" s="1450" t="s">
        <v>118</v>
      </c>
      <c r="V121" s="900" t="s">
        <v>49</v>
      </c>
      <c r="W121" s="893">
        <f t="shared" si="83"/>
        <v>0</v>
      </c>
      <c r="X121" s="893">
        <f t="shared" si="83"/>
        <v>0</v>
      </c>
      <c r="Y121" s="894" t="e">
        <f t="shared" si="84"/>
        <v>#DIV/0!</v>
      </c>
      <c r="Z121" s="894">
        <f t="shared" si="85"/>
        <v>0</v>
      </c>
      <c r="AA121" s="894">
        <f t="shared" si="85"/>
        <v>0</v>
      </c>
      <c r="AB121" s="911"/>
      <c r="AC121" s="895">
        <f t="shared" si="86"/>
        <v>0</v>
      </c>
      <c r="AD121" s="895">
        <f t="shared" si="86"/>
        <v>0</v>
      </c>
      <c r="AE121" s="896" t="e">
        <f t="shared" si="87"/>
        <v>#DIV/0!</v>
      </c>
      <c r="AF121" s="912"/>
      <c r="AG121" s="912"/>
      <c r="AH121" s="912"/>
      <c r="AI121" s="912"/>
      <c r="AJ121" s="912"/>
      <c r="AK121" s="912"/>
      <c r="AL121" s="912"/>
      <c r="AM121" s="912"/>
      <c r="AN121" s="912"/>
      <c r="AO121" s="912"/>
      <c r="AP121" s="912"/>
      <c r="AQ121" s="912"/>
      <c r="AR121" s="912"/>
      <c r="AS121" s="912"/>
      <c r="AT121" s="911"/>
      <c r="AU121" s="911"/>
      <c r="AV121" s="911"/>
      <c r="AW121" s="911"/>
      <c r="AX121" s="911"/>
      <c r="AY121" s="911"/>
      <c r="AZ121" s="911"/>
      <c r="BA121" s="911"/>
      <c r="BB121" s="911"/>
      <c r="BC121" s="911"/>
      <c r="BD121" s="895">
        <f t="shared" si="88"/>
        <v>0</v>
      </c>
      <c r="BE121" s="895">
        <f t="shared" si="89"/>
        <v>0</v>
      </c>
    </row>
    <row r="122" spans="1:57" ht="12" customHeight="1" x14ac:dyDescent="0.2">
      <c r="A122" s="840">
        <v>111</v>
      </c>
      <c r="B122" s="878"/>
      <c r="C122" s="909"/>
      <c r="D122" s="1451"/>
      <c r="E122" s="903" t="s">
        <v>279</v>
      </c>
      <c r="F122" s="880">
        <v>0</v>
      </c>
      <c r="G122" s="961">
        <v>0</v>
      </c>
      <c r="H122" s="883" t="e">
        <f t="shared" si="74"/>
        <v>#DIV/0!</v>
      </c>
      <c r="I122" s="910"/>
      <c r="J122" s="885">
        <f t="shared" si="75"/>
        <v>0</v>
      </c>
      <c r="K122" s="886">
        <f t="shared" si="76"/>
        <v>0</v>
      </c>
      <c r="L122" s="887">
        <f t="shared" si="77"/>
        <v>0</v>
      </c>
      <c r="M122" s="887">
        <f t="shared" si="78"/>
        <v>0</v>
      </c>
      <c r="N122" s="887">
        <f t="shared" si="79"/>
        <v>0</v>
      </c>
      <c r="O122" s="887">
        <f t="shared" si="80"/>
        <v>0</v>
      </c>
      <c r="P122" s="888">
        <f t="shared" si="81"/>
        <v>0</v>
      </c>
      <c r="Q122" s="888">
        <f t="shared" si="82"/>
        <v>0</v>
      </c>
      <c r="R122" s="906"/>
      <c r="S122" s="1005"/>
      <c r="T122" s="831">
        <v>111</v>
      </c>
      <c r="U122" s="1452"/>
      <c r="V122" s="900" t="s">
        <v>50</v>
      </c>
      <c r="W122" s="893">
        <f t="shared" si="83"/>
        <v>0</v>
      </c>
      <c r="X122" s="893">
        <f t="shared" si="83"/>
        <v>0</v>
      </c>
      <c r="Y122" s="894" t="e">
        <f t="shared" si="84"/>
        <v>#DIV/0!</v>
      </c>
      <c r="Z122" s="894">
        <f t="shared" si="85"/>
        <v>0</v>
      </c>
      <c r="AA122" s="894">
        <f t="shared" si="85"/>
        <v>0</v>
      </c>
      <c r="AB122" s="911"/>
      <c r="AC122" s="895">
        <f t="shared" si="86"/>
        <v>0</v>
      </c>
      <c r="AD122" s="895">
        <f t="shared" si="86"/>
        <v>0</v>
      </c>
      <c r="AE122" s="896" t="e">
        <f t="shared" si="87"/>
        <v>#DIV/0!</v>
      </c>
      <c r="AF122" s="912"/>
      <c r="AG122" s="912"/>
      <c r="AH122" s="912"/>
      <c r="AI122" s="912"/>
      <c r="AJ122" s="912"/>
      <c r="AK122" s="912"/>
      <c r="AL122" s="912"/>
      <c r="AM122" s="912"/>
      <c r="AN122" s="912"/>
      <c r="AO122" s="912"/>
      <c r="AP122" s="912"/>
      <c r="AQ122" s="912"/>
      <c r="AR122" s="912"/>
      <c r="AS122" s="912"/>
      <c r="AT122" s="911"/>
      <c r="AU122" s="911"/>
      <c r="AV122" s="911"/>
      <c r="AW122" s="911"/>
      <c r="AX122" s="911"/>
      <c r="AY122" s="911"/>
      <c r="AZ122" s="911"/>
      <c r="BA122" s="911"/>
      <c r="BB122" s="911"/>
      <c r="BC122" s="911"/>
      <c r="BD122" s="895">
        <f t="shared" si="88"/>
        <v>0</v>
      </c>
      <c r="BE122" s="895">
        <f t="shared" si="89"/>
        <v>0</v>
      </c>
    </row>
    <row r="123" spans="1:57" ht="9.75" customHeight="1" x14ac:dyDescent="0.2">
      <c r="A123" s="840">
        <v>112</v>
      </c>
      <c r="B123" s="878"/>
      <c r="C123" s="909"/>
      <c r="D123" s="1449" t="s">
        <v>119</v>
      </c>
      <c r="E123" s="903" t="s">
        <v>278</v>
      </c>
      <c r="F123" s="880">
        <v>0</v>
      </c>
      <c r="G123" s="961">
        <v>0</v>
      </c>
      <c r="H123" s="883" t="e">
        <f t="shared" si="74"/>
        <v>#DIV/0!</v>
      </c>
      <c r="I123" s="910"/>
      <c r="J123" s="885">
        <f t="shared" si="75"/>
        <v>0</v>
      </c>
      <c r="K123" s="886">
        <f t="shared" si="76"/>
        <v>0</v>
      </c>
      <c r="L123" s="887">
        <f t="shared" si="77"/>
        <v>0</v>
      </c>
      <c r="M123" s="887">
        <f t="shared" si="78"/>
        <v>0</v>
      </c>
      <c r="N123" s="887">
        <f t="shared" si="79"/>
        <v>0</v>
      </c>
      <c r="O123" s="887">
        <f t="shared" si="80"/>
        <v>0</v>
      </c>
      <c r="P123" s="888">
        <f t="shared" si="81"/>
        <v>0</v>
      </c>
      <c r="Q123" s="888">
        <f t="shared" si="82"/>
        <v>0</v>
      </c>
      <c r="R123" s="906"/>
      <c r="S123" s="1005"/>
      <c r="T123" s="831">
        <v>112</v>
      </c>
      <c r="U123" s="1450" t="s">
        <v>119</v>
      </c>
      <c r="V123" s="900" t="s">
        <v>49</v>
      </c>
      <c r="W123" s="893">
        <f t="shared" si="83"/>
        <v>0</v>
      </c>
      <c r="X123" s="893">
        <f t="shared" si="83"/>
        <v>0</v>
      </c>
      <c r="Y123" s="894" t="e">
        <f t="shared" si="84"/>
        <v>#DIV/0!</v>
      </c>
      <c r="Z123" s="894">
        <f t="shared" si="85"/>
        <v>0</v>
      </c>
      <c r="AA123" s="894">
        <f t="shared" si="85"/>
        <v>0</v>
      </c>
      <c r="AB123" s="911"/>
      <c r="AC123" s="895">
        <f t="shared" si="86"/>
        <v>0</v>
      </c>
      <c r="AD123" s="895">
        <f t="shared" si="86"/>
        <v>0</v>
      </c>
      <c r="AE123" s="896" t="e">
        <f t="shared" si="87"/>
        <v>#DIV/0!</v>
      </c>
      <c r="AF123" s="912"/>
      <c r="AG123" s="912"/>
      <c r="AH123" s="912"/>
      <c r="AI123" s="912"/>
      <c r="AJ123" s="912"/>
      <c r="AK123" s="912"/>
      <c r="AL123" s="912"/>
      <c r="AM123" s="912"/>
      <c r="AN123" s="912"/>
      <c r="AO123" s="912"/>
      <c r="AP123" s="912"/>
      <c r="AQ123" s="912"/>
      <c r="AR123" s="912"/>
      <c r="AS123" s="912"/>
      <c r="AT123" s="911"/>
      <c r="AU123" s="911"/>
      <c r="AV123" s="911"/>
      <c r="AW123" s="911"/>
      <c r="AX123" s="911"/>
      <c r="AY123" s="911"/>
      <c r="AZ123" s="911"/>
      <c r="BA123" s="911"/>
      <c r="BB123" s="911"/>
      <c r="BC123" s="911"/>
      <c r="BD123" s="895">
        <f t="shared" si="88"/>
        <v>0</v>
      </c>
      <c r="BE123" s="895">
        <f t="shared" si="89"/>
        <v>0</v>
      </c>
    </row>
    <row r="124" spans="1:57" ht="9.75" customHeight="1" x14ac:dyDescent="0.2">
      <c r="A124" s="840">
        <v>113</v>
      </c>
      <c r="B124" s="878"/>
      <c r="C124" s="909"/>
      <c r="D124" s="1449"/>
      <c r="E124" s="903" t="s">
        <v>279</v>
      </c>
      <c r="F124" s="959">
        <v>0</v>
      </c>
      <c r="G124" s="960">
        <v>0</v>
      </c>
      <c r="H124" s="883" t="e">
        <f t="shared" si="74"/>
        <v>#DIV/0!</v>
      </c>
      <c r="I124" s="910"/>
      <c r="J124" s="885">
        <f t="shared" si="75"/>
        <v>0</v>
      </c>
      <c r="K124" s="886">
        <f t="shared" si="76"/>
        <v>0</v>
      </c>
      <c r="L124" s="887">
        <f t="shared" si="77"/>
        <v>0</v>
      </c>
      <c r="M124" s="887">
        <f t="shared" si="78"/>
        <v>0</v>
      </c>
      <c r="N124" s="887">
        <f t="shared" si="79"/>
        <v>0</v>
      </c>
      <c r="O124" s="887">
        <f t="shared" si="80"/>
        <v>0</v>
      </c>
      <c r="P124" s="888">
        <f t="shared" si="81"/>
        <v>0</v>
      </c>
      <c r="Q124" s="888">
        <f t="shared" si="82"/>
        <v>0</v>
      </c>
      <c r="R124" s="906"/>
      <c r="S124" s="1005"/>
      <c r="T124" s="831">
        <v>113</v>
      </c>
      <c r="U124" s="1450"/>
      <c r="V124" s="900" t="s">
        <v>50</v>
      </c>
      <c r="W124" s="893">
        <f t="shared" si="83"/>
        <v>0</v>
      </c>
      <c r="X124" s="893">
        <f t="shared" si="83"/>
        <v>0</v>
      </c>
      <c r="Y124" s="894" t="e">
        <f t="shared" si="84"/>
        <v>#DIV/0!</v>
      </c>
      <c r="Z124" s="894">
        <f t="shared" si="85"/>
        <v>0</v>
      </c>
      <c r="AA124" s="894">
        <f t="shared" si="85"/>
        <v>0</v>
      </c>
      <c r="AB124" s="911"/>
      <c r="AC124" s="895">
        <f t="shared" si="86"/>
        <v>0</v>
      </c>
      <c r="AD124" s="895">
        <f t="shared" si="86"/>
        <v>0</v>
      </c>
      <c r="AE124" s="896" t="e">
        <f t="shared" si="87"/>
        <v>#DIV/0!</v>
      </c>
      <c r="AF124" s="912"/>
      <c r="AG124" s="912"/>
      <c r="AH124" s="912"/>
      <c r="AI124" s="912"/>
      <c r="AJ124" s="912"/>
      <c r="AK124" s="912"/>
      <c r="AL124" s="912"/>
      <c r="AM124" s="912"/>
      <c r="AN124" s="912"/>
      <c r="AO124" s="912"/>
      <c r="AP124" s="912"/>
      <c r="AQ124" s="912"/>
      <c r="AR124" s="912"/>
      <c r="AS124" s="912"/>
      <c r="AT124" s="911"/>
      <c r="AU124" s="911"/>
      <c r="AV124" s="911"/>
      <c r="AW124" s="911"/>
      <c r="AX124" s="911"/>
      <c r="AY124" s="911"/>
      <c r="AZ124" s="911"/>
      <c r="BA124" s="911"/>
      <c r="BB124" s="911"/>
      <c r="BC124" s="911"/>
      <c r="BD124" s="895">
        <f t="shared" si="88"/>
        <v>0</v>
      </c>
      <c r="BE124" s="895">
        <f t="shared" si="89"/>
        <v>0</v>
      </c>
    </row>
    <row r="125" spans="1:57" ht="9.75" customHeight="1" x14ac:dyDescent="0.2">
      <c r="A125" s="840">
        <v>114</v>
      </c>
      <c r="B125" s="878"/>
      <c r="C125" s="909"/>
      <c r="D125" s="1449" t="s">
        <v>120</v>
      </c>
      <c r="E125" s="903" t="s">
        <v>278</v>
      </c>
      <c r="F125" s="880">
        <v>0</v>
      </c>
      <c r="G125" s="961">
        <v>0</v>
      </c>
      <c r="H125" s="883" t="e">
        <f t="shared" si="74"/>
        <v>#DIV/0!</v>
      </c>
      <c r="I125" s="910"/>
      <c r="J125" s="885">
        <f t="shared" si="75"/>
        <v>0</v>
      </c>
      <c r="K125" s="886">
        <f t="shared" si="76"/>
        <v>0</v>
      </c>
      <c r="L125" s="887">
        <f t="shared" si="77"/>
        <v>0</v>
      </c>
      <c r="M125" s="887">
        <f t="shared" si="78"/>
        <v>0</v>
      </c>
      <c r="N125" s="887">
        <f t="shared" si="79"/>
        <v>0</v>
      </c>
      <c r="O125" s="887">
        <f t="shared" si="80"/>
        <v>0</v>
      </c>
      <c r="P125" s="888">
        <f t="shared" si="81"/>
        <v>0</v>
      </c>
      <c r="Q125" s="888">
        <f t="shared" si="82"/>
        <v>0</v>
      </c>
      <c r="R125" s="906"/>
      <c r="S125" s="1005"/>
      <c r="T125" s="831">
        <v>114</v>
      </c>
      <c r="U125" s="1450" t="s">
        <v>120</v>
      </c>
      <c r="V125" s="900" t="s">
        <v>49</v>
      </c>
      <c r="W125" s="893">
        <f t="shared" si="83"/>
        <v>0</v>
      </c>
      <c r="X125" s="893">
        <f t="shared" si="83"/>
        <v>0</v>
      </c>
      <c r="Y125" s="894" t="e">
        <f t="shared" si="84"/>
        <v>#DIV/0!</v>
      </c>
      <c r="Z125" s="894">
        <f t="shared" si="85"/>
        <v>0</v>
      </c>
      <c r="AA125" s="894">
        <f t="shared" si="85"/>
        <v>0</v>
      </c>
      <c r="AB125" s="911"/>
      <c r="AC125" s="895">
        <f t="shared" si="86"/>
        <v>0</v>
      </c>
      <c r="AD125" s="895">
        <f t="shared" si="86"/>
        <v>0</v>
      </c>
      <c r="AE125" s="896" t="e">
        <f t="shared" si="87"/>
        <v>#DIV/0!</v>
      </c>
      <c r="AF125" s="912"/>
      <c r="AG125" s="912"/>
      <c r="AH125" s="912"/>
      <c r="AI125" s="912"/>
      <c r="AJ125" s="912"/>
      <c r="AK125" s="912"/>
      <c r="AL125" s="912"/>
      <c r="AM125" s="912"/>
      <c r="AN125" s="912"/>
      <c r="AO125" s="912"/>
      <c r="AP125" s="912"/>
      <c r="AQ125" s="912"/>
      <c r="AR125" s="912"/>
      <c r="AS125" s="912"/>
      <c r="AT125" s="911"/>
      <c r="AU125" s="911"/>
      <c r="AV125" s="911"/>
      <c r="AW125" s="911"/>
      <c r="AX125" s="911"/>
      <c r="AY125" s="911"/>
      <c r="AZ125" s="911"/>
      <c r="BA125" s="911"/>
      <c r="BB125" s="911"/>
      <c r="BC125" s="911"/>
      <c r="BD125" s="895">
        <f t="shared" si="88"/>
        <v>0</v>
      </c>
      <c r="BE125" s="895">
        <f t="shared" si="89"/>
        <v>0</v>
      </c>
    </row>
    <row r="126" spans="1:57" ht="9.75" customHeight="1" x14ac:dyDescent="0.2">
      <c r="A126" s="840">
        <v>115</v>
      </c>
      <c r="B126" s="878"/>
      <c r="C126" s="909"/>
      <c r="D126" s="1449"/>
      <c r="E126" s="903" t="s">
        <v>279</v>
      </c>
      <c r="F126" s="880">
        <v>0</v>
      </c>
      <c r="G126" s="961">
        <v>0</v>
      </c>
      <c r="H126" s="883" t="e">
        <f t="shared" si="74"/>
        <v>#DIV/0!</v>
      </c>
      <c r="I126" s="910"/>
      <c r="J126" s="885">
        <f t="shared" si="75"/>
        <v>0</v>
      </c>
      <c r="K126" s="886">
        <f t="shared" si="76"/>
        <v>0</v>
      </c>
      <c r="L126" s="887">
        <f t="shared" si="77"/>
        <v>0</v>
      </c>
      <c r="M126" s="887">
        <f t="shared" si="78"/>
        <v>0</v>
      </c>
      <c r="N126" s="887">
        <f t="shared" si="79"/>
        <v>0</v>
      </c>
      <c r="O126" s="887">
        <f t="shared" si="80"/>
        <v>0</v>
      </c>
      <c r="P126" s="888">
        <f t="shared" si="81"/>
        <v>0</v>
      </c>
      <c r="Q126" s="888">
        <f t="shared" si="82"/>
        <v>0</v>
      </c>
      <c r="R126" s="906"/>
      <c r="S126" s="1005"/>
      <c r="T126" s="831">
        <v>115</v>
      </c>
      <c r="U126" s="1450"/>
      <c r="V126" s="900" t="s">
        <v>50</v>
      </c>
      <c r="W126" s="893">
        <f t="shared" si="83"/>
        <v>0</v>
      </c>
      <c r="X126" s="893">
        <f t="shared" si="83"/>
        <v>0</v>
      </c>
      <c r="Y126" s="894" t="e">
        <f t="shared" si="84"/>
        <v>#DIV/0!</v>
      </c>
      <c r="Z126" s="894">
        <f t="shared" si="85"/>
        <v>0</v>
      </c>
      <c r="AA126" s="894">
        <f t="shared" si="85"/>
        <v>0</v>
      </c>
      <c r="AB126" s="911"/>
      <c r="AC126" s="895">
        <f t="shared" si="86"/>
        <v>0</v>
      </c>
      <c r="AD126" s="895">
        <f t="shared" si="86"/>
        <v>0</v>
      </c>
      <c r="AE126" s="896" t="e">
        <f t="shared" si="87"/>
        <v>#DIV/0!</v>
      </c>
      <c r="AF126" s="912"/>
      <c r="AG126" s="912"/>
      <c r="AH126" s="912"/>
      <c r="AI126" s="912"/>
      <c r="AJ126" s="912"/>
      <c r="AK126" s="912"/>
      <c r="AL126" s="912"/>
      <c r="AM126" s="912"/>
      <c r="AN126" s="912"/>
      <c r="AO126" s="912"/>
      <c r="AP126" s="912"/>
      <c r="AQ126" s="912"/>
      <c r="AR126" s="912"/>
      <c r="AS126" s="912"/>
      <c r="AT126" s="911"/>
      <c r="AU126" s="911"/>
      <c r="AV126" s="911"/>
      <c r="AW126" s="911"/>
      <c r="AX126" s="911"/>
      <c r="AY126" s="911"/>
      <c r="AZ126" s="911"/>
      <c r="BA126" s="911"/>
      <c r="BB126" s="911"/>
      <c r="BC126" s="911"/>
      <c r="BD126" s="895">
        <f t="shared" si="88"/>
        <v>0</v>
      </c>
      <c r="BE126" s="895">
        <f t="shared" si="89"/>
        <v>0</v>
      </c>
    </row>
    <row r="127" spans="1:57" ht="12" customHeight="1" x14ac:dyDescent="0.2">
      <c r="A127" s="840">
        <v>116</v>
      </c>
      <c r="B127" s="878"/>
      <c r="C127" s="909"/>
      <c r="D127" s="1449" t="s">
        <v>121</v>
      </c>
      <c r="E127" s="903" t="s">
        <v>278</v>
      </c>
      <c r="F127" s="959">
        <v>0</v>
      </c>
      <c r="G127" s="960">
        <v>0</v>
      </c>
      <c r="H127" s="883" t="e">
        <f t="shared" si="74"/>
        <v>#DIV/0!</v>
      </c>
      <c r="I127" s="910"/>
      <c r="J127" s="885">
        <f t="shared" si="75"/>
        <v>0</v>
      </c>
      <c r="K127" s="886">
        <f t="shared" si="76"/>
        <v>0</v>
      </c>
      <c r="L127" s="887">
        <f t="shared" si="77"/>
        <v>0</v>
      </c>
      <c r="M127" s="887">
        <f t="shared" si="78"/>
        <v>0</v>
      </c>
      <c r="N127" s="887">
        <f t="shared" si="79"/>
        <v>0</v>
      </c>
      <c r="O127" s="887">
        <f t="shared" si="80"/>
        <v>0</v>
      </c>
      <c r="P127" s="888">
        <f t="shared" si="81"/>
        <v>0</v>
      </c>
      <c r="Q127" s="888">
        <f t="shared" si="82"/>
        <v>0</v>
      </c>
      <c r="R127" s="906"/>
      <c r="S127" s="962"/>
      <c r="T127" s="831">
        <v>116</v>
      </c>
      <c r="U127" s="1450" t="s">
        <v>121</v>
      </c>
      <c r="V127" s="900" t="s">
        <v>49</v>
      </c>
      <c r="W127" s="893">
        <f t="shared" si="83"/>
        <v>0</v>
      </c>
      <c r="X127" s="893">
        <f t="shared" si="83"/>
        <v>0</v>
      </c>
      <c r="Y127" s="894" t="e">
        <f t="shared" si="84"/>
        <v>#DIV/0!</v>
      </c>
      <c r="Z127" s="894">
        <f t="shared" si="85"/>
        <v>0</v>
      </c>
      <c r="AA127" s="894">
        <f t="shared" si="85"/>
        <v>0</v>
      </c>
      <c r="AB127" s="911"/>
      <c r="AC127" s="895">
        <f t="shared" si="86"/>
        <v>0</v>
      </c>
      <c r="AD127" s="895">
        <f t="shared" si="86"/>
        <v>0</v>
      </c>
      <c r="AE127" s="896" t="e">
        <f t="shared" si="87"/>
        <v>#DIV/0!</v>
      </c>
      <c r="AF127" s="912"/>
      <c r="AG127" s="912"/>
      <c r="AH127" s="912"/>
      <c r="AI127" s="912"/>
      <c r="AJ127" s="912"/>
      <c r="AK127" s="912"/>
      <c r="AL127" s="912"/>
      <c r="AM127" s="912"/>
      <c r="AN127" s="912"/>
      <c r="AO127" s="912"/>
      <c r="AP127" s="912"/>
      <c r="AQ127" s="912"/>
      <c r="AR127" s="912"/>
      <c r="AS127" s="912"/>
      <c r="AT127" s="911"/>
      <c r="AU127" s="911"/>
      <c r="AV127" s="911"/>
      <c r="AW127" s="911"/>
      <c r="AX127" s="911"/>
      <c r="AY127" s="911"/>
      <c r="AZ127" s="911"/>
      <c r="BA127" s="911"/>
      <c r="BB127" s="911"/>
      <c r="BC127" s="911"/>
      <c r="BD127" s="895">
        <f t="shared" si="88"/>
        <v>0</v>
      </c>
      <c r="BE127" s="895">
        <f t="shared" si="89"/>
        <v>0</v>
      </c>
    </row>
    <row r="128" spans="1:57" ht="12" customHeight="1" x14ac:dyDescent="0.2">
      <c r="A128" s="840">
        <v>117</v>
      </c>
      <c r="B128" s="878"/>
      <c r="C128" s="909"/>
      <c r="D128" s="1449"/>
      <c r="E128" s="903" t="s">
        <v>279</v>
      </c>
      <c r="F128" s="880">
        <v>0</v>
      </c>
      <c r="G128" s="961">
        <v>0</v>
      </c>
      <c r="H128" s="883" t="e">
        <f t="shared" si="74"/>
        <v>#DIV/0!</v>
      </c>
      <c r="I128" s="910"/>
      <c r="J128" s="885">
        <f t="shared" si="75"/>
        <v>0</v>
      </c>
      <c r="K128" s="886">
        <f t="shared" si="76"/>
        <v>0</v>
      </c>
      <c r="L128" s="887">
        <f t="shared" si="77"/>
        <v>0</v>
      </c>
      <c r="M128" s="887">
        <f t="shared" si="78"/>
        <v>0</v>
      </c>
      <c r="N128" s="887">
        <f t="shared" si="79"/>
        <v>0</v>
      </c>
      <c r="O128" s="887">
        <f t="shared" si="80"/>
        <v>0</v>
      </c>
      <c r="P128" s="888">
        <f t="shared" si="81"/>
        <v>0</v>
      </c>
      <c r="Q128" s="888">
        <f t="shared" si="82"/>
        <v>0</v>
      </c>
      <c r="R128" s="906"/>
      <c r="S128" s="962"/>
      <c r="T128" s="831">
        <v>117</v>
      </c>
      <c r="U128" s="1450"/>
      <c r="V128" s="900" t="s">
        <v>50</v>
      </c>
      <c r="W128" s="893">
        <f t="shared" si="83"/>
        <v>0</v>
      </c>
      <c r="X128" s="893">
        <f t="shared" si="83"/>
        <v>0</v>
      </c>
      <c r="Y128" s="894" t="e">
        <f t="shared" si="84"/>
        <v>#DIV/0!</v>
      </c>
      <c r="Z128" s="894">
        <f t="shared" si="85"/>
        <v>0</v>
      </c>
      <c r="AA128" s="894">
        <f t="shared" si="85"/>
        <v>0</v>
      </c>
      <c r="AB128" s="911"/>
      <c r="AC128" s="895">
        <f t="shared" si="86"/>
        <v>0</v>
      </c>
      <c r="AD128" s="895">
        <f t="shared" si="86"/>
        <v>0</v>
      </c>
      <c r="AE128" s="896" t="e">
        <f t="shared" si="87"/>
        <v>#DIV/0!</v>
      </c>
      <c r="AF128" s="912"/>
      <c r="AG128" s="912"/>
      <c r="AH128" s="912"/>
      <c r="AI128" s="912"/>
      <c r="AJ128" s="912"/>
      <c r="AK128" s="912"/>
      <c r="AL128" s="912"/>
      <c r="AM128" s="912"/>
      <c r="AN128" s="912"/>
      <c r="AO128" s="912"/>
      <c r="AP128" s="912"/>
      <c r="AQ128" s="912"/>
      <c r="AR128" s="900"/>
      <c r="AS128" s="900"/>
      <c r="AT128" s="900"/>
      <c r="AU128" s="900"/>
      <c r="AV128" s="900"/>
      <c r="AW128" s="900"/>
      <c r="AX128" s="900"/>
      <c r="AY128" s="900"/>
      <c r="AZ128" s="900"/>
      <c r="BA128" s="900"/>
      <c r="BB128" s="900"/>
      <c r="BC128" s="900"/>
      <c r="BD128" s="895">
        <f t="shared" si="88"/>
        <v>0</v>
      </c>
      <c r="BE128" s="895">
        <f t="shared" si="89"/>
        <v>0</v>
      </c>
    </row>
    <row r="129" spans="1:58" ht="15.75" customHeight="1" x14ac:dyDescent="0.2">
      <c r="A129" s="840">
        <v>118</v>
      </c>
      <c r="B129" s="963"/>
      <c r="C129" s="909">
        <f>SUM(C14:C128)</f>
        <v>47.14</v>
      </c>
      <c r="D129" s="964" t="s">
        <v>122</v>
      </c>
      <c r="E129" s="965"/>
      <c r="F129" s="965">
        <f t="shared" ref="F129:Q129" si="90">SUM(F14:F128)</f>
        <v>692</v>
      </c>
      <c r="G129" s="966">
        <f t="shared" si="90"/>
        <v>301</v>
      </c>
      <c r="H129" s="967" t="e">
        <f>SUM(H14:H128)</f>
        <v>#DIV/0!</v>
      </c>
      <c r="I129" s="965">
        <f t="shared" si="90"/>
        <v>190</v>
      </c>
      <c r="J129" s="968">
        <f t="shared" si="90"/>
        <v>769</v>
      </c>
      <c r="K129" s="969">
        <f>SUM(K14:K128)</f>
        <v>700.30000000000018</v>
      </c>
      <c r="L129" s="970">
        <f t="shared" si="90"/>
        <v>1837088.4000000001</v>
      </c>
      <c r="M129" s="971">
        <f t="shared" si="90"/>
        <v>5574388</v>
      </c>
      <c r="N129" s="971">
        <f t="shared" si="90"/>
        <v>179.7</v>
      </c>
      <c r="O129" s="972">
        <f t="shared" si="90"/>
        <v>1430412</v>
      </c>
      <c r="P129" s="973">
        <f t="shared" si="90"/>
        <v>880.00000000000011</v>
      </c>
      <c r="Q129" s="973">
        <f t="shared" si="90"/>
        <v>7004800</v>
      </c>
      <c r="R129" s="906"/>
      <c r="S129" s="1005"/>
      <c r="T129" s="831">
        <v>118</v>
      </c>
      <c r="U129" s="974" t="s">
        <v>122</v>
      </c>
      <c r="V129" s="937"/>
      <c r="W129" s="937"/>
      <c r="X129" s="937"/>
      <c r="Y129" s="938"/>
      <c r="Z129" s="938"/>
      <c r="AA129" s="894" t="e">
        <f>Z129*100/Y129</f>
        <v>#DIV/0!</v>
      </c>
      <c r="AB129" s="938"/>
      <c r="AC129" s="938"/>
      <c r="AD129" s="938"/>
      <c r="AE129" s="939"/>
      <c r="AF129" s="938">
        <f t="shared" ref="AF129:AQ129" si="91">SUM(AF14:AF128)</f>
        <v>0</v>
      </c>
      <c r="AG129" s="938">
        <f t="shared" si="91"/>
        <v>0</v>
      </c>
      <c r="AH129" s="938">
        <f t="shared" si="91"/>
        <v>0</v>
      </c>
      <c r="AI129" s="938">
        <f t="shared" si="91"/>
        <v>0</v>
      </c>
      <c r="AJ129" s="938">
        <f t="shared" si="91"/>
        <v>0</v>
      </c>
      <c r="AK129" s="938">
        <f t="shared" si="91"/>
        <v>0</v>
      </c>
      <c r="AL129" s="938">
        <f t="shared" si="91"/>
        <v>0</v>
      </c>
      <c r="AM129" s="938">
        <f t="shared" si="91"/>
        <v>0</v>
      </c>
      <c r="AN129" s="938">
        <f t="shared" si="91"/>
        <v>0</v>
      </c>
      <c r="AO129" s="938">
        <f t="shared" si="91"/>
        <v>0</v>
      </c>
      <c r="AP129" s="938">
        <f t="shared" si="91"/>
        <v>0</v>
      </c>
      <c r="AQ129" s="938">
        <f t="shared" si="91"/>
        <v>0</v>
      </c>
      <c r="AR129" s="938">
        <f>SUM(AR14:AR128)</f>
        <v>0</v>
      </c>
      <c r="AS129" s="938">
        <f t="shared" ref="AS129:BE129" si="92">SUM(AS14:AS128)</f>
        <v>0</v>
      </c>
      <c r="AT129" s="938">
        <f t="shared" si="92"/>
        <v>0</v>
      </c>
      <c r="AU129" s="938">
        <f t="shared" si="92"/>
        <v>0</v>
      </c>
      <c r="AV129" s="938">
        <f t="shared" si="92"/>
        <v>0</v>
      </c>
      <c r="AW129" s="938">
        <f t="shared" si="92"/>
        <v>0</v>
      </c>
      <c r="AX129" s="938">
        <f t="shared" si="92"/>
        <v>0</v>
      </c>
      <c r="AY129" s="938">
        <f t="shared" si="92"/>
        <v>0</v>
      </c>
      <c r="AZ129" s="938">
        <f t="shared" si="92"/>
        <v>0</v>
      </c>
      <c r="BA129" s="938">
        <f t="shared" si="92"/>
        <v>0</v>
      </c>
      <c r="BB129" s="938">
        <f t="shared" si="92"/>
        <v>0</v>
      </c>
      <c r="BC129" s="938">
        <f t="shared" si="92"/>
        <v>0</v>
      </c>
      <c r="BD129" s="938">
        <f t="shared" si="92"/>
        <v>0</v>
      </c>
      <c r="BE129" s="938">
        <f t="shared" si="92"/>
        <v>0</v>
      </c>
      <c r="BF129" s="808"/>
    </row>
    <row r="130" spans="1:58" ht="12" customHeight="1" x14ac:dyDescent="0.2">
      <c r="A130" s="992"/>
      <c r="B130" s="820"/>
      <c r="C130" s="975"/>
      <c r="D130" s="976"/>
      <c r="E130" s="977"/>
      <c r="F130" s="978"/>
      <c r="G130" s="979"/>
      <c r="H130" s="980"/>
      <c r="I130" s="980"/>
      <c r="J130" s="981"/>
      <c r="K130" s="980"/>
      <c r="L130" s="982"/>
      <c r="M130" s="982"/>
      <c r="N130" s="980"/>
      <c r="O130" s="980"/>
      <c r="P130" s="983"/>
      <c r="Q130" s="983"/>
      <c r="R130" s="906"/>
      <c r="S130" s="1005"/>
      <c r="T130" s="992"/>
      <c r="U130" s="996"/>
      <c r="V130" s="985"/>
      <c r="W130" s="985"/>
      <c r="X130" s="985"/>
      <c r="Y130" s="986"/>
      <c r="Z130" s="986"/>
      <c r="AA130" s="987"/>
      <c r="AB130" s="986"/>
      <c r="AC130" s="986"/>
      <c r="AD130" s="986"/>
      <c r="AE130" s="988"/>
      <c r="AF130" s="988"/>
      <c r="AG130" s="988"/>
      <c r="AH130" s="988"/>
      <c r="AI130" s="988"/>
      <c r="AJ130" s="988"/>
      <c r="AK130" s="988"/>
      <c r="AL130" s="988"/>
      <c r="AM130" s="988"/>
      <c r="AN130" s="988"/>
      <c r="AO130" s="988"/>
      <c r="AP130" s="988"/>
      <c r="AQ130" s="988"/>
      <c r="AR130" s="986"/>
      <c r="AS130" s="985"/>
      <c r="AT130" s="986"/>
      <c r="AU130" s="985"/>
      <c r="AV130" s="986"/>
      <c r="AW130" s="985"/>
      <c r="AX130" s="985"/>
      <c r="AY130" s="985"/>
      <c r="AZ130" s="985"/>
      <c r="BA130" s="985"/>
      <c r="BB130" s="985"/>
      <c r="BC130" s="985"/>
      <c r="BD130" s="986">
        <f>AF129+AH129+AJ129+AL129+AN129+AP129+AR129+AT129+AV129+AX129+AZ129+BB129</f>
        <v>0</v>
      </c>
      <c r="BE130" s="986">
        <f>AG129+AI129+AK129+AM129+AO129+AQ129+AS129+AU129+AW129+AY129+BA129+BC129</f>
        <v>0</v>
      </c>
    </row>
    <row r="131" spans="1:58" ht="13.5" customHeight="1" x14ac:dyDescent="0.2">
      <c r="A131" s="1446" t="s">
        <v>123</v>
      </c>
      <c r="B131" s="1446"/>
      <c r="C131" s="1446"/>
      <c r="D131" s="1446"/>
      <c r="E131" s="1446"/>
      <c r="F131" s="1446"/>
      <c r="G131" s="1446"/>
      <c r="H131" s="1446"/>
      <c r="I131" s="1446"/>
      <c r="J131" s="1446"/>
      <c r="K131" s="989"/>
      <c r="L131" s="989"/>
      <c r="M131" s="989"/>
      <c r="N131" s="989"/>
      <c r="O131" s="989"/>
      <c r="P131" s="989"/>
      <c r="Q131" s="989"/>
      <c r="R131" s="906"/>
      <c r="S131" s="1005"/>
      <c r="T131" s="992"/>
      <c r="U131" s="992"/>
      <c r="V131" s="985"/>
      <c r="W131" s="985"/>
      <c r="X131" s="985"/>
      <c r="Y131" s="985"/>
      <c r="Z131" s="985"/>
      <c r="AA131" s="986"/>
      <c r="AB131" s="989"/>
      <c r="AC131" s="989"/>
      <c r="AD131" s="989"/>
      <c r="AE131" s="990"/>
      <c r="AF131" s="990"/>
      <c r="AG131" s="990"/>
      <c r="AH131" s="990"/>
      <c r="AI131" s="990"/>
      <c r="AJ131" s="990"/>
      <c r="AK131" s="990"/>
      <c r="AL131" s="990"/>
      <c r="AM131" s="990"/>
      <c r="AN131" s="990"/>
      <c r="AO131" s="990"/>
      <c r="AP131" s="990"/>
      <c r="AQ131" s="990"/>
      <c r="AR131" s="990"/>
      <c r="AS131" s="990"/>
      <c r="AT131" s="989"/>
      <c r="AU131" s="989"/>
      <c r="AV131" s="989"/>
      <c r="AW131" s="989"/>
      <c r="AX131" s="989"/>
      <c r="AY131" s="989"/>
      <c r="AZ131" s="989"/>
      <c r="BA131" s="989"/>
      <c r="BB131" s="989"/>
      <c r="BC131" s="989"/>
      <c r="BD131" s="989"/>
      <c r="BE131" s="989"/>
    </row>
    <row r="132" spans="1:58" ht="12" customHeight="1" x14ac:dyDescent="0.2">
      <c r="A132" s="1448" t="s">
        <v>124</v>
      </c>
      <c r="B132" s="1448"/>
      <c r="C132" s="1448"/>
      <c r="D132" s="1448"/>
      <c r="E132" s="1498">
        <f>K129*7960</f>
        <v>5574388.0000000019</v>
      </c>
      <c r="F132" s="1498"/>
      <c r="G132" s="1498"/>
      <c r="H132" s="989">
        <f>+K129+N129</f>
        <v>880.00000000000023</v>
      </c>
      <c r="I132" s="989"/>
      <c r="J132" s="989"/>
      <c r="K132" s="1446" t="s">
        <v>125</v>
      </c>
      <c r="L132" s="1446"/>
      <c r="M132" s="818" t="s">
        <v>126</v>
      </c>
      <c r="N132" s="989"/>
      <c r="O132" s="1005"/>
      <c r="P132" s="986"/>
      <c r="Q132" s="986"/>
      <c r="R132" s="906"/>
      <c r="S132" s="1005"/>
      <c r="T132" s="992" t="s">
        <v>283</v>
      </c>
      <c r="U132" s="992"/>
      <c r="V132" s="985"/>
      <c r="W132" s="985"/>
      <c r="X132" s="985"/>
      <c r="Y132" s="985"/>
      <c r="Z132" s="985"/>
      <c r="AA132" s="986"/>
      <c r="AB132" s="989"/>
      <c r="AC132" s="989"/>
      <c r="AD132" s="989"/>
      <c r="AE132" s="990"/>
      <c r="AF132" s="990"/>
      <c r="AG132" s="990"/>
      <c r="AH132" s="990"/>
      <c r="AI132" s="990"/>
      <c r="AJ132" s="990"/>
      <c r="AK132" s="990"/>
      <c r="AL132" s="990"/>
      <c r="AM132" s="990"/>
      <c r="AN132" s="990"/>
      <c r="AO132" s="990"/>
      <c r="AP132" s="990"/>
      <c r="AQ132" s="990"/>
      <c r="AR132" s="990"/>
      <c r="AS132" s="990"/>
      <c r="AT132" s="989"/>
      <c r="AU132" s="989"/>
      <c r="AV132" s="989"/>
      <c r="AW132" s="989"/>
      <c r="AX132" s="989"/>
      <c r="AY132" s="989"/>
      <c r="AZ132" s="989"/>
      <c r="BA132" s="989"/>
      <c r="BB132" s="989"/>
      <c r="BC132" s="989"/>
      <c r="BD132" s="989"/>
      <c r="BE132" s="989"/>
    </row>
    <row r="133" spans="1:58" ht="12" customHeight="1" x14ac:dyDescent="0.2">
      <c r="A133" s="1448" t="s">
        <v>128</v>
      </c>
      <c r="B133" s="1448"/>
      <c r="C133" s="1448"/>
      <c r="D133" s="1448"/>
      <c r="E133" s="1498">
        <f>N129*7960</f>
        <v>1430412</v>
      </c>
      <c r="F133" s="1498"/>
      <c r="G133" s="1498"/>
      <c r="H133" s="989"/>
      <c r="I133" s="989"/>
      <c r="J133" s="989"/>
      <c r="K133" s="1446" t="s">
        <v>125</v>
      </c>
      <c r="L133" s="1446"/>
      <c r="M133" s="818" t="s">
        <v>129</v>
      </c>
      <c r="N133" s="991"/>
      <c r="O133" s="991"/>
      <c r="P133" s="980"/>
      <c r="Q133" s="980"/>
      <c r="R133" s="906"/>
      <c r="S133" s="1005"/>
      <c r="T133" s="992"/>
      <c r="U133" s="1442"/>
      <c r="V133" s="985"/>
      <c r="W133" s="985"/>
      <c r="X133" s="985"/>
      <c r="Y133" s="985"/>
      <c r="Z133" s="985"/>
      <c r="AA133" s="986"/>
      <c r="AB133" s="989"/>
      <c r="AC133" s="989"/>
      <c r="AD133" s="989"/>
      <c r="AE133" s="990"/>
      <c r="AF133" s="990"/>
      <c r="AG133" s="990"/>
      <c r="AH133" s="990"/>
      <c r="AI133" s="990"/>
      <c r="AJ133" s="990"/>
      <c r="AK133" s="990"/>
      <c r="AL133" s="990"/>
      <c r="AM133" s="990"/>
      <c r="AN133" s="990"/>
      <c r="AO133" s="990"/>
      <c r="AP133" s="990"/>
      <c r="AQ133" s="990"/>
      <c r="AR133" s="990"/>
      <c r="AS133" s="990"/>
      <c r="AT133" s="989"/>
      <c r="AU133" s="989"/>
      <c r="AV133" s="989"/>
      <c r="AW133" s="989"/>
      <c r="AX133" s="989"/>
      <c r="AY133" s="989"/>
      <c r="AZ133" s="989"/>
      <c r="BA133" s="989"/>
      <c r="BB133" s="989"/>
      <c r="BC133" s="989"/>
      <c r="BD133" s="989"/>
      <c r="BE133" s="989"/>
    </row>
    <row r="134" spans="1:58" ht="12" customHeight="1" x14ac:dyDescent="0.2">
      <c r="A134" s="1448" t="s">
        <v>130</v>
      </c>
      <c r="B134" s="1448"/>
      <c r="C134" s="1448"/>
      <c r="D134" s="1448"/>
      <c r="E134" s="1498">
        <f>1820000/2</f>
        <v>910000</v>
      </c>
      <c r="F134" s="1498"/>
      <c r="G134" s="1498"/>
      <c r="H134" s="989"/>
      <c r="I134" s="989"/>
      <c r="J134" s="989"/>
      <c r="K134" s="1446" t="s">
        <v>125</v>
      </c>
      <c r="L134" s="1446"/>
      <c r="M134" s="818" t="s">
        <v>131</v>
      </c>
      <c r="N134" s="993"/>
      <c r="O134" s="993"/>
      <c r="P134" s="980"/>
      <c r="Q134" s="980"/>
      <c r="R134" s="906"/>
      <c r="S134" s="1005"/>
      <c r="T134" s="992"/>
      <c r="U134" s="1442"/>
      <c r="V134" s="985"/>
      <c r="W134" s="985"/>
      <c r="X134" s="985"/>
      <c r="Y134" s="985"/>
      <c r="Z134" s="985"/>
      <c r="AA134" s="986"/>
      <c r="AB134" s="989"/>
      <c r="AC134" s="989"/>
      <c r="AD134" s="989"/>
      <c r="AE134" s="990"/>
      <c r="AF134" s="990"/>
      <c r="AG134" s="990"/>
      <c r="AH134" s="990"/>
      <c r="AI134" s="990"/>
      <c r="AJ134" s="990"/>
      <c r="AK134" s="990"/>
      <c r="AL134" s="990"/>
      <c r="AM134" s="990"/>
      <c r="AN134" s="990"/>
      <c r="AO134" s="990"/>
      <c r="AP134" s="990"/>
      <c r="AQ134" s="990"/>
      <c r="AR134" s="990"/>
      <c r="AS134" s="990"/>
      <c r="AT134" s="989"/>
      <c r="AU134" s="989"/>
      <c r="AV134" s="989"/>
      <c r="AW134" s="989"/>
      <c r="AX134" s="989"/>
      <c r="AY134" s="989"/>
      <c r="AZ134" s="989"/>
      <c r="BA134" s="989"/>
      <c r="BB134" s="989"/>
      <c r="BC134" s="989"/>
      <c r="BD134" s="989"/>
      <c r="BE134" s="989"/>
    </row>
    <row r="135" spans="1:58" ht="12" customHeight="1" x14ac:dyDescent="0.2">
      <c r="A135" s="1448" t="s">
        <v>132</v>
      </c>
      <c r="B135" s="1448"/>
      <c r="C135" s="1448"/>
      <c r="D135" s="1448"/>
      <c r="E135" s="1498">
        <v>1400000</v>
      </c>
      <c r="F135" s="1498"/>
      <c r="G135" s="1498"/>
      <c r="H135" s="989"/>
      <c r="I135" s="989"/>
      <c r="J135" s="989"/>
      <c r="K135" s="1446" t="s">
        <v>125</v>
      </c>
      <c r="L135" s="1446"/>
      <c r="M135" s="1446" t="s">
        <v>133</v>
      </c>
      <c r="N135" s="1446"/>
      <c r="O135" s="989"/>
      <c r="P135" s="994"/>
      <c r="Q135" s="994"/>
      <c r="R135" s="906"/>
      <c r="S135" s="1005"/>
      <c r="T135" s="992"/>
      <c r="U135" s="992"/>
      <c r="V135" s="985"/>
      <c r="W135" s="985"/>
      <c r="X135" s="985"/>
      <c r="Y135" s="985"/>
      <c r="Z135" s="985"/>
      <c r="AA135" s="962"/>
      <c r="AB135" s="962"/>
      <c r="AC135" s="962"/>
      <c r="AD135" s="962"/>
      <c r="AE135" s="995"/>
      <c r="AF135" s="995"/>
      <c r="AG135" s="995"/>
      <c r="AH135" s="995"/>
      <c r="AI135" s="995"/>
      <c r="AJ135" s="995"/>
      <c r="AK135" s="995"/>
      <c r="AL135" s="995"/>
      <c r="AM135" s="995"/>
      <c r="AN135" s="995"/>
      <c r="AO135" s="995"/>
      <c r="AP135" s="995"/>
      <c r="AQ135" s="995"/>
      <c r="AR135" s="962"/>
      <c r="AS135" s="962"/>
      <c r="AT135" s="989"/>
      <c r="AU135" s="989"/>
      <c r="AV135" s="989"/>
      <c r="AW135" s="989"/>
      <c r="AX135" s="989"/>
      <c r="AY135" s="989"/>
      <c r="AZ135" s="989"/>
      <c r="BA135" s="989"/>
      <c r="BB135" s="989"/>
      <c r="BC135" s="989"/>
      <c r="BD135" s="989"/>
      <c r="BE135" s="989"/>
    </row>
    <row r="136" spans="1:58" ht="12" customHeight="1" x14ac:dyDescent="0.2">
      <c r="A136" s="1448" t="s">
        <v>134</v>
      </c>
      <c r="B136" s="1448"/>
      <c r="C136" s="1448"/>
      <c r="D136" s="1448"/>
      <c r="E136" s="1498">
        <v>500000</v>
      </c>
      <c r="F136" s="1498"/>
      <c r="G136" s="1498"/>
      <c r="H136" s="989"/>
      <c r="I136" s="989"/>
      <c r="J136" s="989"/>
      <c r="K136" s="1446" t="s">
        <v>125</v>
      </c>
      <c r="L136" s="1446"/>
      <c r="M136" s="1443" t="s">
        <v>135</v>
      </c>
      <c r="N136" s="1443"/>
      <c r="O136" s="989"/>
      <c r="P136" s="994"/>
      <c r="Q136" s="994"/>
      <c r="R136" s="906"/>
      <c r="S136" s="1005"/>
      <c r="T136" s="992"/>
      <c r="U136" s="992"/>
      <c r="V136" s="985"/>
      <c r="W136" s="985"/>
      <c r="X136" s="985"/>
      <c r="Y136" s="985"/>
      <c r="Z136" s="985"/>
      <c r="AA136" s="962"/>
      <c r="AB136" s="962"/>
      <c r="AC136" s="962"/>
      <c r="AD136" s="962"/>
      <c r="AE136" s="995"/>
      <c r="AF136" s="995"/>
      <c r="AG136" s="995"/>
      <c r="AH136" s="995"/>
      <c r="AI136" s="995"/>
      <c r="AJ136" s="995"/>
      <c r="AK136" s="995"/>
      <c r="AL136" s="995"/>
      <c r="AM136" s="995"/>
      <c r="AN136" s="995"/>
      <c r="AO136" s="995"/>
      <c r="AP136" s="995"/>
      <c r="AQ136" s="995"/>
      <c r="AR136" s="962"/>
      <c r="AS136" s="962"/>
      <c r="AT136" s="989"/>
      <c r="AU136" s="989"/>
      <c r="AV136" s="989"/>
      <c r="AW136" s="989"/>
      <c r="AX136" s="989"/>
      <c r="AY136" s="989"/>
      <c r="AZ136" s="989"/>
      <c r="BA136" s="989"/>
      <c r="BB136" s="989"/>
      <c r="BC136" s="989"/>
      <c r="BD136" s="989"/>
      <c r="BE136" s="989"/>
    </row>
    <row r="137" spans="1:58" ht="12" customHeight="1" x14ac:dyDescent="0.2">
      <c r="A137" s="1448" t="s">
        <v>136</v>
      </c>
      <c r="B137" s="1448"/>
      <c r="C137" s="1448"/>
      <c r="D137" s="1448"/>
      <c r="E137" s="1498">
        <f>501600/2</f>
        <v>250800</v>
      </c>
      <c r="F137" s="1498"/>
      <c r="G137" s="1498"/>
      <c r="H137" s="989"/>
      <c r="I137" s="989"/>
      <c r="J137" s="989"/>
      <c r="K137" s="1446" t="s">
        <v>125</v>
      </c>
      <c r="L137" s="1446"/>
      <c r="M137" s="997" t="s">
        <v>137</v>
      </c>
      <c r="N137" s="989"/>
      <c r="O137" s="989"/>
      <c r="P137" s="994"/>
      <c r="Q137" s="994"/>
      <c r="R137" s="906"/>
      <c r="S137" s="1005"/>
      <c r="T137" s="992"/>
      <c r="U137" s="992"/>
      <c r="V137" s="985"/>
      <c r="W137" s="985"/>
      <c r="X137" s="985"/>
      <c r="Y137" s="985"/>
      <c r="Z137" s="985"/>
      <c r="AA137" s="962"/>
      <c r="AB137" s="962"/>
      <c r="AC137" s="962"/>
      <c r="AD137" s="962"/>
      <c r="AE137" s="995"/>
      <c r="AF137" s="995"/>
      <c r="AG137" s="995"/>
      <c r="AH137" s="995"/>
      <c r="AI137" s="995"/>
      <c r="AJ137" s="995"/>
      <c r="AK137" s="995"/>
      <c r="AL137" s="995"/>
      <c r="AM137" s="995"/>
      <c r="AN137" s="995"/>
      <c r="AO137" s="995"/>
      <c r="AP137" s="995"/>
      <c r="AQ137" s="995"/>
      <c r="AR137" s="962"/>
      <c r="AS137" s="962"/>
      <c r="AT137" s="989"/>
      <c r="AU137" s="989"/>
      <c r="AV137" s="989"/>
      <c r="AW137" s="989"/>
      <c r="AX137" s="989"/>
      <c r="AY137" s="989"/>
      <c r="AZ137" s="989"/>
      <c r="BA137" s="989"/>
      <c r="BB137" s="989"/>
      <c r="BC137" s="989"/>
      <c r="BD137" s="989"/>
      <c r="BE137" s="989"/>
    </row>
    <row r="138" spans="1:58" ht="12" customHeight="1" x14ac:dyDescent="0.2">
      <c r="A138" s="1448" t="s">
        <v>138</v>
      </c>
      <c r="B138" s="1448"/>
      <c r="C138" s="1448"/>
      <c r="D138" s="1448"/>
      <c r="E138" s="1498">
        <f>1698400/2</f>
        <v>849200</v>
      </c>
      <c r="F138" s="1498"/>
      <c r="G138" s="1498"/>
      <c r="H138" s="989"/>
      <c r="I138" s="989"/>
      <c r="J138" s="989"/>
      <c r="K138" s="1446" t="s">
        <v>125</v>
      </c>
      <c r="L138" s="1446"/>
      <c r="M138" s="1443" t="s">
        <v>139</v>
      </c>
      <c r="N138" s="1443"/>
      <c r="O138" s="998"/>
      <c r="P138" s="994"/>
      <c r="Q138" s="994"/>
      <c r="R138" s="906"/>
      <c r="S138" s="1005"/>
      <c r="T138" s="992"/>
      <c r="U138" s="992"/>
      <c r="V138" s="985"/>
      <c r="W138" s="985"/>
      <c r="X138" s="985"/>
      <c r="Y138" s="985"/>
      <c r="Z138" s="985"/>
      <c r="AA138" s="962"/>
      <c r="AB138" s="962"/>
      <c r="AC138" s="962"/>
      <c r="AD138" s="962"/>
      <c r="AE138" s="995"/>
      <c r="AF138" s="995"/>
      <c r="AG138" s="995"/>
      <c r="AH138" s="995"/>
      <c r="AI138" s="995"/>
      <c r="AJ138" s="995"/>
      <c r="AK138" s="995"/>
      <c r="AL138" s="995"/>
      <c r="AM138" s="995"/>
      <c r="AN138" s="995"/>
      <c r="AO138" s="995"/>
      <c r="AP138" s="995"/>
      <c r="AQ138" s="995"/>
      <c r="AR138" s="962"/>
      <c r="AS138" s="962"/>
      <c r="AT138" s="989"/>
      <c r="AU138" s="989"/>
      <c r="AV138" s="989"/>
      <c r="AW138" s="989"/>
      <c r="AX138" s="989"/>
      <c r="AY138" s="989"/>
      <c r="AZ138" s="989"/>
      <c r="BA138" s="989"/>
      <c r="BB138" s="989"/>
      <c r="BC138" s="989"/>
      <c r="BD138" s="989"/>
      <c r="BE138" s="989"/>
    </row>
    <row r="139" spans="1:58" ht="12" customHeight="1" x14ac:dyDescent="0.2">
      <c r="A139" s="1444" t="s">
        <v>140</v>
      </c>
      <c r="B139" s="1444"/>
      <c r="C139" s="1444"/>
      <c r="D139" s="1444"/>
      <c r="E139" s="1498">
        <f>SUM(E132:G138)</f>
        <v>10914800.000000002</v>
      </c>
      <c r="F139" s="1498"/>
      <c r="G139" s="1498"/>
      <c r="H139" s="989"/>
      <c r="I139" s="989"/>
      <c r="J139" s="989"/>
      <c r="K139" s="1446" t="s">
        <v>125</v>
      </c>
      <c r="L139" s="1446"/>
      <c r="M139" s="1443" t="s">
        <v>141</v>
      </c>
      <c r="N139" s="1443"/>
      <c r="O139" s="989"/>
      <c r="P139" s="989"/>
      <c r="Q139" s="989"/>
      <c r="R139" s="906"/>
      <c r="S139" s="1005"/>
      <c r="T139" s="992"/>
      <c r="U139" s="992"/>
      <c r="V139" s="985"/>
      <c r="W139" s="985"/>
      <c r="X139" s="985"/>
      <c r="Y139" s="985"/>
      <c r="Z139" s="985"/>
      <c r="AA139" s="962"/>
      <c r="AB139" s="962"/>
      <c r="AC139" s="962"/>
      <c r="AD139" s="962"/>
      <c r="AE139" s="995"/>
      <c r="AF139" s="995"/>
      <c r="AG139" s="995"/>
      <c r="AH139" s="995"/>
      <c r="AI139" s="995"/>
      <c r="AJ139" s="995"/>
      <c r="AK139" s="995"/>
      <c r="AL139" s="995"/>
      <c r="AM139" s="995"/>
      <c r="AN139" s="995"/>
      <c r="AO139" s="995"/>
      <c r="AP139" s="995"/>
      <c r="AQ139" s="995"/>
      <c r="AR139" s="962"/>
      <c r="AS139" s="962"/>
      <c r="AT139" s="989"/>
      <c r="AU139" s="989"/>
      <c r="AV139" s="989"/>
      <c r="AW139" s="989"/>
      <c r="AX139" s="989"/>
      <c r="AY139" s="989"/>
      <c r="AZ139" s="989"/>
      <c r="BA139" s="989"/>
      <c r="BB139" s="989"/>
      <c r="BC139" s="989"/>
      <c r="BD139" s="989"/>
      <c r="BE139" s="989"/>
    </row>
    <row r="140" spans="1:58" ht="12" customHeight="1" x14ac:dyDescent="0.2">
      <c r="E140" s="1499">
        <f>10914800</f>
        <v>10914800</v>
      </c>
      <c r="F140" s="1499"/>
      <c r="G140" s="1499"/>
      <c r="H140" s="818"/>
      <c r="I140" s="998"/>
      <c r="J140" s="818"/>
      <c r="K140" s="1446" t="s">
        <v>125</v>
      </c>
      <c r="L140" s="1446"/>
      <c r="M140" s="996" t="s">
        <v>142</v>
      </c>
      <c r="N140" s="818"/>
      <c r="O140" s="818"/>
      <c r="R140" s="829"/>
      <c r="S140" s="992"/>
      <c r="T140" s="999"/>
      <c r="U140" s="999"/>
      <c r="V140" s="999"/>
      <c r="W140" s="999"/>
      <c r="X140" s="999"/>
      <c r="Y140" s="999"/>
      <c r="Z140" s="999"/>
      <c r="AA140" s="999"/>
      <c r="AB140" s="999"/>
      <c r="AC140" s="999"/>
      <c r="AD140" s="999"/>
      <c r="AE140" s="999"/>
      <c r="AF140" s="999"/>
      <c r="AG140" s="999"/>
      <c r="AH140" s="999"/>
      <c r="AI140" s="999"/>
      <c r="AJ140" s="999"/>
      <c r="AK140" s="999"/>
      <c r="AL140" s="999"/>
      <c r="AM140" s="999"/>
      <c r="AN140" s="999"/>
      <c r="AO140" s="999"/>
      <c r="AP140" s="999"/>
      <c r="AQ140" s="999"/>
      <c r="AR140" s="999"/>
      <c r="AS140" s="999"/>
      <c r="AT140" s="999"/>
      <c r="AU140" s="999"/>
      <c r="AV140" s="999"/>
      <c r="AW140" s="999"/>
      <c r="AX140" s="999"/>
      <c r="AY140" s="999"/>
      <c r="AZ140" s="999"/>
      <c r="BA140" s="999"/>
      <c r="BB140" s="999"/>
      <c r="BC140" s="999"/>
      <c r="BD140" s="999"/>
      <c r="BE140" s="999"/>
    </row>
    <row r="141" spans="1:58" ht="20.25" customHeight="1" x14ac:dyDescent="0.2">
      <c r="A141" s="1000" t="s">
        <v>284</v>
      </c>
      <c r="E141" s="1497">
        <f>+E140-E139</f>
        <v>0</v>
      </c>
      <c r="F141" s="1497"/>
      <c r="G141" s="1497"/>
      <c r="H141" s="804"/>
      <c r="I141" s="804"/>
      <c r="J141" s="804"/>
      <c r="N141" s="992"/>
      <c r="O141" s="992"/>
      <c r="R141" s="829"/>
      <c r="S141" s="992"/>
      <c r="T141" s="992"/>
      <c r="U141" s="992"/>
      <c r="V141" s="992"/>
      <c r="W141" s="992"/>
      <c r="X141" s="992"/>
      <c r="Y141" s="992"/>
      <c r="Z141" s="992"/>
      <c r="AA141" s="999"/>
      <c r="AB141" s="999"/>
      <c r="AC141" s="999"/>
      <c r="AD141" s="999"/>
      <c r="AE141" s="999"/>
      <c r="AF141" s="999"/>
      <c r="AG141" s="999"/>
      <c r="AH141" s="999"/>
      <c r="AI141" s="999"/>
      <c r="AJ141" s="999"/>
      <c r="AK141" s="999"/>
      <c r="AL141" s="999"/>
      <c r="AM141" s="999"/>
      <c r="AN141" s="999"/>
      <c r="AO141" s="999"/>
      <c r="AP141" s="999"/>
      <c r="AQ141" s="999"/>
      <c r="AR141" s="999"/>
      <c r="AS141" s="999"/>
      <c r="AT141" s="992"/>
      <c r="AU141" s="992"/>
      <c r="AV141" s="992"/>
      <c r="AW141" s="992"/>
      <c r="AX141" s="992"/>
      <c r="AY141" s="992"/>
      <c r="AZ141" s="992"/>
      <c r="BA141" s="992"/>
      <c r="BB141" s="992"/>
      <c r="BC141" s="992"/>
      <c r="BD141" s="992"/>
      <c r="BE141" s="992"/>
    </row>
    <row r="142" spans="1:58" ht="18.75" customHeight="1" x14ac:dyDescent="0.2">
      <c r="E142" s="808"/>
      <c r="F142" s="808"/>
      <c r="H142" s="808"/>
      <c r="I142" s="804"/>
      <c r="J142" s="804"/>
      <c r="N142" s="992"/>
      <c r="O142" s="992"/>
      <c r="R142" s="829"/>
      <c r="S142" s="992"/>
      <c r="T142" s="992"/>
      <c r="U142" s="992"/>
      <c r="V142" s="992"/>
      <c r="W142" s="992"/>
      <c r="X142" s="992"/>
      <c r="Y142" s="992"/>
      <c r="Z142" s="992"/>
      <c r="AA142" s="999"/>
      <c r="AB142" s="999"/>
      <c r="AC142" s="999"/>
      <c r="AD142" s="999"/>
      <c r="AE142" s="999"/>
      <c r="AF142" s="999"/>
      <c r="AG142" s="999"/>
      <c r="AH142" s="999"/>
      <c r="AI142" s="999"/>
      <c r="AJ142" s="999"/>
      <c r="AK142" s="999"/>
      <c r="AL142" s="999"/>
      <c r="AM142" s="999"/>
      <c r="AN142" s="999"/>
      <c r="AO142" s="999"/>
      <c r="AP142" s="999"/>
      <c r="AQ142" s="999"/>
      <c r="AR142" s="999"/>
      <c r="AS142" s="999"/>
      <c r="AT142" s="992"/>
      <c r="AU142" s="992"/>
      <c r="AV142" s="992"/>
      <c r="AW142" s="992"/>
      <c r="AX142" s="992"/>
      <c r="AY142" s="992"/>
      <c r="AZ142" s="992"/>
      <c r="BA142" s="992"/>
      <c r="BB142" s="992"/>
      <c r="BC142" s="992"/>
      <c r="BD142" s="992"/>
      <c r="BE142" s="992"/>
    </row>
    <row r="143" spans="1:58" ht="27.75" customHeight="1" x14ac:dyDescent="0.2">
      <c r="E143" s="1001"/>
      <c r="H143" s="804"/>
      <c r="I143" s="804"/>
      <c r="J143" s="804"/>
      <c r="L143" s="1002"/>
      <c r="M143" s="1002"/>
      <c r="N143" s="992"/>
      <c r="O143" s="992"/>
      <c r="R143" s="829"/>
      <c r="S143" s="992"/>
      <c r="T143" s="992"/>
      <c r="U143" s="992"/>
      <c r="V143" s="992"/>
      <c r="W143" s="992"/>
      <c r="X143" s="992"/>
      <c r="Y143" s="992"/>
      <c r="Z143" s="992"/>
      <c r="AA143" s="999"/>
      <c r="AB143" s="999"/>
      <c r="AC143" s="999"/>
      <c r="AD143" s="999"/>
      <c r="AE143" s="999"/>
      <c r="AF143" s="999"/>
      <c r="AG143" s="999"/>
      <c r="AH143" s="999"/>
      <c r="AI143" s="999"/>
      <c r="AJ143" s="999"/>
      <c r="AK143" s="999"/>
      <c r="AL143" s="999"/>
      <c r="AM143" s="999"/>
      <c r="AN143" s="999"/>
      <c r="AO143" s="999"/>
      <c r="AP143" s="999"/>
      <c r="AQ143" s="999"/>
      <c r="AR143" s="999"/>
      <c r="AS143" s="999"/>
      <c r="AT143" s="992"/>
      <c r="AU143" s="992"/>
      <c r="AV143" s="992"/>
      <c r="AW143" s="992"/>
      <c r="AX143" s="992"/>
      <c r="AY143" s="992"/>
      <c r="AZ143" s="992"/>
      <c r="BA143" s="992"/>
      <c r="BB143" s="992"/>
      <c r="BC143" s="992"/>
      <c r="BD143" s="992"/>
      <c r="BE143" s="992"/>
    </row>
    <row r="144" spans="1:58" s="804" customFormat="1" x14ac:dyDescent="0.2">
      <c r="B144" s="805"/>
      <c r="C144" s="806"/>
      <c r="G144" s="807"/>
      <c r="K144" s="992"/>
      <c r="L144" s="1002"/>
      <c r="M144" s="1002"/>
      <c r="N144" s="992"/>
      <c r="O144" s="992"/>
      <c r="R144" s="1003"/>
      <c r="AA144" s="1015"/>
      <c r="AB144" s="1015"/>
      <c r="AC144" s="1015"/>
      <c r="AD144" s="1015"/>
      <c r="AE144" s="1015"/>
      <c r="AF144" s="1015"/>
      <c r="AG144" s="1015"/>
      <c r="AH144" s="1015"/>
      <c r="AI144" s="1015"/>
      <c r="AJ144" s="1015"/>
      <c r="AK144" s="1015"/>
      <c r="AL144" s="1015"/>
      <c r="AM144" s="1015"/>
      <c r="AN144" s="1015"/>
      <c r="AO144" s="1015"/>
      <c r="AP144" s="1015"/>
      <c r="AQ144" s="1015"/>
      <c r="AR144" s="1015"/>
      <c r="AS144" s="1015"/>
      <c r="BF144" s="810"/>
    </row>
    <row r="145" spans="2:58" s="804" customFormat="1" ht="20.100000000000001" customHeight="1" x14ac:dyDescent="0.2">
      <c r="B145" s="805"/>
      <c r="C145" s="806"/>
      <c r="G145" s="807"/>
      <c r="K145" s="818"/>
      <c r="L145" s="1002"/>
      <c r="M145" s="1002"/>
      <c r="N145" s="992"/>
      <c r="O145" s="992"/>
      <c r="P145" s="992"/>
      <c r="Q145" s="992"/>
      <c r="R145" s="829"/>
      <c r="S145" s="992"/>
      <c r="AA145" s="1015"/>
      <c r="AB145" s="1015"/>
      <c r="AC145" s="1015"/>
      <c r="AD145" s="1015"/>
      <c r="AE145" s="1015"/>
      <c r="AF145" s="1015"/>
      <c r="AG145" s="1015"/>
      <c r="AH145" s="1015"/>
      <c r="AI145" s="1015"/>
      <c r="AJ145" s="1015"/>
      <c r="AK145" s="1015"/>
      <c r="AL145" s="1015"/>
      <c r="AM145" s="1015"/>
      <c r="AN145" s="1015"/>
      <c r="AO145" s="1015"/>
      <c r="AP145" s="1015"/>
      <c r="AQ145" s="1015"/>
      <c r="AR145" s="1015"/>
      <c r="AS145" s="1015"/>
      <c r="BF145" s="810"/>
    </row>
    <row r="146" spans="2:58" s="804" customFormat="1" ht="20.100000000000001" customHeight="1" x14ac:dyDescent="0.2">
      <c r="B146" s="805"/>
      <c r="C146" s="806"/>
      <c r="G146" s="807"/>
      <c r="K146" s="992"/>
      <c r="L146" s="1002"/>
      <c r="M146" s="1002"/>
      <c r="N146" s="1005"/>
      <c r="O146" s="1005"/>
      <c r="P146" s="1005"/>
      <c r="Q146" s="1005"/>
      <c r="R146" s="1004"/>
      <c r="S146" s="1441"/>
      <c r="AA146" s="1015"/>
      <c r="AB146" s="1015"/>
      <c r="AC146" s="1015"/>
      <c r="AD146" s="1015"/>
      <c r="AE146" s="1015"/>
      <c r="AF146" s="1015"/>
      <c r="AG146" s="1015"/>
      <c r="AH146" s="1015"/>
      <c r="AI146" s="1015"/>
      <c r="AJ146" s="1015"/>
      <c r="AK146" s="1015"/>
      <c r="AL146" s="1015"/>
      <c r="AM146" s="1015"/>
      <c r="AN146" s="1015"/>
      <c r="AO146" s="1015"/>
      <c r="AP146" s="1015"/>
      <c r="AQ146" s="1015"/>
      <c r="AR146" s="1015"/>
      <c r="AS146" s="1015"/>
      <c r="BF146" s="810"/>
    </row>
    <row r="147" spans="2:58" s="804" customFormat="1" ht="20.100000000000001" customHeight="1" x14ac:dyDescent="0.2">
      <c r="B147" s="805"/>
      <c r="C147" s="806"/>
      <c r="G147" s="807"/>
      <c r="K147" s="992"/>
      <c r="L147" s="1002"/>
      <c r="M147" s="1002"/>
      <c r="N147" s="1005"/>
      <c r="O147" s="1005"/>
      <c r="P147" s="1005"/>
      <c r="Q147" s="1005"/>
      <c r="R147" s="1004"/>
      <c r="S147" s="1442"/>
      <c r="AA147" s="1015"/>
      <c r="AB147" s="1015"/>
      <c r="AC147" s="1015"/>
      <c r="AD147" s="1015"/>
      <c r="AE147" s="1015"/>
      <c r="AF147" s="1015"/>
      <c r="AG147" s="1015"/>
      <c r="AH147" s="1015"/>
      <c r="AI147" s="1015"/>
      <c r="AJ147" s="1015"/>
      <c r="AK147" s="1015"/>
      <c r="AL147" s="1015"/>
      <c r="AM147" s="1015"/>
      <c r="AN147" s="1015"/>
      <c r="AO147" s="1015"/>
      <c r="AP147" s="1015"/>
      <c r="AQ147" s="1015"/>
      <c r="AR147" s="1015"/>
      <c r="AS147" s="1015"/>
      <c r="BF147" s="810"/>
    </row>
    <row r="148" spans="2:58" s="804" customFormat="1" ht="20.100000000000001" customHeight="1" x14ac:dyDescent="0.2">
      <c r="B148" s="805"/>
      <c r="C148" s="806"/>
      <c r="G148" s="807"/>
      <c r="K148" s="992"/>
      <c r="L148" s="1002"/>
      <c r="M148" s="1002"/>
      <c r="N148" s="1005"/>
      <c r="O148" s="1005"/>
      <c r="P148" s="1005"/>
      <c r="Q148" s="1005"/>
      <c r="R148" s="1004"/>
      <c r="S148" s="1441"/>
      <c r="AA148" s="1015"/>
      <c r="AB148" s="1015"/>
      <c r="AC148" s="1015"/>
      <c r="AD148" s="1015"/>
      <c r="AE148" s="1015"/>
      <c r="AF148" s="1015"/>
      <c r="AG148" s="1015"/>
      <c r="AH148" s="1015"/>
      <c r="AI148" s="1015"/>
      <c r="AJ148" s="1015"/>
      <c r="AK148" s="1015"/>
      <c r="AL148" s="1015"/>
      <c r="AM148" s="1015"/>
      <c r="AN148" s="1015"/>
      <c r="AO148" s="1015"/>
      <c r="AP148" s="1015"/>
      <c r="AQ148" s="1015"/>
      <c r="AR148" s="1015"/>
      <c r="AS148" s="1015"/>
      <c r="BF148" s="810"/>
    </row>
    <row r="149" spans="2:58" s="804" customFormat="1" ht="20.100000000000001" customHeight="1" x14ac:dyDescent="0.2">
      <c r="B149" s="805"/>
      <c r="C149" s="806"/>
      <c r="G149" s="807"/>
      <c r="K149" s="992"/>
      <c r="L149" s="1002"/>
      <c r="M149" s="1002"/>
      <c r="N149" s="1005"/>
      <c r="O149" s="1005"/>
      <c r="P149" s="1005"/>
      <c r="Q149" s="1005"/>
      <c r="R149" s="1004"/>
      <c r="S149" s="1442"/>
      <c r="AA149" s="1015"/>
      <c r="AB149" s="1015"/>
      <c r="AC149" s="1015"/>
      <c r="AD149" s="1015"/>
      <c r="AE149" s="1015"/>
      <c r="AF149" s="1015"/>
      <c r="AG149" s="1015"/>
      <c r="AH149" s="1015"/>
      <c r="AI149" s="1015"/>
      <c r="AJ149" s="1015"/>
      <c r="AK149" s="1015"/>
      <c r="AL149" s="1015"/>
      <c r="AM149" s="1015"/>
      <c r="AN149" s="1015"/>
      <c r="AO149" s="1015"/>
      <c r="AP149" s="1015"/>
      <c r="AQ149" s="1015"/>
      <c r="AR149" s="1015"/>
      <c r="AS149" s="1015"/>
      <c r="BF149" s="810"/>
    </row>
    <row r="150" spans="2:58" s="804" customFormat="1" ht="20.100000000000001" customHeight="1" x14ac:dyDescent="0.2">
      <c r="B150" s="805"/>
      <c r="C150" s="806"/>
      <c r="G150" s="807"/>
      <c r="K150" s="992"/>
      <c r="L150" s="1002"/>
      <c r="M150" s="1002"/>
      <c r="N150" s="1005"/>
      <c r="O150" s="1005"/>
      <c r="P150" s="1005"/>
      <c r="Q150" s="1005"/>
      <c r="R150" s="1004"/>
      <c r="S150" s="1442"/>
      <c r="AA150" s="1015"/>
      <c r="AB150" s="1015"/>
      <c r="AC150" s="1015"/>
      <c r="AD150" s="1015"/>
      <c r="AE150" s="1015"/>
      <c r="AF150" s="1015"/>
      <c r="AG150" s="1015"/>
      <c r="AH150" s="1015"/>
      <c r="AI150" s="1015"/>
      <c r="AJ150" s="1015"/>
      <c r="AK150" s="1015"/>
      <c r="AL150" s="1015"/>
      <c r="AM150" s="1015"/>
      <c r="AN150" s="1015"/>
      <c r="AO150" s="1015"/>
      <c r="AP150" s="1015"/>
      <c r="AQ150" s="1015"/>
      <c r="AR150" s="1015"/>
      <c r="AS150" s="1015"/>
      <c r="BF150" s="810"/>
    </row>
    <row r="151" spans="2:58" s="804" customFormat="1" ht="20.100000000000001" customHeight="1" x14ac:dyDescent="0.2">
      <c r="B151" s="805"/>
      <c r="C151" s="806"/>
      <c r="G151" s="807"/>
      <c r="K151" s="992"/>
      <c r="L151" s="1002"/>
      <c r="M151" s="1006"/>
      <c r="N151" s="1005"/>
      <c r="O151" s="1005"/>
      <c r="P151" s="1005"/>
      <c r="Q151" s="1005"/>
      <c r="R151" s="1004"/>
      <c r="S151" s="1442"/>
      <c r="AA151" s="1015"/>
      <c r="AB151" s="1015"/>
      <c r="AC151" s="1015"/>
      <c r="AD151" s="1015"/>
      <c r="AE151" s="1015"/>
      <c r="AF151" s="1015"/>
      <c r="AG151" s="1015"/>
      <c r="AH151" s="1015"/>
      <c r="AI151" s="1015"/>
      <c r="AJ151" s="1015"/>
      <c r="AK151" s="1015"/>
      <c r="AL151" s="1015"/>
      <c r="AM151" s="1015"/>
      <c r="AN151" s="1015"/>
      <c r="AO151" s="1015"/>
      <c r="AP151" s="1015"/>
      <c r="AQ151" s="1015"/>
      <c r="AR151" s="1015"/>
      <c r="AS151" s="1015"/>
      <c r="BF151" s="810"/>
    </row>
    <row r="152" spans="2:58" s="804" customFormat="1" ht="20.100000000000001" customHeight="1" x14ac:dyDescent="0.2">
      <c r="B152" s="805"/>
      <c r="C152" s="806"/>
      <c r="G152" s="807"/>
      <c r="K152" s="992"/>
      <c r="L152" s="1002"/>
      <c r="M152" s="1006"/>
      <c r="N152" s="1005"/>
      <c r="O152" s="1005"/>
      <c r="P152" s="1005"/>
      <c r="Q152" s="1005"/>
      <c r="R152" s="1004"/>
      <c r="S152" s="1005"/>
      <c r="AA152" s="1015"/>
      <c r="AB152" s="1015"/>
      <c r="AC152" s="1015"/>
      <c r="AD152" s="1015"/>
      <c r="AE152" s="1015"/>
      <c r="AF152" s="1015"/>
      <c r="AG152" s="1015"/>
      <c r="AH152" s="1015"/>
      <c r="AI152" s="1015"/>
      <c r="AJ152" s="1015"/>
      <c r="AK152" s="1015"/>
      <c r="AL152" s="1015"/>
      <c r="AM152" s="1015"/>
      <c r="AN152" s="1015"/>
      <c r="AO152" s="1015"/>
      <c r="AP152" s="1015"/>
      <c r="AQ152" s="1015"/>
      <c r="AR152" s="1015"/>
      <c r="AS152" s="1015"/>
      <c r="BF152" s="810"/>
    </row>
    <row r="153" spans="2:58" s="804" customFormat="1" x14ac:dyDescent="0.2">
      <c r="B153" s="805"/>
      <c r="C153" s="806"/>
      <c r="D153" s="992"/>
      <c r="E153" s="1442"/>
      <c r="F153" s="1442"/>
      <c r="G153" s="1442"/>
      <c r="H153" s="962"/>
      <c r="I153" s="1007"/>
      <c r="J153" s="1008"/>
      <c r="K153" s="1005"/>
      <c r="L153" s="1002"/>
      <c r="M153" s="1006"/>
      <c r="N153" s="1005"/>
      <c r="O153" s="1005"/>
      <c r="P153" s="992"/>
      <c r="Q153" s="992"/>
      <c r="R153" s="829"/>
      <c r="S153" s="992"/>
      <c r="AA153" s="1015"/>
      <c r="AB153" s="1015"/>
      <c r="AC153" s="1015"/>
      <c r="AD153" s="1015"/>
      <c r="AE153" s="1015"/>
      <c r="AF153" s="1015"/>
      <c r="AG153" s="1015"/>
      <c r="AH153" s="1015"/>
      <c r="AI153" s="1015"/>
      <c r="AJ153" s="1015"/>
      <c r="AK153" s="1015"/>
      <c r="AL153" s="1015"/>
      <c r="AM153" s="1015"/>
      <c r="AN153" s="1015"/>
      <c r="AO153" s="1015"/>
      <c r="AP153" s="1015"/>
      <c r="AQ153" s="1015"/>
      <c r="AR153" s="1015"/>
      <c r="AS153" s="1015"/>
      <c r="BF153" s="810"/>
    </row>
    <row r="154" spans="2:58" s="804" customFormat="1" x14ac:dyDescent="0.2">
      <c r="B154" s="805"/>
      <c r="C154" s="806"/>
      <c r="D154" s="992"/>
      <c r="E154" s="992"/>
      <c r="F154" s="992"/>
      <c r="G154" s="1009"/>
      <c r="H154" s="962"/>
      <c r="I154" s="1007"/>
      <c r="J154" s="1010"/>
      <c r="K154" s="992"/>
      <c r="L154" s="1002"/>
      <c r="M154" s="1002"/>
      <c r="N154" s="992"/>
      <c r="O154" s="992"/>
      <c r="R154" s="1003"/>
      <c r="AA154" s="1015"/>
      <c r="AB154" s="1015"/>
      <c r="AC154" s="1015"/>
      <c r="AD154" s="1015"/>
      <c r="AE154" s="1015"/>
      <c r="AF154" s="1015"/>
      <c r="AG154" s="1015"/>
      <c r="AH154" s="1015"/>
      <c r="AI154" s="1015"/>
      <c r="AJ154" s="1015"/>
      <c r="AK154" s="1015"/>
      <c r="AL154" s="1015"/>
      <c r="AM154" s="1015"/>
      <c r="AN154" s="1015"/>
      <c r="AO154" s="1015"/>
      <c r="AP154" s="1015"/>
      <c r="AQ154" s="1015"/>
      <c r="AR154" s="1015"/>
      <c r="AS154" s="1015"/>
      <c r="BF154" s="810"/>
    </row>
    <row r="155" spans="2:58" s="804" customFormat="1" x14ac:dyDescent="0.2">
      <c r="B155" s="805"/>
      <c r="C155" s="806"/>
      <c r="D155" s="992"/>
      <c r="E155" s="992"/>
      <c r="F155" s="992"/>
      <c r="G155" s="1009"/>
      <c r="H155" s="962"/>
      <c r="I155" s="1007"/>
      <c r="J155" s="1010"/>
      <c r="K155" s="992"/>
      <c r="L155" s="1002"/>
      <c r="M155" s="1002"/>
      <c r="N155" s="992"/>
      <c r="O155" s="992"/>
      <c r="R155" s="1003"/>
      <c r="AA155" s="1015"/>
      <c r="AB155" s="1015"/>
      <c r="AC155" s="1015"/>
      <c r="AD155" s="1015"/>
      <c r="AE155" s="1015"/>
      <c r="AF155" s="1015"/>
      <c r="AG155" s="1015"/>
      <c r="AH155" s="1015"/>
      <c r="AI155" s="1015"/>
      <c r="AJ155" s="1015"/>
      <c r="AK155" s="1015"/>
      <c r="AL155" s="1015"/>
      <c r="AM155" s="1015"/>
      <c r="AN155" s="1015"/>
      <c r="AO155" s="1015"/>
      <c r="AP155" s="1015"/>
      <c r="AQ155" s="1015"/>
      <c r="AR155" s="1015"/>
      <c r="AS155" s="1015"/>
      <c r="BF155" s="810"/>
    </row>
    <row r="156" spans="2:58" s="804" customFormat="1" x14ac:dyDescent="0.2">
      <c r="B156" s="805"/>
      <c r="C156" s="806"/>
      <c r="D156" s="992"/>
      <c r="E156" s="992"/>
      <c r="F156" s="992"/>
      <c r="G156" s="1009"/>
      <c r="H156" s="962"/>
      <c r="I156" s="1007"/>
      <c r="J156" s="1010"/>
      <c r="K156" s="992"/>
      <c r="L156" s="1002"/>
      <c r="M156" s="1002"/>
      <c r="N156" s="992"/>
      <c r="O156" s="992"/>
      <c r="R156" s="1003"/>
      <c r="AA156" s="1015"/>
      <c r="AB156" s="1015"/>
      <c r="AC156" s="1015"/>
      <c r="AD156" s="1015"/>
      <c r="AE156" s="1015"/>
      <c r="AF156" s="1015"/>
      <c r="AG156" s="1015"/>
      <c r="AH156" s="1015"/>
      <c r="AI156" s="1015"/>
      <c r="AJ156" s="1015"/>
      <c r="AK156" s="1015"/>
      <c r="AL156" s="1015"/>
      <c r="AM156" s="1015"/>
      <c r="AN156" s="1015"/>
      <c r="AO156" s="1015"/>
      <c r="AP156" s="1015"/>
      <c r="AQ156" s="1015"/>
      <c r="AR156" s="1015"/>
      <c r="AS156" s="1015"/>
      <c r="BF156" s="810"/>
    </row>
    <row r="157" spans="2:58" s="804" customFormat="1" x14ac:dyDescent="0.2">
      <c r="B157" s="805"/>
      <c r="C157" s="806"/>
      <c r="D157" s="992"/>
      <c r="E157" s="992"/>
      <c r="F157" s="992"/>
      <c r="G157" s="1009"/>
      <c r="H157" s="962"/>
      <c r="I157" s="1007"/>
      <c r="J157" s="1010"/>
      <c r="K157" s="992"/>
      <c r="L157" s="1002"/>
      <c r="M157" s="1002"/>
      <c r="N157" s="992"/>
      <c r="O157" s="992"/>
      <c r="R157" s="1003"/>
      <c r="AA157" s="1015"/>
      <c r="AB157" s="1015"/>
      <c r="AC157" s="1015"/>
      <c r="AD157" s="1015"/>
      <c r="AE157" s="1015"/>
      <c r="AF157" s="1015"/>
      <c r="AG157" s="1015"/>
      <c r="AH157" s="1015"/>
      <c r="AI157" s="1015"/>
      <c r="AJ157" s="1015"/>
      <c r="AK157" s="1015"/>
      <c r="AL157" s="1015"/>
      <c r="AM157" s="1015"/>
      <c r="AN157" s="1015"/>
      <c r="AO157" s="1015"/>
      <c r="AP157" s="1015"/>
      <c r="AQ157" s="1015"/>
      <c r="AR157" s="1015"/>
      <c r="AS157" s="1015"/>
      <c r="BF157" s="810"/>
    </row>
    <row r="158" spans="2:58" s="804" customFormat="1" x14ac:dyDescent="0.2">
      <c r="B158" s="805"/>
      <c r="C158" s="806"/>
      <c r="D158" s="992"/>
      <c r="E158" s="992"/>
      <c r="F158" s="992"/>
      <c r="G158" s="1009"/>
      <c r="H158" s="962"/>
      <c r="I158" s="1007"/>
      <c r="J158" s="1010"/>
      <c r="K158" s="992"/>
      <c r="L158" s="1002"/>
      <c r="M158" s="1002"/>
      <c r="N158" s="992"/>
      <c r="O158" s="992"/>
      <c r="R158" s="1003"/>
      <c r="AA158" s="1015"/>
      <c r="AB158" s="1015"/>
      <c r="AC158" s="1015"/>
      <c r="AD158" s="1015"/>
      <c r="AE158" s="1015"/>
      <c r="AF158" s="1015"/>
      <c r="AG158" s="1015"/>
      <c r="AH158" s="1015"/>
      <c r="AI158" s="1015"/>
      <c r="AJ158" s="1015"/>
      <c r="AK158" s="1015"/>
      <c r="AL158" s="1015"/>
      <c r="AM158" s="1015"/>
      <c r="AN158" s="1015"/>
      <c r="AO158" s="1015"/>
      <c r="AP158" s="1015"/>
      <c r="AQ158" s="1015"/>
      <c r="AR158" s="1015"/>
      <c r="AS158" s="1015"/>
      <c r="BF158" s="810"/>
    </row>
    <row r="159" spans="2:58" s="804" customFormat="1" x14ac:dyDescent="0.2">
      <c r="B159" s="805"/>
      <c r="C159" s="806"/>
      <c r="D159" s="992"/>
      <c r="E159" s="992"/>
      <c r="F159" s="992"/>
      <c r="G159" s="1009"/>
      <c r="H159" s="962"/>
      <c r="I159" s="1007"/>
      <c r="J159" s="1010"/>
      <c r="K159" s="992"/>
      <c r="L159" s="1002"/>
      <c r="M159" s="1002"/>
      <c r="N159" s="992"/>
      <c r="O159" s="992"/>
      <c r="R159" s="1003"/>
      <c r="AA159" s="1015"/>
      <c r="AB159" s="1015"/>
      <c r="AC159" s="1015"/>
      <c r="AD159" s="1015"/>
      <c r="AE159" s="1015"/>
      <c r="AF159" s="1015"/>
      <c r="AG159" s="1015"/>
      <c r="AH159" s="1015"/>
      <c r="AI159" s="1015"/>
      <c r="AJ159" s="1015"/>
      <c r="AK159" s="1015"/>
      <c r="AL159" s="1015"/>
      <c r="AM159" s="1015"/>
      <c r="AN159" s="1015"/>
      <c r="AO159" s="1015"/>
      <c r="AP159" s="1015"/>
      <c r="AQ159" s="1015"/>
      <c r="AR159" s="1015"/>
      <c r="AS159" s="1015"/>
      <c r="BF159" s="810"/>
    </row>
    <row r="160" spans="2:58" s="804" customFormat="1" x14ac:dyDescent="0.2">
      <c r="B160" s="805"/>
      <c r="C160" s="806"/>
      <c r="G160" s="807"/>
      <c r="H160" s="1012"/>
      <c r="I160" s="1013"/>
      <c r="J160" s="1014"/>
      <c r="L160" s="1002"/>
      <c r="M160" s="1002"/>
      <c r="N160" s="992"/>
      <c r="O160" s="992"/>
      <c r="R160" s="1003"/>
      <c r="AA160" s="1015"/>
      <c r="AB160" s="1015"/>
      <c r="AC160" s="1015"/>
      <c r="AD160" s="1015"/>
      <c r="AE160" s="1015"/>
      <c r="AF160" s="1015"/>
      <c r="AG160" s="1015"/>
      <c r="AH160" s="1015"/>
      <c r="AI160" s="1015"/>
      <c r="AJ160" s="1015"/>
      <c r="AK160" s="1015"/>
      <c r="AL160" s="1015"/>
      <c r="AM160" s="1015"/>
      <c r="AN160" s="1015"/>
      <c r="AO160" s="1015"/>
      <c r="AP160" s="1015"/>
      <c r="AQ160" s="1015"/>
      <c r="AR160" s="1015"/>
      <c r="AS160" s="1015"/>
      <c r="BF160" s="810"/>
    </row>
    <row r="161" spans="2:58" s="804" customFormat="1" x14ac:dyDescent="0.2">
      <c r="B161" s="805"/>
      <c r="C161" s="806"/>
      <c r="G161" s="807"/>
      <c r="H161" s="1012"/>
      <c r="I161" s="1013"/>
      <c r="J161" s="1014"/>
      <c r="L161" s="1002"/>
      <c r="M161" s="1002"/>
      <c r="N161" s="992"/>
      <c r="O161" s="992"/>
      <c r="R161" s="1003"/>
      <c r="AA161" s="1015"/>
      <c r="AB161" s="1015"/>
      <c r="AC161" s="1015"/>
      <c r="AD161" s="1015"/>
      <c r="AE161" s="1015"/>
      <c r="AF161" s="1015"/>
      <c r="AG161" s="1015"/>
      <c r="AH161" s="1015"/>
      <c r="AI161" s="1015"/>
      <c r="AJ161" s="1015"/>
      <c r="AK161" s="1015"/>
      <c r="AL161" s="1015"/>
      <c r="AM161" s="1015"/>
      <c r="AN161" s="1015"/>
      <c r="AO161" s="1015"/>
      <c r="AP161" s="1015"/>
      <c r="AQ161" s="1015"/>
      <c r="AR161" s="1015"/>
      <c r="AS161" s="1015"/>
      <c r="BF161" s="810"/>
    </row>
    <row r="162" spans="2:58" s="804" customFormat="1" x14ac:dyDescent="0.2">
      <c r="B162" s="805"/>
      <c r="C162" s="806"/>
      <c r="G162" s="807"/>
      <c r="H162" s="1012"/>
      <c r="I162" s="1013"/>
      <c r="J162" s="1014"/>
      <c r="L162" s="1002"/>
      <c r="M162" s="1002"/>
      <c r="N162" s="992"/>
      <c r="O162" s="992"/>
      <c r="R162" s="1003"/>
      <c r="AA162" s="1015"/>
      <c r="AB162" s="1015"/>
      <c r="AC162" s="1015"/>
      <c r="AD162" s="1015"/>
      <c r="AE162" s="1015"/>
      <c r="AF162" s="1015"/>
      <c r="AG162" s="1015"/>
      <c r="AH162" s="1015"/>
      <c r="AI162" s="1015"/>
      <c r="AJ162" s="1015"/>
      <c r="AK162" s="1015"/>
      <c r="AL162" s="1015"/>
      <c r="AM162" s="1015"/>
      <c r="AN162" s="1015"/>
      <c r="AO162" s="1015"/>
      <c r="AP162" s="1015"/>
      <c r="AQ162" s="1015"/>
      <c r="AR162" s="1015"/>
      <c r="AS162" s="1015"/>
      <c r="BF162" s="810"/>
    </row>
    <row r="163" spans="2:58" s="804" customFormat="1" x14ac:dyDescent="0.2">
      <c r="B163" s="805"/>
      <c r="C163" s="806"/>
      <c r="G163" s="807"/>
      <c r="H163" s="1012"/>
      <c r="I163" s="1013"/>
      <c r="J163" s="1014"/>
      <c r="L163" s="1002"/>
      <c r="M163" s="1002"/>
      <c r="N163" s="992"/>
      <c r="O163" s="992"/>
      <c r="R163" s="1003"/>
      <c r="AA163" s="1015"/>
      <c r="AB163" s="1015"/>
      <c r="AC163" s="1015"/>
      <c r="AD163" s="1015"/>
      <c r="AE163" s="1015"/>
      <c r="AF163" s="1015"/>
      <c r="AG163" s="1015"/>
      <c r="AH163" s="1015"/>
      <c r="AI163" s="1015"/>
      <c r="AJ163" s="1015"/>
      <c r="AK163" s="1015"/>
      <c r="AL163" s="1015"/>
      <c r="AM163" s="1015"/>
      <c r="AN163" s="1015"/>
      <c r="AO163" s="1015"/>
      <c r="AP163" s="1015"/>
      <c r="AQ163" s="1015"/>
      <c r="AR163" s="1015"/>
      <c r="AS163" s="1015"/>
      <c r="BF163" s="810"/>
    </row>
    <row r="164" spans="2:58" s="804" customFormat="1" x14ac:dyDescent="0.2">
      <c r="B164" s="805"/>
      <c r="C164" s="806"/>
      <c r="G164" s="807"/>
      <c r="H164" s="1012"/>
      <c r="I164" s="1013"/>
      <c r="J164" s="1014"/>
      <c r="L164" s="1002"/>
      <c r="M164" s="1011"/>
      <c r="N164" s="992"/>
      <c r="O164" s="992"/>
      <c r="R164" s="1003"/>
      <c r="AA164" s="1015"/>
      <c r="AB164" s="1015"/>
      <c r="AC164" s="1015"/>
      <c r="AD164" s="1015"/>
      <c r="AE164" s="1015"/>
      <c r="AF164" s="1015"/>
      <c r="AG164" s="1015"/>
      <c r="AH164" s="1015"/>
      <c r="AI164" s="1015"/>
      <c r="AJ164" s="1015"/>
      <c r="AK164" s="1015"/>
      <c r="AL164" s="1015"/>
      <c r="AM164" s="1015"/>
      <c r="AN164" s="1015"/>
      <c r="AO164" s="1015"/>
      <c r="AP164" s="1015"/>
      <c r="AQ164" s="1015"/>
      <c r="AR164" s="1015"/>
      <c r="AS164" s="1015"/>
      <c r="BF164" s="810"/>
    </row>
    <row r="165" spans="2:58" s="804" customFormat="1" x14ac:dyDescent="0.2">
      <c r="B165" s="805"/>
      <c r="C165" s="806"/>
      <c r="G165" s="807"/>
      <c r="H165" s="1012"/>
      <c r="I165" s="1013"/>
      <c r="J165" s="1014"/>
      <c r="L165" s="1002"/>
      <c r="M165" s="1002"/>
      <c r="N165" s="992"/>
      <c r="O165" s="992"/>
      <c r="R165" s="1003"/>
      <c r="AA165" s="1015"/>
      <c r="AB165" s="1015"/>
      <c r="AC165" s="1015"/>
      <c r="AD165" s="1015"/>
      <c r="AE165" s="1015"/>
      <c r="AF165" s="1015"/>
      <c r="AG165" s="1015"/>
      <c r="AH165" s="1015"/>
      <c r="AI165" s="1015"/>
      <c r="AJ165" s="1015"/>
      <c r="AK165" s="1015"/>
      <c r="AL165" s="1015"/>
      <c r="AM165" s="1015"/>
      <c r="AN165" s="1015"/>
      <c r="AO165" s="1015"/>
      <c r="AP165" s="1015"/>
      <c r="AQ165" s="1015"/>
      <c r="AR165" s="1015"/>
      <c r="AS165" s="1015"/>
      <c r="BF165" s="810"/>
    </row>
    <row r="166" spans="2:58" s="804" customFormat="1" x14ac:dyDescent="0.2">
      <c r="B166" s="805"/>
      <c r="C166" s="806"/>
      <c r="G166" s="807"/>
      <c r="H166" s="1012"/>
      <c r="I166" s="1013"/>
      <c r="J166" s="1014"/>
      <c r="L166" s="1011"/>
      <c r="M166" s="1011"/>
      <c r="N166" s="992"/>
      <c r="O166" s="992"/>
      <c r="R166" s="1003"/>
      <c r="AA166" s="1015"/>
      <c r="AB166" s="1015"/>
      <c r="AC166" s="1015"/>
      <c r="AD166" s="1015"/>
      <c r="AE166" s="1015"/>
      <c r="AF166" s="1015"/>
      <c r="AG166" s="1015"/>
      <c r="AH166" s="1015"/>
      <c r="AI166" s="1015"/>
      <c r="AJ166" s="1015"/>
      <c r="AK166" s="1015"/>
      <c r="AL166" s="1015"/>
      <c r="AM166" s="1015"/>
      <c r="AN166" s="1015"/>
      <c r="AO166" s="1015"/>
      <c r="AP166" s="1015"/>
      <c r="AQ166" s="1015"/>
      <c r="AR166" s="1015"/>
      <c r="AS166" s="1015"/>
      <c r="BF166" s="810"/>
    </row>
    <row r="167" spans="2:58" s="804" customFormat="1" x14ac:dyDescent="0.2">
      <c r="B167" s="805"/>
      <c r="C167" s="806"/>
      <c r="G167" s="807"/>
      <c r="H167" s="1012"/>
      <c r="I167" s="1013"/>
      <c r="J167" s="1014"/>
      <c r="L167" s="1002"/>
      <c r="M167" s="1002"/>
      <c r="N167" s="992"/>
      <c r="O167" s="992"/>
      <c r="R167" s="1003"/>
      <c r="AA167" s="1015"/>
      <c r="AB167" s="1015"/>
      <c r="AC167" s="1015"/>
      <c r="AD167" s="1015"/>
      <c r="AE167" s="1015"/>
      <c r="AF167" s="1015"/>
      <c r="AG167" s="1015"/>
      <c r="AH167" s="1015"/>
      <c r="AI167" s="1015"/>
      <c r="AJ167" s="1015"/>
      <c r="AK167" s="1015"/>
      <c r="AL167" s="1015"/>
      <c r="AM167" s="1015"/>
      <c r="AN167" s="1015"/>
      <c r="AO167" s="1015"/>
      <c r="AP167" s="1015"/>
      <c r="AQ167" s="1015"/>
      <c r="AR167" s="1015"/>
      <c r="AS167" s="1015"/>
      <c r="BF167" s="810"/>
    </row>
    <row r="168" spans="2:58" s="804" customFormat="1" x14ac:dyDescent="0.2">
      <c r="B168" s="805"/>
      <c r="C168" s="806"/>
      <c r="G168" s="807"/>
      <c r="H168" s="1012"/>
      <c r="I168" s="1013"/>
      <c r="J168" s="1014"/>
      <c r="L168" s="1002"/>
      <c r="M168" s="1002"/>
      <c r="N168" s="992"/>
      <c r="O168" s="992"/>
      <c r="R168" s="1003"/>
      <c r="AA168" s="1015"/>
      <c r="AB168" s="1015"/>
      <c r="AC168" s="1015"/>
      <c r="AD168" s="1015"/>
      <c r="AE168" s="1015"/>
      <c r="AF168" s="1015"/>
      <c r="AG168" s="1015"/>
      <c r="AH168" s="1015"/>
      <c r="AI168" s="1015"/>
      <c r="AJ168" s="1015"/>
      <c r="AK168" s="1015"/>
      <c r="AL168" s="1015"/>
      <c r="AM168" s="1015"/>
      <c r="AN168" s="1015"/>
      <c r="AO168" s="1015"/>
      <c r="AP168" s="1015"/>
      <c r="AQ168" s="1015"/>
      <c r="AR168" s="1015"/>
      <c r="AS168" s="1015"/>
      <c r="BF168" s="810"/>
    </row>
    <row r="169" spans="2:58" s="804" customFormat="1" x14ac:dyDescent="0.2">
      <c r="B169" s="805"/>
      <c r="C169" s="806"/>
      <c r="G169" s="807"/>
      <c r="H169" s="1012"/>
      <c r="I169" s="1013"/>
      <c r="J169" s="1014"/>
      <c r="L169" s="1002"/>
      <c r="M169" s="1002"/>
      <c r="N169" s="992"/>
      <c r="O169" s="992"/>
      <c r="R169" s="1003"/>
      <c r="AA169" s="1015"/>
      <c r="AB169" s="1015"/>
      <c r="AC169" s="1015"/>
      <c r="AD169" s="1015"/>
      <c r="AE169" s="1015"/>
      <c r="AF169" s="1015"/>
      <c r="AG169" s="1015"/>
      <c r="AH169" s="1015"/>
      <c r="AI169" s="1015"/>
      <c r="AJ169" s="1015"/>
      <c r="AK169" s="1015"/>
      <c r="AL169" s="1015"/>
      <c r="AM169" s="1015"/>
      <c r="AN169" s="1015"/>
      <c r="AO169" s="1015"/>
      <c r="AP169" s="1015"/>
      <c r="AQ169" s="1015"/>
      <c r="AR169" s="1015"/>
      <c r="AS169" s="1015"/>
      <c r="BF169" s="810"/>
    </row>
    <row r="170" spans="2:58" s="804" customFormat="1" x14ac:dyDescent="0.2">
      <c r="B170" s="805"/>
      <c r="C170" s="806"/>
      <c r="G170" s="807"/>
      <c r="H170" s="1012"/>
      <c r="I170" s="1013"/>
      <c r="J170" s="1014"/>
      <c r="L170" s="1002"/>
      <c r="M170" s="1002"/>
      <c r="N170" s="992"/>
      <c r="O170" s="992"/>
      <c r="R170" s="1003"/>
      <c r="AA170" s="1015"/>
      <c r="AB170" s="1015"/>
      <c r="AC170" s="1015"/>
      <c r="AD170" s="1015"/>
      <c r="AE170" s="1015"/>
      <c r="AF170" s="1015"/>
      <c r="AG170" s="1015"/>
      <c r="AH170" s="1015"/>
      <c r="AI170" s="1015"/>
      <c r="AJ170" s="1015"/>
      <c r="AK170" s="1015"/>
      <c r="AL170" s="1015"/>
      <c r="AM170" s="1015"/>
      <c r="AN170" s="1015"/>
      <c r="AO170" s="1015"/>
      <c r="AP170" s="1015"/>
      <c r="AQ170" s="1015"/>
      <c r="AR170" s="1015"/>
      <c r="AS170" s="1015"/>
      <c r="BF170" s="810"/>
    </row>
    <row r="171" spans="2:58" s="804" customFormat="1" x14ac:dyDescent="0.2">
      <c r="B171" s="805"/>
      <c r="C171" s="806"/>
      <c r="G171" s="807"/>
      <c r="H171" s="1012"/>
      <c r="I171" s="1013"/>
      <c r="J171" s="1014"/>
      <c r="L171" s="1002"/>
      <c r="M171" s="1002"/>
      <c r="N171" s="992"/>
      <c r="O171" s="992"/>
      <c r="R171" s="1003"/>
      <c r="AA171" s="1015"/>
      <c r="AB171" s="1015"/>
      <c r="AC171" s="1015"/>
      <c r="AD171" s="1015"/>
      <c r="AE171" s="1015"/>
      <c r="AF171" s="1015"/>
      <c r="AG171" s="1015"/>
      <c r="AH171" s="1015"/>
      <c r="AI171" s="1015"/>
      <c r="AJ171" s="1015"/>
      <c r="AK171" s="1015"/>
      <c r="AL171" s="1015"/>
      <c r="AM171" s="1015"/>
      <c r="AN171" s="1015"/>
      <c r="AO171" s="1015"/>
      <c r="AP171" s="1015"/>
      <c r="AQ171" s="1015"/>
      <c r="AR171" s="1015"/>
      <c r="AS171" s="1015"/>
      <c r="BF171" s="810"/>
    </row>
    <row r="172" spans="2:58" s="804" customFormat="1" x14ac:dyDescent="0.2">
      <c r="B172" s="805"/>
      <c r="C172" s="806"/>
      <c r="G172" s="807"/>
      <c r="H172" s="1012"/>
      <c r="I172" s="1013"/>
      <c r="J172" s="1014"/>
      <c r="L172" s="1002"/>
      <c r="M172" s="1002"/>
      <c r="N172" s="992"/>
      <c r="O172" s="992"/>
      <c r="R172" s="1003"/>
      <c r="AA172" s="1015"/>
      <c r="AB172" s="1015"/>
      <c r="AC172" s="1015"/>
      <c r="AD172" s="1015"/>
      <c r="AE172" s="1015"/>
      <c r="AF172" s="1015"/>
      <c r="AG172" s="1015"/>
      <c r="AH172" s="1015"/>
      <c r="AI172" s="1015"/>
      <c r="AJ172" s="1015"/>
      <c r="AK172" s="1015"/>
      <c r="AL172" s="1015"/>
      <c r="AM172" s="1015"/>
      <c r="AN172" s="1015"/>
      <c r="AO172" s="1015"/>
      <c r="AP172" s="1015"/>
      <c r="AQ172" s="1015"/>
      <c r="AR172" s="1015"/>
      <c r="AS172" s="1015"/>
      <c r="BF172" s="810"/>
    </row>
    <row r="173" spans="2:58" s="804" customFormat="1" x14ac:dyDescent="0.2">
      <c r="B173" s="805"/>
      <c r="C173" s="806"/>
      <c r="G173" s="807"/>
      <c r="H173" s="1012"/>
      <c r="I173" s="1013"/>
      <c r="J173" s="1014"/>
      <c r="L173" s="1002"/>
      <c r="M173" s="1002"/>
      <c r="N173" s="992"/>
      <c r="O173" s="992"/>
      <c r="R173" s="1003"/>
      <c r="AA173" s="1015"/>
      <c r="AB173" s="1015"/>
      <c r="AC173" s="1015"/>
      <c r="AD173" s="1015"/>
      <c r="AE173" s="1015"/>
      <c r="AF173" s="1015"/>
      <c r="AG173" s="1015"/>
      <c r="AH173" s="1015"/>
      <c r="AI173" s="1015"/>
      <c r="AJ173" s="1015"/>
      <c r="AK173" s="1015"/>
      <c r="AL173" s="1015"/>
      <c r="AM173" s="1015"/>
      <c r="AN173" s="1015"/>
      <c r="AO173" s="1015"/>
      <c r="AP173" s="1015"/>
      <c r="AQ173" s="1015"/>
      <c r="AR173" s="1015"/>
      <c r="AS173" s="1015"/>
      <c r="BF173" s="810"/>
    </row>
    <row r="174" spans="2:58" s="804" customFormat="1" x14ac:dyDescent="0.2">
      <c r="B174" s="805"/>
      <c r="C174" s="806"/>
      <c r="G174" s="807"/>
      <c r="H174" s="1012"/>
      <c r="I174" s="1013"/>
      <c r="J174" s="1014"/>
      <c r="L174" s="1002"/>
      <c r="M174" s="1002"/>
      <c r="N174" s="992"/>
      <c r="O174" s="992"/>
      <c r="R174" s="1003"/>
      <c r="AA174" s="1015"/>
      <c r="AB174" s="1015"/>
      <c r="AC174" s="1015"/>
      <c r="AD174" s="1015"/>
      <c r="AE174" s="1015"/>
      <c r="AF174" s="1015"/>
      <c r="AG174" s="1015"/>
      <c r="AH174" s="1015"/>
      <c r="AI174" s="1015"/>
      <c r="AJ174" s="1015"/>
      <c r="AK174" s="1015"/>
      <c r="AL174" s="1015"/>
      <c r="AM174" s="1015"/>
      <c r="AN174" s="1015"/>
      <c r="AO174" s="1015"/>
      <c r="AP174" s="1015"/>
      <c r="AQ174" s="1015"/>
      <c r="AR174" s="1015"/>
      <c r="AS174" s="1015"/>
      <c r="BF174" s="810"/>
    </row>
    <row r="175" spans="2:58" s="804" customFormat="1" x14ac:dyDescent="0.2">
      <c r="B175" s="805"/>
      <c r="C175" s="806"/>
      <c r="G175" s="807"/>
      <c r="H175" s="1012"/>
      <c r="I175" s="1013"/>
      <c r="J175" s="1014"/>
      <c r="L175" s="1002"/>
      <c r="M175" s="1002"/>
      <c r="N175" s="992"/>
      <c r="O175" s="992"/>
      <c r="R175" s="1003"/>
      <c r="AA175" s="1015"/>
      <c r="AB175" s="1015"/>
      <c r="AC175" s="1015"/>
      <c r="AD175" s="1015"/>
      <c r="AE175" s="1015"/>
      <c r="AF175" s="1015"/>
      <c r="AG175" s="1015"/>
      <c r="AH175" s="1015"/>
      <c r="AI175" s="1015"/>
      <c r="AJ175" s="1015"/>
      <c r="AK175" s="1015"/>
      <c r="AL175" s="1015"/>
      <c r="AM175" s="1015"/>
      <c r="AN175" s="1015"/>
      <c r="AO175" s="1015"/>
      <c r="AP175" s="1015"/>
      <c r="AQ175" s="1015"/>
      <c r="AR175" s="1015"/>
      <c r="AS175" s="1015"/>
      <c r="BF175" s="810"/>
    </row>
    <row r="176" spans="2:58" s="804" customFormat="1" x14ac:dyDescent="0.2">
      <c r="B176" s="805"/>
      <c r="C176" s="806"/>
      <c r="G176" s="807"/>
      <c r="H176" s="1012"/>
      <c r="I176" s="1013"/>
      <c r="J176" s="1014"/>
      <c r="L176" s="1002"/>
      <c r="M176" s="1002"/>
      <c r="N176" s="992"/>
      <c r="O176" s="992"/>
      <c r="R176" s="1003"/>
      <c r="AA176" s="1015"/>
      <c r="AB176" s="1015"/>
      <c r="AC176" s="1015"/>
      <c r="AD176" s="1015"/>
      <c r="AE176" s="1015"/>
      <c r="AF176" s="1015"/>
      <c r="AG176" s="1015"/>
      <c r="AH176" s="1015"/>
      <c r="AI176" s="1015"/>
      <c r="AJ176" s="1015"/>
      <c r="AK176" s="1015"/>
      <c r="AL176" s="1015"/>
      <c r="AM176" s="1015"/>
      <c r="AN176" s="1015"/>
      <c r="AO176" s="1015"/>
      <c r="AP176" s="1015"/>
      <c r="AQ176" s="1015"/>
      <c r="AR176" s="1015"/>
      <c r="AS176" s="1015"/>
      <c r="BF176" s="810"/>
    </row>
    <row r="177" spans="2:58" s="804" customFormat="1" x14ac:dyDescent="0.2">
      <c r="B177" s="805"/>
      <c r="C177" s="806"/>
      <c r="G177" s="807"/>
      <c r="H177" s="1012"/>
      <c r="I177" s="1013"/>
      <c r="J177" s="1014"/>
      <c r="L177" s="1002"/>
      <c r="M177" s="1002"/>
      <c r="N177" s="992"/>
      <c r="O177" s="992"/>
      <c r="R177" s="1003"/>
      <c r="AA177" s="1015"/>
      <c r="AB177" s="1015"/>
      <c r="AC177" s="1015"/>
      <c r="AD177" s="1015"/>
      <c r="AE177" s="1015"/>
      <c r="AF177" s="1015"/>
      <c r="AG177" s="1015"/>
      <c r="AH177" s="1015"/>
      <c r="AI177" s="1015"/>
      <c r="AJ177" s="1015"/>
      <c r="AK177" s="1015"/>
      <c r="AL177" s="1015"/>
      <c r="AM177" s="1015"/>
      <c r="AN177" s="1015"/>
      <c r="AO177" s="1015"/>
      <c r="AP177" s="1015"/>
      <c r="AQ177" s="1015"/>
      <c r="AR177" s="1015"/>
      <c r="AS177" s="1015"/>
      <c r="BF177" s="810"/>
    </row>
    <row r="178" spans="2:58" s="804" customFormat="1" x14ac:dyDescent="0.2">
      <c r="B178" s="805"/>
      <c r="C178" s="806"/>
      <c r="G178" s="807"/>
      <c r="H178" s="1012"/>
      <c r="I178" s="1013"/>
      <c r="J178" s="1014"/>
      <c r="L178" s="1002"/>
      <c r="M178" s="1002"/>
      <c r="N178" s="992"/>
      <c r="O178" s="992"/>
      <c r="R178" s="1003"/>
      <c r="AA178" s="1015"/>
      <c r="AB178" s="1015"/>
      <c r="AC178" s="1015"/>
      <c r="AD178" s="1015"/>
      <c r="AE178" s="1015"/>
      <c r="AF178" s="1015"/>
      <c r="AG178" s="1015"/>
      <c r="AH178" s="1015"/>
      <c r="AI178" s="1015"/>
      <c r="AJ178" s="1015"/>
      <c r="AK178" s="1015"/>
      <c r="AL178" s="1015"/>
      <c r="AM178" s="1015"/>
      <c r="AN178" s="1015"/>
      <c r="AO178" s="1015"/>
      <c r="AP178" s="1015"/>
      <c r="AQ178" s="1015"/>
      <c r="AR178" s="1015"/>
      <c r="AS178" s="1015"/>
      <c r="BF178" s="810"/>
    </row>
    <row r="179" spans="2:58" s="804" customFormat="1" x14ac:dyDescent="0.2">
      <c r="B179" s="805"/>
      <c r="C179" s="806"/>
      <c r="G179" s="807"/>
      <c r="H179" s="1012"/>
      <c r="I179" s="1013"/>
      <c r="J179" s="1014"/>
      <c r="L179" s="1002"/>
      <c r="M179" s="1002"/>
      <c r="N179" s="992"/>
      <c r="O179" s="992"/>
      <c r="R179" s="1003"/>
      <c r="AA179" s="1015"/>
      <c r="AB179" s="1015"/>
      <c r="AC179" s="1015"/>
      <c r="AD179" s="1015"/>
      <c r="AE179" s="1015"/>
      <c r="AF179" s="1015"/>
      <c r="AG179" s="1015"/>
      <c r="AH179" s="1015"/>
      <c r="AI179" s="1015"/>
      <c r="AJ179" s="1015"/>
      <c r="AK179" s="1015"/>
      <c r="AL179" s="1015"/>
      <c r="AM179" s="1015"/>
      <c r="AN179" s="1015"/>
      <c r="AO179" s="1015"/>
      <c r="AP179" s="1015"/>
      <c r="AQ179" s="1015"/>
      <c r="AR179" s="1015"/>
      <c r="AS179" s="1015"/>
      <c r="BF179" s="810"/>
    </row>
    <row r="180" spans="2:58" s="804" customFormat="1" x14ac:dyDescent="0.2">
      <c r="B180" s="805"/>
      <c r="C180" s="806"/>
      <c r="G180" s="807"/>
      <c r="H180" s="1012"/>
      <c r="I180" s="1013"/>
      <c r="J180" s="1014"/>
      <c r="L180" s="1002"/>
      <c r="M180" s="1002"/>
      <c r="N180" s="992"/>
      <c r="O180" s="992"/>
      <c r="R180" s="1003"/>
      <c r="AA180" s="1015"/>
      <c r="AB180" s="1015"/>
      <c r="AC180" s="1015"/>
      <c r="AD180" s="1015"/>
      <c r="AE180" s="1015"/>
      <c r="AF180" s="1015"/>
      <c r="AG180" s="1015"/>
      <c r="AH180" s="1015"/>
      <c r="AI180" s="1015"/>
      <c r="AJ180" s="1015"/>
      <c r="AK180" s="1015"/>
      <c r="AL180" s="1015"/>
      <c r="AM180" s="1015"/>
      <c r="AN180" s="1015"/>
      <c r="AO180" s="1015"/>
      <c r="AP180" s="1015"/>
      <c r="AQ180" s="1015"/>
      <c r="AR180" s="1015"/>
      <c r="AS180" s="1015"/>
      <c r="BF180" s="810"/>
    </row>
    <row r="181" spans="2:58" s="804" customFormat="1" x14ac:dyDescent="0.2">
      <c r="B181" s="805"/>
      <c r="C181" s="806"/>
      <c r="G181" s="807"/>
      <c r="H181" s="1012"/>
      <c r="I181" s="1013"/>
      <c r="J181" s="1014"/>
      <c r="L181" s="1002"/>
      <c r="M181" s="1002"/>
      <c r="N181" s="992"/>
      <c r="O181" s="992"/>
      <c r="R181" s="1003"/>
      <c r="AA181" s="1015"/>
      <c r="AB181" s="1015"/>
      <c r="AC181" s="1015"/>
      <c r="AD181" s="1015"/>
      <c r="AE181" s="1015"/>
      <c r="AF181" s="1015"/>
      <c r="AG181" s="1015"/>
      <c r="AH181" s="1015"/>
      <c r="AI181" s="1015"/>
      <c r="AJ181" s="1015"/>
      <c r="AK181" s="1015"/>
      <c r="AL181" s="1015"/>
      <c r="AM181" s="1015"/>
      <c r="AN181" s="1015"/>
      <c r="AO181" s="1015"/>
      <c r="AP181" s="1015"/>
      <c r="AQ181" s="1015"/>
      <c r="AR181" s="1015"/>
      <c r="AS181" s="1015"/>
      <c r="BF181" s="810"/>
    </row>
    <row r="182" spans="2:58" s="804" customFormat="1" x14ac:dyDescent="0.2">
      <c r="B182" s="805"/>
      <c r="C182" s="806"/>
      <c r="G182" s="807"/>
      <c r="H182" s="1012"/>
      <c r="I182" s="1013"/>
      <c r="J182" s="1014"/>
      <c r="L182" s="1002"/>
      <c r="M182" s="1002"/>
      <c r="N182" s="992"/>
      <c r="O182" s="992"/>
      <c r="R182" s="1003"/>
      <c r="AA182" s="1015"/>
      <c r="AB182" s="1015"/>
      <c r="AC182" s="1015"/>
      <c r="AD182" s="1015"/>
      <c r="AE182" s="1015"/>
      <c r="AF182" s="1015"/>
      <c r="AG182" s="1015"/>
      <c r="AH182" s="1015"/>
      <c r="AI182" s="1015"/>
      <c r="AJ182" s="1015"/>
      <c r="AK182" s="1015"/>
      <c r="AL182" s="1015"/>
      <c r="AM182" s="1015"/>
      <c r="AN182" s="1015"/>
      <c r="AO182" s="1015"/>
      <c r="AP182" s="1015"/>
      <c r="AQ182" s="1015"/>
      <c r="AR182" s="1015"/>
      <c r="AS182" s="1015"/>
      <c r="BF182" s="810"/>
    </row>
    <row r="183" spans="2:58" s="804" customFormat="1" x14ac:dyDescent="0.2">
      <c r="B183" s="805"/>
      <c r="C183" s="806"/>
      <c r="G183" s="807"/>
      <c r="H183" s="1012"/>
      <c r="I183" s="1013"/>
      <c r="J183" s="1014"/>
      <c r="L183" s="1002"/>
      <c r="M183" s="1002"/>
      <c r="N183" s="992"/>
      <c r="O183" s="992"/>
      <c r="R183" s="1003"/>
      <c r="AA183" s="1015"/>
      <c r="AB183" s="1015"/>
      <c r="AC183" s="1015"/>
      <c r="AD183" s="1015"/>
      <c r="AE183" s="1015"/>
      <c r="AF183" s="1015"/>
      <c r="AG183" s="1015"/>
      <c r="AH183" s="1015"/>
      <c r="AI183" s="1015"/>
      <c r="AJ183" s="1015"/>
      <c r="AK183" s="1015"/>
      <c r="AL183" s="1015"/>
      <c r="AM183" s="1015"/>
      <c r="AN183" s="1015"/>
      <c r="AO183" s="1015"/>
      <c r="AP183" s="1015"/>
      <c r="AQ183" s="1015"/>
      <c r="AR183" s="1015"/>
      <c r="AS183" s="1015"/>
      <c r="BF183" s="810"/>
    </row>
    <row r="184" spans="2:58" s="804" customFormat="1" x14ac:dyDescent="0.2">
      <c r="B184" s="805"/>
      <c r="C184" s="806"/>
      <c r="G184" s="807"/>
      <c r="H184" s="1012"/>
      <c r="I184" s="1013"/>
      <c r="J184" s="1014"/>
      <c r="L184" s="1002"/>
      <c r="M184" s="1002"/>
      <c r="N184" s="992"/>
      <c r="O184" s="992"/>
      <c r="R184" s="1003"/>
      <c r="AA184" s="1015"/>
      <c r="AB184" s="1015"/>
      <c r="AC184" s="1015"/>
      <c r="AD184" s="1015"/>
      <c r="AE184" s="1015"/>
      <c r="AF184" s="1015"/>
      <c r="AG184" s="1015"/>
      <c r="AH184" s="1015"/>
      <c r="AI184" s="1015"/>
      <c r="AJ184" s="1015"/>
      <c r="AK184" s="1015"/>
      <c r="AL184" s="1015"/>
      <c r="AM184" s="1015"/>
      <c r="AN184" s="1015"/>
      <c r="AO184" s="1015"/>
      <c r="AP184" s="1015"/>
      <c r="AQ184" s="1015"/>
      <c r="AR184" s="1015"/>
      <c r="AS184" s="1015"/>
      <c r="BF184" s="810"/>
    </row>
    <row r="185" spans="2:58" s="804" customFormat="1" x14ac:dyDescent="0.2">
      <c r="B185" s="805"/>
      <c r="C185" s="806"/>
      <c r="G185" s="807"/>
      <c r="H185" s="1012"/>
      <c r="I185" s="1013"/>
      <c r="J185" s="1014"/>
      <c r="L185" s="1002"/>
      <c r="M185" s="1002"/>
      <c r="N185" s="992"/>
      <c r="O185" s="992"/>
      <c r="R185" s="1003"/>
      <c r="AA185" s="1015"/>
      <c r="AB185" s="1015"/>
      <c r="AC185" s="1015"/>
      <c r="AD185" s="1015"/>
      <c r="AE185" s="1015"/>
      <c r="AF185" s="1015"/>
      <c r="AG185" s="1015"/>
      <c r="AH185" s="1015"/>
      <c r="AI185" s="1015"/>
      <c r="AJ185" s="1015"/>
      <c r="AK185" s="1015"/>
      <c r="AL185" s="1015"/>
      <c r="AM185" s="1015"/>
      <c r="AN185" s="1015"/>
      <c r="AO185" s="1015"/>
      <c r="AP185" s="1015"/>
      <c r="AQ185" s="1015"/>
      <c r="AR185" s="1015"/>
      <c r="AS185" s="1015"/>
      <c r="BF185" s="810"/>
    </row>
    <row r="186" spans="2:58" s="804" customFormat="1" x14ac:dyDescent="0.2">
      <c r="B186" s="805"/>
      <c r="C186" s="806"/>
      <c r="G186" s="807"/>
      <c r="H186" s="1012"/>
      <c r="I186" s="1013"/>
      <c r="J186" s="1014"/>
      <c r="L186" s="1002"/>
      <c r="M186" s="1002"/>
      <c r="N186" s="992"/>
      <c r="O186" s="992"/>
      <c r="R186" s="1003"/>
      <c r="AA186" s="1015"/>
      <c r="AB186" s="1015"/>
      <c r="AC186" s="1015"/>
      <c r="AD186" s="1015"/>
      <c r="AE186" s="1015"/>
      <c r="AF186" s="1015"/>
      <c r="AG186" s="1015"/>
      <c r="AH186" s="1015"/>
      <c r="AI186" s="1015"/>
      <c r="AJ186" s="1015"/>
      <c r="AK186" s="1015"/>
      <c r="AL186" s="1015"/>
      <c r="AM186" s="1015"/>
      <c r="AN186" s="1015"/>
      <c r="AO186" s="1015"/>
      <c r="AP186" s="1015"/>
      <c r="AQ186" s="1015"/>
      <c r="AR186" s="1015"/>
      <c r="AS186" s="1015"/>
      <c r="BF186" s="810"/>
    </row>
    <row r="187" spans="2:58" s="804" customFormat="1" x14ac:dyDescent="0.2">
      <c r="B187" s="805"/>
      <c r="C187" s="806"/>
      <c r="G187" s="807"/>
      <c r="H187" s="1012"/>
      <c r="I187" s="1013"/>
      <c r="J187" s="1014"/>
      <c r="L187" s="1002"/>
      <c r="M187" s="1002"/>
      <c r="N187" s="992"/>
      <c r="O187" s="992"/>
      <c r="R187" s="1003"/>
      <c r="AA187" s="1015"/>
      <c r="AB187" s="1015"/>
      <c r="AC187" s="1015"/>
      <c r="AD187" s="1015"/>
      <c r="AE187" s="1015"/>
      <c r="AF187" s="1015"/>
      <c r="AG187" s="1015"/>
      <c r="AH187" s="1015"/>
      <c r="AI187" s="1015"/>
      <c r="AJ187" s="1015"/>
      <c r="AK187" s="1015"/>
      <c r="AL187" s="1015"/>
      <c r="AM187" s="1015"/>
      <c r="AN187" s="1015"/>
      <c r="AO187" s="1015"/>
      <c r="AP187" s="1015"/>
      <c r="AQ187" s="1015"/>
      <c r="AR187" s="1015"/>
      <c r="AS187" s="1015"/>
      <c r="BF187" s="810"/>
    </row>
    <row r="188" spans="2:58" s="804" customFormat="1" x14ac:dyDescent="0.2">
      <c r="B188" s="805"/>
      <c r="C188" s="806"/>
      <c r="G188" s="807"/>
      <c r="H188" s="1012"/>
      <c r="I188" s="1013"/>
      <c r="J188" s="1014"/>
      <c r="L188" s="1002"/>
      <c r="M188" s="1002"/>
      <c r="N188" s="992"/>
      <c r="O188" s="992"/>
      <c r="R188" s="1003"/>
      <c r="AA188" s="1015"/>
      <c r="AB188" s="1015"/>
      <c r="AC188" s="1015"/>
      <c r="AD188" s="1015"/>
      <c r="AE188" s="1015"/>
      <c r="AF188" s="1015"/>
      <c r="AG188" s="1015"/>
      <c r="AH188" s="1015"/>
      <c r="AI188" s="1015"/>
      <c r="AJ188" s="1015"/>
      <c r="AK188" s="1015"/>
      <c r="AL188" s="1015"/>
      <c r="AM188" s="1015"/>
      <c r="AN188" s="1015"/>
      <c r="AO188" s="1015"/>
      <c r="AP188" s="1015"/>
      <c r="AQ188" s="1015"/>
      <c r="AR188" s="1015"/>
      <c r="AS188" s="1015"/>
      <c r="BF188" s="810"/>
    </row>
    <row r="189" spans="2:58" s="804" customFormat="1" x14ac:dyDescent="0.2">
      <c r="B189" s="805"/>
      <c r="C189" s="806"/>
      <c r="G189" s="807"/>
      <c r="H189" s="1012"/>
      <c r="I189" s="1013"/>
      <c r="J189" s="1014"/>
      <c r="L189" s="1002"/>
      <c r="M189" s="1002"/>
      <c r="N189" s="992"/>
      <c r="O189" s="992"/>
      <c r="R189" s="1003"/>
      <c r="AA189" s="1015"/>
      <c r="AB189" s="1015"/>
      <c r="AC189" s="1015"/>
      <c r="AD189" s="1015"/>
      <c r="AE189" s="1015"/>
      <c r="AF189" s="1015"/>
      <c r="AG189" s="1015"/>
      <c r="AH189" s="1015"/>
      <c r="AI189" s="1015"/>
      <c r="AJ189" s="1015"/>
      <c r="AK189" s="1015"/>
      <c r="AL189" s="1015"/>
      <c r="AM189" s="1015"/>
      <c r="AN189" s="1015"/>
      <c r="AO189" s="1015"/>
      <c r="AP189" s="1015"/>
      <c r="AQ189" s="1015"/>
      <c r="AR189" s="1015"/>
      <c r="AS189" s="1015"/>
      <c r="BF189" s="810"/>
    </row>
    <row r="190" spans="2:58" s="804" customFormat="1" x14ac:dyDescent="0.2">
      <c r="B190" s="805"/>
      <c r="C190" s="806"/>
      <c r="G190" s="807"/>
      <c r="H190" s="1012"/>
      <c r="I190" s="1013"/>
      <c r="J190" s="1014"/>
      <c r="L190" s="1002"/>
      <c r="M190" s="1002"/>
      <c r="N190" s="992"/>
      <c r="O190" s="992"/>
      <c r="R190" s="1003"/>
      <c r="AA190" s="1015"/>
      <c r="AB190" s="1015"/>
      <c r="AC190" s="1015"/>
      <c r="AD190" s="1015"/>
      <c r="AE190" s="1015"/>
      <c r="AF190" s="1015"/>
      <c r="AG190" s="1015"/>
      <c r="AH190" s="1015"/>
      <c r="AI190" s="1015"/>
      <c r="AJ190" s="1015"/>
      <c r="AK190" s="1015"/>
      <c r="AL190" s="1015"/>
      <c r="AM190" s="1015"/>
      <c r="AN190" s="1015"/>
      <c r="AO190" s="1015"/>
      <c r="AP190" s="1015"/>
      <c r="AQ190" s="1015"/>
      <c r="AR190" s="1015"/>
      <c r="AS190" s="1015"/>
      <c r="BF190" s="810"/>
    </row>
    <row r="191" spans="2:58" s="804" customFormat="1" x14ac:dyDescent="0.2">
      <c r="B191" s="805"/>
      <c r="C191" s="806"/>
      <c r="G191" s="807"/>
      <c r="H191" s="1012"/>
      <c r="I191" s="1013"/>
      <c r="J191" s="1014"/>
      <c r="L191" s="1002"/>
      <c r="M191" s="1002"/>
      <c r="N191" s="992"/>
      <c r="O191" s="992"/>
      <c r="R191" s="1003"/>
      <c r="AA191" s="1015"/>
      <c r="AB191" s="1015"/>
      <c r="AC191" s="1015"/>
      <c r="AD191" s="1015"/>
      <c r="AE191" s="1015"/>
      <c r="AF191" s="1015"/>
      <c r="AG191" s="1015"/>
      <c r="AH191" s="1015"/>
      <c r="AI191" s="1015"/>
      <c r="AJ191" s="1015"/>
      <c r="AK191" s="1015"/>
      <c r="AL191" s="1015"/>
      <c r="AM191" s="1015"/>
      <c r="AN191" s="1015"/>
      <c r="AO191" s="1015"/>
      <c r="AP191" s="1015"/>
      <c r="AQ191" s="1015"/>
      <c r="AR191" s="1015"/>
      <c r="AS191" s="1015"/>
      <c r="BF191" s="810"/>
    </row>
    <row r="192" spans="2:58" s="804" customFormat="1" x14ac:dyDescent="0.2">
      <c r="B192" s="805"/>
      <c r="C192" s="806"/>
      <c r="G192" s="807"/>
      <c r="H192" s="1012"/>
      <c r="I192" s="1013"/>
      <c r="J192" s="1014"/>
      <c r="L192" s="1002"/>
      <c r="M192" s="1002"/>
      <c r="N192" s="992"/>
      <c r="O192" s="992"/>
      <c r="R192" s="1003"/>
      <c r="AA192" s="1015"/>
      <c r="AB192" s="1015"/>
      <c r="AC192" s="1015"/>
      <c r="AD192" s="1015"/>
      <c r="AE192" s="1015"/>
      <c r="AF192" s="1015"/>
      <c r="AG192" s="1015"/>
      <c r="AH192" s="1015"/>
      <c r="AI192" s="1015"/>
      <c r="AJ192" s="1015"/>
      <c r="AK192" s="1015"/>
      <c r="AL192" s="1015"/>
      <c r="AM192" s="1015"/>
      <c r="AN192" s="1015"/>
      <c r="AO192" s="1015"/>
      <c r="AP192" s="1015"/>
      <c r="AQ192" s="1015"/>
      <c r="AR192" s="1015"/>
      <c r="AS192" s="1015"/>
      <c r="BF192" s="810"/>
    </row>
    <row r="193" spans="2:58" s="804" customFormat="1" x14ac:dyDescent="0.2">
      <c r="B193" s="805"/>
      <c r="C193" s="806"/>
      <c r="G193" s="807"/>
      <c r="H193" s="1012"/>
      <c r="I193" s="1013"/>
      <c r="J193" s="1014"/>
      <c r="L193" s="1002"/>
      <c r="M193" s="1002"/>
      <c r="N193" s="992"/>
      <c r="O193" s="992"/>
      <c r="R193" s="1003"/>
      <c r="AA193" s="1015"/>
      <c r="AB193" s="1015"/>
      <c r="AC193" s="1015"/>
      <c r="AD193" s="1015"/>
      <c r="AE193" s="1015"/>
      <c r="AF193" s="1015"/>
      <c r="AG193" s="1015"/>
      <c r="AH193" s="1015"/>
      <c r="AI193" s="1015"/>
      <c r="AJ193" s="1015"/>
      <c r="AK193" s="1015"/>
      <c r="AL193" s="1015"/>
      <c r="AM193" s="1015"/>
      <c r="AN193" s="1015"/>
      <c r="AO193" s="1015"/>
      <c r="AP193" s="1015"/>
      <c r="AQ193" s="1015"/>
      <c r="AR193" s="1015"/>
      <c r="AS193" s="1015"/>
      <c r="BF193" s="810"/>
    </row>
    <row r="194" spans="2:58" s="804" customFormat="1" x14ac:dyDescent="0.2">
      <c r="B194" s="805"/>
      <c r="C194" s="806"/>
      <c r="G194" s="807"/>
      <c r="H194" s="1012"/>
      <c r="I194" s="1013"/>
      <c r="J194" s="1014"/>
      <c r="L194" s="1002"/>
      <c r="M194" s="1002"/>
      <c r="N194" s="992"/>
      <c r="O194" s="992"/>
      <c r="R194" s="1003"/>
      <c r="AA194" s="1015"/>
      <c r="AB194" s="1015"/>
      <c r="AC194" s="1015"/>
      <c r="AD194" s="1015"/>
      <c r="AE194" s="1015"/>
      <c r="AF194" s="1015"/>
      <c r="AG194" s="1015"/>
      <c r="AH194" s="1015"/>
      <c r="AI194" s="1015"/>
      <c r="AJ194" s="1015"/>
      <c r="AK194" s="1015"/>
      <c r="AL194" s="1015"/>
      <c r="AM194" s="1015"/>
      <c r="AN194" s="1015"/>
      <c r="AO194" s="1015"/>
      <c r="AP194" s="1015"/>
      <c r="AQ194" s="1015"/>
      <c r="AR194" s="1015"/>
      <c r="AS194" s="1015"/>
      <c r="BF194" s="810"/>
    </row>
    <row r="195" spans="2:58" s="804" customFormat="1" x14ac:dyDescent="0.2">
      <c r="B195" s="805"/>
      <c r="C195" s="806"/>
      <c r="G195" s="807"/>
      <c r="H195" s="1012"/>
      <c r="I195" s="1013"/>
      <c r="J195" s="1014"/>
      <c r="L195" s="1002"/>
      <c r="M195" s="1002"/>
      <c r="N195" s="992"/>
      <c r="O195" s="992"/>
      <c r="R195" s="1003"/>
      <c r="AA195" s="1015"/>
      <c r="AB195" s="1015"/>
      <c r="AC195" s="1015"/>
      <c r="AD195" s="1015"/>
      <c r="AE195" s="1015"/>
      <c r="AF195" s="1015"/>
      <c r="AG195" s="1015"/>
      <c r="AH195" s="1015"/>
      <c r="AI195" s="1015"/>
      <c r="AJ195" s="1015"/>
      <c r="AK195" s="1015"/>
      <c r="AL195" s="1015"/>
      <c r="AM195" s="1015"/>
      <c r="AN195" s="1015"/>
      <c r="AO195" s="1015"/>
      <c r="AP195" s="1015"/>
      <c r="AQ195" s="1015"/>
      <c r="AR195" s="1015"/>
      <c r="AS195" s="1015"/>
      <c r="BF195" s="810"/>
    </row>
    <row r="196" spans="2:58" s="804" customFormat="1" x14ac:dyDescent="0.2">
      <c r="B196" s="805"/>
      <c r="C196" s="806"/>
      <c r="G196" s="807"/>
      <c r="H196" s="1012"/>
      <c r="I196" s="1013"/>
      <c r="J196" s="1014"/>
      <c r="L196" s="1002"/>
      <c r="M196" s="1002"/>
      <c r="N196" s="992"/>
      <c r="O196" s="992"/>
      <c r="R196" s="1003"/>
      <c r="AA196" s="1015"/>
      <c r="AB196" s="1015"/>
      <c r="AC196" s="1015"/>
      <c r="AD196" s="1015"/>
      <c r="AE196" s="1015"/>
      <c r="AF196" s="1015"/>
      <c r="AG196" s="1015"/>
      <c r="AH196" s="1015"/>
      <c r="AI196" s="1015"/>
      <c r="AJ196" s="1015"/>
      <c r="AK196" s="1015"/>
      <c r="AL196" s="1015"/>
      <c r="AM196" s="1015"/>
      <c r="AN196" s="1015"/>
      <c r="AO196" s="1015"/>
      <c r="AP196" s="1015"/>
      <c r="AQ196" s="1015"/>
      <c r="AR196" s="1015"/>
      <c r="AS196" s="1015"/>
      <c r="BF196" s="810"/>
    </row>
    <row r="197" spans="2:58" s="804" customFormat="1" x14ac:dyDescent="0.2">
      <c r="B197" s="805"/>
      <c r="C197" s="806"/>
      <c r="G197" s="807"/>
      <c r="H197" s="1012"/>
      <c r="I197" s="1013"/>
      <c r="J197" s="1014"/>
      <c r="L197" s="1002"/>
      <c r="M197" s="1002"/>
      <c r="N197" s="992"/>
      <c r="O197" s="992"/>
      <c r="R197" s="1003"/>
      <c r="AA197" s="1015"/>
      <c r="AB197" s="1015"/>
      <c r="AC197" s="1015"/>
      <c r="AD197" s="1015"/>
      <c r="AE197" s="1015"/>
      <c r="AF197" s="1015"/>
      <c r="AG197" s="1015"/>
      <c r="AH197" s="1015"/>
      <c r="AI197" s="1015"/>
      <c r="AJ197" s="1015"/>
      <c r="AK197" s="1015"/>
      <c r="AL197" s="1015"/>
      <c r="AM197" s="1015"/>
      <c r="AN197" s="1015"/>
      <c r="AO197" s="1015"/>
      <c r="AP197" s="1015"/>
      <c r="AQ197" s="1015"/>
      <c r="AR197" s="1015"/>
      <c r="AS197" s="1015"/>
      <c r="BF197" s="810"/>
    </row>
    <row r="198" spans="2:58" s="804" customFormat="1" x14ac:dyDescent="0.2">
      <c r="B198" s="805"/>
      <c r="C198" s="806"/>
      <c r="G198" s="807"/>
      <c r="H198" s="1012"/>
      <c r="I198" s="1013"/>
      <c r="J198" s="1014"/>
      <c r="L198" s="1002"/>
      <c r="M198" s="1002"/>
      <c r="N198" s="992"/>
      <c r="O198" s="992"/>
      <c r="R198" s="1003"/>
      <c r="AA198" s="1015"/>
      <c r="AB198" s="1015"/>
      <c r="AC198" s="1015"/>
      <c r="AD198" s="1015"/>
      <c r="AE198" s="1015"/>
      <c r="AF198" s="1015"/>
      <c r="AG198" s="1015"/>
      <c r="AH198" s="1015"/>
      <c r="AI198" s="1015"/>
      <c r="AJ198" s="1015"/>
      <c r="AK198" s="1015"/>
      <c r="AL198" s="1015"/>
      <c r="AM198" s="1015"/>
      <c r="AN198" s="1015"/>
      <c r="AO198" s="1015"/>
      <c r="AP198" s="1015"/>
      <c r="AQ198" s="1015"/>
      <c r="AR198" s="1015"/>
      <c r="AS198" s="1015"/>
      <c r="BF198" s="810"/>
    </row>
    <row r="199" spans="2:58" s="804" customFormat="1" x14ac:dyDescent="0.2">
      <c r="B199" s="805"/>
      <c r="C199" s="806"/>
      <c r="G199" s="807"/>
      <c r="H199" s="1012"/>
      <c r="I199" s="1013"/>
      <c r="J199" s="1014"/>
      <c r="L199" s="1002"/>
      <c r="M199" s="1002"/>
      <c r="N199" s="992"/>
      <c r="O199" s="992"/>
      <c r="R199" s="1003"/>
      <c r="AA199" s="1015"/>
      <c r="AB199" s="1015"/>
      <c r="AC199" s="1015"/>
      <c r="AD199" s="1015"/>
      <c r="AE199" s="1015"/>
      <c r="AF199" s="1015"/>
      <c r="AG199" s="1015"/>
      <c r="AH199" s="1015"/>
      <c r="AI199" s="1015"/>
      <c r="AJ199" s="1015"/>
      <c r="AK199" s="1015"/>
      <c r="AL199" s="1015"/>
      <c r="AM199" s="1015"/>
      <c r="AN199" s="1015"/>
      <c r="AO199" s="1015"/>
      <c r="AP199" s="1015"/>
      <c r="AQ199" s="1015"/>
      <c r="AR199" s="1015"/>
      <c r="AS199" s="1015"/>
      <c r="BF199" s="810"/>
    </row>
    <row r="200" spans="2:58" s="804" customFormat="1" x14ac:dyDescent="0.2">
      <c r="B200" s="805"/>
      <c r="C200" s="806"/>
      <c r="G200" s="807"/>
      <c r="H200" s="1012"/>
      <c r="I200" s="1013"/>
      <c r="J200" s="1014"/>
      <c r="L200" s="1002"/>
      <c r="M200" s="1002"/>
      <c r="N200" s="992"/>
      <c r="O200" s="992"/>
      <c r="R200" s="1003"/>
      <c r="AA200" s="1015"/>
      <c r="AB200" s="1015"/>
      <c r="AC200" s="1015"/>
      <c r="AD200" s="1015"/>
      <c r="AE200" s="1015"/>
      <c r="AF200" s="1015"/>
      <c r="AG200" s="1015"/>
      <c r="AH200" s="1015"/>
      <c r="AI200" s="1015"/>
      <c r="AJ200" s="1015"/>
      <c r="AK200" s="1015"/>
      <c r="AL200" s="1015"/>
      <c r="AM200" s="1015"/>
      <c r="AN200" s="1015"/>
      <c r="AO200" s="1015"/>
      <c r="AP200" s="1015"/>
      <c r="AQ200" s="1015"/>
      <c r="AR200" s="1015"/>
      <c r="AS200" s="1015"/>
      <c r="BF200" s="810"/>
    </row>
    <row r="201" spans="2:58" s="804" customFormat="1" x14ac:dyDescent="0.2">
      <c r="B201" s="805"/>
      <c r="C201" s="806"/>
      <c r="G201" s="807"/>
      <c r="H201" s="1012"/>
      <c r="I201" s="1013"/>
      <c r="J201" s="1014"/>
      <c r="L201" s="1002"/>
      <c r="M201" s="1002"/>
      <c r="N201" s="992"/>
      <c r="O201" s="992"/>
      <c r="R201" s="1003"/>
      <c r="AA201" s="1015"/>
      <c r="AB201" s="1015"/>
      <c r="AC201" s="1015"/>
      <c r="AD201" s="1015"/>
      <c r="AE201" s="1015"/>
      <c r="AF201" s="1015"/>
      <c r="AG201" s="1015"/>
      <c r="AH201" s="1015"/>
      <c r="AI201" s="1015"/>
      <c r="AJ201" s="1015"/>
      <c r="AK201" s="1015"/>
      <c r="AL201" s="1015"/>
      <c r="AM201" s="1015"/>
      <c r="AN201" s="1015"/>
      <c r="AO201" s="1015"/>
      <c r="AP201" s="1015"/>
      <c r="AQ201" s="1015"/>
      <c r="AR201" s="1015"/>
      <c r="AS201" s="1015"/>
      <c r="BF201" s="810"/>
    </row>
    <row r="202" spans="2:58" s="804" customFormat="1" x14ac:dyDescent="0.2">
      <c r="B202" s="805"/>
      <c r="C202" s="806"/>
      <c r="G202" s="807"/>
      <c r="H202" s="1012"/>
      <c r="I202" s="1013"/>
      <c r="J202" s="1014"/>
      <c r="L202" s="1002"/>
      <c r="M202" s="1002"/>
      <c r="N202" s="992"/>
      <c r="O202" s="992"/>
      <c r="R202" s="1003"/>
      <c r="AA202" s="1015"/>
      <c r="AB202" s="1015"/>
      <c r="AC202" s="1015"/>
      <c r="AD202" s="1015"/>
      <c r="AE202" s="1015"/>
      <c r="AF202" s="1015"/>
      <c r="AG202" s="1015"/>
      <c r="AH202" s="1015"/>
      <c r="AI202" s="1015"/>
      <c r="AJ202" s="1015"/>
      <c r="AK202" s="1015"/>
      <c r="AL202" s="1015"/>
      <c r="AM202" s="1015"/>
      <c r="AN202" s="1015"/>
      <c r="AO202" s="1015"/>
      <c r="AP202" s="1015"/>
      <c r="AQ202" s="1015"/>
      <c r="AR202" s="1015"/>
      <c r="AS202" s="1015"/>
      <c r="BF202" s="810"/>
    </row>
    <row r="203" spans="2:58" s="804" customFormat="1" x14ac:dyDescent="0.2">
      <c r="B203" s="805"/>
      <c r="C203" s="806"/>
      <c r="G203" s="807"/>
      <c r="H203" s="1012"/>
      <c r="I203" s="1013"/>
      <c r="J203" s="1014"/>
      <c r="L203" s="1002"/>
      <c r="M203" s="1002"/>
      <c r="N203" s="992"/>
      <c r="O203" s="992"/>
      <c r="R203" s="1003"/>
      <c r="AA203" s="1015"/>
      <c r="AB203" s="1015"/>
      <c r="AC203" s="1015"/>
      <c r="AD203" s="1015"/>
      <c r="AE203" s="1015"/>
      <c r="AF203" s="1015"/>
      <c r="AG203" s="1015"/>
      <c r="AH203" s="1015"/>
      <c r="AI203" s="1015"/>
      <c r="AJ203" s="1015"/>
      <c r="AK203" s="1015"/>
      <c r="AL203" s="1015"/>
      <c r="AM203" s="1015"/>
      <c r="AN203" s="1015"/>
      <c r="AO203" s="1015"/>
      <c r="AP203" s="1015"/>
      <c r="AQ203" s="1015"/>
      <c r="AR203" s="1015"/>
      <c r="AS203" s="1015"/>
      <c r="BF203" s="810"/>
    </row>
    <row r="204" spans="2:58" s="804" customFormat="1" x14ac:dyDescent="0.2">
      <c r="B204" s="805"/>
      <c r="C204" s="806"/>
      <c r="G204" s="807"/>
      <c r="H204" s="1012"/>
      <c r="I204" s="1013"/>
      <c r="J204" s="1014"/>
      <c r="L204" s="1002"/>
      <c r="M204" s="1002"/>
      <c r="N204" s="992"/>
      <c r="O204" s="992"/>
      <c r="R204" s="1003"/>
      <c r="AA204" s="1015"/>
      <c r="AB204" s="1015"/>
      <c r="AC204" s="1015"/>
      <c r="AD204" s="1015"/>
      <c r="AE204" s="1015"/>
      <c r="AF204" s="1015"/>
      <c r="AG204" s="1015"/>
      <c r="AH204" s="1015"/>
      <c r="AI204" s="1015"/>
      <c r="AJ204" s="1015"/>
      <c r="AK204" s="1015"/>
      <c r="AL204" s="1015"/>
      <c r="AM204" s="1015"/>
      <c r="AN204" s="1015"/>
      <c r="AO204" s="1015"/>
      <c r="AP204" s="1015"/>
      <c r="AQ204" s="1015"/>
      <c r="AR204" s="1015"/>
      <c r="AS204" s="1015"/>
      <c r="BF204" s="810"/>
    </row>
    <row r="205" spans="2:58" s="804" customFormat="1" x14ac:dyDescent="0.2">
      <c r="B205" s="805"/>
      <c r="C205" s="806"/>
      <c r="G205" s="807"/>
      <c r="H205" s="1012"/>
      <c r="I205" s="1013"/>
      <c r="J205" s="1014"/>
      <c r="L205" s="1002"/>
      <c r="M205" s="1002"/>
      <c r="N205" s="992"/>
      <c r="O205" s="992"/>
      <c r="R205" s="1003"/>
      <c r="AA205" s="1015"/>
      <c r="AB205" s="1015"/>
      <c r="AC205" s="1015"/>
      <c r="AD205" s="1015"/>
      <c r="AE205" s="1015"/>
      <c r="AF205" s="1015"/>
      <c r="AG205" s="1015"/>
      <c r="AH205" s="1015"/>
      <c r="AI205" s="1015"/>
      <c r="AJ205" s="1015"/>
      <c r="AK205" s="1015"/>
      <c r="AL205" s="1015"/>
      <c r="AM205" s="1015"/>
      <c r="AN205" s="1015"/>
      <c r="AO205" s="1015"/>
      <c r="AP205" s="1015"/>
      <c r="AQ205" s="1015"/>
      <c r="AR205" s="1015"/>
      <c r="AS205" s="1015"/>
      <c r="BF205" s="810"/>
    </row>
    <row r="206" spans="2:58" s="804" customFormat="1" x14ac:dyDescent="0.2">
      <c r="B206" s="805"/>
      <c r="C206" s="806"/>
      <c r="G206" s="807"/>
      <c r="H206" s="1012"/>
      <c r="I206" s="1013"/>
      <c r="J206" s="1014"/>
      <c r="L206" s="1002"/>
      <c r="M206" s="1002"/>
      <c r="N206" s="992"/>
      <c r="O206" s="992"/>
      <c r="R206" s="1003"/>
      <c r="AA206" s="1015"/>
      <c r="AB206" s="1015"/>
      <c r="AC206" s="1015"/>
      <c r="AD206" s="1015"/>
      <c r="AE206" s="1015"/>
      <c r="AF206" s="1015"/>
      <c r="AG206" s="1015"/>
      <c r="AH206" s="1015"/>
      <c r="AI206" s="1015"/>
      <c r="AJ206" s="1015"/>
      <c r="AK206" s="1015"/>
      <c r="AL206" s="1015"/>
      <c r="AM206" s="1015"/>
      <c r="AN206" s="1015"/>
      <c r="AO206" s="1015"/>
      <c r="AP206" s="1015"/>
      <c r="AQ206" s="1015"/>
      <c r="AR206" s="1015"/>
      <c r="AS206" s="1015"/>
      <c r="BF206" s="810"/>
    </row>
    <row r="207" spans="2:58" s="804" customFormat="1" x14ac:dyDescent="0.2">
      <c r="B207" s="805"/>
      <c r="C207" s="806"/>
      <c r="G207" s="807"/>
      <c r="H207" s="1012"/>
      <c r="I207" s="1013"/>
      <c r="J207" s="1014"/>
      <c r="L207" s="1002"/>
      <c r="M207" s="1002"/>
      <c r="N207" s="992"/>
      <c r="O207" s="992"/>
      <c r="R207" s="1003"/>
      <c r="S207" s="810"/>
      <c r="AA207" s="1015"/>
      <c r="AB207" s="1015"/>
      <c r="AC207" s="1015"/>
      <c r="AD207" s="1015"/>
      <c r="AE207" s="1015"/>
      <c r="AF207" s="1015"/>
      <c r="AG207" s="1015"/>
      <c r="AH207" s="1015"/>
      <c r="AI207" s="1015"/>
      <c r="AJ207" s="1015"/>
      <c r="AK207" s="1015"/>
      <c r="AL207" s="1015"/>
      <c r="AM207" s="1015"/>
      <c r="AN207" s="1015"/>
      <c r="AO207" s="1015"/>
      <c r="AP207" s="1015"/>
      <c r="AQ207" s="1015"/>
      <c r="AR207" s="1015"/>
      <c r="AS207" s="1015"/>
      <c r="BF207" s="810"/>
    </row>
    <row r="208" spans="2:58" s="804" customFormat="1" x14ac:dyDescent="0.2">
      <c r="B208" s="805"/>
      <c r="C208" s="806"/>
      <c r="G208" s="807"/>
      <c r="H208" s="1012"/>
      <c r="I208" s="1013"/>
      <c r="J208" s="1014"/>
      <c r="L208" s="1002"/>
      <c r="M208" s="1002"/>
      <c r="N208" s="992"/>
      <c r="O208" s="992"/>
      <c r="R208" s="1003"/>
      <c r="S208" s="810"/>
      <c r="AA208" s="1015"/>
      <c r="AB208" s="1015"/>
      <c r="AC208" s="1015"/>
      <c r="AD208" s="1015"/>
      <c r="AE208" s="1015"/>
      <c r="AF208" s="1015"/>
      <c r="AG208" s="1015"/>
      <c r="AH208" s="1015"/>
      <c r="AI208" s="1015"/>
      <c r="AJ208" s="1015"/>
      <c r="AK208" s="1015"/>
      <c r="AL208" s="1015"/>
      <c r="AM208" s="1015"/>
      <c r="AN208" s="1015"/>
      <c r="AO208" s="1015"/>
      <c r="AP208" s="1015"/>
      <c r="AQ208" s="1015"/>
      <c r="AR208" s="1015"/>
      <c r="AS208" s="1015"/>
      <c r="BF208" s="810"/>
    </row>
    <row r="209" spans="2:58" s="804" customFormat="1" x14ac:dyDescent="0.2">
      <c r="B209" s="805"/>
      <c r="C209" s="806"/>
      <c r="G209" s="807"/>
      <c r="H209" s="1012"/>
      <c r="I209" s="1013"/>
      <c r="J209" s="1014"/>
      <c r="L209" s="1002"/>
      <c r="M209" s="1002"/>
      <c r="N209" s="992"/>
      <c r="O209" s="992"/>
      <c r="R209" s="1003"/>
      <c r="S209" s="810"/>
      <c r="AA209" s="1015"/>
      <c r="AB209" s="1015"/>
      <c r="AC209" s="1015"/>
      <c r="AD209" s="1015"/>
      <c r="AE209" s="1015"/>
      <c r="AF209" s="1015"/>
      <c r="AG209" s="1015"/>
      <c r="AH209" s="1015"/>
      <c r="AI209" s="1015"/>
      <c r="AJ209" s="1015"/>
      <c r="AK209" s="1015"/>
      <c r="AL209" s="1015"/>
      <c r="AM209" s="1015"/>
      <c r="AN209" s="1015"/>
      <c r="AO209" s="1015"/>
      <c r="AP209" s="1015"/>
      <c r="AQ209" s="1015"/>
      <c r="AR209" s="1015"/>
      <c r="AS209" s="1015"/>
      <c r="BF209" s="810"/>
    </row>
    <row r="210" spans="2:58" s="804" customFormat="1" x14ac:dyDescent="0.2">
      <c r="B210" s="805"/>
      <c r="C210" s="806"/>
      <c r="G210" s="807"/>
      <c r="H210" s="1012"/>
      <c r="I210" s="1013"/>
      <c r="J210" s="1014"/>
      <c r="L210" s="1002"/>
      <c r="M210" s="1002"/>
      <c r="N210" s="992"/>
      <c r="O210" s="992"/>
      <c r="R210" s="1003"/>
      <c r="S210" s="810"/>
      <c r="AA210" s="1015"/>
      <c r="AB210" s="1015"/>
      <c r="AC210" s="1015"/>
      <c r="AD210" s="1015"/>
      <c r="AE210" s="1015"/>
      <c r="AF210" s="1015"/>
      <c r="AG210" s="1015"/>
      <c r="AH210" s="1015"/>
      <c r="AI210" s="1015"/>
      <c r="AJ210" s="1015"/>
      <c r="AK210" s="1015"/>
      <c r="AL210" s="1015"/>
      <c r="AM210" s="1015"/>
      <c r="AN210" s="1015"/>
      <c r="AO210" s="1015"/>
      <c r="AP210" s="1015"/>
      <c r="AQ210" s="1015"/>
      <c r="AR210" s="1015"/>
      <c r="AS210" s="1015"/>
      <c r="BF210" s="810"/>
    </row>
    <row r="211" spans="2:58" s="804" customFormat="1" x14ac:dyDescent="0.2">
      <c r="B211" s="805"/>
      <c r="C211" s="806"/>
      <c r="G211" s="807"/>
      <c r="H211" s="1012"/>
      <c r="I211" s="1013"/>
      <c r="J211" s="1014"/>
      <c r="L211" s="1002"/>
      <c r="M211" s="1002"/>
      <c r="N211" s="992"/>
      <c r="O211" s="992"/>
      <c r="R211" s="1003"/>
      <c r="S211" s="810"/>
      <c r="AA211" s="1015"/>
      <c r="AB211" s="1015"/>
      <c r="AC211" s="1015"/>
      <c r="AD211" s="1015"/>
      <c r="AE211" s="1015"/>
      <c r="AF211" s="1015"/>
      <c r="AG211" s="1015"/>
      <c r="AH211" s="1015"/>
      <c r="AI211" s="1015"/>
      <c r="AJ211" s="1015"/>
      <c r="AK211" s="1015"/>
      <c r="AL211" s="1015"/>
      <c r="AM211" s="1015"/>
      <c r="AN211" s="1015"/>
      <c r="AO211" s="1015"/>
      <c r="AP211" s="1015"/>
      <c r="AQ211" s="1015"/>
      <c r="AR211" s="1015"/>
      <c r="AS211" s="1015"/>
      <c r="BF211" s="810"/>
    </row>
    <row r="212" spans="2:58" s="804" customFormat="1" x14ac:dyDescent="0.2">
      <c r="B212" s="805"/>
      <c r="C212" s="806"/>
      <c r="G212" s="807"/>
      <c r="H212" s="1012"/>
      <c r="I212" s="1013"/>
      <c r="J212" s="1014"/>
      <c r="L212" s="1002"/>
      <c r="M212" s="1002"/>
      <c r="N212" s="992"/>
      <c r="O212" s="992"/>
      <c r="R212" s="1003"/>
      <c r="S212" s="810"/>
      <c r="AA212" s="1015"/>
      <c r="AB212" s="1015"/>
      <c r="AC212" s="1015"/>
      <c r="AD212" s="1015"/>
      <c r="AE212" s="1015"/>
      <c r="AF212" s="1015"/>
      <c r="AG212" s="1015"/>
      <c r="AH212" s="1015"/>
      <c r="AI212" s="1015"/>
      <c r="AJ212" s="1015"/>
      <c r="AK212" s="1015"/>
      <c r="AL212" s="1015"/>
      <c r="AM212" s="1015"/>
      <c r="AN212" s="1015"/>
      <c r="AO212" s="1015"/>
      <c r="AP212" s="1015"/>
      <c r="AQ212" s="1015"/>
      <c r="AR212" s="1015"/>
      <c r="AS212" s="1015"/>
      <c r="BF212" s="810"/>
    </row>
    <row r="213" spans="2:58" s="804" customFormat="1" x14ac:dyDescent="0.2">
      <c r="B213" s="805"/>
      <c r="C213" s="806"/>
      <c r="G213" s="807"/>
      <c r="H213" s="1012"/>
      <c r="I213" s="1013"/>
      <c r="J213" s="1014"/>
      <c r="L213" s="1002"/>
      <c r="M213" s="1002"/>
      <c r="N213" s="992"/>
      <c r="O213" s="992"/>
      <c r="R213" s="1003"/>
      <c r="S213" s="810"/>
      <c r="AA213" s="1015"/>
      <c r="AB213" s="1015"/>
      <c r="AC213" s="1015"/>
      <c r="AD213" s="1015"/>
      <c r="AE213" s="1015"/>
      <c r="AF213" s="1015"/>
      <c r="AG213" s="1015"/>
      <c r="AH213" s="1015"/>
      <c r="AI213" s="1015"/>
      <c r="AJ213" s="1015"/>
      <c r="AK213" s="1015"/>
      <c r="AL213" s="1015"/>
      <c r="AM213" s="1015"/>
      <c r="AN213" s="1015"/>
      <c r="AO213" s="1015"/>
      <c r="AP213" s="1015"/>
      <c r="AQ213" s="1015"/>
      <c r="AR213" s="1015"/>
      <c r="AS213" s="1015"/>
      <c r="BF213" s="810"/>
    </row>
    <row r="214" spans="2:58" s="804" customFormat="1" x14ac:dyDescent="0.2">
      <c r="B214" s="805"/>
      <c r="C214" s="806"/>
      <c r="G214" s="807"/>
      <c r="H214" s="1012"/>
      <c r="I214" s="1013"/>
      <c r="J214" s="1014"/>
      <c r="L214" s="1002"/>
      <c r="M214" s="1002"/>
      <c r="N214" s="992"/>
      <c r="O214" s="992"/>
      <c r="R214" s="1003"/>
      <c r="S214" s="810"/>
      <c r="AA214" s="1015"/>
      <c r="AB214" s="1015"/>
      <c r="AC214" s="1015"/>
      <c r="AD214" s="1015"/>
      <c r="AE214" s="1015"/>
      <c r="AF214" s="1015"/>
      <c r="AG214" s="1015"/>
      <c r="AH214" s="1015"/>
      <c r="AI214" s="1015"/>
      <c r="AJ214" s="1015"/>
      <c r="AK214" s="1015"/>
      <c r="AL214" s="1015"/>
      <c r="AM214" s="1015"/>
      <c r="AN214" s="1015"/>
      <c r="AO214" s="1015"/>
      <c r="AP214" s="1015"/>
      <c r="AQ214" s="1015"/>
      <c r="AR214" s="1015"/>
      <c r="AS214" s="1015"/>
      <c r="BF214" s="810"/>
    </row>
    <row r="215" spans="2:58" s="804" customFormat="1" x14ac:dyDescent="0.2">
      <c r="B215" s="805"/>
      <c r="C215" s="806"/>
      <c r="G215" s="807"/>
      <c r="H215" s="1012"/>
      <c r="I215" s="1013"/>
      <c r="J215" s="1014"/>
      <c r="L215" s="1002"/>
      <c r="M215" s="1002"/>
      <c r="N215" s="992"/>
      <c r="O215" s="992"/>
      <c r="R215" s="1003"/>
      <c r="S215" s="810"/>
      <c r="AA215" s="1015"/>
      <c r="AB215" s="1015"/>
      <c r="AC215" s="1015"/>
      <c r="AD215" s="1015"/>
      <c r="AE215" s="1015"/>
      <c r="AF215" s="1015"/>
      <c r="AG215" s="1015"/>
      <c r="AH215" s="1015"/>
      <c r="AI215" s="1015"/>
      <c r="AJ215" s="1015"/>
      <c r="AK215" s="1015"/>
      <c r="AL215" s="1015"/>
      <c r="AM215" s="1015"/>
      <c r="AN215" s="1015"/>
      <c r="AO215" s="1015"/>
      <c r="AP215" s="1015"/>
      <c r="AQ215" s="1015"/>
      <c r="AR215" s="1015"/>
      <c r="AS215" s="1015"/>
      <c r="BF215" s="810"/>
    </row>
    <row r="216" spans="2:58" s="804" customFormat="1" x14ac:dyDescent="0.2">
      <c r="B216" s="805"/>
      <c r="C216" s="806"/>
      <c r="G216" s="807"/>
      <c r="H216" s="1012"/>
      <c r="I216" s="1013"/>
      <c r="J216" s="1014"/>
      <c r="L216" s="1002"/>
      <c r="M216" s="1002"/>
      <c r="N216" s="992"/>
      <c r="O216" s="992"/>
      <c r="R216" s="1003"/>
      <c r="S216" s="810"/>
      <c r="AA216" s="1015"/>
      <c r="AB216" s="1015"/>
      <c r="AC216" s="1015"/>
      <c r="AD216" s="1015"/>
      <c r="AE216" s="1015"/>
      <c r="AF216" s="1015"/>
      <c r="AG216" s="1015"/>
      <c r="AH216" s="1015"/>
      <c r="AI216" s="1015"/>
      <c r="AJ216" s="1015"/>
      <c r="AK216" s="1015"/>
      <c r="AL216" s="1015"/>
      <c r="AM216" s="1015"/>
      <c r="AN216" s="1015"/>
      <c r="AO216" s="1015"/>
      <c r="AP216" s="1015"/>
      <c r="AQ216" s="1015"/>
      <c r="AR216" s="1015"/>
      <c r="AS216" s="1015"/>
      <c r="BF216" s="810"/>
    </row>
    <row r="217" spans="2:58" s="804" customFormat="1" x14ac:dyDescent="0.2">
      <c r="B217" s="805"/>
      <c r="C217" s="806"/>
      <c r="G217" s="807"/>
      <c r="H217" s="1012"/>
      <c r="I217" s="1013"/>
      <c r="J217" s="1014"/>
      <c r="L217" s="1002"/>
      <c r="M217" s="1002"/>
      <c r="N217" s="992"/>
      <c r="O217" s="992"/>
      <c r="R217" s="1003"/>
      <c r="S217" s="810"/>
      <c r="AA217" s="1015"/>
      <c r="AB217" s="1015"/>
      <c r="AC217" s="1015"/>
      <c r="AD217" s="1015"/>
      <c r="AE217" s="1015"/>
      <c r="AF217" s="1015"/>
      <c r="AG217" s="1015"/>
      <c r="AH217" s="1015"/>
      <c r="AI217" s="1015"/>
      <c r="AJ217" s="1015"/>
      <c r="AK217" s="1015"/>
      <c r="AL217" s="1015"/>
      <c r="AM217" s="1015"/>
      <c r="AN217" s="1015"/>
      <c r="AO217" s="1015"/>
      <c r="AP217" s="1015"/>
      <c r="AQ217" s="1015"/>
      <c r="AR217" s="1015"/>
      <c r="AS217" s="1015"/>
      <c r="BF217" s="810"/>
    </row>
    <row r="218" spans="2:58" s="804" customFormat="1" x14ac:dyDescent="0.2">
      <c r="B218" s="805"/>
      <c r="C218" s="806"/>
      <c r="G218" s="807"/>
      <c r="H218" s="1012"/>
      <c r="I218" s="1013"/>
      <c r="J218" s="1014"/>
      <c r="L218" s="1002"/>
      <c r="M218" s="1002"/>
      <c r="N218" s="992"/>
      <c r="O218" s="992"/>
      <c r="R218" s="1003"/>
      <c r="S218" s="810"/>
      <c r="AA218" s="1015"/>
      <c r="AB218" s="1015"/>
      <c r="AC218" s="1015"/>
      <c r="AD218" s="1015"/>
      <c r="AE218" s="1015"/>
      <c r="AF218" s="1015"/>
      <c r="AG218" s="1015"/>
      <c r="AH218" s="1015"/>
      <c r="AI218" s="1015"/>
      <c r="AJ218" s="1015"/>
      <c r="AK218" s="1015"/>
      <c r="AL218" s="1015"/>
      <c r="AM218" s="1015"/>
      <c r="AN218" s="1015"/>
      <c r="AO218" s="1015"/>
      <c r="AP218" s="1015"/>
      <c r="AQ218" s="1015"/>
      <c r="AR218" s="1015"/>
      <c r="AS218" s="1015"/>
      <c r="BF218" s="810"/>
    </row>
    <row r="219" spans="2:58" s="804" customFormat="1" x14ac:dyDescent="0.2">
      <c r="B219" s="805"/>
      <c r="C219" s="806"/>
      <c r="G219" s="807"/>
      <c r="H219" s="1012"/>
      <c r="I219" s="1013"/>
      <c r="J219" s="1014"/>
      <c r="L219" s="1002"/>
      <c r="M219" s="1002"/>
      <c r="N219" s="992"/>
      <c r="O219" s="992"/>
      <c r="R219" s="1003"/>
      <c r="S219" s="810"/>
      <c r="AA219" s="1015"/>
      <c r="AB219" s="1015"/>
      <c r="AC219" s="1015"/>
      <c r="AD219" s="1015"/>
      <c r="AE219" s="1015"/>
      <c r="AF219" s="1015"/>
      <c r="AG219" s="1015"/>
      <c r="AH219" s="1015"/>
      <c r="AI219" s="1015"/>
      <c r="AJ219" s="1015"/>
      <c r="AK219" s="1015"/>
      <c r="AL219" s="1015"/>
      <c r="AM219" s="1015"/>
      <c r="AN219" s="1015"/>
      <c r="AO219" s="1015"/>
      <c r="AP219" s="1015"/>
      <c r="AQ219" s="1015"/>
      <c r="AR219" s="1015"/>
      <c r="AS219" s="1015"/>
      <c r="BF219" s="810"/>
    </row>
    <row r="220" spans="2:58" s="804" customFormat="1" x14ac:dyDescent="0.2">
      <c r="B220" s="805"/>
      <c r="C220" s="806"/>
      <c r="G220" s="807"/>
      <c r="H220" s="1012"/>
      <c r="I220" s="1013"/>
      <c r="J220" s="1014"/>
      <c r="L220" s="1002"/>
      <c r="M220" s="1002"/>
      <c r="N220" s="992"/>
      <c r="O220" s="992"/>
      <c r="R220" s="1003"/>
      <c r="S220" s="810"/>
      <c r="AA220" s="1015"/>
      <c r="AB220" s="1015"/>
      <c r="AC220" s="1015"/>
      <c r="AD220" s="1015"/>
      <c r="AE220" s="1015"/>
      <c r="AF220" s="1015"/>
      <c r="AG220" s="1015"/>
      <c r="AH220" s="1015"/>
      <c r="AI220" s="1015"/>
      <c r="AJ220" s="1015"/>
      <c r="AK220" s="1015"/>
      <c r="AL220" s="1015"/>
      <c r="AM220" s="1015"/>
      <c r="AN220" s="1015"/>
      <c r="AO220" s="1015"/>
      <c r="AP220" s="1015"/>
      <c r="AQ220" s="1015"/>
      <c r="AR220" s="1015"/>
      <c r="AS220" s="1015"/>
      <c r="BF220" s="810"/>
    </row>
    <row r="221" spans="2:58" s="804" customFormat="1" x14ac:dyDescent="0.2">
      <c r="B221" s="805"/>
      <c r="C221" s="806"/>
      <c r="G221" s="807"/>
      <c r="H221" s="1012"/>
      <c r="I221" s="1013"/>
      <c r="J221" s="1014"/>
      <c r="L221" s="1002"/>
      <c r="M221" s="1002"/>
      <c r="N221" s="992"/>
      <c r="O221" s="992"/>
      <c r="R221" s="1003"/>
      <c r="S221" s="810"/>
      <c r="AA221" s="1015"/>
      <c r="AB221" s="1015"/>
      <c r="AC221" s="1015"/>
      <c r="AD221" s="1015"/>
      <c r="AE221" s="1015"/>
      <c r="AF221" s="1015"/>
      <c r="AG221" s="1015"/>
      <c r="AH221" s="1015"/>
      <c r="AI221" s="1015"/>
      <c r="AJ221" s="1015"/>
      <c r="AK221" s="1015"/>
      <c r="AL221" s="1015"/>
      <c r="AM221" s="1015"/>
      <c r="AN221" s="1015"/>
      <c r="AO221" s="1015"/>
      <c r="AP221" s="1015"/>
      <c r="AQ221" s="1015"/>
      <c r="AR221" s="1015"/>
      <c r="AS221" s="1015"/>
      <c r="BF221" s="810"/>
    </row>
    <row r="222" spans="2:58" s="804" customFormat="1" x14ac:dyDescent="0.2">
      <c r="B222" s="805"/>
      <c r="C222" s="806"/>
      <c r="G222" s="807"/>
      <c r="H222" s="1012"/>
      <c r="I222" s="1013"/>
      <c r="J222" s="1014"/>
      <c r="L222" s="1002"/>
      <c r="M222" s="1002"/>
      <c r="N222" s="992"/>
      <c r="O222" s="992"/>
      <c r="R222" s="1003"/>
      <c r="S222" s="810"/>
      <c r="AA222" s="1015"/>
      <c r="AB222" s="1015"/>
      <c r="AC222" s="1015"/>
      <c r="AD222" s="1015"/>
      <c r="AE222" s="1015"/>
      <c r="AF222" s="1015"/>
      <c r="AG222" s="1015"/>
      <c r="AH222" s="1015"/>
      <c r="AI222" s="1015"/>
      <c r="AJ222" s="1015"/>
      <c r="AK222" s="1015"/>
      <c r="AL222" s="1015"/>
      <c r="AM222" s="1015"/>
      <c r="AN222" s="1015"/>
      <c r="AO222" s="1015"/>
      <c r="AP222" s="1015"/>
      <c r="AQ222" s="1015"/>
      <c r="AR222" s="1015"/>
      <c r="AS222" s="1015"/>
      <c r="BF222" s="810"/>
    </row>
    <row r="223" spans="2:58" s="804" customFormat="1" x14ac:dyDescent="0.2">
      <c r="B223" s="805"/>
      <c r="C223" s="806"/>
      <c r="G223" s="807"/>
      <c r="H223" s="1012"/>
      <c r="I223" s="1013"/>
      <c r="J223" s="1014"/>
      <c r="L223" s="1002"/>
      <c r="M223" s="1002"/>
      <c r="N223" s="992"/>
      <c r="O223" s="992"/>
      <c r="R223" s="1003"/>
      <c r="S223" s="810"/>
      <c r="AA223" s="1015"/>
      <c r="AB223" s="1015"/>
      <c r="AC223" s="1015"/>
      <c r="AD223" s="1015"/>
      <c r="AE223" s="1015"/>
      <c r="AF223" s="1015"/>
      <c r="AG223" s="1015"/>
      <c r="AH223" s="1015"/>
      <c r="AI223" s="1015"/>
      <c r="AJ223" s="1015"/>
      <c r="AK223" s="1015"/>
      <c r="AL223" s="1015"/>
      <c r="AM223" s="1015"/>
      <c r="AN223" s="1015"/>
      <c r="AO223" s="1015"/>
      <c r="AP223" s="1015"/>
      <c r="AQ223" s="1015"/>
      <c r="AR223" s="1015"/>
      <c r="AS223" s="1015"/>
      <c r="BF223" s="810"/>
    </row>
    <row r="224" spans="2:58" s="804" customFormat="1" x14ac:dyDescent="0.2">
      <c r="B224" s="805"/>
      <c r="C224" s="806"/>
      <c r="G224" s="807"/>
      <c r="H224" s="1012"/>
      <c r="I224" s="1013"/>
      <c r="J224" s="1014"/>
      <c r="L224" s="1002"/>
      <c r="M224" s="1002"/>
      <c r="N224" s="992"/>
      <c r="O224" s="992"/>
      <c r="R224" s="1003"/>
      <c r="S224" s="810"/>
      <c r="AA224" s="1015"/>
      <c r="AB224" s="1015"/>
      <c r="AC224" s="1015"/>
      <c r="AD224" s="1015"/>
      <c r="AE224" s="1015"/>
      <c r="AF224" s="1015"/>
      <c r="AG224" s="1015"/>
      <c r="AH224" s="1015"/>
      <c r="AI224" s="1015"/>
      <c r="AJ224" s="1015"/>
      <c r="AK224" s="1015"/>
      <c r="AL224" s="1015"/>
      <c r="AM224" s="1015"/>
      <c r="AN224" s="1015"/>
      <c r="AO224" s="1015"/>
      <c r="AP224" s="1015"/>
      <c r="AQ224" s="1015"/>
      <c r="AR224" s="1015"/>
      <c r="AS224" s="1015"/>
      <c r="BF224" s="810"/>
    </row>
    <row r="225" spans="2:58" s="804" customFormat="1" x14ac:dyDescent="0.2">
      <c r="B225" s="805"/>
      <c r="C225" s="806"/>
      <c r="G225" s="807"/>
      <c r="H225" s="1012"/>
      <c r="I225" s="1013"/>
      <c r="J225" s="1014"/>
      <c r="L225" s="1002"/>
      <c r="M225" s="1002"/>
      <c r="N225" s="992"/>
      <c r="O225" s="992"/>
      <c r="R225" s="1003"/>
      <c r="S225" s="810"/>
      <c r="AA225" s="1015"/>
      <c r="AB225" s="1015"/>
      <c r="AC225" s="1015"/>
      <c r="AD225" s="1015"/>
      <c r="AE225" s="1015"/>
      <c r="AF225" s="1015"/>
      <c r="AG225" s="1015"/>
      <c r="AH225" s="1015"/>
      <c r="AI225" s="1015"/>
      <c r="AJ225" s="1015"/>
      <c r="AK225" s="1015"/>
      <c r="AL225" s="1015"/>
      <c r="AM225" s="1015"/>
      <c r="AN225" s="1015"/>
      <c r="AO225" s="1015"/>
      <c r="AP225" s="1015"/>
      <c r="AQ225" s="1015"/>
      <c r="AR225" s="1015"/>
      <c r="AS225" s="1015"/>
      <c r="BF225" s="810"/>
    </row>
    <row r="226" spans="2:58" s="804" customFormat="1" x14ac:dyDescent="0.2">
      <c r="B226" s="805"/>
      <c r="C226" s="806"/>
      <c r="G226" s="807"/>
      <c r="H226" s="1012"/>
      <c r="I226" s="1013"/>
      <c r="J226" s="1014"/>
      <c r="L226" s="1002"/>
      <c r="M226" s="1002"/>
      <c r="N226" s="992"/>
      <c r="O226" s="992"/>
      <c r="R226" s="1003"/>
      <c r="S226" s="810"/>
      <c r="AA226" s="1015"/>
      <c r="AB226" s="1015"/>
      <c r="AC226" s="1015"/>
      <c r="AD226" s="1015"/>
      <c r="AE226" s="1015"/>
      <c r="AF226" s="1015"/>
      <c r="AG226" s="1015"/>
      <c r="AH226" s="1015"/>
      <c r="AI226" s="1015"/>
      <c r="AJ226" s="1015"/>
      <c r="AK226" s="1015"/>
      <c r="AL226" s="1015"/>
      <c r="AM226" s="1015"/>
      <c r="AN226" s="1015"/>
      <c r="AO226" s="1015"/>
      <c r="AP226" s="1015"/>
      <c r="AQ226" s="1015"/>
      <c r="AR226" s="1015"/>
      <c r="AS226" s="1015"/>
      <c r="BF226" s="810"/>
    </row>
    <row r="227" spans="2:58" s="804" customFormat="1" x14ac:dyDescent="0.2">
      <c r="B227" s="805"/>
      <c r="C227" s="806"/>
      <c r="G227" s="807"/>
      <c r="H227" s="1012"/>
      <c r="I227" s="1013"/>
      <c r="J227" s="1014"/>
      <c r="L227" s="1002"/>
      <c r="M227" s="1002"/>
      <c r="N227" s="992"/>
      <c r="O227" s="992"/>
      <c r="R227" s="1003"/>
      <c r="S227" s="810"/>
      <c r="AA227" s="1015"/>
      <c r="AB227" s="1015"/>
      <c r="AC227" s="1015"/>
      <c r="AD227" s="1015"/>
      <c r="AE227" s="1015"/>
      <c r="AF227" s="1015"/>
      <c r="AG227" s="1015"/>
      <c r="AH227" s="1015"/>
      <c r="AI227" s="1015"/>
      <c r="AJ227" s="1015"/>
      <c r="AK227" s="1015"/>
      <c r="AL227" s="1015"/>
      <c r="AM227" s="1015"/>
      <c r="AN227" s="1015"/>
      <c r="AO227" s="1015"/>
      <c r="AP227" s="1015"/>
      <c r="AQ227" s="1015"/>
      <c r="AR227" s="1015"/>
      <c r="AS227" s="1015"/>
      <c r="BF227" s="810"/>
    </row>
    <row r="228" spans="2:58" s="804" customFormat="1" x14ac:dyDescent="0.2">
      <c r="B228" s="805"/>
      <c r="C228" s="806"/>
      <c r="G228" s="807"/>
      <c r="H228" s="1012"/>
      <c r="I228" s="1013"/>
      <c r="J228" s="1014"/>
      <c r="L228" s="1002"/>
      <c r="M228" s="1002"/>
      <c r="N228" s="992"/>
      <c r="O228" s="992"/>
      <c r="R228" s="1003"/>
      <c r="S228" s="810"/>
      <c r="AA228" s="1015"/>
      <c r="AB228" s="1015"/>
      <c r="AC228" s="1015"/>
      <c r="AD228" s="1015"/>
      <c r="AE228" s="1015"/>
      <c r="AF228" s="1015"/>
      <c r="AG228" s="1015"/>
      <c r="AH228" s="1015"/>
      <c r="AI228" s="1015"/>
      <c r="AJ228" s="1015"/>
      <c r="AK228" s="1015"/>
      <c r="AL228" s="1015"/>
      <c r="AM228" s="1015"/>
      <c r="AN228" s="1015"/>
      <c r="AO228" s="1015"/>
      <c r="AP228" s="1015"/>
      <c r="AQ228" s="1015"/>
      <c r="AR228" s="1015"/>
      <c r="AS228" s="1015"/>
      <c r="BF228" s="810"/>
    </row>
    <row r="229" spans="2:58" s="804" customFormat="1" x14ac:dyDescent="0.2">
      <c r="B229" s="805"/>
      <c r="C229" s="806"/>
      <c r="G229" s="807"/>
      <c r="H229" s="1012"/>
      <c r="I229" s="1013"/>
      <c r="J229" s="1014"/>
      <c r="L229" s="1002"/>
      <c r="M229" s="1002"/>
      <c r="N229" s="992"/>
      <c r="O229" s="992"/>
      <c r="R229" s="1003"/>
      <c r="S229" s="810"/>
      <c r="AA229" s="1015"/>
      <c r="AB229" s="1015"/>
      <c r="AC229" s="1015"/>
      <c r="AD229" s="1015"/>
      <c r="AE229" s="1015"/>
      <c r="AF229" s="1015"/>
      <c r="AG229" s="1015"/>
      <c r="AH229" s="1015"/>
      <c r="AI229" s="1015"/>
      <c r="AJ229" s="1015"/>
      <c r="AK229" s="1015"/>
      <c r="AL229" s="1015"/>
      <c r="AM229" s="1015"/>
      <c r="AN229" s="1015"/>
      <c r="AO229" s="1015"/>
      <c r="AP229" s="1015"/>
      <c r="AQ229" s="1015"/>
      <c r="AR229" s="1015"/>
      <c r="AS229" s="1015"/>
      <c r="BF229" s="810"/>
    </row>
    <row r="230" spans="2:58" s="804" customFormat="1" x14ac:dyDescent="0.2">
      <c r="B230" s="805"/>
      <c r="C230" s="806"/>
      <c r="G230" s="807"/>
      <c r="H230" s="1012"/>
      <c r="I230" s="1013"/>
      <c r="J230" s="1014"/>
      <c r="L230" s="1002"/>
      <c r="M230" s="1002"/>
      <c r="N230" s="992"/>
      <c r="O230" s="992"/>
      <c r="R230" s="1003"/>
      <c r="S230" s="810"/>
      <c r="AA230" s="1015"/>
      <c r="AB230" s="1015"/>
      <c r="AC230" s="1015"/>
      <c r="AD230" s="1015"/>
      <c r="AE230" s="1015"/>
      <c r="AF230" s="1015"/>
      <c r="AG230" s="1015"/>
      <c r="AH230" s="1015"/>
      <c r="AI230" s="1015"/>
      <c r="AJ230" s="1015"/>
      <c r="AK230" s="1015"/>
      <c r="AL230" s="1015"/>
      <c r="AM230" s="1015"/>
      <c r="AN230" s="1015"/>
      <c r="AO230" s="1015"/>
      <c r="AP230" s="1015"/>
      <c r="AQ230" s="1015"/>
      <c r="AR230" s="1015"/>
      <c r="AS230" s="1015"/>
      <c r="BF230" s="810"/>
    </row>
    <row r="231" spans="2:58" s="804" customFormat="1" x14ac:dyDescent="0.2">
      <c r="B231" s="805"/>
      <c r="C231" s="806"/>
      <c r="G231" s="807"/>
      <c r="H231" s="1012"/>
      <c r="I231" s="1013"/>
      <c r="J231" s="1014"/>
      <c r="L231" s="1002"/>
      <c r="M231" s="1002"/>
      <c r="N231" s="992"/>
      <c r="O231" s="992"/>
      <c r="R231" s="1003"/>
      <c r="S231" s="810"/>
      <c r="AA231" s="1015"/>
      <c r="AB231" s="1015"/>
      <c r="AC231" s="1015"/>
      <c r="AD231" s="1015"/>
      <c r="AE231" s="1015"/>
      <c r="AF231" s="1015"/>
      <c r="AG231" s="1015"/>
      <c r="AH231" s="1015"/>
      <c r="AI231" s="1015"/>
      <c r="AJ231" s="1015"/>
      <c r="AK231" s="1015"/>
      <c r="AL231" s="1015"/>
      <c r="AM231" s="1015"/>
      <c r="AN231" s="1015"/>
      <c r="AO231" s="1015"/>
      <c r="AP231" s="1015"/>
      <c r="AQ231" s="1015"/>
      <c r="AR231" s="1015"/>
      <c r="AS231" s="1015"/>
      <c r="BF231" s="810"/>
    </row>
    <row r="232" spans="2:58" s="804" customFormat="1" x14ac:dyDescent="0.2">
      <c r="B232" s="805"/>
      <c r="C232" s="806"/>
      <c r="G232" s="807"/>
      <c r="H232" s="1012"/>
      <c r="I232" s="1013"/>
      <c r="J232" s="1014"/>
      <c r="L232" s="1002"/>
      <c r="M232" s="1002"/>
      <c r="N232" s="992"/>
      <c r="O232" s="992"/>
      <c r="R232" s="1003"/>
      <c r="S232" s="810"/>
      <c r="AA232" s="1015"/>
      <c r="AB232" s="1015"/>
      <c r="AC232" s="1015"/>
      <c r="AD232" s="1015"/>
      <c r="AE232" s="1015"/>
      <c r="AF232" s="1015"/>
      <c r="AG232" s="1015"/>
      <c r="AH232" s="1015"/>
      <c r="AI232" s="1015"/>
      <c r="AJ232" s="1015"/>
      <c r="AK232" s="1015"/>
      <c r="AL232" s="1015"/>
      <c r="AM232" s="1015"/>
      <c r="AN232" s="1015"/>
      <c r="AO232" s="1015"/>
      <c r="AP232" s="1015"/>
      <c r="AQ232" s="1015"/>
      <c r="AR232" s="1015"/>
      <c r="AS232" s="1015"/>
      <c r="BF232" s="810"/>
    </row>
    <row r="233" spans="2:58" s="804" customFormat="1" x14ac:dyDescent="0.2">
      <c r="B233" s="805"/>
      <c r="C233" s="806"/>
      <c r="G233" s="807"/>
      <c r="H233" s="1012"/>
      <c r="I233" s="1013"/>
      <c r="J233" s="1014"/>
      <c r="L233" s="1002"/>
      <c r="M233" s="1002"/>
      <c r="N233" s="992"/>
      <c r="O233" s="992"/>
      <c r="R233" s="1003"/>
      <c r="S233" s="810"/>
      <c r="AA233" s="1015"/>
      <c r="AB233" s="1015"/>
      <c r="AC233" s="1015"/>
      <c r="AD233" s="1015"/>
      <c r="AE233" s="1015"/>
      <c r="AF233" s="1015"/>
      <c r="AG233" s="1015"/>
      <c r="AH233" s="1015"/>
      <c r="AI233" s="1015"/>
      <c r="AJ233" s="1015"/>
      <c r="AK233" s="1015"/>
      <c r="AL233" s="1015"/>
      <c r="AM233" s="1015"/>
      <c r="AN233" s="1015"/>
      <c r="AO233" s="1015"/>
      <c r="AP233" s="1015"/>
      <c r="AQ233" s="1015"/>
      <c r="AR233" s="1015"/>
      <c r="AS233" s="1015"/>
      <c r="BF233" s="810"/>
    </row>
    <row r="234" spans="2:58" s="804" customFormat="1" x14ac:dyDescent="0.2">
      <c r="B234" s="805"/>
      <c r="C234" s="806"/>
      <c r="G234" s="807"/>
      <c r="H234" s="1012"/>
      <c r="I234" s="1013"/>
      <c r="J234" s="1014"/>
      <c r="L234" s="1002"/>
      <c r="M234" s="1002"/>
      <c r="N234" s="992"/>
      <c r="O234" s="992"/>
      <c r="R234" s="1003"/>
      <c r="S234" s="810"/>
      <c r="AA234" s="1015"/>
      <c r="AB234" s="1015"/>
      <c r="AC234" s="1015"/>
      <c r="AD234" s="1015"/>
      <c r="AE234" s="1015"/>
      <c r="AF234" s="1015"/>
      <c r="AG234" s="1015"/>
      <c r="AH234" s="1015"/>
      <c r="AI234" s="1015"/>
      <c r="AJ234" s="1015"/>
      <c r="AK234" s="1015"/>
      <c r="AL234" s="1015"/>
      <c r="AM234" s="1015"/>
      <c r="AN234" s="1015"/>
      <c r="AO234" s="1015"/>
      <c r="AP234" s="1015"/>
      <c r="AQ234" s="1015"/>
      <c r="AR234" s="1015"/>
      <c r="AS234" s="1015"/>
      <c r="BF234" s="810"/>
    </row>
    <row r="235" spans="2:58" s="804" customFormat="1" x14ac:dyDescent="0.2">
      <c r="B235" s="805"/>
      <c r="C235" s="806"/>
      <c r="G235" s="807"/>
      <c r="H235" s="1012"/>
      <c r="I235" s="1013"/>
      <c r="J235" s="1014"/>
      <c r="L235" s="1002"/>
      <c r="M235" s="1002"/>
      <c r="N235" s="992"/>
      <c r="O235" s="992"/>
      <c r="R235" s="1003"/>
      <c r="S235" s="810"/>
      <c r="AA235" s="1015"/>
      <c r="AB235" s="1015"/>
      <c r="AC235" s="1015"/>
      <c r="AD235" s="1015"/>
      <c r="AE235" s="1015"/>
      <c r="AF235" s="1015"/>
      <c r="AG235" s="1015"/>
      <c r="AH235" s="1015"/>
      <c r="AI235" s="1015"/>
      <c r="AJ235" s="1015"/>
      <c r="AK235" s="1015"/>
      <c r="AL235" s="1015"/>
      <c r="AM235" s="1015"/>
      <c r="AN235" s="1015"/>
      <c r="AO235" s="1015"/>
      <c r="AP235" s="1015"/>
      <c r="AQ235" s="1015"/>
      <c r="AR235" s="1015"/>
      <c r="AS235" s="1015"/>
      <c r="BF235" s="810"/>
    </row>
    <row r="236" spans="2:58" s="804" customFormat="1" x14ac:dyDescent="0.2">
      <c r="B236" s="805"/>
      <c r="C236" s="806"/>
      <c r="G236" s="807"/>
      <c r="H236" s="1012"/>
      <c r="I236" s="1013"/>
      <c r="J236" s="1014"/>
      <c r="L236" s="1002"/>
      <c r="M236" s="1002"/>
      <c r="N236" s="992"/>
      <c r="O236" s="992"/>
      <c r="R236" s="1003"/>
      <c r="S236" s="810"/>
      <c r="AA236" s="1015"/>
      <c r="AB236" s="1015"/>
      <c r="AC236" s="1015"/>
      <c r="AD236" s="1015"/>
      <c r="AE236" s="1015"/>
      <c r="AF236" s="1015"/>
      <c r="AG236" s="1015"/>
      <c r="AH236" s="1015"/>
      <c r="AI236" s="1015"/>
      <c r="AJ236" s="1015"/>
      <c r="AK236" s="1015"/>
      <c r="AL236" s="1015"/>
      <c r="AM236" s="1015"/>
      <c r="AN236" s="1015"/>
      <c r="AO236" s="1015"/>
      <c r="AP236" s="1015"/>
      <c r="AQ236" s="1015"/>
      <c r="AR236" s="1015"/>
      <c r="AS236" s="1015"/>
      <c r="BF236" s="810"/>
    </row>
    <row r="237" spans="2:58" s="804" customFormat="1" x14ac:dyDescent="0.2">
      <c r="B237" s="805"/>
      <c r="C237" s="806"/>
      <c r="G237" s="807"/>
      <c r="H237" s="1012"/>
      <c r="I237" s="1013"/>
      <c r="J237" s="1014"/>
      <c r="L237" s="1002"/>
      <c r="M237" s="1002"/>
      <c r="N237" s="992"/>
      <c r="O237" s="992"/>
      <c r="R237" s="1003"/>
      <c r="S237" s="810"/>
      <c r="AA237" s="1015"/>
      <c r="AB237" s="1015"/>
      <c r="AC237" s="1015"/>
      <c r="AD237" s="1015"/>
      <c r="AE237" s="1015"/>
      <c r="AF237" s="1015"/>
      <c r="AG237" s="1015"/>
      <c r="AH237" s="1015"/>
      <c r="AI237" s="1015"/>
      <c r="AJ237" s="1015"/>
      <c r="AK237" s="1015"/>
      <c r="AL237" s="1015"/>
      <c r="AM237" s="1015"/>
      <c r="AN237" s="1015"/>
      <c r="AO237" s="1015"/>
      <c r="AP237" s="1015"/>
      <c r="AQ237" s="1015"/>
      <c r="AR237" s="1015"/>
      <c r="AS237" s="1015"/>
      <c r="BF237" s="810"/>
    </row>
    <row r="238" spans="2:58" s="804" customFormat="1" x14ac:dyDescent="0.2">
      <c r="B238" s="805"/>
      <c r="C238" s="806"/>
      <c r="G238" s="807"/>
      <c r="H238" s="1012"/>
      <c r="I238" s="1013"/>
      <c r="J238" s="1014"/>
      <c r="L238" s="1002"/>
      <c r="M238" s="1002"/>
      <c r="N238" s="992"/>
      <c r="O238" s="992"/>
      <c r="R238" s="1003"/>
      <c r="S238" s="810"/>
      <c r="AA238" s="1015"/>
      <c r="AB238" s="1015"/>
      <c r="AC238" s="1015"/>
      <c r="AD238" s="1015"/>
      <c r="AE238" s="1015"/>
      <c r="AF238" s="1015"/>
      <c r="AG238" s="1015"/>
      <c r="AH238" s="1015"/>
      <c r="AI238" s="1015"/>
      <c r="AJ238" s="1015"/>
      <c r="AK238" s="1015"/>
      <c r="AL238" s="1015"/>
      <c r="AM238" s="1015"/>
      <c r="AN238" s="1015"/>
      <c r="AO238" s="1015"/>
      <c r="AP238" s="1015"/>
      <c r="AQ238" s="1015"/>
      <c r="AR238" s="1015"/>
      <c r="AS238" s="1015"/>
      <c r="BF238" s="810"/>
    </row>
    <row r="239" spans="2:58" s="804" customFormat="1" x14ac:dyDescent="0.2">
      <c r="B239" s="805"/>
      <c r="C239" s="806"/>
      <c r="G239" s="807"/>
      <c r="H239" s="1012"/>
      <c r="I239" s="1013"/>
      <c r="J239" s="1014"/>
      <c r="L239" s="1002"/>
      <c r="M239" s="1002"/>
      <c r="N239" s="992"/>
      <c r="O239" s="992"/>
      <c r="R239" s="1003"/>
      <c r="S239" s="810"/>
      <c r="AA239" s="1015"/>
      <c r="AB239" s="1015"/>
      <c r="AC239" s="1015"/>
      <c r="AD239" s="1015"/>
      <c r="AE239" s="1015"/>
      <c r="AF239" s="1015"/>
      <c r="AG239" s="1015"/>
      <c r="AH239" s="1015"/>
      <c r="AI239" s="1015"/>
      <c r="AJ239" s="1015"/>
      <c r="AK239" s="1015"/>
      <c r="AL239" s="1015"/>
      <c r="AM239" s="1015"/>
      <c r="AN239" s="1015"/>
      <c r="AO239" s="1015"/>
      <c r="AP239" s="1015"/>
      <c r="AQ239" s="1015"/>
      <c r="AR239" s="1015"/>
      <c r="AS239" s="1015"/>
      <c r="BF239" s="810"/>
    </row>
    <row r="240" spans="2:58" s="804" customFormat="1" x14ac:dyDescent="0.2">
      <c r="B240" s="805"/>
      <c r="C240" s="806"/>
      <c r="G240" s="807"/>
      <c r="H240" s="1012"/>
      <c r="I240" s="1013"/>
      <c r="J240" s="1014"/>
      <c r="L240" s="1002"/>
      <c r="M240" s="1002"/>
      <c r="N240" s="992"/>
      <c r="O240" s="992"/>
      <c r="R240" s="1003"/>
      <c r="S240" s="810"/>
      <c r="AA240" s="1015"/>
      <c r="AB240" s="1015"/>
      <c r="AC240" s="1015"/>
      <c r="AD240" s="1015"/>
      <c r="AE240" s="1015"/>
      <c r="AF240" s="1015"/>
      <c r="AG240" s="1015"/>
      <c r="AH240" s="1015"/>
      <c r="AI240" s="1015"/>
      <c r="AJ240" s="1015"/>
      <c r="AK240" s="1015"/>
      <c r="AL240" s="1015"/>
      <c r="AM240" s="1015"/>
      <c r="AN240" s="1015"/>
      <c r="AO240" s="1015"/>
      <c r="AP240" s="1015"/>
      <c r="AQ240" s="1015"/>
      <c r="AR240" s="1015"/>
      <c r="AS240" s="1015"/>
      <c r="BF240" s="810"/>
    </row>
    <row r="241" spans="2:58" s="804" customFormat="1" x14ac:dyDescent="0.2">
      <c r="B241" s="805"/>
      <c r="C241" s="806"/>
      <c r="G241" s="807"/>
      <c r="H241" s="1012"/>
      <c r="I241" s="1013"/>
      <c r="J241" s="1014"/>
      <c r="L241" s="1002"/>
      <c r="M241" s="1002"/>
      <c r="N241" s="992"/>
      <c r="O241" s="992"/>
      <c r="R241" s="1003"/>
      <c r="S241" s="810"/>
      <c r="AA241" s="1015"/>
      <c r="AB241" s="1015"/>
      <c r="AC241" s="1015"/>
      <c r="AD241" s="1015"/>
      <c r="AE241" s="1015"/>
      <c r="AF241" s="1015"/>
      <c r="AG241" s="1015"/>
      <c r="AH241" s="1015"/>
      <c r="AI241" s="1015"/>
      <c r="AJ241" s="1015"/>
      <c r="AK241" s="1015"/>
      <c r="AL241" s="1015"/>
      <c r="AM241" s="1015"/>
      <c r="AN241" s="1015"/>
      <c r="AO241" s="1015"/>
      <c r="AP241" s="1015"/>
      <c r="AQ241" s="1015"/>
      <c r="AR241" s="1015"/>
      <c r="AS241" s="1015"/>
      <c r="BF241" s="810"/>
    </row>
    <row r="242" spans="2:58" s="804" customFormat="1" x14ac:dyDescent="0.2">
      <c r="B242" s="805"/>
      <c r="C242" s="806"/>
      <c r="G242" s="807"/>
      <c r="H242" s="1012"/>
      <c r="I242" s="1013"/>
      <c r="J242" s="1014"/>
      <c r="L242" s="1002"/>
      <c r="M242" s="1002"/>
      <c r="N242" s="992"/>
      <c r="O242" s="992"/>
      <c r="R242" s="1003"/>
      <c r="S242" s="810"/>
      <c r="AA242" s="1015"/>
      <c r="AB242" s="1015"/>
      <c r="AC242" s="1015"/>
      <c r="AD242" s="1015"/>
      <c r="AE242" s="1015"/>
      <c r="AF242" s="1015"/>
      <c r="AG242" s="1015"/>
      <c r="AH242" s="1015"/>
      <c r="AI242" s="1015"/>
      <c r="AJ242" s="1015"/>
      <c r="AK242" s="1015"/>
      <c r="AL242" s="1015"/>
      <c r="AM242" s="1015"/>
      <c r="AN242" s="1015"/>
      <c r="AO242" s="1015"/>
      <c r="AP242" s="1015"/>
      <c r="AQ242" s="1015"/>
      <c r="AR242" s="1015"/>
      <c r="AS242" s="1015"/>
      <c r="BF242" s="810"/>
    </row>
    <row r="243" spans="2:58" s="804" customFormat="1" x14ac:dyDescent="0.2">
      <c r="B243" s="805"/>
      <c r="C243" s="806"/>
      <c r="G243" s="807"/>
      <c r="H243" s="1012"/>
      <c r="I243" s="1013"/>
      <c r="J243" s="1014"/>
      <c r="L243" s="1002"/>
      <c r="M243" s="1002"/>
      <c r="N243" s="992"/>
      <c r="O243" s="992"/>
      <c r="R243" s="1003"/>
      <c r="S243" s="810"/>
      <c r="AA243" s="1015"/>
      <c r="AB243" s="1015"/>
      <c r="AC243" s="1015"/>
      <c r="AD243" s="1015"/>
      <c r="AE243" s="1015"/>
      <c r="AF243" s="1015"/>
      <c r="AG243" s="1015"/>
      <c r="AH243" s="1015"/>
      <c r="AI243" s="1015"/>
      <c r="AJ243" s="1015"/>
      <c r="AK243" s="1015"/>
      <c r="AL243" s="1015"/>
      <c r="AM243" s="1015"/>
      <c r="AN243" s="1015"/>
      <c r="AO243" s="1015"/>
      <c r="AP243" s="1015"/>
      <c r="AQ243" s="1015"/>
      <c r="AR243" s="1015"/>
      <c r="AS243" s="1015"/>
      <c r="BF243" s="810"/>
    </row>
    <row r="244" spans="2:58" s="804" customFormat="1" x14ac:dyDescent="0.2">
      <c r="B244" s="805"/>
      <c r="C244" s="806"/>
      <c r="G244" s="807"/>
      <c r="H244" s="1012"/>
      <c r="I244" s="1013"/>
      <c r="J244" s="1014"/>
      <c r="L244" s="1002"/>
      <c r="M244" s="1002"/>
      <c r="N244" s="992"/>
      <c r="O244" s="992"/>
      <c r="R244" s="1003"/>
      <c r="S244" s="810"/>
      <c r="AA244" s="1015"/>
      <c r="AB244" s="1015"/>
      <c r="AC244" s="1015"/>
      <c r="AD244" s="1015"/>
      <c r="AE244" s="1015"/>
      <c r="AF244" s="1015"/>
      <c r="AG244" s="1015"/>
      <c r="AH244" s="1015"/>
      <c r="AI244" s="1015"/>
      <c r="AJ244" s="1015"/>
      <c r="AK244" s="1015"/>
      <c r="AL244" s="1015"/>
      <c r="AM244" s="1015"/>
      <c r="AN244" s="1015"/>
      <c r="AO244" s="1015"/>
      <c r="AP244" s="1015"/>
      <c r="AQ244" s="1015"/>
      <c r="AR244" s="1015"/>
      <c r="AS244" s="1015"/>
      <c r="BF244" s="810"/>
    </row>
    <row r="245" spans="2:58" s="804" customFormat="1" x14ac:dyDescent="0.2">
      <c r="B245" s="805"/>
      <c r="C245" s="806"/>
      <c r="G245" s="807"/>
      <c r="H245" s="1012"/>
      <c r="I245" s="1013"/>
      <c r="J245" s="1014"/>
      <c r="L245" s="1002"/>
      <c r="M245" s="1002"/>
      <c r="N245" s="992"/>
      <c r="O245" s="992"/>
      <c r="R245" s="1003"/>
      <c r="S245" s="810"/>
      <c r="AA245" s="1015"/>
      <c r="AB245" s="1015"/>
      <c r="AC245" s="1015"/>
      <c r="AD245" s="1015"/>
      <c r="AE245" s="1015"/>
      <c r="AF245" s="1015"/>
      <c r="AG245" s="1015"/>
      <c r="AH245" s="1015"/>
      <c r="AI245" s="1015"/>
      <c r="AJ245" s="1015"/>
      <c r="AK245" s="1015"/>
      <c r="AL245" s="1015"/>
      <c r="AM245" s="1015"/>
      <c r="AN245" s="1015"/>
      <c r="AO245" s="1015"/>
      <c r="AP245" s="1015"/>
      <c r="AQ245" s="1015"/>
      <c r="AR245" s="1015"/>
      <c r="AS245" s="1015"/>
      <c r="BF245" s="810"/>
    </row>
    <row r="246" spans="2:58" s="804" customFormat="1" x14ac:dyDescent="0.2">
      <c r="B246" s="805"/>
      <c r="C246" s="806"/>
      <c r="G246" s="807"/>
      <c r="H246" s="1012"/>
      <c r="I246" s="1013"/>
      <c r="J246" s="1014"/>
      <c r="L246" s="1002"/>
      <c r="M246" s="1002"/>
      <c r="N246" s="992"/>
      <c r="O246" s="992"/>
      <c r="R246" s="1003"/>
      <c r="S246" s="810"/>
      <c r="AA246" s="1015"/>
      <c r="AB246" s="1015"/>
      <c r="AC246" s="1015"/>
      <c r="AD246" s="1015"/>
      <c r="AE246" s="1015"/>
      <c r="AF246" s="1015"/>
      <c r="AG246" s="1015"/>
      <c r="AH246" s="1015"/>
      <c r="AI246" s="1015"/>
      <c r="AJ246" s="1015"/>
      <c r="AK246" s="1015"/>
      <c r="AL246" s="1015"/>
      <c r="AM246" s="1015"/>
      <c r="AN246" s="1015"/>
      <c r="AO246" s="1015"/>
      <c r="AP246" s="1015"/>
      <c r="AQ246" s="1015"/>
      <c r="AR246" s="1015"/>
      <c r="AS246" s="1015"/>
      <c r="BF246" s="810"/>
    </row>
    <row r="247" spans="2:58" s="804" customFormat="1" x14ac:dyDescent="0.2">
      <c r="B247" s="805"/>
      <c r="C247" s="806"/>
      <c r="G247" s="807"/>
      <c r="H247" s="1012"/>
      <c r="I247" s="1013"/>
      <c r="J247" s="1014"/>
      <c r="L247" s="1002"/>
      <c r="M247" s="1002"/>
      <c r="N247" s="992"/>
      <c r="O247" s="992"/>
      <c r="R247" s="1003"/>
      <c r="S247" s="810"/>
      <c r="AA247" s="1015"/>
      <c r="AB247" s="1015"/>
      <c r="AC247" s="1015"/>
      <c r="AD247" s="1015"/>
      <c r="AE247" s="1015"/>
      <c r="AF247" s="1015"/>
      <c r="AG247" s="1015"/>
      <c r="AH247" s="1015"/>
      <c r="AI247" s="1015"/>
      <c r="AJ247" s="1015"/>
      <c r="AK247" s="1015"/>
      <c r="AL247" s="1015"/>
      <c r="AM247" s="1015"/>
      <c r="AN247" s="1015"/>
      <c r="AO247" s="1015"/>
      <c r="AP247" s="1015"/>
      <c r="AQ247" s="1015"/>
      <c r="AR247" s="1015"/>
      <c r="AS247" s="1015"/>
      <c r="BF247" s="810"/>
    </row>
    <row r="248" spans="2:58" s="804" customFormat="1" x14ac:dyDescent="0.2">
      <c r="B248" s="805"/>
      <c r="C248" s="806"/>
      <c r="G248" s="807"/>
      <c r="H248" s="1012"/>
      <c r="I248" s="1013"/>
      <c r="J248" s="1014"/>
      <c r="L248" s="1002"/>
      <c r="M248" s="1002"/>
      <c r="N248" s="992"/>
      <c r="O248" s="992"/>
      <c r="R248" s="1003"/>
      <c r="S248" s="810"/>
      <c r="AA248" s="1015"/>
      <c r="AB248" s="1015"/>
      <c r="AC248" s="1015"/>
      <c r="AD248" s="1015"/>
      <c r="AE248" s="1015"/>
      <c r="AF248" s="1015"/>
      <c r="AG248" s="1015"/>
      <c r="AH248" s="1015"/>
      <c r="AI248" s="1015"/>
      <c r="AJ248" s="1015"/>
      <c r="AK248" s="1015"/>
      <c r="AL248" s="1015"/>
      <c r="AM248" s="1015"/>
      <c r="AN248" s="1015"/>
      <c r="AO248" s="1015"/>
      <c r="AP248" s="1015"/>
      <c r="AQ248" s="1015"/>
      <c r="AR248" s="1015"/>
      <c r="AS248" s="1015"/>
      <c r="BF248" s="810"/>
    </row>
    <row r="249" spans="2:58" s="804" customFormat="1" x14ac:dyDescent="0.2">
      <c r="B249" s="805"/>
      <c r="C249" s="806"/>
      <c r="G249" s="807"/>
      <c r="H249" s="1012"/>
      <c r="I249" s="1013"/>
      <c r="J249" s="1014"/>
      <c r="L249" s="1002"/>
      <c r="M249" s="1002"/>
      <c r="N249" s="992"/>
      <c r="O249" s="992"/>
      <c r="R249" s="1003"/>
      <c r="S249" s="810"/>
      <c r="AA249" s="1015"/>
      <c r="AB249" s="1015"/>
      <c r="AC249" s="1015"/>
      <c r="AD249" s="1015"/>
      <c r="AE249" s="1015"/>
      <c r="AF249" s="1015"/>
      <c r="AG249" s="1015"/>
      <c r="AH249" s="1015"/>
      <c r="AI249" s="1015"/>
      <c r="AJ249" s="1015"/>
      <c r="AK249" s="1015"/>
      <c r="AL249" s="1015"/>
      <c r="AM249" s="1015"/>
      <c r="AN249" s="1015"/>
      <c r="AO249" s="1015"/>
      <c r="AP249" s="1015"/>
      <c r="AQ249" s="1015"/>
      <c r="AR249" s="1015"/>
      <c r="AS249" s="1015"/>
      <c r="BF249" s="810"/>
    </row>
    <row r="250" spans="2:58" s="804" customFormat="1" x14ac:dyDescent="0.2">
      <c r="B250" s="805"/>
      <c r="C250" s="806"/>
      <c r="G250" s="807"/>
      <c r="H250" s="1012"/>
      <c r="I250" s="1013"/>
      <c r="J250" s="1014"/>
      <c r="L250" s="1002"/>
      <c r="M250" s="1002"/>
      <c r="N250" s="992"/>
      <c r="O250" s="992"/>
      <c r="R250" s="1003"/>
      <c r="S250" s="810"/>
      <c r="AA250" s="1015"/>
      <c r="AB250" s="1015"/>
      <c r="AC250" s="1015"/>
      <c r="AD250" s="1015"/>
      <c r="AE250" s="1015"/>
      <c r="AF250" s="1015"/>
      <c r="AG250" s="1015"/>
      <c r="AH250" s="1015"/>
      <c r="AI250" s="1015"/>
      <c r="AJ250" s="1015"/>
      <c r="AK250" s="1015"/>
      <c r="AL250" s="1015"/>
      <c r="AM250" s="1015"/>
      <c r="AN250" s="1015"/>
      <c r="AO250" s="1015"/>
      <c r="AP250" s="1015"/>
      <c r="AQ250" s="1015"/>
      <c r="AR250" s="1015"/>
      <c r="AS250" s="1015"/>
      <c r="BF250" s="810"/>
    </row>
    <row r="251" spans="2:58" s="804" customFormat="1" x14ac:dyDescent="0.2">
      <c r="B251" s="805"/>
      <c r="C251" s="806"/>
      <c r="G251" s="807"/>
      <c r="H251" s="1012"/>
      <c r="I251" s="1013"/>
      <c r="J251" s="1014"/>
      <c r="L251" s="1002"/>
      <c r="M251" s="1002"/>
      <c r="N251" s="992"/>
      <c r="O251" s="992"/>
      <c r="R251" s="1003"/>
      <c r="S251" s="810"/>
      <c r="AA251" s="1015"/>
      <c r="AB251" s="1015"/>
      <c r="AC251" s="1015"/>
      <c r="AD251" s="1015"/>
      <c r="AE251" s="1015"/>
      <c r="AF251" s="1015"/>
      <c r="AG251" s="1015"/>
      <c r="AH251" s="1015"/>
      <c r="AI251" s="1015"/>
      <c r="AJ251" s="1015"/>
      <c r="AK251" s="1015"/>
      <c r="AL251" s="1015"/>
      <c r="AM251" s="1015"/>
      <c r="AN251" s="1015"/>
      <c r="AO251" s="1015"/>
      <c r="AP251" s="1015"/>
      <c r="AQ251" s="1015"/>
      <c r="AR251" s="1015"/>
      <c r="AS251" s="1015"/>
      <c r="BF251" s="810"/>
    </row>
    <row r="252" spans="2:58" s="804" customFormat="1" x14ac:dyDescent="0.2">
      <c r="B252" s="805"/>
      <c r="C252" s="806"/>
      <c r="G252" s="807"/>
      <c r="H252" s="1012"/>
      <c r="I252" s="1013"/>
      <c r="J252" s="1014"/>
      <c r="L252" s="1002"/>
      <c r="M252" s="1002"/>
      <c r="N252" s="992"/>
      <c r="O252" s="992"/>
      <c r="R252" s="1003"/>
      <c r="S252" s="810"/>
      <c r="AA252" s="1015"/>
      <c r="AB252" s="1015"/>
      <c r="AC252" s="1015"/>
      <c r="AD252" s="1015"/>
      <c r="AE252" s="1015"/>
      <c r="AF252" s="1015"/>
      <c r="AG252" s="1015"/>
      <c r="AH252" s="1015"/>
      <c r="AI252" s="1015"/>
      <c r="AJ252" s="1015"/>
      <c r="AK252" s="1015"/>
      <c r="AL252" s="1015"/>
      <c r="AM252" s="1015"/>
      <c r="AN252" s="1015"/>
      <c r="AO252" s="1015"/>
      <c r="AP252" s="1015"/>
      <c r="AQ252" s="1015"/>
      <c r="AR252" s="1015"/>
      <c r="AS252" s="1015"/>
      <c r="BF252" s="810"/>
    </row>
    <row r="253" spans="2:58" s="804" customFormat="1" x14ac:dyDescent="0.2">
      <c r="B253" s="805"/>
      <c r="C253" s="806"/>
      <c r="G253" s="807"/>
      <c r="H253" s="1012"/>
      <c r="I253" s="1013"/>
      <c r="J253" s="1014"/>
      <c r="L253" s="1002"/>
      <c r="M253" s="1002"/>
      <c r="N253" s="992"/>
      <c r="O253" s="992"/>
      <c r="R253" s="1003"/>
      <c r="S253" s="810"/>
      <c r="AA253" s="1015"/>
      <c r="AB253" s="1015"/>
      <c r="AC253" s="1015"/>
      <c r="AD253" s="1015"/>
      <c r="AE253" s="1015"/>
      <c r="AF253" s="1015"/>
      <c r="AG253" s="1015"/>
      <c r="AH253" s="1015"/>
      <c r="AI253" s="1015"/>
      <c r="AJ253" s="1015"/>
      <c r="AK253" s="1015"/>
      <c r="AL253" s="1015"/>
      <c r="AM253" s="1015"/>
      <c r="AN253" s="1015"/>
      <c r="AO253" s="1015"/>
      <c r="AP253" s="1015"/>
      <c r="AQ253" s="1015"/>
      <c r="AR253" s="1015"/>
      <c r="AS253" s="1015"/>
      <c r="BF253" s="810"/>
    </row>
    <row r="254" spans="2:58" s="804" customFormat="1" x14ac:dyDescent="0.2">
      <c r="B254" s="805"/>
      <c r="C254" s="806"/>
      <c r="G254" s="807"/>
      <c r="H254" s="1012"/>
      <c r="I254" s="1013"/>
      <c r="J254" s="1014"/>
      <c r="L254" s="1002"/>
      <c r="M254" s="1002"/>
      <c r="N254" s="992"/>
      <c r="O254" s="992"/>
      <c r="R254" s="1003"/>
      <c r="S254" s="810"/>
      <c r="AA254" s="1015"/>
      <c r="AB254" s="1015"/>
      <c r="AC254" s="1015"/>
      <c r="AD254" s="1015"/>
      <c r="AE254" s="1015"/>
      <c r="AF254" s="1015"/>
      <c r="AG254" s="1015"/>
      <c r="AH254" s="1015"/>
      <c r="AI254" s="1015"/>
      <c r="AJ254" s="1015"/>
      <c r="AK254" s="1015"/>
      <c r="AL254" s="1015"/>
      <c r="AM254" s="1015"/>
      <c r="AN254" s="1015"/>
      <c r="AO254" s="1015"/>
      <c r="AP254" s="1015"/>
      <c r="AQ254" s="1015"/>
      <c r="AR254" s="1015"/>
      <c r="AS254" s="1015"/>
      <c r="BF254" s="810"/>
    </row>
    <row r="255" spans="2:58" s="804" customFormat="1" x14ac:dyDescent="0.2">
      <c r="B255" s="805"/>
      <c r="C255" s="806"/>
      <c r="G255" s="807"/>
      <c r="H255" s="1012"/>
      <c r="I255" s="1013"/>
      <c r="J255" s="1014"/>
      <c r="L255" s="992"/>
      <c r="M255" s="992"/>
      <c r="N255" s="992"/>
      <c r="O255" s="992"/>
      <c r="R255" s="1003"/>
      <c r="S255" s="810"/>
      <c r="AA255" s="1015"/>
      <c r="AB255" s="1015"/>
      <c r="AC255" s="1015"/>
      <c r="AD255" s="1015"/>
      <c r="AE255" s="1015"/>
      <c r="AF255" s="1015"/>
      <c r="AG255" s="1015"/>
      <c r="AH255" s="1015"/>
      <c r="AI255" s="1015"/>
      <c r="AJ255" s="1015"/>
      <c r="AK255" s="1015"/>
      <c r="AL255" s="1015"/>
      <c r="AM255" s="1015"/>
      <c r="AN255" s="1015"/>
      <c r="AO255" s="1015"/>
      <c r="AP255" s="1015"/>
      <c r="AQ255" s="1015"/>
      <c r="AR255" s="1015"/>
      <c r="AS255" s="1015"/>
      <c r="BF255" s="810"/>
    </row>
    <row r="256" spans="2:58" s="804" customFormat="1" x14ac:dyDescent="0.2">
      <c r="B256" s="805"/>
      <c r="C256" s="806"/>
      <c r="G256" s="807"/>
      <c r="H256" s="1012"/>
      <c r="I256" s="1013"/>
      <c r="J256" s="1014"/>
      <c r="L256" s="992"/>
      <c r="M256" s="992"/>
      <c r="N256" s="992"/>
      <c r="O256" s="992"/>
      <c r="R256" s="1003"/>
      <c r="S256" s="810"/>
      <c r="AA256" s="1015"/>
      <c r="AB256" s="1015"/>
      <c r="AC256" s="1015"/>
      <c r="AD256" s="1015"/>
      <c r="AE256" s="1015"/>
      <c r="AF256" s="1015"/>
      <c r="AG256" s="1015"/>
      <c r="AH256" s="1015"/>
      <c r="AI256" s="1015"/>
      <c r="AJ256" s="1015"/>
      <c r="AK256" s="1015"/>
      <c r="AL256" s="1015"/>
      <c r="AM256" s="1015"/>
      <c r="AN256" s="1015"/>
      <c r="AO256" s="1015"/>
      <c r="AP256" s="1015"/>
      <c r="AQ256" s="1015"/>
      <c r="AR256" s="1015"/>
      <c r="AS256" s="1015"/>
      <c r="BF256" s="810"/>
    </row>
    <row r="257" spans="2:58" s="804" customFormat="1" x14ac:dyDescent="0.2">
      <c r="B257" s="805"/>
      <c r="C257" s="806"/>
      <c r="G257" s="807"/>
      <c r="H257" s="1012"/>
      <c r="I257" s="1013"/>
      <c r="J257" s="1014"/>
      <c r="L257" s="992"/>
      <c r="M257" s="992"/>
      <c r="N257" s="992"/>
      <c r="O257" s="992"/>
      <c r="R257" s="1003"/>
      <c r="S257" s="810"/>
      <c r="AA257" s="1015"/>
      <c r="AB257" s="1015"/>
      <c r="AC257" s="1015"/>
      <c r="AD257" s="1015"/>
      <c r="AE257" s="1015"/>
      <c r="AF257" s="1015"/>
      <c r="AG257" s="1015"/>
      <c r="AH257" s="1015"/>
      <c r="AI257" s="1015"/>
      <c r="AJ257" s="1015"/>
      <c r="AK257" s="1015"/>
      <c r="AL257" s="1015"/>
      <c r="AM257" s="1015"/>
      <c r="AN257" s="1015"/>
      <c r="AO257" s="1015"/>
      <c r="AP257" s="1015"/>
      <c r="AQ257" s="1015"/>
      <c r="AR257" s="1015"/>
      <c r="AS257" s="1015"/>
      <c r="BF257" s="810"/>
    </row>
    <row r="258" spans="2:58" s="804" customFormat="1" x14ac:dyDescent="0.2">
      <c r="B258" s="805"/>
      <c r="C258" s="806"/>
      <c r="G258" s="807"/>
      <c r="H258" s="1012"/>
      <c r="I258" s="1013"/>
      <c r="J258" s="1014"/>
      <c r="L258" s="992"/>
      <c r="M258" s="992"/>
      <c r="N258" s="992"/>
      <c r="O258" s="992"/>
      <c r="R258" s="1003"/>
      <c r="S258" s="810"/>
      <c r="AA258" s="1015"/>
      <c r="AB258" s="1015"/>
      <c r="AC258" s="1015"/>
      <c r="AD258" s="1015"/>
      <c r="AE258" s="1015"/>
      <c r="AF258" s="1015"/>
      <c r="AG258" s="1015"/>
      <c r="AH258" s="1015"/>
      <c r="AI258" s="1015"/>
      <c r="AJ258" s="1015"/>
      <c r="AK258" s="1015"/>
      <c r="AL258" s="1015"/>
      <c r="AM258" s="1015"/>
      <c r="AN258" s="1015"/>
      <c r="AO258" s="1015"/>
      <c r="AP258" s="1015"/>
      <c r="AQ258" s="1015"/>
      <c r="AR258" s="1015"/>
      <c r="AS258" s="1015"/>
      <c r="BF258" s="810"/>
    </row>
    <row r="259" spans="2:58" s="804" customFormat="1" x14ac:dyDescent="0.2">
      <c r="B259" s="805"/>
      <c r="C259" s="806"/>
      <c r="G259" s="807"/>
      <c r="H259" s="1012"/>
      <c r="I259" s="1013"/>
      <c r="J259" s="1014"/>
      <c r="L259" s="992"/>
      <c r="M259" s="992"/>
      <c r="N259" s="992"/>
      <c r="O259" s="992"/>
      <c r="R259" s="1003"/>
      <c r="S259" s="810"/>
      <c r="AA259" s="1015"/>
      <c r="AB259" s="1015"/>
      <c r="AC259" s="1015"/>
      <c r="AD259" s="1015"/>
      <c r="AE259" s="1015"/>
      <c r="AF259" s="1015"/>
      <c r="AG259" s="1015"/>
      <c r="AH259" s="1015"/>
      <c r="AI259" s="1015"/>
      <c r="AJ259" s="1015"/>
      <c r="AK259" s="1015"/>
      <c r="AL259" s="1015"/>
      <c r="AM259" s="1015"/>
      <c r="AN259" s="1015"/>
      <c r="AO259" s="1015"/>
      <c r="AP259" s="1015"/>
      <c r="AQ259" s="1015"/>
      <c r="AR259" s="1015"/>
      <c r="AS259" s="1015"/>
      <c r="BF259" s="810"/>
    </row>
    <row r="260" spans="2:58" s="804" customFormat="1" x14ac:dyDescent="0.2">
      <c r="B260" s="805"/>
      <c r="C260" s="806"/>
      <c r="G260" s="807"/>
      <c r="H260" s="1012"/>
      <c r="I260" s="1013"/>
      <c r="J260" s="1014"/>
      <c r="L260" s="992"/>
      <c r="M260" s="992"/>
      <c r="N260" s="992"/>
      <c r="O260" s="992"/>
      <c r="R260" s="1003"/>
      <c r="S260" s="810"/>
      <c r="AA260" s="1015"/>
      <c r="AB260" s="1015"/>
      <c r="AC260" s="1015"/>
      <c r="AD260" s="1015"/>
      <c r="AE260" s="1015"/>
      <c r="AF260" s="1015"/>
      <c r="AG260" s="1015"/>
      <c r="AH260" s="1015"/>
      <c r="AI260" s="1015"/>
      <c r="AJ260" s="1015"/>
      <c r="AK260" s="1015"/>
      <c r="AL260" s="1015"/>
      <c r="AM260" s="1015"/>
      <c r="AN260" s="1015"/>
      <c r="AO260" s="1015"/>
      <c r="AP260" s="1015"/>
      <c r="AQ260" s="1015"/>
      <c r="AR260" s="1015"/>
      <c r="AS260" s="1015"/>
      <c r="BF260" s="810"/>
    </row>
    <row r="261" spans="2:58" s="804" customFormat="1" x14ac:dyDescent="0.2">
      <c r="B261" s="805"/>
      <c r="C261" s="806"/>
      <c r="G261" s="807"/>
      <c r="H261" s="1012"/>
      <c r="I261" s="1013"/>
      <c r="J261" s="1014"/>
      <c r="L261" s="992"/>
      <c r="M261" s="992"/>
      <c r="N261" s="992"/>
      <c r="O261" s="992"/>
      <c r="R261" s="1003"/>
      <c r="S261" s="810"/>
      <c r="AA261" s="1015"/>
      <c r="AB261" s="1015"/>
      <c r="AC261" s="1015"/>
      <c r="AD261" s="1015"/>
      <c r="AE261" s="1015"/>
      <c r="AF261" s="1015"/>
      <c r="AG261" s="1015"/>
      <c r="AH261" s="1015"/>
      <c r="AI261" s="1015"/>
      <c r="AJ261" s="1015"/>
      <c r="AK261" s="1015"/>
      <c r="AL261" s="1015"/>
      <c r="AM261" s="1015"/>
      <c r="AN261" s="1015"/>
      <c r="AO261" s="1015"/>
      <c r="AP261" s="1015"/>
      <c r="AQ261" s="1015"/>
      <c r="AR261" s="1015"/>
      <c r="AS261" s="1015"/>
      <c r="BF261" s="810"/>
    </row>
    <row r="262" spans="2:58" s="804" customFormat="1" x14ac:dyDescent="0.2">
      <c r="B262" s="805"/>
      <c r="C262" s="806"/>
      <c r="G262" s="807"/>
      <c r="H262" s="1012"/>
      <c r="I262" s="1013"/>
      <c r="J262" s="1014"/>
      <c r="L262" s="992"/>
      <c r="M262" s="992"/>
      <c r="N262" s="992"/>
      <c r="O262" s="992"/>
      <c r="R262" s="1003"/>
      <c r="S262" s="810"/>
      <c r="AA262" s="1015"/>
      <c r="AB262" s="1015"/>
      <c r="AC262" s="1015"/>
      <c r="AD262" s="1015"/>
      <c r="AE262" s="1015"/>
      <c r="AF262" s="1015"/>
      <c r="AG262" s="1015"/>
      <c r="AH262" s="1015"/>
      <c r="AI262" s="1015"/>
      <c r="AJ262" s="1015"/>
      <c r="AK262" s="1015"/>
      <c r="AL262" s="1015"/>
      <c r="AM262" s="1015"/>
      <c r="AN262" s="1015"/>
      <c r="AO262" s="1015"/>
      <c r="AP262" s="1015"/>
      <c r="AQ262" s="1015"/>
      <c r="AR262" s="1015"/>
      <c r="AS262" s="1015"/>
      <c r="BF262" s="810"/>
    </row>
  </sheetData>
  <autoFilter ref="A8:Q129"/>
  <mergeCells count="206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AH10:AH11"/>
    <mergeCell ref="AI10:AI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B10:BB11"/>
    <mergeCell ref="BC10:BC11"/>
    <mergeCell ref="BD10:BD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D26:D27"/>
    <mergeCell ref="U26:U27"/>
    <mergeCell ref="D28:D29"/>
    <mergeCell ref="U28:U29"/>
    <mergeCell ref="D30:D31"/>
    <mergeCell ref="U30:U31"/>
    <mergeCell ref="D16:D17"/>
    <mergeCell ref="U16:U17"/>
    <mergeCell ref="D22:D23"/>
    <mergeCell ref="U22:U23"/>
    <mergeCell ref="D24:D25"/>
    <mergeCell ref="U24:U25"/>
    <mergeCell ref="D41:D42"/>
    <mergeCell ref="U41:U42"/>
    <mergeCell ref="D43:D44"/>
    <mergeCell ref="U43:U44"/>
    <mergeCell ref="D45:D46"/>
    <mergeCell ref="U45:U46"/>
    <mergeCell ref="D32:D33"/>
    <mergeCell ref="U32:U33"/>
    <mergeCell ref="D35:D36"/>
    <mergeCell ref="U35:U36"/>
    <mergeCell ref="D39:D40"/>
    <mergeCell ref="U39:U40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E141:G141"/>
    <mergeCell ref="S146:S147"/>
    <mergeCell ref="S148:S151"/>
    <mergeCell ref="E153:G153"/>
    <mergeCell ref="M138:N138"/>
    <mergeCell ref="A139:D139"/>
    <mergeCell ref="E139:G139"/>
    <mergeCell ref="K139:L139"/>
    <mergeCell ref="M139:N139"/>
    <mergeCell ref="E140:G140"/>
    <mergeCell ref="K140:L14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7"/>
      <c r="B5" s="247"/>
      <c r="C5" s="247"/>
      <c r="D5" s="145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55"/>
      <c r="Q5" s="55"/>
      <c r="R5" s="56"/>
      <c r="S5" s="43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</row>
    <row r="6" spans="1:57" s="31" customFormat="1" ht="12" customHeight="1" x14ac:dyDescent="0.2">
      <c r="A6" s="1435" t="s">
        <v>269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270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6"/>
      <c r="B7" s="246"/>
      <c r="C7" s="246"/>
      <c r="D7" s="254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57"/>
      <c r="Q7" s="257"/>
      <c r="R7" s="52"/>
      <c r="S7" s="43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56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173">
        <v>1</v>
      </c>
      <c r="G14" s="173">
        <v>1</v>
      </c>
      <c r="H14" s="174">
        <f>G14*100/F14</f>
        <v>100</v>
      </c>
      <c r="I14" s="174">
        <v>1</v>
      </c>
      <c r="J14" s="175">
        <f>I14*G14</f>
        <v>1</v>
      </c>
      <c r="K14" s="183">
        <f>J14*B14</f>
        <v>8</v>
      </c>
      <c r="L14" s="183">
        <f>B14*7960</f>
        <v>63680</v>
      </c>
      <c r="M14" s="183">
        <f>L14*J14</f>
        <v>63680</v>
      </c>
      <c r="N14" s="183">
        <f>C14*J14</f>
        <v>0</v>
      </c>
      <c r="O14" s="183">
        <f>N14*7960</f>
        <v>0</v>
      </c>
      <c r="P14" s="114">
        <f>K14+N14</f>
        <v>8</v>
      </c>
      <c r="Q14" s="114">
        <f>M14+P14</f>
        <v>63688</v>
      </c>
      <c r="R14" s="49"/>
      <c r="S14" s="255"/>
      <c r="T14" s="88">
        <v>3</v>
      </c>
      <c r="U14" s="1584" t="s">
        <v>48</v>
      </c>
      <c r="V14" s="87" t="s">
        <v>49</v>
      </c>
      <c r="W14" s="527">
        <f t="shared" ref="W14:AA25" si="0">F14</f>
        <v>1</v>
      </c>
      <c r="X14" s="527">
        <f t="shared" si="0"/>
        <v>1</v>
      </c>
      <c r="Y14" s="93">
        <f>X14*100/W14</f>
        <v>100</v>
      </c>
      <c r="Z14" s="93">
        <f t="shared" si="0"/>
        <v>1</v>
      </c>
      <c r="AA14" s="93">
        <f t="shared" si="0"/>
        <v>1</v>
      </c>
      <c r="AB14" s="93"/>
      <c r="AC14" s="93">
        <f>AF14+AH14+AJ14+AL14+AN14+AP14+AR14+AT14+AV14+AX14+AZ14+BB14</f>
        <v>1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/>
      <c r="AY14" s="174"/>
      <c r="AZ14" s="174"/>
      <c r="BA14" s="174"/>
      <c r="BB14" s="93"/>
      <c r="BC14" s="93"/>
      <c r="BD14" s="93">
        <f>AF14+AH14+AJ14+AL14+AN14+AP14+AR14+AT14+AV14+AX14+AZ14</f>
        <v>1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9</v>
      </c>
      <c r="D15" s="1420"/>
      <c r="E15" s="67" t="s">
        <v>50</v>
      </c>
      <c r="F15" s="173">
        <v>2</v>
      </c>
      <c r="G15" s="173">
        <v>2</v>
      </c>
      <c r="H15" s="174">
        <f>G15*100/F15</f>
        <v>100</v>
      </c>
      <c r="I15" s="174">
        <v>1</v>
      </c>
      <c r="J15" s="260">
        <f>I15*G15</f>
        <v>2</v>
      </c>
      <c r="K15" s="183">
        <f t="shared" ref="K15:K31" si="1">J15*B15</f>
        <v>8</v>
      </c>
      <c r="L15" s="183">
        <f t="shared" ref="L15:L78" si="2">B15*7960</f>
        <v>31840</v>
      </c>
      <c r="M15" s="183">
        <f t="shared" ref="M15:M31" si="3">L15*J15</f>
        <v>63680</v>
      </c>
      <c r="N15" s="183">
        <f>C15+J15</f>
        <v>11</v>
      </c>
      <c r="O15" s="183">
        <f t="shared" ref="O15:O17" si="4">N15*7960</f>
        <v>87560</v>
      </c>
      <c r="P15" s="114">
        <f t="shared" ref="P15:P31" si="5">K15+N15</f>
        <v>19</v>
      </c>
      <c r="Q15" s="114">
        <f t="shared" ref="Q15:Q31" si="6">M15+P15</f>
        <v>63699</v>
      </c>
      <c r="R15" s="49"/>
      <c r="S15" s="255"/>
      <c r="T15" s="85">
        <v>4</v>
      </c>
      <c r="U15" s="1584"/>
      <c r="V15" s="83" t="s">
        <v>50</v>
      </c>
      <c r="W15" s="527">
        <f t="shared" si="0"/>
        <v>2</v>
      </c>
      <c r="X15" s="527">
        <f t="shared" si="0"/>
        <v>2</v>
      </c>
      <c r="Y15" s="93">
        <f t="shared" ref="Y15:Y31" si="7">X15*100/W15</f>
        <v>100</v>
      </c>
      <c r="Z15" s="93">
        <f t="shared" si="0"/>
        <v>1</v>
      </c>
      <c r="AA15" s="93">
        <f t="shared" si="0"/>
        <v>2</v>
      </c>
      <c r="AB15" s="91"/>
      <c r="AC15" s="93">
        <f t="shared" ref="AC15:AD31" si="8">AF15+AH15+AJ15+AL15+AN15+AP15+AR15+AT15+AV15+AX15+AZ15+BB15</f>
        <v>2</v>
      </c>
      <c r="AD15" s="94">
        <f t="shared" si="8"/>
        <v>0</v>
      </c>
      <c r="AE15" s="95">
        <f t="shared" ref="AE15:AE31" si="9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>
        <v>1</v>
      </c>
      <c r="AU15" s="174"/>
      <c r="AV15" s="174">
        <v>1</v>
      </c>
      <c r="AW15" s="174"/>
      <c r="AX15" s="174"/>
      <c r="AY15" s="174"/>
      <c r="AZ15" s="174"/>
      <c r="BA15" s="174"/>
      <c r="BB15" s="91"/>
      <c r="BC15" s="91"/>
      <c r="BD15" s="93">
        <f t="shared" ref="BD15:BD31" si="10">AF15+AH15+AJ15+AL15+AN15+AP15+AR15+AT15+AV15+AX15+AZ15</f>
        <v>2</v>
      </c>
      <c r="BE15" s="93">
        <f t="shared" ref="BE15:BE31" si="11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4</v>
      </c>
      <c r="D16" s="1420" t="s">
        <v>51</v>
      </c>
      <c r="E16" s="67" t="s">
        <v>49</v>
      </c>
      <c r="F16" s="173">
        <v>1</v>
      </c>
      <c r="G16" s="173">
        <v>1</v>
      </c>
      <c r="H16" s="174">
        <f>G16*100/F16</f>
        <v>100</v>
      </c>
      <c r="I16" s="174">
        <v>4</v>
      </c>
      <c r="J16" s="260">
        <f>I16*G16</f>
        <v>4</v>
      </c>
      <c r="K16" s="183">
        <f t="shared" si="1"/>
        <v>32</v>
      </c>
      <c r="L16" s="183">
        <f t="shared" si="2"/>
        <v>63680</v>
      </c>
      <c r="M16" s="183">
        <f t="shared" si="3"/>
        <v>254720</v>
      </c>
      <c r="N16" s="183">
        <f>C16+J16</f>
        <v>8</v>
      </c>
      <c r="O16" s="183">
        <f t="shared" si="4"/>
        <v>63680</v>
      </c>
      <c r="P16" s="114">
        <f t="shared" si="5"/>
        <v>40</v>
      </c>
      <c r="Q16" s="114">
        <f t="shared" si="6"/>
        <v>254760</v>
      </c>
      <c r="R16" s="50"/>
      <c r="S16" s="255"/>
      <c r="T16" s="85">
        <v>5</v>
      </c>
      <c r="U16" s="1583" t="s">
        <v>51</v>
      </c>
      <c r="V16" s="83" t="s">
        <v>49</v>
      </c>
      <c r="W16" s="527">
        <f t="shared" si="0"/>
        <v>1</v>
      </c>
      <c r="X16" s="527">
        <f t="shared" si="0"/>
        <v>1</v>
      </c>
      <c r="Y16" s="93">
        <f t="shared" si="7"/>
        <v>100</v>
      </c>
      <c r="Z16" s="93">
        <f t="shared" si="0"/>
        <v>4</v>
      </c>
      <c r="AA16" s="93">
        <f t="shared" si="0"/>
        <v>4</v>
      </c>
      <c r="AB16" s="91"/>
      <c r="AC16" s="93">
        <f t="shared" si="8"/>
        <v>4</v>
      </c>
      <c r="AD16" s="94">
        <f t="shared" si="8"/>
        <v>0</v>
      </c>
      <c r="AE16" s="95">
        <f t="shared" si="9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0"/>
        <v>4</v>
      </c>
      <c r="BE16" s="93">
        <f t="shared" si="11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173">
        <v>1</v>
      </c>
      <c r="G17" s="173">
        <v>1</v>
      </c>
      <c r="H17" s="174">
        <f>G17*100/F17</f>
        <v>100</v>
      </c>
      <c r="I17" s="174">
        <v>4</v>
      </c>
      <c r="J17" s="175">
        <f>I17*G17</f>
        <v>4</v>
      </c>
      <c r="K17" s="183">
        <f t="shared" si="1"/>
        <v>16</v>
      </c>
      <c r="L17" s="183">
        <f t="shared" si="2"/>
        <v>31840</v>
      </c>
      <c r="M17" s="183">
        <f t="shared" si="3"/>
        <v>127360</v>
      </c>
      <c r="N17" s="183">
        <f t="shared" ref="N17" si="12">C17*J17</f>
        <v>0</v>
      </c>
      <c r="O17" s="183">
        <f t="shared" si="4"/>
        <v>0</v>
      </c>
      <c r="P17" s="114">
        <f t="shared" si="5"/>
        <v>16</v>
      </c>
      <c r="Q17" s="114">
        <f t="shared" si="6"/>
        <v>127376</v>
      </c>
      <c r="R17" s="50"/>
      <c r="S17" s="255"/>
      <c r="T17" s="85">
        <v>6</v>
      </c>
      <c r="U17" s="1583"/>
      <c r="V17" s="83" t="s">
        <v>50</v>
      </c>
      <c r="W17" s="527">
        <f t="shared" si="0"/>
        <v>1</v>
      </c>
      <c r="X17" s="527">
        <f t="shared" si="0"/>
        <v>1</v>
      </c>
      <c r="Y17" s="93">
        <f t="shared" si="7"/>
        <v>100</v>
      </c>
      <c r="Z17" s="93">
        <f t="shared" si="0"/>
        <v>4</v>
      </c>
      <c r="AA17" s="93">
        <f t="shared" si="0"/>
        <v>4</v>
      </c>
      <c r="AB17" s="91"/>
      <c r="AC17" s="93">
        <f t="shared" si="8"/>
        <v>4</v>
      </c>
      <c r="AD17" s="94">
        <f t="shared" si="8"/>
        <v>0</v>
      </c>
      <c r="AE17" s="95">
        <f t="shared" si="9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0"/>
        <v>4</v>
      </c>
      <c r="BE17" s="93">
        <f t="shared" si="11"/>
        <v>0</v>
      </c>
    </row>
    <row r="18" spans="1:57" ht="34.5" customHeight="1" x14ac:dyDescent="0.2">
      <c r="A18" s="135">
        <v>7</v>
      </c>
      <c r="B18" s="215">
        <v>0.6</v>
      </c>
      <c r="C18" s="71"/>
      <c r="D18" s="249" t="s">
        <v>52</v>
      </c>
      <c r="E18" s="67" t="s">
        <v>49</v>
      </c>
      <c r="F18" s="173"/>
      <c r="G18" s="173"/>
      <c r="H18" s="174"/>
      <c r="I18" s="174"/>
      <c r="J18" s="176"/>
      <c r="K18" s="68"/>
      <c r="L18" s="68"/>
      <c r="M18" s="100"/>
      <c r="N18" s="100"/>
      <c r="O18" s="100"/>
      <c r="P18" s="70"/>
      <c r="Q18" s="70"/>
      <c r="R18" s="50"/>
      <c r="S18" s="255"/>
      <c r="T18" s="85">
        <v>7</v>
      </c>
      <c r="U18" s="248" t="s">
        <v>52</v>
      </c>
      <c r="V18" s="83" t="s">
        <v>49</v>
      </c>
      <c r="W18" s="527"/>
      <c r="X18" s="527"/>
      <c r="Y18" s="93"/>
      <c r="Z18" s="93"/>
      <c r="AA18" s="93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49" t="s">
        <v>53</v>
      </c>
      <c r="E19" s="67" t="s">
        <v>49</v>
      </c>
      <c r="F19" s="173"/>
      <c r="G19" s="173"/>
      <c r="H19" s="174"/>
      <c r="I19" s="174"/>
      <c r="J19" s="176"/>
      <c r="K19" s="68"/>
      <c r="L19" s="68"/>
      <c r="M19" s="100"/>
      <c r="N19" s="100"/>
      <c r="O19" s="100"/>
      <c r="P19" s="70"/>
      <c r="Q19" s="70"/>
      <c r="R19" s="50"/>
      <c r="S19" s="255"/>
      <c r="T19" s="85">
        <v>8</v>
      </c>
      <c r="U19" s="248" t="s">
        <v>53</v>
      </c>
      <c r="V19" s="83" t="s">
        <v>49</v>
      </c>
      <c r="W19" s="527"/>
      <c r="X19" s="527"/>
      <c r="Y19" s="93"/>
      <c r="Z19" s="93"/>
      <c r="AA19" s="93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49" t="s">
        <v>54</v>
      </c>
      <c r="E20" s="67" t="s">
        <v>50</v>
      </c>
      <c r="F20" s="173"/>
      <c r="G20" s="173"/>
      <c r="H20" s="174"/>
      <c r="I20" s="174"/>
      <c r="J20" s="176"/>
      <c r="K20" s="68"/>
      <c r="L20" s="68"/>
      <c r="M20" s="100"/>
      <c r="N20" s="100"/>
      <c r="O20" s="100"/>
      <c r="P20" s="70"/>
      <c r="Q20" s="70"/>
      <c r="R20" s="50"/>
      <c r="S20" s="255"/>
      <c r="T20" s="85">
        <v>9</v>
      </c>
      <c r="U20" s="248" t="s">
        <v>54</v>
      </c>
      <c r="V20" s="83" t="s">
        <v>50</v>
      </c>
      <c r="W20" s="527"/>
      <c r="X20" s="527"/>
      <c r="Y20" s="93"/>
      <c r="Z20" s="93"/>
      <c r="AA20" s="93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49" t="s">
        <v>55</v>
      </c>
      <c r="E21" s="67" t="s">
        <v>50</v>
      </c>
      <c r="F21" s="173"/>
      <c r="G21" s="173"/>
      <c r="H21" s="174"/>
      <c r="I21" s="174"/>
      <c r="J21" s="176"/>
      <c r="K21" s="68"/>
      <c r="L21" s="68"/>
      <c r="M21" s="100"/>
      <c r="N21" s="100"/>
      <c r="O21" s="100"/>
      <c r="P21" s="70"/>
      <c r="Q21" s="70"/>
      <c r="R21" s="50"/>
      <c r="S21" s="255"/>
      <c r="T21" s="85">
        <v>10</v>
      </c>
      <c r="U21" s="248" t="s">
        <v>55</v>
      </c>
      <c r="V21" s="83" t="s">
        <v>50</v>
      </c>
      <c r="W21" s="527"/>
      <c r="X21" s="527"/>
      <c r="Y21" s="93"/>
      <c r="Z21" s="93"/>
      <c r="AA21" s="93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173">
        <v>1</v>
      </c>
      <c r="G22" s="173">
        <v>1</v>
      </c>
      <c r="H22" s="174">
        <f>G22*100/F22</f>
        <v>100</v>
      </c>
      <c r="I22" s="174">
        <v>2</v>
      </c>
      <c r="J22" s="176">
        <f>I22*G22</f>
        <v>2</v>
      </c>
      <c r="K22" s="183">
        <f t="shared" si="1"/>
        <v>2</v>
      </c>
      <c r="L22" s="183">
        <f t="shared" si="2"/>
        <v>7960</v>
      </c>
      <c r="M22" s="183">
        <f t="shared" si="3"/>
        <v>15920</v>
      </c>
      <c r="N22" s="183"/>
      <c r="O22" s="183"/>
      <c r="P22" s="114">
        <f t="shared" si="5"/>
        <v>2</v>
      </c>
      <c r="Q22" s="114">
        <f t="shared" si="6"/>
        <v>15922</v>
      </c>
      <c r="R22" s="50"/>
      <c r="S22" s="255"/>
      <c r="T22" s="85">
        <v>11</v>
      </c>
      <c r="U22" s="1584" t="s">
        <v>56</v>
      </c>
      <c r="V22" s="83" t="s">
        <v>57</v>
      </c>
      <c r="W22" s="527">
        <f t="shared" si="0"/>
        <v>1</v>
      </c>
      <c r="X22" s="527">
        <f t="shared" si="0"/>
        <v>1</v>
      </c>
      <c r="Y22" s="93">
        <f t="shared" si="7"/>
        <v>100</v>
      </c>
      <c r="Z22" s="93">
        <f t="shared" si="0"/>
        <v>2</v>
      </c>
      <c r="AA22" s="93">
        <f t="shared" si="0"/>
        <v>2</v>
      </c>
      <c r="AB22" s="91"/>
      <c r="AC22" s="93">
        <f t="shared" si="8"/>
        <v>2</v>
      </c>
      <c r="AD22" s="94">
        <f t="shared" si="8"/>
        <v>0</v>
      </c>
      <c r="AE22" s="95">
        <f t="shared" si="9"/>
        <v>0</v>
      </c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>
        <v>1</v>
      </c>
      <c r="AU22" s="174"/>
      <c r="AV22" s="174">
        <v>1</v>
      </c>
      <c r="AW22" s="174"/>
      <c r="AX22" s="174"/>
      <c r="AY22" s="174"/>
      <c r="AZ22" s="174"/>
      <c r="BA22" s="174"/>
      <c r="BB22" s="91"/>
      <c r="BC22" s="91"/>
      <c r="BD22" s="93">
        <f t="shared" si="10"/>
        <v>2</v>
      </c>
      <c r="BE22" s="93">
        <f t="shared" si="11"/>
        <v>0</v>
      </c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173">
        <v>1</v>
      </c>
      <c r="G23" s="173">
        <v>1</v>
      </c>
      <c r="H23" s="174">
        <f>G23*100/F23</f>
        <v>100</v>
      </c>
      <c r="I23" s="174">
        <v>2</v>
      </c>
      <c r="J23" s="175">
        <f>I23*G23</f>
        <v>2</v>
      </c>
      <c r="K23" s="183">
        <f t="shared" si="1"/>
        <v>2</v>
      </c>
      <c r="L23" s="183">
        <f t="shared" si="2"/>
        <v>7960</v>
      </c>
      <c r="M23" s="183">
        <f t="shared" si="3"/>
        <v>15920</v>
      </c>
      <c r="N23" s="183"/>
      <c r="O23" s="183"/>
      <c r="P23" s="114">
        <f t="shared" si="5"/>
        <v>2</v>
      </c>
      <c r="Q23" s="114">
        <f t="shared" si="6"/>
        <v>15922</v>
      </c>
      <c r="R23" s="50"/>
      <c r="S23" s="255"/>
      <c r="T23" s="85">
        <v>12</v>
      </c>
      <c r="U23" s="1584"/>
      <c r="V23" s="83" t="s">
        <v>50</v>
      </c>
      <c r="W23" s="527">
        <f t="shared" si="0"/>
        <v>1</v>
      </c>
      <c r="X23" s="527">
        <f t="shared" si="0"/>
        <v>1</v>
      </c>
      <c r="Y23" s="93">
        <f t="shared" si="7"/>
        <v>100</v>
      </c>
      <c r="Z23" s="93">
        <f t="shared" si="0"/>
        <v>2</v>
      </c>
      <c r="AA23" s="93">
        <f t="shared" si="0"/>
        <v>2</v>
      </c>
      <c r="AB23" s="91"/>
      <c r="AC23" s="93">
        <f t="shared" si="8"/>
        <v>2</v>
      </c>
      <c r="AD23" s="94">
        <f t="shared" si="8"/>
        <v>0</v>
      </c>
      <c r="AE23" s="95">
        <f t="shared" si="9"/>
        <v>0</v>
      </c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>
        <v>1</v>
      </c>
      <c r="AU23" s="174"/>
      <c r="AV23" s="174">
        <v>1</v>
      </c>
      <c r="AW23" s="174"/>
      <c r="AX23" s="174"/>
      <c r="AY23" s="174"/>
      <c r="AZ23" s="174"/>
      <c r="BA23" s="174"/>
      <c r="BB23" s="91"/>
      <c r="BC23" s="91"/>
      <c r="BD23" s="93">
        <f t="shared" si="10"/>
        <v>2</v>
      </c>
      <c r="BE23" s="93">
        <f t="shared" si="11"/>
        <v>0</v>
      </c>
    </row>
    <row r="24" spans="1:57" ht="24" customHeight="1" x14ac:dyDescent="0.2">
      <c r="A24" s="135">
        <v>13</v>
      </c>
      <c r="B24" s="215">
        <v>1</v>
      </c>
      <c r="C24" s="72"/>
      <c r="D24" s="1420" t="s">
        <v>58</v>
      </c>
      <c r="E24" s="67" t="s">
        <v>49</v>
      </c>
      <c r="F24" s="173">
        <v>1</v>
      </c>
      <c r="G24" s="173">
        <v>1</v>
      </c>
      <c r="H24" s="174">
        <f>G24*100/F24</f>
        <v>100</v>
      </c>
      <c r="I24" s="174">
        <v>4</v>
      </c>
      <c r="J24" s="176">
        <f>I24*G24</f>
        <v>4</v>
      </c>
      <c r="K24" s="183">
        <f t="shared" si="1"/>
        <v>4</v>
      </c>
      <c r="L24" s="183">
        <f t="shared" si="2"/>
        <v>7960</v>
      </c>
      <c r="M24" s="183">
        <f t="shared" si="3"/>
        <v>31840</v>
      </c>
      <c r="N24" s="183"/>
      <c r="O24" s="183"/>
      <c r="P24" s="114">
        <f t="shared" si="5"/>
        <v>4</v>
      </c>
      <c r="Q24" s="114">
        <f t="shared" si="6"/>
        <v>31844</v>
      </c>
      <c r="R24" s="50"/>
      <c r="S24" s="255"/>
      <c r="T24" s="85">
        <v>13</v>
      </c>
      <c r="U24" s="1590" t="s">
        <v>58</v>
      </c>
      <c r="V24" s="83" t="s">
        <v>49</v>
      </c>
      <c r="W24" s="527">
        <f t="shared" si="0"/>
        <v>1</v>
      </c>
      <c r="X24" s="527">
        <f t="shared" si="0"/>
        <v>1</v>
      </c>
      <c r="Y24" s="93">
        <f t="shared" si="7"/>
        <v>100</v>
      </c>
      <c r="Z24" s="93">
        <f t="shared" si="0"/>
        <v>4</v>
      </c>
      <c r="AA24" s="93">
        <f t="shared" si="0"/>
        <v>4</v>
      </c>
      <c r="AB24" s="91"/>
      <c r="AC24" s="93">
        <f t="shared" si="8"/>
        <v>4</v>
      </c>
      <c r="AD24" s="94">
        <f t="shared" si="8"/>
        <v>0</v>
      </c>
      <c r="AE24" s="95">
        <f t="shared" si="9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>
        <v>1</v>
      </c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0"/>
        <v>4</v>
      </c>
      <c r="BE24" s="93">
        <f t="shared" si="11"/>
        <v>0</v>
      </c>
    </row>
    <row r="25" spans="1:57" ht="24" customHeight="1" x14ac:dyDescent="0.2">
      <c r="A25" s="135">
        <v>14</v>
      </c>
      <c r="B25" s="215">
        <v>2</v>
      </c>
      <c r="C25" s="66"/>
      <c r="D25" s="1420"/>
      <c r="E25" s="67" t="s">
        <v>50</v>
      </c>
      <c r="F25" s="173">
        <v>1</v>
      </c>
      <c r="G25" s="173">
        <v>1</v>
      </c>
      <c r="H25" s="174">
        <f>G25*100/F25</f>
        <v>100</v>
      </c>
      <c r="I25" s="174">
        <v>4</v>
      </c>
      <c r="J25" s="175">
        <f>I25*G25</f>
        <v>4</v>
      </c>
      <c r="K25" s="183">
        <f t="shared" si="1"/>
        <v>8</v>
      </c>
      <c r="L25" s="183">
        <f t="shared" si="2"/>
        <v>15920</v>
      </c>
      <c r="M25" s="183">
        <f t="shared" si="3"/>
        <v>63680</v>
      </c>
      <c r="N25" s="183"/>
      <c r="O25" s="183"/>
      <c r="P25" s="114">
        <f t="shared" si="5"/>
        <v>8</v>
      </c>
      <c r="Q25" s="114">
        <f t="shared" si="6"/>
        <v>63688</v>
      </c>
      <c r="R25" s="50"/>
      <c r="S25" s="255"/>
      <c r="T25" s="85">
        <v>14</v>
      </c>
      <c r="U25" s="1590"/>
      <c r="V25" s="83" t="s">
        <v>50</v>
      </c>
      <c r="W25" s="527">
        <f t="shared" si="0"/>
        <v>1</v>
      </c>
      <c r="X25" s="527">
        <f t="shared" si="0"/>
        <v>1</v>
      </c>
      <c r="Y25" s="93">
        <f t="shared" si="7"/>
        <v>100</v>
      </c>
      <c r="Z25" s="93">
        <f t="shared" si="0"/>
        <v>4</v>
      </c>
      <c r="AA25" s="93">
        <f t="shared" si="0"/>
        <v>4</v>
      </c>
      <c r="AB25" s="91"/>
      <c r="AC25" s="93">
        <f t="shared" si="8"/>
        <v>4</v>
      </c>
      <c r="AD25" s="94">
        <f t="shared" si="8"/>
        <v>0</v>
      </c>
      <c r="AE25" s="95">
        <f t="shared" si="9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>
        <v>1</v>
      </c>
      <c r="AU25" s="174"/>
      <c r="AV25" s="174">
        <v>1</v>
      </c>
      <c r="AW25" s="174"/>
      <c r="AX25" s="174">
        <v>1</v>
      </c>
      <c r="AY25" s="174"/>
      <c r="AZ25" s="174">
        <v>1</v>
      </c>
      <c r="BA25" s="174"/>
      <c r="BB25" s="91"/>
      <c r="BC25" s="91"/>
      <c r="BD25" s="93">
        <f t="shared" si="10"/>
        <v>4</v>
      </c>
      <c r="BE25" s="93">
        <f t="shared" si="11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173"/>
      <c r="G26" s="173"/>
      <c r="H26" s="174"/>
      <c r="I26" s="174"/>
      <c r="J26" s="176"/>
      <c r="K26" s="183"/>
      <c r="L26" s="183"/>
      <c r="M26" s="183"/>
      <c r="N26" s="183"/>
      <c r="O26" s="183"/>
      <c r="P26" s="114"/>
      <c r="Q26" s="114"/>
      <c r="R26" s="50"/>
      <c r="S26" s="255"/>
      <c r="T26" s="85">
        <v>15</v>
      </c>
      <c r="U26" s="1584" t="s">
        <v>59</v>
      </c>
      <c r="V26" s="83" t="s">
        <v>49</v>
      </c>
      <c r="W26" s="527"/>
      <c r="X26" s="527"/>
      <c r="Y26" s="93"/>
      <c r="Z26" s="93"/>
      <c r="AA26" s="93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173"/>
      <c r="G27" s="173"/>
      <c r="H27" s="174"/>
      <c r="I27" s="174"/>
      <c r="J27" s="176"/>
      <c r="K27" s="183"/>
      <c r="L27" s="183"/>
      <c r="M27" s="183"/>
      <c r="N27" s="183"/>
      <c r="O27" s="183"/>
      <c r="P27" s="114"/>
      <c r="Q27" s="114"/>
      <c r="R27" s="50"/>
      <c r="S27" s="255"/>
      <c r="T27" s="85">
        <v>16</v>
      </c>
      <c r="U27" s="1584"/>
      <c r="V27" s="83" t="s">
        <v>50</v>
      </c>
      <c r="W27" s="527"/>
      <c r="X27" s="527"/>
      <c r="Y27" s="93"/>
      <c r="Z27" s="93"/>
      <c r="AA27" s="93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>
        <f t="shared" si="10"/>
        <v>0</v>
      </c>
      <c r="BE27" s="93">
        <f t="shared" si="11"/>
        <v>0</v>
      </c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173"/>
      <c r="G28" s="173"/>
      <c r="H28" s="174"/>
      <c r="I28" s="174"/>
      <c r="J28" s="176"/>
      <c r="K28" s="183"/>
      <c r="L28" s="183"/>
      <c r="M28" s="183"/>
      <c r="N28" s="183"/>
      <c r="O28" s="183"/>
      <c r="P28" s="114"/>
      <c r="Q28" s="114"/>
      <c r="R28" s="50"/>
      <c r="S28" s="255"/>
      <c r="T28" s="85">
        <v>17</v>
      </c>
      <c r="U28" s="1584" t="s">
        <v>60</v>
      </c>
      <c r="V28" s="83" t="s">
        <v>49</v>
      </c>
      <c r="W28" s="527"/>
      <c r="X28" s="527"/>
      <c r="Y28" s="93"/>
      <c r="Z28" s="93"/>
      <c r="AA28" s="93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>
        <f t="shared" si="10"/>
        <v>0</v>
      </c>
      <c r="BE28" s="93">
        <f t="shared" si="11"/>
        <v>0</v>
      </c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173"/>
      <c r="G29" s="173"/>
      <c r="H29" s="174"/>
      <c r="I29" s="174"/>
      <c r="J29" s="176"/>
      <c r="K29" s="183"/>
      <c r="L29" s="183"/>
      <c r="M29" s="183"/>
      <c r="N29" s="183"/>
      <c r="O29" s="183"/>
      <c r="P29" s="114"/>
      <c r="Q29" s="114"/>
      <c r="R29" s="50"/>
      <c r="S29" s="255"/>
      <c r="T29" s="85">
        <v>18</v>
      </c>
      <c r="U29" s="1584"/>
      <c r="V29" s="83" t="s">
        <v>50</v>
      </c>
      <c r="W29" s="527"/>
      <c r="X29" s="527"/>
      <c r="Y29" s="93"/>
      <c r="Z29" s="93"/>
      <c r="AA29" s="93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>
        <f t="shared" si="10"/>
        <v>0</v>
      </c>
      <c r="BE29" s="93">
        <f t="shared" si="11"/>
        <v>0</v>
      </c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173">
        <v>1</v>
      </c>
      <c r="G30" s="173">
        <v>1</v>
      </c>
      <c r="H30" s="174">
        <f>G30*100/F30</f>
        <v>100</v>
      </c>
      <c r="I30" s="174">
        <v>2</v>
      </c>
      <c r="J30" s="176">
        <f>I30*G30</f>
        <v>2</v>
      </c>
      <c r="K30" s="183">
        <f t="shared" si="1"/>
        <v>2</v>
      </c>
      <c r="L30" s="183">
        <f t="shared" si="2"/>
        <v>7960</v>
      </c>
      <c r="M30" s="183">
        <f t="shared" si="3"/>
        <v>15920</v>
      </c>
      <c r="N30" s="183"/>
      <c r="O30" s="183"/>
      <c r="P30" s="114">
        <f t="shared" si="5"/>
        <v>2</v>
      </c>
      <c r="Q30" s="114">
        <f t="shared" si="6"/>
        <v>15922</v>
      </c>
      <c r="R30" s="50"/>
      <c r="S30" s="255"/>
      <c r="T30" s="85">
        <v>19</v>
      </c>
      <c r="U30" s="1584" t="s">
        <v>61</v>
      </c>
      <c r="V30" s="83" t="s">
        <v>49</v>
      </c>
      <c r="W30" s="527">
        <f t="shared" ref="W30:X31" si="13">F30</f>
        <v>1</v>
      </c>
      <c r="X30" s="527">
        <f t="shared" si="13"/>
        <v>1</v>
      </c>
      <c r="Y30" s="93">
        <f t="shared" si="7"/>
        <v>100</v>
      </c>
      <c r="Z30" s="93">
        <f t="shared" ref="Z30:AA31" si="14">I30</f>
        <v>2</v>
      </c>
      <c r="AA30" s="93">
        <f t="shared" si="14"/>
        <v>2</v>
      </c>
      <c r="AB30" s="79"/>
      <c r="AC30" s="93">
        <f t="shared" si="8"/>
        <v>2</v>
      </c>
      <c r="AD30" s="94">
        <f t="shared" si="8"/>
        <v>0</v>
      </c>
      <c r="AE30" s="95">
        <f t="shared" si="9"/>
        <v>0</v>
      </c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>
        <v>1</v>
      </c>
      <c r="AU30" s="174"/>
      <c r="AV30" s="174">
        <v>1</v>
      </c>
      <c r="AW30" s="174"/>
      <c r="AX30" s="174"/>
      <c r="AY30" s="174"/>
      <c r="AZ30" s="174"/>
      <c r="BA30" s="174"/>
      <c r="BB30" s="79"/>
      <c r="BC30" s="79"/>
      <c r="BD30" s="93">
        <f t="shared" si="10"/>
        <v>2</v>
      </c>
      <c r="BE30" s="93">
        <f t="shared" si="11"/>
        <v>0</v>
      </c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173">
        <v>1</v>
      </c>
      <c r="G31" s="173">
        <v>1</v>
      </c>
      <c r="H31" s="174">
        <f>G31*100/F31</f>
        <v>100</v>
      </c>
      <c r="I31" s="174">
        <v>2</v>
      </c>
      <c r="J31" s="175">
        <f>I31*G31</f>
        <v>2</v>
      </c>
      <c r="K31" s="183">
        <f t="shared" si="1"/>
        <v>2</v>
      </c>
      <c r="L31" s="183">
        <f t="shared" si="2"/>
        <v>7960</v>
      </c>
      <c r="M31" s="183">
        <f t="shared" si="3"/>
        <v>15920</v>
      </c>
      <c r="N31" s="183"/>
      <c r="O31" s="183"/>
      <c r="P31" s="114">
        <f t="shared" si="5"/>
        <v>2</v>
      </c>
      <c r="Q31" s="114">
        <f t="shared" si="6"/>
        <v>15922</v>
      </c>
      <c r="R31" s="50"/>
      <c r="S31" s="255"/>
      <c r="T31" s="85">
        <v>20</v>
      </c>
      <c r="U31" s="1584"/>
      <c r="V31" s="83" t="s">
        <v>50</v>
      </c>
      <c r="W31" s="527">
        <f t="shared" si="13"/>
        <v>1</v>
      </c>
      <c r="X31" s="527">
        <f t="shared" si="13"/>
        <v>1</v>
      </c>
      <c r="Y31" s="93">
        <f t="shared" si="7"/>
        <v>100</v>
      </c>
      <c r="Z31" s="93">
        <f t="shared" si="14"/>
        <v>2</v>
      </c>
      <c r="AA31" s="93">
        <f t="shared" si="14"/>
        <v>2</v>
      </c>
      <c r="AB31" s="79"/>
      <c r="AC31" s="93">
        <f t="shared" si="8"/>
        <v>2</v>
      </c>
      <c r="AD31" s="94">
        <f t="shared" si="8"/>
        <v>0</v>
      </c>
      <c r="AE31" s="95">
        <f t="shared" si="9"/>
        <v>0</v>
      </c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>
        <v>1</v>
      </c>
      <c r="AU31" s="174"/>
      <c r="AV31" s="174">
        <v>1</v>
      </c>
      <c r="AW31" s="174"/>
      <c r="AX31" s="174"/>
      <c r="AY31" s="174"/>
      <c r="AZ31" s="174"/>
      <c r="BA31" s="174"/>
      <c r="BB31" s="79"/>
      <c r="BC31" s="79"/>
      <c r="BD31" s="93">
        <f t="shared" si="10"/>
        <v>2</v>
      </c>
      <c r="BE31" s="93">
        <f t="shared" si="11"/>
        <v>0</v>
      </c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55"/>
      <c r="T32" s="85">
        <v>21</v>
      </c>
      <c r="U32" s="1584" t="s">
        <v>62</v>
      </c>
      <c r="V32" s="83" t="s">
        <v>49</v>
      </c>
      <c r="W32" s="527"/>
      <c r="X32" s="527"/>
      <c r="Y32" s="93"/>
      <c r="Z32" s="93"/>
      <c r="AA32" s="93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55"/>
      <c r="T33" s="85">
        <v>22</v>
      </c>
      <c r="U33" s="1585"/>
      <c r="V33" s="83" t="s">
        <v>50</v>
      </c>
      <c r="W33" s="527"/>
      <c r="X33" s="527"/>
      <c r="Y33" s="93"/>
      <c r="Z33" s="93"/>
      <c r="AA33" s="93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100</v>
      </c>
      <c r="G35" s="173">
        <v>100</v>
      </c>
      <c r="H35" s="174">
        <f>G35*100/F35</f>
        <v>100</v>
      </c>
      <c r="I35" s="174">
        <v>1</v>
      </c>
      <c r="J35" s="176">
        <f>I35*G35</f>
        <v>100</v>
      </c>
      <c r="K35" s="183">
        <f t="shared" ref="K35:K47" si="15">J35*B35</f>
        <v>66</v>
      </c>
      <c r="L35" s="183">
        <f t="shared" si="2"/>
        <v>5253.6</v>
      </c>
      <c r="M35" s="183">
        <f t="shared" ref="M35:M47" si="16">L35*J35</f>
        <v>525360</v>
      </c>
      <c r="N35" s="183"/>
      <c r="O35" s="183"/>
      <c r="P35" s="114">
        <f t="shared" ref="P35:P47" si="17">K35+N35</f>
        <v>66</v>
      </c>
      <c r="Q35" s="114">
        <f t="shared" ref="Q35:Q47" si="18">M35+P35</f>
        <v>525426</v>
      </c>
      <c r="R35" s="61"/>
      <c r="S35" s="62"/>
      <c r="T35" s="85">
        <v>24</v>
      </c>
      <c r="U35" s="1588" t="s">
        <v>64</v>
      </c>
      <c r="V35" s="84"/>
      <c r="W35" s="527">
        <f t="shared" ref="W35:X47" si="19">F35</f>
        <v>100</v>
      </c>
      <c r="X35" s="527">
        <f t="shared" si="19"/>
        <v>100</v>
      </c>
      <c r="Y35" s="93">
        <f t="shared" ref="Y35:Y47" si="20">X35*100/W35</f>
        <v>100</v>
      </c>
      <c r="Z35" s="93">
        <f t="shared" ref="Z35:AA47" si="21">I35</f>
        <v>1</v>
      </c>
      <c r="AA35" s="93">
        <f t="shared" si="21"/>
        <v>100</v>
      </c>
      <c r="AB35" s="81"/>
      <c r="AC35" s="93">
        <f t="shared" ref="AC35:AD47" si="22">AF35+AH35+AJ35+AL35+AN35+AP35+AR35+AT35+AV35+AX35+AZ35+BB35</f>
        <v>100</v>
      </c>
      <c r="AD35" s="94">
        <f t="shared" si="22"/>
        <v>0</v>
      </c>
      <c r="AE35" s="95">
        <f t="shared" ref="AE35:AE47" si="23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100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7" si="24">AF35+AH35+AJ35+AL35+AN35+AP35+AR35+AT35+AV35+AX35+AZ35</f>
        <v>100</v>
      </c>
      <c r="BE35" s="93">
        <f t="shared" ref="BE35:BE47" si="25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10</v>
      </c>
      <c r="G36" s="173">
        <v>10</v>
      </c>
      <c r="H36" s="174">
        <f>G36*100/F36</f>
        <v>100</v>
      </c>
      <c r="I36" s="174">
        <v>1</v>
      </c>
      <c r="J36" s="176">
        <f>I36*G36</f>
        <v>10</v>
      </c>
      <c r="K36" s="183">
        <f t="shared" si="15"/>
        <v>6.6000000000000005</v>
      </c>
      <c r="L36" s="183">
        <f t="shared" si="2"/>
        <v>5253.6</v>
      </c>
      <c r="M36" s="183">
        <f t="shared" si="16"/>
        <v>52536</v>
      </c>
      <c r="N36" s="183"/>
      <c r="O36" s="183"/>
      <c r="P36" s="114">
        <f t="shared" si="17"/>
        <v>6.6000000000000005</v>
      </c>
      <c r="Q36" s="114">
        <f t="shared" si="18"/>
        <v>52542.6</v>
      </c>
      <c r="R36" s="61"/>
      <c r="S36" s="62"/>
      <c r="T36" s="85">
        <v>25</v>
      </c>
      <c r="U36" s="1589"/>
      <c r="V36" s="84"/>
      <c r="W36" s="527">
        <f t="shared" si="19"/>
        <v>10</v>
      </c>
      <c r="X36" s="527">
        <f t="shared" si="19"/>
        <v>10</v>
      </c>
      <c r="Y36" s="93">
        <f t="shared" si="20"/>
        <v>100</v>
      </c>
      <c r="Z36" s="93">
        <f t="shared" si="21"/>
        <v>1</v>
      </c>
      <c r="AA36" s="93">
        <f t="shared" si="21"/>
        <v>10</v>
      </c>
      <c r="AB36" s="81"/>
      <c r="AC36" s="93">
        <v>10</v>
      </c>
      <c r="AD36" s="94">
        <f t="shared" si="22"/>
        <v>0</v>
      </c>
      <c r="AE36" s="95">
        <f t="shared" si="23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10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24"/>
        <v>10</v>
      </c>
      <c r="BE36" s="93">
        <f t="shared" si="25"/>
        <v>0</v>
      </c>
    </row>
    <row r="37" spans="1:57" ht="21" customHeight="1" x14ac:dyDescent="0.2">
      <c r="A37" s="135">
        <v>26</v>
      </c>
      <c r="B37" s="215">
        <v>0.3</v>
      </c>
      <c r="C37" s="69"/>
      <c r="D37" s="249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55"/>
      <c r="T37" s="85">
        <v>26</v>
      </c>
      <c r="U37" s="250" t="s">
        <v>65</v>
      </c>
      <c r="V37" s="83" t="s">
        <v>66</v>
      </c>
      <c r="W37" s="527"/>
      <c r="X37" s="527"/>
      <c r="Y37" s="93"/>
      <c r="Z37" s="93"/>
      <c r="AA37" s="93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49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55"/>
      <c r="T38" s="85">
        <v>27</v>
      </c>
      <c r="U38" s="250" t="s">
        <v>67</v>
      </c>
      <c r="V38" s="83" t="s">
        <v>66</v>
      </c>
      <c r="W38" s="527"/>
      <c r="X38" s="527"/>
      <c r="Y38" s="93"/>
      <c r="Z38" s="93"/>
      <c r="AA38" s="93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55"/>
      <c r="T39" s="85">
        <v>28</v>
      </c>
      <c r="U39" s="1584" t="s">
        <v>68</v>
      </c>
      <c r="V39" s="83" t="s">
        <v>49</v>
      </c>
      <c r="W39" s="527"/>
      <c r="X39" s="527"/>
      <c r="Y39" s="93"/>
      <c r="Z39" s="93"/>
      <c r="AA39" s="93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55"/>
      <c r="T40" s="85">
        <v>29</v>
      </c>
      <c r="U40" s="1584"/>
      <c r="V40" s="83" t="s">
        <v>50</v>
      </c>
      <c r="W40" s="527"/>
      <c r="X40" s="527"/>
      <c r="Y40" s="93"/>
      <c r="Z40" s="93"/>
      <c r="AA40" s="93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55"/>
      <c r="T41" s="85">
        <v>30</v>
      </c>
      <c r="U41" s="1584" t="s">
        <v>69</v>
      </c>
      <c r="V41" s="83" t="s">
        <v>49</v>
      </c>
      <c r="W41" s="527"/>
      <c r="X41" s="527"/>
      <c r="Y41" s="93"/>
      <c r="Z41" s="93"/>
      <c r="AA41" s="93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55"/>
      <c r="T42" s="85">
        <v>31</v>
      </c>
      <c r="U42" s="1584"/>
      <c r="V42" s="83" t="s">
        <v>50</v>
      </c>
      <c r="W42" s="527"/>
      <c r="X42" s="527"/>
      <c r="Y42" s="93"/>
      <c r="Z42" s="93"/>
      <c r="AA42" s="93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55"/>
      <c r="T43" s="85">
        <v>32</v>
      </c>
      <c r="U43" s="1585" t="s">
        <v>70</v>
      </c>
      <c r="V43" s="83" t="s">
        <v>49</v>
      </c>
      <c r="W43" s="527"/>
      <c r="X43" s="527"/>
      <c r="Y43" s="93"/>
      <c r="Z43" s="93"/>
      <c r="AA43" s="93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55"/>
      <c r="T44" s="85">
        <v>33</v>
      </c>
      <c r="U44" s="1585"/>
      <c r="V44" s="83" t="s">
        <v>50</v>
      </c>
      <c r="W44" s="527"/>
      <c r="X44" s="527"/>
      <c r="Y44" s="93"/>
      <c r="Z44" s="93"/>
      <c r="AA44" s="93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5</v>
      </c>
      <c r="G45" s="173">
        <v>3</v>
      </c>
      <c r="H45" s="174">
        <f>G45*100/F45</f>
        <v>60</v>
      </c>
      <c r="I45" s="174">
        <v>4</v>
      </c>
      <c r="J45" s="176">
        <f>I45*G45</f>
        <v>12</v>
      </c>
      <c r="K45" s="183">
        <f t="shared" si="15"/>
        <v>3.96</v>
      </c>
      <c r="L45" s="183">
        <f t="shared" si="2"/>
        <v>2626.8</v>
      </c>
      <c r="M45" s="183">
        <f t="shared" si="16"/>
        <v>31521.600000000002</v>
      </c>
      <c r="N45" s="183"/>
      <c r="O45" s="183"/>
      <c r="P45" s="114">
        <f t="shared" si="17"/>
        <v>3.96</v>
      </c>
      <c r="Q45" s="114">
        <f t="shared" si="18"/>
        <v>31525.56</v>
      </c>
      <c r="R45" s="50"/>
      <c r="S45" s="255"/>
      <c r="T45" s="85">
        <v>34</v>
      </c>
      <c r="U45" s="1585" t="s">
        <v>71</v>
      </c>
      <c r="V45" s="83" t="s">
        <v>49</v>
      </c>
      <c r="W45" s="527">
        <f t="shared" si="19"/>
        <v>5</v>
      </c>
      <c r="X45" s="527">
        <f t="shared" si="19"/>
        <v>3</v>
      </c>
      <c r="Y45" s="93">
        <f t="shared" si="20"/>
        <v>60</v>
      </c>
      <c r="Z45" s="93">
        <v>8</v>
      </c>
      <c r="AA45" s="93">
        <f t="shared" si="21"/>
        <v>12</v>
      </c>
      <c r="AB45" s="91"/>
      <c r="AC45" s="93">
        <f t="shared" ref="AC45:AC47" si="26">AF45+AH45+AJ45+AL45+AN45+AP45+AR45+AT45+AV45+AX45+AZ45+BB45</f>
        <v>12</v>
      </c>
      <c r="AD45" s="94">
        <f t="shared" si="22"/>
        <v>0</v>
      </c>
      <c r="AE45" s="95">
        <f t="shared" si="23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3</v>
      </c>
      <c r="AU45" s="174"/>
      <c r="AV45" s="174">
        <v>3</v>
      </c>
      <c r="AW45" s="174"/>
      <c r="AX45" s="174">
        <v>3</v>
      </c>
      <c r="AY45" s="174"/>
      <c r="AZ45" s="174">
        <v>3</v>
      </c>
      <c r="BA45" s="174"/>
      <c r="BB45" s="92"/>
      <c r="BC45" s="91"/>
      <c r="BD45" s="93">
        <f t="shared" si="24"/>
        <v>12</v>
      </c>
      <c r="BE45" s="93">
        <f t="shared" si="25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55"/>
      <c r="T46" s="85">
        <v>35</v>
      </c>
      <c r="U46" s="1585"/>
      <c r="V46" s="83" t="s">
        <v>50</v>
      </c>
      <c r="W46" s="527"/>
      <c r="X46" s="527"/>
      <c r="Y46" s="93"/>
      <c r="Z46" s="93"/>
      <c r="AA46" s="93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>
        <f t="shared" si="24"/>
        <v>0</v>
      </c>
      <c r="BE46" s="93">
        <f t="shared" si="25"/>
        <v>0</v>
      </c>
    </row>
    <row r="47" spans="1:57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73">
        <v>10</v>
      </c>
      <c r="G47" s="173">
        <v>10</v>
      </c>
      <c r="H47" s="174">
        <f>G47*100/F47</f>
        <v>100</v>
      </c>
      <c r="I47" s="174">
        <v>8</v>
      </c>
      <c r="J47" s="175">
        <f>I47*G47</f>
        <v>80</v>
      </c>
      <c r="K47" s="183">
        <f t="shared" si="15"/>
        <v>320</v>
      </c>
      <c r="L47" s="183">
        <f t="shared" si="2"/>
        <v>31840</v>
      </c>
      <c r="M47" s="183">
        <f t="shared" si="16"/>
        <v>2547200</v>
      </c>
      <c r="N47" s="183"/>
      <c r="O47" s="183"/>
      <c r="P47" s="114">
        <f t="shared" si="17"/>
        <v>320</v>
      </c>
      <c r="Q47" s="114">
        <f t="shared" si="18"/>
        <v>2547520</v>
      </c>
      <c r="R47" s="50"/>
      <c r="S47" s="255"/>
      <c r="T47" s="85">
        <v>36</v>
      </c>
      <c r="U47" s="1585" t="s">
        <v>72</v>
      </c>
      <c r="V47" s="83" t="s">
        <v>49</v>
      </c>
      <c r="W47" s="527">
        <f t="shared" si="19"/>
        <v>10</v>
      </c>
      <c r="X47" s="527">
        <f t="shared" si="19"/>
        <v>10</v>
      </c>
      <c r="Y47" s="93">
        <f t="shared" si="20"/>
        <v>100</v>
      </c>
      <c r="Z47" s="93">
        <f t="shared" si="21"/>
        <v>8</v>
      </c>
      <c r="AA47" s="93">
        <f t="shared" si="21"/>
        <v>80</v>
      </c>
      <c r="AB47" s="91"/>
      <c r="AC47" s="93">
        <f t="shared" si="26"/>
        <v>80</v>
      </c>
      <c r="AD47" s="94">
        <f t="shared" si="22"/>
        <v>0</v>
      </c>
      <c r="AE47" s="95">
        <f t="shared" si="23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20</v>
      </c>
      <c r="AU47" s="174"/>
      <c r="AV47" s="174">
        <v>20</v>
      </c>
      <c r="AW47" s="174"/>
      <c r="AX47" s="174">
        <v>20</v>
      </c>
      <c r="AY47" s="174"/>
      <c r="AZ47" s="174">
        <v>20</v>
      </c>
      <c r="BA47" s="174"/>
      <c r="BB47" s="92"/>
      <c r="BC47" s="91"/>
      <c r="BD47" s="93">
        <f t="shared" si="24"/>
        <v>80</v>
      </c>
      <c r="BE47" s="93">
        <f t="shared" si="25"/>
        <v>0</v>
      </c>
    </row>
    <row r="48" spans="1:57" ht="11.25" customHeight="1" x14ac:dyDescent="0.2">
      <c r="A48" s="135">
        <v>37</v>
      </c>
      <c r="B48" s="215">
        <v>4</v>
      </c>
      <c r="C48" s="69"/>
      <c r="D48" s="1421"/>
      <c r="E48" s="67" t="s">
        <v>50</v>
      </c>
      <c r="F48" s="173"/>
      <c r="G48" s="173"/>
      <c r="H48" s="174"/>
      <c r="I48" s="174"/>
      <c r="J48" s="175"/>
      <c r="K48" s="183"/>
      <c r="L48" s="183"/>
      <c r="M48" s="183"/>
      <c r="N48" s="183"/>
      <c r="O48" s="183"/>
      <c r="P48" s="114"/>
      <c r="Q48" s="114"/>
      <c r="R48" s="50"/>
      <c r="S48" s="255"/>
      <c r="T48" s="85">
        <v>37</v>
      </c>
      <c r="U48" s="1585"/>
      <c r="V48" s="83" t="s">
        <v>50</v>
      </c>
      <c r="W48" s="527"/>
      <c r="X48" s="527"/>
      <c r="Y48" s="93"/>
      <c r="Z48" s="93"/>
      <c r="AA48" s="93"/>
      <c r="AB48" s="91"/>
      <c r="AC48" s="93"/>
      <c r="AD48" s="94"/>
      <c r="AE48" s="95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/>
      <c r="AU48" s="174"/>
      <c r="AV48" s="174"/>
      <c r="AW48" s="174"/>
      <c r="AX48" s="174"/>
      <c r="AY48" s="174"/>
      <c r="AZ48" s="174"/>
      <c r="BA48" s="174"/>
      <c r="BB48" s="91"/>
      <c r="BC48" s="91"/>
      <c r="BD48" s="93"/>
      <c r="BE48" s="93"/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55"/>
      <c r="T49" s="85">
        <v>38</v>
      </c>
      <c r="U49" s="1585" t="s">
        <v>73</v>
      </c>
      <c r="V49" s="83" t="s">
        <v>49</v>
      </c>
      <c r="W49" s="527"/>
      <c r="X49" s="527"/>
      <c r="Y49" s="93"/>
      <c r="Z49" s="93"/>
      <c r="AA49" s="93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55"/>
      <c r="T50" s="85">
        <v>39</v>
      </c>
      <c r="U50" s="1585"/>
      <c r="V50" s="83" t="s">
        <v>50</v>
      </c>
      <c r="W50" s="527"/>
      <c r="X50" s="527"/>
      <c r="Y50" s="93"/>
      <c r="Z50" s="93"/>
      <c r="AA50" s="93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55"/>
      <c r="T51" s="85">
        <v>40</v>
      </c>
      <c r="U51" s="1584" t="s">
        <v>74</v>
      </c>
      <c r="V51" s="83" t="s">
        <v>49</v>
      </c>
      <c r="W51" s="527"/>
      <c r="X51" s="527"/>
      <c r="Y51" s="93"/>
      <c r="Z51" s="93"/>
      <c r="AA51" s="93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55"/>
      <c r="T52" s="85">
        <v>41</v>
      </c>
      <c r="U52" s="1584"/>
      <c r="V52" s="83" t="s">
        <v>50</v>
      </c>
      <c r="W52" s="527"/>
      <c r="X52" s="527"/>
      <c r="Y52" s="93"/>
      <c r="Z52" s="93"/>
      <c r="AA52" s="93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55"/>
      <c r="T53" s="85">
        <v>42</v>
      </c>
      <c r="U53" s="1585" t="s">
        <v>75</v>
      </c>
      <c r="V53" s="83" t="s">
        <v>49</v>
      </c>
      <c r="W53" s="527"/>
      <c r="X53" s="527"/>
      <c r="Y53" s="93"/>
      <c r="Z53" s="93"/>
      <c r="AA53" s="93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55"/>
      <c r="T54" s="85">
        <v>43</v>
      </c>
      <c r="U54" s="1585"/>
      <c r="V54" s="83" t="s">
        <v>50</v>
      </c>
      <c r="W54" s="527"/>
      <c r="X54" s="527"/>
      <c r="Y54" s="93"/>
      <c r="Z54" s="93"/>
      <c r="AA54" s="93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55"/>
      <c r="T55" s="85">
        <v>44</v>
      </c>
      <c r="U55" s="1583" t="s">
        <v>76</v>
      </c>
      <c r="V55" s="83" t="s">
        <v>49</v>
      </c>
      <c r="W55" s="527"/>
      <c r="X55" s="527"/>
      <c r="Y55" s="93"/>
      <c r="Z55" s="93"/>
      <c r="AA55" s="93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55"/>
      <c r="T56" s="85">
        <v>45</v>
      </c>
      <c r="U56" s="1583"/>
      <c r="V56" s="83" t="s">
        <v>50</v>
      </c>
      <c r="W56" s="527"/>
      <c r="X56" s="527"/>
      <c r="Y56" s="93"/>
      <c r="Z56" s="93"/>
      <c r="AA56" s="93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49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55"/>
      <c r="T57" s="85">
        <v>46</v>
      </c>
      <c r="U57" s="250" t="s">
        <v>77</v>
      </c>
      <c r="V57" s="83" t="s">
        <v>78</v>
      </c>
      <c r="W57" s="527"/>
      <c r="X57" s="527"/>
      <c r="Y57" s="93"/>
      <c r="Z57" s="93"/>
      <c r="AA57" s="93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55"/>
      <c r="T58" s="85">
        <v>47</v>
      </c>
      <c r="U58" s="1585" t="s">
        <v>79</v>
      </c>
      <c r="V58" s="83" t="s">
        <v>49</v>
      </c>
      <c r="W58" s="527"/>
      <c r="X58" s="527"/>
      <c r="Y58" s="93"/>
      <c r="Z58" s="93"/>
      <c r="AA58" s="93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55"/>
      <c r="T59" s="85">
        <v>48</v>
      </c>
      <c r="U59" s="1585"/>
      <c r="V59" s="83" t="s">
        <v>50</v>
      </c>
      <c r="W59" s="527"/>
      <c r="X59" s="527"/>
      <c r="Y59" s="93"/>
      <c r="Z59" s="93"/>
      <c r="AA59" s="93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55"/>
      <c r="T60" s="85">
        <v>49</v>
      </c>
      <c r="U60" s="1583" t="s">
        <v>80</v>
      </c>
      <c r="V60" s="83" t="s">
        <v>49</v>
      </c>
      <c r="W60" s="527"/>
      <c r="X60" s="527"/>
      <c r="Y60" s="93"/>
      <c r="Z60" s="93"/>
      <c r="AA60" s="93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55"/>
      <c r="T61" s="85">
        <v>50</v>
      </c>
      <c r="U61" s="1583"/>
      <c r="V61" s="83" t="s">
        <v>50</v>
      </c>
      <c r="W61" s="527"/>
      <c r="X61" s="527"/>
      <c r="Y61" s="93"/>
      <c r="Z61" s="93"/>
      <c r="AA61" s="93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55"/>
      <c r="T62" s="85">
        <v>51</v>
      </c>
      <c r="U62" s="1583" t="s">
        <v>81</v>
      </c>
      <c r="V62" s="83" t="s">
        <v>49</v>
      </c>
      <c r="W62" s="527"/>
      <c r="X62" s="527"/>
      <c r="Y62" s="93"/>
      <c r="Z62" s="93"/>
      <c r="AA62" s="93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55"/>
      <c r="T63" s="85">
        <v>52</v>
      </c>
      <c r="U63" s="1583"/>
      <c r="V63" s="83" t="s">
        <v>50</v>
      </c>
      <c r="W63" s="527"/>
      <c r="X63" s="527"/>
      <c r="Y63" s="93"/>
      <c r="Z63" s="93"/>
      <c r="AA63" s="93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55"/>
      <c r="T64" s="85">
        <v>53</v>
      </c>
      <c r="U64" s="1584" t="s">
        <v>82</v>
      </c>
      <c r="V64" s="83" t="s">
        <v>49</v>
      </c>
      <c r="W64" s="527"/>
      <c r="X64" s="527"/>
      <c r="Y64" s="93"/>
      <c r="Z64" s="93"/>
      <c r="AA64" s="93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55"/>
      <c r="T65" s="85">
        <v>54</v>
      </c>
      <c r="U65" s="1584"/>
      <c r="V65" s="83" t="s">
        <v>50</v>
      </c>
      <c r="W65" s="527"/>
      <c r="X65" s="527"/>
      <c r="Y65" s="93"/>
      <c r="Z65" s="93"/>
      <c r="AA65" s="93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55"/>
      <c r="T66" s="85">
        <v>55</v>
      </c>
      <c r="U66" s="1584" t="s">
        <v>83</v>
      </c>
      <c r="V66" s="83" t="s">
        <v>49</v>
      </c>
      <c r="W66" s="527"/>
      <c r="X66" s="527"/>
      <c r="Y66" s="93"/>
      <c r="Z66" s="93"/>
      <c r="AA66" s="93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55"/>
      <c r="T67" s="85">
        <v>56</v>
      </c>
      <c r="U67" s="1584"/>
      <c r="V67" s="83" t="s">
        <v>50</v>
      </c>
      <c r="W67" s="527"/>
      <c r="X67" s="527"/>
      <c r="Y67" s="93"/>
      <c r="Z67" s="93"/>
      <c r="AA67" s="93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55"/>
      <c r="T69" s="85">
        <v>58</v>
      </c>
      <c r="U69" s="1585" t="s">
        <v>85</v>
      </c>
      <c r="V69" s="83" t="s">
        <v>49</v>
      </c>
      <c r="W69" s="527"/>
      <c r="X69" s="527"/>
      <c r="Y69" s="93"/>
      <c r="Z69" s="93"/>
      <c r="AA69" s="93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55"/>
      <c r="T70" s="85">
        <v>59</v>
      </c>
      <c r="U70" s="1585"/>
      <c r="V70" s="83" t="s">
        <v>50</v>
      </c>
      <c r="W70" s="527"/>
      <c r="X70" s="527"/>
      <c r="Y70" s="93"/>
      <c r="Z70" s="93"/>
      <c r="AA70" s="93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55"/>
      <c r="T71" s="85">
        <v>60</v>
      </c>
      <c r="U71" s="1585" t="s">
        <v>86</v>
      </c>
      <c r="V71" s="83" t="s">
        <v>49</v>
      </c>
      <c r="W71" s="527"/>
      <c r="X71" s="527"/>
      <c r="Y71" s="93"/>
      <c r="Z71" s="93"/>
      <c r="AA71" s="93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55"/>
      <c r="T72" s="85">
        <v>61</v>
      </c>
      <c r="U72" s="1585"/>
      <c r="V72" s="83" t="s">
        <v>50</v>
      </c>
      <c r="W72" s="527"/>
      <c r="X72" s="527"/>
      <c r="Y72" s="93"/>
      <c r="Z72" s="93"/>
      <c r="AA72" s="93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55"/>
      <c r="T73" s="85">
        <v>62</v>
      </c>
      <c r="U73" s="1585" t="s">
        <v>87</v>
      </c>
      <c r="V73" s="83" t="s">
        <v>49</v>
      </c>
      <c r="W73" s="527"/>
      <c r="X73" s="527"/>
      <c r="Y73" s="93"/>
      <c r="Z73" s="93"/>
      <c r="AA73" s="93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55"/>
      <c r="T74" s="85">
        <v>63</v>
      </c>
      <c r="U74" s="1585"/>
      <c r="V74" s="83" t="s">
        <v>50</v>
      </c>
      <c r="W74" s="527"/>
      <c r="X74" s="527"/>
      <c r="Y74" s="93"/>
      <c r="Z74" s="93"/>
      <c r="AA74" s="93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30</v>
      </c>
      <c r="G76" s="173">
        <v>30</v>
      </c>
      <c r="H76" s="174">
        <f t="shared" ref="H76:H79" si="27">G76*100/F76</f>
        <v>100</v>
      </c>
      <c r="I76" s="174">
        <v>1</v>
      </c>
      <c r="J76" s="176">
        <f t="shared" ref="J76:J79" si="28">I76*G76</f>
        <v>30</v>
      </c>
      <c r="K76" s="183">
        <f t="shared" ref="K76:K88" si="29">J76*B76</f>
        <v>15</v>
      </c>
      <c r="L76" s="183">
        <f t="shared" ref="L76:L77" si="30">B76*7960</f>
        <v>3980</v>
      </c>
      <c r="M76" s="183">
        <f t="shared" ref="M76:M88" si="31">L76*J76</f>
        <v>119400</v>
      </c>
      <c r="N76" s="183"/>
      <c r="O76" s="183"/>
      <c r="P76" s="114">
        <f t="shared" ref="P76:P88" si="32">K76+N76</f>
        <v>15</v>
      </c>
      <c r="Q76" s="114">
        <f t="shared" ref="Q76:Q88" si="33">M76+P76</f>
        <v>119415</v>
      </c>
      <c r="R76" s="61"/>
      <c r="S76" s="62"/>
      <c r="T76" s="85">
        <v>65</v>
      </c>
      <c r="U76" s="1586" t="s">
        <v>89</v>
      </c>
      <c r="V76" s="83" t="s">
        <v>49</v>
      </c>
      <c r="W76" s="527">
        <f t="shared" ref="W76:X88" si="34">F76</f>
        <v>30</v>
      </c>
      <c r="X76" s="527">
        <f t="shared" si="34"/>
        <v>30</v>
      </c>
      <c r="Y76" s="93">
        <f t="shared" ref="Y76:Y88" si="35">X76*100/W76</f>
        <v>100</v>
      </c>
      <c r="Z76" s="93">
        <f t="shared" ref="Z76:AA88" si="36">I76</f>
        <v>1</v>
      </c>
      <c r="AA76" s="93">
        <f t="shared" si="36"/>
        <v>30</v>
      </c>
      <c r="AB76" s="91"/>
      <c r="AC76" s="93">
        <f t="shared" ref="AC76:AD88" si="37">AF76+AH76+AJ76+AL76+AN76+AP76+AR76+AT76+AV76+AX76+AZ76+BB76</f>
        <v>30</v>
      </c>
      <c r="AD76" s="94">
        <f t="shared" si="37"/>
        <v>0</v>
      </c>
      <c r="AE76" s="95">
        <f t="shared" ref="AE76:AE88" si="38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30</v>
      </c>
      <c r="AW76" s="184"/>
      <c r="AX76" s="184"/>
      <c r="AY76" s="184"/>
      <c r="AZ76" s="184"/>
      <c r="BA76" s="184"/>
      <c r="BB76" s="91"/>
      <c r="BC76" s="91"/>
      <c r="BD76" s="93">
        <f t="shared" ref="BD76:BD99" si="39">AF76+AH76+AJ76+AL76+AN76+AP76+AR76+AT76+AV76+AX76+AZ76</f>
        <v>30</v>
      </c>
      <c r="BE76" s="93">
        <f t="shared" ref="BE76:BE99" si="40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10</v>
      </c>
      <c r="G77" s="173">
        <v>10</v>
      </c>
      <c r="H77" s="174">
        <f t="shared" si="27"/>
        <v>100</v>
      </c>
      <c r="I77" s="174">
        <v>1</v>
      </c>
      <c r="J77" s="176">
        <f t="shared" si="28"/>
        <v>10</v>
      </c>
      <c r="K77" s="183">
        <f t="shared" si="29"/>
        <v>5</v>
      </c>
      <c r="L77" s="183">
        <f t="shared" si="30"/>
        <v>3980</v>
      </c>
      <c r="M77" s="183">
        <f t="shared" si="31"/>
        <v>39800</v>
      </c>
      <c r="N77" s="183"/>
      <c r="O77" s="183"/>
      <c r="P77" s="114">
        <f t="shared" si="32"/>
        <v>5</v>
      </c>
      <c r="Q77" s="114">
        <f t="shared" si="33"/>
        <v>39805</v>
      </c>
      <c r="R77" s="61"/>
      <c r="S77" s="62"/>
      <c r="T77" s="85">
        <v>66</v>
      </c>
      <c r="U77" s="1587"/>
      <c r="V77" s="83" t="s">
        <v>50</v>
      </c>
      <c r="W77" s="527">
        <f t="shared" si="34"/>
        <v>10</v>
      </c>
      <c r="X77" s="527">
        <f t="shared" si="34"/>
        <v>10</v>
      </c>
      <c r="Y77" s="93">
        <f t="shared" si="35"/>
        <v>100</v>
      </c>
      <c r="Z77" s="93">
        <f t="shared" si="36"/>
        <v>1</v>
      </c>
      <c r="AA77" s="93">
        <f t="shared" si="36"/>
        <v>10</v>
      </c>
      <c r="AB77" s="91"/>
      <c r="AC77" s="93">
        <f t="shared" si="37"/>
        <v>10</v>
      </c>
      <c r="AD77" s="94">
        <f t="shared" si="37"/>
        <v>0</v>
      </c>
      <c r="AE77" s="95">
        <f t="shared" si="38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10</v>
      </c>
      <c r="AW77" s="184"/>
      <c r="AX77" s="184"/>
      <c r="AY77" s="184"/>
      <c r="AZ77" s="184"/>
      <c r="BA77" s="184"/>
      <c r="BB77" s="91"/>
      <c r="BC77" s="91"/>
      <c r="BD77" s="93">
        <f t="shared" si="39"/>
        <v>10</v>
      </c>
      <c r="BE77" s="93">
        <f t="shared" si="40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9</v>
      </c>
      <c r="G78" s="173">
        <v>9</v>
      </c>
      <c r="H78" s="174">
        <f t="shared" si="27"/>
        <v>100</v>
      </c>
      <c r="I78" s="174">
        <v>2</v>
      </c>
      <c r="J78" s="176">
        <f t="shared" si="28"/>
        <v>18</v>
      </c>
      <c r="K78" s="183">
        <f t="shared" si="29"/>
        <v>18</v>
      </c>
      <c r="L78" s="183">
        <f t="shared" si="2"/>
        <v>7960</v>
      </c>
      <c r="M78" s="183">
        <f t="shared" si="31"/>
        <v>143280</v>
      </c>
      <c r="N78" s="183"/>
      <c r="O78" s="183"/>
      <c r="P78" s="114">
        <f t="shared" si="32"/>
        <v>18</v>
      </c>
      <c r="Q78" s="114">
        <f t="shared" si="33"/>
        <v>143298</v>
      </c>
      <c r="R78" s="50"/>
      <c r="S78" s="255"/>
      <c r="T78" s="85">
        <v>67</v>
      </c>
      <c r="U78" s="1583" t="s">
        <v>90</v>
      </c>
      <c r="V78" s="83" t="s">
        <v>49</v>
      </c>
      <c r="W78" s="527">
        <f t="shared" si="34"/>
        <v>9</v>
      </c>
      <c r="X78" s="527">
        <f t="shared" si="34"/>
        <v>9</v>
      </c>
      <c r="Y78" s="93">
        <f t="shared" si="35"/>
        <v>100</v>
      </c>
      <c r="Z78" s="93">
        <f t="shared" si="36"/>
        <v>2</v>
      </c>
      <c r="AA78" s="93">
        <f t="shared" si="36"/>
        <v>18</v>
      </c>
      <c r="AB78" s="91"/>
      <c r="AC78" s="93">
        <f t="shared" si="37"/>
        <v>18</v>
      </c>
      <c r="AD78" s="94">
        <f t="shared" si="37"/>
        <v>0</v>
      </c>
      <c r="AE78" s="95">
        <f t="shared" si="38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9</v>
      </c>
      <c r="AU78" s="184"/>
      <c r="AV78" s="174">
        <v>9</v>
      </c>
      <c r="AW78" s="184"/>
      <c r="AX78" s="184"/>
      <c r="AY78" s="184"/>
      <c r="AZ78" s="184"/>
      <c r="BA78" s="184"/>
      <c r="BB78" s="91"/>
      <c r="BC78" s="91"/>
      <c r="BD78" s="93">
        <f t="shared" si="39"/>
        <v>18</v>
      </c>
      <c r="BE78" s="93">
        <f t="shared" si="40"/>
        <v>0</v>
      </c>
    </row>
    <row r="79" spans="1:57" ht="13.5" customHeight="1" x14ac:dyDescent="0.2">
      <c r="A79" s="135">
        <v>68</v>
      </c>
      <c r="B79" s="215">
        <v>1</v>
      </c>
      <c r="C79" s="208">
        <v>20</v>
      </c>
      <c r="D79" s="1419"/>
      <c r="E79" s="67" t="s">
        <v>50</v>
      </c>
      <c r="F79" s="173">
        <v>40</v>
      </c>
      <c r="G79" s="173">
        <v>10</v>
      </c>
      <c r="H79" s="174">
        <f t="shared" si="27"/>
        <v>25</v>
      </c>
      <c r="I79" s="174">
        <v>2</v>
      </c>
      <c r="J79" s="176">
        <f t="shared" si="28"/>
        <v>20</v>
      </c>
      <c r="K79" s="183">
        <f t="shared" si="29"/>
        <v>20</v>
      </c>
      <c r="L79" s="183">
        <f t="shared" ref="L79:L107" si="41">B79*7960</f>
        <v>7960</v>
      </c>
      <c r="M79" s="183">
        <f t="shared" si="31"/>
        <v>159200</v>
      </c>
      <c r="N79" s="183">
        <f>C79+J79</f>
        <v>40</v>
      </c>
      <c r="O79" s="183">
        <f t="shared" ref="O79" si="42">N79*7960</f>
        <v>318400</v>
      </c>
      <c r="P79" s="114">
        <f t="shared" si="32"/>
        <v>60</v>
      </c>
      <c r="Q79" s="114">
        <f t="shared" si="33"/>
        <v>159260</v>
      </c>
      <c r="R79" s="50"/>
      <c r="S79" s="255"/>
      <c r="T79" s="85">
        <v>68</v>
      </c>
      <c r="U79" s="1583"/>
      <c r="V79" s="83" t="s">
        <v>50</v>
      </c>
      <c r="W79" s="527">
        <f t="shared" si="34"/>
        <v>40</v>
      </c>
      <c r="X79" s="527">
        <f t="shared" si="34"/>
        <v>10</v>
      </c>
      <c r="Y79" s="93">
        <f t="shared" si="35"/>
        <v>25</v>
      </c>
      <c r="Z79" s="93">
        <f t="shared" si="36"/>
        <v>2</v>
      </c>
      <c r="AA79" s="93">
        <f t="shared" si="36"/>
        <v>20</v>
      </c>
      <c r="AB79" s="91"/>
      <c r="AC79" s="93">
        <f t="shared" si="37"/>
        <v>20</v>
      </c>
      <c r="AD79" s="94">
        <f t="shared" si="37"/>
        <v>0</v>
      </c>
      <c r="AE79" s="95">
        <f t="shared" si="38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10</v>
      </c>
      <c r="AU79" s="174"/>
      <c r="AV79" s="174">
        <v>10</v>
      </c>
      <c r="AW79" s="174"/>
      <c r="AX79" s="174"/>
      <c r="AY79" s="174"/>
      <c r="AZ79" s="174"/>
      <c r="BA79" s="174"/>
      <c r="BB79" s="91"/>
      <c r="BC79" s="91"/>
      <c r="BD79" s="93">
        <f t="shared" si="39"/>
        <v>20</v>
      </c>
      <c r="BE79" s="93">
        <f t="shared" si="40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55"/>
      <c r="T80" s="85">
        <v>69</v>
      </c>
      <c r="U80" s="1583" t="s">
        <v>91</v>
      </c>
      <c r="V80" s="83" t="s">
        <v>49</v>
      </c>
      <c r="W80" s="527"/>
      <c r="X80" s="527"/>
      <c r="Y80" s="93"/>
      <c r="Z80" s="93"/>
      <c r="AA80" s="93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55"/>
      <c r="T81" s="85">
        <v>70</v>
      </c>
      <c r="U81" s="1583"/>
      <c r="V81" s="83" t="s">
        <v>50</v>
      </c>
      <c r="W81" s="527"/>
      <c r="X81" s="527"/>
      <c r="Y81" s="93"/>
      <c r="Z81" s="93"/>
      <c r="AA81" s="93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55"/>
      <c r="T82" s="85">
        <v>71</v>
      </c>
      <c r="U82" s="1584" t="s">
        <v>92</v>
      </c>
      <c r="V82" s="83" t="s">
        <v>57</v>
      </c>
      <c r="W82" s="527"/>
      <c r="X82" s="527"/>
      <c r="Y82" s="93"/>
      <c r="Z82" s="93"/>
      <c r="AA82" s="93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55"/>
      <c r="T83" s="85">
        <v>72</v>
      </c>
      <c r="U83" s="1584"/>
      <c r="V83" s="83" t="s">
        <v>50</v>
      </c>
      <c r="W83" s="527"/>
      <c r="X83" s="527"/>
      <c r="Y83" s="93"/>
      <c r="Z83" s="93"/>
      <c r="AA83" s="93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1</v>
      </c>
      <c r="G84" s="173">
        <v>1</v>
      </c>
      <c r="H84" s="174">
        <f>G84*100/F84</f>
        <v>100</v>
      </c>
      <c r="I84" s="174">
        <v>2</v>
      </c>
      <c r="J84" s="176">
        <f>I84*G84</f>
        <v>2</v>
      </c>
      <c r="K84" s="183">
        <f t="shared" si="29"/>
        <v>2</v>
      </c>
      <c r="L84" s="183">
        <f t="shared" si="41"/>
        <v>7960</v>
      </c>
      <c r="M84" s="183">
        <f t="shared" si="31"/>
        <v>15920</v>
      </c>
      <c r="N84" s="183"/>
      <c r="O84" s="183"/>
      <c r="P84" s="114">
        <f t="shared" si="32"/>
        <v>2</v>
      </c>
      <c r="Q84" s="114">
        <f t="shared" si="33"/>
        <v>15922</v>
      </c>
      <c r="R84" s="50"/>
      <c r="S84" s="255"/>
      <c r="T84" s="85">
        <v>73</v>
      </c>
      <c r="U84" s="1584" t="s">
        <v>93</v>
      </c>
      <c r="V84" s="83" t="s">
        <v>49</v>
      </c>
      <c r="W84" s="527">
        <f t="shared" si="34"/>
        <v>1</v>
      </c>
      <c r="X84" s="527">
        <f t="shared" si="34"/>
        <v>1</v>
      </c>
      <c r="Y84" s="93">
        <f t="shared" si="35"/>
        <v>100</v>
      </c>
      <c r="Z84" s="93">
        <f t="shared" si="36"/>
        <v>2</v>
      </c>
      <c r="AA84" s="93">
        <f t="shared" si="36"/>
        <v>2</v>
      </c>
      <c r="AB84" s="91"/>
      <c r="AC84" s="93">
        <f t="shared" si="37"/>
        <v>2</v>
      </c>
      <c r="AD84" s="94">
        <f t="shared" si="37"/>
        <v>0</v>
      </c>
      <c r="AE84" s="95">
        <f t="shared" si="38"/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>
        <v>1</v>
      </c>
      <c r="AU84" s="174"/>
      <c r="AV84" s="174">
        <v>1</v>
      </c>
      <c r="AW84" s="174"/>
      <c r="AX84" s="174"/>
      <c r="AY84" s="174"/>
      <c r="AZ84" s="174"/>
      <c r="BA84" s="174"/>
      <c r="BB84" s="91"/>
      <c r="BC84" s="91"/>
      <c r="BD84" s="93">
        <f t="shared" si="39"/>
        <v>2</v>
      </c>
      <c r="BE84" s="93">
        <f t="shared" si="40"/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55"/>
      <c r="T85" s="85">
        <v>74</v>
      </c>
      <c r="U85" s="1584"/>
      <c r="V85" s="83" t="s">
        <v>50</v>
      </c>
      <c r="W85" s="527"/>
      <c r="X85" s="527"/>
      <c r="Y85" s="93"/>
      <c r="Z85" s="93"/>
      <c r="AA85" s="93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55"/>
      <c r="T86" s="85">
        <v>75</v>
      </c>
      <c r="U86" s="1585" t="s">
        <v>94</v>
      </c>
      <c r="V86" s="83" t="s">
        <v>49</v>
      </c>
      <c r="W86" s="527"/>
      <c r="X86" s="527"/>
      <c r="Y86" s="93"/>
      <c r="Z86" s="93"/>
      <c r="AA86" s="93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>
        <v>2</v>
      </c>
      <c r="G87" s="173">
        <v>2</v>
      </c>
      <c r="H87" s="174">
        <f>G87*100/F87</f>
        <v>100</v>
      </c>
      <c r="I87" s="174">
        <v>2</v>
      </c>
      <c r="J87" s="176">
        <f>I87*G87</f>
        <v>4</v>
      </c>
      <c r="K87" s="183">
        <f t="shared" si="29"/>
        <v>8</v>
      </c>
      <c r="L87" s="183">
        <f t="shared" si="41"/>
        <v>15920</v>
      </c>
      <c r="M87" s="183">
        <f t="shared" si="31"/>
        <v>63680</v>
      </c>
      <c r="N87" s="183"/>
      <c r="O87" s="183"/>
      <c r="P87" s="114">
        <f t="shared" si="32"/>
        <v>8</v>
      </c>
      <c r="Q87" s="114">
        <f t="shared" si="33"/>
        <v>63688</v>
      </c>
      <c r="R87" s="50"/>
      <c r="S87" s="255"/>
      <c r="T87" s="85">
        <v>76</v>
      </c>
      <c r="U87" s="1585"/>
      <c r="V87" s="83" t="s">
        <v>50</v>
      </c>
      <c r="W87" s="527">
        <f t="shared" si="34"/>
        <v>2</v>
      </c>
      <c r="X87" s="527">
        <f t="shared" si="34"/>
        <v>2</v>
      </c>
      <c r="Y87" s="93">
        <f t="shared" si="35"/>
        <v>100</v>
      </c>
      <c r="Z87" s="93">
        <f t="shared" si="36"/>
        <v>2</v>
      </c>
      <c r="AA87" s="93">
        <f t="shared" si="36"/>
        <v>4</v>
      </c>
      <c r="AB87" s="91"/>
      <c r="AC87" s="93">
        <f t="shared" si="37"/>
        <v>4</v>
      </c>
      <c r="AD87" s="94">
        <f t="shared" si="37"/>
        <v>0</v>
      </c>
      <c r="AE87" s="95">
        <f t="shared" si="38"/>
        <v>0</v>
      </c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>
        <v>2</v>
      </c>
      <c r="AU87" s="174"/>
      <c r="AV87" s="174">
        <v>2</v>
      </c>
      <c r="AW87" s="174"/>
      <c r="AX87" s="174"/>
      <c r="AY87" s="174"/>
      <c r="AZ87" s="174"/>
      <c r="BA87" s="174"/>
      <c r="BB87" s="91"/>
      <c r="BC87" s="91"/>
      <c r="BD87" s="93">
        <f t="shared" si="39"/>
        <v>4</v>
      </c>
      <c r="BE87" s="93">
        <f t="shared" si="40"/>
        <v>0</v>
      </c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>
        <v>4</v>
      </c>
      <c r="G88" s="173">
        <v>4</v>
      </c>
      <c r="H88" s="174">
        <f>G88*100/F88</f>
        <v>100</v>
      </c>
      <c r="I88" s="174">
        <v>1</v>
      </c>
      <c r="J88" s="176">
        <f>I88*G88</f>
        <v>4</v>
      </c>
      <c r="K88" s="183">
        <f t="shared" si="29"/>
        <v>2</v>
      </c>
      <c r="L88" s="183">
        <f t="shared" si="41"/>
        <v>3980</v>
      </c>
      <c r="M88" s="183">
        <f t="shared" si="31"/>
        <v>15920</v>
      </c>
      <c r="N88" s="183"/>
      <c r="O88" s="183"/>
      <c r="P88" s="114">
        <f t="shared" si="32"/>
        <v>2</v>
      </c>
      <c r="Q88" s="114">
        <f t="shared" si="33"/>
        <v>15922</v>
      </c>
      <c r="R88" s="50"/>
      <c r="S88" s="255"/>
      <c r="T88" s="85">
        <v>77</v>
      </c>
      <c r="U88" s="1583" t="s">
        <v>95</v>
      </c>
      <c r="V88" s="83" t="s">
        <v>49</v>
      </c>
      <c r="W88" s="527">
        <f t="shared" si="34"/>
        <v>4</v>
      </c>
      <c r="X88" s="527">
        <f t="shared" si="34"/>
        <v>4</v>
      </c>
      <c r="Y88" s="93">
        <f t="shared" si="35"/>
        <v>100</v>
      </c>
      <c r="Z88" s="93">
        <f t="shared" si="36"/>
        <v>1</v>
      </c>
      <c r="AA88" s="93">
        <f t="shared" si="36"/>
        <v>4</v>
      </c>
      <c r="AB88" s="91"/>
      <c r="AC88" s="93">
        <f t="shared" si="37"/>
        <v>4</v>
      </c>
      <c r="AD88" s="94">
        <f t="shared" si="37"/>
        <v>0</v>
      </c>
      <c r="AE88" s="95">
        <f t="shared" si="38"/>
        <v>0</v>
      </c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>
        <v>1</v>
      </c>
      <c r="AU88" s="174"/>
      <c r="AV88" s="174">
        <v>1</v>
      </c>
      <c r="AW88" s="174"/>
      <c r="AX88" s="174">
        <v>1</v>
      </c>
      <c r="AY88" s="174"/>
      <c r="AZ88" s="174">
        <v>1</v>
      </c>
      <c r="BA88" s="174"/>
      <c r="BB88" s="91"/>
      <c r="BC88" s="91"/>
      <c r="BD88" s="93">
        <f t="shared" si="39"/>
        <v>4</v>
      </c>
      <c r="BE88" s="93">
        <f t="shared" si="40"/>
        <v>0</v>
      </c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55"/>
      <c r="T89" s="85">
        <v>78</v>
      </c>
      <c r="U89" s="1583"/>
      <c r="V89" s="83" t="s">
        <v>50</v>
      </c>
      <c r="W89" s="527"/>
      <c r="X89" s="527"/>
      <c r="Y89" s="93"/>
      <c r="Z89" s="93"/>
      <c r="AA89" s="93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55"/>
      <c r="T90" s="85">
        <v>79</v>
      </c>
      <c r="U90" s="1585" t="s">
        <v>96</v>
      </c>
      <c r="V90" s="83" t="s">
        <v>49</v>
      </c>
      <c r="W90" s="527"/>
      <c r="X90" s="527"/>
      <c r="Y90" s="93"/>
      <c r="Z90" s="93"/>
      <c r="AA90" s="93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55"/>
      <c r="T91" s="85">
        <v>80</v>
      </c>
      <c r="U91" s="1585"/>
      <c r="V91" s="83" t="s">
        <v>50</v>
      </c>
      <c r="W91" s="527"/>
      <c r="X91" s="527"/>
      <c r="Y91" s="93"/>
      <c r="Z91" s="93"/>
      <c r="AA91" s="93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49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55"/>
      <c r="T92" s="85">
        <v>81</v>
      </c>
      <c r="U92" s="248" t="s">
        <v>97</v>
      </c>
      <c r="V92" s="83" t="s">
        <v>50</v>
      </c>
      <c r="W92" s="527"/>
      <c r="X92" s="527"/>
      <c r="Y92" s="93"/>
      <c r="Z92" s="93"/>
      <c r="AA92" s="93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49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55"/>
      <c r="T93" s="85">
        <v>82</v>
      </c>
      <c r="U93" s="250" t="s">
        <v>98</v>
      </c>
      <c r="V93" s="83" t="s">
        <v>49</v>
      </c>
      <c r="W93" s="527"/>
      <c r="X93" s="527"/>
      <c r="Y93" s="93"/>
      <c r="Z93" s="93"/>
      <c r="AA93" s="93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55"/>
      <c r="T94" s="85">
        <v>83</v>
      </c>
      <c r="U94" s="1583" t="s">
        <v>99</v>
      </c>
      <c r="V94" s="83" t="s">
        <v>49</v>
      </c>
      <c r="W94" s="527"/>
      <c r="X94" s="527"/>
      <c r="Y94" s="93"/>
      <c r="Z94" s="93"/>
      <c r="AA94" s="93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55"/>
      <c r="T95" s="85">
        <v>84</v>
      </c>
      <c r="U95" s="1583"/>
      <c r="V95" s="83" t="s">
        <v>50</v>
      </c>
      <c r="W95" s="527"/>
      <c r="X95" s="527"/>
      <c r="Y95" s="93"/>
      <c r="Z95" s="93"/>
      <c r="AA95" s="93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55"/>
      <c r="T96" s="85">
        <v>85</v>
      </c>
      <c r="U96" s="1584" t="s">
        <v>100</v>
      </c>
      <c r="V96" s="83" t="s">
        <v>49</v>
      </c>
      <c r="W96" s="527"/>
      <c r="X96" s="527"/>
      <c r="Y96" s="93"/>
      <c r="Z96" s="93"/>
      <c r="AA96" s="93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55"/>
      <c r="T97" s="85">
        <v>86</v>
      </c>
      <c r="U97" s="1584"/>
      <c r="V97" s="83" t="s">
        <v>50</v>
      </c>
      <c r="W97" s="527"/>
      <c r="X97" s="527"/>
      <c r="Y97" s="93"/>
      <c r="Z97" s="93"/>
      <c r="AA97" s="93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49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43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55"/>
      <c r="T99" s="85">
        <v>88</v>
      </c>
      <c r="U99" s="250" t="s">
        <v>102</v>
      </c>
      <c r="V99" s="83" t="s">
        <v>49</v>
      </c>
      <c r="W99" s="527">
        <f t="shared" ref="W99:AA101" si="44">F99</f>
        <v>1</v>
      </c>
      <c r="X99" s="527">
        <f t="shared" si="44"/>
        <v>1</v>
      </c>
      <c r="Y99" s="93">
        <f>X99*100/W99</f>
        <v>100</v>
      </c>
      <c r="Z99" s="93">
        <f t="shared" si="44"/>
        <v>1</v>
      </c>
      <c r="AA99" s="93">
        <f t="shared" si="44"/>
        <v>1</v>
      </c>
      <c r="AB99" s="91"/>
      <c r="AC99" s="93">
        <f t="shared" ref="AC99:AD101" si="45">AF99+AH99+AJ99+AL99+AN99+AP99+AR99+AT99+AV99+AX99+AZ99+BB99</f>
        <v>1</v>
      </c>
      <c r="AD99" s="94">
        <f t="shared" si="45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>
        <v>1</v>
      </c>
      <c r="AU99" s="174"/>
      <c r="AV99" s="174"/>
      <c r="AW99" s="174"/>
      <c r="AX99" s="174"/>
      <c r="AY99" s="174"/>
      <c r="AZ99" s="174"/>
      <c r="BA99" s="184"/>
      <c r="BB99" s="91"/>
      <c r="BC99" s="79"/>
      <c r="BD99" s="93">
        <f t="shared" si="39"/>
        <v>1</v>
      </c>
      <c r="BE99" s="93">
        <f t="shared" si="40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5</v>
      </c>
      <c r="J100" s="176">
        <f>I100*G100</f>
        <v>5</v>
      </c>
      <c r="K100" s="183">
        <f>J100*B100</f>
        <v>5</v>
      </c>
      <c r="L100" s="183">
        <f t="shared" si="43"/>
        <v>7960</v>
      </c>
      <c r="M100" s="183">
        <f>L100*J100</f>
        <v>39800</v>
      </c>
      <c r="N100" s="183"/>
      <c r="O100" s="183"/>
      <c r="P100" s="114">
        <f>K100+N100</f>
        <v>5</v>
      </c>
      <c r="Q100" s="114">
        <f>M100+P100</f>
        <v>39805</v>
      </c>
      <c r="R100" s="50"/>
      <c r="S100" s="255"/>
      <c r="T100" s="85">
        <v>89</v>
      </c>
      <c r="U100" s="1584" t="s">
        <v>103</v>
      </c>
      <c r="V100" s="83" t="s">
        <v>49</v>
      </c>
      <c r="W100" s="527">
        <f t="shared" si="44"/>
        <v>1</v>
      </c>
      <c r="X100" s="527">
        <f t="shared" si="44"/>
        <v>1</v>
      </c>
      <c r="Y100" s="93">
        <f>X100*100/W100</f>
        <v>100</v>
      </c>
      <c r="Z100" s="93">
        <f t="shared" si="44"/>
        <v>5</v>
      </c>
      <c r="AA100" s="93">
        <f t="shared" si="44"/>
        <v>5</v>
      </c>
      <c r="AB100" s="91"/>
      <c r="AC100" s="93">
        <f t="shared" si="45"/>
        <v>5</v>
      </c>
      <c r="AD100" s="94">
        <f t="shared" si="45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2</v>
      </c>
      <c r="AU100" s="174"/>
      <c r="AV100" s="174">
        <v>1</v>
      </c>
      <c r="AW100" s="174"/>
      <c r="AX100" s="174">
        <v>1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5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5</v>
      </c>
      <c r="J101" s="175">
        <v>5</v>
      </c>
      <c r="K101" s="183">
        <f>J101*B101</f>
        <v>7.5</v>
      </c>
      <c r="L101" s="183">
        <f t="shared" si="43"/>
        <v>11940</v>
      </c>
      <c r="M101" s="183">
        <f>L101*J101</f>
        <v>59700</v>
      </c>
      <c r="N101" s="183"/>
      <c r="O101" s="183"/>
      <c r="P101" s="114">
        <f>K101+N101</f>
        <v>7.5</v>
      </c>
      <c r="Q101" s="114">
        <f>M101+P101</f>
        <v>59707.5</v>
      </c>
      <c r="R101" s="50"/>
      <c r="S101" s="255"/>
      <c r="T101" s="85">
        <v>90</v>
      </c>
      <c r="U101" s="1585"/>
      <c r="V101" s="83" t="s">
        <v>50</v>
      </c>
      <c r="W101" s="527">
        <f t="shared" si="44"/>
        <v>1</v>
      </c>
      <c r="X101" s="527">
        <f t="shared" si="44"/>
        <v>1</v>
      </c>
      <c r="Y101" s="93">
        <f>X101*100/W101</f>
        <v>100</v>
      </c>
      <c r="Z101" s="93">
        <f t="shared" si="44"/>
        <v>5</v>
      </c>
      <c r="AA101" s="93">
        <f t="shared" si="44"/>
        <v>5</v>
      </c>
      <c r="AB101" s="91"/>
      <c r="AC101" s="93">
        <f t="shared" si="45"/>
        <v>5</v>
      </c>
      <c r="AD101" s="94">
        <f t="shared" si="45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2</v>
      </c>
      <c r="AU101" s="174"/>
      <c r="AV101" s="174">
        <v>1</v>
      </c>
      <c r="AW101" s="174"/>
      <c r="AX101" s="174">
        <v>1</v>
      </c>
      <c r="AY101" s="174"/>
      <c r="AZ101" s="174">
        <v>1</v>
      </c>
      <c r="BA101" s="174"/>
      <c r="BB101" s="91"/>
      <c r="BC101" s="79"/>
      <c r="BD101" s="93">
        <f>AF101+AH101+AJ101+AL101+AN101+AP101+AR101+AT101+AV101+AX101+AZ101</f>
        <v>5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49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f>I103*G103</f>
        <v>5</v>
      </c>
      <c r="K103" s="183">
        <f>J103*B103</f>
        <v>40</v>
      </c>
      <c r="L103" s="183">
        <f t="shared" si="41"/>
        <v>63680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255"/>
      <c r="T103" s="85">
        <v>92</v>
      </c>
      <c r="U103" s="248" t="s">
        <v>105</v>
      </c>
      <c r="V103" s="83" t="s">
        <v>106</v>
      </c>
      <c r="W103" s="527">
        <f t="shared" ref="W103:AA107" si="46">F103</f>
        <v>1</v>
      </c>
      <c r="X103" s="527">
        <f t="shared" si="46"/>
        <v>1</v>
      </c>
      <c r="Y103" s="93">
        <f>X103*100/W103</f>
        <v>100</v>
      </c>
      <c r="Z103" s="93">
        <f t="shared" si="46"/>
        <v>5</v>
      </c>
      <c r="AA103" s="93">
        <f t="shared" si="46"/>
        <v>5</v>
      </c>
      <c r="AB103" s="91"/>
      <c r="AC103" s="93">
        <f t="shared" ref="AC103:AD107" si="47">AF103+AH103+AJ103+AL103+AN103+AP103+AR103+AT103+AV103+AX103+AZ103+BB103</f>
        <v>5</v>
      </c>
      <c r="AD103" s="94">
        <f t="shared" si="47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48">AF103+AH103+AJ103+AL103+AN103+AP103+AR103+AT103+AV103+AX103+AZ103</f>
        <v>5</v>
      </c>
      <c r="BE103" s="93">
        <f t="shared" ref="BE103" si="49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49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f>I104*G104</f>
        <v>5</v>
      </c>
      <c r="K104" s="183">
        <f>J104*B104</f>
        <v>20</v>
      </c>
      <c r="L104" s="183">
        <f t="shared" si="41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255"/>
      <c r="T104" s="85">
        <v>93</v>
      </c>
      <c r="U104" s="250" t="s">
        <v>107</v>
      </c>
      <c r="V104" s="83" t="s">
        <v>106</v>
      </c>
      <c r="W104" s="527">
        <f t="shared" si="46"/>
        <v>1</v>
      </c>
      <c r="X104" s="527">
        <f t="shared" si="46"/>
        <v>1</v>
      </c>
      <c r="Y104" s="93">
        <f>X104*100/W104</f>
        <v>100</v>
      </c>
      <c r="Z104" s="93">
        <f t="shared" si="46"/>
        <v>5</v>
      </c>
      <c r="AA104" s="93">
        <f t="shared" si="46"/>
        <v>5</v>
      </c>
      <c r="AB104" s="91"/>
      <c r="AC104" s="93">
        <f t="shared" si="47"/>
        <v>5</v>
      </c>
      <c r="AD104" s="94">
        <f t="shared" si="47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49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16</v>
      </c>
      <c r="J105" s="260">
        <f>I105*G105</f>
        <v>16</v>
      </c>
      <c r="K105" s="183">
        <f>J105*B105</f>
        <v>128</v>
      </c>
      <c r="L105" s="183">
        <f t="shared" si="41"/>
        <v>63680</v>
      </c>
      <c r="M105" s="183">
        <f>L105*J105</f>
        <v>1018880</v>
      </c>
      <c r="N105" s="183"/>
      <c r="O105" s="183"/>
      <c r="P105" s="114">
        <f>K105+N105</f>
        <v>128</v>
      </c>
      <c r="Q105" s="114">
        <f>M105+P105</f>
        <v>1019008</v>
      </c>
      <c r="R105" s="50"/>
      <c r="S105" s="255"/>
      <c r="T105" s="85">
        <v>94</v>
      </c>
      <c r="U105" s="248" t="s">
        <v>108</v>
      </c>
      <c r="V105" s="83" t="s">
        <v>106</v>
      </c>
      <c r="W105" s="527">
        <f t="shared" si="46"/>
        <v>1</v>
      </c>
      <c r="X105" s="527">
        <f t="shared" si="46"/>
        <v>1</v>
      </c>
      <c r="Y105" s="93">
        <f>X105*100/W105</f>
        <v>100</v>
      </c>
      <c r="Z105" s="93">
        <f t="shared" si="46"/>
        <v>16</v>
      </c>
      <c r="AA105" s="93">
        <f t="shared" si="46"/>
        <v>16</v>
      </c>
      <c r="AB105" s="91"/>
      <c r="AC105" s="93">
        <f t="shared" si="47"/>
        <v>16</v>
      </c>
      <c r="AD105" s="94">
        <f t="shared" si="47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4</v>
      </c>
      <c r="AS105" s="191"/>
      <c r="AT105" s="174">
        <v>3</v>
      </c>
      <c r="AU105" s="174"/>
      <c r="AV105" s="174">
        <v>3</v>
      </c>
      <c r="AW105" s="174"/>
      <c r="AX105" s="174">
        <v>3</v>
      </c>
      <c r="AY105" s="174"/>
      <c r="AZ105" s="174">
        <v>3</v>
      </c>
      <c r="BA105" s="174"/>
      <c r="BB105" s="91"/>
      <c r="BC105" s="79"/>
      <c r="BD105" s="93">
        <f>AF105+AH105+AJ105+AL105+AN105+AP105+AR105+AT105+AV105+AX105+AZ105</f>
        <v>16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5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260">
        <f>I106*G106</f>
        <v>5</v>
      </c>
      <c r="K106" s="183">
        <f>J106*B106</f>
        <v>40</v>
      </c>
      <c r="L106" s="183">
        <f t="shared" si="41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255"/>
      <c r="T106" s="85">
        <v>95</v>
      </c>
      <c r="U106" s="250" t="s">
        <v>109</v>
      </c>
      <c r="V106" s="83" t="s">
        <v>106</v>
      </c>
      <c r="W106" s="527">
        <f t="shared" si="46"/>
        <v>1</v>
      </c>
      <c r="X106" s="527">
        <f t="shared" si="46"/>
        <v>1</v>
      </c>
      <c r="Y106" s="93">
        <f>X106*100/W106</f>
        <v>100</v>
      </c>
      <c r="Z106" s="93">
        <f t="shared" si="46"/>
        <v>5</v>
      </c>
      <c r="AA106" s="93">
        <f t="shared" si="46"/>
        <v>5</v>
      </c>
      <c r="AB106" s="91"/>
      <c r="AC106" s="93">
        <f t="shared" si="47"/>
        <v>5</v>
      </c>
      <c r="AD106" s="94">
        <f t="shared" si="47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5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4</v>
      </c>
      <c r="J107" s="175">
        <f>I107*G107</f>
        <v>4</v>
      </c>
      <c r="K107" s="183">
        <f>J107*B107</f>
        <v>16</v>
      </c>
      <c r="L107" s="183">
        <f t="shared" si="41"/>
        <v>31840</v>
      </c>
      <c r="M107" s="183">
        <f>L107*J107</f>
        <v>127360</v>
      </c>
      <c r="N107" s="183"/>
      <c r="O107" s="183"/>
      <c r="P107" s="114">
        <f>K107+N107</f>
        <v>16</v>
      </c>
      <c r="Q107" s="114">
        <f>M107+P107</f>
        <v>127376</v>
      </c>
      <c r="R107" s="50"/>
      <c r="S107" s="255"/>
      <c r="T107" s="85">
        <v>96</v>
      </c>
      <c r="U107" s="250" t="s">
        <v>110</v>
      </c>
      <c r="V107" s="83" t="s">
        <v>106</v>
      </c>
      <c r="W107" s="527">
        <f t="shared" si="46"/>
        <v>1</v>
      </c>
      <c r="X107" s="527">
        <f t="shared" si="46"/>
        <v>1</v>
      </c>
      <c r="Y107" s="93">
        <f>X107*100/W107</f>
        <v>100</v>
      </c>
      <c r="Z107" s="93">
        <f t="shared" si="46"/>
        <v>4</v>
      </c>
      <c r="AA107" s="93">
        <f t="shared" si="46"/>
        <v>4</v>
      </c>
      <c r="AB107" s="91"/>
      <c r="AC107" s="93">
        <f t="shared" si="47"/>
        <v>4</v>
      </c>
      <c r="AD107" s="94">
        <f t="shared" si="47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/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4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55"/>
      <c r="T109" s="85">
        <v>98</v>
      </c>
      <c r="U109" s="1584" t="s">
        <v>112</v>
      </c>
      <c r="V109" s="83" t="s">
        <v>49</v>
      </c>
      <c r="W109" s="527"/>
      <c r="X109" s="527"/>
      <c r="Y109" s="93"/>
      <c r="Z109" s="93"/>
      <c r="AA109" s="93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55"/>
      <c r="T110" s="85">
        <v>99</v>
      </c>
      <c r="U110" s="1584"/>
      <c r="V110" s="83" t="s">
        <v>50</v>
      </c>
      <c r="W110" s="527"/>
      <c r="X110" s="527"/>
      <c r="Y110" s="93"/>
      <c r="Z110" s="93"/>
      <c r="AA110" s="93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55"/>
      <c r="T111" s="85">
        <v>100</v>
      </c>
      <c r="U111" s="1584" t="s">
        <v>113</v>
      </c>
      <c r="V111" s="83" t="s">
        <v>49</v>
      </c>
      <c r="W111" s="527"/>
      <c r="X111" s="527"/>
      <c r="Y111" s="93"/>
      <c r="Z111" s="93"/>
      <c r="AA111" s="93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55"/>
      <c r="T112" s="85">
        <v>101</v>
      </c>
      <c r="U112" s="1584"/>
      <c r="V112" s="83" t="s">
        <v>50</v>
      </c>
      <c r="W112" s="527"/>
      <c r="X112" s="527"/>
      <c r="Y112" s="93"/>
      <c r="Z112" s="93"/>
      <c r="AA112" s="93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55"/>
      <c r="T113" s="85">
        <v>102</v>
      </c>
      <c r="U113" s="1583" t="s">
        <v>114</v>
      </c>
      <c r="V113" s="83" t="s">
        <v>49</v>
      </c>
      <c r="W113" s="527"/>
      <c r="X113" s="527"/>
      <c r="Y113" s="93"/>
      <c r="Z113" s="93"/>
      <c r="AA113" s="93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55"/>
      <c r="T114" s="85">
        <v>103</v>
      </c>
      <c r="U114" s="1583"/>
      <c r="V114" s="83" t="s">
        <v>50</v>
      </c>
      <c r="W114" s="527"/>
      <c r="X114" s="527"/>
      <c r="Y114" s="93"/>
      <c r="Z114" s="93"/>
      <c r="AA114" s="93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55"/>
      <c r="T115" s="85">
        <v>104</v>
      </c>
      <c r="U115" s="1583" t="s">
        <v>115</v>
      </c>
      <c r="V115" s="83" t="s">
        <v>49</v>
      </c>
      <c r="W115" s="527"/>
      <c r="X115" s="527"/>
      <c r="Y115" s="93"/>
      <c r="Z115" s="93"/>
      <c r="AA115" s="93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55"/>
      <c r="T116" s="85">
        <v>105</v>
      </c>
      <c r="U116" s="1583"/>
      <c r="V116" s="83" t="s">
        <v>50</v>
      </c>
      <c r="W116" s="527"/>
      <c r="X116" s="527"/>
      <c r="Y116" s="93"/>
      <c r="Z116" s="93"/>
      <c r="AA116" s="93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55"/>
      <c r="T117" s="85">
        <v>106</v>
      </c>
      <c r="U117" s="1583" t="s">
        <v>116</v>
      </c>
      <c r="V117" s="83" t="s">
        <v>49</v>
      </c>
      <c r="W117" s="527"/>
      <c r="X117" s="527"/>
      <c r="Y117" s="93"/>
      <c r="Z117" s="93"/>
      <c r="AA117" s="93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55"/>
      <c r="T118" s="85">
        <v>107</v>
      </c>
      <c r="U118" s="1583"/>
      <c r="V118" s="83" t="s">
        <v>50</v>
      </c>
      <c r="W118" s="527"/>
      <c r="X118" s="527"/>
      <c r="Y118" s="93"/>
      <c r="Z118" s="93"/>
      <c r="AA118" s="93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55"/>
      <c r="T119" s="85">
        <v>108</v>
      </c>
      <c r="U119" s="1584" t="s">
        <v>117</v>
      </c>
      <c r="V119" s="83" t="s">
        <v>49</v>
      </c>
      <c r="W119" s="527"/>
      <c r="X119" s="527"/>
      <c r="Y119" s="93"/>
      <c r="Z119" s="93"/>
      <c r="AA119" s="93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55"/>
      <c r="T120" s="85">
        <v>109</v>
      </c>
      <c r="U120" s="1584"/>
      <c r="V120" s="83" t="s">
        <v>50</v>
      </c>
      <c r="W120" s="527"/>
      <c r="X120" s="527"/>
      <c r="Y120" s="93"/>
      <c r="Z120" s="93"/>
      <c r="AA120" s="93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55"/>
      <c r="T121" s="85">
        <v>110</v>
      </c>
      <c r="U121" s="1584" t="s">
        <v>118</v>
      </c>
      <c r="V121" s="83" t="s">
        <v>49</v>
      </c>
      <c r="W121" s="527"/>
      <c r="X121" s="527"/>
      <c r="Y121" s="93"/>
      <c r="Z121" s="93"/>
      <c r="AA121" s="93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55"/>
      <c r="T122" s="85">
        <v>111</v>
      </c>
      <c r="U122" s="1585"/>
      <c r="V122" s="83" t="s">
        <v>50</v>
      </c>
      <c r="W122" s="527"/>
      <c r="X122" s="527"/>
      <c r="Y122" s="93"/>
      <c r="Z122" s="93"/>
      <c r="AA122" s="93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55"/>
      <c r="T123" s="85">
        <v>112</v>
      </c>
      <c r="U123" s="1584" t="s">
        <v>119</v>
      </c>
      <c r="V123" s="83" t="s">
        <v>49</v>
      </c>
      <c r="W123" s="527"/>
      <c r="X123" s="527"/>
      <c r="Y123" s="93"/>
      <c r="Z123" s="93"/>
      <c r="AA123" s="93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55"/>
      <c r="T124" s="85">
        <v>113</v>
      </c>
      <c r="U124" s="1584"/>
      <c r="V124" s="83" t="s">
        <v>50</v>
      </c>
      <c r="W124" s="527"/>
      <c r="X124" s="527"/>
      <c r="Y124" s="93"/>
      <c r="Z124" s="93"/>
      <c r="AA124" s="93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55"/>
      <c r="T125" s="85">
        <v>114</v>
      </c>
      <c r="U125" s="1584" t="s">
        <v>120</v>
      </c>
      <c r="V125" s="83" t="s">
        <v>49</v>
      </c>
      <c r="W125" s="527"/>
      <c r="X125" s="527"/>
      <c r="Y125" s="93"/>
      <c r="Z125" s="93"/>
      <c r="AA125" s="93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55"/>
      <c r="T126" s="85">
        <v>115</v>
      </c>
      <c r="U126" s="1584"/>
      <c r="V126" s="83" t="s">
        <v>50</v>
      </c>
      <c r="W126" s="527"/>
      <c r="X126" s="527"/>
      <c r="Y126" s="93"/>
      <c r="Z126" s="93"/>
      <c r="AA126" s="93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527"/>
      <c r="X127" s="527"/>
      <c r="Y127" s="93"/>
      <c r="Z127" s="93"/>
      <c r="AA127" s="93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527"/>
      <c r="X128" s="527"/>
      <c r="Y128" s="93"/>
      <c r="Z128" s="93"/>
      <c r="AA128" s="93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33</v>
      </c>
      <c r="D129" s="150" t="s">
        <v>122</v>
      </c>
      <c r="E129" s="76"/>
      <c r="F129" s="213">
        <f>SUM(F13:F128)</f>
        <v>240</v>
      </c>
      <c r="G129" s="213">
        <f>SUM(G13:G128)</f>
        <v>208</v>
      </c>
      <c r="H129" s="214">
        <f>AVERAGE(H13:H128)</f>
        <v>96.034482758620683</v>
      </c>
      <c r="I129" s="214">
        <f>SUM(I13:I128)</f>
        <v>97</v>
      </c>
      <c r="J129" s="206">
        <f>SUM(J13:J128)</f>
        <v>363</v>
      </c>
      <c r="K129" s="189">
        <f>SUM(K14:K128)</f>
        <v>847.06</v>
      </c>
      <c r="L129" s="189">
        <f t="shared" ref="L129:Q129" si="50">SUM(L14:L128)</f>
        <v>936494</v>
      </c>
      <c r="M129" s="211">
        <f t="shared" si="50"/>
        <v>6742597.5999999996</v>
      </c>
      <c r="N129" s="211">
        <f t="shared" si="50"/>
        <v>59</v>
      </c>
      <c r="O129" s="189">
        <f t="shared" si="50"/>
        <v>469640</v>
      </c>
      <c r="P129" s="212">
        <f t="shared" si="50"/>
        <v>906.06</v>
      </c>
      <c r="Q129" s="212">
        <f t="shared" si="50"/>
        <v>6743503.6600000001</v>
      </c>
      <c r="R129" s="4"/>
      <c r="S129" s="255"/>
      <c r="T129" s="85">
        <v>118</v>
      </c>
      <c r="U129" s="199" t="s">
        <v>122</v>
      </c>
      <c r="V129" s="200"/>
      <c r="W129" s="529">
        <f>SUM(W14:W128)</f>
        <v>240</v>
      </c>
      <c r="X129" s="529">
        <f>SUM(X14:X128)</f>
        <v>208</v>
      </c>
      <c r="Y129" s="201"/>
      <c r="Z129" s="201">
        <f>SUM(Z14:Z128)</f>
        <v>101</v>
      </c>
      <c r="AA129" s="530">
        <f>SUM(AA14:AA128)</f>
        <v>363</v>
      </c>
      <c r="AB129" s="201"/>
      <c r="AC129" s="201">
        <f>SUM(AC14:AC128)</f>
        <v>363</v>
      </c>
      <c r="AD129" s="202">
        <f>SUM(AD14:AD128)</f>
        <v>0</v>
      </c>
      <c r="AE129" s="203"/>
      <c r="AF129" s="204">
        <f t="shared" ref="AF129:AQ129" si="51">SUM(AF14:AF128)</f>
        <v>0</v>
      </c>
      <c r="AG129" s="204">
        <f t="shared" si="51"/>
        <v>0</v>
      </c>
      <c r="AH129" s="204">
        <f t="shared" si="51"/>
        <v>0</v>
      </c>
      <c r="AI129" s="204">
        <f t="shared" si="51"/>
        <v>0</v>
      </c>
      <c r="AJ129" s="204">
        <f t="shared" si="51"/>
        <v>0</v>
      </c>
      <c r="AK129" s="204">
        <f t="shared" si="51"/>
        <v>0</v>
      </c>
      <c r="AL129" s="204">
        <f t="shared" si="51"/>
        <v>0</v>
      </c>
      <c r="AM129" s="204">
        <f t="shared" si="51"/>
        <v>0</v>
      </c>
      <c r="AN129" s="204">
        <f t="shared" si="51"/>
        <v>0</v>
      </c>
      <c r="AO129" s="204">
        <f t="shared" si="51"/>
        <v>0</v>
      </c>
      <c r="AP129" s="204">
        <f t="shared" si="51"/>
        <v>0</v>
      </c>
      <c r="AQ129" s="205">
        <f t="shared" si="51"/>
        <v>0</v>
      </c>
      <c r="AR129" s="206">
        <f>SUM(AR13:AR128)</f>
        <v>6</v>
      </c>
      <c r="AS129" s="206">
        <v>0</v>
      </c>
      <c r="AT129" s="206">
        <f>SUM(AT15:AT128)</f>
        <v>178</v>
      </c>
      <c r="AU129" s="206">
        <v>0</v>
      </c>
      <c r="AV129" s="206">
        <f>SUM(AV14:AV128)</f>
        <v>105</v>
      </c>
      <c r="AW129" s="206">
        <v>0</v>
      </c>
      <c r="AX129" s="206">
        <f>SUM(AX12:AX128)</f>
        <v>37</v>
      </c>
      <c r="AY129" s="206">
        <v>0</v>
      </c>
      <c r="AZ129" s="207">
        <f>SUM(AZ12:AZ128)</f>
        <v>37</v>
      </c>
      <c r="BA129" s="207">
        <f t="shared" ref="BA129:BE129" si="52">SUM(BA14:BA128)</f>
        <v>0</v>
      </c>
      <c r="BB129" s="207">
        <f t="shared" si="52"/>
        <v>0</v>
      </c>
      <c r="BC129" s="207">
        <f t="shared" si="52"/>
        <v>0</v>
      </c>
      <c r="BD129" s="207">
        <f t="shared" si="52"/>
        <v>363</v>
      </c>
      <c r="BE129" s="207">
        <f t="shared" si="52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55"/>
      <c r="T130" s="252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55"/>
      <c r="T131" s="252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K129*7960-478</f>
        <v>6742119.5999999996</v>
      </c>
      <c r="F132" s="1418"/>
      <c r="G132" s="1418"/>
      <c r="H132" s="18"/>
      <c r="I132" s="18"/>
      <c r="J132" s="18"/>
      <c r="K132" s="1411" t="s">
        <v>125</v>
      </c>
      <c r="L132" s="1411"/>
      <c r="M132" s="253" t="s">
        <v>126</v>
      </c>
      <c r="N132" s="48"/>
      <c r="O132" s="48"/>
      <c r="P132" s="39"/>
      <c r="Q132" s="39"/>
      <c r="R132" s="50"/>
      <c r="S132" s="255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262680</v>
      </c>
      <c r="F133" s="1418"/>
      <c r="G133" s="1418"/>
      <c r="H133" s="18"/>
      <c r="I133" s="18"/>
      <c r="J133" s="18"/>
      <c r="K133" s="1411" t="s">
        <v>125</v>
      </c>
      <c r="L133" s="1411"/>
      <c r="M133" s="253" t="s">
        <v>129</v>
      </c>
      <c r="N133" s="103"/>
      <c r="O133" s="103"/>
      <c r="P133" s="36"/>
      <c r="Q133" s="36"/>
      <c r="R133" s="50"/>
      <c r="S133" s="255"/>
      <c r="T133" s="252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53" t="s">
        <v>131</v>
      </c>
      <c r="N134" s="104"/>
      <c r="O134" s="104"/>
      <c r="P134" s="36"/>
      <c r="Q134" s="36"/>
      <c r="R134" s="50"/>
      <c r="S134" s="255"/>
      <c r="T134" s="252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55"/>
      <c r="T135" s="252"/>
      <c r="U135" s="252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55"/>
      <c r="T136" s="252"/>
      <c r="U136" s="252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55"/>
      <c r="T137" s="252"/>
      <c r="U137" s="252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55"/>
      <c r="T138" s="252"/>
      <c r="U138" s="252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10914799.6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55"/>
      <c r="T139" s="252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57"/>
      <c r="I140" s="40"/>
      <c r="J140" s="257"/>
      <c r="K140" s="1411" t="s">
        <v>125</v>
      </c>
      <c r="L140" s="1411"/>
      <c r="M140" s="258" t="s">
        <v>142</v>
      </c>
      <c r="N140" s="245"/>
      <c r="O140" s="245"/>
      <c r="R140" s="44"/>
      <c r="S140" s="256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>
        <v>10914800</v>
      </c>
      <c r="L141" s="41"/>
      <c r="M141" s="41"/>
      <c r="N141" s="256"/>
      <c r="O141" s="256"/>
      <c r="R141" s="44"/>
      <c r="S141" s="256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/>
      <c r="I142" s="41"/>
      <c r="J142" s="41"/>
      <c r="K142" s="41"/>
      <c r="L142" s="41"/>
      <c r="M142" s="41"/>
      <c r="N142" s="256"/>
      <c r="O142" s="256"/>
      <c r="R142" s="44"/>
      <c r="S142" s="256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59"/>
      <c r="O143" s="259"/>
      <c r="R143" s="44"/>
      <c r="S143" s="256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59"/>
      <c r="L144" s="24"/>
      <c r="M144" s="25"/>
      <c r="N144" s="259"/>
      <c r="O144" s="259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59"/>
      <c r="O145" s="244"/>
      <c r="P145" s="256"/>
      <c r="Q145" s="256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55"/>
      <c r="Q146" s="255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55"/>
      <c r="Q147" s="255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55"/>
      <c r="Q148" s="255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55"/>
      <c r="Q149" s="255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55"/>
      <c r="Q150" s="255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55"/>
      <c r="Q151" s="255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55"/>
      <c r="Q152" s="255"/>
      <c r="R152" s="45"/>
      <c r="S152" s="255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56"/>
      <c r="Q153" s="256"/>
      <c r="R153" s="44"/>
      <c r="S153" s="256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59"/>
      <c r="L154" s="24"/>
      <c r="M154" s="24"/>
      <c r="N154" s="259"/>
      <c r="O154" s="259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59"/>
      <c r="L155" s="24"/>
      <c r="M155" s="24"/>
      <c r="N155" s="259"/>
      <c r="O155" s="259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59"/>
      <c r="L156" s="24"/>
      <c r="M156" s="24"/>
      <c r="N156" s="259"/>
      <c r="O156" s="259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59"/>
      <c r="L157" s="24"/>
      <c r="M157" s="24"/>
      <c r="N157" s="259"/>
      <c r="O157" s="259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59"/>
      <c r="L158" s="24"/>
      <c r="M158" s="24"/>
      <c r="N158" s="259"/>
      <c r="O158" s="259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59"/>
      <c r="L159" s="24"/>
      <c r="M159" s="24"/>
      <c r="N159" s="259"/>
      <c r="O159" s="259"/>
      <c r="S159" s="41"/>
    </row>
    <row r="160" spans="2:19" ht="15.75" x14ac:dyDescent="0.2">
      <c r="L160" s="24"/>
      <c r="M160" s="24"/>
      <c r="N160" s="259"/>
      <c r="O160" s="259"/>
      <c r="S160" s="41"/>
    </row>
    <row r="161" spans="12:19" ht="15.75" x14ac:dyDescent="0.2">
      <c r="L161" s="24"/>
      <c r="M161" s="24"/>
      <c r="N161" s="259"/>
      <c r="O161" s="259"/>
      <c r="S161" s="41"/>
    </row>
    <row r="162" spans="12:19" ht="15.75" x14ac:dyDescent="0.2">
      <c r="L162" s="24"/>
      <c r="M162" s="24"/>
      <c r="N162" s="259"/>
      <c r="O162" s="259"/>
      <c r="S162" s="41"/>
    </row>
    <row r="163" spans="12:19" ht="15.75" x14ac:dyDescent="0.2">
      <c r="L163" s="24"/>
      <c r="M163" s="24"/>
      <c r="N163" s="259"/>
      <c r="O163" s="259"/>
      <c r="S163" s="41"/>
    </row>
    <row r="164" spans="12:19" ht="15.75" x14ac:dyDescent="0.2">
      <c r="L164" s="24"/>
      <c r="M164" s="30"/>
      <c r="N164" s="259"/>
      <c r="O164" s="259"/>
      <c r="S164" s="41"/>
    </row>
    <row r="165" spans="12:19" ht="15.75" x14ac:dyDescent="0.2">
      <c r="L165" s="24"/>
      <c r="M165" s="24"/>
      <c r="N165" s="259"/>
      <c r="O165" s="259"/>
      <c r="S165" s="41"/>
    </row>
    <row r="166" spans="12:19" ht="15.75" x14ac:dyDescent="0.2">
      <c r="L166" s="30"/>
      <c r="M166" s="30"/>
      <c r="N166" s="259"/>
      <c r="O166" s="259"/>
      <c r="S166" s="41"/>
    </row>
    <row r="167" spans="12:19" ht="15.75" x14ac:dyDescent="0.2">
      <c r="L167" s="24"/>
      <c r="M167" s="24"/>
      <c r="N167" s="259"/>
      <c r="O167" s="259"/>
      <c r="S167" s="41"/>
    </row>
    <row r="168" spans="12:19" ht="15.75" x14ac:dyDescent="0.2">
      <c r="L168" s="24"/>
      <c r="M168" s="24"/>
      <c r="N168" s="259"/>
      <c r="O168" s="259"/>
      <c r="S168" s="41"/>
    </row>
    <row r="169" spans="12:19" ht="15.75" x14ac:dyDescent="0.2">
      <c r="L169" s="24"/>
      <c r="M169" s="24"/>
      <c r="N169" s="259"/>
      <c r="O169" s="259"/>
      <c r="S169" s="41"/>
    </row>
    <row r="170" spans="12:19" ht="15.75" x14ac:dyDescent="0.2">
      <c r="L170" s="24"/>
      <c r="M170" s="24"/>
      <c r="N170" s="259"/>
      <c r="O170" s="259"/>
      <c r="S170" s="41"/>
    </row>
    <row r="171" spans="12:19" ht="15.75" x14ac:dyDescent="0.2">
      <c r="L171" s="24"/>
      <c r="M171" s="24"/>
      <c r="N171" s="259"/>
      <c r="O171" s="259"/>
      <c r="S171" s="41"/>
    </row>
    <row r="172" spans="12:19" ht="15.75" x14ac:dyDescent="0.2">
      <c r="L172" s="24"/>
      <c r="M172" s="24"/>
      <c r="N172" s="259"/>
      <c r="O172" s="259"/>
      <c r="S172" s="41"/>
    </row>
    <row r="173" spans="12:19" ht="15.75" x14ac:dyDescent="0.2">
      <c r="L173" s="24"/>
      <c r="M173" s="24"/>
      <c r="N173" s="259"/>
      <c r="O173" s="259"/>
      <c r="S173" s="41"/>
    </row>
    <row r="174" spans="12:19" ht="15.75" x14ac:dyDescent="0.2">
      <c r="L174" s="24"/>
      <c r="M174" s="24"/>
      <c r="N174" s="259"/>
      <c r="O174" s="259"/>
      <c r="S174" s="41"/>
    </row>
    <row r="175" spans="12:19" ht="15.75" x14ac:dyDescent="0.2">
      <c r="L175" s="24"/>
      <c r="M175" s="24"/>
      <c r="N175" s="259"/>
      <c r="O175" s="259"/>
      <c r="S175" s="41"/>
    </row>
    <row r="176" spans="12:19" ht="15.75" x14ac:dyDescent="0.2">
      <c r="L176" s="24"/>
      <c r="M176" s="24"/>
      <c r="N176" s="259"/>
      <c r="O176" s="259"/>
      <c r="S176" s="41"/>
    </row>
    <row r="177" spans="12:19" ht="15.75" x14ac:dyDescent="0.2">
      <c r="L177" s="24"/>
      <c r="M177" s="24"/>
      <c r="N177" s="259"/>
      <c r="O177" s="259"/>
      <c r="S177" s="41"/>
    </row>
    <row r="178" spans="12:19" ht="15.75" x14ac:dyDescent="0.2">
      <c r="L178" s="24"/>
      <c r="M178" s="24"/>
      <c r="N178" s="259"/>
      <c r="O178" s="259"/>
      <c r="S178" s="41"/>
    </row>
    <row r="179" spans="12:19" ht="15.75" x14ac:dyDescent="0.2">
      <c r="L179" s="24"/>
      <c r="M179" s="24"/>
      <c r="N179" s="259"/>
      <c r="O179" s="259"/>
      <c r="S179" s="41"/>
    </row>
    <row r="180" spans="12:19" ht="15.75" x14ac:dyDescent="0.2">
      <c r="L180" s="24"/>
      <c r="M180" s="24"/>
      <c r="N180" s="259"/>
      <c r="O180" s="259"/>
      <c r="S180" s="41"/>
    </row>
    <row r="181" spans="12:19" ht="15.75" x14ac:dyDescent="0.2">
      <c r="L181" s="24"/>
      <c r="M181" s="24"/>
      <c r="N181" s="259"/>
      <c r="O181" s="259"/>
      <c r="S181" s="41"/>
    </row>
    <row r="182" spans="12:19" ht="15.75" x14ac:dyDescent="0.2">
      <c r="L182" s="24"/>
      <c r="M182" s="24"/>
      <c r="N182" s="259"/>
      <c r="O182" s="259"/>
      <c r="S182" s="41"/>
    </row>
    <row r="183" spans="12:19" ht="15.75" x14ac:dyDescent="0.2">
      <c r="L183" s="24"/>
      <c r="M183" s="24"/>
      <c r="N183" s="259"/>
      <c r="O183" s="259"/>
      <c r="S183" s="41"/>
    </row>
    <row r="184" spans="12:19" ht="15.75" x14ac:dyDescent="0.2">
      <c r="L184" s="24"/>
      <c r="M184" s="24"/>
      <c r="N184" s="259"/>
      <c r="O184" s="259"/>
      <c r="S184" s="41"/>
    </row>
    <row r="185" spans="12:19" ht="15.75" x14ac:dyDescent="0.2">
      <c r="L185" s="24"/>
      <c r="M185" s="24"/>
      <c r="N185" s="259"/>
      <c r="O185" s="259"/>
      <c r="S185" s="41"/>
    </row>
    <row r="186" spans="12:19" ht="15.75" x14ac:dyDescent="0.2">
      <c r="L186" s="24"/>
      <c r="M186" s="24"/>
      <c r="N186" s="259"/>
      <c r="O186" s="259"/>
      <c r="S186" s="41"/>
    </row>
    <row r="187" spans="12:19" ht="15.75" x14ac:dyDescent="0.2">
      <c r="L187" s="24"/>
      <c r="M187" s="24"/>
      <c r="N187" s="259"/>
      <c r="O187" s="259"/>
      <c r="S187" s="41"/>
    </row>
    <row r="188" spans="12:19" ht="15.75" x14ac:dyDescent="0.2">
      <c r="L188" s="24"/>
      <c r="M188" s="24"/>
      <c r="N188" s="259"/>
      <c r="O188" s="259"/>
      <c r="S188" s="41"/>
    </row>
    <row r="189" spans="12:19" ht="15.75" x14ac:dyDescent="0.2">
      <c r="L189" s="24"/>
      <c r="M189" s="24"/>
      <c r="N189" s="259"/>
      <c r="O189" s="259"/>
      <c r="S189" s="41"/>
    </row>
    <row r="190" spans="12:19" ht="15.75" x14ac:dyDescent="0.2">
      <c r="L190" s="24"/>
      <c r="M190" s="24"/>
      <c r="N190" s="259"/>
      <c r="O190" s="259"/>
      <c r="S190" s="41"/>
    </row>
    <row r="191" spans="12:19" ht="15.75" x14ac:dyDescent="0.2">
      <c r="L191" s="24"/>
      <c r="M191" s="24"/>
      <c r="N191" s="259"/>
      <c r="O191" s="259"/>
      <c r="S191" s="41"/>
    </row>
    <row r="192" spans="12:19" ht="15.75" x14ac:dyDescent="0.2">
      <c r="L192" s="24"/>
      <c r="M192" s="24"/>
      <c r="N192" s="259"/>
      <c r="O192" s="259"/>
      <c r="S192" s="41"/>
    </row>
    <row r="193" spans="12:19" ht="15.75" x14ac:dyDescent="0.2">
      <c r="L193" s="24"/>
      <c r="M193" s="24"/>
      <c r="N193" s="259"/>
      <c r="O193" s="259"/>
      <c r="S193" s="41"/>
    </row>
    <row r="194" spans="12:19" ht="15.75" x14ac:dyDescent="0.2">
      <c r="L194" s="24"/>
      <c r="M194" s="24"/>
      <c r="N194" s="259"/>
      <c r="O194" s="259"/>
      <c r="S194" s="41"/>
    </row>
    <row r="195" spans="12:19" ht="15.75" x14ac:dyDescent="0.2">
      <c r="L195" s="24"/>
      <c r="M195" s="24"/>
      <c r="N195" s="259"/>
      <c r="O195" s="259"/>
      <c r="S195" s="41"/>
    </row>
    <row r="196" spans="12:19" ht="15.75" x14ac:dyDescent="0.2">
      <c r="L196" s="24"/>
      <c r="M196" s="24"/>
      <c r="N196" s="259"/>
      <c r="O196" s="259"/>
      <c r="S196" s="41"/>
    </row>
    <row r="197" spans="12:19" ht="15.75" x14ac:dyDescent="0.2">
      <c r="L197" s="24"/>
      <c r="M197" s="24"/>
      <c r="N197" s="259"/>
      <c r="O197" s="259"/>
      <c r="S197" s="41"/>
    </row>
    <row r="198" spans="12:19" ht="15.75" x14ac:dyDescent="0.2">
      <c r="L198" s="24"/>
      <c r="M198" s="24"/>
      <c r="N198" s="259"/>
      <c r="O198" s="259"/>
      <c r="S198" s="41"/>
    </row>
    <row r="199" spans="12:19" ht="15.75" x14ac:dyDescent="0.2">
      <c r="L199" s="24"/>
      <c r="M199" s="24"/>
      <c r="N199" s="259"/>
      <c r="O199" s="259"/>
      <c r="S199" s="41"/>
    </row>
    <row r="200" spans="12:19" ht="15.75" x14ac:dyDescent="0.2">
      <c r="L200" s="24"/>
      <c r="M200" s="24"/>
      <c r="N200" s="259"/>
      <c r="O200" s="259"/>
      <c r="S200" s="41"/>
    </row>
    <row r="201" spans="12:19" ht="15.75" x14ac:dyDescent="0.2">
      <c r="L201" s="24"/>
      <c r="M201" s="24"/>
      <c r="N201" s="259"/>
      <c r="O201" s="259"/>
      <c r="S201" s="41"/>
    </row>
    <row r="202" spans="12:19" ht="15.75" x14ac:dyDescent="0.2">
      <c r="L202" s="24"/>
      <c r="M202" s="24"/>
      <c r="N202" s="259"/>
      <c r="O202" s="259"/>
      <c r="S202" s="41"/>
    </row>
    <row r="203" spans="12:19" ht="15.75" x14ac:dyDescent="0.2">
      <c r="L203" s="24"/>
      <c r="M203" s="24"/>
      <c r="N203" s="259"/>
      <c r="O203" s="259"/>
      <c r="S203" s="41"/>
    </row>
    <row r="204" spans="12:19" ht="15.75" x14ac:dyDescent="0.2">
      <c r="L204" s="24"/>
      <c r="M204" s="24"/>
      <c r="N204" s="259"/>
      <c r="O204" s="259"/>
      <c r="S204" s="41"/>
    </row>
    <row r="205" spans="12:19" ht="15.75" x14ac:dyDescent="0.2">
      <c r="L205" s="24"/>
      <c r="M205" s="24"/>
      <c r="N205" s="259"/>
      <c r="O205" s="259"/>
      <c r="S205" s="41"/>
    </row>
    <row r="206" spans="12:19" ht="15.75" x14ac:dyDescent="0.2">
      <c r="L206" s="24"/>
      <c r="M206" s="24"/>
      <c r="N206" s="259"/>
      <c r="O206" s="259"/>
      <c r="S206" s="41"/>
    </row>
    <row r="207" spans="12:19" ht="15.75" x14ac:dyDescent="0.2">
      <c r="L207" s="24"/>
      <c r="M207" s="24"/>
      <c r="N207" s="259"/>
      <c r="O207" s="259"/>
    </row>
    <row r="208" spans="12:19" ht="15.75" x14ac:dyDescent="0.2">
      <c r="L208" s="24"/>
      <c r="M208" s="24"/>
      <c r="N208" s="259"/>
      <c r="O208" s="259"/>
    </row>
    <row r="209" spans="12:15" ht="15.75" x14ac:dyDescent="0.2">
      <c r="L209" s="24"/>
      <c r="M209" s="24"/>
      <c r="N209" s="259"/>
      <c r="O209" s="259"/>
    </row>
    <row r="210" spans="12:15" ht="15.75" x14ac:dyDescent="0.2">
      <c r="L210" s="24"/>
      <c r="M210" s="24"/>
      <c r="N210" s="259"/>
      <c r="O210" s="259"/>
    </row>
    <row r="211" spans="12:15" ht="15.75" x14ac:dyDescent="0.2">
      <c r="L211" s="24"/>
      <c r="M211" s="24"/>
      <c r="N211" s="259"/>
      <c r="O211" s="259"/>
    </row>
    <row r="212" spans="12:15" ht="15.75" x14ac:dyDescent="0.2">
      <c r="L212" s="24"/>
      <c r="M212" s="24"/>
      <c r="N212" s="259"/>
      <c r="O212" s="259"/>
    </row>
    <row r="213" spans="12:15" ht="15.75" x14ac:dyDescent="0.2">
      <c r="L213" s="24"/>
      <c r="M213" s="24"/>
      <c r="N213" s="259"/>
      <c r="O213" s="259"/>
    </row>
    <row r="214" spans="12:15" ht="15.75" x14ac:dyDescent="0.2">
      <c r="L214" s="24"/>
      <c r="M214" s="24"/>
      <c r="N214" s="259"/>
      <c r="O214" s="259"/>
    </row>
    <row r="215" spans="12:15" ht="15.75" x14ac:dyDescent="0.2">
      <c r="L215" s="24"/>
      <c r="M215" s="24"/>
      <c r="N215" s="259"/>
      <c r="O215" s="259"/>
    </row>
    <row r="216" spans="12:15" ht="15.75" x14ac:dyDescent="0.2">
      <c r="L216" s="24"/>
      <c r="M216" s="24"/>
      <c r="N216" s="259"/>
      <c r="O216" s="259"/>
    </row>
    <row r="217" spans="12:15" ht="15.75" x14ac:dyDescent="0.2">
      <c r="L217" s="24"/>
      <c r="M217" s="24"/>
      <c r="N217" s="259"/>
      <c r="O217" s="259"/>
    </row>
    <row r="218" spans="12:15" ht="15.75" x14ac:dyDescent="0.2">
      <c r="L218" s="24"/>
      <c r="M218" s="24"/>
      <c r="N218" s="259"/>
      <c r="O218" s="259"/>
    </row>
    <row r="219" spans="12:15" ht="15.75" x14ac:dyDescent="0.2">
      <c r="L219" s="24"/>
      <c r="M219" s="24"/>
      <c r="N219" s="259"/>
      <c r="O219" s="259"/>
    </row>
    <row r="220" spans="12:15" ht="15.75" x14ac:dyDescent="0.2">
      <c r="L220" s="24"/>
      <c r="M220" s="24"/>
      <c r="N220" s="259"/>
      <c r="O220" s="259"/>
    </row>
    <row r="221" spans="12:15" ht="15.75" x14ac:dyDescent="0.2">
      <c r="L221" s="24"/>
      <c r="M221" s="24"/>
      <c r="N221" s="259"/>
      <c r="O221" s="259"/>
    </row>
    <row r="222" spans="12:15" ht="15.75" x14ac:dyDescent="0.2">
      <c r="L222" s="24"/>
      <c r="M222" s="24"/>
      <c r="N222" s="259"/>
      <c r="O222" s="259"/>
    </row>
    <row r="223" spans="12:15" ht="15.75" x14ac:dyDescent="0.2">
      <c r="L223" s="24"/>
      <c r="M223" s="24"/>
      <c r="N223" s="259"/>
      <c r="O223" s="259"/>
    </row>
    <row r="224" spans="12:15" ht="15.75" x14ac:dyDescent="0.2">
      <c r="L224" s="24"/>
      <c r="M224" s="24"/>
      <c r="N224" s="259"/>
      <c r="O224" s="259"/>
    </row>
    <row r="225" spans="12:15" ht="15.75" x14ac:dyDescent="0.2">
      <c r="L225" s="24"/>
      <c r="M225" s="24"/>
      <c r="N225" s="259"/>
      <c r="O225" s="259"/>
    </row>
    <row r="226" spans="12:15" ht="15.75" x14ac:dyDescent="0.2">
      <c r="L226" s="24"/>
      <c r="M226" s="24"/>
      <c r="N226" s="259"/>
      <c r="O226" s="259"/>
    </row>
    <row r="227" spans="12:15" ht="15.75" x14ac:dyDescent="0.2">
      <c r="L227" s="24"/>
      <c r="M227" s="24"/>
      <c r="N227" s="259"/>
      <c r="O227" s="259"/>
    </row>
    <row r="228" spans="12:15" ht="15.75" x14ac:dyDescent="0.2">
      <c r="L228" s="24"/>
      <c r="M228" s="24"/>
      <c r="N228" s="259"/>
      <c r="O228" s="259"/>
    </row>
    <row r="229" spans="12:15" ht="15.75" x14ac:dyDescent="0.2">
      <c r="L229" s="24"/>
      <c r="M229" s="24"/>
      <c r="N229" s="259"/>
      <c r="O229" s="259"/>
    </row>
    <row r="230" spans="12:15" ht="15.75" x14ac:dyDescent="0.2">
      <c r="L230" s="24"/>
      <c r="M230" s="24"/>
      <c r="N230" s="259"/>
      <c r="O230" s="259"/>
    </row>
    <row r="231" spans="12:15" ht="15.75" x14ac:dyDescent="0.2">
      <c r="L231" s="24"/>
      <c r="M231" s="24"/>
      <c r="N231" s="259"/>
      <c r="O231" s="259"/>
    </row>
    <row r="232" spans="12:15" ht="15.75" x14ac:dyDescent="0.2">
      <c r="L232" s="24"/>
      <c r="M232" s="24"/>
      <c r="N232" s="259"/>
      <c r="O232" s="259"/>
    </row>
    <row r="233" spans="12:15" ht="15.75" x14ac:dyDescent="0.2">
      <c r="L233" s="24"/>
      <c r="M233" s="24"/>
      <c r="N233" s="259"/>
      <c r="O233" s="259"/>
    </row>
    <row r="234" spans="12:15" ht="15.75" x14ac:dyDescent="0.2">
      <c r="L234" s="24"/>
      <c r="M234" s="24"/>
      <c r="N234" s="259"/>
      <c r="O234" s="259"/>
    </row>
    <row r="235" spans="12:15" ht="15.75" x14ac:dyDescent="0.2">
      <c r="L235" s="24"/>
      <c r="M235" s="24"/>
      <c r="N235" s="259"/>
      <c r="O235" s="259"/>
    </row>
    <row r="236" spans="12:15" ht="15.75" x14ac:dyDescent="0.2">
      <c r="L236" s="24"/>
      <c r="M236" s="24"/>
      <c r="N236" s="259"/>
      <c r="O236" s="259"/>
    </row>
    <row r="237" spans="12:15" ht="15.75" x14ac:dyDescent="0.2">
      <c r="L237" s="24"/>
      <c r="M237" s="24"/>
      <c r="N237" s="259"/>
      <c r="O237" s="259"/>
    </row>
    <row r="238" spans="12:15" ht="15.75" x14ac:dyDescent="0.2">
      <c r="L238" s="24"/>
      <c r="M238" s="24"/>
      <c r="N238" s="259"/>
      <c r="O238" s="259"/>
    </row>
    <row r="239" spans="12:15" ht="15.75" x14ac:dyDescent="0.2">
      <c r="L239" s="24"/>
      <c r="M239" s="24"/>
      <c r="N239" s="259"/>
      <c r="O239" s="259"/>
    </row>
    <row r="240" spans="12:15" ht="15.75" x14ac:dyDescent="0.2">
      <c r="L240" s="24"/>
      <c r="M240" s="24"/>
      <c r="N240" s="259"/>
      <c r="O240" s="259"/>
    </row>
    <row r="241" spans="12:15" ht="15.75" x14ac:dyDescent="0.2">
      <c r="L241" s="24"/>
      <c r="M241" s="24"/>
      <c r="N241" s="259"/>
      <c r="O241" s="259"/>
    </row>
    <row r="242" spans="12:15" ht="15.75" x14ac:dyDescent="0.2">
      <c r="L242" s="24"/>
      <c r="M242" s="24"/>
      <c r="N242" s="259"/>
      <c r="O242" s="259"/>
    </row>
    <row r="243" spans="12:15" ht="15.75" x14ac:dyDescent="0.2">
      <c r="L243" s="24"/>
      <c r="M243" s="24"/>
      <c r="N243" s="259"/>
      <c r="O243" s="259"/>
    </row>
    <row r="244" spans="12:15" ht="15.75" x14ac:dyDescent="0.2">
      <c r="L244" s="24"/>
      <c r="M244" s="24"/>
      <c r="N244" s="259"/>
      <c r="O244" s="259"/>
    </row>
    <row r="245" spans="12:15" ht="15.75" x14ac:dyDescent="0.2">
      <c r="L245" s="24"/>
      <c r="M245" s="24"/>
      <c r="N245" s="259"/>
      <c r="O245" s="259"/>
    </row>
    <row r="246" spans="12:15" ht="15.75" x14ac:dyDescent="0.2">
      <c r="L246" s="24"/>
      <c r="M246" s="24"/>
      <c r="N246" s="259"/>
      <c r="O246" s="259"/>
    </row>
    <row r="247" spans="12:15" ht="15.75" x14ac:dyDescent="0.2">
      <c r="L247" s="24"/>
      <c r="M247" s="24"/>
      <c r="N247" s="259"/>
      <c r="O247" s="259"/>
    </row>
    <row r="248" spans="12:15" ht="15.75" x14ac:dyDescent="0.2">
      <c r="L248" s="24"/>
      <c r="M248" s="24"/>
      <c r="N248" s="259"/>
      <c r="O248" s="259"/>
    </row>
    <row r="249" spans="12:15" ht="15.75" x14ac:dyDescent="0.2">
      <c r="L249" s="24"/>
      <c r="M249" s="24"/>
      <c r="N249" s="259"/>
      <c r="O249" s="259"/>
    </row>
    <row r="250" spans="12:15" ht="15.75" x14ac:dyDescent="0.2">
      <c r="L250" s="24"/>
      <c r="M250" s="24"/>
      <c r="N250" s="259"/>
      <c r="O250" s="259"/>
    </row>
    <row r="251" spans="12:15" ht="15.75" x14ac:dyDescent="0.2">
      <c r="L251" s="24"/>
      <c r="M251" s="24"/>
      <c r="N251" s="259"/>
      <c r="O251" s="259"/>
    </row>
    <row r="252" spans="12:15" ht="15.75" x14ac:dyDescent="0.2">
      <c r="L252" s="24"/>
      <c r="M252" s="24"/>
      <c r="N252" s="259"/>
      <c r="O252" s="259"/>
    </row>
    <row r="253" spans="12:15" ht="15.75" x14ac:dyDescent="0.2">
      <c r="L253" s="24"/>
      <c r="M253" s="24"/>
      <c r="N253" s="259"/>
      <c r="O253" s="259"/>
    </row>
    <row r="254" spans="12:15" ht="15.75" x14ac:dyDescent="0.2">
      <c r="L254" s="24"/>
      <c r="M254" s="24"/>
      <c r="N254" s="259"/>
      <c r="O254" s="259"/>
    </row>
    <row r="255" spans="12:15" x14ac:dyDescent="0.2">
      <c r="L255" s="259"/>
      <c r="M255" s="259"/>
      <c r="N255" s="259"/>
      <c r="O255" s="259"/>
    </row>
    <row r="256" spans="12:15" x14ac:dyDescent="0.2">
      <c r="L256" s="259"/>
      <c r="M256" s="259"/>
      <c r="N256" s="259"/>
      <c r="O256" s="259"/>
    </row>
    <row r="257" spans="12:15" x14ac:dyDescent="0.2">
      <c r="L257" s="259"/>
      <c r="M257" s="259"/>
      <c r="N257" s="259"/>
      <c r="O257" s="259"/>
    </row>
    <row r="258" spans="12:15" x14ac:dyDescent="0.2">
      <c r="L258" s="259"/>
      <c r="M258" s="259"/>
      <c r="N258" s="259"/>
      <c r="O258" s="259"/>
    </row>
    <row r="259" spans="12:15" x14ac:dyDescent="0.2">
      <c r="L259" s="259"/>
      <c r="M259" s="259"/>
      <c r="N259" s="259"/>
      <c r="O259" s="259"/>
    </row>
    <row r="260" spans="12:15" x14ac:dyDescent="0.2">
      <c r="L260" s="259"/>
      <c r="M260" s="259"/>
      <c r="N260" s="259"/>
      <c r="O260" s="259"/>
    </row>
    <row r="261" spans="12:15" x14ac:dyDescent="0.2">
      <c r="L261" s="259"/>
      <c r="M261" s="259"/>
      <c r="N261" s="259"/>
      <c r="O261" s="259"/>
    </row>
    <row r="262" spans="12:15" x14ac:dyDescent="0.2">
      <c r="L262" s="259"/>
      <c r="M262" s="259"/>
      <c r="N262" s="259"/>
      <c r="O262" s="259"/>
    </row>
  </sheetData>
  <mergeCells count="213"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7"/>
      <c r="B5" s="247"/>
      <c r="C5" s="247"/>
      <c r="D5" s="145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55"/>
      <c r="Q5" s="55"/>
      <c r="R5" s="56"/>
      <c r="S5" s="43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</row>
    <row r="6" spans="1:57" s="31" customFormat="1" ht="12" customHeight="1" x14ac:dyDescent="0.2">
      <c r="A6" s="1435" t="s">
        <v>271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272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6"/>
      <c r="B7" s="246"/>
      <c r="C7" s="246"/>
      <c r="D7" s="254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57"/>
      <c r="Q7" s="257"/>
      <c r="R7" s="52"/>
      <c r="S7" s="43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56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173">
        <v>1</v>
      </c>
      <c r="G14" s="173">
        <v>1</v>
      </c>
      <c r="H14" s="174">
        <f>G14*100/F14</f>
        <v>100</v>
      </c>
      <c r="I14" s="174">
        <v>1</v>
      </c>
      <c r="J14" s="175">
        <f>I14*G14</f>
        <v>1</v>
      </c>
      <c r="K14" s="183">
        <f>J14*B14</f>
        <v>8</v>
      </c>
      <c r="L14" s="183">
        <f>B14*7960</f>
        <v>63680</v>
      </c>
      <c r="M14" s="183">
        <f>L14*J14</f>
        <v>63680</v>
      </c>
      <c r="N14" s="183">
        <f>C14*J14</f>
        <v>0</v>
      </c>
      <c r="O14" s="183">
        <f>N14*7960</f>
        <v>0</v>
      </c>
      <c r="P14" s="114">
        <f>K14+N14</f>
        <v>8</v>
      </c>
      <c r="Q14" s="114">
        <f>M14+P14</f>
        <v>63688</v>
      </c>
      <c r="R14" s="49"/>
      <c r="S14" s="255"/>
      <c r="T14" s="88">
        <v>3</v>
      </c>
      <c r="U14" s="1584" t="s">
        <v>48</v>
      </c>
      <c r="V14" s="87" t="s">
        <v>49</v>
      </c>
      <c r="W14" s="527">
        <f t="shared" ref="W14:AA25" si="0">F14</f>
        <v>1</v>
      </c>
      <c r="X14" s="527">
        <f t="shared" si="0"/>
        <v>1</v>
      </c>
      <c r="Y14" s="93">
        <f>X14*100/W14</f>
        <v>100</v>
      </c>
      <c r="Z14" s="93">
        <f t="shared" si="0"/>
        <v>1</v>
      </c>
      <c r="AA14" s="93">
        <f t="shared" si="0"/>
        <v>1</v>
      </c>
      <c r="AB14" s="93"/>
      <c r="AC14" s="93">
        <f>AF14+AH14+AJ14+AL14+AN14+AP14+AR14+AT14+AV14+AX14+AZ14+BB14</f>
        <v>1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/>
      <c r="AY14" s="174"/>
      <c r="AZ14" s="174"/>
      <c r="BA14" s="174"/>
      <c r="BB14" s="93"/>
      <c r="BC14" s="93"/>
      <c r="BD14" s="93">
        <f>AF14+AH14+AJ14+AL14+AN14+AP14+AR14+AT14+AV14+AX14+AZ14</f>
        <v>1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7</v>
      </c>
      <c r="D15" s="1420"/>
      <c r="E15" s="67" t="s">
        <v>50</v>
      </c>
      <c r="F15" s="173">
        <v>15</v>
      </c>
      <c r="G15" s="173">
        <v>2</v>
      </c>
      <c r="H15" s="174">
        <f>G15*100/F15</f>
        <v>13.333333333333334</v>
      </c>
      <c r="I15" s="174">
        <v>1</v>
      </c>
      <c r="J15" s="260">
        <f>I15*G15</f>
        <v>2</v>
      </c>
      <c r="K15" s="183">
        <f t="shared" ref="K15:K31" si="1">J15*B15</f>
        <v>8</v>
      </c>
      <c r="L15" s="183">
        <f t="shared" ref="L15:L78" si="2">B15*7960</f>
        <v>31840</v>
      </c>
      <c r="M15" s="183">
        <f t="shared" ref="M15:M31" si="3">L15*J15</f>
        <v>63680</v>
      </c>
      <c r="N15" s="183">
        <f>C15+J15</f>
        <v>9</v>
      </c>
      <c r="O15" s="183">
        <f t="shared" ref="O15:O17" si="4">N15*7960</f>
        <v>71640</v>
      </c>
      <c r="P15" s="114">
        <f t="shared" ref="P15:P31" si="5">K15+N15</f>
        <v>17</v>
      </c>
      <c r="Q15" s="114">
        <f t="shared" ref="Q15:Q31" si="6">M15+P15</f>
        <v>63697</v>
      </c>
      <c r="R15" s="49"/>
      <c r="S15" s="255"/>
      <c r="T15" s="85">
        <v>4</v>
      </c>
      <c r="U15" s="1584"/>
      <c r="V15" s="83" t="s">
        <v>50</v>
      </c>
      <c r="W15" s="527">
        <f t="shared" si="0"/>
        <v>15</v>
      </c>
      <c r="X15" s="527">
        <f t="shared" si="0"/>
        <v>2</v>
      </c>
      <c r="Y15" s="93">
        <f t="shared" ref="Y15:Y31" si="7">X15*100/W15</f>
        <v>13.333333333333334</v>
      </c>
      <c r="Z15" s="93">
        <f t="shared" si="0"/>
        <v>1</v>
      </c>
      <c r="AA15" s="93">
        <f t="shared" si="0"/>
        <v>2</v>
      </c>
      <c r="AB15" s="91"/>
      <c r="AC15" s="93">
        <f t="shared" ref="AC15:AD31" si="8">AF15+AH15+AJ15+AL15+AN15+AP15+AR15+AT15+AV15+AX15+AZ15+BB15</f>
        <v>2</v>
      </c>
      <c r="AD15" s="94">
        <f t="shared" si="8"/>
        <v>0</v>
      </c>
      <c r="AE15" s="95">
        <f t="shared" ref="AE15:AE31" si="9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>
        <v>1</v>
      </c>
      <c r="AU15" s="174"/>
      <c r="AV15" s="174">
        <v>1</v>
      </c>
      <c r="AW15" s="174"/>
      <c r="AX15" s="174"/>
      <c r="AY15" s="174"/>
      <c r="AZ15" s="174"/>
      <c r="BA15" s="174"/>
      <c r="BB15" s="91"/>
      <c r="BC15" s="91"/>
      <c r="BD15" s="93">
        <f t="shared" ref="BD15:BD33" si="10">AF15+AH15+AJ15+AL15+AN15+AP15+AR15+AT15+AV15+AX15+AZ15</f>
        <v>2</v>
      </c>
      <c r="BE15" s="93">
        <f t="shared" ref="BE15:BE33" si="11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4</v>
      </c>
      <c r="D16" s="1420" t="s">
        <v>51</v>
      </c>
      <c r="E16" s="67" t="s">
        <v>49</v>
      </c>
      <c r="F16" s="173">
        <v>1</v>
      </c>
      <c r="G16" s="173">
        <v>1</v>
      </c>
      <c r="H16" s="174">
        <f>G16*100/F16</f>
        <v>100</v>
      </c>
      <c r="I16" s="174">
        <v>4</v>
      </c>
      <c r="J16" s="260">
        <f>I16*G16</f>
        <v>4</v>
      </c>
      <c r="K16" s="183">
        <f t="shared" si="1"/>
        <v>32</v>
      </c>
      <c r="L16" s="183">
        <f t="shared" si="2"/>
        <v>63680</v>
      </c>
      <c r="M16" s="183">
        <f t="shared" si="3"/>
        <v>254720</v>
      </c>
      <c r="N16" s="183">
        <f>C16+J16</f>
        <v>8</v>
      </c>
      <c r="O16" s="183">
        <f t="shared" si="4"/>
        <v>63680</v>
      </c>
      <c r="P16" s="114">
        <f t="shared" si="5"/>
        <v>40</v>
      </c>
      <c r="Q16" s="114">
        <f t="shared" si="6"/>
        <v>254760</v>
      </c>
      <c r="R16" s="50"/>
      <c r="S16" s="255"/>
      <c r="T16" s="85">
        <v>5</v>
      </c>
      <c r="U16" s="1583" t="s">
        <v>51</v>
      </c>
      <c r="V16" s="83" t="s">
        <v>49</v>
      </c>
      <c r="W16" s="527">
        <f t="shared" si="0"/>
        <v>1</v>
      </c>
      <c r="X16" s="527">
        <f t="shared" si="0"/>
        <v>1</v>
      </c>
      <c r="Y16" s="93">
        <f t="shared" si="7"/>
        <v>100</v>
      </c>
      <c r="Z16" s="93">
        <f t="shared" si="0"/>
        <v>4</v>
      </c>
      <c r="AA16" s="93">
        <f t="shared" si="0"/>
        <v>4</v>
      </c>
      <c r="AB16" s="91"/>
      <c r="AC16" s="93">
        <f t="shared" si="8"/>
        <v>4</v>
      </c>
      <c r="AD16" s="94">
        <f t="shared" si="8"/>
        <v>0</v>
      </c>
      <c r="AE16" s="95">
        <f t="shared" si="9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0"/>
        <v>4</v>
      </c>
      <c r="BE16" s="93">
        <f t="shared" si="11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173">
        <v>1</v>
      </c>
      <c r="G17" s="173">
        <v>1</v>
      </c>
      <c r="H17" s="174">
        <f>G17*100/F17</f>
        <v>100</v>
      </c>
      <c r="I17" s="174">
        <v>4</v>
      </c>
      <c r="J17" s="175">
        <f>I17*G17</f>
        <v>4</v>
      </c>
      <c r="K17" s="183">
        <f t="shared" si="1"/>
        <v>16</v>
      </c>
      <c r="L17" s="183">
        <f t="shared" si="2"/>
        <v>31840</v>
      </c>
      <c r="M17" s="183">
        <f t="shared" si="3"/>
        <v>127360</v>
      </c>
      <c r="N17" s="183">
        <f t="shared" ref="N17" si="12">C17*J17</f>
        <v>0</v>
      </c>
      <c r="O17" s="183">
        <f t="shared" si="4"/>
        <v>0</v>
      </c>
      <c r="P17" s="114">
        <f t="shared" si="5"/>
        <v>16</v>
      </c>
      <c r="Q17" s="114">
        <f t="shared" si="6"/>
        <v>127376</v>
      </c>
      <c r="R17" s="50"/>
      <c r="S17" s="255"/>
      <c r="T17" s="85">
        <v>6</v>
      </c>
      <c r="U17" s="1583"/>
      <c r="V17" s="83" t="s">
        <v>50</v>
      </c>
      <c r="W17" s="527">
        <f t="shared" si="0"/>
        <v>1</v>
      </c>
      <c r="X17" s="527">
        <f t="shared" si="0"/>
        <v>1</v>
      </c>
      <c r="Y17" s="93">
        <f t="shared" si="7"/>
        <v>100</v>
      </c>
      <c r="Z17" s="93">
        <f t="shared" si="0"/>
        <v>4</v>
      </c>
      <c r="AA17" s="93">
        <f t="shared" si="0"/>
        <v>4</v>
      </c>
      <c r="AB17" s="91"/>
      <c r="AC17" s="93">
        <f t="shared" si="8"/>
        <v>4</v>
      </c>
      <c r="AD17" s="94">
        <f t="shared" si="8"/>
        <v>0</v>
      </c>
      <c r="AE17" s="95">
        <f t="shared" si="9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0"/>
        <v>4</v>
      </c>
      <c r="BE17" s="93">
        <f t="shared" si="11"/>
        <v>0</v>
      </c>
    </row>
    <row r="18" spans="1:57" ht="34.5" customHeight="1" x14ac:dyDescent="0.2">
      <c r="A18" s="135">
        <v>7</v>
      </c>
      <c r="B18" s="215">
        <v>0.6</v>
      </c>
      <c r="C18" s="71"/>
      <c r="D18" s="249" t="s">
        <v>52</v>
      </c>
      <c r="E18" s="67" t="s">
        <v>49</v>
      </c>
      <c r="F18" s="173"/>
      <c r="G18" s="173"/>
      <c r="H18" s="174"/>
      <c r="I18" s="174"/>
      <c r="J18" s="176"/>
      <c r="K18" s="68"/>
      <c r="L18" s="68"/>
      <c r="M18" s="100"/>
      <c r="N18" s="100"/>
      <c r="O18" s="100"/>
      <c r="P18" s="70"/>
      <c r="Q18" s="70"/>
      <c r="R18" s="50"/>
      <c r="S18" s="255"/>
      <c r="T18" s="85">
        <v>7</v>
      </c>
      <c r="U18" s="248" t="s">
        <v>52</v>
      </c>
      <c r="V18" s="83" t="s">
        <v>49</v>
      </c>
      <c r="W18" s="527"/>
      <c r="X18" s="527"/>
      <c r="Y18" s="93"/>
      <c r="Z18" s="93"/>
      <c r="AA18" s="93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49" t="s">
        <v>53</v>
      </c>
      <c r="E19" s="67" t="s">
        <v>49</v>
      </c>
      <c r="F19" s="173"/>
      <c r="G19" s="173"/>
      <c r="H19" s="174"/>
      <c r="I19" s="174"/>
      <c r="J19" s="176"/>
      <c r="K19" s="68"/>
      <c r="L19" s="68"/>
      <c r="M19" s="100"/>
      <c r="N19" s="100"/>
      <c r="O19" s="100"/>
      <c r="P19" s="70"/>
      <c r="Q19" s="70"/>
      <c r="R19" s="50"/>
      <c r="S19" s="255"/>
      <c r="T19" s="85">
        <v>8</v>
      </c>
      <c r="U19" s="248" t="s">
        <v>53</v>
      </c>
      <c r="V19" s="83" t="s">
        <v>49</v>
      </c>
      <c r="W19" s="527"/>
      <c r="X19" s="527"/>
      <c r="Y19" s="93"/>
      <c r="Z19" s="93"/>
      <c r="AA19" s="93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49" t="s">
        <v>54</v>
      </c>
      <c r="E20" s="67" t="s">
        <v>50</v>
      </c>
      <c r="F20" s="173"/>
      <c r="G20" s="173"/>
      <c r="H20" s="174"/>
      <c r="I20" s="174"/>
      <c r="J20" s="176"/>
      <c r="K20" s="68"/>
      <c r="L20" s="68"/>
      <c r="M20" s="100"/>
      <c r="N20" s="100"/>
      <c r="O20" s="100"/>
      <c r="P20" s="70"/>
      <c r="Q20" s="70"/>
      <c r="R20" s="50"/>
      <c r="S20" s="255"/>
      <c r="T20" s="85">
        <v>9</v>
      </c>
      <c r="U20" s="248" t="s">
        <v>54</v>
      </c>
      <c r="V20" s="83" t="s">
        <v>50</v>
      </c>
      <c r="W20" s="527"/>
      <c r="X20" s="527"/>
      <c r="Y20" s="93"/>
      <c r="Z20" s="93"/>
      <c r="AA20" s="93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49" t="s">
        <v>55</v>
      </c>
      <c r="E21" s="67" t="s">
        <v>50</v>
      </c>
      <c r="F21" s="173"/>
      <c r="G21" s="173"/>
      <c r="H21" s="174"/>
      <c r="I21" s="174"/>
      <c r="J21" s="176"/>
      <c r="K21" s="68"/>
      <c r="L21" s="68"/>
      <c r="M21" s="100"/>
      <c r="N21" s="100"/>
      <c r="O21" s="100"/>
      <c r="P21" s="70"/>
      <c r="Q21" s="70"/>
      <c r="R21" s="50"/>
      <c r="S21" s="255"/>
      <c r="T21" s="85">
        <v>10</v>
      </c>
      <c r="U21" s="248" t="s">
        <v>55</v>
      </c>
      <c r="V21" s="83" t="s">
        <v>50</v>
      </c>
      <c r="W21" s="527"/>
      <c r="X21" s="527"/>
      <c r="Y21" s="93"/>
      <c r="Z21" s="93"/>
      <c r="AA21" s="93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173">
        <v>1</v>
      </c>
      <c r="G22" s="173">
        <v>1</v>
      </c>
      <c r="H22" s="174">
        <f>G22*100/F22</f>
        <v>100</v>
      </c>
      <c r="I22" s="174">
        <v>2</v>
      </c>
      <c r="J22" s="176">
        <f>I22*G22</f>
        <v>2</v>
      </c>
      <c r="K22" s="183">
        <f t="shared" si="1"/>
        <v>2</v>
      </c>
      <c r="L22" s="183">
        <f t="shared" si="2"/>
        <v>7960</v>
      </c>
      <c r="M22" s="183">
        <f t="shared" si="3"/>
        <v>15920</v>
      </c>
      <c r="N22" s="183"/>
      <c r="O22" s="183"/>
      <c r="P22" s="114">
        <f t="shared" si="5"/>
        <v>2</v>
      </c>
      <c r="Q22" s="114">
        <f t="shared" si="6"/>
        <v>15922</v>
      </c>
      <c r="R22" s="50"/>
      <c r="S22" s="255"/>
      <c r="T22" s="85">
        <v>11</v>
      </c>
      <c r="U22" s="1584" t="s">
        <v>56</v>
      </c>
      <c r="V22" s="83" t="s">
        <v>57</v>
      </c>
      <c r="W22" s="527">
        <f t="shared" si="0"/>
        <v>1</v>
      </c>
      <c r="X22" s="527">
        <f t="shared" si="0"/>
        <v>1</v>
      </c>
      <c r="Y22" s="93">
        <f t="shared" si="7"/>
        <v>100</v>
      </c>
      <c r="Z22" s="93">
        <f t="shared" si="0"/>
        <v>2</v>
      </c>
      <c r="AA22" s="93">
        <f t="shared" si="0"/>
        <v>2</v>
      </c>
      <c r="AB22" s="91"/>
      <c r="AC22" s="93">
        <f t="shared" si="8"/>
        <v>2</v>
      </c>
      <c r="AD22" s="94">
        <f t="shared" si="8"/>
        <v>0</v>
      </c>
      <c r="AE22" s="95">
        <f t="shared" si="9"/>
        <v>0</v>
      </c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>
        <v>1</v>
      </c>
      <c r="AU22" s="174"/>
      <c r="AV22" s="174">
        <v>1</v>
      </c>
      <c r="AW22" s="174"/>
      <c r="AX22" s="174"/>
      <c r="AY22" s="174"/>
      <c r="AZ22" s="174"/>
      <c r="BA22" s="174"/>
      <c r="BB22" s="91"/>
      <c r="BC22" s="91"/>
      <c r="BD22" s="93">
        <f t="shared" si="10"/>
        <v>2</v>
      </c>
      <c r="BE22" s="93">
        <f t="shared" si="11"/>
        <v>0</v>
      </c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173">
        <v>1</v>
      </c>
      <c r="G23" s="173">
        <v>1</v>
      </c>
      <c r="H23" s="174">
        <f>G23*100/F23</f>
        <v>100</v>
      </c>
      <c r="I23" s="174">
        <v>2</v>
      </c>
      <c r="J23" s="175">
        <f>I23*G23</f>
        <v>2</v>
      </c>
      <c r="K23" s="183">
        <f t="shared" si="1"/>
        <v>2</v>
      </c>
      <c r="L23" s="183">
        <f t="shared" si="2"/>
        <v>7960</v>
      </c>
      <c r="M23" s="183">
        <f t="shared" si="3"/>
        <v>15920</v>
      </c>
      <c r="N23" s="183"/>
      <c r="O23" s="183"/>
      <c r="P23" s="114">
        <f t="shared" si="5"/>
        <v>2</v>
      </c>
      <c r="Q23" s="114">
        <f t="shared" si="6"/>
        <v>15922</v>
      </c>
      <c r="R23" s="50"/>
      <c r="S23" s="255"/>
      <c r="T23" s="85">
        <v>12</v>
      </c>
      <c r="U23" s="1584"/>
      <c r="V23" s="83" t="s">
        <v>50</v>
      </c>
      <c r="W23" s="527">
        <f t="shared" si="0"/>
        <v>1</v>
      </c>
      <c r="X23" s="527">
        <f t="shared" si="0"/>
        <v>1</v>
      </c>
      <c r="Y23" s="93">
        <f t="shared" si="7"/>
        <v>100</v>
      </c>
      <c r="Z23" s="93">
        <f t="shared" si="0"/>
        <v>2</v>
      </c>
      <c r="AA23" s="93">
        <f t="shared" si="0"/>
        <v>2</v>
      </c>
      <c r="AB23" s="91"/>
      <c r="AC23" s="93">
        <f t="shared" si="8"/>
        <v>2</v>
      </c>
      <c r="AD23" s="94">
        <f t="shared" si="8"/>
        <v>0</v>
      </c>
      <c r="AE23" s="95">
        <f t="shared" si="9"/>
        <v>0</v>
      </c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>
        <v>1</v>
      </c>
      <c r="AU23" s="174"/>
      <c r="AV23" s="174">
        <v>1</v>
      </c>
      <c r="AW23" s="174"/>
      <c r="AX23" s="174"/>
      <c r="AY23" s="174"/>
      <c r="AZ23" s="174"/>
      <c r="BA23" s="174"/>
      <c r="BB23" s="91"/>
      <c r="BC23" s="91"/>
      <c r="BD23" s="93">
        <f t="shared" si="10"/>
        <v>2</v>
      </c>
      <c r="BE23" s="93">
        <f t="shared" si="11"/>
        <v>0</v>
      </c>
    </row>
    <row r="24" spans="1:57" ht="24" customHeight="1" x14ac:dyDescent="0.2">
      <c r="A24" s="135">
        <v>13</v>
      </c>
      <c r="B24" s="215">
        <v>1</v>
      </c>
      <c r="C24" s="72"/>
      <c r="D24" s="1420" t="s">
        <v>58</v>
      </c>
      <c r="E24" s="67" t="s">
        <v>49</v>
      </c>
      <c r="F24" s="173">
        <v>1</v>
      </c>
      <c r="G24" s="173">
        <v>1</v>
      </c>
      <c r="H24" s="174">
        <f>G24*100/F24</f>
        <v>100</v>
      </c>
      <c r="I24" s="174">
        <v>4</v>
      </c>
      <c r="J24" s="176">
        <f>I24*G24</f>
        <v>4</v>
      </c>
      <c r="K24" s="183">
        <f t="shared" si="1"/>
        <v>4</v>
      </c>
      <c r="L24" s="183">
        <f t="shared" si="2"/>
        <v>7960</v>
      </c>
      <c r="M24" s="183">
        <f t="shared" si="3"/>
        <v>31840</v>
      </c>
      <c r="N24" s="183"/>
      <c r="O24" s="183"/>
      <c r="P24" s="114">
        <f t="shared" si="5"/>
        <v>4</v>
      </c>
      <c r="Q24" s="114">
        <f t="shared" si="6"/>
        <v>31844</v>
      </c>
      <c r="R24" s="50"/>
      <c r="S24" s="255"/>
      <c r="T24" s="85">
        <v>13</v>
      </c>
      <c r="U24" s="1590" t="s">
        <v>58</v>
      </c>
      <c r="V24" s="83" t="s">
        <v>49</v>
      </c>
      <c r="W24" s="527">
        <f t="shared" si="0"/>
        <v>1</v>
      </c>
      <c r="X24" s="527">
        <f t="shared" si="0"/>
        <v>1</v>
      </c>
      <c r="Y24" s="93">
        <f t="shared" si="7"/>
        <v>100</v>
      </c>
      <c r="Z24" s="93">
        <f t="shared" si="0"/>
        <v>4</v>
      </c>
      <c r="AA24" s="93">
        <f t="shared" si="0"/>
        <v>4</v>
      </c>
      <c r="AB24" s="91"/>
      <c r="AC24" s="93">
        <f t="shared" si="8"/>
        <v>4</v>
      </c>
      <c r="AD24" s="94">
        <f t="shared" si="8"/>
        <v>0</v>
      </c>
      <c r="AE24" s="95">
        <f t="shared" si="9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>
        <v>1</v>
      </c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0"/>
        <v>4</v>
      </c>
      <c r="BE24" s="93">
        <f t="shared" si="11"/>
        <v>0</v>
      </c>
    </row>
    <row r="25" spans="1:57" ht="24" customHeight="1" x14ac:dyDescent="0.2">
      <c r="A25" s="135">
        <v>14</v>
      </c>
      <c r="B25" s="215">
        <v>2</v>
      </c>
      <c r="C25" s="66"/>
      <c r="D25" s="1420"/>
      <c r="E25" s="67" t="s">
        <v>50</v>
      </c>
      <c r="F25" s="173">
        <v>1</v>
      </c>
      <c r="G25" s="173">
        <v>1</v>
      </c>
      <c r="H25" s="174">
        <f>G25*100/F25</f>
        <v>100</v>
      </c>
      <c r="I25" s="174">
        <v>4</v>
      </c>
      <c r="J25" s="175">
        <f>I25*G25</f>
        <v>4</v>
      </c>
      <c r="K25" s="183">
        <f t="shared" si="1"/>
        <v>8</v>
      </c>
      <c r="L25" s="183">
        <f t="shared" si="2"/>
        <v>15920</v>
      </c>
      <c r="M25" s="183">
        <f t="shared" si="3"/>
        <v>63680</v>
      </c>
      <c r="N25" s="183"/>
      <c r="O25" s="183"/>
      <c r="P25" s="114">
        <f t="shared" si="5"/>
        <v>8</v>
      </c>
      <c r="Q25" s="114">
        <f t="shared" si="6"/>
        <v>63688</v>
      </c>
      <c r="R25" s="50"/>
      <c r="S25" s="255"/>
      <c r="T25" s="85">
        <v>14</v>
      </c>
      <c r="U25" s="1590"/>
      <c r="V25" s="83" t="s">
        <v>50</v>
      </c>
      <c r="W25" s="527">
        <f t="shared" si="0"/>
        <v>1</v>
      </c>
      <c r="X25" s="527">
        <f t="shared" si="0"/>
        <v>1</v>
      </c>
      <c r="Y25" s="93">
        <f t="shared" si="7"/>
        <v>100</v>
      </c>
      <c r="Z25" s="93">
        <f t="shared" si="0"/>
        <v>4</v>
      </c>
      <c r="AA25" s="93">
        <f t="shared" si="0"/>
        <v>4</v>
      </c>
      <c r="AB25" s="91"/>
      <c r="AC25" s="93">
        <f t="shared" si="8"/>
        <v>4</v>
      </c>
      <c r="AD25" s="94">
        <f t="shared" si="8"/>
        <v>0</v>
      </c>
      <c r="AE25" s="95">
        <f t="shared" si="9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>
        <v>1</v>
      </c>
      <c r="AU25" s="174"/>
      <c r="AV25" s="174">
        <v>1</v>
      </c>
      <c r="AW25" s="174"/>
      <c r="AX25" s="174">
        <v>1</v>
      </c>
      <c r="AY25" s="174"/>
      <c r="AZ25" s="174">
        <v>1</v>
      </c>
      <c r="BA25" s="174"/>
      <c r="BB25" s="91"/>
      <c r="BC25" s="91"/>
      <c r="BD25" s="93">
        <f t="shared" si="10"/>
        <v>4</v>
      </c>
      <c r="BE25" s="93">
        <f t="shared" si="11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173"/>
      <c r="G26" s="173"/>
      <c r="H26" s="174"/>
      <c r="I26" s="174"/>
      <c r="J26" s="176"/>
      <c r="K26" s="183"/>
      <c r="L26" s="183"/>
      <c r="M26" s="183"/>
      <c r="N26" s="183"/>
      <c r="O26" s="183"/>
      <c r="P26" s="114"/>
      <c r="Q26" s="114"/>
      <c r="R26" s="50"/>
      <c r="S26" s="255"/>
      <c r="T26" s="85">
        <v>15</v>
      </c>
      <c r="U26" s="1584" t="s">
        <v>59</v>
      </c>
      <c r="V26" s="83" t="s">
        <v>49</v>
      </c>
      <c r="W26" s="527"/>
      <c r="X26" s="527"/>
      <c r="Y26" s="93"/>
      <c r="Z26" s="93"/>
      <c r="AA26" s="93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173"/>
      <c r="G27" s="173"/>
      <c r="H27" s="174"/>
      <c r="I27" s="174"/>
      <c r="J27" s="176"/>
      <c r="K27" s="183"/>
      <c r="L27" s="183"/>
      <c r="M27" s="183"/>
      <c r="N27" s="183"/>
      <c r="O27" s="183"/>
      <c r="P27" s="114"/>
      <c r="Q27" s="114"/>
      <c r="R27" s="50"/>
      <c r="S27" s="255"/>
      <c r="T27" s="85">
        <v>16</v>
      </c>
      <c r="U27" s="1584"/>
      <c r="V27" s="83" t="s">
        <v>50</v>
      </c>
      <c r="W27" s="527"/>
      <c r="X27" s="527"/>
      <c r="Y27" s="93"/>
      <c r="Z27" s="93"/>
      <c r="AA27" s="93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>
        <f t="shared" si="10"/>
        <v>0</v>
      </c>
      <c r="BE27" s="93">
        <f t="shared" si="11"/>
        <v>0</v>
      </c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173"/>
      <c r="G28" s="173"/>
      <c r="H28" s="174"/>
      <c r="I28" s="174"/>
      <c r="J28" s="176"/>
      <c r="K28" s="183"/>
      <c r="L28" s="183"/>
      <c r="M28" s="183"/>
      <c r="N28" s="183"/>
      <c r="O28" s="183"/>
      <c r="P28" s="114"/>
      <c r="Q28" s="114"/>
      <c r="R28" s="50"/>
      <c r="S28" s="255"/>
      <c r="T28" s="85">
        <v>17</v>
      </c>
      <c r="U28" s="1584" t="s">
        <v>60</v>
      </c>
      <c r="V28" s="83" t="s">
        <v>49</v>
      </c>
      <c r="W28" s="527"/>
      <c r="X28" s="527"/>
      <c r="Y28" s="93"/>
      <c r="Z28" s="93"/>
      <c r="AA28" s="93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>
        <f t="shared" si="10"/>
        <v>0</v>
      </c>
      <c r="BE28" s="93">
        <f t="shared" si="11"/>
        <v>0</v>
      </c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173"/>
      <c r="G29" s="173"/>
      <c r="H29" s="174"/>
      <c r="I29" s="174"/>
      <c r="J29" s="176"/>
      <c r="K29" s="183"/>
      <c r="L29" s="183"/>
      <c r="M29" s="183"/>
      <c r="N29" s="183"/>
      <c r="O29" s="183"/>
      <c r="P29" s="114"/>
      <c r="Q29" s="114"/>
      <c r="R29" s="50"/>
      <c r="S29" s="255"/>
      <c r="T29" s="85">
        <v>18</v>
      </c>
      <c r="U29" s="1584"/>
      <c r="V29" s="83" t="s">
        <v>50</v>
      </c>
      <c r="W29" s="527"/>
      <c r="X29" s="527"/>
      <c r="Y29" s="93"/>
      <c r="Z29" s="93"/>
      <c r="AA29" s="93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>
        <f t="shared" si="10"/>
        <v>0</v>
      </c>
      <c r="BE29" s="93">
        <f t="shared" si="11"/>
        <v>0</v>
      </c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173">
        <v>1</v>
      </c>
      <c r="G30" s="173">
        <v>1</v>
      </c>
      <c r="H30" s="174">
        <f>G30*100/F30</f>
        <v>100</v>
      </c>
      <c r="I30" s="174">
        <v>4</v>
      </c>
      <c r="J30" s="176">
        <f>I30*G30</f>
        <v>4</v>
      </c>
      <c r="K30" s="183">
        <f t="shared" si="1"/>
        <v>4</v>
      </c>
      <c r="L30" s="183">
        <f t="shared" si="2"/>
        <v>7960</v>
      </c>
      <c r="M30" s="183">
        <f t="shared" si="3"/>
        <v>31840</v>
      </c>
      <c r="N30" s="183"/>
      <c r="O30" s="183"/>
      <c r="P30" s="114">
        <f t="shared" si="5"/>
        <v>4</v>
      </c>
      <c r="Q30" s="114">
        <f t="shared" si="6"/>
        <v>31844</v>
      </c>
      <c r="R30" s="50"/>
      <c r="S30" s="255"/>
      <c r="T30" s="85">
        <v>19</v>
      </c>
      <c r="U30" s="1584" t="s">
        <v>61</v>
      </c>
      <c r="V30" s="83" t="s">
        <v>49</v>
      </c>
      <c r="W30" s="527">
        <f t="shared" ref="W30:X31" si="13">F30</f>
        <v>1</v>
      </c>
      <c r="X30" s="527">
        <f t="shared" si="13"/>
        <v>1</v>
      </c>
      <c r="Y30" s="93">
        <f t="shared" si="7"/>
        <v>100</v>
      </c>
      <c r="Z30" s="93">
        <f t="shared" ref="Z30:AA31" si="14">I30</f>
        <v>4</v>
      </c>
      <c r="AA30" s="93">
        <f t="shared" si="14"/>
        <v>4</v>
      </c>
      <c r="AB30" s="79"/>
      <c r="AC30" s="93">
        <f t="shared" si="8"/>
        <v>4</v>
      </c>
      <c r="AD30" s="94">
        <f t="shared" si="8"/>
        <v>0</v>
      </c>
      <c r="AE30" s="95">
        <f t="shared" si="9"/>
        <v>0</v>
      </c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>
        <v>1</v>
      </c>
      <c r="AU30" s="174"/>
      <c r="AV30" s="174">
        <v>1</v>
      </c>
      <c r="AW30" s="174"/>
      <c r="AX30" s="174">
        <v>1</v>
      </c>
      <c r="AY30" s="174"/>
      <c r="AZ30" s="174">
        <v>1</v>
      </c>
      <c r="BA30" s="174"/>
      <c r="BB30" s="79"/>
      <c r="BC30" s="79"/>
      <c r="BD30" s="93">
        <f t="shared" si="10"/>
        <v>4</v>
      </c>
      <c r="BE30" s="93">
        <f t="shared" si="11"/>
        <v>0</v>
      </c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173">
        <v>1</v>
      </c>
      <c r="G31" s="173">
        <v>1</v>
      </c>
      <c r="H31" s="174">
        <f>G31*100/F31</f>
        <v>100</v>
      </c>
      <c r="I31" s="174">
        <v>4</v>
      </c>
      <c r="J31" s="175">
        <f>I31*G31</f>
        <v>4</v>
      </c>
      <c r="K31" s="183">
        <f t="shared" si="1"/>
        <v>4</v>
      </c>
      <c r="L31" s="183">
        <f t="shared" si="2"/>
        <v>7960</v>
      </c>
      <c r="M31" s="183">
        <f t="shared" si="3"/>
        <v>31840</v>
      </c>
      <c r="N31" s="183"/>
      <c r="O31" s="183"/>
      <c r="P31" s="114">
        <f t="shared" si="5"/>
        <v>4</v>
      </c>
      <c r="Q31" s="114">
        <f t="shared" si="6"/>
        <v>31844</v>
      </c>
      <c r="R31" s="50"/>
      <c r="S31" s="255"/>
      <c r="T31" s="85">
        <v>20</v>
      </c>
      <c r="U31" s="1584"/>
      <c r="V31" s="83" t="s">
        <v>50</v>
      </c>
      <c r="W31" s="527">
        <f t="shared" si="13"/>
        <v>1</v>
      </c>
      <c r="X31" s="527">
        <f t="shared" si="13"/>
        <v>1</v>
      </c>
      <c r="Y31" s="93">
        <f t="shared" si="7"/>
        <v>100</v>
      </c>
      <c r="Z31" s="93">
        <f t="shared" si="14"/>
        <v>4</v>
      </c>
      <c r="AA31" s="93">
        <f t="shared" si="14"/>
        <v>4</v>
      </c>
      <c r="AB31" s="79"/>
      <c r="AC31" s="93">
        <f t="shared" si="8"/>
        <v>4</v>
      </c>
      <c r="AD31" s="94">
        <f t="shared" si="8"/>
        <v>0</v>
      </c>
      <c r="AE31" s="95">
        <f t="shared" si="9"/>
        <v>0</v>
      </c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>
        <v>1</v>
      </c>
      <c r="AU31" s="174"/>
      <c r="AV31" s="174">
        <v>1</v>
      </c>
      <c r="AW31" s="174"/>
      <c r="AX31" s="174">
        <v>1</v>
      </c>
      <c r="AY31" s="174"/>
      <c r="AZ31" s="174">
        <v>1</v>
      </c>
      <c r="BA31" s="174"/>
      <c r="BB31" s="79"/>
      <c r="BC31" s="79"/>
      <c r="BD31" s="93">
        <f t="shared" si="10"/>
        <v>4</v>
      </c>
      <c r="BE31" s="93">
        <f t="shared" si="11"/>
        <v>0</v>
      </c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55"/>
      <c r="T32" s="85">
        <v>21</v>
      </c>
      <c r="U32" s="1584" t="s">
        <v>62</v>
      </c>
      <c r="V32" s="83" t="s">
        <v>49</v>
      </c>
      <c r="W32" s="527"/>
      <c r="X32" s="527"/>
      <c r="Y32" s="93"/>
      <c r="Z32" s="93"/>
      <c r="AA32" s="93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>
        <f t="shared" si="10"/>
        <v>0</v>
      </c>
      <c r="BE32" s="93">
        <f t="shared" si="11"/>
        <v>0</v>
      </c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55"/>
      <c r="T33" s="85">
        <v>22</v>
      </c>
      <c r="U33" s="1585"/>
      <c r="V33" s="83" t="s">
        <v>50</v>
      </c>
      <c r="W33" s="527"/>
      <c r="X33" s="527"/>
      <c r="Y33" s="93"/>
      <c r="Z33" s="93"/>
      <c r="AA33" s="93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>
        <f t="shared" si="10"/>
        <v>0</v>
      </c>
      <c r="BE33" s="93">
        <f t="shared" si="11"/>
        <v>0</v>
      </c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30</v>
      </c>
      <c r="G35" s="173">
        <v>30</v>
      </c>
      <c r="H35" s="174">
        <f>G35*100/F35</f>
        <v>100</v>
      </c>
      <c r="I35" s="174">
        <v>1</v>
      </c>
      <c r="J35" s="176">
        <f>I35*G35</f>
        <v>30</v>
      </c>
      <c r="K35" s="183">
        <f t="shared" ref="K35:K47" si="15">J35*B35</f>
        <v>19.8</v>
      </c>
      <c r="L35" s="183">
        <f t="shared" si="2"/>
        <v>5253.6</v>
      </c>
      <c r="M35" s="183">
        <f t="shared" ref="M35:M47" si="16">L35*J35</f>
        <v>157608</v>
      </c>
      <c r="N35" s="183"/>
      <c r="O35" s="183"/>
      <c r="P35" s="114">
        <f t="shared" ref="P35:P47" si="17">K35+N35</f>
        <v>19.8</v>
      </c>
      <c r="Q35" s="114">
        <f t="shared" ref="Q35:Q47" si="18">M35+P35</f>
        <v>157627.79999999999</v>
      </c>
      <c r="R35" s="61"/>
      <c r="S35" s="62"/>
      <c r="T35" s="85">
        <v>24</v>
      </c>
      <c r="U35" s="1588" t="s">
        <v>64</v>
      </c>
      <c r="V35" s="84"/>
      <c r="W35" s="527">
        <f t="shared" ref="W35:X47" si="19">F35</f>
        <v>30</v>
      </c>
      <c r="X35" s="527">
        <f t="shared" si="19"/>
        <v>30</v>
      </c>
      <c r="Y35" s="93">
        <f t="shared" ref="Y35:Y47" si="20">X35*100/W35</f>
        <v>100</v>
      </c>
      <c r="Z35" s="93">
        <f t="shared" ref="Z35:AA47" si="21">I35</f>
        <v>1</v>
      </c>
      <c r="AA35" s="93">
        <f t="shared" si="21"/>
        <v>30</v>
      </c>
      <c r="AB35" s="81"/>
      <c r="AC35" s="93">
        <v>30</v>
      </c>
      <c r="AD35" s="94">
        <f t="shared" ref="AD35:AD47" si="22">AG35+AI35+AK35+AM35+AO35+AQ35+AS35+AU35+AW35+AY35+BA35+BC35</f>
        <v>0</v>
      </c>
      <c r="AE35" s="95">
        <f t="shared" ref="AE35:AE47" si="23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30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67" si="24">AF35+AH35+AJ35+AL35+AN35+AP35+AR35+AT35+AV35+AX35+AZ35</f>
        <v>30</v>
      </c>
      <c r="BE35" s="93">
        <f t="shared" ref="BE35:BE67" si="25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10</v>
      </c>
      <c r="G36" s="173">
        <v>10</v>
      </c>
      <c r="H36" s="174">
        <f>G36*100/F36</f>
        <v>100</v>
      </c>
      <c r="I36" s="174">
        <v>1</v>
      </c>
      <c r="J36" s="176">
        <f>I36*G36</f>
        <v>10</v>
      </c>
      <c r="K36" s="183">
        <f t="shared" si="15"/>
        <v>6.6000000000000005</v>
      </c>
      <c r="L36" s="183">
        <f t="shared" si="2"/>
        <v>5253.6</v>
      </c>
      <c r="M36" s="183">
        <f t="shared" si="16"/>
        <v>52536</v>
      </c>
      <c r="N36" s="183"/>
      <c r="O36" s="183"/>
      <c r="P36" s="114">
        <f t="shared" si="17"/>
        <v>6.6000000000000005</v>
      </c>
      <c r="Q36" s="114">
        <f t="shared" si="18"/>
        <v>52542.6</v>
      </c>
      <c r="R36" s="61"/>
      <c r="S36" s="62"/>
      <c r="T36" s="85">
        <v>25</v>
      </c>
      <c r="U36" s="1589"/>
      <c r="V36" s="84"/>
      <c r="W36" s="527">
        <f t="shared" si="19"/>
        <v>10</v>
      </c>
      <c r="X36" s="527">
        <f t="shared" si="19"/>
        <v>10</v>
      </c>
      <c r="Y36" s="93">
        <f t="shared" si="20"/>
        <v>100</v>
      </c>
      <c r="Z36" s="93">
        <f t="shared" si="21"/>
        <v>1</v>
      </c>
      <c r="AA36" s="93">
        <f t="shared" si="21"/>
        <v>10</v>
      </c>
      <c r="AB36" s="81"/>
      <c r="AC36" s="93">
        <v>10</v>
      </c>
      <c r="AD36" s="94">
        <f t="shared" si="22"/>
        <v>0</v>
      </c>
      <c r="AE36" s="95">
        <f t="shared" si="23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10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24"/>
        <v>10</v>
      </c>
      <c r="BE36" s="93">
        <f t="shared" si="25"/>
        <v>0</v>
      </c>
    </row>
    <row r="37" spans="1:57" ht="21" customHeight="1" x14ac:dyDescent="0.2">
      <c r="A37" s="135">
        <v>26</v>
      </c>
      <c r="B37" s="215">
        <v>0.3</v>
      </c>
      <c r="C37" s="69"/>
      <c r="D37" s="249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55"/>
      <c r="T37" s="85">
        <v>26</v>
      </c>
      <c r="U37" s="250" t="s">
        <v>65</v>
      </c>
      <c r="V37" s="83" t="s">
        <v>66</v>
      </c>
      <c r="W37" s="527"/>
      <c r="X37" s="527"/>
      <c r="Y37" s="93"/>
      <c r="Z37" s="93"/>
      <c r="AA37" s="93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>
        <f t="shared" si="24"/>
        <v>0</v>
      </c>
      <c r="BE37" s="93">
        <f t="shared" si="25"/>
        <v>0</v>
      </c>
    </row>
    <row r="38" spans="1:57" ht="21" customHeight="1" x14ac:dyDescent="0.2">
      <c r="A38" s="135">
        <v>27</v>
      </c>
      <c r="B38" s="215">
        <v>0.25</v>
      </c>
      <c r="C38" s="69"/>
      <c r="D38" s="249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55"/>
      <c r="T38" s="85">
        <v>27</v>
      </c>
      <c r="U38" s="250" t="s">
        <v>67</v>
      </c>
      <c r="V38" s="83" t="s">
        <v>66</v>
      </c>
      <c r="W38" s="527"/>
      <c r="X38" s="527"/>
      <c r="Y38" s="93"/>
      <c r="Z38" s="93"/>
      <c r="AA38" s="93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>
        <f t="shared" si="24"/>
        <v>0</v>
      </c>
      <c r="BE38" s="93">
        <f t="shared" si="25"/>
        <v>0</v>
      </c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55"/>
      <c r="T39" s="85">
        <v>28</v>
      </c>
      <c r="U39" s="1584" t="s">
        <v>68</v>
      </c>
      <c r="V39" s="83" t="s">
        <v>49</v>
      </c>
      <c r="W39" s="527"/>
      <c r="X39" s="527"/>
      <c r="Y39" s="93"/>
      <c r="Z39" s="93"/>
      <c r="AA39" s="93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>
        <f t="shared" si="24"/>
        <v>0</v>
      </c>
      <c r="BE39" s="93">
        <f t="shared" si="25"/>
        <v>0</v>
      </c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55"/>
      <c r="T40" s="85">
        <v>29</v>
      </c>
      <c r="U40" s="1584"/>
      <c r="V40" s="83" t="s">
        <v>50</v>
      </c>
      <c r="W40" s="527"/>
      <c r="X40" s="527"/>
      <c r="Y40" s="93"/>
      <c r="Z40" s="93"/>
      <c r="AA40" s="93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>
        <f t="shared" si="24"/>
        <v>0</v>
      </c>
      <c r="BE40" s="93">
        <f t="shared" si="25"/>
        <v>0</v>
      </c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55"/>
      <c r="T41" s="85">
        <v>30</v>
      </c>
      <c r="U41" s="1584" t="s">
        <v>69</v>
      </c>
      <c r="V41" s="83" t="s">
        <v>49</v>
      </c>
      <c r="W41" s="527"/>
      <c r="X41" s="527"/>
      <c r="Y41" s="93"/>
      <c r="Z41" s="93"/>
      <c r="AA41" s="93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>
        <f t="shared" si="24"/>
        <v>0</v>
      </c>
      <c r="BE41" s="93">
        <f t="shared" si="25"/>
        <v>0</v>
      </c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55"/>
      <c r="T42" s="85">
        <v>31</v>
      </c>
      <c r="U42" s="1584"/>
      <c r="V42" s="83" t="s">
        <v>50</v>
      </c>
      <c r="W42" s="527"/>
      <c r="X42" s="527"/>
      <c r="Y42" s="93"/>
      <c r="Z42" s="93"/>
      <c r="AA42" s="93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>
        <f t="shared" si="24"/>
        <v>0</v>
      </c>
      <c r="BE42" s="93">
        <f t="shared" si="25"/>
        <v>0</v>
      </c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55"/>
      <c r="T43" s="85">
        <v>32</v>
      </c>
      <c r="U43" s="1585" t="s">
        <v>70</v>
      </c>
      <c r="V43" s="83" t="s">
        <v>49</v>
      </c>
      <c r="W43" s="527"/>
      <c r="X43" s="527"/>
      <c r="Y43" s="93"/>
      <c r="Z43" s="93"/>
      <c r="AA43" s="93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>
        <f t="shared" si="24"/>
        <v>0</v>
      </c>
      <c r="BE43" s="93">
        <f t="shared" si="25"/>
        <v>0</v>
      </c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55"/>
      <c r="T44" s="85">
        <v>33</v>
      </c>
      <c r="U44" s="1585"/>
      <c r="V44" s="83" t="s">
        <v>50</v>
      </c>
      <c r="W44" s="527"/>
      <c r="X44" s="527"/>
      <c r="Y44" s="93"/>
      <c r="Z44" s="93"/>
      <c r="AA44" s="93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>
        <f t="shared" si="24"/>
        <v>0</v>
      </c>
      <c r="BE44" s="93">
        <f t="shared" si="25"/>
        <v>0</v>
      </c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5</v>
      </c>
      <c r="G45" s="173">
        <v>5</v>
      </c>
      <c r="H45" s="174">
        <f>G45*100/F45</f>
        <v>100</v>
      </c>
      <c r="I45" s="174">
        <v>4</v>
      </c>
      <c r="J45" s="176">
        <f>I45*G45</f>
        <v>20</v>
      </c>
      <c r="K45" s="183">
        <f t="shared" si="15"/>
        <v>6.6000000000000005</v>
      </c>
      <c r="L45" s="183">
        <f t="shared" si="2"/>
        <v>2626.8</v>
      </c>
      <c r="M45" s="183">
        <f t="shared" si="16"/>
        <v>52536</v>
      </c>
      <c r="N45" s="183"/>
      <c r="O45" s="183"/>
      <c r="P45" s="114">
        <f t="shared" si="17"/>
        <v>6.6000000000000005</v>
      </c>
      <c r="Q45" s="114">
        <f t="shared" si="18"/>
        <v>52542.6</v>
      </c>
      <c r="R45" s="50"/>
      <c r="S45" s="255"/>
      <c r="T45" s="85">
        <v>34</v>
      </c>
      <c r="U45" s="1585" t="s">
        <v>71</v>
      </c>
      <c r="V45" s="83" t="s">
        <v>49</v>
      </c>
      <c r="W45" s="527">
        <f t="shared" si="19"/>
        <v>5</v>
      </c>
      <c r="X45" s="527">
        <f t="shared" si="19"/>
        <v>5</v>
      </c>
      <c r="Y45" s="93">
        <f t="shared" si="20"/>
        <v>100</v>
      </c>
      <c r="Z45" s="93">
        <v>8</v>
      </c>
      <c r="AA45" s="93">
        <f t="shared" si="21"/>
        <v>20</v>
      </c>
      <c r="AB45" s="91"/>
      <c r="AC45" s="93">
        <f t="shared" ref="AC45:AC47" si="26">AF45+AH45+AJ45+AL45+AN45+AP45+AR45+AT45+AV45+AX45+AZ45+BB45</f>
        <v>20</v>
      </c>
      <c r="AD45" s="94">
        <f t="shared" si="22"/>
        <v>0</v>
      </c>
      <c r="AE45" s="95">
        <f t="shared" si="23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5</v>
      </c>
      <c r="AU45" s="174"/>
      <c r="AV45" s="174">
        <v>5</v>
      </c>
      <c r="AW45" s="174"/>
      <c r="AX45" s="174">
        <v>5</v>
      </c>
      <c r="AY45" s="174"/>
      <c r="AZ45" s="174">
        <v>5</v>
      </c>
      <c r="BA45" s="174"/>
      <c r="BB45" s="92"/>
      <c r="BC45" s="91"/>
      <c r="BD45" s="93">
        <f t="shared" si="24"/>
        <v>20</v>
      </c>
      <c r="BE45" s="93">
        <f t="shared" si="25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55"/>
      <c r="T46" s="85">
        <v>35</v>
      </c>
      <c r="U46" s="1585"/>
      <c r="V46" s="83" t="s">
        <v>50</v>
      </c>
      <c r="W46" s="527"/>
      <c r="X46" s="527"/>
      <c r="Y46" s="93"/>
      <c r="Z46" s="93"/>
      <c r="AA46" s="93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>
        <f t="shared" si="24"/>
        <v>0</v>
      </c>
      <c r="BE46" s="93">
        <f t="shared" si="25"/>
        <v>0</v>
      </c>
    </row>
    <row r="47" spans="1:57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73">
        <v>10</v>
      </c>
      <c r="G47" s="173">
        <v>10</v>
      </c>
      <c r="H47" s="174">
        <f>G47*100/F47</f>
        <v>100</v>
      </c>
      <c r="I47" s="174">
        <v>8</v>
      </c>
      <c r="J47" s="175">
        <f>I47*G47</f>
        <v>80</v>
      </c>
      <c r="K47" s="183">
        <f t="shared" si="15"/>
        <v>320</v>
      </c>
      <c r="L47" s="183">
        <f t="shared" si="2"/>
        <v>31840</v>
      </c>
      <c r="M47" s="183">
        <f t="shared" si="16"/>
        <v>2547200</v>
      </c>
      <c r="N47" s="183"/>
      <c r="O47" s="183"/>
      <c r="P47" s="114">
        <f t="shared" si="17"/>
        <v>320</v>
      </c>
      <c r="Q47" s="114">
        <f t="shared" si="18"/>
        <v>2547520</v>
      </c>
      <c r="R47" s="50"/>
      <c r="S47" s="255"/>
      <c r="T47" s="85">
        <v>36</v>
      </c>
      <c r="U47" s="1585" t="s">
        <v>72</v>
      </c>
      <c r="V47" s="83" t="s">
        <v>49</v>
      </c>
      <c r="W47" s="527">
        <f t="shared" si="19"/>
        <v>10</v>
      </c>
      <c r="X47" s="527">
        <f t="shared" si="19"/>
        <v>10</v>
      </c>
      <c r="Y47" s="93">
        <f t="shared" si="20"/>
        <v>100</v>
      </c>
      <c r="Z47" s="93">
        <f t="shared" si="21"/>
        <v>8</v>
      </c>
      <c r="AA47" s="93">
        <f t="shared" si="21"/>
        <v>80</v>
      </c>
      <c r="AB47" s="91"/>
      <c r="AC47" s="93">
        <f t="shared" si="26"/>
        <v>80</v>
      </c>
      <c r="AD47" s="94">
        <f t="shared" si="22"/>
        <v>0</v>
      </c>
      <c r="AE47" s="95">
        <f t="shared" si="23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20</v>
      </c>
      <c r="AU47" s="174"/>
      <c r="AV47" s="174">
        <v>20</v>
      </c>
      <c r="AW47" s="174"/>
      <c r="AX47" s="174">
        <v>20</v>
      </c>
      <c r="AY47" s="174"/>
      <c r="AZ47" s="174">
        <v>20</v>
      </c>
      <c r="BA47" s="174"/>
      <c r="BB47" s="92"/>
      <c r="BC47" s="91"/>
      <c r="BD47" s="93">
        <f t="shared" si="24"/>
        <v>80</v>
      </c>
      <c r="BE47" s="93">
        <f t="shared" si="25"/>
        <v>0</v>
      </c>
    </row>
    <row r="48" spans="1:57" ht="11.25" customHeight="1" x14ac:dyDescent="0.2">
      <c r="A48" s="135">
        <v>37</v>
      </c>
      <c r="B48" s="215">
        <v>4</v>
      </c>
      <c r="C48" s="69"/>
      <c r="D48" s="1421"/>
      <c r="E48" s="67" t="s">
        <v>50</v>
      </c>
      <c r="F48" s="173"/>
      <c r="G48" s="173"/>
      <c r="H48" s="174"/>
      <c r="I48" s="174"/>
      <c r="J48" s="175"/>
      <c r="K48" s="183"/>
      <c r="L48" s="183"/>
      <c r="M48" s="183"/>
      <c r="N48" s="183"/>
      <c r="O48" s="183"/>
      <c r="P48" s="114"/>
      <c r="Q48" s="114"/>
      <c r="R48" s="50"/>
      <c r="S48" s="255"/>
      <c r="T48" s="85">
        <v>37</v>
      </c>
      <c r="U48" s="1585"/>
      <c r="V48" s="83" t="s">
        <v>50</v>
      </c>
      <c r="W48" s="527"/>
      <c r="X48" s="527"/>
      <c r="Y48" s="93"/>
      <c r="Z48" s="93"/>
      <c r="AA48" s="93"/>
      <c r="AB48" s="91"/>
      <c r="AC48" s="93"/>
      <c r="AD48" s="94"/>
      <c r="AE48" s="95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/>
      <c r="AU48" s="174"/>
      <c r="AV48" s="174"/>
      <c r="AW48" s="174"/>
      <c r="AX48" s="174"/>
      <c r="AY48" s="174"/>
      <c r="AZ48" s="174"/>
      <c r="BA48" s="174"/>
      <c r="BB48" s="91"/>
      <c r="BC48" s="91"/>
      <c r="BD48" s="93">
        <f t="shared" si="24"/>
        <v>0</v>
      </c>
      <c r="BE48" s="93">
        <f t="shared" si="25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55"/>
      <c r="T49" s="85">
        <v>38</v>
      </c>
      <c r="U49" s="1585" t="s">
        <v>73</v>
      </c>
      <c r="V49" s="83" t="s">
        <v>49</v>
      </c>
      <c r="W49" s="527"/>
      <c r="X49" s="527"/>
      <c r="Y49" s="93"/>
      <c r="Z49" s="93"/>
      <c r="AA49" s="93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>
        <f t="shared" si="24"/>
        <v>0</v>
      </c>
      <c r="BE49" s="93">
        <f t="shared" si="25"/>
        <v>0</v>
      </c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55"/>
      <c r="T50" s="85">
        <v>39</v>
      </c>
      <c r="U50" s="1585"/>
      <c r="V50" s="83" t="s">
        <v>50</v>
      </c>
      <c r="W50" s="527"/>
      <c r="X50" s="527"/>
      <c r="Y50" s="93"/>
      <c r="Z50" s="93"/>
      <c r="AA50" s="93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>
        <f t="shared" si="24"/>
        <v>0</v>
      </c>
      <c r="BE50" s="93">
        <f t="shared" si="25"/>
        <v>0</v>
      </c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55"/>
      <c r="T51" s="85">
        <v>40</v>
      </c>
      <c r="U51" s="1584" t="s">
        <v>74</v>
      </c>
      <c r="V51" s="83" t="s">
        <v>49</v>
      </c>
      <c r="W51" s="527"/>
      <c r="X51" s="527"/>
      <c r="Y51" s="93"/>
      <c r="Z51" s="93"/>
      <c r="AA51" s="93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>
        <f t="shared" si="24"/>
        <v>0</v>
      </c>
      <c r="BE51" s="93">
        <f t="shared" si="25"/>
        <v>0</v>
      </c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55"/>
      <c r="T52" s="85">
        <v>41</v>
      </c>
      <c r="U52" s="1584"/>
      <c r="V52" s="83" t="s">
        <v>50</v>
      </c>
      <c r="W52" s="527"/>
      <c r="X52" s="527"/>
      <c r="Y52" s="93"/>
      <c r="Z52" s="93"/>
      <c r="AA52" s="93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>
        <f t="shared" si="24"/>
        <v>0</v>
      </c>
      <c r="BE52" s="93">
        <f t="shared" si="25"/>
        <v>0</v>
      </c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55"/>
      <c r="T53" s="85">
        <v>42</v>
      </c>
      <c r="U53" s="1585" t="s">
        <v>75</v>
      </c>
      <c r="V53" s="83" t="s">
        <v>49</v>
      </c>
      <c r="W53" s="527"/>
      <c r="X53" s="527"/>
      <c r="Y53" s="93"/>
      <c r="Z53" s="93"/>
      <c r="AA53" s="93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>
        <f t="shared" si="24"/>
        <v>0</v>
      </c>
      <c r="BE53" s="93">
        <f t="shared" si="25"/>
        <v>0</v>
      </c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55"/>
      <c r="T54" s="85">
        <v>43</v>
      </c>
      <c r="U54" s="1585"/>
      <c r="V54" s="83" t="s">
        <v>50</v>
      </c>
      <c r="W54" s="527"/>
      <c r="X54" s="527"/>
      <c r="Y54" s="93"/>
      <c r="Z54" s="93"/>
      <c r="AA54" s="93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>
        <f t="shared" si="24"/>
        <v>0</v>
      </c>
      <c r="BE54" s="93">
        <f t="shared" si="25"/>
        <v>0</v>
      </c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55"/>
      <c r="T55" s="85">
        <v>44</v>
      </c>
      <c r="U55" s="1583" t="s">
        <v>76</v>
      </c>
      <c r="V55" s="83" t="s">
        <v>49</v>
      </c>
      <c r="W55" s="527"/>
      <c r="X55" s="527"/>
      <c r="Y55" s="93"/>
      <c r="Z55" s="93"/>
      <c r="AA55" s="93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>
        <f t="shared" si="24"/>
        <v>0</v>
      </c>
      <c r="BE55" s="93">
        <f t="shared" si="25"/>
        <v>0</v>
      </c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55"/>
      <c r="T56" s="85">
        <v>45</v>
      </c>
      <c r="U56" s="1583"/>
      <c r="V56" s="83" t="s">
        <v>50</v>
      </c>
      <c r="W56" s="527"/>
      <c r="X56" s="527"/>
      <c r="Y56" s="93"/>
      <c r="Z56" s="93"/>
      <c r="AA56" s="93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>
        <f t="shared" si="24"/>
        <v>0</v>
      </c>
      <c r="BE56" s="93">
        <f t="shared" si="25"/>
        <v>0</v>
      </c>
    </row>
    <row r="57" spans="1:57" ht="13.5" customHeight="1" x14ac:dyDescent="0.2">
      <c r="A57" s="135">
        <v>46</v>
      </c>
      <c r="B57" s="215">
        <v>1</v>
      </c>
      <c r="C57" s="66"/>
      <c r="D57" s="249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55"/>
      <c r="T57" s="85">
        <v>46</v>
      </c>
      <c r="U57" s="250" t="s">
        <v>77</v>
      </c>
      <c r="V57" s="83" t="s">
        <v>78</v>
      </c>
      <c r="W57" s="527"/>
      <c r="X57" s="527"/>
      <c r="Y57" s="93"/>
      <c r="Z57" s="93"/>
      <c r="AA57" s="93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>
        <f t="shared" si="24"/>
        <v>0</v>
      </c>
      <c r="BE57" s="93">
        <f t="shared" si="25"/>
        <v>0</v>
      </c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55"/>
      <c r="T58" s="85">
        <v>47</v>
      </c>
      <c r="U58" s="1585" t="s">
        <v>79</v>
      </c>
      <c r="V58" s="83" t="s">
        <v>49</v>
      </c>
      <c r="W58" s="527"/>
      <c r="X58" s="527"/>
      <c r="Y58" s="93"/>
      <c r="Z58" s="93"/>
      <c r="AA58" s="93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>
        <f t="shared" si="24"/>
        <v>0</v>
      </c>
      <c r="BE58" s="93">
        <f t="shared" si="25"/>
        <v>0</v>
      </c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55"/>
      <c r="T59" s="85">
        <v>48</v>
      </c>
      <c r="U59" s="1585"/>
      <c r="V59" s="83" t="s">
        <v>50</v>
      </c>
      <c r="W59" s="527"/>
      <c r="X59" s="527"/>
      <c r="Y59" s="93"/>
      <c r="Z59" s="93"/>
      <c r="AA59" s="93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>
        <f t="shared" si="24"/>
        <v>0</v>
      </c>
      <c r="BE59" s="93">
        <f t="shared" si="25"/>
        <v>0</v>
      </c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55"/>
      <c r="T60" s="85">
        <v>49</v>
      </c>
      <c r="U60" s="1583" t="s">
        <v>80</v>
      </c>
      <c r="V60" s="83" t="s">
        <v>49</v>
      </c>
      <c r="W60" s="527"/>
      <c r="X60" s="527"/>
      <c r="Y60" s="93"/>
      <c r="Z60" s="93"/>
      <c r="AA60" s="93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>
        <f t="shared" si="24"/>
        <v>0</v>
      </c>
      <c r="BE60" s="93">
        <f t="shared" si="25"/>
        <v>0</v>
      </c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55"/>
      <c r="T61" s="85">
        <v>50</v>
      </c>
      <c r="U61" s="1583"/>
      <c r="V61" s="83" t="s">
        <v>50</v>
      </c>
      <c r="W61" s="527"/>
      <c r="X61" s="527"/>
      <c r="Y61" s="93"/>
      <c r="Z61" s="93"/>
      <c r="AA61" s="93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>
        <f t="shared" si="24"/>
        <v>0</v>
      </c>
      <c r="BE61" s="93">
        <f t="shared" si="25"/>
        <v>0</v>
      </c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55"/>
      <c r="T62" s="85">
        <v>51</v>
      </c>
      <c r="U62" s="1583" t="s">
        <v>81</v>
      </c>
      <c r="V62" s="83" t="s">
        <v>49</v>
      </c>
      <c r="W62" s="527"/>
      <c r="X62" s="527"/>
      <c r="Y62" s="93"/>
      <c r="Z62" s="93"/>
      <c r="AA62" s="93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>
        <f t="shared" si="24"/>
        <v>0</v>
      </c>
      <c r="BE62" s="93">
        <f t="shared" si="25"/>
        <v>0</v>
      </c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55"/>
      <c r="T63" s="85">
        <v>52</v>
      </c>
      <c r="U63" s="1583"/>
      <c r="V63" s="83" t="s">
        <v>50</v>
      </c>
      <c r="W63" s="527"/>
      <c r="X63" s="527"/>
      <c r="Y63" s="93"/>
      <c r="Z63" s="93"/>
      <c r="AA63" s="93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>
        <f t="shared" si="24"/>
        <v>0</v>
      </c>
      <c r="BE63" s="93">
        <f t="shared" si="25"/>
        <v>0</v>
      </c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55"/>
      <c r="T64" s="85">
        <v>53</v>
      </c>
      <c r="U64" s="1584" t="s">
        <v>82</v>
      </c>
      <c r="V64" s="83" t="s">
        <v>49</v>
      </c>
      <c r="W64" s="527"/>
      <c r="X64" s="527"/>
      <c r="Y64" s="93"/>
      <c r="Z64" s="93"/>
      <c r="AA64" s="93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>
        <f t="shared" si="24"/>
        <v>0</v>
      </c>
      <c r="BE64" s="93">
        <f t="shared" si="25"/>
        <v>0</v>
      </c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55"/>
      <c r="T65" s="85">
        <v>54</v>
      </c>
      <c r="U65" s="1584"/>
      <c r="V65" s="83" t="s">
        <v>50</v>
      </c>
      <c r="W65" s="527"/>
      <c r="X65" s="527"/>
      <c r="Y65" s="93"/>
      <c r="Z65" s="93"/>
      <c r="AA65" s="93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>
        <f t="shared" si="24"/>
        <v>0</v>
      </c>
      <c r="BE65" s="93">
        <f t="shared" si="25"/>
        <v>0</v>
      </c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55"/>
      <c r="T66" s="85">
        <v>55</v>
      </c>
      <c r="U66" s="1584" t="s">
        <v>83</v>
      </c>
      <c r="V66" s="83" t="s">
        <v>49</v>
      </c>
      <c r="W66" s="527"/>
      <c r="X66" s="527"/>
      <c r="Y66" s="93"/>
      <c r="Z66" s="93"/>
      <c r="AA66" s="93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>
        <f t="shared" si="24"/>
        <v>0</v>
      </c>
      <c r="BE66" s="93">
        <f t="shared" si="25"/>
        <v>0</v>
      </c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55"/>
      <c r="T67" s="85">
        <v>56</v>
      </c>
      <c r="U67" s="1584"/>
      <c r="V67" s="83" t="s">
        <v>50</v>
      </c>
      <c r="W67" s="527"/>
      <c r="X67" s="527"/>
      <c r="Y67" s="93"/>
      <c r="Z67" s="93"/>
      <c r="AA67" s="93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>
        <f t="shared" si="24"/>
        <v>0</v>
      </c>
      <c r="BE67" s="93">
        <f t="shared" si="25"/>
        <v>0</v>
      </c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55"/>
      <c r="T69" s="85">
        <v>58</v>
      </c>
      <c r="U69" s="1585" t="s">
        <v>85</v>
      </c>
      <c r="V69" s="83" t="s">
        <v>49</v>
      </c>
      <c r="W69" s="527"/>
      <c r="X69" s="527"/>
      <c r="Y69" s="93"/>
      <c r="Z69" s="93"/>
      <c r="AA69" s="93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>
        <f t="shared" ref="BD69:BD74" si="27">AF69+AH69+AJ69+AL69+AN69+AP69+AR69+AT69+AV69+AX69+AZ69</f>
        <v>0</v>
      </c>
      <c r="BE69" s="93">
        <f t="shared" ref="BE69:BE74" si="28">AG69+AI69+AK69+AM69+AO69+AQ69+AS69+AU69+AW69+AY69+BA69+BC69</f>
        <v>0</v>
      </c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55"/>
      <c r="T70" s="85">
        <v>59</v>
      </c>
      <c r="U70" s="1585"/>
      <c r="V70" s="83" t="s">
        <v>50</v>
      </c>
      <c r="W70" s="527"/>
      <c r="X70" s="527"/>
      <c r="Y70" s="93"/>
      <c r="Z70" s="93"/>
      <c r="AA70" s="93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>
        <f t="shared" si="27"/>
        <v>0</v>
      </c>
      <c r="BE70" s="93">
        <f t="shared" si="28"/>
        <v>0</v>
      </c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55"/>
      <c r="T71" s="85">
        <v>60</v>
      </c>
      <c r="U71" s="1585" t="s">
        <v>86</v>
      </c>
      <c r="V71" s="83" t="s">
        <v>49</v>
      </c>
      <c r="W71" s="527"/>
      <c r="X71" s="527"/>
      <c r="Y71" s="93"/>
      <c r="Z71" s="93"/>
      <c r="AA71" s="93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>
        <f t="shared" si="27"/>
        <v>0</v>
      </c>
      <c r="BE71" s="93">
        <f t="shared" si="28"/>
        <v>0</v>
      </c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55"/>
      <c r="T72" s="85">
        <v>61</v>
      </c>
      <c r="U72" s="1585"/>
      <c r="V72" s="83" t="s">
        <v>50</v>
      </c>
      <c r="W72" s="527"/>
      <c r="X72" s="527"/>
      <c r="Y72" s="93"/>
      <c r="Z72" s="93"/>
      <c r="AA72" s="93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>
        <f t="shared" si="27"/>
        <v>0</v>
      </c>
      <c r="BE72" s="93">
        <f t="shared" si="28"/>
        <v>0</v>
      </c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55"/>
      <c r="T73" s="85">
        <v>62</v>
      </c>
      <c r="U73" s="1585" t="s">
        <v>87</v>
      </c>
      <c r="V73" s="83" t="s">
        <v>49</v>
      </c>
      <c r="W73" s="527"/>
      <c r="X73" s="527"/>
      <c r="Y73" s="93"/>
      <c r="Z73" s="93"/>
      <c r="AA73" s="93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>
        <f t="shared" si="27"/>
        <v>0</v>
      </c>
      <c r="BE73" s="93">
        <f t="shared" si="28"/>
        <v>0</v>
      </c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55"/>
      <c r="T74" s="85">
        <v>63</v>
      </c>
      <c r="U74" s="1585"/>
      <c r="V74" s="83" t="s">
        <v>50</v>
      </c>
      <c r="W74" s="527"/>
      <c r="X74" s="527"/>
      <c r="Y74" s="93"/>
      <c r="Z74" s="93"/>
      <c r="AA74" s="93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>
        <f t="shared" si="27"/>
        <v>0</v>
      </c>
      <c r="BE74" s="93">
        <f t="shared" si="28"/>
        <v>0</v>
      </c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30</v>
      </c>
      <c r="G76" s="173">
        <v>30</v>
      </c>
      <c r="H76" s="174">
        <f t="shared" ref="H76:H79" si="29">G76*100/F76</f>
        <v>100</v>
      </c>
      <c r="I76" s="174">
        <v>1</v>
      </c>
      <c r="J76" s="176">
        <f t="shared" ref="J76:J79" si="30">I76*G76</f>
        <v>30</v>
      </c>
      <c r="K76" s="183">
        <f t="shared" ref="K76:K87" si="31">J76*B76</f>
        <v>15</v>
      </c>
      <c r="L76" s="183">
        <f t="shared" ref="L76:L77" si="32">B76*7960</f>
        <v>3980</v>
      </c>
      <c r="M76" s="183">
        <f t="shared" ref="M76:M87" si="33">L76*J76</f>
        <v>119400</v>
      </c>
      <c r="N76" s="183"/>
      <c r="O76" s="183"/>
      <c r="P76" s="114">
        <f t="shared" ref="P76:P87" si="34">K76+N76</f>
        <v>15</v>
      </c>
      <c r="Q76" s="114">
        <f t="shared" ref="Q76:Q87" si="35">M76+P76</f>
        <v>119415</v>
      </c>
      <c r="R76" s="61"/>
      <c r="S76" s="62"/>
      <c r="T76" s="85">
        <v>65</v>
      </c>
      <c r="U76" s="1586" t="s">
        <v>89</v>
      </c>
      <c r="V76" s="83" t="s">
        <v>49</v>
      </c>
      <c r="W76" s="527">
        <f t="shared" ref="W76:X87" si="36">F76</f>
        <v>30</v>
      </c>
      <c r="X76" s="527">
        <f t="shared" si="36"/>
        <v>30</v>
      </c>
      <c r="Y76" s="93">
        <f t="shared" ref="Y76:Y87" si="37">X76*100/W76</f>
        <v>100</v>
      </c>
      <c r="Z76" s="93">
        <f t="shared" ref="Z76:AA87" si="38">I76</f>
        <v>1</v>
      </c>
      <c r="AA76" s="93">
        <f t="shared" si="38"/>
        <v>30</v>
      </c>
      <c r="AB76" s="91"/>
      <c r="AC76" s="93">
        <f t="shared" ref="AC76:AD87" si="39">AF76+AH76+AJ76+AL76+AN76+AP76+AR76+AT76+AV76+AX76+AZ76+BB76</f>
        <v>30</v>
      </c>
      <c r="AD76" s="94">
        <f t="shared" si="39"/>
        <v>0</v>
      </c>
      <c r="AE76" s="95">
        <f t="shared" ref="AE76:AE87" si="40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30</v>
      </c>
      <c r="AW76" s="184"/>
      <c r="AX76" s="184"/>
      <c r="AY76" s="184"/>
      <c r="AZ76" s="184"/>
      <c r="BA76" s="184"/>
      <c r="BB76" s="91"/>
      <c r="BC76" s="91"/>
      <c r="BD76" s="93">
        <f t="shared" ref="BD76:BD99" si="41">AF76+AH76+AJ76+AL76+AN76+AP76+AR76+AT76+AV76+AX76+AZ76</f>
        <v>30</v>
      </c>
      <c r="BE76" s="93">
        <f t="shared" ref="BE76:BE99" si="42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10</v>
      </c>
      <c r="G77" s="173">
        <v>10</v>
      </c>
      <c r="H77" s="174">
        <f t="shared" si="29"/>
        <v>100</v>
      </c>
      <c r="I77" s="174">
        <v>1</v>
      </c>
      <c r="J77" s="176">
        <f t="shared" si="30"/>
        <v>10</v>
      </c>
      <c r="K77" s="183">
        <f t="shared" si="31"/>
        <v>5</v>
      </c>
      <c r="L77" s="183">
        <f t="shared" si="32"/>
        <v>3980</v>
      </c>
      <c r="M77" s="183">
        <f t="shared" si="33"/>
        <v>39800</v>
      </c>
      <c r="N77" s="183"/>
      <c r="O77" s="183"/>
      <c r="P77" s="114">
        <f t="shared" si="34"/>
        <v>5</v>
      </c>
      <c r="Q77" s="114">
        <f t="shared" si="35"/>
        <v>39805</v>
      </c>
      <c r="R77" s="61"/>
      <c r="S77" s="62"/>
      <c r="T77" s="85">
        <v>66</v>
      </c>
      <c r="U77" s="1587"/>
      <c r="V77" s="83" t="s">
        <v>50</v>
      </c>
      <c r="W77" s="527">
        <f t="shared" si="36"/>
        <v>10</v>
      </c>
      <c r="X77" s="527">
        <f t="shared" si="36"/>
        <v>10</v>
      </c>
      <c r="Y77" s="93">
        <f t="shared" si="37"/>
        <v>100</v>
      </c>
      <c r="Z77" s="93">
        <f t="shared" si="38"/>
        <v>1</v>
      </c>
      <c r="AA77" s="93">
        <f t="shared" si="38"/>
        <v>10</v>
      </c>
      <c r="AB77" s="91"/>
      <c r="AC77" s="93">
        <f t="shared" si="39"/>
        <v>10</v>
      </c>
      <c r="AD77" s="94">
        <f t="shared" si="39"/>
        <v>0</v>
      </c>
      <c r="AE77" s="95">
        <f t="shared" si="40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10</v>
      </c>
      <c r="AW77" s="184"/>
      <c r="AX77" s="184"/>
      <c r="AY77" s="184"/>
      <c r="AZ77" s="184"/>
      <c r="BA77" s="184"/>
      <c r="BB77" s="91"/>
      <c r="BC77" s="91"/>
      <c r="BD77" s="93">
        <f t="shared" si="41"/>
        <v>10</v>
      </c>
      <c r="BE77" s="93">
        <f t="shared" si="42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3</v>
      </c>
      <c r="G78" s="173">
        <v>3</v>
      </c>
      <c r="H78" s="174">
        <f t="shared" si="29"/>
        <v>100</v>
      </c>
      <c r="I78" s="174">
        <v>2</v>
      </c>
      <c r="J78" s="176">
        <f t="shared" si="30"/>
        <v>6</v>
      </c>
      <c r="K78" s="183">
        <f t="shared" si="31"/>
        <v>6</v>
      </c>
      <c r="L78" s="183">
        <f t="shared" si="2"/>
        <v>7960</v>
      </c>
      <c r="M78" s="183">
        <f t="shared" si="33"/>
        <v>47760</v>
      </c>
      <c r="N78" s="183"/>
      <c r="O78" s="183"/>
      <c r="P78" s="114">
        <f t="shared" si="34"/>
        <v>6</v>
      </c>
      <c r="Q78" s="114">
        <f t="shared" si="35"/>
        <v>47766</v>
      </c>
      <c r="R78" s="50"/>
      <c r="S78" s="255"/>
      <c r="T78" s="85">
        <v>67</v>
      </c>
      <c r="U78" s="1583" t="s">
        <v>90</v>
      </c>
      <c r="V78" s="83" t="s">
        <v>49</v>
      </c>
      <c r="W78" s="527">
        <f t="shared" si="36"/>
        <v>3</v>
      </c>
      <c r="X78" s="527">
        <f t="shared" si="36"/>
        <v>3</v>
      </c>
      <c r="Y78" s="93">
        <f t="shared" si="37"/>
        <v>100</v>
      </c>
      <c r="Z78" s="93">
        <f t="shared" si="38"/>
        <v>2</v>
      </c>
      <c r="AA78" s="93">
        <f t="shared" si="38"/>
        <v>6</v>
      </c>
      <c r="AB78" s="91"/>
      <c r="AC78" s="93">
        <f t="shared" si="39"/>
        <v>6</v>
      </c>
      <c r="AD78" s="94">
        <f t="shared" si="39"/>
        <v>0</v>
      </c>
      <c r="AE78" s="95">
        <f t="shared" si="40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3</v>
      </c>
      <c r="AU78" s="184"/>
      <c r="AV78" s="174">
        <v>3</v>
      </c>
      <c r="AW78" s="184"/>
      <c r="AX78" s="184"/>
      <c r="AY78" s="184"/>
      <c r="AZ78" s="184"/>
      <c r="BA78" s="184"/>
      <c r="BB78" s="91"/>
      <c r="BC78" s="91"/>
      <c r="BD78" s="93">
        <f t="shared" si="41"/>
        <v>6</v>
      </c>
      <c r="BE78" s="93">
        <f t="shared" si="42"/>
        <v>0</v>
      </c>
    </row>
    <row r="79" spans="1:57" ht="13.5" customHeight="1" x14ac:dyDescent="0.2">
      <c r="A79" s="135">
        <v>68</v>
      </c>
      <c r="B79" s="215">
        <v>1</v>
      </c>
      <c r="C79" s="208">
        <v>40</v>
      </c>
      <c r="D79" s="1419"/>
      <c r="E79" s="67" t="s">
        <v>50</v>
      </c>
      <c r="F79" s="173">
        <v>4</v>
      </c>
      <c r="G79" s="173">
        <v>4</v>
      </c>
      <c r="H79" s="174">
        <f t="shared" si="29"/>
        <v>100</v>
      </c>
      <c r="I79" s="174">
        <v>2</v>
      </c>
      <c r="J79" s="176">
        <f t="shared" si="30"/>
        <v>8</v>
      </c>
      <c r="K79" s="183">
        <f t="shared" si="31"/>
        <v>8</v>
      </c>
      <c r="L79" s="183">
        <f t="shared" ref="L79:L107" si="43">B79*7960</f>
        <v>7960</v>
      </c>
      <c r="M79" s="183">
        <f t="shared" si="33"/>
        <v>63680</v>
      </c>
      <c r="N79" s="183">
        <f>C79+J79</f>
        <v>48</v>
      </c>
      <c r="O79" s="183">
        <f t="shared" ref="O79" si="44">N79*7960</f>
        <v>382080</v>
      </c>
      <c r="P79" s="114">
        <f t="shared" si="34"/>
        <v>56</v>
      </c>
      <c r="Q79" s="114">
        <f t="shared" si="35"/>
        <v>63736</v>
      </c>
      <c r="R79" s="50"/>
      <c r="S79" s="255"/>
      <c r="T79" s="85">
        <v>68</v>
      </c>
      <c r="U79" s="1583"/>
      <c r="V79" s="83" t="s">
        <v>50</v>
      </c>
      <c r="W79" s="527">
        <f t="shared" si="36"/>
        <v>4</v>
      </c>
      <c r="X79" s="527">
        <f t="shared" si="36"/>
        <v>4</v>
      </c>
      <c r="Y79" s="93">
        <f t="shared" si="37"/>
        <v>100</v>
      </c>
      <c r="Z79" s="93">
        <f t="shared" si="38"/>
        <v>2</v>
      </c>
      <c r="AA79" s="93">
        <f t="shared" si="38"/>
        <v>8</v>
      </c>
      <c r="AB79" s="91"/>
      <c r="AC79" s="93">
        <f t="shared" si="39"/>
        <v>8</v>
      </c>
      <c r="AD79" s="94">
        <f t="shared" si="39"/>
        <v>0</v>
      </c>
      <c r="AE79" s="95">
        <f t="shared" si="40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4</v>
      </c>
      <c r="AU79" s="174"/>
      <c r="AV79" s="174">
        <v>4</v>
      </c>
      <c r="AW79" s="174"/>
      <c r="AX79" s="174"/>
      <c r="AY79" s="174"/>
      <c r="AZ79" s="174"/>
      <c r="BA79" s="174"/>
      <c r="BB79" s="91"/>
      <c r="BC79" s="91"/>
      <c r="BD79" s="93">
        <f t="shared" si="41"/>
        <v>8</v>
      </c>
      <c r="BE79" s="93">
        <f t="shared" si="42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55"/>
      <c r="T80" s="85">
        <v>69</v>
      </c>
      <c r="U80" s="1583" t="s">
        <v>91</v>
      </c>
      <c r="V80" s="83" t="s">
        <v>49</v>
      </c>
      <c r="W80" s="527"/>
      <c r="X80" s="527"/>
      <c r="Y80" s="93"/>
      <c r="Z80" s="93"/>
      <c r="AA80" s="93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55"/>
      <c r="T81" s="85">
        <v>70</v>
      </c>
      <c r="U81" s="1583"/>
      <c r="V81" s="83" t="s">
        <v>50</v>
      </c>
      <c r="W81" s="527"/>
      <c r="X81" s="527"/>
      <c r="Y81" s="93"/>
      <c r="Z81" s="93"/>
      <c r="AA81" s="93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55"/>
      <c r="T82" s="85">
        <v>71</v>
      </c>
      <c r="U82" s="1584" t="s">
        <v>92</v>
      </c>
      <c r="V82" s="83" t="s">
        <v>57</v>
      </c>
      <c r="W82" s="527"/>
      <c r="X82" s="527"/>
      <c r="Y82" s="93"/>
      <c r="Z82" s="93"/>
      <c r="AA82" s="93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55"/>
      <c r="T83" s="85">
        <v>72</v>
      </c>
      <c r="U83" s="1584"/>
      <c r="V83" s="83" t="s">
        <v>50</v>
      </c>
      <c r="W83" s="527"/>
      <c r="X83" s="527"/>
      <c r="Y83" s="93"/>
      <c r="Z83" s="93"/>
      <c r="AA83" s="93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>
        <f t="shared" si="41"/>
        <v>0</v>
      </c>
      <c r="BE83" s="93">
        <f t="shared" si="42"/>
        <v>0</v>
      </c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1</v>
      </c>
      <c r="G84" s="173">
        <v>1</v>
      </c>
      <c r="H84" s="174">
        <f>G84*100/F84</f>
        <v>100</v>
      </c>
      <c r="I84" s="174">
        <v>2</v>
      </c>
      <c r="J84" s="176">
        <f>I84*G84</f>
        <v>2</v>
      </c>
      <c r="K84" s="183">
        <f t="shared" si="31"/>
        <v>2</v>
      </c>
      <c r="L84" s="183">
        <f t="shared" si="43"/>
        <v>7960</v>
      </c>
      <c r="M84" s="183">
        <f t="shared" si="33"/>
        <v>15920</v>
      </c>
      <c r="N84" s="183"/>
      <c r="O84" s="183"/>
      <c r="P84" s="114">
        <f t="shared" si="34"/>
        <v>2</v>
      </c>
      <c r="Q84" s="114">
        <f t="shared" si="35"/>
        <v>15922</v>
      </c>
      <c r="R84" s="50"/>
      <c r="S84" s="255"/>
      <c r="T84" s="85">
        <v>73</v>
      </c>
      <c r="U84" s="1584" t="s">
        <v>93</v>
      </c>
      <c r="V84" s="83" t="s">
        <v>49</v>
      </c>
      <c r="W84" s="527">
        <f t="shared" si="36"/>
        <v>1</v>
      </c>
      <c r="X84" s="527">
        <f t="shared" si="36"/>
        <v>1</v>
      </c>
      <c r="Y84" s="93">
        <f t="shared" si="37"/>
        <v>100</v>
      </c>
      <c r="Z84" s="93">
        <f t="shared" si="38"/>
        <v>2</v>
      </c>
      <c r="AA84" s="93">
        <f t="shared" si="38"/>
        <v>2</v>
      </c>
      <c r="AB84" s="91"/>
      <c r="AC84" s="93">
        <f t="shared" si="39"/>
        <v>2</v>
      </c>
      <c r="AD84" s="94">
        <f t="shared" si="39"/>
        <v>0</v>
      </c>
      <c r="AE84" s="95">
        <f t="shared" si="40"/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>
        <v>1</v>
      </c>
      <c r="AU84" s="174"/>
      <c r="AV84" s="174">
        <v>1</v>
      </c>
      <c r="AW84" s="174"/>
      <c r="AX84" s="174"/>
      <c r="AY84" s="174"/>
      <c r="AZ84" s="174"/>
      <c r="BA84" s="174"/>
      <c r="BB84" s="91"/>
      <c r="BC84" s="91"/>
      <c r="BD84" s="93">
        <f t="shared" si="41"/>
        <v>2</v>
      </c>
      <c r="BE84" s="93">
        <f t="shared" si="42"/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55"/>
      <c r="T85" s="85">
        <v>74</v>
      </c>
      <c r="U85" s="1584"/>
      <c r="V85" s="83" t="s">
        <v>50</v>
      </c>
      <c r="W85" s="527"/>
      <c r="X85" s="527"/>
      <c r="Y85" s="93"/>
      <c r="Z85" s="93"/>
      <c r="AA85" s="93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55"/>
      <c r="T86" s="85">
        <v>75</v>
      </c>
      <c r="U86" s="1585" t="s">
        <v>94</v>
      </c>
      <c r="V86" s="83" t="s">
        <v>49</v>
      </c>
      <c r="W86" s="527"/>
      <c r="X86" s="527"/>
      <c r="Y86" s="93"/>
      <c r="Z86" s="93"/>
      <c r="AA86" s="93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/>
      <c r="BE86" s="93"/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>
        <v>3</v>
      </c>
      <c r="G87" s="173">
        <v>3</v>
      </c>
      <c r="H87" s="174">
        <f>G87*100/F87</f>
        <v>100</v>
      </c>
      <c r="I87" s="174">
        <v>2</v>
      </c>
      <c r="J87" s="176">
        <f>I87*G87</f>
        <v>6</v>
      </c>
      <c r="K87" s="183">
        <f t="shared" si="31"/>
        <v>12</v>
      </c>
      <c r="L87" s="183">
        <f t="shared" si="43"/>
        <v>15920</v>
      </c>
      <c r="M87" s="183">
        <f t="shared" si="33"/>
        <v>95520</v>
      </c>
      <c r="N87" s="183"/>
      <c r="O87" s="183"/>
      <c r="P87" s="114">
        <f t="shared" si="34"/>
        <v>12</v>
      </c>
      <c r="Q87" s="114">
        <f t="shared" si="35"/>
        <v>95532</v>
      </c>
      <c r="R87" s="50"/>
      <c r="S87" s="255"/>
      <c r="T87" s="85">
        <v>76</v>
      </c>
      <c r="U87" s="1585"/>
      <c r="V87" s="83" t="s">
        <v>50</v>
      </c>
      <c r="W87" s="527">
        <f t="shared" si="36"/>
        <v>3</v>
      </c>
      <c r="X87" s="527">
        <f t="shared" si="36"/>
        <v>3</v>
      </c>
      <c r="Y87" s="93">
        <f t="shared" si="37"/>
        <v>100</v>
      </c>
      <c r="Z87" s="93">
        <f t="shared" si="38"/>
        <v>2</v>
      </c>
      <c r="AA87" s="93">
        <f t="shared" si="38"/>
        <v>6</v>
      </c>
      <c r="AB87" s="91"/>
      <c r="AC87" s="93">
        <f t="shared" si="39"/>
        <v>6</v>
      </c>
      <c r="AD87" s="94">
        <f t="shared" si="39"/>
        <v>0</v>
      </c>
      <c r="AE87" s="95">
        <f t="shared" si="40"/>
        <v>0</v>
      </c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>
        <v>3</v>
      </c>
      <c r="AU87" s="174"/>
      <c r="AV87" s="174">
        <v>3</v>
      </c>
      <c r="AW87" s="174"/>
      <c r="AX87" s="174"/>
      <c r="AY87" s="174"/>
      <c r="AZ87" s="174"/>
      <c r="BA87" s="174"/>
      <c r="BB87" s="91"/>
      <c r="BC87" s="91"/>
      <c r="BD87" s="93">
        <f t="shared" si="41"/>
        <v>6</v>
      </c>
      <c r="BE87" s="93">
        <f t="shared" si="42"/>
        <v>0</v>
      </c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255"/>
      <c r="T88" s="85">
        <v>77</v>
      </c>
      <c r="U88" s="1583" t="s">
        <v>95</v>
      </c>
      <c r="V88" s="83" t="s">
        <v>49</v>
      </c>
      <c r="W88" s="527"/>
      <c r="X88" s="527"/>
      <c r="Y88" s="93"/>
      <c r="Z88" s="93"/>
      <c r="AA88" s="93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55"/>
      <c r="T89" s="85">
        <v>78</v>
      </c>
      <c r="U89" s="1583"/>
      <c r="V89" s="83" t="s">
        <v>50</v>
      </c>
      <c r="W89" s="527"/>
      <c r="X89" s="527"/>
      <c r="Y89" s="93"/>
      <c r="Z89" s="93"/>
      <c r="AA89" s="93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55"/>
      <c r="T90" s="85">
        <v>79</v>
      </c>
      <c r="U90" s="1585" t="s">
        <v>96</v>
      </c>
      <c r="V90" s="83" t="s">
        <v>49</v>
      </c>
      <c r="W90" s="527"/>
      <c r="X90" s="527"/>
      <c r="Y90" s="93"/>
      <c r="Z90" s="93"/>
      <c r="AA90" s="93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55"/>
      <c r="T91" s="85">
        <v>80</v>
      </c>
      <c r="U91" s="1585"/>
      <c r="V91" s="83" t="s">
        <v>50</v>
      </c>
      <c r="W91" s="527"/>
      <c r="X91" s="527"/>
      <c r="Y91" s="93"/>
      <c r="Z91" s="93"/>
      <c r="AA91" s="93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49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55"/>
      <c r="T92" s="85">
        <v>81</v>
      </c>
      <c r="U92" s="248" t="s">
        <v>97</v>
      </c>
      <c r="V92" s="83" t="s">
        <v>50</v>
      </c>
      <c r="W92" s="527"/>
      <c r="X92" s="527"/>
      <c r="Y92" s="93"/>
      <c r="Z92" s="93"/>
      <c r="AA92" s="93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49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55"/>
      <c r="T93" s="85">
        <v>82</v>
      </c>
      <c r="U93" s="250" t="s">
        <v>98</v>
      </c>
      <c r="V93" s="83" t="s">
        <v>49</v>
      </c>
      <c r="W93" s="527"/>
      <c r="X93" s="527"/>
      <c r="Y93" s="93"/>
      <c r="Z93" s="93"/>
      <c r="AA93" s="93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55"/>
      <c r="T94" s="85">
        <v>83</v>
      </c>
      <c r="U94" s="1583" t="s">
        <v>99</v>
      </c>
      <c r="V94" s="83" t="s">
        <v>49</v>
      </c>
      <c r="W94" s="527"/>
      <c r="X94" s="527"/>
      <c r="Y94" s="93"/>
      <c r="Z94" s="93"/>
      <c r="AA94" s="93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55"/>
      <c r="T95" s="85">
        <v>84</v>
      </c>
      <c r="U95" s="1583"/>
      <c r="V95" s="83" t="s">
        <v>50</v>
      </c>
      <c r="W95" s="527"/>
      <c r="X95" s="527"/>
      <c r="Y95" s="93"/>
      <c r="Z95" s="93"/>
      <c r="AA95" s="93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55"/>
      <c r="T96" s="85">
        <v>85</v>
      </c>
      <c r="U96" s="1584" t="s">
        <v>100</v>
      </c>
      <c r="V96" s="83" t="s">
        <v>49</v>
      </c>
      <c r="W96" s="527"/>
      <c r="X96" s="527"/>
      <c r="Y96" s="93"/>
      <c r="Z96" s="93"/>
      <c r="AA96" s="93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55"/>
      <c r="T97" s="85">
        <v>86</v>
      </c>
      <c r="U97" s="1584"/>
      <c r="V97" s="83" t="s">
        <v>50</v>
      </c>
      <c r="W97" s="527"/>
      <c r="X97" s="527"/>
      <c r="Y97" s="93"/>
      <c r="Z97" s="93"/>
      <c r="AA97" s="93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49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45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55"/>
      <c r="T99" s="85">
        <v>88</v>
      </c>
      <c r="U99" s="250" t="s">
        <v>102</v>
      </c>
      <c r="V99" s="83" t="s">
        <v>49</v>
      </c>
      <c r="W99" s="527">
        <f t="shared" ref="W99:AA101" si="46">F99</f>
        <v>1</v>
      </c>
      <c r="X99" s="527">
        <f t="shared" si="46"/>
        <v>1</v>
      </c>
      <c r="Y99" s="93">
        <f>X99*100/W99</f>
        <v>100</v>
      </c>
      <c r="Z99" s="93">
        <f t="shared" si="46"/>
        <v>1</v>
      </c>
      <c r="AA99" s="93">
        <f t="shared" si="46"/>
        <v>1</v>
      </c>
      <c r="AB99" s="91"/>
      <c r="AC99" s="93">
        <f t="shared" ref="AC99:AD101" si="47">AF99+AH99+AJ99+AL99+AN99+AP99+AR99+AT99+AV99+AX99+AZ99+BB99</f>
        <v>1</v>
      </c>
      <c r="AD99" s="94">
        <f t="shared" si="47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>
        <v>1</v>
      </c>
      <c r="AU99" s="174"/>
      <c r="AV99" s="174"/>
      <c r="AW99" s="174"/>
      <c r="AX99" s="174"/>
      <c r="AY99" s="174"/>
      <c r="AZ99" s="174"/>
      <c r="BA99" s="184"/>
      <c r="BB99" s="91"/>
      <c r="BC99" s="79"/>
      <c r="BD99" s="93">
        <f t="shared" si="41"/>
        <v>1</v>
      </c>
      <c r="BE99" s="93">
        <f t="shared" si="42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5</v>
      </c>
      <c r="J100" s="176">
        <f>I100*G100</f>
        <v>5</v>
      </c>
      <c r="K100" s="183">
        <f>J100*B100</f>
        <v>5</v>
      </c>
      <c r="L100" s="183">
        <f t="shared" si="45"/>
        <v>7960</v>
      </c>
      <c r="M100" s="183">
        <f>L100*J100</f>
        <v>39800</v>
      </c>
      <c r="N100" s="183"/>
      <c r="O100" s="183"/>
      <c r="P100" s="114">
        <f>K100+N100</f>
        <v>5</v>
      </c>
      <c r="Q100" s="114">
        <f>M100+P100</f>
        <v>39805</v>
      </c>
      <c r="R100" s="50"/>
      <c r="S100" s="255"/>
      <c r="T100" s="85">
        <v>89</v>
      </c>
      <c r="U100" s="1584" t="s">
        <v>103</v>
      </c>
      <c r="V100" s="83" t="s">
        <v>49</v>
      </c>
      <c r="W100" s="527">
        <f t="shared" si="46"/>
        <v>1</v>
      </c>
      <c r="X100" s="527">
        <f t="shared" si="46"/>
        <v>1</v>
      </c>
      <c r="Y100" s="93">
        <f>X100*100/W100</f>
        <v>100</v>
      </c>
      <c r="Z100" s="93">
        <f t="shared" si="46"/>
        <v>5</v>
      </c>
      <c r="AA100" s="93">
        <f t="shared" si="46"/>
        <v>5</v>
      </c>
      <c r="AB100" s="91"/>
      <c r="AC100" s="93">
        <f t="shared" si="47"/>
        <v>5</v>
      </c>
      <c r="AD100" s="94">
        <f t="shared" si="47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2</v>
      </c>
      <c r="AU100" s="174"/>
      <c r="AV100" s="174">
        <v>1</v>
      </c>
      <c r="AW100" s="174"/>
      <c r="AX100" s="174">
        <v>1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5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10</v>
      </c>
      <c r="J101" s="175">
        <f>I101*G101</f>
        <v>10</v>
      </c>
      <c r="K101" s="183">
        <f>J101*B101</f>
        <v>15</v>
      </c>
      <c r="L101" s="183">
        <f t="shared" si="45"/>
        <v>11940</v>
      </c>
      <c r="M101" s="183">
        <f>L101*J101</f>
        <v>119400</v>
      </c>
      <c r="N101" s="183"/>
      <c r="O101" s="183"/>
      <c r="P101" s="114">
        <f>K101+N101</f>
        <v>15</v>
      </c>
      <c r="Q101" s="114">
        <f>M101+P101</f>
        <v>119415</v>
      </c>
      <c r="R101" s="50"/>
      <c r="S101" s="255"/>
      <c r="T101" s="85">
        <v>90</v>
      </c>
      <c r="U101" s="1585"/>
      <c r="V101" s="83" t="s">
        <v>50</v>
      </c>
      <c r="W101" s="527">
        <f t="shared" si="46"/>
        <v>1</v>
      </c>
      <c r="X101" s="527">
        <f t="shared" si="46"/>
        <v>1</v>
      </c>
      <c r="Y101" s="93">
        <f>X101*100/W101</f>
        <v>100</v>
      </c>
      <c r="Z101" s="93">
        <f t="shared" si="46"/>
        <v>10</v>
      </c>
      <c r="AA101" s="93">
        <f t="shared" si="46"/>
        <v>10</v>
      </c>
      <c r="AB101" s="91"/>
      <c r="AC101" s="93">
        <f t="shared" si="47"/>
        <v>10</v>
      </c>
      <c r="AD101" s="94">
        <f t="shared" si="47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5</v>
      </c>
      <c r="AU101" s="174"/>
      <c r="AV101" s="174">
        <v>2</v>
      </c>
      <c r="AW101" s="174"/>
      <c r="AX101" s="174">
        <v>2</v>
      </c>
      <c r="AY101" s="174"/>
      <c r="AZ101" s="174">
        <v>1</v>
      </c>
      <c r="BA101" s="174"/>
      <c r="BB101" s="91"/>
      <c r="BC101" s="79"/>
      <c r="BD101" s="93">
        <f>AF101+AH101+AJ101+AL101+AN101+AP101+AR101+AT101+AV101+AX101+AZ101</f>
        <v>10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49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f>I103*G103</f>
        <v>5</v>
      </c>
      <c r="K103" s="183">
        <f>J103*B103</f>
        <v>40</v>
      </c>
      <c r="L103" s="183">
        <f t="shared" si="43"/>
        <v>63680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255"/>
      <c r="T103" s="85">
        <v>92</v>
      </c>
      <c r="U103" s="248" t="s">
        <v>105</v>
      </c>
      <c r="V103" s="83" t="s">
        <v>106</v>
      </c>
      <c r="W103" s="527">
        <f t="shared" ref="W103:AA107" si="48">F103</f>
        <v>1</v>
      </c>
      <c r="X103" s="527">
        <f t="shared" si="48"/>
        <v>1</v>
      </c>
      <c r="Y103" s="93">
        <f>X103*100/W103</f>
        <v>100</v>
      </c>
      <c r="Z103" s="93">
        <f t="shared" si="48"/>
        <v>5</v>
      </c>
      <c r="AA103" s="93">
        <f t="shared" si="48"/>
        <v>5</v>
      </c>
      <c r="AB103" s="91"/>
      <c r="AC103" s="93">
        <f t="shared" ref="AC103:AD107" si="49">AF103+AH103+AJ103+AL103+AN103+AP103+AR103+AT103+AV103+AX103+AZ103+BB103</f>
        <v>5</v>
      </c>
      <c r="AD103" s="94">
        <f t="shared" si="49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50">AF103+AH103+AJ103+AL103+AN103+AP103+AR103+AT103+AV103+AX103+AZ103</f>
        <v>5</v>
      </c>
      <c r="BE103" s="93">
        <f t="shared" ref="BE103" si="51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49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5</v>
      </c>
      <c r="J104" s="176">
        <f>I104*G104</f>
        <v>5</v>
      </c>
      <c r="K104" s="183">
        <f>J104*B104</f>
        <v>20</v>
      </c>
      <c r="L104" s="183">
        <f t="shared" si="43"/>
        <v>31840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255"/>
      <c r="T104" s="85">
        <v>93</v>
      </c>
      <c r="U104" s="250" t="s">
        <v>107</v>
      </c>
      <c r="V104" s="83" t="s">
        <v>106</v>
      </c>
      <c r="W104" s="527">
        <f t="shared" si="48"/>
        <v>1</v>
      </c>
      <c r="X104" s="527">
        <f t="shared" si="48"/>
        <v>1</v>
      </c>
      <c r="Y104" s="93">
        <f>X104*100/W104</f>
        <v>100</v>
      </c>
      <c r="Z104" s="93">
        <f t="shared" si="48"/>
        <v>5</v>
      </c>
      <c r="AA104" s="93">
        <f t="shared" si="48"/>
        <v>5</v>
      </c>
      <c r="AB104" s="91"/>
      <c r="AC104" s="93">
        <f t="shared" si="49"/>
        <v>5</v>
      </c>
      <c r="AD104" s="94">
        <f t="shared" si="49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2</v>
      </c>
      <c r="AU104" s="174"/>
      <c r="AV104" s="174">
        <v>1</v>
      </c>
      <c r="AW104" s="174"/>
      <c r="AX104" s="174">
        <v>1</v>
      </c>
      <c r="AY104" s="174"/>
      <c r="AZ104" s="174">
        <v>1</v>
      </c>
      <c r="BA104" s="174"/>
      <c r="BB104" s="91"/>
      <c r="BC104" s="79"/>
      <c r="BD104" s="93">
        <f>AF104+AH104+AJ104+AL104+AN104+AP104+AR104+AT104+AV104+AX104+AZ104</f>
        <v>5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49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20</v>
      </c>
      <c r="J105" s="260">
        <f>I105*G105</f>
        <v>20</v>
      </c>
      <c r="K105" s="183">
        <f>J105*B105</f>
        <v>160</v>
      </c>
      <c r="L105" s="183">
        <f t="shared" si="43"/>
        <v>63680</v>
      </c>
      <c r="M105" s="183">
        <f>L105*J105</f>
        <v>1273600</v>
      </c>
      <c r="N105" s="183"/>
      <c r="O105" s="183"/>
      <c r="P105" s="114">
        <f>K105+N105</f>
        <v>160</v>
      </c>
      <c r="Q105" s="114">
        <f>M105+P105</f>
        <v>1273760</v>
      </c>
      <c r="R105" s="50"/>
      <c r="S105" s="255"/>
      <c r="T105" s="85">
        <v>94</v>
      </c>
      <c r="U105" s="248" t="s">
        <v>108</v>
      </c>
      <c r="V105" s="83" t="s">
        <v>106</v>
      </c>
      <c r="W105" s="527">
        <f t="shared" si="48"/>
        <v>1</v>
      </c>
      <c r="X105" s="527">
        <f t="shared" si="48"/>
        <v>1</v>
      </c>
      <c r="Y105" s="93">
        <f>X105*100/W105</f>
        <v>100</v>
      </c>
      <c r="Z105" s="93">
        <f t="shared" si="48"/>
        <v>20</v>
      </c>
      <c r="AA105" s="93">
        <f t="shared" si="48"/>
        <v>20</v>
      </c>
      <c r="AB105" s="91"/>
      <c r="AC105" s="93">
        <f t="shared" si="49"/>
        <v>20</v>
      </c>
      <c r="AD105" s="94">
        <f t="shared" si="49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4</v>
      </c>
      <c r="AS105" s="191"/>
      <c r="AT105" s="174">
        <v>4</v>
      </c>
      <c r="AU105" s="174"/>
      <c r="AV105" s="174">
        <v>4</v>
      </c>
      <c r="AW105" s="174"/>
      <c r="AX105" s="174">
        <v>4</v>
      </c>
      <c r="AY105" s="174"/>
      <c r="AZ105" s="174">
        <v>4</v>
      </c>
      <c r="BA105" s="174"/>
      <c r="BB105" s="91"/>
      <c r="BC105" s="79"/>
      <c r="BD105" s="93">
        <f>AF105+AH105+AJ105+AL105+AN105+AP105+AR105+AT105+AV105+AX105+AZ105</f>
        <v>20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5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260">
        <f>I106*G106</f>
        <v>5</v>
      </c>
      <c r="K106" s="183">
        <f>J106*B106</f>
        <v>40</v>
      </c>
      <c r="L106" s="183">
        <f t="shared" si="43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255"/>
      <c r="T106" s="85">
        <v>95</v>
      </c>
      <c r="U106" s="250" t="s">
        <v>109</v>
      </c>
      <c r="V106" s="83" t="s">
        <v>106</v>
      </c>
      <c r="W106" s="527">
        <f t="shared" si="48"/>
        <v>1</v>
      </c>
      <c r="X106" s="527">
        <f t="shared" si="48"/>
        <v>1</v>
      </c>
      <c r="Y106" s="93">
        <f>X106*100/W106</f>
        <v>100</v>
      </c>
      <c r="Z106" s="93">
        <f t="shared" si="48"/>
        <v>5</v>
      </c>
      <c r="AA106" s="93">
        <f t="shared" si="48"/>
        <v>5</v>
      </c>
      <c r="AB106" s="91"/>
      <c r="AC106" s="93">
        <f t="shared" si="49"/>
        <v>5</v>
      </c>
      <c r="AD106" s="94">
        <f t="shared" si="49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5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5</v>
      </c>
      <c r="J107" s="175">
        <f>I107*G107</f>
        <v>5</v>
      </c>
      <c r="K107" s="183">
        <f>J107*B107</f>
        <v>20</v>
      </c>
      <c r="L107" s="183">
        <f t="shared" si="43"/>
        <v>31840</v>
      </c>
      <c r="M107" s="183">
        <f>L107*J107</f>
        <v>159200</v>
      </c>
      <c r="N107" s="183"/>
      <c r="O107" s="183"/>
      <c r="P107" s="114">
        <f>K107+N107</f>
        <v>20</v>
      </c>
      <c r="Q107" s="114">
        <f>M107+P107</f>
        <v>159220</v>
      </c>
      <c r="R107" s="50"/>
      <c r="S107" s="255"/>
      <c r="T107" s="85">
        <v>96</v>
      </c>
      <c r="U107" s="250" t="s">
        <v>110</v>
      </c>
      <c r="V107" s="83" t="s">
        <v>106</v>
      </c>
      <c r="W107" s="527">
        <f t="shared" si="48"/>
        <v>1</v>
      </c>
      <c r="X107" s="527">
        <f t="shared" si="48"/>
        <v>1</v>
      </c>
      <c r="Y107" s="93">
        <f>X107*100/W107</f>
        <v>100</v>
      </c>
      <c r="Z107" s="93">
        <f t="shared" si="48"/>
        <v>5</v>
      </c>
      <c r="AA107" s="93">
        <f t="shared" si="48"/>
        <v>5</v>
      </c>
      <c r="AB107" s="91"/>
      <c r="AC107" s="93">
        <f t="shared" si="49"/>
        <v>5</v>
      </c>
      <c r="AD107" s="94">
        <f t="shared" si="49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>
        <v>1</v>
      </c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5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55"/>
      <c r="T109" s="85">
        <v>98</v>
      </c>
      <c r="U109" s="1584" t="s">
        <v>112</v>
      </c>
      <c r="V109" s="83" t="s">
        <v>49</v>
      </c>
      <c r="W109" s="527"/>
      <c r="X109" s="527"/>
      <c r="Y109" s="93"/>
      <c r="Z109" s="93"/>
      <c r="AA109" s="93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55"/>
      <c r="T110" s="85">
        <v>99</v>
      </c>
      <c r="U110" s="1584"/>
      <c r="V110" s="83" t="s">
        <v>50</v>
      </c>
      <c r="W110" s="527"/>
      <c r="X110" s="527"/>
      <c r="Y110" s="93"/>
      <c r="Z110" s="93"/>
      <c r="AA110" s="93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55"/>
      <c r="T111" s="85">
        <v>100</v>
      </c>
      <c r="U111" s="1584" t="s">
        <v>113</v>
      </c>
      <c r="V111" s="83" t="s">
        <v>49</v>
      </c>
      <c r="W111" s="527"/>
      <c r="X111" s="527"/>
      <c r="Y111" s="93"/>
      <c r="Z111" s="93"/>
      <c r="AA111" s="93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55"/>
      <c r="T112" s="85">
        <v>101</v>
      </c>
      <c r="U112" s="1584"/>
      <c r="V112" s="83" t="s">
        <v>50</v>
      </c>
      <c r="W112" s="527"/>
      <c r="X112" s="527"/>
      <c r="Y112" s="93"/>
      <c r="Z112" s="93"/>
      <c r="AA112" s="93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55"/>
      <c r="T113" s="85">
        <v>102</v>
      </c>
      <c r="U113" s="1583" t="s">
        <v>114</v>
      </c>
      <c r="V113" s="83" t="s">
        <v>49</v>
      </c>
      <c r="W113" s="527"/>
      <c r="X113" s="527"/>
      <c r="Y113" s="93"/>
      <c r="Z113" s="93"/>
      <c r="AA113" s="93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55"/>
      <c r="T114" s="85">
        <v>103</v>
      </c>
      <c r="U114" s="1583"/>
      <c r="V114" s="83" t="s">
        <v>50</v>
      </c>
      <c r="W114" s="527"/>
      <c r="X114" s="527"/>
      <c r="Y114" s="93"/>
      <c r="Z114" s="93"/>
      <c r="AA114" s="93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55"/>
      <c r="T115" s="85">
        <v>104</v>
      </c>
      <c r="U115" s="1583" t="s">
        <v>115</v>
      </c>
      <c r="V115" s="83" t="s">
        <v>49</v>
      </c>
      <c r="W115" s="527"/>
      <c r="X115" s="527"/>
      <c r="Y115" s="93"/>
      <c r="Z115" s="93"/>
      <c r="AA115" s="93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55"/>
      <c r="T116" s="85">
        <v>105</v>
      </c>
      <c r="U116" s="1583"/>
      <c r="V116" s="83" t="s">
        <v>50</v>
      </c>
      <c r="W116" s="527"/>
      <c r="X116" s="527"/>
      <c r="Y116" s="93"/>
      <c r="Z116" s="93"/>
      <c r="AA116" s="93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55"/>
      <c r="T117" s="85">
        <v>106</v>
      </c>
      <c r="U117" s="1583" t="s">
        <v>116</v>
      </c>
      <c r="V117" s="83" t="s">
        <v>49</v>
      </c>
      <c r="W117" s="527"/>
      <c r="X117" s="527"/>
      <c r="Y117" s="93"/>
      <c r="Z117" s="93"/>
      <c r="AA117" s="93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55"/>
      <c r="T118" s="85">
        <v>107</v>
      </c>
      <c r="U118" s="1583"/>
      <c r="V118" s="83" t="s">
        <v>50</v>
      </c>
      <c r="W118" s="527"/>
      <c r="X118" s="527"/>
      <c r="Y118" s="93"/>
      <c r="Z118" s="93"/>
      <c r="AA118" s="93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55"/>
      <c r="T119" s="85">
        <v>108</v>
      </c>
      <c r="U119" s="1584" t="s">
        <v>117</v>
      </c>
      <c r="V119" s="83" t="s">
        <v>49</v>
      </c>
      <c r="W119" s="527"/>
      <c r="X119" s="527"/>
      <c r="Y119" s="93"/>
      <c r="Z119" s="93"/>
      <c r="AA119" s="93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55"/>
      <c r="T120" s="85">
        <v>109</v>
      </c>
      <c r="U120" s="1584"/>
      <c r="V120" s="83" t="s">
        <v>50</v>
      </c>
      <c r="W120" s="527"/>
      <c r="X120" s="527"/>
      <c r="Y120" s="93"/>
      <c r="Z120" s="93"/>
      <c r="AA120" s="93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55"/>
      <c r="T121" s="85">
        <v>110</v>
      </c>
      <c r="U121" s="1584" t="s">
        <v>118</v>
      </c>
      <c r="V121" s="83" t="s">
        <v>49</v>
      </c>
      <c r="W121" s="527"/>
      <c r="X121" s="527"/>
      <c r="Y121" s="93"/>
      <c r="Z121" s="93"/>
      <c r="AA121" s="93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55"/>
      <c r="T122" s="85">
        <v>111</v>
      </c>
      <c r="U122" s="1585"/>
      <c r="V122" s="83" t="s">
        <v>50</v>
      </c>
      <c r="W122" s="527"/>
      <c r="X122" s="527"/>
      <c r="Y122" s="93"/>
      <c r="Z122" s="93"/>
      <c r="AA122" s="93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55"/>
      <c r="T123" s="85">
        <v>112</v>
      </c>
      <c r="U123" s="1584" t="s">
        <v>119</v>
      </c>
      <c r="V123" s="83" t="s">
        <v>49</v>
      </c>
      <c r="W123" s="527"/>
      <c r="X123" s="527"/>
      <c r="Y123" s="93"/>
      <c r="Z123" s="93"/>
      <c r="AA123" s="93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55"/>
      <c r="T124" s="85">
        <v>113</v>
      </c>
      <c r="U124" s="1584"/>
      <c r="V124" s="83" t="s">
        <v>50</v>
      </c>
      <c r="W124" s="527"/>
      <c r="X124" s="527"/>
      <c r="Y124" s="93"/>
      <c r="Z124" s="93"/>
      <c r="AA124" s="93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55"/>
      <c r="T125" s="85">
        <v>114</v>
      </c>
      <c r="U125" s="1584" t="s">
        <v>120</v>
      </c>
      <c r="V125" s="83" t="s">
        <v>49</v>
      </c>
      <c r="W125" s="527"/>
      <c r="X125" s="527"/>
      <c r="Y125" s="93"/>
      <c r="Z125" s="93"/>
      <c r="AA125" s="93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55"/>
      <c r="T126" s="85">
        <v>115</v>
      </c>
      <c r="U126" s="1584"/>
      <c r="V126" s="83" t="s">
        <v>50</v>
      </c>
      <c r="W126" s="527"/>
      <c r="X126" s="527"/>
      <c r="Y126" s="93"/>
      <c r="Z126" s="93"/>
      <c r="AA126" s="93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527"/>
      <c r="X127" s="527"/>
      <c r="Y127" s="93"/>
      <c r="Z127" s="93"/>
      <c r="AA127" s="93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527"/>
      <c r="X128" s="527"/>
      <c r="Y128" s="93"/>
      <c r="Z128" s="93"/>
      <c r="AA128" s="93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51</v>
      </c>
      <c r="D129" s="150" t="s">
        <v>122</v>
      </c>
      <c r="E129" s="76"/>
      <c r="F129" s="213">
        <f>SUM(F13:F128)</f>
        <v>138</v>
      </c>
      <c r="G129" s="213">
        <f>SUM(G13:G128)</f>
        <v>125</v>
      </c>
      <c r="H129" s="214">
        <f>AVERAGE(H13:H128)</f>
        <v>96.904761904761898</v>
      </c>
      <c r="I129" s="214">
        <f>SUM(I13:I128)</f>
        <v>110</v>
      </c>
      <c r="J129" s="206">
        <f>SUM(J13:J128)</f>
        <v>289</v>
      </c>
      <c r="K129" s="189">
        <f>SUM(K14:K128)</f>
        <v>829</v>
      </c>
      <c r="L129" s="189">
        <f t="shared" ref="L129:Q129" si="52">SUM(L14:L128)</f>
        <v>932514</v>
      </c>
      <c r="M129" s="211">
        <f t="shared" si="52"/>
        <v>6598840</v>
      </c>
      <c r="N129" s="211">
        <f t="shared" si="52"/>
        <v>65</v>
      </c>
      <c r="O129" s="189">
        <f t="shared" si="52"/>
        <v>517400</v>
      </c>
      <c r="P129" s="212">
        <f t="shared" si="52"/>
        <v>894</v>
      </c>
      <c r="Q129" s="212">
        <f t="shared" si="52"/>
        <v>6599734</v>
      </c>
      <c r="R129" s="4"/>
      <c r="S129" s="255"/>
      <c r="T129" s="85">
        <v>118</v>
      </c>
      <c r="U129" s="199" t="s">
        <v>122</v>
      </c>
      <c r="V129" s="200"/>
      <c r="W129" s="529">
        <f>SUM(W14:W128)</f>
        <v>138</v>
      </c>
      <c r="X129" s="529">
        <f>SUM(X14:X128)</f>
        <v>125</v>
      </c>
      <c r="Y129" s="201"/>
      <c r="Z129" s="201">
        <f>SUM(Z14:Z128)</f>
        <v>114</v>
      </c>
      <c r="AA129" s="530">
        <f>SUM(AA14:AA128)</f>
        <v>289</v>
      </c>
      <c r="AB129" s="201"/>
      <c r="AC129" s="201">
        <f>SUM(AC14:AC128)</f>
        <v>289</v>
      </c>
      <c r="AD129" s="202">
        <f>SUM(AD14:AD128)</f>
        <v>0</v>
      </c>
      <c r="AE129" s="203"/>
      <c r="AF129" s="204">
        <f t="shared" ref="AF129:AQ129" si="53">SUM(AF14:AF128)</f>
        <v>0</v>
      </c>
      <c r="AG129" s="204">
        <f t="shared" si="53"/>
        <v>0</v>
      </c>
      <c r="AH129" s="204">
        <f t="shared" si="53"/>
        <v>0</v>
      </c>
      <c r="AI129" s="204">
        <f t="shared" si="53"/>
        <v>0</v>
      </c>
      <c r="AJ129" s="204">
        <f t="shared" si="53"/>
        <v>0</v>
      </c>
      <c r="AK129" s="204">
        <f t="shared" si="53"/>
        <v>0</v>
      </c>
      <c r="AL129" s="204">
        <f t="shared" si="53"/>
        <v>0</v>
      </c>
      <c r="AM129" s="204">
        <f t="shared" si="53"/>
        <v>0</v>
      </c>
      <c r="AN129" s="204">
        <f t="shared" si="53"/>
        <v>0</v>
      </c>
      <c r="AO129" s="204">
        <f t="shared" si="53"/>
        <v>0</v>
      </c>
      <c r="AP129" s="204">
        <f t="shared" si="53"/>
        <v>0</v>
      </c>
      <c r="AQ129" s="205">
        <f t="shared" si="53"/>
        <v>0</v>
      </c>
      <c r="AR129" s="206">
        <f>SUM(AR13:AR128)</f>
        <v>7</v>
      </c>
      <c r="AS129" s="206">
        <v>0</v>
      </c>
      <c r="AT129" s="206">
        <f>SUM(AT15:AT128)</f>
        <v>102</v>
      </c>
      <c r="AU129" s="206">
        <v>0</v>
      </c>
      <c r="AV129" s="206">
        <f>SUM(AV14:AV128)</f>
        <v>97</v>
      </c>
      <c r="AW129" s="206">
        <v>0</v>
      </c>
      <c r="AX129" s="206">
        <f>SUM(AX12:AX128)</f>
        <v>42</v>
      </c>
      <c r="AY129" s="206">
        <v>0</v>
      </c>
      <c r="AZ129" s="207">
        <f>SUM(AZ12:AZ128)</f>
        <v>41</v>
      </c>
      <c r="BA129" s="207">
        <f t="shared" ref="BA129:BE129" si="54">SUM(BA14:BA128)</f>
        <v>0</v>
      </c>
      <c r="BB129" s="207">
        <f t="shared" si="54"/>
        <v>0</v>
      </c>
      <c r="BC129" s="207">
        <f t="shared" si="54"/>
        <v>0</v>
      </c>
      <c r="BD129" s="207">
        <f t="shared" si="54"/>
        <v>289</v>
      </c>
      <c r="BE129" s="207">
        <f t="shared" si="54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55"/>
      <c r="T130" s="252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55"/>
      <c r="T131" s="252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</f>
        <v>6598840</v>
      </c>
      <c r="F132" s="1418"/>
      <c r="G132" s="1418"/>
      <c r="H132" s="18"/>
      <c r="I132" s="18"/>
      <c r="J132" s="18"/>
      <c r="K132" s="1411" t="s">
        <v>125</v>
      </c>
      <c r="L132" s="1411"/>
      <c r="M132" s="253" t="s">
        <v>126</v>
      </c>
      <c r="N132" s="48"/>
      <c r="O132" s="48"/>
      <c r="P132" s="39"/>
      <c r="Q132" s="39"/>
      <c r="R132" s="50"/>
      <c r="S132" s="255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405960</v>
      </c>
      <c r="F133" s="1418"/>
      <c r="G133" s="1418"/>
      <c r="H133" s="18"/>
      <c r="I133" s="18"/>
      <c r="J133" s="18"/>
      <c r="K133" s="1411" t="s">
        <v>125</v>
      </c>
      <c r="L133" s="1411"/>
      <c r="M133" s="253" t="s">
        <v>129</v>
      </c>
      <c r="N133" s="103"/>
      <c r="O133" s="103"/>
      <c r="P133" s="36"/>
      <c r="Q133" s="36"/>
      <c r="R133" s="50"/>
      <c r="S133" s="255"/>
      <c r="T133" s="252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53" t="s">
        <v>131</v>
      </c>
      <c r="N134" s="104"/>
      <c r="O134" s="104"/>
      <c r="P134" s="36"/>
      <c r="Q134" s="36"/>
      <c r="R134" s="50"/>
      <c r="S134" s="255"/>
      <c r="T134" s="252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55"/>
      <c r="T135" s="252"/>
      <c r="U135" s="252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55"/>
      <c r="T136" s="252"/>
      <c r="U136" s="252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55"/>
      <c r="T137" s="252"/>
      <c r="U137" s="252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55"/>
      <c r="T138" s="252"/>
      <c r="U138" s="252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55"/>
      <c r="T139" s="252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57"/>
      <c r="I140" s="40"/>
      <c r="J140" s="257"/>
      <c r="K140" s="1411" t="s">
        <v>125</v>
      </c>
      <c r="L140" s="1411"/>
      <c r="M140" s="258" t="s">
        <v>142</v>
      </c>
      <c r="N140" s="245"/>
      <c r="O140" s="245"/>
      <c r="R140" s="44"/>
      <c r="S140" s="256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56"/>
      <c r="O141" s="256"/>
      <c r="R141" s="44"/>
      <c r="S141" s="256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/>
      <c r="I142" s="41"/>
      <c r="J142" s="41"/>
      <c r="K142" s="41"/>
      <c r="L142" s="41"/>
      <c r="M142" s="41"/>
      <c r="N142" s="256"/>
      <c r="O142" s="256"/>
      <c r="R142" s="44"/>
      <c r="S142" s="256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59"/>
      <c r="O143" s="259"/>
      <c r="R143" s="44"/>
      <c r="S143" s="256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59"/>
      <c r="L144" s="24"/>
      <c r="M144" s="25"/>
      <c r="N144" s="259"/>
      <c r="O144" s="259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59"/>
      <c r="O145" s="244"/>
      <c r="P145" s="256"/>
      <c r="Q145" s="256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55"/>
      <c r="Q146" s="255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55"/>
      <c r="Q147" s="255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55"/>
      <c r="Q148" s="255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55"/>
      <c r="Q149" s="255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55"/>
      <c r="Q150" s="255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55"/>
      <c r="Q151" s="255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55"/>
      <c r="Q152" s="255"/>
      <c r="R152" s="45"/>
      <c r="S152" s="255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56"/>
      <c r="Q153" s="256"/>
      <c r="R153" s="44"/>
      <c r="S153" s="256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59"/>
      <c r="L154" s="24"/>
      <c r="M154" s="24"/>
      <c r="N154" s="259"/>
      <c r="O154" s="259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59"/>
      <c r="L155" s="24"/>
      <c r="M155" s="24"/>
      <c r="N155" s="259"/>
      <c r="O155" s="259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59"/>
      <c r="L156" s="24"/>
      <c r="M156" s="24"/>
      <c r="N156" s="259"/>
      <c r="O156" s="259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59"/>
      <c r="L157" s="24"/>
      <c r="M157" s="24"/>
      <c r="N157" s="259"/>
      <c r="O157" s="259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59"/>
      <c r="L158" s="24"/>
      <c r="M158" s="24"/>
      <c r="N158" s="259"/>
      <c r="O158" s="259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59"/>
      <c r="L159" s="24"/>
      <c r="M159" s="24"/>
      <c r="N159" s="259"/>
      <c r="O159" s="259"/>
      <c r="S159" s="41"/>
    </row>
    <row r="160" spans="2:19" ht="15.75" x14ac:dyDescent="0.2">
      <c r="L160" s="24"/>
      <c r="M160" s="24"/>
      <c r="N160" s="259"/>
      <c r="O160" s="259"/>
      <c r="S160" s="41"/>
    </row>
    <row r="161" spans="12:19" ht="15.75" x14ac:dyDescent="0.2">
      <c r="L161" s="24"/>
      <c r="M161" s="24"/>
      <c r="N161" s="259"/>
      <c r="O161" s="259"/>
      <c r="S161" s="41"/>
    </row>
    <row r="162" spans="12:19" ht="15.75" x14ac:dyDescent="0.2">
      <c r="L162" s="24"/>
      <c r="M162" s="24"/>
      <c r="N162" s="259"/>
      <c r="O162" s="259"/>
      <c r="S162" s="41"/>
    </row>
    <row r="163" spans="12:19" ht="15.75" x14ac:dyDescent="0.2">
      <c r="L163" s="24"/>
      <c r="M163" s="24"/>
      <c r="N163" s="259"/>
      <c r="O163" s="259"/>
      <c r="S163" s="41"/>
    </row>
    <row r="164" spans="12:19" ht="15.75" x14ac:dyDescent="0.2">
      <c r="L164" s="24"/>
      <c r="M164" s="30"/>
      <c r="N164" s="259"/>
      <c r="O164" s="259"/>
      <c r="S164" s="41"/>
    </row>
    <row r="165" spans="12:19" ht="15.75" x14ac:dyDescent="0.2">
      <c r="L165" s="24"/>
      <c r="M165" s="24"/>
      <c r="N165" s="259"/>
      <c r="O165" s="259"/>
      <c r="S165" s="41"/>
    </row>
    <row r="166" spans="12:19" ht="15.75" x14ac:dyDescent="0.2">
      <c r="L166" s="30"/>
      <c r="M166" s="30"/>
      <c r="N166" s="259"/>
      <c r="O166" s="259"/>
      <c r="S166" s="41"/>
    </row>
    <row r="167" spans="12:19" ht="15.75" x14ac:dyDescent="0.2">
      <c r="L167" s="24"/>
      <c r="M167" s="24"/>
      <c r="N167" s="259"/>
      <c r="O167" s="259"/>
      <c r="S167" s="41"/>
    </row>
    <row r="168" spans="12:19" ht="15.75" x14ac:dyDescent="0.2">
      <c r="L168" s="24"/>
      <c r="M168" s="24"/>
      <c r="N168" s="259"/>
      <c r="O168" s="259"/>
      <c r="S168" s="41"/>
    </row>
    <row r="169" spans="12:19" ht="15.75" x14ac:dyDescent="0.2">
      <c r="L169" s="24"/>
      <c r="M169" s="24"/>
      <c r="N169" s="259"/>
      <c r="O169" s="259"/>
      <c r="S169" s="41"/>
    </row>
    <row r="170" spans="12:19" ht="15.75" x14ac:dyDescent="0.2">
      <c r="L170" s="24"/>
      <c r="M170" s="24"/>
      <c r="N170" s="259"/>
      <c r="O170" s="259"/>
      <c r="S170" s="41"/>
    </row>
    <row r="171" spans="12:19" ht="15.75" x14ac:dyDescent="0.2">
      <c r="L171" s="24"/>
      <c r="M171" s="24"/>
      <c r="N171" s="259"/>
      <c r="O171" s="259"/>
      <c r="S171" s="41"/>
    </row>
    <row r="172" spans="12:19" ht="15.75" x14ac:dyDescent="0.2">
      <c r="L172" s="24"/>
      <c r="M172" s="24"/>
      <c r="N172" s="259"/>
      <c r="O172" s="259"/>
      <c r="S172" s="41"/>
    </row>
    <row r="173" spans="12:19" ht="15.75" x14ac:dyDescent="0.2">
      <c r="L173" s="24"/>
      <c r="M173" s="24"/>
      <c r="N173" s="259"/>
      <c r="O173" s="259"/>
      <c r="S173" s="41"/>
    </row>
    <row r="174" spans="12:19" ht="15.75" x14ac:dyDescent="0.2">
      <c r="L174" s="24"/>
      <c r="M174" s="24"/>
      <c r="N174" s="259"/>
      <c r="O174" s="259"/>
      <c r="S174" s="41"/>
    </row>
    <row r="175" spans="12:19" ht="15.75" x14ac:dyDescent="0.2">
      <c r="L175" s="24"/>
      <c r="M175" s="24"/>
      <c r="N175" s="259"/>
      <c r="O175" s="259"/>
      <c r="S175" s="41"/>
    </row>
    <row r="176" spans="12:19" ht="15.75" x14ac:dyDescent="0.2">
      <c r="L176" s="24"/>
      <c r="M176" s="24"/>
      <c r="N176" s="259"/>
      <c r="O176" s="259"/>
      <c r="S176" s="41"/>
    </row>
    <row r="177" spans="12:19" ht="15.75" x14ac:dyDescent="0.2">
      <c r="L177" s="24"/>
      <c r="M177" s="24"/>
      <c r="N177" s="259"/>
      <c r="O177" s="259"/>
      <c r="S177" s="41"/>
    </row>
    <row r="178" spans="12:19" ht="15.75" x14ac:dyDescent="0.2">
      <c r="L178" s="24"/>
      <c r="M178" s="24"/>
      <c r="N178" s="259"/>
      <c r="O178" s="259"/>
      <c r="S178" s="41"/>
    </row>
    <row r="179" spans="12:19" ht="15.75" x14ac:dyDescent="0.2">
      <c r="L179" s="24"/>
      <c r="M179" s="24"/>
      <c r="N179" s="259"/>
      <c r="O179" s="259"/>
      <c r="S179" s="41"/>
    </row>
    <row r="180" spans="12:19" ht="15.75" x14ac:dyDescent="0.2">
      <c r="L180" s="24"/>
      <c r="M180" s="24"/>
      <c r="N180" s="259"/>
      <c r="O180" s="259"/>
      <c r="S180" s="41"/>
    </row>
    <row r="181" spans="12:19" ht="15.75" x14ac:dyDescent="0.2">
      <c r="L181" s="24"/>
      <c r="M181" s="24"/>
      <c r="N181" s="259"/>
      <c r="O181" s="259"/>
      <c r="S181" s="41"/>
    </row>
    <row r="182" spans="12:19" ht="15.75" x14ac:dyDescent="0.2">
      <c r="L182" s="24"/>
      <c r="M182" s="24"/>
      <c r="N182" s="259"/>
      <c r="O182" s="259"/>
      <c r="S182" s="41"/>
    </row>
    <row r="183" spans="12:19" ht="15.75" x14ac:dyDescent="0.2">
      <c r="L183" s="24"/>
      <c r="M183" s="24"/>
      <c r="N183" s="259"/>
      <c r="O183" s="259"/>
      <c r="S183" s="41"/>
    </row>
    <row r="184" spans="12:19" ht="15.75" x14ac:dyDescent="0.2">
      <c r="L184" s="24"/>
      <c r="M184" s="24"/>
      <c r="N184" s="259"/>
      <c r="O184" s="259"/>
      <c r="S184" s="41"/>
    </row>
    <row r="185" spans="12:19" ht="15.75" x14ac:dyDescent="0.2">
      <c r="L185" s="24"/>
      <c r="M185" s="24"/>
      <c r="N185" s="259"/>
      <c r="O185" s="259"/>
      <c r="S185" s="41"/>
    </row>
    <row r="186" spans="12:19" ht="15.75" x14ac:dyDescent="0.2">
      <c r="L186" s="24"/>
      <c r="M186" s="24"/>
      <c r="N186" s="259"/>
      <c r="O186" s="259"/>
      <c r="S186" s="41"/>
    </row>
    <row r="187" spans="12:19" ht="15.75" x14ac:dyDescent="0.2">
      <c r="L187" s="24"/>
      <c r="M187" s="24"/>
      <c r="N187" s="259"/>
      <c r="O187" s="259"/>
      <c r="S187" s="41"/>
    </row>
    <row r="188" spans="12:19" ht="15.75" x14ac:dyDescent="0.2">
      <c r="L188" s="24"/>
      <c r="M188" s="24"/>
      <c r="N188" s="259"/>
      <c r="O188" s="259"/>
      <c r="S188" s="41"/>
    </row>
    <row r="189" spans="12:19" ht="15.75" x14ac:dyDescent="0.2">
      <c r="L189" s="24"/>
      <c r="M189" s="24"/>
      <c r="N189" s="259"/>
      <c r="O189" s="259"/>
      <c r="S189" s="41"/>
    </row>
    <row r="190" spans="12:19" ht="15.75" x14ac:dyDescent="0.2">
      <c r="L190" s="24"/>
      <c r="M190" s="24"/>
      <c r="N190" s="259"/>
      <c r="O190" s="259"/>
      <c r="S190" s="41"/>
    </row>
    <row r="191" spans="12:19" ht="15.75" x14ac:dyDescent="0.2">
      <c r="L191" s="24"/>
      <c r="M191" s="24"/>
      <c r="N191" s="259"/>
      <c r="O191" s="259"/>
      <c r="S191" s="41"/>
    </row>
    <row r="192" spans="12:19" ht="15.75" x14ac:dyDescent="0.2">
      <c r="L192" s="24"/>
      <c r="M192" s="24"/>
      <c r="N192" s="259"/>
      <c r="O192" s="259"/>
      <c r="S192" s="41"/>
    </row>
    <row r="193" spans="12:19" ht="15.75" x14ac:dyDescent="0.2">
      <c r="L193" s="24"/>
      <c r="M193" s="24"/>
      <c r="N193" s="259"/>
      <c r="O193" s="259"/>
      <c r="S193" s="41"/>
    </row>
    <row r="194" spans="12:19" ht="15.75" x14ac:dyDescent="0.2">
      <c r="L194" s="24"/>
      <c r="M194" s="24"/>
      <c r="N194" s="259"/>
      <c r="O194" s="259"/>
      <c r="S194" s="41"/>
    </row>
    <row r="195" spans="12:19" ht="15.75" x14ac:dyDescent="0.2">
      <c r="L195" s="24"/>
      <c r="M195" s="24"/>
      <c r="N195" s="259"/>
      <c r="O195" s="259"/>
      <c r="S195" s="41"/>
    </row>
    <row r="196" spans="12:19" ht="15.75" x14ac:dyDescent="0.2">
      <c r="L196" s="24"/>
      <c r="M196" s="24"/>
      <c r="N196" s="259"/>
      <c r="O196" s="259"/>
      <c r="S196" s="41"/>
    </row>
    <row r="197" spans="12:19" ht="15.75" x14ac:dyDescent="0.2">
      <c r="L197" s="24"/>
      <c r="M197" s="24"/>
      <c r="N197" s="259"/>
      <c r="O197" s="259"/>
      <c r="S197" s="41"/>
    </row>
    <row r="198" spans="12:19" ht="15.75" x14ac:dyDescent="0.2">
      <c r="L198" s="24"/>
      <c r="M198" s="24"/>
      <c r="N198" s="259"/>
      <c r="O198" s="259"/>
      <c r="S198" s="41"/>
    </row>
    <row r="199" spans="12:19" ht="15.75" x14ac:dyDescent="0.2">
      <c r="L199" s="24"/>
      <c r="M199" s="24"/>
      <c r="N199" s="259"/>
      <c r="O199" s="259"/>
      <c r="S199" s="41"/>
    </row>
    <row r="200" spans="12:19" ht="15.75" x14ac:dyDescent="0.2">
      <c r="L200" s="24"/>
      <c r="M200" s="24"/>
      <c r="N200" s="259"/>
      <c r="O200" s="259"/>
      <c r="S200" s="41"/>
    </row>
    <row r="201" spans="12:19" ht="15.75" x14ac:dyDescent="0.2">
      <c r="L201" s="24"/>
      <c r="M201" s="24"/>
      <c r="N201" s="259"/>
      <c r="O201" s="259"/>
      <c r="S201" s="41"/>
    </row>
    <row r="202" spans="12:19" ht="15.75" x14ac:dyDescent="0.2">
      <c r="L202" s="24"/>
      <c r="M202" s="24"/>
      <c r="N202" s="259"/>
      <c r="O202" s="259"/>
      <c r="S202" s="41"/>
    </row>
    <row r="203" spans="12:19" ht="15.75" x14ac:dyDescent="0.2">
      <c r="L203" s="24"/>
      <c r="M203" s="24"/>
      <c r="N203" s="259"/>
      <c r="O203" s="259"/>
      <c r="S203" s="41"/>
    </row>
    <row r="204" spans="12:19" ht="15.75" x14ac:dyDescent="0.2">
      <c r="L204" s="24"/>
      <c r="M204" s="24"/>
      <c r="N204" s="259"/>
      <c r="O204" s="259"/>
      <c r="S204" s="41"/>
    </row>
    <row r="205" spans="12:19" ht="15.75" x14ac:dyDescent="0.2">
      <c r="L205" s="24"/>
      <c r="M205" s="24"/>
      <c r="N205" s="259"/>
      <c r="O205" s="259"/>
      <c r="S205" s="41"/>
    </row>
    <row r="206" spans="12:19" ht="15.75" x14ac:dyDescent="0.2">
      <c r="L206" s="24"/>
      <c r="M206" s="24"/>
      <c r="N206" s="259"/>
      <c r="O206" s="259"/>
      <c r="S206" s="41"/>
    </row>
    <row r="207" spans="12:19" ht="15.75" x14ac:dyDescent="0.2">
      <c r="L207" s="24"/>
      <c r="M207" s="24"/>
      <c r="N207" s="259"/>
      <c r="O207" s="259"/>
    </row>
    <row r="208" spans="12:19" ht="15.75" x14ac:dyDescent="0.2">
      <c r="L208" s="24"/>
      <c r="M208" s="24"/>
      <c r="N208" s="259"/>
      <c r="O208" s="259"/>
    </row>
    <row r="209" spans="12:15" ht="15.75" x14ac:dyDescent="0.2">
      <c r="L209" s="24"/>
      <c r="M209" s="24"/>
      <c r="N209" s="259"/>
      <c r="O209" s="259"/>
    </row>
    <row r="210" spans="12:15" ht="15.75" x14ac:dyDescent="0.2">
      <c r="L210" s="24"/>
      <c r="M210" s="24"/>
      <c r="N210" s="259"/>
      <c r="O210" s="259"/>
    </row>
    <row r="211" spans="12:15" ht="15.75" x14ac:dyDescent="0.2">
      <c r="L211" s="24"/>
      <c r="M211" s="24"/>
      <c r="N211" s="259"/>
      <c r="O211" s="259"/>
    </row>
    <row r="212" spans="12:15" ht="15.75" x14ac:dyDescent="0.2">
      <c r="L212" s="24"/>
      <c r="M212" s="24"/>
      <c r="N212" s="259"/>
      <c r="O212" s="259"/>
    </row>
    <row r="213" spans="12:15" ht="15.75" x14ac:dyDescent="0.2">
      <c r="L213" s="24"/>
      <c r="M213" s="24"/>
      <c r="N213" s="259"/>
      <c r="O213" s="259"/>
    </row>
    <row r="214" spans="12:15" ht="15.75" x14ac:dyDescent="0.2">
      <c r="L214" s="24"/>
      <c r="M214" s="24"/>
      <c r="N214" s="259"/>
      <c r="O214" s="259"/>
    </row>
    <row r="215" spans="12:15" ht="15.75" x14ac:dyDescent="0.2">
      <c r="L215" s="24"/>
      <c r="M215" s="24"/>
      <c r="N215" s="259"/>
      <c r="O215" s="259"/>
    </row>
    <row r="216" spans="12:15" ht="15.75" x14ac:dyDescent="0.2">
      <c r="L216" s="24"/>
      <c r="M216" s="24"/>
      <c r="N216" s="259"/>
      <c r="O216" s="259"/>
    </row>
    <row r="217" spans="12:15" ht="15.75" x14ac:dyDescent="0.2">
      <c r="L217" s="24"/>
      <c r="M217" s="24"/>
      <c r="N217" s="259"/>
      <c r="O217" s="259"/>
    </row>
    <row r="218" spans="12:15" ht="15.75" x14ac:dyDescent="0.2">
      <c r="L218" s="24"/>
      <c r="M218" s="24"/>
      <c r="N218" s="259"/>
      <c r="O218" s="259"/>
    </row>
    <row r="219" spans="12:15" ht="15.75" x14ac:dyDescent="0.2">
      <c r="L219" s="24"/>
      <c r="M219" s="24"/>
      <c r="N219" s="259"/>
      <c r="O219" s="259"/>
    </row>
    <row r="220" spans="12:15" ht="15.75" x14ac:dyDescent="0.2">
      <c r="L220" s="24"/>
      <c r="M220" s="24"/>
      <c r="N220" s="259"/>
      <c r="O220" s="259"/>
    </row>
    <row r="221" spans="12:15" ht="15.75" x14ac:dyDescent="0.2">
      <c r="L221" s="24"/>
      <c r="M221" s="24"/>
      <c r="N221" s="259"/>
      <c r="O221" s="259"/>
    </row>
    <row r="222" spans="12:15" ht="15.75" x14ac:dyDescent="0.2">
      <c r="L222" s="24"/>
      <c r="M222" s="24"/>
      <c r="N222" s="259"/>
      <c r="O222" s="259"/>
    </row>
    <row r="223" spans="12:15" ht="15.75" x14ac:dyDescent="0.2">
      <c r="L223" s="24"/>
      <c r="M223" s="24"/>
      <c r="N223" s="259"/>
      <c r="O223" s="259"/>
    </row>
    <row r="224" spans="12:15" ht="15.75" x14ac:dyDescent="0.2">
      <c r="L224" s="24"/>
      <c r="M224" s="24"/>
      <c r="N224" s="259"/>
      <c r="O224" s="259"/>
    </row>
    <row r="225" spans="12:15" ht="15.75" x14ac:dyDescent="0.2">
      <c r="L225" s="24"/>
      <c r="M225" s="24"/>
      <c r="N225" s="259"/>
      <c r="O225" s="259"/>
    </row>
    <row r="226" spans="12:15" ht="15.75" x14ac:dyDescent="0.2">
      <c r="L226" s="24"/>
      <c r="M226" s="24"/>
      <c r="N226" s="259"/>
      <c r="O226" s="259"/>
    </row>
    <row r="227" spans="12:15" ht="15.75" x14ac:dyDescent="0.2">
      <c r="L227" s="24"/>
      <c r="M227" s="24"/>
      <c r="N227" s="259"/>
      <c r="O227" s="259"/>
    </row>
    <row r="228" spans="12:15" ht="15.75" x14ac:dyDescent="0.2">
      <c r="L228" s="24"/>
      <c r="M228" s="24"/>
      <c r="N228" s="259"/>
      <c r="O228" s="259"/>
    </row>
    <row r="229" spans="12:15" ht="15.75" x14ac:dyDescent="0.2">
      <c r="L229" s="24"/>
      <c r="M229" s="24"/>
      <c r="N229" s="259"/>
      <c r="O229" s="259"/>
    </row>
    <row r="230" spans="12:15" ht="15.75" x14ac:dyDescent="0.2">
      <c r="L230" s="24"/>
      <c r="M230" s="24"/>
      <c r="N230" s="259"/>
      <c r="O230" s="259"/>
    </row>
    <row r="231" spans="12:15" ht="15.75" x14ac:dyDescent="0.2">
      <c r="L231" s="24"/>
      <c r="M231" s="24"/>
      <c r="N231" s="259"/>
      <c r="O231" s="259"/>
    </row>
    <row r="232" spans="12:15" ht="15.75" x14ac:dyDescent="0.2">
      <c r="L232" s="24"/>
      <c r="M232" s="24"/>
      <c r="N232" s="259"/>
      <c r="O232" s="259"/>
    </row>
    <row r="233" spans="12:15" ht="15.75" x14ac:dyDescent="0.2">
      <c r="L233" s="24"/>
      <c r="M233" s="24"/>
      <c r="N233" s="259"/>
      <c r="O233" s="259"/>
    </row>
    <row r="234" spans="12:15" ht="15.75" x14ac:dyDescent="0.2">
      <c r="L234" s="24"/>
      <c r="M234" s="24"/>
      <c r="N234" s="259"/>
      <c r="O234" s="259"/>
    </row>
    <row r="235" spans="12:15" ht="15.75" x14ac:dyDescent="0.2">
      <c r="L235" s="24"/>
      <c r="M235" s="24"/>
      <c r="N235" s="259"/>
      <c r="O235" s="259"/>
    </row>
    <row r="236" spans="12:15" ht="15.75" x14ac:dyDescent="0.2">
      <c r="L236" s="24"/>
      <c r="M236" s="24"/>
      <c r="N236" s="259"/>
      <c r="O236" s="259"/>
    </row>
    <row r="237" spans="12:15" ht="15.75" x14ac:dyDescent="0.2">
      <c r="L237" s="24"/>
      <c r="M237" s="24"/>
      <c r="N237" s="259"/>
      <c r="O237" s="259"/>
    </row>
    <row r="238" spans="12:15" ht="15.75" x14ac:dyDescent="0.2">
      <c r="L238" s="24"/>
      <c r="M238" s="24"/>
      <c r="N238" s="259"/>
      <c r="O238" s="259"/>
    </row>
    <row r="239" spans="12:15" ht="15.75" x14ac:dyDescent="0.2">
      <c r="L239" s="24"/>
      <c r="M239" s="24"/>
      <c r="N239" s="259"/>
      <c r="O239" s="259"/>
    </row>
    <row r="240" spans="12:15" ht="15.75" x14ac:dyDescent="0.2">
      <c r="L240" s="24"/>
      <c r="M240" s="24"/>
      <c r="N240" s="259"/>
      <c r="O240" s="259"/>
    </row>
    <row r="241" spans="12:15" ht="15.75" x14ac:dyDescent="0.2">
      <c r="L241" s="24"/>
      <c r="M241" s="24"/>
      <c r="N241" s="259"/>
      <c r="O241" s="259"/>
    </row>
    <row r="242" spans="12:15" ht="15.75" x14ac:dyDescent="0.2">
      <c r="L242" s="24"/>
      <c r="M242" s="24"/>
      <c r="N242" s="259"/>
      <c r="O242" s="259"/>
    </row>
    <row r="243" spans="12:15" ht="15.75" x14ac:dyDescent="0.2">
      <c r="L243" s="24"/>
      <c r="M243" s="24"/>
      <c r="N243" s="259"/>
      <c r="O243" s="259"/>
    </row>
    <row r="244" spans="12:15" ht="15.75" x14ac:dyDescent="0.2">
      <c r="L244" s="24"/>
      <c r="M244" s="24"/>
      <c r="N244" s="259"/>
      <c r="O244" s="259"/>
    </row>
    <row r="245" spans="12:15" ht="15.75" x14ac:dyDescent="0.2">
      <c r="L245" s="24"/>
      <c r="M245" s="24"/>
      <c r="N245" s="259"/>
      <c r="O245" s="259"/>
    </row>
    <row r="246" spans="12:15" ht="15.75" x14ac:dyDescent="0.2">
      <c r="L246" s="24"/>
      <c r="M246" s="24"/>
      <c r="N246" s="259"/>
      <c r="O246" s="259"/>
    </row>
    <row r="247" spans="12:15" ht="15.75" x14ac:dyDescent="0.2">
      <c r="L247" s="24"/>
      <c r="M247" s="24"/>
      <c r="N247" s="259"/>
      <c r="O247" s="259"/>
    </row>
    <row r="248" spans="12:15" ht="15.75" x14ac:dyDescent="0.2">
      <c r="L248" s="24"/>
      <c r="M248" s="24"/>
      <c r="N248" s="259"/>
      <c r="O248" s="259"/>
    </row>
    <row r="249" spans="12:15" ht="15.75" x14ac:dyDescent="0.2">
      <c r="L249" s="24"/>
      <c r="M249" s="24"/>
      <c r="N249" s="259"/>
      <c r="O249" s="259"/>
    </row>
    <row r="250" spans="12:15" ht="15.75" x14ac:dyDescent="0.2">
      <c r="L250" s="24"/>
      <c r="M250" s="24"/>
      <c r="N250" s="259"/>
      <c r="O250" s="259"/>
    </row>
    <row r="251" spans="12:15" ht="15.75" x14ac:dyDescent="0.2">
      <c r="L251" s="24"/>
      <c r="M251" s="24"/>
      <c r="N251" s="259"/>
      <c r="O251" s="259"/>
    </row>
    <row r="252" spans="12:15" ht="15.75" x14ac:dyDescent="0.2">
      <c r="L252" s="24"/>
      <c r="M252" s="24"/>
      <c r="N252" s="259"/>
      <c r="O252" s="259"/>
    </row>
    <row r="253" spans="12:15" ht="15.75" x14ac:dyDescent="0.2">
      <c r="L253" s="24"/>
      <c r="M253" s="24"/>
      <c r="N253" s="259"/>
      <c r="O253" s="259"/>
    </row>
    <row r="254" spans="12:15" ht="15.75" x14ac:dyDescent="0.2">
      <c r="L254" s="24"/>
      <c r="M254" s="24"/>
      <c r="N254" s="259"/>
      <c r="O254" s="259"/>
    </row>
    <row r="255" spans="12:15" x14ac:dyDescent="0.2">
      <c r="L255" s="259"/>
      <c r="M255" s="259"/>
      <c r="N255" s="259"/>
      <c r="O255" s="259"/>
    </row>
    <row r="256" spans="12:15" x14ac:dyDescent="0.2">
      <c r="L256" s="259"/>
      <c r="M256" s="259"/>
      <c r="N256" s="259"/>
      <c r="O256" s="259"/>
    </row>
    <row r="257" spans="12:15" x14ac:dyDescent="0.2">
      <c r="L257" s="259"/>
      <c r="M257" s="259"/>
      <c r="N257" s="259"/>
      <c r="O257" s="259"/>
    </row>
    <row r="258" spans="12:15" x14ac:dyDescent="0.2">
      <c r="L258" s="259"/>
      <c r="M258" s="259"/>
      <c r="N258" s="259"/>
      <c r="O258" s="259"/>
    </row>
    <row r="259" spans="12:15" x14ac:dyDescent="0.2">
      <c r="L259" s="259"/>
      <c r="M259" s="259"/>
      <c r="N259" s="259"/>
      <c r="O259" s="259"/>
    </row>
    <row r="260" spans="12:15" x14ac:dyDescent="0.2">
      <c r="L260" s="259"/>
      <c r="M260" s="259"/>
      <c r="N260" s="259"/>
      <c r="O260" s="259"/>
    </row>
    <row r="261" spans="12:15" x14ac:dyDescent="0.2">
      <c r="L261" s="259"/>
      <c r="M261" s="259"/>
      <c r="N261" s="259"/>
      <c r="O261" s="259"/>
    </row>
    <row r="262" spans="12:15" x14ac:dyDescent="0.2">
      <c r="L262" s="259"/>
      <c r="M262" s="259"/>
      <c r="N262" s="259"/>
      <c r="O262" s="259"/>
    </row>
  </sheetData>
  <mergeCells count="213"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14062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7"/>
      <c r="B5" s="247"/>
      <c r="C5" s="247"/>
      <c r="D5" s="145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55"/>
      <c r="Q5" s="55"/>
      <c r="R5" s="56"/>
      <c r="S5" s="43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</row>
    <row r="6" spans="1:57" s="31" customFormat="1" ht="12" customHeight="1" x14ac:dyDescent="0.2">
      <c r="A6" s="1435" t="s">
        <v>273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274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6"/>
      <c r="B7" s="246"/>
      <c r="C7" s="246"/>
      <c r="D7" s="254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57"/>
      <c r="Q7" s="257"/>
      <c r="R7" s="52"/>
      <c r="S7" s="43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56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173">
        <v>1</v>
      </c>
      <c r="G14" s="173">
        <v>1</v>
      </c>
      <c r="H14" s="174">
        <f>G14*100/F14</f>
        <v>100</v>
      </c>
      <c r="I14" s="174">
        <v>2</v>
      </c>
      <c r="J14" s="175">
        <f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255"/>
      <c r="T14" s="88">
        <v>3</v>
      </c>
      <c r="U14" s="1584" t="s">
        <v>48</v>
      </c>
      <c r="V14" s="87" t="s">
        <v>49</v>
      </c>
      <c r="W14" s="527">
        <f t="shared" ref="W14:AA26" si="0">F14</f>
        <v>1</v>
      </c>
      <c r="X14" s="527">
        <f t="shared" si="0"/>
        <v>1</v>
      </c>
      <c r="Y14" s="93">
        <f>X14*100/W14</f>
        <v>100</v>
      </c>
      <c r="Z14" s="93">
        <f t="shared" si="0"/>
        <v>2</v>
      </c>
      <c r="AA14" s="93">
        <f t="shared" si="0"/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>
        <v>1</v>
      </c>
      <c r="AU14" s="174"/>
      <c r="AV14" s="174">
        <v>1</v>
      </c>
      <c r="AW14" s="174"/>
      <c r="AX14" s="174"/>
      <c r="AY14" s="174"/>
      <c r="AZ14" s="174"/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23.25" customHeight="1" x14ac:dyDescent="0.2">
      <c r="A15" s="135">
        <v>4</v>
      </c>
      <c r="B15" s="215">
        <v>4</v>
      </c>
      <c r="C15" s="208">
        <v>10</v>
      </c>
      <c r="D15" s="1420"/>
      <c r="E15" s="67" t="s">
        <v>50</v>
      </c>
      <c r="F15" s="173">
        <v>2</v>
      </c>
      <c r="G15" s="173">
        <v>2</v>
      </c>
      <c r="H15" s="174">
        <f>G15*100/F15</f>
        <v>100</v>
      </c>
      <c r="I15" s="174">
        <v>2</v>
      </c>
      <c r="J15" s="260">
        <f>I15*G15</f>
        <v>4</v>
      </c>
      <c r="K15" s="183">
        <f t="shared" ref="K15:K31" si="1">J15*B15</f>
        <v>16</v>
      </c>
      <c r="L15" s="183">
        <f t="shared" ref="L15:L78" si="2">B15*7960</f>
        <v>31840</v>
      </c>
      <c r="M15" s="183">
        <f t="shared" ref="M15:M31" si="3">L15*J15</f>
        <v>127360</v>
      </c>
      <c r="N15" s="183">
        <f t="shared" ref="N15:N17" si="4">C15*J15</f>
        <v>40</v>
      </c>
      <c r="O15" s="183">
        <f t="shared" ref="O15:O17" si="5">N15*7960</f>
        <v>318400</v>
      </c>
      <c r="P15" s="114">
        <f t="shared" ref="P15:P31" si="6">K15+N15</f>
        <v>56</v>
      </c>
      <c r="Q15" s="114">
        <f t="shared" ref="Q15:Q31" si="7">M15+P15</f>
        <v>127416</v>
      </c>
      <c r="R15" s="49"/>
      <c r="S15" s="255"/>
      <c r="T15" s="85">
        <v>4</v>
      </c>
      <c r="U15" s="1584"/>
      <c r="V15" s="83" t="s">
        <v>50</v>
      </c>
      <c r="W15" s="527">
        <f t="shared" si="0"/>
        <v>2</v>
      </c>
      <c r="X15" s="527">
        <f t="shared" si="0"/>
        <v>2</v>
      </c>
      <c r="Y15" s="93">
        <f t="shared" ref="Y15:Y31" si="8">X15*100/W15</f>
        <v>100</v>
      </c>
      <c r="Z15" s="93">
        <f t="shared" si="0"/>
        <v>2</v>
      </c>
      <c r="AA15" s="93">
        <f t="shared" si="0"/>
        <v>4</v>
      </c>
      <c r="AB15" s="91"/>
      <c r="AC15" s="93">
        <f t="shared" ref="AC15:AD31" si="9">AF15+AH15+AJ15+AL15+AN15+AP15+AR15+AT15+AV15+AX15+AZ15+BB15</f>
        <v>4</v>
      </c>
      <c r="AD15" s="94">
        <f t="shared" si="9"/>
        <v>0</v>
      </c>
      <c r="AE15" s="95">
        <f t="shared" ref="AE15:AE31" si="10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>
        <v>1</v>
      </c>
      <c r="AU15" s="174"/>
      <c r="AV15" s="174">
        <v>1</v>
      </c>
      <c r="AW15" s="174"/>
      <c r="AX15" s="174">
        <v>1</v>
      </c>
      <c r="AY15" s="174"/>
      <c r="AZ15" s="174">
        <v>1</v>
      </c>
      <c r="BA15" s="174"/>
      <c r="BB15" s="91"/>
      <c r="BC15" s="91"/>
      <c r="BD15" s="93">
        <f t="shared" ref="BD15:BD33" si="11">AF15+AH15+AJ15+AL15+AN15+AP15+AR15+AT15+AV15+AX15+AZ15</f>
        <v>4</v>
      </c>
      <c r="BE15" s="93">
        <f t="shared" ref="BE15:BE33" si="12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14</v>
      </c>
      <c r="D16" s="1420" t="s">
        <v>51</v>
      </c>
      <c r="E16" s="67" t="s">
        <v>49</v>
      </c>
      <c r="F16" s="173">
        <v>1</v>
      </c>
      <c r="G16" s="173">
        <v>1</v>
      </c>
      <c r="H16" s="174">
        <f>G16*100/F16</f>
        <v>100</v>
      </c>
      <c r="I16" s="174">
        <v>4</v>
      </c>
      <c r="J16" s="260">
        <f>I16*G16</f>
        <v>4</v>
      </c>
      <c r="K16" s="183">
        <f t="shared" si="1"/>
        <v>32</v>
      </c>
      <c r="L16" s="183">
        <f t="shared" si="2"/>
        <v>63680</v>
      </c>
      <c r="M16" s="183">
        <f t="shared" si="3"/>
        <v>254720</v>
      </c>
      <c r="N16" s="183">
        <f t="shared" si="4"/>
        <v>56</v>
      </c>
      <c r="O16" s="183">
        <f t="shared" si="5"/>
        <v>445760</v>
      </c>
      <c r="P16" s="114">
        <f t="shared" si="6"/>
        <v>88</v>
      </c>
      <c r="Q16" s="114">
        <f t="shared" si="7"/>
        <v>254808</v>
      </c>
      <c r="R16" s="50"/>
      <c r="S16" s="255"/>
      <c r="T16" s="85">
        <v>5</v>
      </c>
      <c r="U16" s="1583" t="s">
        <v>51</v>
      </c>
      <c r="V16" s="83" t="s">
        <v>49</v>
      </c>
      <c r="W16" s="527">
        <f t="shared" si="0"/>
        <v>1</v>
      </c>
      <c r="X16" s="527">
        <f t="shared" si="0"/>
        <v>1</v>
      </c>
      <c r="Y16" s="93">
        <f t="shared" si="8"/>
        <v>100</v>
      </c>
      <c r="Z16" s="93">
        <f t="shared" si="0"/>
        <v>4</v>
      </c>
      <c r="AA16" s="93">
        <f t="shared" si="0"/>
        <v>4</v>
      </c>
      <c r="AB16" s="91"/>
      <c r="AC16" s="93">
        <f t="shared" si="9"/>
        <v>4</v>
      </c>
      <c r="AD16" s="94">
        <f t="shared" si="9"/>
        <v>0</v>
      </c>
      <c r="AE16" s="95">
        <f t="shared" si="10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1"/>
        <v>4</v>
      </c>
      <c r="BE16" s="93">
        <f t="shared" si="12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173">
        <v>1</v>
      </c>
      <c r="G17" s="173">
        <v>1</v>
      </c>
      <c r="H17" s="174">
        <f>G17*100/F17</f>
        <v>100</v>
      </c>
      <c r="I17" s="174">
        <v>4</v>
      </c>
      <c r="J17" s="175">
        <f>I17*G17</f>
        <v>4</v>
      </c>
      <c r="K17" s="183">
        <f t="shared" si="1"/>
        <v>16</v>
      </c>
      <c r="L17" s="183">
        <f t="shared" si="2"/>
        <v>31840</v>
      </c>
      <c r="M17" s="183">
        <f t="shared" si="3"/>
        <v>127360</v>
      </c>
      <c r="N17" s="183">
        <f t="shared" si="4"/>
        <v>0</v>
      </c>
      <c r="O17" s="183">
        <f t="shared" si="5"/>
        <v>0</v>
      </c>
      <c r="P17" s="114">
        <f t="shared" si="6"/>
        <v>16</v>
      </c>
      <c r="Q17" s="114">
        <f t="shared" si="7"/>
        <v>127376</v>
      </c>
      <c r="R17" s="50"/>
      <c r="S17" s="255"/>
      <c r="T17" s="85">
        <v>6</v>
      </c>
      <c r="U17" s="1583"/>
      <c r="V17" s="83" t="s">
        <v>50</v>
      </c>
      <c r="W17" s="527">
        <f t="shared" si="0"/>
        <v>1</v>
      </c>
      <c r="X17" s="527">
        <f t="shared" si="0"/>
        <v>1</v>
      </c>
      <c r="Y17" s="93">
        <f t="shared" si="8"/>
        <v>100</v>
      </c>
      <c r="Z17" s="93">
        <f t="shared" si="0"/>
        <v>4</v>
      </c>
      <c r="AA17" s="93">
        <f t="shared" si="0"/>
        <v>4</v>
      </c>
      <c r="AB17" s="91"/>
      <c r="AC17" s="93">
        <f t="shared" si="9"/>
        <v>4</v>
      </c>
      <c r="AD17" s="94">
        <f t="shared" si="9"/>
        <v>0</v>
      </c>
      <c r="AE17" s="95">
        <f t="shared" si="10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1"/>
        <v>4</v>
      </c>
      <c r="BE17" s="93">
        <f t="shared" si="12"/>
        <v>0</v>
      </c>
    </row>
    <row r="18" spans="1:57" ht="34.5" customHeight="1" x14ac:dyDescent="0.2">
      <c r="A18" s="135">
        <v>7</v>
      </c>
      <c r="B18" s="215">
        <v>0.6</v>
      </c>
      <c r="C18" s="71"/>
      <c r="D18" s="249" t="s">
        <v>52</v>
      </c>
      <c r="E18" s="67" t="s">
        <v>49</v>
      </c>
      <c r="F18" s="173"/>
      <c r="G18" s="173"/>
      <c r="H18" s="174"/>
      <c r="I18" s="174"/>
      <c r="J18" s="176"/>
      <c r="K18" s="68"/>
      <c r="L18" s="68"/>
      <c r="M18" s="100"/>
      <c r="N18" s="100"/>
      <c r="O18" s="100"/>
      <c r="P18" s="70"/>
      <c r="Q18" s="70"/>
      <c r="R18" s="50"/>
      <c r="S18" s="255"/>
      <c r="T18" s="85">
        <v>7</v>
      </c>
      <c r="U18" s="248" t="s">
        <v>52</v>
      </c>
      <c r="V18" s="83" t="s">
        <v>49</v>
      </c>
      <c r="W18" s="527"/>
      <c r="X18" s="527"/>
      <c r="Y18" s="93"/>
      <c r="Z18" s="93"/>
      <c r="AA18" s="93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>
        <f t="shared" si="11"/>
        <v>0</v>
      </c>
      <c r="BE18" s="93">
        <f t="shared" si="12"/>
        <v>0</v>
      </c>
    </row>
    <row r="19" spans="1:57" ht="34.5" customHeight="1" x14ac:dyDescent="0.2">
      <c r="A19" s="135">
        <v>8</v>
      </c>
      <c r="B19" s="215">
        <v>0.84</v>
      </c>
      <c r="C19" s="66"/>
      <c r="D19" s="249" t="s">
        <v>53</v>
      </c>
      <c r="E19" s="67" t="s">
        <v>49</v>
      </c>
      <c r="F19" s="173"/>
      <c r="G19" s="173"/>
      <c r="H19" s="174"/>
      <c r="I19" s="174"/>
      <c r="J19" s="176"/>
      <c r="K19" s="68"/>
      <c r="L19" s="68"/>
      <c r="M19" s="100"/>
      <c r="N19" s="100"/>
      <c r="O19" s="100"/>
      <c r="P19" s="70"/>
      <c r="Q19" s="70"/>
      <c r="R19" s="50"/>
      <c r="S19" s="255"/>
      <c r="T19" s="85">
        <v>8</v>
      </c>
      <c r="U19" s="248" t="s">
        <v>53</v>
      </c>
      <c r="V19" s="83" t="s">
        <v>49</v>
      </c>
      <c r="W19" s="527"/>
      <c r="X19" s="527"/>
      <c r="Y19" s="93"/>
      <c r="Z19" s="93"/>
      <c r="AA19" s="93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>
        <f t="shared" si="11"/>
        <v>0</v>
      </c>
      <c r="BE19" s="93">
        <f t="shared" si="12"/>
        <v>0</v>
      </c>
    </row>
    <row r="20" spans="1:57" ht="48" customHeight="1" x14ac:dyDescent="0.2">
      <c r="A20" s="135">
        <v>9</v>
      </c>
      <c r="B20" s="215">
        <v>1.5</v>
      </c>
      <c r="C20" s="101"/>
      <c r="D20" s="249" t="s">
        <v>54</v>
      </c>
      <c r="E20" s="67" t="s">
        <v>50</v>
      </c>
      <c r="F20" s="173"/>
      <c r="G20" s="173"/>
      <c r="H20" s="174"/>
      <c r="I20" s="174"/>
      <c r="J20" s="176"/>
      <c r="K20" s="68"/>
      <c r="L20" s="68"/>
      <c r="M20" s="100"/>
      <c r="N20" s="100"/>
      <c r="O20" s="100"/>
      <c r="P20" s="70"/>
      <c r="Q20" s="70"/>
      <c r="R20" s="50"/>
      <c r="S20" s="255"/>
      <c r="T20" s="85">
        <v>9</v>
      </c>
      <c r="U20" s="248" t="s">
        <v>54</v>
      </c>
      <c r="V20" s="83" t="s">
        <v>50</v>
      </c>
      <c r="W20" s="527"/>
      <c r="X20" s="527"/>
      <c r="Y20" s="93"/>
      <c r="Z20" s="93"/>
      <c r="AA20" s="93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>
        <f t="shared" si="11"/>
        <v>0</v>
      </c>
      <c r="BE20" s="93">
        <f t="shared" si="12"/>
        <v>0</v>
      </c>
    </row>
    <row r="21" spans="1:57" ht="48" customHeight="1" x14ac:dyDescent="0.2">
      <c r="A21" s="135">
        <v>10</v>
      </c>
      <c r="B21" s="215">
        <v>1</v>
      </c>
      <c r="C21" s="102"/>
      <c r="D21" s="249" t="s">
        <v>55</v>
      </c>
      <c r="E21" s="67" t="s">
        <v>50</v>
      </c>
      <c r="F21" s="173"/>
      <c r="G21" s="173"/>
      <c r="H21" s="174"/>
      <c r="I21" s="174"/>
      <c r="J21" s="176"/>
      <c r="K21" s="68"/>
      <c r="L21" s="68"/>
      <c r="M21" s="100"/>
      <c r="N21" s="100"/>
      <c r="O21" s="100"/>
      <c r="P21" s="70"/>
      <c r="Q21" s="70"/>
      <c r="R21" s="50"/>
      <c r="S21" s="255"/>
      <c r="T21" s="85">
        <v>10</v>
      </c>
      <c r="U21" s="248" t="s">
        <v>55</v>
      </c>
      <c r="V21" s="83" t="s">
        <v>50</v>
      </c>
      <c r="W21" s="527"/>
      <c r="X21" s="527"/>
      <c r="Y21" s="93"/>
      <c r="Z21" s="93"/>
      <c r="AA21" s="93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>
        <f t="shared" si="11"/>
        <v>0</v>
      </c>
      <c r="BE21" s="93">
        <f t="shared" si="12"/>
        <v>0</v>
      </c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173">
        <v>1</v>
      </c>
      <c r="G22" s="173">
        <v>1</v>
      </c>
      <c r="H22" s="174">
        <f>G22*100/F22</f>
        <v>100</v>
      </c>
      <c r="I22" s="174">
        <v>2</v>
      </c>
      <c r="J22" s="176">
        <f>I22*G22</f>
        <v>2</v>
      </c>
      <c r="K22" s="183">
        <f t="shared" si="1"/>
        <v>2</v>
      </c>
      <c r="L22" s="183">
        <f t="shared" si="2"/>
        <v>7960</v>
      </c>
      <c r="M22" s="183">
        <f t="shared" si="3"/>
        <v>15920</v>
      </c>
      <c r="N22" s="183"/>
      <c r="O22" s="183"/>
      <c r="P22" s="114">
        <f t="shared" si="6"/>
        <v>2</v>
      </c>
      <c r="Q22" s="114">
        <f t="shared" si="7"/>
        <v>15922</v>
      </c>
      <c r="R22" s="50"/>
      <c r="S22" s="255"/>
      <c r="T22" s="85">
        <v>11</v>
      </c>
      <c r="U22" s="1584" t="s">
        <v>56</v>
      </c>
      <c r="V22" s="83" t="s">
        <v>57</v>
      </c>
      <c r="W22" s="527">
        <f t="shared" si="0"/>
        <v>1</v>
      </c>
      <c r="X22" s="527">
        <f t="shared" si="0"/>
        <v>1</v>
      </c>
      <c r="Y22" s="93">
        <f t="shared" si="8"/>
        <v>100</v>
      </c>
      <c r="Z22" s="93">
        <f t="shared" si="0"/>
        <v>2</v>
      </c>
      <c r="AA22" s="93">
        <f t="shared" si="0"/>
        <v>2</v>
      </c>
      <c r="AB22" s="91"/>
      <c r="AC22" s="93">
        <f t="shared" si="9"/>
        <v>2</v>
      </c>
      <c r="AD22" s="94">
        <f t="shared" si="9"/>
        <v>0</v>
      </c>
      <c r="AE22" s="95">
        <f t="shared" si="10"/>
        <v>0</v>
      </c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>
        <v>1</v>
      </c>
      <c r="AU22" s="174"/>
      <c r="AV22" s="174">
        <v>1</v>
      </c>
      <c r="AW22" s="174"/>
      <c r="AX22" s="174"/>
      <c r="AY22" s="174"/>
      <c r="AZ22" s="174"/>
      <c r="BA22" s="174"/>
      <c r="BB22" s="91"/>
      <c r="BC22" s="91"/>
      <c r="BD22" s="93">
        <f t="shared" si="11"/>
        <v>2</v>
      </c>
      <c r="BE22" s="93">
        <f t="shared" si="12"/>
        <v>0</v>
      </c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173">
        <v>1</v>
      </c>
      <c r="G23" s="173">
        <v>1</v>
      </c>
      <c r="H23" s="174">
        <f>G23*100/F23</f>
        <v>100</v>
      </c>
      <c r="I23" s="174">
        <v>2</v>
      </c>
      <c r="J23" s="175">
        <f>I23*G23</f>
        <v>2</v>
      </c>
      <c r="K23" s="183">
        <f t="shared" si="1"/>
        <v>2</v>
      </c>
      <c r="L23" s="183">
        <f t="shared" si="2"/>
        <v>7960</v>
      </c>
      <c r="M23" s="183">
        <f t="shared" si="3"/>
        <v>15920</v>
      </c>
      <c r="N23" s="183"/>
      <c r="O23" s="183"/>
      <c r="P23" s="114">
        <f t="shared" si="6"/>
        <v>2</v>
      </c>
      <c r="Q23" s="114">
        <f t="shared" si="7"/>
        <v>15922</v>
      </c>
      <c r="R23" s="50"/>
      <c r="S23" s="255"/>
      <c r="T23" s="85">
        <v>12</v>
      </c>
      <c r="U23" s="1584"/>
      <c r="V23" s="83" t="s">
        <v>50</v>
      </c>
      <c r="W23" s="527">
        <f t="shared" si="0"/>
        <v>1</v>
      </c>
      <c r="X23" s="527">
        <f t="shared" si="0"/>
        <v>1</v>
      </c>
      <c r="Y23" s="93">
        <f t="shared" si="8"/>
        <v>100</v>
      </c>
      <c r="Z23" s="93">
        <f t="shared" si="0"/>
        <v>2</v>
      </c>
      <c r="AA23" s="93">
        <f t="shared" si="0"/>
        <v>2</v>
      </c>
      <c r="AB23" s="91"/>
      <c r="AC23" s="93">
        <f t="shared" si="9"/>
        <v>2</v>
      </c>
      <c r="AD23" s="94">
        <f t="shared" si="9"/>
        <v>0</v>
      </c>
      <c r="AE23" s="95">
        <f t="shared" si="10"/>
        <v>0</v>
      </c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>
        <v>1</v>
      </c>
      <c r="AU23" s="174"/>
      <c r="AV23" s="174">
        <v>1</v>
      </c>
      <c r="AW23" s="174"/>
      <c r="AX23" s="174"/>
      <c r="AY23" s="174"/>
      <c r="AZ23" s="174"/>
      <c r="BA23" s="174"/>
      <c r="BB23" s="91"/>
      <c r="BC23" s="91"/>
      <c r="BD23" s="93">
        <f t="shared" si="11"/>
        <v>2</v>
      </c>
      <c r="BE23" s="93">
        <f t="shared" si="12"/>
        <v>0</v>
      </c>
    </row>
    <row r="24" spans="1:57" ht="24" customHeight="1" x14ac:dyDescent="0.2">
      <c r="A24" s="135">
        <v>13</v>
      </c>
      <c r="B24" s="215">
        <v>1</v>
      </c>
      <c r="C24" s="72"/>
      <c r="D24" s="1420" t="s">
        <v>58</v>
      </c>
      <c r="E24" s="67" t="s">
        <v>49</v>
      </c>
      <c r="F24" s="173">
        <v>1</v>
      </c>
      <c r="G24" s="173">
        <v>1</v>
      </c>
      <c r="H24" s="174">
        <f>G24*100/F24</f>
        <v>100</v>
      </c>
      <c r="I24" s="174">
        <v>4</v>
      </c>
      <c r="J24" s="176">
        <f>I24*G24</f>
        <v>4</v>
      </c>
      <c r="K24" s="183">
        <f t="shared" si="1"/>
        <v>4</v>
      </c>
      <c r="L24" s="183">
        <f t="shared" si="2"/>
        <v>7960</v>
      </c>
      <c r="M24" s="183">
        <f t="shared" si="3"/>
        <v>31840</v>
      </c>
      <c r="N24" s="183"/>
      <c r="O24" s="183"/>
      <c r="P24" s="114">
        <f t="shared" si="6"/>
        <v>4</v>
      </c>
      <c r="Q24" s="114">
        <f t="shared" si="7"/>
        <v>31844</v>
      </c>
      <c r="R24" s="50"/>
      <c r="S24" s="255"/>
      <c r="T24" s="85">
        <v>13</v>
      </c>
      <c r="U24" s="1590" t="s">
        <v>58</v>
      </c>
      <c r="V24" s="83" t="s">
        <v>49</v>
      </c>
      <c r="W24" s="527">
        <f t="shared" si="0"/>
        <v>1</v>
      </c>
      <c r="X24" s="527">
        <f t="shared" si="0"/>
        <v>1</v>
      </c>
      <c r="Y24" s="93">
        <f t="shared" si="8"/>
        <v>100</v>
      </c>
      <c r="Z24" s="93">
        <f t="shared" si="0"/>
        <v>4</v>
      </c>
      <c r="AA24" s="93">
        <f t="shared" si="0"/>
        <v>4</v>
      </c>
      <c r="AB24" s="91"/>
      <c r="AC24" s="93">
        <f t="shared" si="9"/>
        <v>4</v>
      </c>
      <c r="AD24" s="94">
        <f t="shared" si="9"/>
        <v>0</v>
      </c>
      <c r="AE24" s="95">
        <f t="shared" si="10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>
        <v>1</v>
      </c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1"/>
        <v>4</v>
      </c>
      <c r="BE24" s="93">
        <f t="shared" si="12"/>
        <v>0</v>
      </c>
    </row>
    <row r="25" spans="1:57" ht="24" customHeight="1" x14ac:dyDescent="0.2">
      <c r="A25" s="135">
        <v>14</v>
      </c>
      <c r="B25" s="215">
        <v>2</v>
      </c>
      <c r="C25" s="66"/>
      <c r="D25" s="1420"/>
      <c r="E25" s="67" t="s">
        <v>50</v>
      </c>
      <c r="F25" s="173">
        <v>1</v>
      </c>
      <c r="G25" s="173">
        <v>1</v>
      </c>
      <c r="H25" s="174">
        <f>G25*100/F25</f>
        <v>100</v>
      </c>
      <c r="I25" s="174">
        <v>4</v>
      </c>
      <c r="J25" s="175">
        <f>I25*G25</f>
        <v>4</v>
      </c>
      <c r="K25" s="183">
        <f t="shared" si="1"/>
        <v>8</v>
      </c>
      <c r="L25" s="183">
        <f t="shared" si="2"/>
        <v>15920</v>
      </c>
      <c r="M25" s="183">
        <f t="shared" si="3"/>
        <v>63680</v>
      </c>
      <c r="N25" s="183"/>
      <c r="O25" s="183"/>
      <c r="P25" s="114">
        <f t="shared" si="6"/>
        <v>8</v>
      </c>
      <c r="Q25" s="114">
        <f t="shared" si="7"/>
        <v>63688</v>
      </c>
      <c r="R25" s="50"/>
      <c r="S25" s="255"/>
      <c r="T25" s="85">
        <v>14</v>
      </c>
      <c r="U25" s="1590"/>
      <c r="V25" s="83" t="s">
        <v>50</v>
      </c>
      <c r="W25" s="527">
        <f t="shared" si="0"/>
        <v>1</v>
      </c>
      <c r="X25" s="527">
        <f t="shared" si="0"/>
        <v>1</v>
      </c>
      <c r="Y25" s="93">
        <f t="shared" si="8"/>
        <v>100</v>
      </c>
      <c r="Z25" s="93">
        <f t="shared" si="0"/>
        <v>4</v>
      </c>
      <c r="AA25" s="93">
        <f t="shared" si="0"/>
        <v>4</v>
      </c>
      <c r="AB25" s="91"/>
      <c r="AC25" s="93">
        <f t="shared" si="9"/>
        <v>4</v>
      </c>
      <c r="AD25" s="94">
        <f t="shared" si="9"/>
        <v>0</v>
      </c>
      <c r="AE25" s="95">
        <f t="shared" si="10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>
        <v>1</v>
      </c>
      <c r="AU25" s="174"/>
      <c r="AV25" s="174">
        <v>1</v>
      </c>
      <c r="AW25" s="174"/>
      <c r="AX25" s="174">
        <v>1</v>
      </c>
      <c r="AY25" s="174"/>
      <c r="AZ25" s="174">
        <v>1</v>
      </c>
      <c r="BA25" s="174"/>
      <c r="BB25" s="91"/>
      <c r="BC25" s="91"/>
      <c r="BD25" s="93">
        <f t="shared" si="11"/>
        <v>4</v>
      </c>
      <c r="BE25" s="93">
        <f t="shared" si="12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173">
        <v>1</v>
      </c>
      <c r="G26" s="173">
        <v>1</v>
      </c>
      <c r="H26" s="174">
        <f>G26*100/F26</f>
        <v>100</v>
      </c>
      <c r="I26" s="174">
        <v>2</v>
      </c>
      <c r="J26" s="176">
        <f>I26*G26</f>
        <v>2</v>
      </c>
      <c r="K26" s="183">
        <f t="shared" si="1"/>
        <v>2</v>
      </c>
      <c r="L26" s="183">
        <f t="shared" si="2"/>
        <v>7960</v>
      </c>
      <c r="M26" s="183">
        <f t="shared" si="3"/>
        <v>15920</v>
      </c>
      <c r="N26" s="183"/>
      <c r="O26" s="183"/>
      <c r="P26" s="114">
        <f t="shared" si="6"/>
        <v>2</v>
      </c>
      <c r="Q26" s="114">
        <f t="shared" si="7"/>
        <v>15922</v>
      </c>
      <c r="R26" s="50"/>
      <c r="S26" s="255"/>
      <c r="T26" s="85">
        <v>15</v>
      </c>
      <c r="U26" s="1584" t="s">
        <v>59</v>
      </c>
      <c r="V26" s="83" t="s">
        <v>49</v>
      </c>
      <c r="W26" s="527">
        <f t="shared" si="0"/>
        <v>1</v>
      </c>
      <c r="X26" s="527">
        <f t="shared" si="0"/>
        <v>1</v>
      </c>
      <c r="Y26" s="93">
        <f t="shared" si="8"/>
        <v>100</v>
      </c>
      <c r="Z26" s="93">
        <f t="shared" si="0"/>
        <v>2</v>
      </c>
      <c r="AA26" s="93">
        <f t="shared" si="0"/>
        <v>2</v>
      </c>
      <c r="AB26" s="91"/>
      <c r="AC26" s="93">
        <f t="shared" si="9"/>
        <v>2</v>
      </c>
      <c r="AD26" s="94">
        <f t="shared" si="9"/>
        <v>0</v>
      </c>
      <c r="AE26" s="95">
        <f t="shared" si="10"/>
        <v>0</v>
      </c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>
        <v>1</v>
      </c>
      <c r="AY26" s="174"/>
      <c r="AZ26" s="174">
        <v>1</v>
      </c>
      <c r="BA26" s="174"/>
      <c r="BB26" s="91"/>
      <c r="BC26" s="91"/>
      <c r="BD26" s="93">
        <f t="shared" si="11"/>
        <v>2</v>
      </c>
      <c r="BE26" s="93">
        <f t="shared" si="12"/>
        <v>0</v>
      </c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173"/>
      <c r="G27" s="173"/>
      <c r="H27" s="174"/>
      <c r="I27" s="174"/>
      <c r="J27" s="176"/>
      <c r="K27" s="183"/>
      <c r="L27" s="183"/>
      <c r="M27" s="183"/>
      <c r="N27" s="183"/>
      <c r="O27" s="183"/>
      <c r="P27" s="114"/>
      <c r="Q27" s="114"/>
      <c r="R27" s="50"/>
      <c r="S27" s="255"/>
      <c r="T27" s="85">
        <v>16</v>
      </c>
      <c r="U27" s="1584"/>
      <c r="V27" s="83" t="s">
        <v>50</v>
      </c>
      <c r="W27" s="527"/>
      <c r="X27" s="527"/>
      <c r="Y27" s="93"/>
      <c r="Z27" s="93"/>
      <c r="AA27" s="93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>
        <f t="shared" si="11"/>
        <v>0</v>
      </c>
      <c r="BE27" s="93">
        <f t="shared" si="12"/>
        <v>0</v>
      </c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173"/>
      <c r="G28" s="173"/>
      <c r="H28" s="174"/>
      <c r="I28" s="174"/>
      <c r="J28" s="176"/>
      <c r="K28" s="183"/>
      <c r="L28" s="183"/>
      <c r="M28" s="183"/>
      <c r="N28" s="183"/>
      <c r="O28" s="183"/>
      <c r="P28" s="114"/>
      <c r="Q28" s="114"/>
      <c r="R28" s="50"/>
      <c r="S28" s="255"/>
      <c r="T28" s="85">
        <v>17</v>
      </c>
      <c r="U28" s="1584" t="s">
        <v>60</v>
      </c>
      <c r="V28" s="83" t="s">
        <v>49</v>
      </c>
      <c r="W28" s="527"/>
      <c r="X28" s="527"/>
      <c r="Y28" s="93"/>
      <c r="Z28" s="93"/>
      <c r="AA28" s="93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>
        <f t="shared" si="11"/>
        <v>0</v>
      </c>
      <c r="BE28" s="93">
        <f t="shared" si="12"/>
        <v>0</v>
      </c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173"/>
      <c r="G29" s="173"/>
      <c r="H29" s="174"/>
      <c r="I29" s="174"/>
      <c r="J29" s="176"/>
      <c r="K29" s="183"/>
      <c r="L29" s="183"/>
      <c r="M29" s="183"/>
      <c r="N29" s="183"/>
      <c r="O29" s="183"/>
      <c r="P29" s="114"/>
      <c r="Q29" s="114"/>
      <c r="R29" s="50"/>
      <c r="S29" s="255"/>
      <c r="T29" s="85">
        <v>18</v>
      </c>
      <c r="U29" s="1584"/>
      <c r="V29" s="83" t="s">
        <v>50</v>
      </c>
      <c r="W29" s="527"/>
      <c r="X29" s="527"/>
      <c r="Y29" s="93"/>
      <c r="Z29" s="93"/>
      <c r="AA29" s="93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>
        <f t="shared" si="11"/>
        <v>0</v>
      </c>
      <c r="BE29" s="93">
        <f t="shared" si="12"/>
        <v>0</v>
      </c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173">
        <v>1</v>
      </c>
      <c r="G30" s="173">
        <v>1</v>
      </c>
      <c r="H30" s="174">
        <f>G30*100/F30</f>
        <v>100</v>
      </c>
      <c r="I30" s="174">
        <v>4</v>
      </c>
      <c r="J30" s="176">
        <f>I30*G30</f>
        <v>4</v>
      </c>
      <c r="K30" s="183">
        <f t="shared" si="1"/>
        <v>4</v>
      </c>
      <c r="L30" s="183">
        <f t="shared" si="2"/>
        <v>7960</v>
      </c>
      <c r="M30" s="183">
        <f t="shared" si="3"/>
        <v>31840</v>
      </c>
      <c r="N30" s="183"/>
      <c r="O30" s="183"/>
      <c r="P30" s="114">
        <f t="shared" si="6"/>
        <v>4</v>
      </c>
      <c r="Q30" s="114">
        <f t="shared" si="7"/>
        <v>31844</v>
      </c>
      <c r="R30" s="50"/>
      <c r="S30" s="255"/>
      <c r="T30" s="85">
        <v>19</v>
      </c>
      <c r="U30" s="1584" t="s">
        <v>61</v>
      </c>
      <c r="V30" s="83" t="s">
        <v>49</v>
      </c>
      <c r="W30" s="527">
        <f t="shared" ref="W30:X31" si="13">F30</f>
        <v>1</v>
      </c>
      <c r="X30" s="527">
        <f t="shared" si="13"/>
        <v>1</v>
      </c>
      <c r="Y30" s="93">
        <f t="shared" si="8"/>
        <v>100</v>
      </c>
      <c r="Z30" s="93">
        <f t="shared" ref="Z30:AA31" si="14">I30</f>
        <v>4</v>
      </c>
      <c r="AA30" s="93">
        <f t="shared" si="14"/>
        <v>4</v>
      </c>
      <c r="AB30" s="79"/>
      <c r="AC30" s="93">
        <f t="shared" si="9"/>
        <v>4</v>
      </c>
      <c r="AD30" s="94">
        <f t="shared" si="9"/>
        <v>0</v>
      </c>
      <c r="AE30" s="95">
        <f t="shared" si="10"/>
        <v>0</v>
      </c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>
        <v>1</v>
      </c>
      <c r="AU30" s="174"/>
      <c r="AV30" s="174">
        <v>1</v>
      </c>
      <c r="AW30" s="174"/>
      <c r="AX30" s="174">
        <v>1</v>
      </c>
      <c r="AY30" s="174"/>
      <c r="AZ30" s="174">
        <v>1</v>
      </c>
      <c r="BA30" s="174"/>
      <c r="BB30" s="79"/>
      <c r="BC30" s="79"/>
      <c r="BD30" s="93">
        <f t="shared" si="11"/>
        <v>4</v>
      </c>
      <c r="BE30" s="93">
        <f t="shared" si="12"/>
        <v>0</v>
      </c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173">
        <v>1</v>
      </c>
      <c r="G31" s="173">
        <v>1</v>
      </c>
      <c r="H31" s="174">
        <f>G31*100/F31</f>
        <v>100</v>
      </c>
      <c r="I31" s="174">
        <v>4</v>
      </c>
      <c r="J31" s="175">
        <f>I31*G31</f>
        <v>4</v>
      </c>
      <c r="K31" s="183">
        <f t="shared" si="1"/>
        <v>4</v>
      </c>
      <c r="L31" s="183">
        <f t="shared" si="2"/>
        <v>7960</v>
      </c>
      <c r="M31" s="183">
        <f t="shared" si="3"/>
        <v>31840</v>
      </c>
      <c r="N31" s="183"/>
      <c r="O31" s="183"/>
      <c r="P31" s="114">
        <f t="shared" si="6"/>
        <v>4</v>
      </c>
      <c r="Q31" s="114">
        <f t="shared" si="7"/>
        <v>31844</v>
      </c>
      <c r="R31" s="50"/>
      <c r="S31" s="255"/>
      <c r="T31" s="85">
        <v>20</v>
      </c>
      <c r="U31" s="1584"/>
      <c r="V31" s="83" t="s">
        <v>50</v>
      </c>
      <c r="W31" s="527">
        <f t="shared" si="13"/>
        <v>1</v>
      </c>
      <c r="X31" s="527">
        <f t="shared" si="13"/>
        <v>1</v>
      </c>
      <c r="Y31" s="93">
        <f t="shared" si="8"/>
        <v>100</v>
      </c>
      <c r="Z31" s="93">
        <f t="shared" si="14"/>
        <v>4</v>
      </c>
      <c r="AA31" s="93">
        <f t="shared" si="14"/>
        <v>4</v>
      </c>
      <c r="AB31" s="79"/>
      <c r="AC31" s="93">
        <f t="shared" si="9"/>
        <v>4</v>
      </c>
      <c r="AD31" s="94">
        <f t="shared" si="9"/>
        <v>0</v>
      </c>
      <c r="AE31" s="95">
        <f t="shared" si="10"/>
        <v>0</v>
      </c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>
        <v>1</v>
      </c>
      <c r="AU31" s="174"/>
      <c r="AV31" s="174">
        <v>1</v>
      </c>
      <c r="AW31" s="174"/>
      <c r="AX31" s="174">
        <v>1</v>
      </c>
      <c r="AY31" s="174"/>
      <c r="AZ31" s="174">
        <v>1</v>
      </c>
      <c r="BA31" s="174"/>
      <c r="BB31" s="79"/>
      <c r="BC31" s="79"/>
      <c r="BD31" s="93">
        <f t="shared" si="11"/>
        <v>4</v>
      </c>
      <c r="BE31" s="93">
        <f t="shared" si="12"/>
        <v>0</v>
      </c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55"/>
      <c r="T32" s="85">
        <v>21</v>
      </c>
      <c r="U32" s="1584" t="s">
        <v>62</v>
      </c>
      <c r="V32" s="83" t="s">
        <v>49</v>
      </c>
      <c r="W32" s="527"/>
      <c r="X32" s="527"/>
      <c r="Y32" s="93"/>
      <c r="Z32" s="93"/>
      <c r="AA32" s="93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>
        <f t="shared" si="11"/>
        <v>0</v>
      </c>
      <c r="BE32" s="93">
        <f t="shared" si="12"/>
        <v>0</v>
      </c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55"/>
      <c r="T33" s="85">
        <v>22</v>
      </c>
      <c r="U33" s="1585"/>
      <c r="V33" s="83" t="s">
        <v>50</v>
      </c>
      <c r="W33" s="527"/>
      <c r="X33" s="527"/>
      <c r="Y33" s="93"/>
      <c r="Z33" s="93"/>
      <c r="AA33" s="93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>
        <f t="shared" si="11"/>
        <v>0</v>
      </c>
      <c r="BE33" s="93">
        <f t="shared" si="12"/>
        <v>0</v>
      </c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30</v>
      </c>
      <c r="G35" s="173">
        <v>30</v>
      </c>
      <c r="H35" s="174">
        <f>G35*100/F35</f>
        <v>100</v>
      </c>
      <c r="I35" s="174">
        <v>1</v>
      </c>
      <c r="J35" s="176">
        <f>I35*G35</f>
        <v>30</v>
      </c>
      <c r="K35" s="183">
        <f t="shared" ref="K35:K65" si="15">J35*B35</f>
        <v>19.8</v>
      </c>
      <c r="L35" s="183">
        <f t="shared" si="2"/>
        <v>5253.6</v>
      </c>
      <c r="M35" s="183">
        <f t="shared" ref="M35:M65" si="16">L35*J35</f>
        <v>157608</v>
      </c>
      <c r="N35" s="183"/>
      <c r="O35" s="183"/>
      <c r="P35" s="114">
        <f t="shared" ref="P35:P65" si="17">K35+N35</f>
        <v>19.8</v>
      </c>
      <c r="Q35" s="114">
        <f t="shared" ref="Q35:Q65" si="18">M35+P35</f>
        <v>157627.79999999999</v>
      </c>
      <c r="R35" s="61"/>
      <c r="S35" s="62"/>
      <c r="T35" s="85">
        <v>24</v>
      </c>
      <c r="U35" s="1588" t="s">
        <v>64</v>
      </c>
      <c r="V35" s="84"/>
      <c r="W35" s="527">
        <f t="shared" ref="W35:X65" si="19">F35</f>
        <v>30</v>
      </c>
      <c r="X35" s="527">
        <f t="shared" si="19"/>
        <v>30</v>
      </c>
      <c r="Y35" s="93">
        <f t="shared" ref="Y35:Y65" si="20">X35*100/W35</f>
        <v>100</v>
      </c>
      <c r="Z35" s="93">
        <f t="shared" ref="Z35:AA65" si="21">I35</f>
        <v>1</v>
      </c>
      <c r="AA35" s="93">
        <f t="shared" si="21"/>
        <v>30</v>
      </c>
      <c r="AB35" s="81"/>
      <c r="AC35" s="93">
        <f t="shared" ref="AC35:AD65" si="22">AF35+AH35+AJ35+AL35+AN35+AP35+AR35+AT35+AV35+AX35+AZ35+BB35</f>
        <v>30</v>
      </c>
      <c r="AD35" s="94">
        <f t="shared" si="22"/>
        <v>0</v>
      </c>
      <c r="AE35" s="95">
        <f t="shared" ref="AE35:AE65" si="23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30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67" si="24">AF35+AH35+AJ35+AL35+AN35+AP35+AR35+AT35+AV35+AX35+AZ35</f>
        <v>30</v>
      </c>
      <c r="BE35" s="93">
        <f t="shared" ref="BE35:BE67" si="25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30</v>
      </c>
      <c r="G36" s="173">
        <v>30</v>
      </c>
      <c r="H36" s="174">
        <f>G36*100/F36</f>
        <v>100</v>
      </c>
      <c r="I36" s="174">
        <v>1</v>
      </c>
      <c r="J36" s="176">
        <f>I36*G36</f>
        <v>30</v>
      </c>
      <c r="K36" s="183">
        <f t="shared" si="15"/>
        <v>19.8</v>
      </c>
      <c r="L36" s="183">
        <f t="shared" si="2"/>
        <v>5253.6</v>
      </c>
      <c r="M36" s="183">
        <f t="shared" si="16"/>
        <v>157608</v>
      </c>
      <c r="N36" s="183"/>
      <c r="O36" s="183"/>
      <c r="P36" s="114">
        <f t="shared" si="17"/>
        <v>19.8</v>
      </c>
      <c r="Q36" s="114">
        <f t="shared" si="18"/>
        <v>157627.79999999999</v>
      </c>
      <c r="R36" s="61"/>
      <c r="S36" s="62"/>
      <c r="T36" s="85">
        <v>25</v>
      </c>
      <c r="U36" s="1589"/>
      <c r="V36" s="84"/>
      <c r="W36" s="527">
        <f t="shared" si="19"/>
        <v>30</v>
      </c>
      <c r="X36" s="527">
        <f t="shared" si="19"/>
        <v>30</v>
      </c>
      <c r="Y36" s="93">
        <f t="shared" si="20"/>
        <v>100</v>
      </c>
      <c r="Z36" s="93">
        <f t="shared" si="21"/>
        <v>1</v>
      </c>
      <c r="AA36" s="93">
        <f t="shared" si="21"/>
        <v>30</v>
      </c>
      <c r="AB36" s="81"/>
      <c r="AC36" s="93">
        <f t="shared" si="22"/>
        <v>30</v>
      </c>
      <c r="AD36" s="94">
        <f t="shared" si="22"/>
        <v>0</v>
      </c>
      <c r="AE36" s="95">
        <f t="shared" si="23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30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24"/>
        <v>30</v>
      </c>
      <c r="BE36" s="93">
        <f t="shared" si="25"/>
        <v>0</v>
      </c>
    </row>
    <row r="37" spans="1:57" ht="21" customHeight="1" x14ac:dyDescent="0.2">
      <c r="A37" s="135">
        <v>26</v>
      </c>
      <c r="B37" s="215">
        <v>0.3</v>
      </c>
      <c r="C37" s="69"/>
      <c r="D37" s="249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55"/>
      <c r="T37" s="85">
        <v>26</v>
      </c>
      <c r="U37" s="250" t="s">
        <v>65</v>
      </c>
      <c r="V37" s="83" t="s">
        <v>66</v>
      </c>
      <c r="W37" s="527"/>
      <c r="X37" s="527"/>
      <c r="Y37" s="93"/>
      <c r="Z37" s="93"/>
      <c r="AA37" s="93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>
        <f t="shared" si="24"/>
        <v>0</v>
      </c>
      <c r="BE37" s="93">
        <f t="shared" si="25"/>
        <v>0</v>
      </c>
    </row>
    <row r="38" spans="1:57" ht="21" customHeight="1" x14ac:dyDescent="0.2">
      <c r="A38" s="135">
        <v>27</v>
      </c>
      <c r="B38" s="215">
        <v>0.25</v>
      </c>
      <c r="C38" s="69"/>
      <c r="D38" s="249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55"/>
      <c r="T38" s="85">
        <v>27</v>
      </c>
      <c r="U38" s="250" t="s">
        <v>67</v>
      </c>
      <c r="V38" s="83" t="s">
        <v>66</v>
      </c>
      <c r="W38" s="527"/>
      <c r="X38" s="527"/>
      <c r="Y38" s="93"/>
      <c r="Z38" s="93"/>
      <c r="AA38" s="93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>
        <f t="shared" si="24"/>
        <v>0</v>
      </c>
      <c r="BE38" s="93">
        <f t="shared" si="25"/>
        <v>0</v>
      </c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55"/>
      <c r="T39" s="85">
        <v>28</v>
      </c>
      <c r="U39" s="1584" t="s">
        <v>68</v>
      </c>
      <c r="V39" s="83" t="s">
        <v>49</v>
      </c>
      <c r="W39" s="527"/>
      <c r="X39" s="527"/>
      <c r="Y39" s="93"/>
      <c r="Z39" s="93"/>
      <c r="AA39" s="93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>
        <f t="shared" si="24"/>
        <v>0</v>
      </c>
      <c r="BE39" s="93">
        <f t="shared" si="25"/>
        <v>0</v>
      </c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55"/>
      <c r="T40" s="85">
        <v>29</v>
      </c>
      <c r="U40" s="1584"/>
      <c r="V40" s="83" t="s">
        <v>50</v>
      </c>
      <c r="W40" s="527"/>
      <c r="X40" s="527"/>
      <c r="Y40" s="93"/>
      <c r="Z40" s="93"/>
      <c r="AA40" s="93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>
        <f t="shared" si="24"/>
        <v>0</v>
      </c>
      <c r="BE40" s="93">
        <f t="shared" si="25"/>
        <v>0</v>
      </c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55"/>
      <c r="T41" s="85">
        <v>30</v>
      </c>
      <c r="U41" s="1584" t="s">
        <v>69</v>
      </c>
      <c r="V41" s="83" t="s">
        <v>49</v>
      </c>
      <c r="W41" s="527"/>
      <c r="X41" s="527"/>
      <c r="Y41" s="93"/>
      <c r="Z41" s="93"/>
      <c r="AA41" s="93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>
        <f t="shared" si="24"/>
        <v>0</v>
      </c>
      <c r="BE41" s="93">
        <f t="shared" si="25"/>
        <v>0</v>
      </c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55"/>
      <c r="T42" s="85">
        <v>31</v>
      </c>
      <c r="U42" s="1584"/>
      <c r="V42" s="83" t="s">
        <v>50</v>
      </c>
      <c r="W42" s="527"/>
      <c r="X42" s="527"/>
      <c r="Y42" s="93"/>
      <c r="Z42" s="93"/>
      <c r="AA42" s="93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>
        <f t="shared" si="24"/>
        <v>0</v>
      </c>
      <c r="BE42" s="93">
        <f t="shared" si="25"/>
        <v>0</v>
      </c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55"/>
      <c r="T43" s="85">
        <v>32</v>
      </c>
      <c r="U43" s="1585" t="s">
        <v>70</v>
      </c>
      <c r="V43" s="83" t="s">
        <v>49</v>
      </c>
      <c r="W43" s="527"/>
      <c r="X43" s="527"/>
      <c r="Y43" s="93"/>
      <c r="Z43" s="93"/>
      <c r="AA43" s="93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>
        <f t="shared" si="24"/>
        <v>0</v>
      </c>
      <c r="BE43" s="93">
        <f t="shared" si="25"/>
        <v>0</v>
      </c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55"/>
      <c r="T44" s="85">
        <v>33</v>
      </c>
      <c r="U44" s="1585"/>
      <c r="V44" s="83" t="s">
        <v>50</v>
      </c>
      <c r="W44" s="527"/>
      <c r="X44" s="527"/>
      <c r="Y44" s="93"/>
      <c r="Z44" s="93"/>
      <c r="AA44" s="93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>
        <f t="shared" si="24"/>
        <v>0</v>
      </c>
      <c r="BE44" s="93">
        <f t="shared" si="25"/>
        <v>0</v>
      </c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10</v>
      </c>
      <c r="G45" s="173">
        <v>10</v>
      </c>
      <c r="H45" s="174">
        <f>G45*100/F45</f>
        <v>100</v>
      </c>
      <c r="I45" s="174">
        <v>4</v>
      </c>
      <c r="J45" s="176">
        <f>I45*G45</f>
        <v>40</v>
      </c>
      <c r="K45" s="183">
        <f t="shared" si="15"/>
        <v>13.200000000000001</v>
      </c>
      <c r="L45" s="183">
        <f t="shared" si="2"/>
        <v>2626.8</v>
      </c>
      <c r="M45" s="183">
        <f t="shared" si="16"/>
        <v>105072</v>
      </c>
      <c r="N45" s="183"/>
      <c r="O45" s="183"/>
      <c r="P45" s="114">
        <f t="shared" si="17"/>
        <v>13.200000000000001</v>
      </c>
      <c r="Q45" s="114">
        <f t="shared" si="18"/>
        <v>105085.2</v>
      </c>
      <c r="R45" s="50"/>
      <c r="S45" s="255"/>
      <c r="T45" s="85">
        <v>34</v>
      </c>
      <c r="U45" s="1585" t="s">
        <v>71</v>
      </c>
      <c r="V45" s="83" t="s">
        <v>49</v>
      </c>
      <c r="W45" s="527">
        <f t="shared" si="19"/>
        <v>10</v>
      </c>
      <c r="X45" s="527">
        <f t="shared" si="19"/>
        <v>10</v>
      </c>
      <c r="Y45" s="93">
        <f t="shared" si="20"/>
        <v>100</v>
      </c>
      <c r="Z45" s="93">
        <f t="shared" si="21"/>
        <v>4</v>
      </c>
      <c r="AA45" s="93">
        <f t="shared" si="21"/>
        <v>40</v>
      </c>
      <c r="AB45" s="91"/>
      <c r="AC45" s="93">
        <f t="shared" si="22"/>
        <v>40</v>
      </c>
      <c r="AD45" s="94">
        <f t="shared" si="22"/>
        <v>0</v>
      </c>
      <c r="AE45" s="95">
        <f t="shared" si="23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10</v>
      </c>
      <c r="AU45" s="174"/>
      <c r="AV45" s="174">
        <v>10</v>
      </c>
      <c r="AW45" s="174"/>
      <c r="AX45" s="174">
        <v>10</v>
      </c>
      <c r="AY45" s="174"/>
      <c r="AZ45" s="174">
        <v>10</v>
      </c>
      <c r="BA45" s="174"/>
      <c r="BB45" s="92"/>
      <c r="BC45" s="91"/>
      <c r="BD45" s="93">
        <f t="shared" si="24"/>
        <v>40</v>
      </c>
      <c r="BE45" s="93">
        <f t="shared" si="25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55"/>
      <c r="T46" s="85">
        <v>35</v>
      </c>
      <c r="U46" s="1585"/>
      <c r="V46" s="83" t="s">
        <v>50</v>
      </c>
      <c r="W46" s="527"/>
      <c r="X46" s="527"/>
      <c r="Y46" s="93"/>
      <c r="Z46" s="93"/>
      <c r="AA46" s="93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>
        <f t="shared" si="24"/>
        <v>0</v>
      </c>
      <c r="BE46" s="93">
        <f t="shared" si="25"/>
        <v>0</v>
      </c>
    </row>
    <row r="47" spans="1:57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73">
        <v>6</v>
      </c>
      <c r="G47" s="173">
        <v>6</v>
      </c>
      <c r="H47" s="174">
        <f>G47*100/F47</f>
        <v>100</v>
      </c>
      <c r="I47" s="174">
        <v>8</v>
      </c>
      <c r="J47" s="175">
        <f>I47*G47</f>
        <v>48</v>
      </c>
      <c r="K47" s="183">
        <f t="shared" si="15"/>
        <v>192</v>
      </c>
      <c r="L47" s="183">
        <f t="shared" si="2"/>
        <v>31840</v>
      </c>
      <c r="M47" s="183">
        <f t="shared" si="16"/>
        <v>1528320</v>
      </c>
      <c r="N47" s="183"/>
      <c r="O47" s="183"/>
      <c r="P47" s="114">
        <f t="shared" si="17"/>
        <v>192</v>
      </c>
      <c r="Q47" s="114">
        <f t="shared" si="18"/>
        <v>1528512</v>
      </c>
      <c r="R47" s="50"/>
      <c r="S47" s="255"/>
      <c r="T47" s="85">
        <v>36</v>
      </c>
      <c r="U47" s="1585" t="s">
        <v>72</v>
      </c>
      <c r="V47" s="83" t="s">
        <v>49</v>
      </c>
      <c r="W47" s="527">
        <f t="shared" si="19"/>
        <v>6</v>
      </c>
      <c r="X47" s="527">
        <f t="shared" si="19"/>
        <v>6</v>
      </c>
      <c r="Y47" s="93">
        <f t="shared" si="20"/>
        <v>100</v>
      </c>
      <c r="Z47" s="93">
        <f t="shared" si="21"/>
        <v>8</v>
      </c>
      <c r="AA47" s="93">
        <f t="shared" si="21"/>
        <v>48</v>
      </c>
      <c r="AB47" s="91"/>
      <c r="AC47" s="93">
        <f t="shared" si="22"/>
        <v>48</v>
      </c>
      <c r="AD47" s="94">
        <f t="shared" si="22"/>
        <v>0</v>
      </c>
      <c r="AE47" s="95">
        <f t="shared" si="23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12</v>
      </c>
      <c r="AU47" s="174"/>
      <c r="AV47" s="174">
        <v>12</v>
      </c>
      <c r="AW47" s="174"/>
      <c r="AX47" s="174">
        <v>12</v>
      </c>
      <c r="AY47" s="174"/>
      <c r="AZ47" s="174">
        <v>12</v>
      </c>
      <c r="BA47" s="174"/>
      <c r="BB47" s="92"/>
      <c r="BC47" s="91"/>
      <c r="BD47" s="93">
        <f t="shared" si="24"/>
        <v>48</v>
      </c>
      <c r="BE47" s="93">
        <f t="shared" si="25"/>
        <v>0</v>
      </c>
    </row>
    <row r="48" spans="1:57" ht="11.25" customHeight="1" x14ac:dyDescent="0.2">
      <c r="A48" s="135">
        <v>37</v>
      </c>
      <c r="B48" s="215">
        <v>4</v>
      </c>
      <c r="C48" s="69"/>
      <c r="D48" s="1421"/>
      <c r="E48" s="67" t="s">
        <v>50</v>
      </c>
      <c r="F48" s="173">
        <v>4</v>
      </c>
      <c r="G48" s="173">
        <v>4</v>
      </c>
      <c r="H48" s="174">
        <f>G48*100/F48</f>
        <v>100</v>
      </c>
      <c r="I48" s="174">
        <v>1</v>
      </c>
      <c r="J48" s="175">
        <f>I48*G48</f>
        <v>4</v>
      </c>
      <c r="K48" s="183">
        <f t="shared" si="15"/>
        <v>16</v>
      </c>
      <c r="L48" s="183">
        <f t="shared" si="2"/>
        <v>31840</v>
      </c>
      <c r="M48" s="183">
        <f t="shared" si="16"/>
        <v>127360</v>
      </c>
      <c r="N48" s="183"/>
      <c r="O48" s="183"/>
      <c r="P48" s="114">
        <f t="shared" si="17"/>
        <v>16</v>
      </c>
      <c r="Q48" s="114">
        <f t="shared" si="18"/>
        <v>127376</v>
      </c>
      <c r="R48" s="50"/>
      <c r="S48" s="255"/>
      <c r="T48" s="85">
        <v>37</v>
      </c>
      <c r="U48" s="1585"/>
      <c r="V48" s="83" t="s">
        <v>50</v>
      </c>
      <c r="W48" s="527">
        <f t="shared" si="19"/>
        <v>4</v>
      </c>
      <c r="X48" s="527">
        <f t="shared" si="19"/>
        <v>4</v>
      </c>
      <c r="Y48" s="93">
        <f t="shared" si="20"/>
        <v>100</v>
      </c>
      <c r="Z48" s="93">
        <f t="shared" si="21"/>
        <v>1</v>
      </c>
      <c r="AA48" s="93">
        <f t="shared" si="21"/>
        <v>4</v>
      </c>
      <c r="AB48" s="91"/>
      <c r="AC48" s="93">
        <f t="shared" si="22"/>
        <v>4</v>
      </c>
      <c r="AD48" s="94">
        <f t="shared" si="22"/>
        <v>0</v>
      </c>
      <c r="AE48" s="95">
        <f t="shared" si="23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1</v>
      </c>
      <c r="AU48" s="174"/>
      <c r="AV48" s="174">
        <v>1</v>
      </c>
      <c r="AW48" s="174"/>
      <c r="AX48" s="174">
        <v>1</v>
      </c>
      <c r="AY48" s="174"/>
      <c r="AZ48" s="174">
        <v>1</v>
      </c>
      <c r="BA48" s="174"/>
      <c r="BB48" s="91"/>
      <c r="BC48" s="91"/>
      <c r="BD48" s="93">
        <f t="shared" si="24"/>
        <v>4</v>
      </c>
      <c r="BE48" s="93">
        <f t="shared" si="25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55"/>
      <c r="T49" s="85">
        <v>38</v>
      </c>
      <c r="U49" s="1585" t="s">
        <v>73</v>
      </c>
      <c r="V49" s="83" t="s">
        <v>49</v>
      </c>
      <c r="W49" s="527"/>
      <c r="X49" s="527"/>
      <c r="Y49" s="93"/>
      <c r="Z49" s="93"/>
      <c r="AA49" s="93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>
        <f t="shared" si="24"/>
        <v>0</v>
      </c>
      <c r="BE49" s="93">
        <f t="shared" si="25"/>
        <v>0</v>
      </c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55"/>
      <c r="T50" s="85">
        <v>39</v>
      </c>
      <c r="U50" s="1585"/>
      <c r="V50" s="83" t="s">
        <v>50</v>
      </c>
      <c r="W50" s="527"/>
      <c r="X50" s="527"/>
      <c r="Y50" s="93"/>
      <c r="Z50" s="93"/>
      <c r="AA50" s="93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>
        <f t="shared" si="24"/>
        <v>0</v>
      </c>
      <c r="BE50" s="93">
        <f t="shared" si="25"/>
        <v>0</v>
      </c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55"/>
      <c r="T51" s="85">
        <v>40</v>
      </c>
      <c r="U51" s="1584" t="s">
        <v>74</v>
      </c>
      <c r="V51" s="83" t="s">
        <v>49</v>
      </c>
      <c r="W51" s="527"/>
      <c r="X51" s="527"/>
      <c r="Y51" s="93"/>
      <c r="Z51" s="93"/>
      <c r="AA51" s="93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>
        <f t="shared" si="24"/>
        <v>0</v>
      </c>
      <c r="BE51" s="93">
        <f t="shared" si="25"/>
        <v>0</v>
      </c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55"/>
      <c r="T52" s="85">
        <v>41</v>
      </c>
      <c r="U52" s="1584"/>
      <c r="V52" s="83" t="s">
        <v>50</v>
      </c>
      <c r="W52" s="527"/>
      <c r="X52" s="527"/>
      <c r="Y52" s="93"/>
      <c r="Z52" s="93"/>
      <c r="AA52" s="93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>
        <f t="shared" si="24"/>
        <v>0</v>
      </c>
      <c r="BE52" s="93">
        <f t="shared" si="25"/>
        <v>0</v>
      </c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55"/>
      <c r="T53" s="85">
        <v>42</v>
      </c>
      <c r="U53" s="1585" t="s">
        <v>75</v>
      </c>
      <c r="V53" s="83" t="s">
        <v>49</v>
      </c>
      <c r="W53" s="527"/>
      <c r="X53" s="527"/>
      <c r="Y53" s="93"/>
      <c r="Z53" s="93"/>
      <c r="AA53" s="93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>
        <f t="shared" si="24"/>
        <v>0</v>
      </c>
      <c r="BE53" s="93">
        <f t="shared" si="25"/>
        <v>0</v>
      </c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55"/>
      <c r="T54" s="85">
        <v>43</v>
      </c>
      <c r="U54" s="1585"/>
      <c r="V54" s="83" t="s">
        <v>50</v>
      </c>
      <c r="W54" s="527"/>
      <c r="X54" s="527"/>
      <c r="Y54" s="93"/>
      <c r="Z54" s="93"/>
      <c r="AA54" s="93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>
        <f t="shared" si="24"/>
        <v>0</v>
      </c>
      <c r="BE54" s="93">
        <f t="shared" si="25"/>
        <v>0</v>
      </c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55"/>
      <c r="T55" s="85">
        <v>44</v>
      </c>
      <c r="U55" s="1583" t="s">
        <v>76</v>
      </c>
      <c r="V55" s="83" t="s">
        <v>49</v>
      </c>
      <c r="W55" s="527"/>
      <c r="X55" s="527"/>
      <c r="Y55" s="93"/>
      <c r="Z55" s="93"/>
      <c r="AA55" s="93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>
        <f t="shared" si="24"/>
        <v>0</v>
      </c>
      <c r="BE55" s="93">
        <f t="shared" si="25"/>
        <v>0</v>
      </c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55"/>
      <c r="T56" s="85">
        <v>45</v>
      </c>
      <c r="U56" s="1583"/>
      <c r="V56" s="83" t="s">
        <v>50</v>
      </c>
      <c r="W56" s="527"/>
      <c r="X56" s="527"/>
      <c r="Y56" s="93"/>
      <c r="Z56" s="93"/>
      <c r="AA56" s="93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>
        <f t="shared" si="24"/>
        <v>0</v>
      </c>
      <c r="BE56" s="93">
        <f t="shared" si="25"/>
        <v>0</v>
      </c>
    </row>
    <row r="57" spans="1:57" ht="13.5" customHeight="1" x14ac:dyDescent="0.2">
      <c r="A57" s="135">
        <v>46</v>
      </c>
      <c r="B57" s="215">
        <v>1</v>
      </c>
      <c r="C57" s="66"/>
      <c r="D57" s="249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55"/>
      <c r="T57" s="85">
        <v>46</v>
      </c>
      <c r="U57" s="250" t="s">
        <v>77</v>
      </c>
      <c r="V57" s="83" t="s">
        <v>78</v>
      </c>
      <c r="W57" s="527"/>
      <c r="X57" s="527"/>
      <c r="Y57" s="93"/>
      <c r="Z57" s="93"/>
      <c r="AA57" s="93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>
        <f t="shared" si="24"/>
        <v>0</v>
      </c>
      <c r="BE57" s="93">
        <f t="shared" si="25"/>
        <v>0</v>
      </c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55"/>
      <c r="T58" s="85">
        <v>47</v>
      </c>
      <c r="U58" s="1585" t="s">
        <v>79</v>
      </c>
      <c r="V58" s="83" t="s">
        <v>49</v>
      </c>
      <c r="W58" s="527"/>
      <c r="X58" s="527"/>
      <c r="Y58" s="93"/>
      <c r="Z58" s="93"/>
      <c r="AA58" s="93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>
        <f t="shared" si="24"/>
        <v>0</v>
      </c>
      <c r="BE58" s="93">
        <f t="shared" si="25"/>
        <v>0</v>
      </c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55"/>
      <c r="T59" s="85">
        <v>48</v>
      </c>
      <c r="U59" s="1585"/>
      <c r="V59" s="83" t="s">
        <v>50</v>
      </c>
      <c r="W59" s="527"/>
      <c r="X59" s="527"/>
      <c r="Y59" s="93"/>
      <c r="Z59" s="93"/>
      <c r="AA59" s="93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>
        <f t="shared" si="24"/>
        <v>0</v>
      </c>
      <c r="BE59" s="93">
        <f t="shared" si="25"/>
        <v>0</v>
      </c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55"/>
      <c r="T60" s="85">
        <v>49</v>
      </c>
      <c r="U60" s="1583" t="s">
        <v>80</v>
      </c>
      <c r="V60" s="83" t="s">
        <v>49</v>
      </c>
      <c r="W60" s="527"/>
      <c r="X60" s="527"/>
      <c r="Y60" s="93"/>
      <c r="Z60" s="93"/>
      <c r="AA60" s="93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>
        <f t="shared" si="24"/>
        <v>0</v>
      </c>
      <c r="BE60" s="93">
        <f t="shared" si="25"/>
        <v>0</v>
      </c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55"/>
      <c r="T61" s="85">
        <v>50</v>
      </c>
      <c r="U61" s="1583"/>
      <c r="V61" s="83" t="s">
        <v>50</v>
      </c>
      <c r="W61" s="527"/>
      <c r="X61" s="527"/>
      <c r="Y61" s="93"/>
      <c r="Z61" s="93"/>
      <c r="AA61" s="93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>
        <f t="shared" si="24"/>
        <v>0</v>
      </c>
      <c r="BE61" s="93">
        <f t="shared" si="25"/>
        <v>0</v>
      </c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55"/>
      <c r="T62" s="85">
        <v>51</v>
      </c>
      <c r="U62" s="1583" t="s">
        <v>81</v>
      </c>
      <c r="V62" s="83" t="s">
        <v>49</v>
      </c>
      <c r="W62" s="527"/>
      <c r="X62" s="527"/>
      <c r="Y62" s="93"/>
      <c r="Z62" s="93"/>
      <c r="AA62" s="93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>
        <f t="shared" si="24"/>
        <v>0</v>
      </c>
      <c r="BE62" s="93">
        <f t="shared" si="25"/>
        <v>0</v>
      </c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55"/>
      <c r="T63" s="85">
        <v>52</v>
      </c>
      <c r="U63" s="1583"/>
      <c r="V63" s="83" t="s">
        <v>50</v>
      </c>
      <c r="W63" s="527"/>
      <c r="X63" s="527"/>
      <c r="Y63" s="93"/>
      <c r="Z63" s="93"/>
      <c r="AA63" s="93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>
        <f t="shared" si="24"/>
        <v>0</v>
      </c>
      <c r="BE63" s="93">
        <f t="shared" si="25"/>
        <v>0</v>
      </c>
    </row>
    <row r="64" spans="1:57" ht="18" customHeight="1" x14ac:dyDescent="0.2">
      <c r="A64" s="135">
        <v>53</v>
      </c>
      <c r="B64" s="215">
        <v>0.33</v>
      </c>
      <c r="C64" s="69"/>
      <c r="D64" s="1420" t="s">
        <v>82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55"/>
      <c r="T64" s="85">
        <v>53</v>
      </c>
      <c r="U64" s="1584" t="s">
        <v>82</v>
      </c>
      <c r="V64" s="83" t="s">
        <v>49</v>
      </c>
      <c r="W64" s="527"/>
      <c r="X64" s="527"/>
      <c r="Y64" s="93"/>
      <c r="Z64" s="93"/>
      <c r="AA64" s="93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>
        <f t="shared" si="24"/>
        <v>0</v>
      </c>
      <c r="BE64" s="93">
        <f t="shared" si="25"/>
        <v>0</v>
      </c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>
        <v>20</v>
      </c>
      <c r="G65" s="173">
        <v>20</v>
      </c>
      <c r="H65" s="174">
        <f>G65*100/F65</f>
        <v>100</v>
      </c>
      <c r="I65" s="174">
        <v>1</v>
      </c>
      <c r="J65" s="176">
        <v>20</v>
      </c>
      <c r="K65" s="183">
        <f t="shared" si="15"/>
        <v>6.6000000000000005</v>
      </c>
      <c r="L65" s="183">
        <f t="shared" si="2"/>
        <v>2626.8</v>
      </c>
      <c r="M65" s="183">
        <f t="shared" si="16"/>
        <v>52536</v>
      </c>
      <c r="N65" s="183"/>
      <c r="O65" s="183"/>
      <c r="P65" s="114">
        <f t="shared" si="17"/>
        <v>6.6000000000000005</v>
      </c>
      <c r="Q65" s="114">
        <f t="shared" si="18"/>
        <v>52542.6</v>
      </c>
      <c r="R65" s="50"/>
      <c r="S65" s="255"/>
      <c r="T65" s="85">
        <v>54</v>
      </c>
      <c r="U65" s="1584"/>
      <c r="V65" s="83" t="s">
        <v>50</v>
      </c>
      <c r="W65" s="527">
        <f t="shared" si="19"/>
        <v>20</v>
      </c>
      <c r="X65" s="527">
        <f t="shared" si="19"/>
        <v>20</v>
      </c>
      <c r="Y65" s="93">
        <f t="shared" si="20"/>
        <v>100</v>
      </c>
      <c r="Z65" s="93">
        <f t="shared" si="21"/>
        <v>1</v>
      </c>
      <c r="AA65" s="93">
        <f t="shared" si="21"/>
        <v>20</v>
      </c>
      <c r="AB65" s="91"/>
      <c r="AC65" s="93">
        <f t="shared" si="22"/>
        <v>20</v>
      </c>
      <c r="AD65" s="94">
        <f t="shared" si="22"/>
        <v>0</v>
      </c>
      <c r="AE65" s="95">
        <f t="shared" si="23"/>
        <v>0</v>
      </c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>
        <v>20</v>
      </c>
      <c r="AU65" s="174"/>
      <c r="AV65" s="174"/>
      <c r="AW65" s="174"/>
      <c r="AX65" s="174"/>
      <c r="AY65" s="174"/>
      <c r="AZ65" s="174"/>
      <c r="BA65" s="174"/>
      <c r="BB65" s="91"/>
      <c r="BC65" s="91"/>
      <c r="BD65" s="93">
        <f t="shared" si="24"/>
        <v>20</v>
      </c>
      <c r="BE65" s="93">
        <f t="shared" si="25"/>
        <v>0</v>
      </c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55"/>
      <c r="T66" s="85">
        <v>55</v>
      </c>
      <c r="U66" s="1584" t="s">
        <v>83</v>
      </c>
      <c r="V66" s="83" t="s">
        <v>49</v>
      </c>
      <c r="W66" s="527"/>
      <c r="X66" s="527"/>
      <c r="Y66" s="93"/>
      <c r="Z66" s="93"/>
      <c r="AA66" s="93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>
        <f t="shared" si="24"/>
        <v>0</v>
      </c>
      <c r="BE66" s="93">
        <f t="shared" si="25"/>
        <v>0</v>
      </c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55"/>
      <c r="T67" s="85">
        <v>56</v>
      </c>
      <c r="U67" s="1584"/>
      <c r="V67" s="83" t="s">
        <v>50</v>
      </c>
      <c r="W67" s="527"/>
      <c r="X67" s="527"/>
      <c r="Y67" s="93"/>
      <c r="Z67" s="93"/>
      <c r="AA67" s="93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>
        <f t="shared" si="24"/>
        <v>0</v>
      </c>
      <c r="BE67" s="93">
        <f t="shared" si="25"/>
        <v>0</v>
      </c>
    </row>
    <row r="68" spans="1:57" s="58" customFormat="1" ht="24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55"/>
      <c r="T69" s="85">
        <v>58</v>
      </c>
      <c r="U69" s="1585" t="s">
        <v>85</v>
      </c>
      <c r="V69" s="83" t="s">
        <v>49</v>
      </c>
      <c r="W69" s="527"/>
      <c r="X69" s="527"/>
      <c r="Y69" s="93"/>
      <c r="Z69" s="93"/>
      <c r="AA69" s="93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>
        <f t="shared" ref="BD69:BD74" si="26">AF69+AH69+AJ69+AL69+AN69+AP69+AR69+AT69+AV69+AX69+AZ69</f>
        <v>0</v>
      </c>
      <c r="BE69" s="93">
        <f t="shared" ref="BE69:BE74" si="27">AG69+AI69+AK69+AM69+AO69+AQ69+AS69+AU69+AW69+AY69+BA69+BC69</f>
        <v>0</v>
      </c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55"/>
      <c r="T70" s="85">
        <v>59</v>
      </c>
      <c r="U70" s="1585"/>
      <c r="V70" s="83" t="s">
        <v>50</v>
      </c>
      <c r="W70" s="527"/>
      <c r="X70" s="527"/>
      <c r="Y70" s="93"/>
      <c r="Z70" s="93"/>
      <c r="AA70" s="93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>
        <f t="shared" si="26"/>
        <v>0</v>
      </c>
      <c r="BE70" s="93">
        <f t="shared" si="27"/>
        <v>0</v>
      </c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55"/>
      <c r="T71" s="85">
        <v>60</v>
      </c>
      <c r="U71" s="1585" t="s">
        <v>86</v>
      </c>
      <c r="V71" s="83" t="s">
        <v>49</v>
      </c>
      <c r="W71" s="527"/>
      <c r="X71" s="527"/>
      <c r="Y71" s="93"/>
      <c r="Z71" s="93"/>
      <c r="AA71" s="93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>
        <f t="shared" si="26"/>
        <v>0</v>
      </c>
      <c r="BE71" s="93">
        <f t="shared" si="27"/>
        <v>0</v>
      </c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55"/>
      <c r="T72" s="85">
        <v>61</v>
      </c>
      <c r="U72" s="1585"/>
      <c r="V72" s="83" t="s">
        <v>50</v>
      </c>
      <c r="W72" s="527"/>
      <c r="X72" s="527"/>
      <c r="Y72" s="93"/>
      <c r="Z72" s="93"/>
      <c r="AA72" s="93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>
        <f t="shared" si="26"/>
        <v>0</v>
      </c>
      <c r="BE72" s="93">
        <f t="shared" si="27"/>
        <v>0</v>
      </c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55"/>
      <c r="T73" s="85">
        <v>62</v>
      </c>
      <c r="U73" s="1585" t="s">
        <v>87</v>
      </c>
      <c r="V73" s="83" t="s">
        <v>49</v>
      </c>
      <c r="W73" s="527"/>
      <c r="X73" s="527"/>
      <c r="Y73" s="93"/>
      <c r="Z73" s="93"/>
      <c r="AA73" s="93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>
        <f t="shared" si="26"/>
        <v>0</v>
      </c>
      <c r="BE73" s="93">
        <f t="shared" si="27"/>
        <v>0</v>
      </c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>
        <v>20</v>
      </c>
      <c r="G74" s="173">
        <v>20</v>
      </c>
      <c r="H74" s="174">
        <f>G74*100/F74</f>
        <v>100</v>
      </c>
      <c r="I74" s="174">
        <v>1</v>
      </c>
      <c r="J74" s="176">
        <f>I74*G74</f>
        <v>20</v>
      </c>
      <c r="K74" s="183">
        <f t="shared" ref="K74" si="28">J74*B74</f>
        <v>20</v>
      </c>
      <c r="L74" s="183">
        <f t="shared" si="2"/>
        <v>7960</v>
      </c>
      <c r="M74" s="183">
        <f t="shared" ref="M74" si="29">L74*J74</f>
        <v>159200</v>
      </c>
      <c r="N74" s="183"/>
      <c r="O74" s="183"/>
      <c r="P74" s="114">
        <f t="shared" ref="P74" si="30">K74+N74</f>
        <v>20</v>
      </c>
      <c r="Q74" s="114">
        <f t="shared" ref="Q74" si="31">M74+P74</f>
        <v>159220</v>
      </c>
      <c r="R74" s="50"/>
      <c r="S74" s="255"/>
      <c r="T74" s="85">
        <v>63</v>
      </c>
      <c r="U74" s="1585"/>
      <c r="V74" s="83" t="s">
        <v>50</v>
      </c>
      <c r="W74" s="527">
        <f t="shared" ref="W74:X74" si="32">F74</f>
        <v>20</v>
      </c>
      <c r="X74" s="527">
        <f t="shared" si="32"/>
        <v>20</v>
      </c>
      <c r="Y74" s="93">
        <f t="shared" ref="Y74" si="33">X74*100/W74</f>
        <v>100</v>
      </c>
      <c r="Z74" s="93">
        <f t="shared" ref="Z74:AA74" si="34">I74</f>
        <v>1</v>
      </c>
      <c r="AA74" s="93">
        <f t="shared" si="34"/>
        <v>20</v>
      </c>
      <c r="AB74" s="91"/>
      <c r="AC74" s="93">
        <f t="shared" ref="AC74:AD74" si="35">AF74+AH74+AJ74+AL74+AN74+AP74+AR74+AT74+AV74+AX74+AZ74+BB74</f>
        <v>20</v>
      </c>
      <c r="AD74" s="94">
        <f t="shared" si="35"/>
        <v>0</v>
      </c>
      <c r="AE74" s="95">
        <f t="shared" ref="AE74" si="36">AD74*100/AC74</f>
        <v>0</v>
      </c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>
        <v>20</v>
      </c>
      <c r="AU74" s="174"/>
      <c r="AV74" s="174"/>
      <c r="AW74" s="174"/>
      <c r="AX74" s="174"/>
      <c r="AY74" s="174"/>
      <c r="AZ74" s="174"/>
      <c r="BA74" s="174"/>
      <c r="BB74" s="91"/>
      <c r="BC74" s="91"/>
      <c r="BD74" s="93">
        <f t="shared" si="26"/>
        <v>20</v>
      </c>
      <c r="BE74" s="93">
        <f t="shared" si="27"/>
        <v>0</v>
      </c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30</v>
      </c>
      <c r="G76" s="173">
        <v>30</v>
      </c>
      <c r="H76" s="174">
        <f t="shared" ref="H76:H81" si="37">G76*100/F76</f>
        <v>100</v>
      </c>
      <c r="I76" s="174">
        <v>1</v>
      </c>
      <c r="J76" s="176">
        <f t="shared" ref="J76:J81" si="38">I76*G76</f>
        <v>30</v>
      </c>
      <c r="K76" s="183">
        <f t="shared" ref="K76:K87" si="39">J76*B76</f>
        <v>15</v>
      </c>
      <c r="L76" s="183">
        <f t="shared" ref="L76:L77" si="40">B76*7960</f>
        <v>3980</v>
      </c>
      <c r="M76" s="183">
        <f t="shared" ref="M76:M87" si="41">L76*J76</f>
        <v>119400</v>
      </c>
      <c r="N76" s="183"/>
      <c r="O76" s="183"/>
      <c r="P76" s="114">
        <f t="shared" ref="P76:P87" si="42">K76+N76</f>
        <v>15</v>
      </c>
      <c r="Q76" s="114">
        <f t="shared" ref="Q76:Q87" si="43">M76+P76</f>
        <v>119415</v>
      </c>
      <c r="R76" s="61"/>
      <c r="S76" s="62"/>
      <c r="T76" s="85">
        <v>65</v>
      </c>
      <c r="U76" s="1586" t="s">
        <v>89</v>
      </c>
      <c r="V76" s="83" t="s">
        <v>49</v>
      </c>
      <c r="W76" s="527">
        <f t="shared" ref="W76:X87" si="44">F76</f>
        <v>30</v>
      </c>
      <c r="X76" s="527">
        <f t="shared" si="44"/>
        <v>30</v>
      </c>
      <c r="Y76" s="93">
        <f t="shared" ref="Y76:Y87" si="45">X76*100/W76</f>
        <v>100</v>
      </c>
      <c r="Z76" s="93">
        <f t="shared" ref="Z76:AA87" si="46">I76</f>
        <v>1</v>
      </c>
      <c r="AA76" s="93">
        <f t="shared" si="46"/>
        <v>30</v>
      </c>
      <c r="AB76" s="91"/>
      <c r="AC76" s="93">
        <f t="shared" ref="AC76:AD87" si="47">AF76+AH76+AJ76+AL76+AN76+AP76+AR76+AT76+AV76+AX76+AZ76+BB76</f>
        <v>30</v>
      </c>
      <c r="AD76" s="94">
        <f t="shared" si="47"/>
        <v>0</v>
      </c>
      <c r="AE76" s="95">
        <f t="shared" ref="AE76:AE87" si="48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30</v>
      </c>
      <c r="AW76" s="184"/>
      <c r="AX76" s="184"/>
      <c r="AY76" s="184"/>
      <c r="AZ76" s="184"/>
      <c r="BA76" s="184"/>
      <c r="BB76" s="91"/>
      <c r="BC76" s="91"/>
      <c r="BD76" s="93">
        <f t="shared" ref="BD76:BD99" si="49">AF76+AH76+AJ76+AL76+AN76+AP76+AR76+AT76+AV76+AX76+AZ76</f>
        <v>30</v>
      </c>
      <c r="BE76" s="93">
        <f t="shared" ref="BE76:BE99" si="50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30</v>
      </c>
      <c r="G77" s="173">
        <v>30</v>
      </c>
      <c r="H77" s="174">
        <f t="shared" si="37"/>
        <v>100</v>
      </c>
      <c r="I77" s="174">
        <v>1</v>
      </c>
      <c r="J77" s="176">
        <f t="shared" si="38"/>
        <v>30</v>
      </c>
      <c r="K77" s="183">
        <f t="shared" si="39"/>
        <v>15</v>
      </c>
      <c r="L77" s="183">
        <f t="shared" si="40"/>
        <v>3980</v>
      </c>
      <c r="M77" s="183">
        <f t="shared" si="41"/>
        <v>119400</v>
      </c>
      <c r="N77" s="183"/>
      <c r="O77" s="183"/>
      <c r="P77" s="114">
        <f t="shared" si="42"/>
        <v>15</v>
      </c>
      <c r="Q77" s="114">
        <f t="shared" si="43"/>
        <v>119415</v>
      </c>
      <c r="R77" s="61"/>
      <c r="S77" s="62"/>
      <c r="T77" s="85">
        <v>66</v>
      </c>
      <c r="U77" s="1587"/>
      <c r="V77" s="83" t="s">
        <v>50</v>
      </c>
      <c r="W77" s="527">
        <f t="shared" si="44"/>
        <v>30</v>
      </c>
      <c r="X77" s="527">
        <f t="shared" si="44"/>
        <v>30</v>
      </c>
      <c r="Y77" s="93">
        <f t="shared" si="45"/>
        <v>100</v>
      </c>
      <c r="Z77" s="93">
        <f t="shared" si="46"/>
        <v>1</v>
      </c>
      <c r="AA77" s="93">
        <f t="shared" si="46"/>
        <v>30</v>
      </c>
      <c r="AB77" s="91"/>
      <c r="AC77" s="93">
        <f t="shared" si="47"/>
        <v>30</v>
      </c>
      <c r="AD77" s="94">
        <f t="shared" si="47"/>
        <v>0</v>
      </c>
      <c r="AE77" s="95">
        <f t="shared" si="48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30</v>
      </c>
      <c r="AW77" s="184"/>
      <c r="AX77" s="184"/>
      <c r="AY77" s="184"/>
      <c r="AZ77" s="184"/>
      <c r="BA77" s="184"/>
      <c r="BB77" s="91"/>
      <c r="BC77" s="91"/>
      <c r="BD77" s="93">
        <f t="shared" si="49"/>
        <v>30</v>
      </c>
      <c r="BE77" s="93">
        <f t="shared" si="50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3</v>
      </c>
      <c r="G78" s="173">
        <v>3</v>
      </c>
      <c r="H78" s="174">
        <f t="shared" si="37"/>
        <v>100</v>
      </c>
      <c r="I78" s="174">
        <v>2</v>
      </c>
      <c r="J78" s="176">
        <f t="shared" si="38"/>
        <v>6</v>
      </c>
      <c r="K78" s="183">
        <f t="shared" si="39"/>
        <v>6</v>
      </c>
      <c r="L78" s="183">
        <f t="shared" si="2"/>
        <v>7960</v>
      </c>
      <c r="M78" s="183">
        <f t="shared" si="41"/>
        <v>47760</v>
      </c>
      <c r="N78" s="183"/>
      <c r="O78" s="183"/>
      <c r="P78" s="114">
        <f t="shared" si="42"/>
        <v>6</v>
      </c>
      <c r="Q78" s="114">
        <f t="shared" si="43"/>
        <v>47766</v>
      </c>
      <c r="R78" s="50"/>
      <c r="S78" s="255"/>
      <c r="T78" s="85">
        <v>67</v>
      </c>
      <c r="U78" s="1583" t="s">
        <v>90</v>
      </c>
      <c r="V78" s="83" t="s">
        <v>49</v>
      </c>
      <c r="W78" s="527">
        <f t="shared" si="44"/>
        <v>3</v>
      </c>
      <c r="X78" s="527">
        <f t="shared" si="44"/>
        <v>3</v>
      </c>
      <c r="Y78" s="93">
        <f t="shared" si="45"/>
        <v>100</v>
      </c>
      <c r="Z78" s="93">
        <f t="shared" si="46"/>
        <v>2</v>
      </c>
      <c r="AA78" s="93">
        <f t="shared" si="46"/>
        <v>6</v>
      </c>
      <c r="AB78" s="91"/>
      <c r="AC78" s="93">
        <f t="shared" si="47"/>
        <v>6</v>
      </c>
      <c r="AD78" s="94">
        <f t="shared" si="47"/>
        <v>0</v>
      </c>
      <c r="AE78" s="95">
        <f t="shared" si="48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3</v>
      </c>
      <c r="AU78" s="184"/>
      <c r="AV78" s="174">
        <v>3</v>
      </c>
      <c r="AW78" s="184"/>
      <c r="AX78" s="184"/>
      <c r="AY78" s="184"/>
      <c r="AZ78" s="184"/>
      <c r="BA78" s="184"/>
      <c r="BB78" s="91"/>
      <c r="BC78" s="91"/>
      <c r="BD78" s="93">
        <f t="shared" si="49"/>
        <v>6</v>
      </c>
      <c r="BE78" s="93">
        <f t="shared" si="50"/>
        <v>0</v>
      </c>
    </row>
    <row r="79" spans="1:57" ht="13.5" customHeight="1" x14ac:dyDescent="0.2">
      <c r="A79" s="135">
        <v>68</v>
      </c>
      <c r="B79" s="215">
        <v>1</v>
      </c>
      <c r="C79" s="66"/>
      <c r="D79" s="1419"/>
      <c r="E79" s="67" t="s">
        <v>50</v>
      </c>
      <c r="F79" s="173">
        <v>20</v>
      </c>
      <c r="G79" s="173">
        <v>20</v>
      </c>
      <c r="H79" s="174">
        <f t="shared" si="37"/>
        <v>100</v>
      </c>
      <c r="I79" s="174">
        <v>2</v>
      </c>
      <c r="J79" s="176">
        <f t="shared" si="38"/>
        <v>40</v>
      </c>
      <c r="K79" s="183">
        <f t="shared" si="39"/>
        <v>40</v>
      </c>
      <c r="L79" s="183">
        <f t="shared" ref="L79:L107" si="51">B79*7960</f>
        <v>7960</v>
      </c>
      <c r="M79" s="183">
        <f t="shared" si="41"/>
        <v>318400</v>
      </c>
      <c r="N79" s="183"/>
      <c r="O79" s="183"/>
      <c r="P79" s="114">
        <f t="shared" si="42"/>
        <v>40</v>
      </c>
      <c r="Q79" s="114">
        <f t="shared" si="43"/>
        <v>318440</v>
      </c>
      <c r="R79" s="50"/>
      <c r="S79" s="255"/>
      <c r="T79" s="85">
        <v>68</v>
      </c>
      <c r="U79" s="1583"/>
      <c r="V79" s="83" t="s">
        <v>50</v>
      </c>
      <c r="W79" s="527">
        <f t="shared" si="44"/>
        <v>20</v>
      </c>
      <c r="X79" s="527">
        <f t="shared" si="44"/>
        <v>20</v>
      </c>
      <c r="Y79" s="93">
        <f t="shared" si="45"/>
        <v>100</v>
      </c>
      <c r="Z79" s="93">
        <f t="shared" si="46"/>
        <v>2</v>
      </c>
      <c r="AA79" s="93">
        <f t="shared" si="46"/>
        <v>40</v>
      </c>
      <c r="AB79" s="91"/>
      <c r="AC79" s="93">
        <f t="shared" si="47"/>
        <v>40</v>
      </c>
      <c r="AD79" s="94">
        <f t="shared" si="47"/>
        <v>0</v>
      </c>
      <c r="AE79" s="95">
        <f t="shared" si="48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20</v>
      </c>
      <c r="AU79" s="174"/>
      <c r="AV79" s="174">
        <v>20</v>
      </c>
      <c r="AW79" s="174"/>
      <c r="AX79" s="174"/>
      <c r="AY79" s="174"/>
      <c r="AZ79" s="174"/>
      <c r="BA79" s="174"/>
      <c r="BB79" s="91"/>
      <c r="BC79" s="91"/>
      <c r="BD79" s="93">
        <f t="shared" si="49"/>
        <v>40</v>
      </c>
      <c r="BE79" s="93">
        <f t="shared" si="50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>
        <v>3</v>
      </c>
      <c r="G80" s="173">
        <v>1</v>
      </c>
      <c r="H80" s="174">
        <f t="shared" si="37"/>
        <v>33.333333333333336</v>
      </c>
      <c r="I80" s="174">
        <v>2</v>
      </c>
      <c r="J80" s="176">
        <f t="shared" si="38"/>
        <v>2</v>
      </c>
      <c r="K80" s="183">
        <f t="shared" si="39"/>
        <v>4</v>
      </c>
      <c r="L80" s="183">
        <f t="shared" si="51"/>
        <v>15920</v>
      </c>
      <c r="M80" s="183">
        <f t="shared" si="41"/>
        <v>31840</v>
      </c>
      <c r="N80" s="183"/>
      <c r="O80" s="183"/>
      <c r="P80" s="114">
        <f t="shared" si="42"/>
        <v>4</v>
      </c>
      <c r="Q80" s="114">
        <f t="shared" si="43"/>
        <v>31844</v>
      </c>
      <c r="R80" s="50"/>
      <c r="S80" s="255"/>
      <c r="T80" s="85">
        <v>69</v>
      </c>
      <c r="U80" s="1583" t="s">
        <v>91</v>
      </c>
      <c r="V80" s="83" t="s">
        <v>49</v>
      </c>
      <c r="W80" s="527">
        <f t="shared" si="44"/>
        <v>3</v>
      </c>
      <c r="X80" s="527">
        <f t="shared" si="44"/>
        <v>1</v>
      </c>
      <c r="Y80" s="93">
        <f t="shared" si="45"/>
        <v>33.333333333333336</v>
      </c>
      <c r="Z80" s="93">
        <f t="shared" si="46"/>
        <v>2</v>
      </c>
      <c r="AA80" s="93">
        <f t="shared" si="46"/>
        <v>2</v>
      </c>
      <c r="AB80" s="91"/>
      <c r="AC80" s="93">
        <f t="shared" si="47"/>
        <v>2</v>
      </c>
      <c r="AD80" s="94">
        <f t="shared" si="47"/>
        <v>0</v>
      </c>
      <c r="AE80" s="95">
        <f t="shared" si="48"/>
        <v>0</v>
      </c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>
        <v>1</v>
      </c>
      <c r="AU80" s="174"/>
      <c r="AV80" s="174">
        <v>1</v>
      </c>
      <c r="AW80" s="174"/>
      <c r="AX80" s="174"/>
      <c r="AY80" s="174"/>
      <c r="AZ80" s="174"/>
      <c r="BA80" s="174"/>
      <c r="BB80" s="91"/>
      <c r="BC80" s="91"/>
      <c r="BD80" s="93">
        <f t="shared" si="49"/>
        <v>2</v>
      </c>
      <c r="BE80" s="93">
        <f t="shared" si="50"/>
        <v>0</v>
      </c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>
        <v>21</v>
      </c>
      <c r="G81" s="173">
        <v>1</v>
      </c>
      <c r="H81" s="174">
        <f t="shared" si="37"/>
        <v>4.7619047619047619</v>
      </c>
      <c r="I81" s="174">
        <v>2</v>
      </c>
      <c r="J81" s="176">
        <f t="shared" si="38"/>
        <v>2</v>
      </c>
      <c r="K81" s="183">
        <f t="shared" si="39"/>
        <v>4</v>
      </c>
      <c r="L81" s="183">
        <f t="shared" si="51"/>
        <v>15920</v>
      </c>
      <c r="M81" s="183">
        <f t="shared" si="41"/>
        <v>31840</v>
      </c>
      <c r="N81" s="183"/>
      <c r="O81" s="183"/>
      <c r="P81" s="114">
        <f t="shared" si="42"/>
        <v>4</v>
      </c>
      <c r="Q81" s="114">
        <f t="shared" si="43"/>
        <v>31844</v>
      </c>
      <c r="R81" s="50"/>
      <c r="S81" s="255"/>
      <c r="T81" s="85">
        <v>70</v>
      </c>
      <c r="U81" s="1583"/>
      <c r="V81" s="83" t="s">
        <v>50</v>
      </c>
      <c r="W81" s="527">
        <f t="shared" si="44"/>
        <v>21</v>
      </c>
      <c r="X81" s="527">
        <f t="shared" si="44"/>
        <v>1</v>
      </c>
      <c r="Y81" s="93">
        <f t="shared" si="45"/>
        <v>4.7619047619047619</v>
      </c>
      <c r="Z81" s="93">
        <f t="shared" si="46"/>
        <v>2</v>
      </c>
      <c r="AA81" s="93">
        <f t="shared" si="46"/>
        <v>2</v>
      </c>
      <c r="AB81" s="91"/>
      <c r="AC81" s="93">
        <f t="shared" si="47"/>
        <v>2</v>
      </c>
      <c r="AD81" s="94">
        <f t="shared" si="47"/>
        <v>0</v>
      </c>
      <c r="AE81" s="95">
        <f t="shared" si="48"/>
        <v>0</v>
      </c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>
        <v>1</v>
      </c>
      <c r="AU81" s="174"/>
      <c r="AV81" s="174">
        <v>1</v>
      </c>
      <c r="AW81" s="174"/>
      <c r="AX81" s="174"/>
      <c r="AY81" s="174"/>
      <c r="AZ81" s="174"/>
      <c r="BA81" s="174"/>
      <c r="BB81" s="91"/>
      <c r="BC81" s="91"/>
      <c r="BD81" s="93">
        <f t="shared" si="49"/>
        <v>2</v>
      </c>
      <c r="BE81" s="93">
        <f t="shared" si="50"/>
        <v>0</v>
      </c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55"/>
      <c r="T82" s="85">
        <v>71</v>
      </c>
      <c r="U82" s="1584" t="s">
        <v>92</v>
      </c>
      <c r="V82" s="83" t="s">
        <v>57</v>
      </c>
      <c r="W82" s="527"/>
      <c r="X82" s="527"/>
      <c r="Y82" s="93"/>
      <c r="Z82" s="93"/>
      <c r="AA82" s="93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>
        <f t="shared" si="49"/>
        <v>0</v>
      </c>
      <c r="BE82" s="93">
        <f t="shared" si="50"/>
        <v>0</v>
      </c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55"/>
      <c r="T83" s="85">
        <v>72</v>
      </c>
      <c r="U83" s="1584"/>
      <c r="V83" s="83" t="s">
        <v>50</v>
      </c>
      <c r="W83" s="527"/>
      <c r="X83" s="527"/>
      <c r="Y83" s="93"/>
      <c r="Z83" s="93"/>
      <c r="AA83" s="93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>
        <f t="shared" si="49"/>
        <v>0</v>
      </c>
      <c r="BE83" s="93">
        <f t="shared" si="50"/>
        <v>0</v>
      </c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2</v>
      </c>
      <c r="G84" s="173">
        <v>2</v>
      </c>
      <c r="H84" s="174">
        <f>G84*100/F84</f>
        <v>100</v>
      </c>
      <c r="I84" s="174">
        <v>2</v>
      </c>
      <c r="J84" s="176">
        <f>I84*G84</f>
        <v>4</v>
      </c>
      <c r="K84" s="183">
        <f t="shared" si="39"/>
        <v>4</v>
      </c>
      <c r="L84" s="183">
        <f t="shared" si="51"/>
        <v>7960</v>
      </c>
      <c r="M84" s="183">
        <f t="shared" si="41"/>
        <v>31840</v>
      </c>
      <c r="N84" s="183"/>
      <c r="O84" s="183"/>
      <c r="P84" s="114">
        <f t="shared" si="42"/>
        <v>4</v>
      </c>
      <c r="Q84" s="114">
        <f t="shared" si="43"/>
        <v>31844</v>
      </c>
      <c r="R84" s="50"/>
      <c r="S84" s="255"/>
      <c r="T84" s="85">
        <v>73</v>
      </c>
      <c r="U84" s="1584" t="s">
        <v>93</v>
      </c>
      <c r="V84" s="83" t="s">
        <v>49</v>
      </c>
      <c r="W84" s="527">
        <f t="shared" si="44"/>
        <v>2</v>
      </c>
      <c r="X84" s="527">
        <f t="shared" si="44"/>
        <v>2</v>
      </c>
      <c r="Y84" s="93">
        <f t="shared" si="45"/>
        <v>100</v>
      </c>
      <c r="Z84" s="93">
        <f t="shared" si="46"/>
        <v>2</v>
      </c>
      <c r="AA84" s="93">
        <f t="shared" si="46"/>
        <v>4</v>
      </c>
      <c r="AB84" s="91"/>
      <c r="AC84" s="93">
        <f t="shared" si="47"/>
        <v>4</v>
      </c>
      <c r="AD84" s="94">
        <f t="shared" si="47"/>
        <v>0</v>
      </c>
      <c r="AE84" s="95">
        <f t="shared" si="48"/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>
        <v>2</v>
      </c>
      <c r="AU84" s="174"/>
      <c r="AV84" s="174">
        <v>2</v>
      </c>
      <c r="AW84" s="174"/>
      <c r="AX84" s="174"/>
      <c r="AY84" s="174"/>
      <c r="AZ84" s="174"/>
      <c r="BA84" s="174"/>
      <c r="BB84" s="91"/>
      <c r="BC84" s="91"/>
      <c r="BD84" s="93">
        <f t="shared" si="49"/>
        <v>4</v>
      </c>
      <c r="BE84" s="93">
        <f t="shared" si="50"/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>
        <v>1</v>
      </c>
      <c r="G85" s="173">
        <v>1</v>
      </c>
      <c r="H85" s="174">
        <f>G85*100/F85</f>
        <v>100</v>
      </c>
      <c r="I85" s="174">
        <v>2</v>
      </c>
      <c r="J85" s="176">
        <f>I85*G85</f>
        <v>2</v>
      </c>
      <c r="K85" s="183">
        <f t="shared" si="39"/>
        <v>2</v>
      </c>
      <c r="L85" s="183">
        <f t="shared" si="51"/>
        <v>7960</v>
      </c>
      <c r="M85" s="183">
        <f t="shared" si="41"/>
        <v>15920</v>
      </c>
      <c r="N85" s="183"/>
      <c r="O85" s="183"/>
      <c r="P85" s="114">
        <f t="shared" si="42"/>
        <v>2</v>
      </c>
      <c r="Q85" s="114">
        <f t="shared" si="43"/>
        <v>15922</v>
      </c>
      <c r="R85" s="50"/>
      <c r="S85" s="255"/>
      <c r="T85" s="85">
        <v>74</v>
      </c>
      <c r="U85" s="1584"/>
      <c r="V85" s="83" t="s">
        <v>50</v>
      </c>
      <c r="W85" s="527">
        <f t="shared" si="44"/>
        <v>1</v>
      </c>
      <c r="X85" s="527">
        <f t="shared" si="44"/>
        <v>1</v>
      </c>
      <c r="Y85" s="93">
        <f t="shared" si="45"/>
        <v>100</v>
      </c>
      <c r="Z85" s="93">
        <f t="shared" si="46"/>
        <v>2</v>
      </c>
      <c r="AA85" s="93">
        <f t="shared" si="46"/>
        <v>2</v>
      </c>
      <c r="AB85" s="91"/>
      <c r="AC85" s="93">
        <f t="shared" si="47"/>
        <v>2</v>
      </c>
      <c r="AD85" s="94">
        <f t="shared" si="47"/>
        <v>0</v>
      </c>
      <c r="AE85" s="95">
        <f t="shared" si="48"/>
        <v>0</v>
      </c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>
        <v>1</v>
      </c>
      <c r="AU85" s="174"/>
      <c r="AV85" s="174">
        <v>1</v>
      </c>
      <c r="AW85" s="174"/>
      <c r="AX85" s="174"/>
      <c r="AY85" s="174"/>
      <c r="AZ85" s="174"/>
      <c r="BA85" s="174"/>
      <c r="BB85" s="91"/>
      <c r="BC85" s="91"/>
      <c r="BD85" s="93">
        <f t="shared" si="49"/>
        <v>2</v>
      </c>
      <c r="BE85" s="93">
        <f t="shared" si="50"/>
        <v>0</v>
      </c>
    </row>
    <row r="86" spans="1:57" ht="8.2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>
        <v>2</v>
      </c>
      <c r="G86" s="173">
        <v>2</v>
      </c>
      <c r="H86" s="174">
        <f>G86*100/F86</f>
        <v>100</v>
      </c>
      <c r="I86" s="174">
        <v>2</v>
      </c>
      <c r="J86" s="176">
        <f>I86*G86</f>
        <v>4</v>
      </c>
      <c r="K86" s="183">
        <f t="shared" si="39"/>
        <v>8</v>
      </c>
      <c r="L86" s="183">
        <f t="shared" si="51"/>
        <v>15920</v>
      </c>
      <c r="M86" s="183">
        <f t="shared" si="41"/>
        <v>63680</v>
      </c>
      <c r="N86" s="183"/>
      <c r="O86" s="183"/>
      <c r="P86" s="114">
        <f t="shared" si="42"/>
        <v>8</v>
      </c>
      <c r="Q86" s="114">
        <f t="shared" si="43"/>
        <v>63688</v>
      </c>
      <c r="R86" s="50"/>
      <c r="S86" s="255"/>
      <c r="T86" s="85">
        <v>75</v>
      </c>
      <c r="U86" s="1585" t="s">
        <v>94</v>
      </c>
      <c r="V86" s="83" t="s">
        <v>49</v>
      </c>
      <c r="W86" s="527">
        <f t="shared" si="44"/>
        <v>2</v>
      </c>
      <c r="X86" s="527">
        <f t="shared" si="44"/>
        <v>2</v>
      </c>
      <c r="Y86" s="93">
        <f t="shared" si="45"/>
        <v>100</v>
      </c>
      <c r="Z86" s="93">
        <f t="shared" si="46"/>
        <v>2</v>
      </c>
      <c r="AA86" s="93">
        <f t="shared" si="46"/>
        <v>4</v>
      </c>
      <c r="AB86" s="91"/>
      <c r="AC86" s="93">
        <f t="shared" si="47"/>
        <v>4</v>
      </c>
      <c r="AD86" s="94">
        <f t="shared" si="47"/>
        <v>0</v>
      </c>
      <c r="AE86" s="95">
        <f t="shared" si="48"/>
        <v>0</v>
      </c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>
        <v>2</v>
      </c>
      <c r="AU86" s="174"/>
      <c r="AV86" s="174">
        <v>2</v>
      </c>
      <c r="AW86" s="174"/>
      <c r="AX86" s="174"/>
      <c r="AY86" s="174"/>
      <c r="AZ86" s="174"/>
      <c r="BA86" s="174"/>
      <c r="BB86" s="91"/>
      <c r="BC86" s="91"/>
      <c r="BD86" s="93">
        <f t="shared" si="49"/>
        <v>4</v>
      </c>
      <c r="BE86" s="93">
        <f t="shared" si="50"/>
        <v>0</v>
      </c>
    </row>
    <row r="87" spans="1:57" ht="8.2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>
        <v>5</v>
      </c>
      <c r="G87" s="173">
        <v>5</v>
      </c>
      <c r="H87" s="174">
        <f>G87*100/F87</f>
        <v>100</v>
      </c>
      <c r="I87" s="174">
        <v>2</v>
      </c>
      <c r="J87" s="176">
        <f>I87*G87</f>
        <v>10</v>
      </c>
      <c r="K87" s="183">
        <f t="shared" si="39"/>
        <v>20</v>
      </c>
      <c r="L87" s="183">
        <f t="shared" si="51"/>
        <v>15920</v>
      </c>
      <c r="M87" s="183">
        <f t="shared" si="41"/>
        <v>159200</v>
      </c>
      <c r="N87" s="183"/>
      <c r="O87" s="183"/>
      <c r="P87" s="114">
        <f t="shared" si="42"/>
        <v>20</v>
      </c>
      <c r="Q87" s="114">
        <f t="shared" si="43"/>
        <v>159220</v>
      </c>
      <c r="R87" s="50"/>
      <c r="S87" s="255"/>
      <c r="T87" s="85">
        <v>76</v>
      </c>
      <c r="U87" s="1585"/>
      <c r="V87" s="83" t="s">
        <v>50</v>
      </c>
      <c r="W87" s="527">
        <f t="shared" si="44"/>
        <v>5</v>
      </c>
      <c r="X87" s="527">
        <f t="shared" si="44"/>
        <v>5</v>
      </c>
      <c r="Y87" s="93">
        <f t="shared" si="45"/>
        <v>100</v>
      </c>
      <c r="Z87" s="93">
        <f t="shared" si="46"/>
        <v>2</v>
      </c>
      <c r="AA87" s="93">
        <f t="shared" si="46"/>
        <v>10</v>
      </c>
      <c r="AB87" s="91"/>
      <c r="AC87" s="93">
        <f t="shared" si="47"/>
        <v>10</v>
      </c>
      <c r="AD87" s="94">
        <f t="shared" si="47"/>
        <v>0</v>
      </c>
      <c r="AE87" s="95">
        <f t="shared" si="48"/>
        <v>0</v>
      </c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>
        <v>5</v>
      </c>
      <c r="AU87" s="174"/>
      <c r="AV87" s="174">
        <v>5</v>
      </c>
      <c r="AW87" s="174"/>
      <c r="AX87" s="174"/>
      <c r="AY87" s="174"/>
      <c r="AZ87" s="174"/>
      <c r="BA87" s="174"/>
      <c r="BB87" s="91"/>
      <c r="BC87" s="91"/>
      <c r="BD87" s="93">
        <f t="shared" si="49"/>
        <v>10</v>
      </c>
      <c r="BE87" s="93">
        <f t="shared" si="50"/>
        <v>0</v>
      </c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255"/>
      <c r="T88" s="85">
        <v>77</v>
      </c>
      <c r="U88" s="1583" t="s">
        <v>95</v>
      </c>
      <c r="V88" s="83" t="s">
        <v>49</v>
      </c>
      <c r="W88" s="527"/>
      <c r="X88" s="527"/>
      <c r="Y88" s="93"/>
      <c r="Z88" s="93"/>
      <c r="AA88" s="93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>
        <f t="shared" si="49"/>
        <v>0</v>
      </c>
      <c r="BE88" s="93">
        <f t="shared" si="50"/>
        <v>0</v>
      </c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55"/>
      <c r="T89" s="85">
        <v>78</v>
      </c>
      <c r="U89" s="1583"/>
      <c r="V89" s="83" t="s">
        <v>50</v>
      </c>
      <c r="W89" s="527"/>
      <c r="X89" s="527"/>
      <c r="Y89" s="93"/>
      <c r="Z89" s="93"/>
      <c r="AA89" s="93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>
        <f t="shared" si="49"/>
        <v>0</v>
      </c>
      <c r="BE89" s="93">
        <f t="shared" si="50"/>
        <v>0</v>
      </c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55"/>
      <c r="T90" s="85">
        <v>79</v>
      </c>
      <c r="U90" s="1585" t="s">
        <v>96</v>
      </c>
      <c r="V90" s="83" t="s">
        <v>49</v>
      </c>
      <c r="W90" s="527"/>
      <c r="X90" s="527"/>
      <c r="Y90" s="93"/>
      <c r="Z90" s="93"/>
      <c r="AA90" s="93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>
        <f t="shared" si="49"/>
        <v>0</v>
      </c>
      <c r="BE90" s="93">
        <f t="shared" si="50"/>
        <v>0</v>
      </c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55"/>
      <c r="T91" s="85">
        <v>80</v>
      </c>
      <c r="U91" s="1585"/>
      <c r="V91" s="83" t="s">
        <v>50</v>
      </c>
      <c r="W91" s="527"/>
      <c r="X91" s="527"/>
      <c r="Y91" s="93"/>
      <c r="Z91" s="93"/>
      <c r="AA91" s="93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>
        <f t="shared" si="49"/>
        <v>0</v>
      </c>
      <c r="BE91" s="93">
        <f t="shared" si="50"/>
        <v>0</v>
      </c>
    </row>
    <row r="92" spans="1:57" ht="33.75" customHeight="1" x14ac:dyDescent="0.2">
      <c r="A92" s="135">
        <v>81</v>
      </c>
      <c r="B92" s="215">
        <v>2</v>
      </c>
      <c r="C92" s="69"/>
      <c r="D92" s="249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55"/>
      <c r="T92" s="85">
        <v>81</v>
      </c>
      <c r="U92" s="248" t="s">
        <v>97</v>
      </c>
      <c r="V92" s="83" t="s">
        <v>50</v>
      </c>
      <c r="W92" s="527"/>
      <c r="X92" s="527"/>
      <c r="Y92" s="93"/>
      <c r="Z92" s="93"/>
      <c r="AA92" s="93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>
        <f t="shared" si="49"/>
        <v>0</v>
      </c>
      <c r="BE92" s="93">
        <f t="shared" si="50"/>
        <v>0</v>
      </c>
    </row>
    <row r="93" spans="1:57" ht="12.75" customHeight="1" x14ac:dyDescent="0.2">
      <c r="A93" s="135">
        <v>82</v>
      </c>
      <c r="B93" s="215">
        <v>2</v>
      </c>
      <c r="C93" s="69"/>
      <c r="D93" s="249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55"/>
      <c r="T93" s="85">
        <v>82</v>
      </c>
      <c r="U93" s="250" t="s">
        <v>98</v>
      </c>
      <c r="V93" s="83" t="s">
        <v>49</v>
      </c>
      <c r="W93" s="527"/>
      <c r="X93" s="527"/>
      <c r="Y93" s="93"/>
      <c r="Z93" s="93"/>
      <c r="AA93" s="93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>
        <f t="shared" si="49"/>
        <v>0</v>
      </c>
      <c r="BE93" s="93">
        <f t="shared" si="50"/>
        <v>0</v>
      </c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55"/>
      <c r="T94" s="85">
        <v>83</v>
      </c>
      <c r="U94" s="1583" t="s">
        <v>99</v>
      </c>
      <c r="V94" s="83" t="s">
        <v>49</v>
      </c>
      <c r="W94" s="527"/>
      <c r="X94" s="527"/>
      <c r="Y94" s="93"/>
      <c r="Z94" s="93"/>
      <c r="AA94" s="93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>
        <f t="shared" si="49"/>
        <v>0</v>
      </c>
      <c r="BE94" s="93">
        <f t="shared" si="50"/>
        <v>0</v>
      </c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55"/>
      <c r="T95" s="85">
        <v>84</v>
      </c>
      <c r="U95" s="1583"/>
      <c r="V95" s="83" t="s">
        <v>50</v>
      </c>
      <c r="W95" s="527"/>
      <c r="X95" s="527"/>
      <c r="Y95" s="93"/>
      <c r="Z95" s="93"/>
      <c r="AA95" s="93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>
        <f t="shared" si="49"/>
        <v>0</v>
      </c>
      <c r="BE95" s="93">
        <f t="shared" si="50"/>
        <v>0</v>
      </c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55"/>
      <c r="T96" s="85">
        <v>85</v>
      </c>
      <c r="U96" s="1584" t="s">
        <v>100</v>
      </c>
      <c r="V96" s="83" t="s">
        <v>49</v>
      </c>
      <c r="W96" s="527"/>
      <c r="X96" s="527"/>
      <c r="Y96" s="93"/>
      <c r="Z96" s="93"/>
      <c r="AA96" s="93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>
        <f t="shared" si="49"/>
        <v>0</v>
      </c>
      <c r="BE96" s="93">
        <f t="shared" si="50"/>
        <v>0</v>
      </c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55"/>
      <c r="T97" s="85">
        <v>86</v>
      </c>
      <c r="U97" s="1584"/>
      <c r="V97" s="83" t="s">
        <v>50</v>
      </c>
      <c r="W97" s="527"/>
      <c r="X97" s="527"/>
      <c r="Y97" s="93"/>
      <c r="Z97" s="93"/>
      <c r="AA97" s="93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>
        <f t="shared" si="49"/>
        <v>0</v>
      </c>
      <c r="BE97" s="93">
        <f t="shared" si="50"/>
        <v>0</v>
      </c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49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52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55"/>
      <c r="T99" s="85">
        <v>88</v>
      </c>
      <c r="U99" s="250" t="s">
        <v>102</v>
      </c>
      <c r="V99" s="83" t="s">
        <v>49</v>
      </c>
      <c r="W99" s="527">
        <f t="shared" ref="W99:AA101" si="53">F99</f>
        <v>1</v>
      </c>
      <c r="X99" s="527">
        <f t="shared" si="53"/>
        <v>1</v>
      </c>
      <c r="Y99" s="93">
        <f>X99*100/W99</f>
        <v>100</v>
      </c>
      <c r="Z99" s="93">
        <f t="shared" si="53"/>
        <v>1</v>
      </c>
      <c r="AA99" s="93">
        <f t="shared" si="53"/>
        <v>1</v>
      </c>
      <c r="AB99" s="91"/>
      <c r="AC99" s="93">
        <f t="shared" ref="AC99:AD101" si="54">AF99+AH99+AJ99+AL99+AN99+AP99+AR99+AT99+AV99+AX99+AZ99+BB99</f>
        <v>1</v>
      </c>
      <c r="AD99" s="94">
        <f t="shared" si="54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>
        <v>1</v>
      </c>
      <c r="AU99" s="174"/>
      <c r="AV99" s="174"/>
      <c r="AW99" s="174"/>
      <c r="AX99" s="174"/>
      <c r="AY99" s="174"/>
      <c r="AZ99" s="174"/>
      <c r="BA99" s="184"/>
      <c r="BB99" s="91"/>
      <c r="BC99" s="79"/>
      <c r="BD99" s="93">
        <f t="shared" si="49"/>
        <v>1</v>
      </c>
      <c r="BE99" s="93">
        <f t="shared" si="50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10</v>
      </c>
      <c r="J100" s="176">
        <f>I100*G100</f>
        <v>10</v>
      </c>
      <c r="K100" s="183">
        <f>J100*B100</f>
        <v>10</v>
      </c>
      <c r="L100" s="183">
        <f t="shared" si="52"/>
        <v>7960</v>
      </c>
      <c r="M100" s="183">
        <f>L100*J100</f>
        <v>79600</v>
      </c>
      <c r="N100" s="183"/>
      <c r="O100" s="183"/>
      <c r="P100" s="114">
        <f>K100+N100</f>
        <v>10</v>
      </c>
      <c r="Q100" s="114">
        <f>M100+P100</f>
        <v>79610</v>
      </c>
      <c r="R100" s="50"/>
      <c r="S100" s="255"/>
      <c r="T100" s="85">
        <v>89</v>
      </c>
      <c r="U100" s="1584" t="s">
        <v>103</v>
      </c>
      <c r="V100" s="83" t="s">
        <v>49</v>
      </c>
      <c r="W100" s="527">
        <f t="shared" si="53"/>
        <v>1</v>
      </c>
      <c r="X100" s="527">
        <f t="shared" si="53"/>
        <v>1</v>
      </c>
      <c r="Y100" s="93">
        <f>X100*100/W100</f>
        <v>100</v>
      </c>
      <c r="Z100" s="93">
        <f t="shared" si="53"/>
        <v>10</v>
      </c>
      <c r="AA100" s="93">
        <f t="shared" si="53"/>
        <v>10</v>
      </c>
      <c r="AB100" s="91"/>
      <c r="AC100" s="93">
        <f t="shared" si="54"/>
        <v>10</v>
      </c>
      <c r="AD100" s="94">
        <f t="shared" si="54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4</v>
      </c>
      <c r="AU100" s="174"/>
      <c r="AV100" s="174">
        <v>2</v>
      </c>
      <c r="AW100" s="174"/>
      <c r="AX100" s="174">
        <v>2</v>
      </c>
      <c r="AY100" s="174"/>
      <c r="AZ100" s="174">
        <v>2</v>
      </c>
      <c r="BA100" s="174"/>
      <c r="BB100" s="91"/>
      <c r="BC100" s="79"/>
      <c r="BD100" s="93">
        <f>AF100+AH100+AJ100+AL100+AN100+AP100+AR100+AT100+AV100+AX100+AZ100</f>
        <v>10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10</v>
      </c>
      <c r="J101" s="175">
        <f>I101*G101</f>
        <v>10</v>
      </c>
      <c r="K101" s="183">
        <f>J101*B101</f>
        <v>15</v>
      </c>
      <c r="L101" s="183">
        <f t="shared" si="52"/>
        <v>11940</v>
      </c>
      <c r="M101" s="183">
        <f>L101*J101</f>
        <v>119400</v>
      </c>
      <c r="N101" s="183"/>
      <c r="O101" s="183"/>
      <c r="P101" s="114">
        <f>K101+N101</f>
        <v>15</v>
      </c>
      <c r="Q101" s="114">
        <f>M101+P101</f>
        <v>119415</v>
      </c>
      <c r="R101" s="50"/>
      <c r="S101" s="255"/>
      <c r="T101" s="85">
        <v>90</v>
      </c>
      <c r="U101" s="1585"/>
      <c r="V101" s="83" t="s">
        <v>50</v>
      </c>
      <c r="W101" s="527">
        <f t="shared" si="53"/>
        <v>1</v>
      </c>
      <c r="X101" s="527">
        <f t="shared" si="53"/>
        <v>1</v>
      </c>
      <c r="Y101" s="93">
        <f>X101*100/W101</f>
        <v>100</v>
      </c>
      <c r="Z101" s="93">
        <f t="shared" si="53"/>
        <v>10</v>
      </c>
      <c r="AA101" s="93">
        <f t="shared" si="53"/>
        <v>10</v>
      </c>
      <c r="AB101" s="91"/>
      <c r="AC101" s="93">
        <f t="shared" si="54"/>
        <v>10</v>
      </c>
      <c r="AD101" s="94">
        <f t="shared" si="54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4</v>
      </c>
      <c r="AU101" s="174"/>
      <c r="AV101" s="174">
        <v>2</v>
      </c>
      <c r="AW101" s="174"/>
      <c r="AX101" s="174">
        <v>2</v>
      </c>
      <c r="AY101" s="174"/>
      <c r="AZ101" s="174">
        <v>2</v>
      </c>
      <c r="BA101" s="174"/>
      <c r="BB101" s="91"/>
      <c r="BC101" s="79"/>
      <c r="BD101" s="93">
        <f>AF101+AH101+AJ101+AL101+AN101+AP101+AR101+AT101+AV101+AX101+AZ101</f>
        <v>10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49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f>I103*G103</f>
        <v>5</v>
      </c>
      <c r="K103" s="183">
        <f>J103*B103</f>
        <v>40</v>
      </c>
      <c r="L103" s="183">
        <f t="shared" si="51"/>
        <v>63680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255"/>
      <c r="T103" s="85">
        <v>92</v>
      </c>
      <c r="U103" s="248" t="s">
        <v>105</v>
      </c>
      <c r="V103" s="83" t="s">
        <v>106</v>
      </c>
      <c r="W103" s="527">
        <f t="shared" ref="W103:AA107" si="55">F103</f>
        <v>1</v>
      </c>
      <c r="X103" s="527">
        <f t="shared" si="55"/>
        <v>1</v>
      </c>
      <c r="Y103" s="93">
        <f>X103*100/W103</f>
        <v>100</v>
      </c>
      <c r="Z103" s="93">
        <f t="shared" si="55"/>
        <v>5</v>
      </c>
      <c r="AA103" s="93">
        <f t="shared" si="55"/>
        <v>5</v>
      </c>
      <c r="AB103" s="91"/>
      <c r="AC103" s="93">
        <f t="shared" ref="AC103:AD107" si="56">AF103+AH103+AJ103+AL103+AN103+AP103+AR103+AT103+AV103+AX103+AZ103+BB103</f>
        <v>5</v>
      </c>
      <c r="AD103" s="94">
        <f t="shared" si="56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57">AF103+AH103+AJ103+AL103+AN103+AP103+AR103+AT103+AV103+AX103+AZ103</f>
        <v>5</v>
      </c>
      <c r="BE103" s="93">
        <f t="shared" ref="BE103" si="58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2</v>
      </c>
      <c r="C104" s="69"/>
      <c r="D104" s="249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10</v>
      </c>
      <c r="J104" s="176">
        <f>I104*G104</f>
        <v>10</v>
      </c>
      <c r="K104" s="183">
        <f>J104*B104</f>
        <v>20</v>
      </c>
      <c r="L104" s="183">
        <f t="shared" si="51"/>
        <v>15920</v>
      </c>
      <c r="M104" s="183">
        <f>L104*J104</f>
        <v>159200</v>
      </c>
      <c r="N104" s="183"/>
      <c r="O104" s="183"/>
      <c r="P104" s="114">
        <f>K104+N104</f>
        <v>20</v>
      </c>
      <c r="Q104" s="114">
        <f>M104+P104</f>
        <v>159220</v>
      </c>
      <c r="R104" s="50"/>
      <c r="S104" s="255"/>
      <c r="T104" s="85">
        <v>93</v>
      </c>
      <c r="U104" s="250" t="s">
        <v>107</v>
      </c>
      <c r="V104" s="83" t="s">
        <v>106</v>
      </c>
      <c r="W104" s="527">
        <f t="shared" si="55"/>
        <v>1</v>
      </c>
      <c r="X104" s="527">
        <f t="shared" si="55"/>
        <v>1</v>
      </c>
      <c r="Y104" s="93">
        <f>X104*100/W104</f>
        <v>100</v>
      </c>
      <c r="Z104" s="93">
        <f t="shared" si="55"/>
        <v>10</v>
      </c>
      <c r="AA104" s="93">
        <f t="shared" si="55"/>
        <v>10</v>
      </c>
      <c r="AB104" s="91"/>
      <c r="AC104" s="93">
        <f t="shared" si="56"/>
        <v>10</v>
      </c>
      <c r="AD104" s="94">
        <f t="shared" si="56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4</v>
      </c>
      <c r="AU104" s="174"/>
      <c r="AV104" s="174">
        <v>2</v>
      </c>
      <c r="AW104" s="174"/>
      <c r="AX104" s="174">
        <v>2</v>
      </c>
      <c r="AY104" s="174"/>
      <c r="AZ104" s="174">
        <v>2</v>
      </c>
      <c r="BA104" s="174"/>
      <c r="BB104" s="91"/>
      <c r="BC104" s="79"/>
      <c r="BD104" s="93">
        <f>AF104+AH104+AJ104+AL104+AN104+AP104+AR104+AT104+AV104+AX104+AZ104</f>
        <v>10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49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20</v>
      </c>
      <c r="J105" s="260">
        <f>I105*G105</f>
        <v>20</v>
      </c>
      <c r="K105" s="183">
        <f>J105*B105</f>
        <v>160</v>
      </c>
      <c r="L105" s="183">
        <f t="shared" si="51"/>
        <v>63680</v>
      </c>
      <c r="M105" s="183">
        <f>L105*J105</f>
        <v>1273600</v>
      </c>
      <c r="N105" s="183"/>
      <c r="O105" s="183"/>
      <c r="P105" s="114">
        <f>K105+N105</f>
        <v>160</v>
      </c>
      <c r="Q105" s="114">
        <f>M105+P105</f>
        <v>1273760</v>
      </c>
      <c r="R105" s="50"/>
      <c r="S105" s="255"/>
      <c r="T105" s="85">
        <v>94</v>
      </c>
      <c r="U105" s="248" t="s">
        <v>108</v>
      </c>
      <c r="V105" s="83" t="s">
        <v>106</v>
      </c>
      <c r="W105" s="527">
        <f t="shared" si="55"/>
        <v>1</v>
      </c>
      <c r="X105" s="527">
        <f t="shared" si="55"/>
        <v>1</v>
      </c>
      <c r="Y105" s="93">
        <f>X105*100/W105</f>
        <v>100</v>
      </c>
      <c r="Z105" s="93">
        <f t="shared" si="55"/>
        <v>20</v>
      </c>
      <c r="AA105" s="93">
        <f t="shared" si="55"/>
        <v>20</v>
      </c>
      <c r="AB105" s="91"/>
      <c r="AC105" s="93">
        <f t="shared" si="56"/>
        <v>20</v>
      </c>
      <c r="AD105" s="94">
        <f t="shared" si="56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4</v>
      </c>
      <c r="AS105" s="191"/>
      <c r="AT105" s="174">
        <v>4</v>
      </c>
      <c r="AU105" s="174"/>
      <c r="AV105" s="174">
        <v>4</v>
      </c>
      <c r="AW105" s="174"/>
      <c r="AX105" s="174">
        <v>4</v>
      </c>
      <c r="AY105" s="174"/>
      <c r="AZ105" s="174">
        <v>4</v>
      </c>
      <c r="BA105" s="174"/>
      <c r="BB105" s="91"/>
      <c r="BC105" s="79"/>
      <c r="BD105" s="93">
        <f>AF105+AH105+AJ105+AL105+AN105+AP105+AR105+AT105+AV105+AX105+AZ105</f>
        <v>20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5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260">
        <f>I106*G106</f>
        <v>5</v>
      </c>
      <c r="K106" s="183">
        <f>J106*B106</f>
        <v>40</v>
      </c>
      <c r="L106" s="183">
        <f t="shared" si="51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255"/>
      <c r="T106" s="85">
        <v>95</v>
      </c>
      <c r="U106" s="250" t="s">
        <v>109</v>
      </c>
      <c r="V106" s="83" t="s">
        <v>106</v>
      </c>
      <c r="W106" s="527">
        <f t="shared" si="55"/>
        <v>1</v>
      </c>
      <c r="X106" s="527">
        <f t="shared" si="55"/>
        <v>1</v>
      </c>
      <c r="Y106" s="93">
        <f>X106*100/W106</f>
        <v>100</v>
      </c>
      <c r="Z106" s="93">
        <f t="shared" si="55"/>
        <v>5</v>
      </c>
      <c r="AA106" s="93">
        <f t="shared" si="55"/>
        <v>5</v>
      </c>
      <c r="AB106" s="91"/>
      <c r="AC106" s="93">
        <f t="shared" si="56"/>
        <v>5</v>
      </c>
      <c r="AD106" s="94">
        <f t="shared" si="56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5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5</v>
      </c>
      <c r="J107" s="175">
        <f>I107*G107</f>
        <v>5</v>
      </c>
      <c r="K107" s="183">
        <f>J107*B107</f>
        <v>20</v>
      </c>
      <c r="L107" s="183">
        <f t="shared" si="51"/>
        <v>31840</v>
      </c>
      <c r="M107" s="183">
        <f>L107*J107</f>
        <v>159200</v>
      </c>
      <c r="N107" s="183"/>
      <c r="O107" s="183"/>
      <c r="P107" s="114">
        <f>K107+N107</f>
        <v>20</v>
      </c>
      <c r="Q107" s="114">
        <f>M107+P107</f>
        <v>159220</v>
      </c>
      <c r="R107" s="50"/>
      <c r="S107" s="255"/>
      <c r="T107" s="85">
        <v>96</v>
      </c>
      <c r="U107" s="250" t="s">
        <v>110</v>
      </c>
      <c r="V107" s="83" t="s">
        <v>106</v>
      </c>
      <c r="W107" s="527">
        <f t="shared" si="55"/>
        <v>1</v>
      </c>
      <c r="X107" s="527">
        <f t="shared" si="55"/>
        <v>1</v>
      </c>
      <c r="Y107" s="93">
        <f>X107*100/W107</f>
        <v>100</v>
      </c>
      <c r="Z107" s="93">
        <f t="shared" si="55"/>
        <v>5</v>
      </c>
      <c r="AA107" s="93">
        <f t="shared" si="55"/>
        <v>5</v>
      </c>
      <c r="AB107" s="91"/>
      <c r="AC107" s="93">
        <f t="shared" si="56"/>
        <v>5</v>
      </c>
      <c r="AD107" s="94">
        <f t="shared" si="56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>
        <v>1</v>
      </c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5</v>
      </c>
      <c r="BE107" s="93">
        <f>AG107+AI107+AK107+AM107+AO107+AQ107+AS107+AU107+AW107+AY107+BA107+BC107</f>
        <v>0</v>
      </c>
    </row>
    <row r="108" spans="1:57" s="58" customFormat="1" ht="19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55"/>
      <c r="T109" s="85">
        <v>98</v>
      </c>
      <c r="U109" s="1584" t="s">
        <v>112</v>
      </c>
      <c r="V109" s="83" t="s">
        <v>49</v>
      </c>
      <c r="W109" s="527"/>
      <c r="X109" s="527"/>
      <c r="Y109" s="93"/>
      <c r="Z109" s="93"/>
      <c r="AA109" s="93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55"/>
      <c r="T110" s="85">
        <v>99</v>
      </c>
      <c r="U110" s="1584"/>
      <c r="V110" s="83" t="s">
        <v>50</v>
      </c>
      <c r="W110" s="527"/>
      <c r="X110" s="527"/>
      <c r="Y110" s="93"/>
      <c r="Z110" s="93"/>
      <c r="AA110" s="93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55"/>
      <c r="T111" s="85">
        <v>100</v>
      </c>
      <c r="U111" s="1584" t="s">
        <v>113</v>
      </c>
      <c r="V111" s="83" t="s">
        <v>49</v>
      </c>
      <c r="W111" s="527"/>
      <c r="X111" s="527"/>
      <c r="Y111" s="93"/>
      <c r="Z111" s="93"/>
      <c r="AA111" s="93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55"/>
      <c r="T112" s="85">
        <v>101</v>
      </c>
      <c r="U112" s="1584"/>
      <c r="V112" s="83" t="s">
        <v>50</v>
      </c>
      <c r="W112" s="527"/>
      <c r="X112" s="527"/>
      <c r="Y112" s="93"/>
      <c r="Z112" s="93"/>
      <c r="AA112" s="93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55"/>
      <c r="T113" s="85">
        <v>102</v>
      </c>
      <c r="U113" s="1583" t="s">
        <v>114</v>
      </c>
      <c r="V113" s="83" t="s">
        <v>49</v>
      </c>
      <c r="W113" s="527"/>
      <c r="X113" s="527"/>
      <c r="Y113" s="93"/>
      <c r="Z113" s="93"/>
      <c r="AA113" s="93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55"/>
      <c r="T114" s="85">
        <v>103</v>
      </c>
      <c r="U114" s="1583"/>
      <c r="V114" s="83" t="s">
        <v>50</v>
      </c>
      <c r="W114" s="527"/>
      <c r="X114" s="527"/>
      <c r="Y114" s="93"/>
      <c r="Z114" s="93"/>
      <c r="AA114" s="93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55"/>
      <c r="T115" s="85">
        <v>104</v>
      </c>
      <c r="U115" s="1583" t="s">
        <v>115</v>
      </c>
      <c r="V115" s="83" t="s">
        <v>49</v>
      </c>
      <c r="W115" s="527"/>
      <c r="X115" s="527"/>
      <c r="Y115" s="93"/>
      <c r="Z115" s="93"/>
      <c r="AA115" s="93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55"/>
      <c r="T116" s="85">
        <v>105</v>
      </c>
      <c r="U116" s="1583"/>
      <c r="V116" s="83" t="s">
        <v>50</v>
      </c>
      <c r="W116" s="527"/>
      <c r="X116" s="527"/>
      <c r="Y116" s="93"/>
      <c r="Z116" s="93"/>
      <c r="AA116" s="93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55"/>
      <c r="T117" s="85">
        <v>106</v>
      </c>
      <c r="U117" s="1583" t="s">
        <v>116</v>
      </c>
      <c r="V117" s="83" t="s">
        <v>49</v>
      </c>
      <c r="W117" s="527"/>
      <c r="X117" s="527"/>
      <c r="Y117" s="93"/>
      <c r="Z117" s="93"/>
      <c r="AA117" s="93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55"/>
      <c r="T118" s="85">
        <v>107</v>
      </c>
      <c r="U118" s="1583"/>
      <c r="V118" s="83" t="s">
        <v>50</v>
      </c>
      <c r="W118" s="527"/>
      <c r="X118" s="527"/>
      <c r="Y118" s="93"/>
      <c r="Z118" s="93"/>
      <c r="AA118" s="93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55"/>
      <c r="T119" s="85">
        <v>108</v>
      </c>
      <c r="U119" s="1584" t="s">
        <v>117</v>
      </c>
      <c r="V119" s="83" t="s">
        <v>49</v>
      </c>
      <c r="W119" s="527"/>
      <c r="X119" s="527"/>
      <c r="Y119" s="93"/>
      <c r="Z119" s="93"/>
      <c r="AA119" s="93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55"/>
      <c r="T120" s="85">
        <v>109</v>
      </c>
      <c r="U120" s="1584"/>
      <c r="V120" s="83" t="s">
        <v>50</v>
      </c>
      <c r="W120" s="527"/>
      <c r="X120" s="527"/>
      <c r="Y120" s="93"/>
      <c r="Z120" s="93"/>
      <c r="AA120" s="93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55"/>
      <c r="T121" s="85">
        <v>110</v>
      </c>
      <c r="U121" s="1584" t="s">
        <v>118</v>
      </c>
      <c r="V121" s="83" t="s">
        <v>49</v>
      </c>
      <c r="W121" s="527"/>
      <c r="X121" s="527"/>
      <c r="Y121" s="93"/>
      <c r="Z121" s="93"/>
      <c r="AA121" s="93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55"/>
      <c r="T122" s="85">
        <v>111</v>
      </c>
      <c r="U122" s="1585"/>
      <c r="V122" s="83" t="s">
        <v>50</v>
      </c>
      <c r="W122" s="527"/>
      <c r="X122" s="527"/>
      <c r="Y122" s="93"/>
      <c r="Z122" s="93"/>
      <c r="AA122" s="93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55"/>
      <c r="T123" s="85">
        <v>112</v>
      </c>
      <c r="U123" s="1584" t="s">
        <v>119</v>
      </c>
      <c r="V123" s="83" t="s">
        <v>49</v>
      </c>
      <c r="W123" s="527"/>
      <c r="X123" s="527"/>
      <c r="Y123" s="93"/>
      <c r="Z123" s="93"/>
      <c r="AA123" s="93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55"/>
      <c r="T124" s="85">
        <v>113</v>
      </c>
      <c r="U124" s="1584"/>
      <c r="V124" s="83" t="s">
        <v>50</v>
      </c>
      <c r="W124" s="527"/>
      <c r="X124" s="527"/>
      <c r="Y124" s="93"/>
      <c r="Z124" s="93"/>
      <c r="AA124" s="93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55"/>
      <c r="T125" s="85">
        <v>114</v>
      </c>
      <c r="U125" s="1584" t="s">
        <v>120</v>
      </c>
      <c r="V125" s="83" t="s">
        <v>49</v>
      </c>
      <c r="W125" s="527"/>
      <c r="X125" s="527"/>
      <c r="Y125" s="93"/>
      <c r="Z125" s="93"/>
      <c r="AA125" s="93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55"/>
      <c r="T126" s="85">
        <v>115</v>
      </c>
      <c r="U126" s="1584"/>
      <c r="V126" s="83" t="s">
        <v>50</v>
      </c>
      <c r="W126" s="527"/>
      <c r="X126" s="527"/>
      <c r="Y126" s="93"/>
      <c r="Z126" s="93"/>
      <c r="AA126" s="93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527"/>
      <c r="X127" s="527"/>
      <c r="Y127" s="93"/>
      <c r="Z127" s="93"/>
      <c r="AA127" s="93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527"/>
      <c r="X128" s="527"/>
      <c r="Y128" s="93"/>
      <c r="Z128" s="93"/>
      <c r="AA128" s="93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24</v>
      </c>
      <c r="D129" s="150" t="s">
        <v>122</v>
      </c>
      <c r="E129" s="76"/>
      <c r="F129" s="213">
        <f>SUM(F13:F128)</f>
        <v>257</v>
      </c>
      <c r="G129" s="213">
        <f>SUM(G13:G128)</f>
        <v>235</v>
      </c>
      <c r="H129" s="214">
        <f>AVERAGE(H13:H128)</f>
        <v>95.502645502645507</v>
      </c>
      <c r="I129" s="214">
        <f>SUM(I13:I128)</f>
        <v>135</v>
      </c>
      <c r="J129" s="206">
        <f>SUM(J13:J128)</f>
        <v>424</v>
      </c>
      <c r="K129" s="189">
        <f>SUM(K14:K128)</f>
        <v>856.4</v>
      </c>
      <c r="L129" s="189">
        <f t="shared" ref="L129:Q129" si="59">SUM(L14:L128)</f>
        <v>1022700.8</v>
      </c>
      <c r="M129" s="211">
        <f t="shared" si="59"/>
        <v>6816944</v>
      </c>
      <c r="N129" s="211">
        <f t="shared" si="59"/>
        <v>96</v>
      </c>
      <c r="O129" s="189">
        <f t="shared" si="59"/>
        <v>764160</v>
      </c>
      <c r="P129" s="212">
        <f t="shared" si="59"/>
        <v>952.40000000000009</v>
      </c>
      <c r="Q129" s="212">
        <f t="shared" si="59"/>
        <v>6817896.4000000004</v>
      </c>
      <c r="R129" s="4"/>
      <c r="S129" s="255"/>
      <c r="T129" s="85">
        <v>118</v>
      </c>
      <c r="U129" s="199" t="s">
        <v>122</v>
      </c>
      <c r="V129" s="200"/>
      <c r="W129" s="529">
        <f>SUM(W14:W128)</f>
        <v>257</v>
      </c>
      <c r="X129" s="529"/>
      <c r="Y129" s="201"/>
      <c r="Z129" s="201"/>
      <c r="AA129" s="803"/>
      <c r="AB129" s="201"/>
      <c r="AC129" s="201"/>
      <c r="AD129" s="202"/>
      <c r="AE129" s="203"/>
      <c r="AF129" s="204">
        <f t="shared" ref="AF129:AQ129" si="60">SUM(AF14:AF128)</f>
        <v>0</v>
      </c>
      <c r="AG129" s="204">
        <f t="shared" si="60"/>
        <v>0</v>
      </c>
      <c r="AH129" s="204">
        <f t="shared" si="60"/>
        <v>0</v>
      </c>
      <c r="AI129" s="204">
        <f t="shared" si="60"/>
        <v>0</v>
      </c>
      <c r="AJ129" s="204">
        <f t="shared" si="60"/>
        <v>0</v>
      </c>
      <c r="AK129" s="204">
        <f t="shared" si="60"/>
        <v>0</v>
      </c>
      <c r="AL129" s="204">
        <f t="shared" si="60"/>
        <v>0</v>
      </c>
      <c r="AM129" s="204">
        <f t="shared" si="60"/>
        <v>0</v>
      </c>
      <c r="AN129" s="204">
        <f t="shared" si="60"/>
        <v>0</v>
      </c>
      <c r="AO129" s="204">
        <f t="shared" si="60"/>
        <v>0</v>
      </c>
      <c r="AP129" s="204">
        <f t="shared" si="60"/>
        <v>0</v>
      </c>
      <c r="AQ129" s="205">
        <f t="shared" si="60"/>
        <v>0</v>
      </c>
      <c r="AR129" s="206">
        <f>SUM(AR13:AR128)</f>
        <v>7</v>
      </c>
      <c r="AS129" s="206">
        <v>0</v>
      </c>
      <c r="AT129" s="206">
        <f>SUM(AT13:AT128)</f>
        <v>188</v>
      </c>
      <c r="AU129" s="206">
        <v>0</v>
      </c>
      <c r="AV129" s="206">
        <f>SUM(AV14:AV128)</f>
        <v>141</v>
      </c>
      <c r="AW129" s="206">
        <v>0</v>
      </c>
      <c r="AX129" s="206">
        <f>SUM(AX14:AX128)</f>
        <v>44</v>
      </c>
      <c r="AY129" s="206">
        <v>0</v>
      </c>
      <c r="AZ129" s="207">
        <f t="shared" ref="AZ129:BE129" si="61">SUM(AZ14:AZ128)</f>
        <v>44</v>
      </c>
      <c r="BA129" s="207">
        <f t="shared" si="61"/>
        <v>0</v>
      </c>
      <c r="BB129" s="207">
        <f t="shared" si="61"/>
        <v>0</v>
      </c>
      <c r="BC129" s="207">
        <f t="shared" si="61"/>
        <v>0</v>
      </c>
      <c r="BD129" s="207">
        <f t="shared" si="61"/>
        <v>424</v>
      </c>
      <c r="BE129" s="207">
        <f t="shared" si="61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55"/>
      <c r="T130" s="252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55"/>
      <c r="T131" s="252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K129*7960-3184</f>
        <v>6813760</v>
      </c>
      <c r="F132" s="1418"/>
      <c r="G132" s="1418"/>
      <c r="H132" s="18"/>
      <c r="I132" s="18"/>
      <c r="J132" s="18"/>
      <c r="K132" s="1411" t="s">
        <v>125</v>
      </c>
      <c r="L132" s="1411"/>
      <c r="M132" s="253" t="s">
        <v>126</v>
      </c>
      <c r="N132" s="48"/>
      <c r="O132" s="48"/>
      <c r="P132" s="39"/>
      <c r="Q132" s="39"/>
      <c r="R132" s="50"/>
      <c r="S132" s="255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191040</v>
      </c>
      <c r="F133" s="1418"/>
      <c r="G133" s="1418"/>
      <c r="H133" s="18"/>
      <c r="I133" s="18"/>
      <c r="J133" s="18"/>
      <c r="K133" s="1411" t="s">
        <v>125</v>
      </c>
      <c r="L133" s="1411"/>
      <c r="M133" s="253" t="s">
        <v>129</v>
      </c>
      <c r="N133" s="103"/>
      <c r="O133" s="103"/>
      <c r="P133" s="36"/>
      <c r="Q133" s="36"/>
      <c r="R133" s="50"/>
      <c r="S133" s="255"/>
      <c r="T133" s="252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53" t="s">
        <v>131</v>
      </c>
      <c r="N134" s="104"/>
      <c r="O134" s="104"/>
      <c r="P134" s="36"/>
      <c r="Q134" s="36"/>
      <c r="R134" s="50"/>
      <c r="S134" s="255"/>
      <c r="T134" s="252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55"/>
      <c r="T135" s="252"/>
      <c r="U135" s="252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55"/>
      <c r="T136" s="252"/>
      <c r="U136" s="252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55"/>
      <c r="T137" s="252"/>
      <c r="U137" s="252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55"/>
      <c r="T138" s="252"/>
      <c r="U138" s="252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55"/>
      <c r="T139" s="252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57"/>
      <c r="I140" s="40"/>
      <c r="J140" s="257"/>
      <c r="K140" s="1411" t="s">
        <v>125</v>
      </c>
      <c r="L140" s="1411"/>
      <c r="M140" s="258" t="s">
        <v>142</v>
      </c>
      <c r="N140" s="245"/>
      <c r="O140" s="245"/>
      <c r="R140" s="44"/>
      <c r="S140" s="256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56"/>
      <c r="O141" s="256"/>
      <c r="R141" s="44"/>
      <c r="S141" s="256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751"/>
      <c r="E142" s="1751"/>
      <c r="F142" s="108"/>
      <c r="G142" s="41"/>
      <c r="H142" s="41"/>
      <c r="I142" s="41"/>
      <c r="J142" s="41"/>
      <c r="K142" s="41"/>
      <c r="L142" s="41"/>
      <c r="M142" s="41"/>
      <c r="N142" s="256"/>
      <c r="O142" s="256"/>
      <c r="R142" s="44"/>
      <c r="S142" s="256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751"/>
      <c r="E143" s="1751"/>
      <c r="F143" s="109"/>
      <c r="G143" s="109"/>
      <c r="H143" s="109"/>
      <c r="I143" s="109"/>
      <c r="J143" s="109"/>
      <c r="L143" s="24"/>
      <c r="M143" s="24"/>
      <c r="N143" s="259"/>
      <c r="O143" s="259"/>
      <c r="R143" s="44"/>
      <c r="S143" s="256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751"/>
      <c r="E144" s="1751"/>
      <c r="F144" s="109"/>
      <c r="G144" s="109"/>
      <c r="H144" s="109"/>
      <c r="I144" s="109"/>
      <c r="J144" s="109"/>
      <c r="K144" s="259"/>
      <c r="L144" s="24"/>
      <c r="M144" s="25"/>
      <c r="N144" s="259"/>
      <c r="O144" s="259"/>
      <c r="S144" s="41"/>
    </row>
    <row r="145" spans="2:19" ht="20.100000000000001" customHeight="1" x14ac:dyDescent="0.2">
      <c r="B145" s="109"/>
      <c r="C145" s="109"/>
      <c r="D145" s="1751"/>
      <c r="E145" s="1751"/>
      <c r="F145" s="109"/>
      <c r="G145" s="109"/>
      <c r="H145" s="109"/>
      <c r="I145" s="109"/>
      <c r="J145" s="109"/>
      <c r="K145" s="26"/>
      <c r="L145" s="24"/>
      <c r="M145" s="53"/>
      <c r="N145" s="259"/>
      <c r="O145" s="244"/>
      <c r="P145" s="256"/>
      <c r="Q145" s="256"/>
      <c r="R145" s="44"/>
      <c r="S145" s="33"/>
    </row>
    <row r="146" spans="2:19" ht="20.100000000000001" customHeight="1" x14ac:dyDescent="0.2">
      <c r="B146" s="109"/>
      <c r="C146" s="109"/>
      <c r="D146" s="1751"/>
      <c r="E146" s="1751"/>
      <c r="F146" s="109"/>
      <c r="G146" s="109"/>
      <c r="H146" s="109"/>
      <c r="I146" s="109"/>
      <c r="J146" s="109"/>
      <c r="K146" s="54"/>
      <c r="L146" s="24"/>
      <c r="M146" s="53"/>
      <c r="N146" s="27"/>
      <c r="O146" s="27"/>
      <c r="P146" s="255"/>
      <c r="Q146" s="255"/>
      <c r="R146" s="45"/>
      <c r="S146" s="1579"/>
    </row>
    <row r="147" spans="2:19" ht="20.100000000000001" customHeight="1" x14ac:dyDescent="0.2">
      <c r="B147" s="109"/>
      <c r="C147" s="109"/>
      <c r="D147" s="1751"/>
      <c r="E147" s="1751"/>
      <c r="F147" s="109"/>
      <c r="G147" s="109"/>
      <c r="H147" s="109"/>
      <c r="I147" s="109"/>
      <c r="J147" s="109"/>
      <c r="K147" s="54"/>
      <c r="L147" s="24"/>
      <c r="M147" s="53"/>
      <c r="N147" s="27"/>
      <c r="O147" s="27"/>
      <c r="P147" s="255"/>
      <c r="Q147" s="255"/>
      <c r="R147" s="45"/>
      <c r="S147" s="1580"/>
    </row>
    <row r="148" spans="2:19" ht="20.100000000000001" customHeight="1" x14ac:dyDescent="0.2">
      <c r="B148" s="109"/>
      <c r="C148" s="109"/>
      <c r="D148" s="1751"/>
      <c r="E148" s="1751"/>
      <c r="F148" s="109"/>
      <c r="G148" s="109"/>
      <c r="H148" s="109"/>
      <c r="I148" s="109"/>
      <c r="J148" s="109"/>
      <c r="K148" s="54"/>
      <c r="L148" s="24"/>
      <c r="M148" s="53"/>
      <c r="N148" s="27"/>
      <c r="O148" s="27"/>
      <c r="P148" s="255"/>
      <c r="Q148" s="255"/>
      <c r="R148" s="45"/>
      <c r="S148" s="1579"/>
    </row>
    <row r="149" spans="2:19" ht="20.100000000000001" customHeight="1" x14ac:dyDescent="0.2">
      <c r="B149" s="109"/>
      <c r="C149" s="109"/>
      <c r="D149" s="1751"/>
      <c r="E149" s="1751"/>
      <c r="F149" s="109"/>
      <c r="G149" s="109"/>
      <c r="H149" s="109"/>
      <c r="I149" s="109"/>
      <c r="J149" s="109"/>
      <c r="K149" s="54"/>
      <c r="L149" s="24"/>
      <c r="M149" s="53"/>
      <c r="N149" s="27"/>
      <c r="O149" s="27"/>
      <c r="P149" s="255"/>
      <c r="Q149" s="255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55"/>
      <c r="Q150" s="255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55"/>
      <c r="Q151" s="255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55"/>
      <c r="Q152" s="255"/>
      <c r="R152" s="45"/>
      <c r="S152" s="255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56"/>
      <c r="Q153" s="256"/>
      <c r="R153" s="44"/>
      <c r="S153" s="256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59"/>
      <c r="L154" s="24"/>
      <c r="M154" s="24"/>
      <c r="N154" s="259"/>
      <c r="O154" s="259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59"/>
      <c r="L155" s="24"/>
      <c r="M155" s="24"/>
      <c r="N155" s="259"/>
      <c r="O155" s="259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59"/>
      <c r="L156" s="24"/>
      <c r="M156" s="24"/>
      <c r="N156" s="259"/>
      <c r="O156" s="259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59"/>
      <c r="L157" s="24"/>
      <c r="M157" s="24"/>
      <c r="N157" s="259"/>
      <c r="O157" s="259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59"/>
      <c r="L158" s="24"/>
      <c r="M158" s="24"/>
      <c r="N158" s="259"/>
      <c r="O158" s="259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59"/>
      <c r="L159" s="24"/>
      <c r="M159" s="24"/>
      <c r="N159" s="259"/>
      <c r="O159" s="259"/>
      <c r="S159" s="41"/>
    </row>
    <row r="160" spans="2:19" ht="15.75" x14ac:dyDescent="0.2">
      <c r="L160" s="24"/>
      <c r="M160" s="24"/>
      <c r="N160" s="259"/>
      <c r="O160" s="259"/>
      <c r="S160" s="41"/>
    </row>
    <row r="161" spans="12:19" ht="15.75" x14ac:dyDescent="0.2">
      <c r="L161" s="24"/>
      <c r="M161" s="24"/>
      <c r="N161" s="259"/>
      <c r="O161" s="259"/>
      <c r="S161" s="41"/>
    </row>
    <row r="162" spans="12:19" ht="15.75" x14ac:dyDescent="0.2">
      <c r="L162" s="24"/>
      <c r="M162" s="24"/>
      <c r="N162" s="259"/>
      <c r="O162" s="259"/>
      <c r="S162" s="41"/>
    </row>
    <row r="163" spans="12:19" ht="15.75" x14ac:dyDescent="0.2">
      <c r="L163" s="24"/>
      <c r="M163" s="24"/>
      <c r="N163" s="259"/>
      <c r="O163" s="259"/>
      <c r="S163" s="41"/>
    </row>
    <row r="164" spans="12:19" ht="15.75" x14ac:dyDescent="0.2">
      <c r="L164" s="24"/>
      <c r="M164" s="30"/>
      <c r="N164" s="259"/>
      <c r="O164" s="259"/>
      <c r="S164" s="41"/>
    </row>
    <row r="165" spans="12:19" ht="15.75" x14ac:dyDescent="0.2">
      <c r="L165" s="24"/>
      <c r="M165" s="24"/>
      <c r="N165" s="259"/>
      <c r="O165" s="259"/>
      <c r="S165" s="41"/>
    </row>
    <row r="166" spans="12:19" ht="15.75" x14ac:dyDescent="0.2">
      <c r="L166" s="30"/>
      <c r="M166" s="30"/>
      <c r="N166" s="259"/>
      <c r="O166" s="259"/>
      <c r="S166" s="41"/>
    </row>
    <row r="167" spans="12:19" ht="15.75" x14ac:dyDescent="0.2">
      <c r="L167" s="24"/>
      <c r="M167" s="24"/>
      <c r="N167" s="259"/>
      <c r="O167" s="259"/>
      <c r="S167" s="41"/>
    </row>
    <row r="168" spans="12:19" ht="15.75" x14ac:dyDescent="0.2">
      <c r="L168" s="24"/>
      <c r="M168" s="24"/>
      <c r="N168" s="259"/>
      <c r="O168" s="259"/>
      <c r="S168" s="41"/>
    </row>
    <row r="169" spans="12:19" ht="15.75" x14ac:dyDescent="0.2">
      <c r="L169" s="24"/>
      <c r="M169" s="24"/>
      <c r="N169" s="259"/>
      <c r="O169" s="259"/>
      <c r="S169" s="41"/>
    </row>
    <row r="170" spans="12:19" ht="15.75" x14ac:dyDescent="0.2">
      <c r="L170" s="24"/>
      <c r="M170" s="24"/>
      <c r="N170" s="259"/>
      <c r="O170" s="259"/>
      <c r="S170" s="41"/>
    </row>
    <row r="171" spans="12:19" ht="15.75" x14ac:dyDescent="0.2">
      <c r="L171" s="24"/>
      <c r="M171" s="24"/>
      <c r="N171" s="259"/>
      <c r="O171" s="259"/>
      <c r="S171" s="41"/>
    </row>
    <row r="172" spans="12:19" ht="15.75" x14ac:dyDescent="0.2">
      <c r="L172" s="24"/>
      <c r="M172" s="24"/>
      <c r="N172" s="259"/>
      <c r="O172" s="259"/>
      <c r="S172" s="41"/>
    </row>
    <row r="173" spans="12:19" ht="15.75" x14ac:dyDescent="0.2">
      <c r="L173" s="24"/>
      <c r="M173" s="24"/>
      <c r="N173" s="259"/>
      <c r="O173" s="259"/>
      <c r="S173" s="41"/>
    </row>
    <row r="174" spans="12:19" ht="15.75" x14ac:dyDescent="0.2">
      <c r="L174" s="24"/>
      <c r="M174" s="24"/>
      <c r="N174" s="259"/>
      <c r="O174" s="259"/>
      <c r="S174" s="41"/>
    </row>
    <row r="175" spans="12:19" ht="15.75" x14ac:dyDescent="0.2">
      <c r="L175" s="24"/>
      <c r="M175" s="24"/>
      <c r="N175" s="259"/>
      <c r="O175" s="259"/>
      <c r="S175" s="41"/>
    </row>
    <row r="176" spans="12:19" ht="15.75" x14ac:dyDescent="0.2">
      <c r="L176" s="24"/>
      <c r="M176" s="24"/>
      <c r="N176" s="259"/>
      <c r="O176" s="259"/>
      <c r="S176" s="41"/>
    </row>
    <row r="177" spans="12:19" ht="15.75" x14ac:dyDescent="0.2">
      <c r="L177" s="24"/>
      <c r="M177" s="24"/>
      <c r="N177" s="259"/>
      <c r="O177" s="259"/>
      <c r="S177" s="41"/>
    </row>
    <row r="178" spans="12:19" ht="15.75" x14ac:dyDescent="0.2">
      <c r="L178" s="24"/>
      <c r="M178" s="24"/>
      <c r="N178" s="259"/>
      <c r="O178" s="259"/>
      <c r="S178" s="41"/>
    </row>
    <row r="179" spans="12:19" ht="15.75" x14ac:dyDescent="0.2">
      <c r="L179" s="24"/>
      <c r="M179" s="24"/>
      <c r="N179" s="259"/>
      <c r="O179" s="259"/>
      <c r="S179" s="41"/>
    </row>
    <row r="180" spans="12:19" ht="15.75" x14ac:dyDescent="0.2">
      <c r="L180" s="24"/>
      <c r="M180" s="24"/>
      <c r="N180" s="259"/>
      <c r="O180" s="259"/>
      <c r="S180" s="41"/>
    </row>
    <row r="181" spans="12:19" ht="15.75" x14ac:dyDescent="0.2">
      <c r="L181" s="24"/>
      <c r="M181" s="24"/>
      <c r="N181" s="259"/>
      <c r="O181" s="259"/>
      <c r="S181" s="41"/>
    </row>
    <row r="182" spans="12:19" ht="15.75" x14ac:dyDescent="0.2">
      <c r="L182" s="24"/>
      <c r="M182" s="24"/>
      <c r="N182" s="259"/>
      <c r="O182" s="259"/>
      <c r="S182" s="41"/>
    </row>
    <row r="183" spans="12:19" ht="15.75" x14ac:dyDescent="0.2">
      <c r="L183" s="24"/>
      <c r="M183" s="24"/>
      <c r="N183" s="259"/>
      <c r="O183" s="259"/>
      <c r="S183" s="41"/>
    </row>
    <row r="184" spans="12:19" ht="15.75" x14ac:dyDescent="0.2">
      <c r="L184" s="24"/>
      <c r="M184" s="24"/>
      <c r="N184" s="259"/>
      <c r="O184" s="259"/>
      <c r="S184" s="41"/>
    </row>
    <row r="185" spans="12:19" ht="15.75" x14ac:dyDescent="0.2">
      <c r="L185" s="24"/>
      <c r="M185" s="24"/>
      <c r="N185" s="259"/>
      <c r="O185" s="259"/>
      <c r="S185" s="41"/>
    </row>
    <row r="186" spans="12:19" ht="15.75" x14ac:dyDescent="0.2">
      <c r="L186" s="24"/>
      <c r="M186" s="24"/>
      <c r="N186" s="259"/>
      <c r="O186" s="259"/>
      <c r="S186" s="41"/>
    </row>
    <row r="187" spans="12:19" ht="15.75" x14ac:dyDescent="0.2">
      <c r="L187" s="24"/>
      <c r="M187" s="24"/>
      <c r="N187" s="259"/>
      <c r="O187" s="259"/>
      <c r="S187" s="41"/>
    </row>
    <row r="188" spans="12:19" ht="15.75" x14ac:dyDescent="0.2">
      <c r="L188" s="24"/>
      <c r="M188" s="24"/>
      <c r="N188" s="259"/>
      <c r="O188" s="259"/>
      <c r="S188" s="41"/>
    </row>
    <row r="189" spans="12:19" ht="15.75" x14ac:dyDescent="0.2">
      <c r="L189" s="24"/>
      <c r="M189" s="24"/>
      <c r="N189" s="259"/>
      <c r="O189" s="259"/>
      <c r="S189" s="41"/>
    </row>
    <row r="190" spans="12:19" ht="15.75" x14ac:dyDescent="0.2">
      <c r="L190" s="24"/>
      <c r="M190" s="24"/>
      <c r="N190" s="259"/>
      <c r="O190" s="259"/>
      <c r="S190" s="41"/>
    </row>
    <row r="191" spans="12:19" ht="15.75" x14ac:dyDescent="0.2">
      <c r="L191" s="24"/>
      <c r="M191" s="24"/>
      <c r="N191" s="259"/>
      <c r="O191" s="259"/>
      <c r="S191" s="41"/>
    </row>
    <row r="192" spans="12:19" ht="15.75" x14ac:dyDescent="0.2">
      <c r="L192" s="24"/>
      <c r="M192" s="24"/>
      <c r="N192" s="259"/>
      <c r="O192" s="259"/>
      <c r="S192" s="41"/>
    </row>
    <row r="193" spans="12:19" ht="15.75" x14ac:dyDescent="0.2">
      <c r="L193" s="24"/>
      <c r="M193" s="24"/>
      <c r="N193" s="259"/>
      <c r="O193" s="259"/>
      <c r="S193" s="41"/>
    </row>
    <row r="194" spans="12:19" ht="15.75" x14ac:dyDescent="0.2">
      <c r="L194" s="24"/>
      <c r="M194" s="24"/>
      <c r="N194" s="259"/>
      <c r="O194" s="259"/>
      <c r="S194" s="41"/>
    </row>
    <row r="195" spans="12:19" ht="15.75" x14ac:dyDescent="0.2">
      <c r="L195" s="24"/>
      <c r="M195" s="24"/>
      <c r="N195" s="259"/>
      <c r="O195" s="259"/>
      <c r="S195" s="41"/>
    </row>
    <row r="196" spans="12:19" ht="15.75" x14ac:dyDescent="0.2">
      <c r="L196" s="24"/>
      <c r="M196" s="24"/>
      <c r="N196" s="259"/>
      <c r="O196" s="259"/>
      <c r="S196" s="41"/>
    </row>
    <row r="197" spans="12:19" ht="15.75" x14ac:dyDescent="0.2">
      <c r="L197" s="24"/>
      <c r="M197" s="24"/>
      <c r="N197" s="259"/>
      <c r="O197" s="259"/>
      <c r="S197" s="41"/>
    </row>
    <row r="198" spans="12:19" ht="15.75" x14ac:dyDescent="0.2">
      <c r="L198" s="24"/>
      <c r="M198" s="24"/>
      <c r="N198" s="259"/>
      <c r="O198" s="259"/>
      <c r="S198" s="41"/>
    </row>
    <row r="199" spans="12:19" ht="15.75" x14ac:dyDescent="0.2">
      <c r="L199" s="24"/>
      <c r="M199" s="24"/>
      <c r="N199" s="259"/>
      <c r="O199" s="259"/>
      <c r="S199" s="41"/>
    </row>
    <row r="200" spans="12:19" ht="15.75" x14ac:dyDescent="0.2">
      <c r="L200" s="24"/>
      <c r="M200" s="24"/>
      <c r="N200" s="259"/>
      <c r="O200" s="259"/>
      <c r="S200" s="41"/>
    </row>
    <row r="201" spans="12:19" ht="15.75" x14ac:dyDescent="0.2">
      <c r="L201" s="24"/>
      <c r="M201" s="24"/>
      <c r="N201" s="259"/>
      <c r="O201" s="259"/>
      <c r="S201" s="41"/>
    </row>
    <row r="202" spans="12:19" ht="15.75" x14ac:dyDescent="0.2">
      <c r="L202" s="24"/>
      <c r="M202" s="24"/>
      <c r="N202" s="259"/>
      <c r="O202" s="259"/>
      <c r="S202" s="41"/>
    </row>
    <row r="203" spans="12:19" ht="15.75" x14ac:dyDescent="0.2">
      <c r="L203" s="24"/>
      <c r="M203" s="24"/>
      <c r="N203" s="259"/>
      <c r="O203" s="259"/>
      <c r="S203" s="41"/>
    </row>
    <row r="204" spans="12:19" ht="15.75" x14ac:dyDescent="0.2">
      <c r="L204" s="24"/>
      <c r="M204" s="24"/>
      <c r="N204" s="259"/>
      <c r="O204" s="259"/>
      <c r="S204" s="41"/>
    </row>
    <row r="205" spans="12:19" ht="15.75" x14ac:dyDescent="0.2">
      <c r="L205" s="24"/>
      <c r="M205" s="24"/>
      <c r="N205" s="259"/>
      <c r="O205" s="259"/>
      <c r="S205" s="41"/>
    </row>
    <row r="206" spans="12:19" ht="15.75" x14ac:dyDescent="0.2">
      <c r="L206" s="24"/>
      <c r="M206" s="24"/>
      <c r="N206" s="259"/>
      <c r="O206" s="259"/>
      <c r="S206" s="41"/>
    </row>
    <row r="207" spans="12:19" ht="15.75" x14ac:dyDescent="0.2">
      <c r="L207" s="24"/>
      <c r="M207" s="24"/>
      <c r="N207" s="259"/>
      <c r="O207" s="259"/>
    </row>
    <row r="208" spans="12:19" ht="15.75" x14ac:dyDescent="0.2">
      <c r="L208" s="24"/>
      <c r="M208" s="24"/>
      <c r="N208" s="259"/>
      <c r="O208" s="259"/>
    </row>
    <row r="209" spans="12:15" ht="15.75" x14ac:dyDescent="0.2">
      <c r="L209" s="24"/>
      <c r="M209" s="24"/>
      <c r="N209" s="259"/>
      <c r="O209" s="259"/>
    </row>
    <row r="210" spans="12:15" ht="15.75" x14ac:dyDescent="0.2">
      <c r="L210" s="24"/>
      <c r="M210" s="24"/>
      <c r="N210" s="259"/>
      <c r="O210" s="259"/>
    </row>
    <row r="211" spans="12:15" ht="15.75" x14ac:dyDescent="0.2">
      <c r="L211" s="24"/>
      <c r="M211" s="24"/>
      <c r="N211" s="259"/>
      <c r="O211" s="259"/>
    </row>
    <row r="212" spans="12:15" ht="15.75" x14ac:dyDescent="0.2">
      <c r="L212" s="24"/>
      <c r="M212" s="24"/>
      <c r="N212" s="259"/>
      <c r="O212" s="259"/>
    </row>
    <row r="213" spans="12:15" ht="15.75" x14ac:dyDescent="0.2">
      <c r="L213" s="24"/>
      <c r="M213" s="24"/>
      <c r="N213" s="259"/>
      <c r="O213" s="259"/>
    </row>
    <row r="214" spans="12:15" ht="15.75" x14ac:dyDescent="0.2">
      <c r="L214" s="24"/>
      <c r="M214" s="24"/>
      <c r="N214" s="259"/>
      <c r="O214" s="259"/>
    </row>
    <row r="215" spans="12:15" ht="15.75" x14ac:dyDescent="0.2">
      <c r="L215" s="24"/>
      <c r="M215" s="24"/>
      <c r="N215" s="259"/>
      <c r="O215" s="259"/>
    </row>
    <row r="216" spans="12:15" ht="15.75" x14ac:dyDescent="0.2">
      <c r="L216" s="24"/>
      <c r="M216" s="24"/>
      <c r="N216" s="259"/>
      <c r="O216" s="259"/>
    </row>
    <row r="217" spans="12:15" ht="15.75" x14ac:dyDescent="0.2">
      <c r="L217" s="24"/>
      <c r="M217" s="24"/>
      <c r="N217" s="259"/>
      <c r="O217" s="259"/>
    </row>
    <row r="218" spans="12:15" ht="15.75" x14ac:dyDescent="0.2">
      <c r="L218" s="24"/>
      <c r="M218" s="24"/>
      <c r="N218" s="259"/>
      <c r="O218" s="259"/>
    </row>
    <row r="219" spans="12:15" ht="15.75" x14ac:dyDescent="0.2">
      <c r="L219" s="24"/>
      <c r="M219" s="24"/>
      <c r="N219" s="259"/>
      <c r="O219" s="259"/>
    </row>
    <row r="220" spans="12:15" ht="15.75" x14ac:dyDescent="0.2">
      <c r="L220" s="24"/>
      <c r="M220" s="24"/>
      <c r="N220" s="259"/>
      <c r="O220" s="259"/>
    </row>
    <row r="221" spans="12:15" ht="15.75" x14ac:dyDescent="0.2">
      <c r="L221" s="24"/>
      <c r="M221" s="24"/>
      <c r="N221" s="259"/>
      <c r="O221" s="259"/>
    </row>
    <row r="222" spans="12:15" ht="15.75" x14ac:dyDescent="0.2">
      <c r="L222" s="24"/>
      <c r="M222" s="24"/>
      <c r="N222" s="259"/>
      <c r="O222" s="259"/>
    </row>
    <row r="223" spans="12:15" ht="15.75" x14ac:dyDescent="0.2">
      <c r="L223" s="24"/>
      <c r="M223" s="24"/>
      <c r="N223" s="259"/>
      <c r="O223" s="259"/>
    </row>
    <row r="224" spans="12:15" ht="15.75" x14ac:dyDescent="0.2">
      <c r="L224" s="24"/>
      <c r="M224" s="24"/>
      <c r="N224" s="259"/>
      <c r="O224" s="259"/>
    </row>
    <row r="225" spans="12:15" ht="15.75" x14ac:dyDescent="0.2">
      <c r="L225" s="24"/>
      <c r="M225" s="24"/>
      <c r="N225" s="259"/>
      <c r="O225" s="259"/>
    </row>
    <row r="226" spans="12:15" ht="15.75" x14ac:dyDescent="0.2">
      <c r="L226" s="24"/>
      <c r="M226" s="24"/>
      <c r="N226" s="259"/>
      <c r="O226" s="259"/>
    </row>
    <row r="227" spans="12:15" ht="15.75" x14ac:dyDescent="0.2">
      <c r="L227" s="24"/>
      <c r="M227" s="24"/>
      <c r="N227" s="259"/>
      <c r="O227" s="259"/>
    </row>
    <row r="228" spans="12:15" ht="15.75" x14ac:dyDescent="0.2">
      <c r="L228" s="24"/>
      <c r="M228" s="24"/>
      <c r="N228" s="259"/>
      <c r="O228" s="259"/>
    </row>
    <row r="229" spans="12:15" ht="15.75" x14ac:dyDescent="0.2">
      <c r="L229" s="24"/>
      <c r="M229" s="24"/>
      <c r="N229" s="259"/>
      <c r="O229" s="259"/>
    </row>
    <row r="230" spans="12:15" ht="15.75" x14ac:dyDescent="0.2">
      <c r="L230" s="24"/>
      <c r="M230" s="24"/>
      <c r="N230" s="259"/>
      <c r="O230" s="259"/>
    </row>
    <row r="231" spans="12:15" ht="15.75" x14ac:dyDescent="0.2">
      <c r="L231" s="24"/>
      <c r="M231" s="24"/>
      <c r="N231" s="259"/>
      <c r="O231" s="259"/>
    </row>
    <row r="232" spans="12:15" ht="15.75" x14ac:dyDescent="0.2">
      <c r="L232" s="24"/>
      <c r="M232" s="24"/>
      <c r="N232" s="259"/>
      <c r="O232" s="259"/>
    </row>
    <row r="233" spans="12:15" ht="15.75" x14ac:dyDescent="0.2">
      <c r="L233" s="24"/>
      <c r="M233" s="24"/>
      <c r="N233" s="259"/>
      <c r="O233" s="259"/>
    </row>
    <row r="234" spans="12:15" ht="15.75" x14ac:dyDescent="0.2">
      <c r="L234" s="24"/>
      <c r="M234" s="24"/>
      <c r="N234" s="259"/>
      <c r="O234" s="259"/>
    </row>
    <row r="235" spans="12:15" ht="15.75" x14ac:dyDescent="0.2">
      <c r="L235" s="24"/>
      <c r="M235" s="24"/>
      <c r="N235" s="259"/>
      <c r="O235" s="259"/>
    </row>
    <row r="236" spans="12:15" ht="15.75" x14ac:dyDescent="0.2">
      <c r="L236" s="24"/>
      <c r="M236" s="24"/>
      <c r="N236" s="259"/>
      <c r="O236" s="259"/>
    </row>
    <row r="237" spans="12:15" ht="15.75" x14ac:dyDescent="0.2">
      <c r="L237" s="24"/>
      <c r="M237" s="24"/>
      <c r="N237" s="259"/>
      <c r="O237" s="259"/>
    </row>
    <row r="238" spans="12:15" ht="15.75" x14ac:dyDescent="0.2">
      <c r="L238" s="24"/>
      <c r="M238" s="24"/>
      <c r="N238" s="259"/>
      <c r="O238" s="259"/>
    </row>
    <row r="239" spans="12:15" ht="15.75" x14ac:dyDescent="0.2">
      <c r="L239" s="24"/>
      <c r="M239" s="24"/>
      <c r="N239" s="259"/>
      <c r="O239" s="259"/>
    </row>
    <row r="240" spans="12:15" ht="15.75" x14ac:dyDescent="0.2">
      <c r="L240" s="24"/>
      <c r="M240" s="24"/>
      <c r="N240" s="259"/>
      <c r="O240" s="259"/>
    </row>
    <row r="241" spans="12:15" ht="15.75" x14ac:dyDescent="0.2">
      <c r="L241" s="24"/>
      <c r="M241" s="24"/>
      <c r="N241" s="259"/>
      <c r="O241" s="259"/>
    </row>
    <row r="242" spans="12:15" ht="15.75" x14ac:dyDescent="0.2">
      <c r="L242" s="24"/>
      <c r="M242" s="24"/>
      <c r="N242" s="259"/>
      <c r="O242" s="259"/>
    </row>
    <row r="243" spans="12:15" ht="15.75" x14ac:dyDescent="0.2">
      <c r="L243" s="24"/>
      <c r="M243" s="24"/>
      <c r="N243" s="259"/>
      <c r="O243" s="259"/>
    </row>
    <row r="244" spans="12:15" ht="15.75" x14ac:dyDescent="0.2">
      <c r="L244" s="24"/>
      <c r="M244" s="24"/>
      <c r="N244" s="259"/>
      <c r="O244" s="259"/>
    </row>
    <row r="245" spans="12:15" ht="15.75" x14ac:dyDescent="0.2">
      <c r="L245" s="24"/>
      <c r="M245" s="24"/>
      <c r="N245" s="259"/>
      <c r="O245" s="259"/>
    </row>
    <row r="246" spans="12:15" ht="15.75" x14ac:dyDescent="0.2">
      <c r="L246" s="24"/>
      <c r="M246" s="24"/>
      <c r="N246" s="259"/>
      <c r="O246" s="259"/>
    </row>
    <row r="247" spans="12:15" ht="15.75" x14ac:dyDescent="0.2">
      <c r="L247" s="24"/>
      <c r="M247" s="24"/>
      <c r="N247" s="259"/>
      <c r="O247" s="259"/>
    </row>
    <row r="248" spans="12:15" ht="15.75" x14ac:dyDescent="0.2">
      <c r="L248" s="24"/>
      <c r="M248" s="24"/>
      <c r="N248" s="259"/>
      <c r="O248" s="259"/>
    </row>
    <row r="249" spans="12:15" ht="15.75" x14ac:dyDescent="0.2">
      <c r="L249" s="24"/>
      <c r="M249" s="24"/>
      <c r="N249" s="259"/>
      <c r="O249" s="259"/>
    </row>
    <row r="250" spans="12:15" ht="15.75" x14ac:dyDescent="0.2">
      <c r="L250" s="24"/>
      <c r="M250" s="24"/>
      <c r="N250" s="259"/>
      <c r="O250" s="259"/>
    </row>
    <row r="251" spans="12:15" ht="15.75" x14ac:dyDescent="0.2">
      <c r="L251" s="24"/>
      <c r="M251" s="24"/>
      <c r="N251" s="259"/>
      <c r="O251" s="259"/>
    </row>
    <row r="252" spans="12:15" ht="15.75" x14ac:dyDescent="0.2">
      <c r="L252" s="24"/>
      <c r="M252" s="24"/>
      <c r="N252" s="259"/>
      <c r="O252" s="259"/>
    </row>
    <row r="253" spans="12:15" ht="15.75" x14ac:dyDescent="0.2">
      <c r="L253" s="24"/>
      <c r="M253" s="24"/>
      <c r="N253" s="259"/>
      <c r="O253" s="259"/>
    </row>
    <row r="254" spans="12:15" ht="15.75" x14ac:dyDescent="0.2">
      <c r="L254" s="24"/>
      <c r="M254" s="24"/>
      <c r="N254" s="259"/>
      <c r="O254" s="259"/>
    </row>
    <row r="255" spans="12:15" x14ac:dyDescent="0.2">
      <c r="L255" s="259"/>
      <c r="M255" s="259"/>
      <c r="N255" s="259"/>
      <c r="O255" s="259"/>
    </row>
    <row r="256" spans="12:15" x14ac:dyDescent="0.2">
      <c r="L256" s="259"/>
      <c r="M256" s="259"/>
      <c r="N256" s="259"/>
      <c r="O256" s="259"/>
    </row>
    <row r="257" spans="12:15" x14ac:dyDescent="0.2">
      <c r="L257" s="259"/>
      <c r="M257" s="259"/>
      <c r="N257" s="259"/>
      <c r="O257" s="259"/>
    </row>
    <row r="258" spans="12:15" x14ac:dyDescent="0.2">
      <c r="L258" s="259"/>
      <c r="M258" s="259"/>
      <c r="N258" s="259"/>
      <c r="O258" s="259"/>
    </row>
    <row r="259" spans="12:15" x14ac:dyDescent="0.2">
      <c r="L259" s="259"/>
      <c r="M259" s="259"/>
      <c r="N259" s="259"/>
      <c r="O259" s="259"/>
    </row>
    <row r="260" spans="12:15" x14ac:dyDescent="0.2">
      <c r="L260" s="259"/>
      <c r="M260" s="259"/>
      <c r="N260" s="259"/>
      <c r="O260" s="259"/>
    </row>
    <row r="261" spans="12:15" x14ac:dyDescent="0.2">
      <c r="L261" s="259"/>
      <c r="M261" s="259"/>
      <c r="N261" s="259"/>
      <c r="O261" s="259"/>
    </row>
    <row r="262" spans="12:15" x14ac:dyDescent="0.2">
      <c r="L262" s="259"/>
      <c r="M262" s="259"/>
      <c r="N262" s="259"/>
      <c r="O262" s="259"/>
    </row>
  </sheetData>
  <mergeCells count="213">
    <mergeCell ref="D148:E148"/>
    <mergeCell ref="S148:S151"/>
    <mergeCell ref="D149:E149"/>
    <mergeCell ref="E153:G153"/>
    <mergeCell ref="D142:E142"/>
    <mergeCell ref="D143:E143"/>
    <mergeCell ref="D144:E144"/>
    <mergeCell ref="D145:E145"/>
    <mergeCell ref="D146:E146"/>
    <mergeCell ref="S146:S147"/>
    <mergeCell ref="D147:E147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120" zoomScaleNormal="12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7"/>
      <c r="B5" s="247"/>
      <c r="C5" s="247"/>
      <c r="D5" s="145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55"/>
      <c r="Q5" s="55"/>
      <c r="R5" s="56"/>
      <c r="S5" s="43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</row>
    <row r="6" spans="1:57" s="31" customFormat="1" ht="12" customHeight="1" x14ac:dyDescent="0.2">
      <c r="A6" s="1435" t="s">
        <v>275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222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6"/>
      <c r="B7" s="246"/>
      <c r="C7" s="246"/>
      <c r="D7" s="254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57"/>
      <c r="Q7" s="257"/>
      <c r="R7" s="52"/>
      <c r="S7" s="43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56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597" t="s">
        <v>31</v>
      </c>
      <c r="AU9" s="1597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223">
        <v>1</v>
      </c>
      <c r="G14" s="223">
        <v>1</v>
      </c>
      <c r="H14" s="224">
        <f t="shared" ref="H14:H23" si="0">G14*100/F14</f>
        <v>100</v>
      </c>
      <c r="I14" s="224">
        <v>2</v>
      </c>
      <c r="J14" s="225">
        <f t="shared" ref="J14:J22" si="1"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255"/>
      <c r="T14" s="88">
        <v>3</v>
      </c>
      <c r="U14" s="1584" t="s">
        <v>48</v>
      </c>
      <c r="V14" s="87" t="s">
        <v>49</v>
      </c>
      <c r="W14" s="223">
        <v>1</v>
      </c>
      <c r="X14" s="223">
        <v>1</v>
      </c>
      <c r="Y14" s="224">
        <v>100</v>
      </c>
      <c r="Z14" s="224">
        <v>2</v>
      </c>
      <c r="AA14" s="225"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/>
      <c r="AU14" s="174"/>
      <c r="AV14" s="174">
        <v>1</v>
      </c>
      <c r="AW14" s="174"/>
      <c r="AX14" s="174">
        <v>1</v>
      </c>
      <c r="AY14" s="174"/>
      <c r="AZ14" s="174"/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14</v>
      </c>
      <c r="D15" s="1420"/>
      <c r="E15" s="67" t="s">
        <v>50</v>
      </c>
      <c r="F15" s="223">
        <v>2</v>
      </c>
      <c r="G15" s="223">
        <v>2</v>
      </c>
      <c r="H15" s="224">
        <f t="shared" si="0"/>
        <v>100</v>
      </c>
      <c r="I15" s="224">
        <v>1</v>
      </c>
      <c r="J15" s="226">
        <f t="shared" si="1"/>
        <v>2</v>
      </c>
      <c r="K15" s="183">
        <f t="shared" ref="K15:K25" si="2">J15*B15</f>
        <v>8</v>
      </c>
      <c r="L15" s="183">
        <f t="shared" ref="L15:L78" si="3">B15*7960</f>
        <v>31840</v>
      </c>
      <c r="M15" s="183">
        <f t="shared" ref="M15:M25" si="4">L15*J15</f>
        <v>63680</v>
      </c>
      <c r="N15" s="183">
        <f>C15+J15</f>
        <v>16</v>
      </c>
      <c r="O15" s="183">
        <f t="shared" ref="O15:O17" si="5">N15*7960</f>
        <v>127360</v>
      </c>
      <c r="P15" s="114">
        <f t="shared" ref="P15:P25" si="6">K15+N15</f>
        <v>24</v>
      </c>
      <c r="Q15" s="114">
        <f t="shared" ref="Q15:Q25" si="7">M15+P15</f>
        <v>63704</v>
      </c>
      <c r="R15" s="49"/>
      <c r="S15" s="255"/>
      <c r="T15" s="85">
        <v>4</v>
      </c>
      <c r="U15" s="1584"/>
      <c r="V15" s="83" t="s">
        <v>50</v>
      </c>
      <c r="W15" s="223">
        <v>2</v>
      </c>
      <c r="X15" s="223">
        <v>2</v>
      </c>
      <c r="Y15" s="224">
        <v>100</v>
      </c>
      <c r="Z15" s="224">
        <v>1</v>
      </c>
      <c r="AA15" s="226">
        <v>2</v>
      </c>
      <c r="AB15" s="91"/>
      <c r="AC15" s="93">
        <f t="shared" ref="AC15:AD25" si="8">AF15+AH15+AJ15+AL15+AN15+AP15+AR15+AT15+AV15+AX15+AZ15+BB15</f>
        <v>2</v>
      </c>
      <c r="AD15" s="94">
        <f t="shared" si="8"/>
        <v>0</v>
      </c>
      <c r="AE15" s="95">
        <f t="shared" ref="AE15:AE25" si="9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/>
      <c r="AU15" s="174"/>
      <c r="AV15" s="174">
        <v>1</v>
      </c>
      <c r="AW15" s="174"/>
      <c r="AX15" s="174">
        <v>1</v>
      </c>
      <c r="AY15" s="174"/>
      <c r="AZ15" s="174"/>
      <c r="BA15" s="174"/>
      <c r="BB15" s="91"/>
      <c r="BC15" s="91"/>
      <c r="BD15" s="93">
        <f t="shared" ref="BD15:BD25" si="10">AF15+AH15+AJ15+AL15+AN15+AP15+AR15+AT15+AV15+AX15+AZ15</f>
        <v>2</v>
      </c>
      <c r="BE15" s="93">
        <f t="shared" ref="BE15:BE25" si="11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20</v>
      </c>
      <c r="D16" s="1420" t="s">
        <v>51</v>
      </c>
      <c r="E16" s="67" t="s">
        <v>49</v>
      </c>
      <c r="F16" s="223">
        <v>1</v>
      </c>
      <c r="G16" s="223">
        <v>1</v>
      </c>
      <c r="H16" s="224">
        <f t="shared" si="0"/>
        <v>100</v>
      </c>
      <c r="I16" s="224">
        <v>5</v>
      </c>
      <c r="J16" s="226">
        <f t="shared" si="1"/>
        <v>5</v>
      </c>
      <c r="K16" s="183">
        <f t="shared" si="2"/>
        <v>40</v>
      </c>
      <c r="L16" s="183">
        <f t="shared" si="3"/>
        <v>63680</v>
      </c>
      <c r="M16" s="183">
        <f t="shared" si="4"/>
        <v>318400</v>
      </c>
      <c r="N16" s="183">
        <f>C16+J16</f>
        <v>25</v>
      </c>
      <c r="O16" s="183">
        <f t="shared" si="5"/>
        <v>199000</v>
      </c>
      <c r="P16" s="114">
        <f t="shared" si="6"/>
        <v>65</v>
      </c>
      <c r="Q16" s="114">
        <f t="shared" si="7"/>
        <v>318465</v>
      </c>
      <c r="R16" s="50"/>
      <c r="S16" s="255"/>
      <c r="T16" s="85">
        <v>5</v>
      </c>
      <c r="U16" s="1583" t="s">
        <v>51</v>
      </c>
      <c r="V16" s="83" t="s">
        <v>49</v>
      </c>
      <c r="W16" s="223">
        <v>1</v>
      </c>
      <c r="X16" s="223">
        <v>1</v>
      </c>
      <c r="Y16" s="224">
        <v>100</v>
      </c>
      <c r="Z16" s="224">
        <v>5</v>
      </c>
      <c r="AA16" s="226">
        <v>5</v>
      </c>
      <c r="AB16" s="91"/>
      <c r="AC16" s="93">
        <f t="shared" si="8"/>
        <v>5</v>
      </c>
      <c r="AD16" s="94">
        <f t="shared" si="8"/>
        <v>0</v>
      </c>
      <c r="AE16" s="95">
        <f t="shared" si="9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>
        <v>1</v>
      </c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0"/>
        <v>5</v>
      </c>
      <c r="BE16" s="93">
        <f t="shared" si="11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223">
        <v>1</v>
      </c>
      <c r="G17" s="223">
        <v>1</v>
      </c>
      <c r="H17" s="224">
        <f t="shared" si="0"/>
        <v>100</v>
      </c>
      <c r="I17" s="224">
        <v>5</v>
      </c>
      <c r="J17" s="225">
        <f t="shared" si="1"/>
        <v>5</v>
      </c>
      <c r="K17" s="183">
        <f t="shared" si="2"/>
        <v>20</v>
      </c>
      <c r="L17" s="183">
        <f t="shared" si="3"/>
        <v>31840</v>
      </c>
      <c r="M17" s="183">
        <f t="shared" si="4"/>
        <v>159200</v>
      </c>
      <c r="N17" s="183">
        <f t="shared" ref="N17" si="12">C17*J17</f>
        <v>0</v>
      </c>
      <c r="O17" s="183">
        <f t="shared" si="5"/>
        <v>0</v>
      </c>
      <c r="P17" s="114">
        <f t="shared" si="6"/>
        <v>20</v>
      </c>
      <c r="Q17" s="114">
        <f t="shared" si="7"/>
        <v>159220</v>
      </c>
      <c r="R17" s="50"/>
      <c r="S17" s="255"/>
      <c r="T17" s="85">
        <v>6</v>
      </c>
      <c r="U17" s="1583"/>
      <c r="V17" s="83" t="s">
        <v>50</v>
      </c>
      <c r="W17" s="223">
        <v>1</v>
      </c>
      <c r="X17" s="223">
        <v>1</v>
      </c>
      <c r="Y17" s="224">
        <v>100</v>
      </c>
      <c r="Z17" s="224">
        <v>5</v>
      </c>
      <c r="AA17" s="225">
        <v>5</v>
      </c>
      <c r="AB17" s="91"/>
      <c r="AC17" s="93">
        <f t="shared" si="8"/>
        <v>5</v>
      </c>
      <c r="AD17" s="94">
        <f t="shared" si="8"/>
        <v>0</v>
      </c>
      <c r="AE17" s="95">
        <f t="shared" si="9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>
        <v>1</v>
      </c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0"/>
        <v>5</v>
      </c>
      <c r="BE17" s="93">
        <f t="shared" si="11"/>
        <v>0</v>
      </c>
    </row>
    <row r="18" spans="1:57" ht="34.5" customHeight="1" x14ac:dyDescent="0.2">
      <c r="A18" s="135">
        <v>7</v>
      </c>
      <c r="B18" s="215">
        <v>0.6</v>
      </c>
      <c r="C18" s="71"/>
      <c r="D18" s="249" t="s">
        <v>52</v>
      </c>
      <c r="E18" s="67" t="s">
        <v>49</v>
      </c>
      <c r="F18" s="227"/>
      <c r="G18" s="227"/>
      <c r="H18" s="228"/>
      <c r="I18" s="228"/>
      <c r="J18" s="229"/>
      <c r="K18" s="183"/>
      <c r="L18" s="183"/>
      <c r="M18" s="183"/>
      <c r="N18" s="183"/>
      <c r="O18" s="183"/>
      <c r="P18" s="114"/>
      <c r="Q18" s="114"/>
      <c r="R18" s="50"/>
      <c r="S18" s="255"/>
      <c r="T18" s="85">
        <v>7</v>
      </c>
      <c r="U18" s="248" t="s">
        <v>52</v>
      </c>
      <c r="V18" s="83" t="s">
        <v>49</v>
      </c>
      <c r="W18" s="227"/>
      <c r="X18" s="227"/>
      <c r="Y18" s="228"/>
      <c r="Z18" s="228"/>
      <c r="AA18" s="229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49" t="s">
        <v>53</v>
      </c>
      <c r="E19" s="67" t="s">
        <v>49</v>
      </c>
      <c r="F19" s="227"/>
      <c r="G19" s="227"/>
      <c r="H19" s="228"/>
      <c r="I19" s="228"/>
      <c r="J19" s="229"/>
      <c r="K19" s="183"/>
      <c r="L19" s="183"/>
      <c r="M19" s="183"/>
      <c r="N19" s="183"/>
      <c r="O19" s="183"/>
      <c r="P19" s="114"/>
      <c r="Q19" s="114"/>
      <c r="R19" s="50"/>
      <c r="S19" s="255"/>
      <c r="T19" s="85">
        <v>8</v>
      </c>
      <c r="U19" s="248" t="s">
        <v>53</v>
      </c>
      <c r="V19" s="83" t="s">
        <v>49</v>
      </c>
      <c r="W19" s="227"/>
      <c r="X19" s="227"/>
      <c r="Y19" s="228"/>
      <c r="Z19" s="228"/>
      <c r="AA19" s="229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49" t="s">
        <v>54</v>
      </c>
      <c r="E20" s="67" t="s">
        <v>50</v>
      </c>
      <c r="F20" s="227"/>
      <c r="G20" s="227"/>
      <c r="H20" s="228"/>
      <c r="I20" s="228"/>
      <c r="J20" s="229"/>
      <c r="K20" s="68"/>
      <c r="L20" s="68"/>
      <c r="M20" s="100"/>
      <c r="N20" s="100"/>
      <c r="O20" s="100"/>
      <c r="P20" s="70"/>
      <c r="Q20" s="70"/>
      <c r="R20" s="50"/>
      <c r="S20" s="255"/>
      <c r="T20" s="85">
        <v>9</v>
      </c>
      <c r="U20" s="248" t="s">
        <v>54</v>
      </c>
      <c r="V20" s="83" t="s">
        <v>50</v>
      </c>
      <c r="W20" s="227"/>
      <c r="X20" s="227"/>
      <c r="Y20" s="228"/>
      <c r="Z20" s="228"/>
      <c r="AA20" s="229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49" t="s">
        <v>55</v>
      </c>
      <c r="E21" s="67" t="s">
        <v>50</v>
      </c>
      <c r="F21" s="227"/>
      <c r="G21" s="227"/>
      <c r="H21" s="228"/>
      <c r="I21" s="228"/>
      <c r="J21" s="229"/>
      <c r="K21" s="183"/>
      <c r="L21" s="183"/>
      <c r="M21" s="183"/>
      <c r="N21" s="183"/>
      <c r="O21" s="183"/>
      <c r="P21" s="114"/>
      <c r="Q21" s="114"/>
      <c r="R21" s="50"/>
      <c r="S21" s="255"/>
      <c r="T21" s="85">
        <v>10</v>
      </c>
      <c r="U21" s="248" t="s">
        <v>55</v>
      </c>
      <c r="V21" s="83" t="s">
        <v>50</v>
      </c>
      <c r="W21" s="227"/>
      <c r="X21" s="227"/>
      <c r="Y21" s="228"/>
      <c r="Z21" s="228"/>
      <c r="AA21" s="229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227">
        <v>1</v>
      </c>
      <c r="G22" s="227">
        <v>1</v>
      </c>
      <c r="H22" s="228">
        <f t="shared" si="0"/>
        <v>100</v>
      </c>
      <c r="I22" s="228">
        <v>2</v>
      </c>
      <c r="J22" s="229">
        <f t="shared" si="1"/>
        <v>2</v>
      </c>
      <c r="K22" s="183">
        <f t="shared" si="2"/>
        <v>2</v>
      </c>
      <c r="L22" s="183">
        <f t="shared" si="3"/>
        <v>7960</v>
      </c>
      <c r="M22" s="183">
        <f t="shared" si="4"/>
        <v>15920</v>
      </c>
      <c r="N22" s="183"/>
      <c r="O22" s="183"/>
      <c r="P22" s="114">
        <f t="shared" si="6"/>
        <v>2</v>
      </c>
      <c r="Q22" s="114">
        <f t="shared" si="7"/>
        <v>15922</v>
      </c>
      <c r="R22" s="50"/>
      <c r="S22" s="255"/>
      <c r="T22" s="85">
        <v>11</v>
      </c>
      <c r="U22" s="1584" t="s">
        <v>56</v>
      </c>
      <c r="V22" s="83" t="s">
        <v>57</v>
      </c>
      <c r="W22" s="227">
        <v>1</v>
      </c>
      <c r="X22" s="227">
        <v>1</v>
      </c>
      <c r="Y22" s="228">
        <v>100</v>
      </c>
      <c r="Z22" s="228">
        <v>2</v>
      </c>
      <c r="AA22" s="229">
        <v>2</v>
      </c>
      <c r="AB22" s="91"/>
      <c r="AC22" s="93">
        <f t="shared" si="8"/>
        <v>2</v>
      </c>
      <c r="AD22" s="94">
        <f t="shared" si="8"/>
        <v>0</v>
      </c>
      <c r="AE22" s="95">
        <f t="shared" si="9"/>
        <v>0</v>
      </c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>
        <v>1</v>
      </c>
      <c r="AU22" s="174"/>
      <c r="AV22" s="174">
        <v>1</v>
      </c>
      <c r="AW22" s="174"/>
      <c r="AX22" s="174"/>
      <c r="AY22" s="174"/>
      <c r="AZ22" s="174"/>
      <c r="BA22" s="174"/>
      <c r="BB22" s="91"/>
      <c r="BC22" s="91"/>
      <c r="BD22" s="93">
        <f t="shared" si="10"/>
        <v>2</v>
      </c>
      <c r="BE22" s="93">
        <f t="shared" si="11"/>
        <v>0</v>
      </c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227">
        <v>1</v>
      </c>
      <c r="G23" s="227">
        <v>1</v>
      </c>
      <c r="H23" s="228">
        <f t="shared" si="0"/>
        <v>100</v>
      </c>
      <c r="I23" s="228">
        <v>2</v>
      </c>
      <c r="J23" s="229">
        <f>I23*G23</f>
        <v>2</v>
      </c>
      <c r="K23" s="183">
        <f t="shared" si="2"/>
        <v>2</v>
      </c>
      <c r="L23" s="183">
        <f t="shared" si="3"/>
        <v>7960</v>
      </c>
      <c r="M23" s="183">
        <f t="shared" si="4"/>
        <v>15920</v>
      </c>
      <c r="N23" s="183"/>
      <c r="O23" s="183"/>
      <c r="P23" s="114">
        <f t="shared" si="6"/>
        <v>2</v>
      </c>
      <c r="Q23" s="114">
        <f t="shared" si="7"/>
        <v>15922</v>
      </c>
      <c r="R23" s="50"/>
      <c r="S23" s="255"/>
      <c r="T23" s="85">
        <v>12</v>
      </c>
      <c r="U23" s="1584"/>
      <c r="V23" s="83" t="s">
        <v>50</v>
      </c>
      <c r="W23" s="227">
        <v>1</v>
      </c>
      <c r="X23" s="227">
        <v>1</v>
      </c>
      <c r="Y23" s="228">
        <v>100</v>
      </c>
      <c r="Z23" s="228">
        <v>2</v>
      </c>
      <c r="AA23" s="229">
        <v>2</v>
      </c>
      <c r="AB23" s="91"/>
      <c r="AC23" s="93">
        <f t="shared" si="8"/>
        <v>2</v>
      </c>
      <c r="AD23" s="94">
        <f t="shared" si="8"/>
        <v>0</v>
      </c>
      <c r="AE23" s="95">
        <f t="shared" si="9"/>
        <v>0</v>
      </c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>
        <v>1</v>
      </c>
      <c r="AU23" s="174"/>
      <c r="AV23" s="174">
        <v>1</v>
      </c>
      <c r="AW23" s="174"/>
      <c r="AX23" s="174"/>
      <c r="AY23" s="174"/>
      <c r="AZ23" s="174"/>
      <c r="BA23" s="174"/>
      <c r="BB23" s="91"/>
      <c r="BC23" s="91"/>
      <c r="BD23" s="93">
        <f t="shared" si="10"/>
        <v>2</v>
      </c>
      <c r="BE23" s="93">
        <f t="shared" si="11"/>
        <v>0</v>
      </c>
    </row>
    <row r="24" spans="1:57" ht="24" customHeight="1" x14ac:dyDescent="0.2">
      <c r="A24" s="135">
        <v>13</v>
      </c>
      <c r="B24" s="215">
        <v>4</v>
      </c>
      <c r="C24" s="72"/>
      <c r="D24" s="1420" t="s">
        <v>58</v>
      </c>
      <c r="E24" s="67" t="s">
        <v>49</v>
      </c>
      <c r="F24" s="223">
        <v>1</v>
      </c>
      <c r="G24" s="223">
        <v>1</v>
      </c>
      <c r="H24" s="224">
        <f>G24*100/F24</f>
        <v>100</v>
      </c>
      <c r="I24" s="224">
        <v>5</v>
      </c>
      <c r="J24" s="225">
        <f>I24*G24</f>
        <v>5</v>
      </c>
      <c r="K24" s="183">
        <f t="shared" si="2"/>
        <v>20</v>
      </c>
      <c r="L24" s="183">
        <f t="shared" si="3"/>
        <v>31840</v>
      </c>
      <c r="M24" s="183">
        <f t="shared" si="4"/>
        <v>159200</v>
      </c>
      <c r="N24" s="183"/>
      <c r="O24" s="183"/>
      <c r="P24" s="114">
        <f t="shared" si="6"/>
        <v>20</v>
      </c>
      <c r="Q24" s="114">
        <f t="shared" si="7"/>
        <v>159220</v>
      </c>
      <c r="R24" s="50"/>
      <c r="S24" s="255"/>
      <c r="T24" s="85">
        <v>13</v>
      </c>
      <c r="U24" s="1590" t="s">
        <v>58</v>
      </c>
      <c r="V24" s="83" t="s">
        <v>49</v>
      </c>
      <c r="W24" s="223">
        <v>1</v>
      </c>
      <c r="X24" s="223">
        <v>1</v>
      </c>
      <c r="Y24" s="224">
        <v>100</v>
      </c>
      <c r="Z24" s="224">
        <v>5</v>
      </c>
      <c r="AA24" s="225">
        <v>5</v>
      </c>
      <c r="AB24" s="91"/>
      <c r="AC24" s="93">
        <f t="shared" si="8"/>
        <v>5</v>
      </c>
      <c r="AD24" s="94">
        <f t="shared" si="8"/>
        <v>0</v>
      </c>
      <c r="AE24" s="95">
        <f t="shared" si="9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>
        <v>1</v>
      </c>
      <c r="AS24" s="191"/>
      <c r="AT24" s="174">
        <v>1</v>
      </c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0"/>
        <v>5</v>
      </c>
      <c r="BE24" s="93">
        <f t="shared" si="11"/>
        <v>0</v>
      </c>
    </row>
    <row r="25" spans="1:57" ht="24" customHeight="1" x14ac:dyDescent="0.2">
      <c r="A25" s="135">
        <v>14</v>
      </c>
      <c r="B25" s="215">
        <v>4</v>
      </c>
      <c r="C25" s="66"/>
      <c r="D25" s="1420"/>
      <c r="E25" s="67" t="s">
        <v>50</v>
      </c>
      <c r="F25" s="223">
        <v>2</v>
      </c>
      <c r="G25" s="223">
        <v>2</v>
      </c>
      <c r="H25" s="224">
        <f>G25*100/F25</f>
        <v>100</v>
      </c>
      <c r="I25" s="224">
        <v>5</v>
      </c>
      <c r="J25" s="225">
        <f>I25*G25</f>
        <v>10</v>
      </c>
      <c r="K25" s="183">
        <f t="shared" si="2"/>
        <v>40</v>
      </c>
      <c r="L25" s="183">
        <f t="shared" si="3"/>
        <v>31840</v>
      </c>
      <c r="M25" s="183">
        <f t="shared" si="4"/>
        <v>318400</v>
      </c>
      <c r="N25" s="183"/>
      <c r="O25" s="183"/>
      <c r="P25" s="114">
        <f t="shared" si="6"/>
        <v>40</v>
      </c>
      <c r="Q25" s="114">
        <f t="shared" si="7"/>
        <v>318440</v>
      </c>
      <c r="R25" s="50"/>
      <c r="S25" s="255"/>
      <c r="T25" s="85">
        <v>14</v>
      </c>
      <c r="U25" s="1590"/>
      <c r="V25" s="83" t="s">
        <v>50</v>
      </c>
      <c r="W25" s="223">
        <v>2</v>
      </c>
      <c r="X25" s="223">
        <v>2</v>
      </c>
      <c r="Y25" s="224">
        <v>100</v>
      </c>
      <c r="Z25" s="224">
        <v>5</v>
      </c>
      <c r="AA25" s="225">
        <v>10</v>
      </c>
      <c r="AB25" s="91"/>
      <c r="AC25" s="93">
        <f t="shared" si="8"/>
        <v>10</v>
      </c>
      <c r="AD25" s="94">
        <f t="shared" si="8"/>
        <v>0</v>
      </c>
      <c r="AE25" s="95">
        <f t="shared" si="9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>
        <v>2</v>
      </c>
      <c r="AS25" s="191"/>
      <c r="AT25" s="174">
        <v>2</v>
      </c>
      <c r="AU25" s="174"/>
      <c r="AV25" s="174">
        <v>2</v>
      </c>
      <c r="AW25" s="174"/>
      <c r="AX25" s="174">
        <v>2</v>
      </c>
      <c r="AY25" s="174"/>
      <c r="AZ25" s="174">
        <v>2</v>
      </c>
      <c r="BA25" s="174"/>
      <c r="BB25" s="91"/>
      <c r="BC25" s="91"/>
      <c r="BD25" s="93">
        <f t="shared" si="10"/>
        <v>10</v>
      </c>
      <c r="BE25" s="93">
        <f t="shared" si="11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223"/>
      <c r="G26" s="223"/>
      <c r="H26" s="224"/>
      <c r="I26" s="224"/>
      <c r="J26" s="225"/>
      <c r="K26" s="183"/>
      <c r="L26" s="183"/>
      <c r="M26" s="183"/>
      <c r="N26" s="183"/>
      <c r="O26" s="183"/>
      <c r="P26" s="114"/>
      <c r="Q26" s="114"/>
      <c r="R26" s="50"/>
      <c r="S26" s="255"/>
      <c r="T26" s="85">
        <v>15</v>
      </c>
      <c r="U26" s="1584" t="s">
        <v>59</v>
      </c>
      <c r="V26" s="83" t="s">
        <v>49</v>
      </c>
      <c r="W26" s="223"/>
      <c r="X26" s="223"/>
      <c r="Y26" s="224"/>
      <c r="Z26" s="224"/>
      <c r="AA26" s="225"/>
      <c r="AB26" s="91"/>
      <c r="AC26" s="93"/>
      <c r="AD26" s="94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/>
      <c r="AY26" s="174"/>
      <c r="AZ26" s="174"/>
      <c r="BA26" s="174"/>
      <c r="BB26" s="91"/>
      <c r="BC26" s="91"/>
      <c r="BD26" s="93"/>
      <c r="BE26" s="93"/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223"/>
      <c r="G27" s="223"/>
      <c r="H27" s="224"/>
      <c r="I27" s="224"/>
      <c r="J27" s="225"/>
      <c r="K27" s="183"/>
      <c r="L27" s="183"/>
      <c r="M27" s="183"/>
      <c r="N27" s="183"/>
      <c r="O27" s="183"/>
      <c r="P27" s="114"/>
      <c r="Q27" s="114"/>
      <c r="R27" s="50"/>
      <c r="S27" s="255"/>
      <c r="T27" s="85">
        <v>16</v>
      </c>
      <c r="U27" s="1584"/>
      <c r="V27" s="83" t="s">
        <v>50</v>
      </c>
      <c r="W27" s="223"/>
      <c r="X27" s="223"/>
      <c r="Y27" s="224"/>
      <c r="Z27" s="224"/>
      <c r="AA27" s="225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/>
      <c r="BE27" s="93"/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227"/>
      <c r="G28" s="227"/>
      <c r="H28" s="228"/>
      <c r="I28" s="228"/>
      <c r="J28" s="229"/>
      <c r="K28" s="183"/>
      <c r="L28" s="183"/>
      <c r="M28" s="183"/>
      <c r="N28" s="183"/>
      <c r="O28" s="183"/>
      <c r="P28" s="114"/>
      <c r="Q28" s="114"/>
      <c r="R28" s="50"/>
      <c r="S28" s="255"/>
      <c r="T28" s="85">
        <v>17</v>
      </c>
      <c r="U28" s="1584" t="s">
        <v>60</v>
      </c>
      <c r="V28" s="83" t="s">
        <v>49</v>
      </c>
      <c r="W28" s="227"/>
      <c r="X28" s="227"/>
      <c r="Y28" s="228"/>
      <c r="Z28" s="228"/>
      <c r="AA28" s="229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/>
      <c r="BE28" s="93"/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227"/>
      <c r="G29" s="227"/>
      <c r="H29" s="228"/>
      <c r="I29" s="228"/>
      <c r="J29" s="229"/>
      <c r="K29" s="183"/>
      <c r="L29" s="183"/>
      <c r="M29" s="183"/>
      <c r="N29" s="183"/>
      <c r="O29" s="183"/>
      <c r="P29" s="114"/>
      <c r="Q29" s="114"/>
      <c r="R29" s="50"/>
      <c r="S29" s="255"/>
      <c r="T29" s="85">
        <v>18</v>
      </c>
      <c r="U29" s="1584"/>
      <c r="V29" s="83" t="s">
        <v>50</v>
      </c>
      <c r="W29" s="227"/>
      <c r="X29" s="227"/>
      <c r="Y29" s="228"/>
      <c r="Z29" s="228"/>
      <c r="AA29" s="229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/>
      <c r="BE29" s="93"/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227">
        <v>1</v>
      </c>
      <c r="G30" s="227">
        <v>1</v>
      </c>
      <c r="H30" s="228">
        <f>G30*100/F30</f>
        <v>100</v>
      </c>
      <c r="I30" s="228">
        <v>4</v>
      </c>
      <c r="J30" s="229">
        <f>I30*G30</f>
        <v>4</v>
      </c>
      <c r="K30" s="183">
        <f t="shared" ref="K30:K31" si="13">J30*B30</f>
        <v>4</v>
      </c>
      <c r="L30" s="183">
        <f t="shared" ref="L30:L31" si="14">B30*7960</f>
        <v>7960</v>
      </c>
      <c r="M30" s="183">
        <f t="shared" ref="M30:M31" si="15">L30*J30</f>
        <v>31840</v>
      </c>
      <c r="N30" s="183"/>
      <c r="O30" s="183"/>
      <c r="P30" s="114">
        <f t="shared" ref="P30:P31" si="16">K30+N30</f>
        <v>4</v>
      </c>
      <c r="Q30" s="114">
        <f t="shared" ref="Q30:Q31" si="17">M30+P30</f>
        <v>31844</v>
      </c>
      <c r="R30" s="50"/>
      <c r="S30" s="255"/>
      <c r="T30" s="85">
        <v>19</v>
      </c>
      <c r="U30" s="1584" t="s">
        <v>61</v>
      </c>
      <c r="V30" s="83" t="s">
        <v>49</v>
      </c>
      <c r="W30" s="227">
        <v>1</v>
      </c>
      <c r="X30" s="227">
        <v>1</v>
      </c>
      <c r="Y30" s="228">
        <v>100</v>
      </c>
      <c r="Z30" s="228">
        <v>4</v>
      </c>
      <c r="AA30" s="229">
        <v>4</v>
      </c>
      <c r="AB30" s="91"/>
      <c r="AC30" s="93">
        <f t="shared" ref="AC30:AD31" si="18">AF30+AH30+AJ30+AL30+AN30+AP30+AR30+AT30+AV30+AX30+AZ30+BB30</f>
        <v>4</v>
      </c>
      <c r="AD30" s="94">
        <f t="shared" si="18"/>
        <v>0</v>
      </c>
      <c r="AE30" s="95">
        <f t="shared" ref="AE30:AE31" si="19">AD30*100/AC30</f>
        <v>0</v>
      </c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>
        <v>1</v>
      </c>
      <c r="AU30" s="174"/>
      <c r="AV30" s="174">
        <v>1</v>
      </c>
      <c r="AW30" s="174"/>
      <c r="AX30" s="174">
        <v>1</v>
      </c>
      <c r="AY30" s="174"/>
      <c r="AZ30" s="174">
        <v>1</v>
      </c>
      <c r="BA30" s="174"/>
      <c r="BB30" s="79"/>
      <c r="BC30" s="79"/>
      <c r="BD30" s="93">
        <f t="shared" ref="BD30:BD31" si="20">AF30+AH30+AJ30+AL30+AN30+AP30+AR30+AT30+AV30+AX30+AZ30</f>
        <v>4</v>
      </c>
      <c r="BE30" s="93">
        <f t="shared" ref="BE30:BE31" si="21">AG30+AI30+AK30+AM30+AO30+AQ30+AS30+AU30+AW30+AY30+BA30+BC30</f>
        <v>0</v>
      </c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227">
        <v>1</v>
      </c>
      <c r="G31" s="227">
        <v>1</v>
      </c>
      <c r="H31" s="228">
        <f>G31*100/F31</f>
        <v>100</v>
      </c>
      <c r="I31" s="228">
        <v>4</v>
      </c>
      <c r="J31" s="229">
        <f>I31*G31</f>
        <v>4</v>
      </c>
      <c r="K31" s="183">
        <f t="shared" si="13"/>
        <v>4</v>
      </c>
      <c r="L31" s="183">
        <f t="shared" si="14"/>
        <v>7960</v>
      </c>
      <c r="M31" s="183">
        <f t="shared" si="15"/>
        <v>31840</v>
      </c>
      <c r="N31" s="183"/>
      <c r="O31" s="183"/>
      <c r="P31" s="114">
        <f t="shared" si="16"/>
        <v>4</v>
      </c>
      <c r="Q31" s="114">
        <f t="shared" si="17"/>
        <v>31844</v>
      </c>
      <c r="R31" s="50"/>
      <c r="S31" s="255"/>
      <c r="T31" s="85">
        <v>20</v>
      </c>
      <c r="U31" s="1584"/>
      <c r="V31" s="83" t="s">
        <v>50</v>
      </c>
      <c r="W31" s="227">
        <v>1</v>
      </c>
      <c r="X31" s="227">
        <v>1</v>
      </c>
      <c r="Y31" s="228">
        <v>100</v>
      </c>
      <c r="Z31" s="228">
        <v>4</v>
      </c>
      <c r="AA31" s="229">
        <v>4</v>
      </c>
      <c r="AB31" s="91"/>
      <c r="AC31" s="93">
        <f t="shared" si="18"/>
        <v>4</v>
      </c>
      <c r="AD31" s="94">
        <f t="shared" si="18"/>
        <v>0</v>
      </c>
      <c r="AE31" s="95">
        <f t="shared" si="19"/>
        <v>0</v>
      </c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>
        <v>1</v>
      </c>
      <c r="AU31" s="174"/>
      <c r="AV31" s="174">
        <v>1</v>
      </c>
      <c r="AW31" s="174"/>
      <c r="AX31" s="174">
        <v>1</v>
      </c>
      <c r="AY31" s="174"/>
      <c r="AZ31" s="174">
        <v>1</v>
      </c>
      <c r="BA31" s="174"/>
      <c r="BB31" s="79"/>
      <c r="BC31" s="79"/>
      <c r="BD31" s="93">
        <f t="shared" si="20"/>
        <v>4</v>
      </c>
      <c r="BE31" s="93">
        <f t="shared" si="21"/>
        <v>0</v>
      </c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55"/>
      <c r="T32" s="85">
        <v>21</v>
      </c>
      <c r="U32" s="1584" t="s">
        <v>62</v>
      </c>
      <c r="V32" s="83" t="s">
        <v>49</v>
      </c>
      <c r="W32" s="173"/>
      <c r="X32" s="173"/>
      <c r="Y32" s="174"/>
      <c r="Z32" s="174"/>
      <c r="AA32" s="176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/>
      <c r="BE32" s="93"/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55"/>
      <c r="T33" s="85">
        <v>22</v>
      </c>
      <c r="U33" s="1585"/>
      <c r="V33" s="83" t="s">
        <v>50</v>
      </c>
      <c r="W33" s="173"/>
      <c r="X33" s="173"/>
      <c r="Y33" s="174"/>
      <c r="Z33" s="174"/>
      <c r="AA33" s="176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/>
      <c r="BE33" s="93"/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7"/>
      <c r="X34" s="177"/>
      <c r="Y34" s="178"/>
      <c r="Z34" s="178"/>
      <c r="AA34" s="179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40</v>
      </c>
      <c r="G35" s="173">
        <v>40</v>
      </c>
      <c r="H35" s="174">
        <f>G35*100/F35</f>
        <v>100</v>
      </c>
      <c r="I35" s="174">
        <v>1</v>
      </c>
      <c r="J35" s="176">
        <f>I35*G35</f>
        <v>40</v>
      </c>
      <c r="K35" s="183">
        <f t="shared" ref="K35:K48" si="22">J35*B35</f>
        <v>26.400000000000002</v>
      </c>
      <c r="L35" s="183">
        <f t="shared" si="3"/>
        <v>5253.6</v>
      </c>
      <c r="M35" s="183">
        <f t="shared" ref="M35:M48" si="23">L35*J35</f>
        <v>210144</v>
      </c>
      <c r="N35" s="183"/>
      <c r="O35" s="183"/>
      <c r="P35" s="114">
        <f t="shared" ref="P35:P48" si="24">K35+N35</f>
        <v>26.400000000000002</v>
      </c>
      <c r="Q35" s="114">
        <f t="shared" ref="Q35:Q48" si="25">M35+P35</f>
        <v>210170.4</v>
      </c>
      <c r="R35" s="61"/>
      <c r="S35" s="62"/>
      <c r="T35" s="85">
        <v>24</v>
      </c>
      <c r="U35" s="1588" t="s">
        <v>64</v>
      </c>
      <c r="V35" s="84"/>
      <c r="W35" s="173">
        <v>40</v>
      </c>
      <c r="X35" s="173">
        <v>40</v>
      </c>
      <c r="Y35" s="174">
        <v>100</v>
      </c>
      <c r="Z35" s="174">
        <v>1</v>
      </c>
      <c r="AA35" s="176">
        <v>40</v>
      </c>
      <c r="AB35" s="81"/>
      <c r="AC35" s="93">
        <f t="shared" ref="AC35:AD48" si="26">AF35+AH35+AJ35+AL35+AN35+AP35+AR35+AT35+AV35+AX35+AZ35+BB35</f>
        <v>40</v>
      </c>
      <c r="AD35" s="94">
        <f t="shared" si="26"/>
        <v>0</v>
      </c>
      <c r="AE35" s="95">
        <f t="shared" ref="AE35:AE48" si="27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40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48" si="28">AF35+AH35+AJ35+AL35+AN35+AP35+AR35+AT35+AV35+AX35+AZ35</f>
        <v>40</v>
      </c>
      <c r="BE35" s="93">
        <f t="shared" ref="BE35:BE48" si="29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10</v>
      </c>
      <c r="G36" s="173">
        <v>10</v>
      </c>
      <c r="H36" s="174">
        <f>G36*100/F36</f>
        <v>100</v>
      </c>
      <c r="I36" s="174">
        <v>1</v>
      </c>
      <c r="J36" s="176">
        <f>I36*G36</f>
        <v>10</v>
      </c>
      <c r="K36" s="183">
        <f t="shared" si="22"/>
        <v>6.6000000000000005</v>
      </c>
      <c r="L36" s="183">
        <f t="shared" si="3"/>
        <v>5253.6</v>
      </c>
      <c r="M36" s="183">
        <f t="shared" si="23"/>
        <v>52536</v>
      </c>
      <c r="N36" s="183"/>
      <c r="O36" s="183"/>
      <c r="P36" s="114">
        <f t="shared" si="24"/>
        <v>6.6000000000000005</v>
      </c>
      <c r="Q36" s="114">
        <f t="shared" si="25"/>
        <v>52542.6</v>
      </c>
      <c r="R36" s="61"/>
      <c r="S36" s="62"/>
      <c r="T36" s="85">
        <v>25</v>
      </c>
      <c r="U36" s="1589"/>
      <c r="V36" s="84"/>
      <c r="W36" s="173">
        <v>10</v>
      </c>
      <c r="X36" s="173">
        <v>10</v>
      </c>
      <c r="Y36" s="174">
        <v>100</v>
      </c>
      <c r="Z36" s="174">
        <v>1</v>
      </c>
      <c r="AA36" s="176">
        <v>10</v>
      </c>
      <c r="AB36" s="81"/>
      <c r="AC36" s="93">
        <v>10</v>
      </c>
      <c r="AD36" s="94">
        <f t="shared" si="26"/>
        <v>0</v>
      </c>
      <c r="AE36" s="95">
        <f t="shared" si="27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10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28"/>
        <v>10</v>
      </c>
      <c r="BE36" s="93">
        <f t="shared" si="29"/>
        <v>0</v>
      </c>
    </row>
    <row r="37" spans="1:57" ht="21" customHeight="1" x14ac:dyDescent="0.2">
      <c r="A37" s="135">
        <v>26</v>
      </c>
      <c r="B37" s="215">
        <v>0.3</v>
      </c>
      <c r="C37" s="69"/>
      <c r="D37" s="249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55"/>
      <c r="T37" s="85">
        <v>26</v>
      </c>
      <c r="U37" s="250" t="s">
        <v>65</v>
      </c>
      <c r="V37" s="83" t="s">
        <v>66</v>
      </c>
      <c r="W37" s="218"/>
      <c r="X37" s="218"/>
      <c r="Y37" s="219"/>
      <c r="Z37" s="219"/>
      <c r="AA37" s="220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/>
      <c r="BE37" s="93"/>
    </row>
    <row r="38" spans="1:57" ht="21" customHeight="1" x14ac:dyDescent="0.2">
      <c r="A38" s="135">
        <v>27</v>
      </c>
      <c r="B38" s="215">
        <v>0.25</v>
      </c>
      <c r="C38" s="69"/>
      <c r="D38" s="249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55"/>
      <c r="T38" s="85">
        <v>27</v>
      </c>
      <c r="U38" s="250" t="s">
        <v>67</v>
      </c>
      <c r="V38" s="83" t="s">
        <v>66</v>
      </c>
      <c r="W38" s="218"/>
      <c r="X38" s="218"/>
      <c r="Y38" s="219"/>
      <c r="Z38" s="219"/>
      <c r="AA38" s="220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/>
      <c r="BE38" s="93"/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55"/>
      <c r="T39" s="85">
        <v>28</v>
      </c>
      <c r="U39" s="1584" t="s">
        <v>68</v>
      </c>
      <c r="V39" s="83" t="s">
        <v>49</v>
      </c>
      <c r="W39" s="218"/>
      <c r="X39" s="218"/>
      <c r="Y39" s="219"/>
      <c r="Z39" s="219"/>
      <c r="AA39" s="220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/>
      <c r="BE39" s="93"/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55"/>
      <c r="T40" s="85">
        <v>29</v>
      </c>
      <c r="U40" s="1584"/>
      <c r="V40" s="83" t="s">
        <v>50</v>
      </c>
      <c r="W40" s="218"/>
      <c r="X40" s="218"/>
      <c r="Y40" s="219"/>
      <c r="Z40" s="219"/>
      <c r="AA40" s="220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/>
      <c r="BE40" s="93"/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55"/>
      <c r="T41" s="85">
        <v>30</v>
      </c>
      <c r="U41" s="1584" t="s">
        <v>69</v>
      </c>
      <c r="V41" s="83" t="s">
        <v>49</v>
      </c>
      <c r="W41" s="218"/>
      <c r="X41" s="218"/>
      <c r="Y41" s="219"/>
      <c r="Z41" s="219"/>
      <c r="AA41" s="220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/>
      <c r="BE41" s="93"/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55"/>
      <c r="T42" s="85">
        <v>31</v>
      </c>
      <c r="U42" s="1584"/>
      <c r="V42" s="83" t="s">
        <v>50</v>
      </c>
      <c r="W42" s="218"/>
      <c r="X42" s="218"/>
      <c r="Y42" s="219"/>
      <c r="Z42" s="219"/>
      <c r="AA42" s="220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/>
      <c r="BE42" s="93"/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55"/>
      <c r="T43" s="85">
        <v>32</v>
      </c>
      <c r="U43" s="1585" t="s">
        <v>70</v>
      </c>
      <c r="V43" s="83" t="s">
        <v>49</v>
      </c>
      <c r="W43" s="173"/>
      <c r="X43" s="173"/>
      <c r="Y43" s="174"/>
      <c r="Z43" s="174"/>
      <c r="AA43" s="176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/>
      <c r="BE43" s="93"/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55"/>
      <c r="T44" s="85">
        <v>33</v>
      </c>
      <c r="U44" s="1585"/>
      <c r="V44" s="83" t="s">
        <v>50</v>
      </c>
      <c r="W44" s="173"/>
      <c r="X44" s="173"/>
      <c r="Y44" s="174"/>
      <c r="Z44" s="174"/>
      <c r="AA44" s="176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/>
      <c r="BE44" s="93"/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/>
      <c r="G45" s="173"/>
      <c r="H45" s="174"/>
      <c r="I45" s="174"/>
      <c r="J45" s="176"/>
      <c r="K45" s="183"/>
      <c r="L45" s="183"/>
      <c r="M45" s="183"/>
      <c r="N45" s="183"/>
      <c r="O45" s="183"/>
      <c r="P45" s="114"/>
      <c r="Q45" s="114"/>
      <c r="R45" s="50"/>
      <c r="S45" s="255"/>
      <c r="T45" s="85">
        <v>34</v>
      </c>
      <c r="U45" s="1585" t="s">
        <v>71</v>
      </c>
      <c r="V45" s="83" t="s">
        <v>49</v>
      </c>
      <c r="W45" s="173"/>
      <c r="X45" s="173"/>
      <c r="Y45" s="174"/>
      <c r="Z45" s="174"/>
      <c r="AA45" s="176"/>
      <c r="AB45" s="91"/>
      <c r="AC45" s="93"/>
      <c r="AD45" s="94"/>
      <c r="AE45" s="95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/>
      <c r="AU45" s="174"/>
      <c r="AV45" s="174"/>
      <c r="AW45" s="174"/>
      <c r="AX45" s="174"/>
      <c r="AY45" s="174"/>
      <c r="AZ45" s="174"/>
      <c r="BA45" s="174"/>
      <c r="BB45" s="92"/>
      <c r="BC45" s="91"/>
      <c r="BD45" s="93"/>
      <c r="BE45" s="93"/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55"/>
      <c r="T46" s="85">
        <v>35</v>
      </c>
      <c r="U46" s="1585"/>
      <c r="V46" s="83" t="s">
        <v>50</v>
      </c>
      <c r="W46" s="173"/>
      <c r="X46" s="173"/>
      <c r="Y46" s="174"/>
      <c r="Z46" s="174"/>
      <c r="AA46" s="176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/>
      <c r="BE46" s="93"/>
    </row>
    <row r="47" spans="1:57" ht="11.25" customHeight="1" x14ac:dyDescent="0.2">
      <c r="A47" s="135">
        <v>36</v>
      </c>
      <c r="B47" s="215">
        <v>1</v>
      </c>
      <c r="C47" s="69"/>
      <c r="D47" s="1421" t="s">
        <v>72</v>
      </c>
      <c r="E47" s="67" t="s">
        <v>49</v>
      </c>
      <c r="F47" s="173">
        <v>5</v>
      </c>
      <c r="G47" s="173">
        <v>5</v>
      </c>
      <c r="H47" s="174">
        <f>G47*100/F47</f>
        <v>100</v>
      </c>
      <c r="I47" s="174">
        <v>16</v>
      </c>
      <c r="J47" s="175">
        <f>I47*G47</f>
        <v>80</v>
      </c>
      <c r="K47" s="183">
        <f t="shared" si="22"/>
        <v>80</v>
      </c>
      <c r="L47" s="183">
        <f t="shared" si="3"/>
        <v>7960</v>
      </c>
      <c r="M47" s="183">
        <f t="shared" si="23"/>
        <v>636800</v>
      </c>
      <c r="N47" s="183"/>
      <c r="O47" s="183"/>
      <c r="P47" s="114">
        <f t="shared" si="24"/>
        <v>80</v>
      </c>
      <c r="Q47" s="114">
        <f t="shared" si="25"/>
        <v>636880</v>
      </c>
      <c r="R47" s="50"/>
      <c r="S47" s="255"/>
      <c r="T47" s="85">
        <v>36</v>
      </c>
      <c r="U47" s="1585" t="s">
        <v>72</v>
      </c>
      <c r="V47" s="83" t="s">
        <v>49</v>
      </c>
      <c r="W47" s="173">
        <v>5</v>
      </c>
      <c r="X47" s="173">
        <v>5</v>
      </c>
      <c r="Y47" s="174">
        <v>100</v>
      </c>
      <c r="Z47" s="174">
        <v>16</v>
      </c>
      <c r="AA47" s="175">
        <v>80</v>
      </c>
      <c r="AB47" s="91"/>
      <c r="AC47" s="93">
        <f t="shared" ref="AC47:AC48" si="30">AF47+AH47+AJ47+AL47+AN47+AP47+AR47+AT47+AV47+AX47+AZ47+BB47</f>
        <v>80</v>
      </c>
      <c r="AD47" s="94">
        <f t="shared" si="26"/>
        <v>0</v>
      </c>
      <c r="AE47" s="95">
        <f t="shared" si="27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20</v>
      </c>
      <c r="AU47" s="174"/>
      <c r="AV47" s="174">
        <v>20</v>
      </c>
      <c r="AW47" s="174"/>
      <c r="AX47" s="174">
        <v>20</v>
      </c>
      <c r="AY47" s="174"/>
      <c r="AZ47" s="174">
        <v>20</v>
      </c>
      <c r="BA47" s="174"/>
      <c r="BB47" s="92"/>
      <c r="BC47" s="91"/>
      <c r="BD47" s="93">
        <f t="shared" si="28"/>
        <v>80</v>
      </c>
      <c r="BE47" s="93">
        <f t="shared" si="29"/>
        <v>0</v>
      </c>
    </row>
    <row r="48" spans="1:57" ht="11.25" customHeight="1" x14ac:dyDescent="0.2">
      <c r="A48" s="135">
        <v>37</v>
      </c>
      <c r="B48" s="215">
        <v>1</v>
      </c>
      <c r="C48" s="69"/>
      <c r="D48" s="1421"/>
      <c r="E48" s="67" t="s">
        <v>50</v>
      </c>
      <c r="F48" s="173">
        <v>1</v>
      </c>
      <c r="G48" s="173">
        <v>1</v>
      </c>
      <c r="H48" s="174">
        <f>G48*100/F48</f>
        <v>100</v>
      </c>
      <c r="I48" s="174">
        <v>4</v>
      </c>
      <c r="J48" s="175">
        <f>I48*G48</f>
        <v>4</v>
      </c>
      <c r="K48" s="183">
        <f t="shared" si="22"/>
        <v>4</v>
      </c>
      <c r="L48" s="183">
        <f t="shared" si="3"/>
        <v>7960</v>
      </c>
      <c r="M48" s="183">
        <f t="shared" si="23"/>
        <v>31840</v>
      </c>
      <c r="N48" s="183"/>
      <c r="O48" s="183"/>
      <c r="P48" s="114">
        <f t="shared" si="24"/>
        <v>4</v>
      </c>
      <c r="Q48" s="114">
        <f t="shared" si="25"/>
        <v>31844</v>
      </c>
      <c r="R48" s="50"/>
      <c r="S48" s="255"/>
      <c r="T48" s="85">
        <v>37</v>
      </c>
      <c r="U48" s="1585"/>
      <c r="V48" s="83" t="s">
        <v>50</v>
      </c>
      <c r="W48" s="173">
        <v>1</v>
      </c>
      <c r="X48" s="173">
        <v>1</v>
      </c>
      <c r="Y48" s="174">
        <v>100</v>
      </c>
      <c r="Z48" s="174">
        <v>4</v>
      </c>
      <c r="AA48" s="175">
        <v>4</v>
      </c>
      <c r="AB48" s="91"/>
      <c r="AC48" s="93">
        <f t="shared" si="30"/>
        <v>4</v>
      </c>
      <c r="AD48" s="94">
        <f t="shared" si="26"/>
        <v>0</v>
      </c>
      <c r="AE48" s="95">
        <f t="shared" si="27"/>
        <v>0</v>
      </c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>
        <v>1</v>
      </c>
      <c r="AU48" s="174"/>
      <c r="AV48" s="174">
        <v>1</v>
      </c>
      <c r="AW48" s="174"/>
      <c r="AX48" s="174">
        <v>1</v>
      </c>
      <c r="AY48" s="174"/>
      <c r="AZ48" s="174">
        <v>1</v>
      </c>
      <c r="BA48" s="174"/>
      <c r="BB48" s="91"/>
      <c r="BC48" s="91"/>
      <c r="BD48" s="93">
        <f t="shared" si="28"/>
        <v>4</v>
      </c>
      <c r="BE48" s="93">
        <f t="shared" si="29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55"/>
      <c r="T49" s="85">
        <v>38</v>
      </c>
      <c r="U49" s="1585" t="s">
        <v>73</v>
      </c>
      <c r="V49" s="83" t="s">
        <v>49</v>
      </c>
      <c r="W49" s="218"/>
      <c r="X49" s="218"/>
      <c r="Y49" s="219"/>
      <c r="Z49" s="219"/>
      <c r="AA49" s="220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/>
      <c r="BE49" s="93"/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55"/>
      <c r="T50" s="85">
        <v>39</v>
      </c>
      <c r="U50" s="1585"/>
      <c r="V50" s="83" t="s">
        <v>50</v>
      </c>
      <c r="W50" s="218"/>
      <c r="X50" s="218"/>
      <c r="Y50" s="219"/>
      <c r="Z50" s="219"/>
      <c r="AA50" s="220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/>
      <c r="BE50" s="93"/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55"/>
      <c r="T51" s="85">
        <v>40</v>
      </c>
      <c r="U51" s="1584" t="s">
        <v>74</v>
      </c>
      <c r="V51" s="83" t="s">
        <v>49</v>
      </c>
      <c r="W51" s="218"/>
      <c r="X51" s="218"/>
      <c r="Y51" s="219"/>
      <c r="Z51" s="219"/>
      <c r="AA51" s="220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/>
      <c r="BE51" s="93"/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55"/>
      <c r="T52" s="85">
        <v>41</v>
      </c>
      <c r="U52" s="1584"/>
      <c r="V52" s="83" t="s">
        <v>50</v>
      </c>
      <c r="W52" s="218"/>
      <c r="X52" s="218"/>
      <c r="Y52" s="219"/>
      <c r="Z52" s="219"/>
      <c r="AA52" s="220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/>
      <c r="BE52" s="93"/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55"/>
      <c r="T53" s="85">
        <v>42</v>
      </c>
      <c r="U53" s="1585" t="s">
        <v>75</v>
      </c>
      <c r="V53" s="83" t="s">
        <v>49</v>
      </c>
      <c r="W53" s="173"/>
      <c r="X53" s="173"/>
      <c r="Y53" s="174"/>
      <c r="Z53" s="174"/>
      <c r="AA53" s="176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/>
      <c r="BE53" s="93"/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55"/>
      <c r="T54" s="85">
        <v>43</v>
      </c>
      <c r="U54" s="1585"/>
      <c r="V54" s="83" t="s">
        <v>50</v>
      </c>
      <c r="W54" s="173"/>
      <c r="X54" s="173"/>
      <c r="Y54" s="174"/>
      <c r="Z54" s="174"/>
      <c r="AA54" s="176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/>
      <c r="BE54" s="93"/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55"/>
      <c r="T55" s="85">
        <v>44</v>
      </c>
      <c r="U55" s="1583" t="s">
        <v>76</v>
      </c>
      <c r="V55" s="83" t="s">
        <v>49</v>
      </c>
      <c r="W55" s="218"/>
      <c r="X55" s="218"/>
      <c r="Y55" s="219"/>
      <c r="Z55" s="219"/>
      <c r="AA55" s="220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/>
      <c r="BE55" s="93"/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55"/>
      <c r="T56" s="85">
        <v>45</v>
      </c>
      <c r="U56" s="1583"/>
      <c r="V56" s="83" t="s">
        <v>50</v>
      </c>
      <c r="W56" s="218"/>
      <c r="X56" s="218"/>
      <c r="Y56" s="219"/>
      <c r="Z56" s="219"/>
      <c r="AA56" s="220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/>
      <c r="BE56" s="93"/>
    </row>
    <row r="57" spans="1:57" ht="13.5" customHeight="1" x14ac:dyDescent="0.2">
      <c r="A57" s="135">
        <v>46</v>
      </c>
      <c r="B57" s="215">
        <v>1</v>
      </c>
      <c r="C57" s="66"/>
      <c r="D57" s="249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55"/>
      <c r="T57" s="85">
        <v>46</v>
      </c>
      <c r="U57" s="250" t="s">
        <v>77</v>
      </c>
      <c r="V57" s="83" t="s">
        <v>78</v>
      </c>
      <c r="W57" s="173"/>
      <c r="X57" s="173"/>
      <c r="Y57" s="174"/>
      <c r="Z57" s="174"/>
      <c r="AA57" s="175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/>
      <c r="BE57" s="93"/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55"/>
      <c r="T58" s="85">
        <v>47</v>
      </c>
      <c r="U58" s="1585" t="s">
        <v>79</v>
      </c>
      <c r="V58" s="83" t="s">
        <v>49</v>
      </c>
      <c r="W58" s="218"/>
      <c r="X58" s="218"/>
      <c r="Y58" s="219"/>
      <c r="Z58" s="219"/>
      <c r="AA58" s="220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/>
      <c r="BE58" s="93"/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55"/>
      <c r="T59" s="85">
        <v>48</v>
      </c>
      <c r="U59" s="1585"/>
      <c r="V59" s="83" t="s">
        <v>50</v>
      </c>
      <c r="W59" s="218"/>
      <c r="X59" s="218"/>
      <c r="Y59" s="219"/>
      <c r="Z59" s="219"/>
      <c r="AA59" s="220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/>
      <c r="BE59" s="93"/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55"/>
      <c r="T60" s="85">
        <v>49</v>
      </c>
      <c r="U60" s="1583" t="s">
        <v>80</v>
      </c>
      <c r="V60" s="83" t="s">
        <v>49</v>
      </c>
      <c r="W60" s="218"/>
      <c r="X60" s="218"/>
      <c r="Y60" s="219"/>
      <c r="Z60" s="219"/>
      <c r="AA60" s="220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/>
      <c r="BE60" s="93"/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55"/>
      <c r="T61" s="85">
        <v>50</v>
      </c>
      <c r="U61" s="1583"/>
      <c r="V61" s="83" t="s">
        <v>50</v>
      </c>
      <c r="W61" s="218"/>
      <c r="X61" s="218"/>
      <c r="Y61" s="219"/>
      <c r="Z61" s="219"/>
      <c r="AA61" s="220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/>
      <c r="BE61" s="93"/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55"/>
      <c r="T62" s="85">
        <v>51</v>
      </c>
      <c r="U62" s="1583" t="s">
        <v>81</v>
      </c>
      <c r="V62" s="83" t="s">
        <v>49</v>
      </c>
      <c r="W62" s="173"/>
      <c r="X62" s="173"/>
      <c r="Y62" s="174"/>
      <c r="Z62" s="174"/>
      <c r="AA62" s="175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/>
      <c r="BE62" s="93"/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55"/>
      <c r="T63" s="85">
        <v>52</v>
      </c>
      <c r="U63" s="1583"/>
      <c r="V63" s="83" t="s">
        <v>50</v>
      </c>
      <c r="W63" s="173"/>
      <c r="X63" s="173"/>
      <c r="Y63" s="174"/>
      <c r="Z63" s="174"/>
      <c r="AA63" s="176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/>
      <c r="BE63" s="93"/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55"/>
      <c r="T64" s="85">
        <v>53</v>
      </c>
      <c r="U64" s="1584" t="s">
        <v>82</v>
      </c>
      <c r="V64" s="83" t="s">
        <v>49</v>
      </c>
      <c r="W64" s="173"/>
      <c r="X64" s="173"/>
      <c r="Y64" s="174"/>
      <c r="Z64" s="174"/>
      <c r="AA64" s="176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/>
      <c r="BE64" s="93"/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55"/>
      <c r="T65" s="85">
        <v>54</v>
      </c>
      <c r="U65" s="1584"/>
      <c r="V65" s="83" t="s">
        <v>50</v>
      </c>
      <c r="W65" s="173"/>
      <c r="X65" s="173"/>
      <c r="Y65" s="174"/>
      <c r="Z65" s="174"/>
      <c r="AA65" s="176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/>
      <c r="BE65" s="93"/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55"/>
      <c r="T66" s="85">
        <v>55</v>
      </c>
      <c r="U66" s="1584" t="s">
        <v>83</v>
      </c>
      <c r="V66" s="83" t="s">
        <v>49</v>
      </c>
      <c r="W66" s="173"/>
      <c r="X66" s="173"/>
      <c r="Y66" s="174"/>
      <c r="Z66" s="174"/>
      <c r="AA66" s="176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/>
      <c r="BE66" s="93"/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55"/>
      <c r="T67" s="85">
        <v>56</v>
      </c>
      <c r="U67" s="1584"/>
      <c r="V67" s="83" t="s">
        <v>50</v>
      </c>
      <c r="W67" s="173"/>
      <c r="X67" s="173"/>
      <c r="Y67" s="174"/>
      <c r="Z67" s="174"/>
      <c r="AA67" s="176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/>
      <c r="BE67" s="93"/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80"/>
      <c r="X68" s="180"/>
      <c r="Y68" s="178"/>
      <c r="Z68" s="178"/>
      <c r="AA68" s="179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55"/>
      <c r="T69" s="85">
        <v>58</v>
      </c>
      <c r="U69" s="1585" t="s">
        <v>85</v>
      </c>
      <c r="V69" s="83" t="s">
        <v>49</v>
      </c>
      <c r="W69" s="218"/>
      <c r="X69" s="218"/>
      <c r="Y69" s="219"/>
      <c r="Z69" s="219"/>
      <c r="AA69" s="220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/>
      <c r="BE69" s="93"/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55"/>
      <c r="T70" s="85">
        <v>59</v>
      </c>
      <c r="U70" s="1585"/>
      <c r="V70" s="83" t="s">
        <v>50</v>
      </c>
      <c r="W70" s="218"/>
      <c r="X70" s="218"/>
      <c r="Y70" s="219"/>
      <c r="Z70" s="219"/>
      <c r="AA70" s="220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/>
      <c r="BE70" s="93"/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55"/>
      <c r="T71" s="85">
        <v>60</v>
      </c>
      <c r="U71" s="1585" t="s">
        <v>86</v>
      </c>
      <c r="V71" s="83" t="s">
        <v>49</v>
      </c>
      <c r="W71" s="218"/>
      <c r="X71" s="218"/>
      <c r="Y71" s="219"/>
      <c r="Z71" s="219"/>
      <c r="AA71" s="220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/>
      <c r="BE71" s="93"/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55"/>
      <c r="T72" s="85">
        <v>61</v>
      </c>
      <c r="U72" s="1585"/>
      <c r="V72" s="83" t="s">
        <v>50</v>
      </c>
      <c r="W72" s="218"/>
      <c r="X72" s="218"/>
      <c r="Y72" s="219"/>
      <c r="Z72" s="219"/>
      <c r="AA72" s="220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/>
      <c r="BE72" s="93"/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55"/>
      <c r="T73" s="85">
        <v>62</v>
      </c>
      <c r="U73" s="1585" t="s">
        <v>87</v>
      </c>
      <c r="V73" s="83" t="s">
        <v>49</v>
      </c>
      <c r="W73" s="173"/>
      <c r="X73" s="173"/>
      <c r="Y73" s="174"/>
      <c r="Z73" s="174"/>
      <c r="AA73" s="181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/>
      <c r="BE73" s="93"/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55"/>
      <c r="T74" s="85">
        <v>63</v>
      </c>
      <c r="U74" s="1585"/>
      <c r="V74" s="83" t="s">
        <v>50</v>
      </c>
      <c r="W74" s="173"/>
      <c r="X74" s="173"/>
      <c r="Y74" s="174"/>
      <c r="Z74" s="174"/>
      <c r="AA74" s="176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/>
      <c r="BE74" s="93"/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80"/>
      <c r="X75" s="180"/>
      <c r="Y75" s="178"/>
      <c r="Z75" s="178"/>
      <c r="AA75" s="179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40</v>
      </c>
      <c r="G76" s="173">
        <v>40</v>
      </c>
      <c r="H76" s="174">
        <f t="shared" ref="H76:H79" si="31">G76*100/F76</f>
        <v>100</v>
      </c>
      <c r="I76" s="174">
        <v>1</v>
      </c>
      <c r="J76" s="176">
        <f t="shared" ref="J76:J79" si="32">I76*G76</f>
        <v>40</v>
      </c>
      <c r="K76" s="183">
        <f t="shared" ref="K76:K79" si="33">J76*B76</f>
        <v>20</v>
      </c>
      <c r="L76" s="183">
        <f t="shared" ref="L76:L77" si="34">B76*7960</f>
        <v>3980</v>
      </c>
      <c r="M76" s="183">
        <f t="shared" ref="M76:M79" si="35">L76*J76</f>
        <v>159200</v>
      </c>
      <c r="N76" s="183"/>
      <c r="O76" s="183"/>
      <c r="P76" s="114">
        <f t="shared" ref="P76:P79" si="36">K76+N76</f>
        <v>20</v>
      </c>
      <c r="Q76" s="114">
        <f t="shared" ref="Q76:Q79" si="37">M76+P76</f>
        <v>159220</v>
      </c>
      <c r="R76" s="61"/>
      <c r="S76" s="62"/>
      <c r="T76" s="85">
        <v>65</v>
      </c>
      <c r="U76" s="1586" t="s">
        <v>89</v>
      </c>
      <c r="V76" s="83" t="s">
        <v>49</v>
      </c>
      <c r="W76" s="173">
        <v>40</v>
      </c>
      <c r="X76" s="173">
        <v>40</v>
      </c>
      <c r="Y76" s="174">
        <v>100</v>
      </c>
      <c r="Z76" s="174">
        <v>1</v>
      </c>
      <c r="AA76" s="176">
        <v>40</v>
      </c>
      <c r="AB76" s="91"/>
      <c r="AC76" s="93">
        <f t="shared" ref="AC76:AD79" si="38">AF76+AH76+AJ76+AL76+AN76+AP76+AR76+AT76+AV76+AX76+AZ76+BB76</f>
        <v>40</v>
      </c>
      <c r="AD76" s="94">
        <f t="shared" si="38"/>
        <v>0</v>
      </c>
      <c r="AE76" s="95">
        <f t="shared" ref="AE76:AE79" si="39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40</v>
      </c>
      <c r="AW76" s="184"/>
      <c r="AX76" s="184"/>
      <c r="AY76" s="184"/>
      <c r="AZ76" s="184"/>
      <c r="BA76" s="184"/>
      <c r="BB76" s="91"/>
      <c r="BC76" s="91"/>
      <c r="BD76" s="93">
        <f t="shared" ref="BD76:BD99" si="40">AF76+AH76+AJ76+AL76+AN76+AP76+AR76+AT76+AV76+AX76+AZ76</f>
        <v>40</v>
      </c>
      <c r="BE76" s="93">
        <f t="shared" ref="BE76:BE99" si="41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10</v>
      </c>
      <c r="G77" s="173">
        <v>10</v>
      </c>
      <c r="H77" s="174">
        <f t="shared" si="31"/>
        <v>100</v>
      </c>
      <c r="I77" s="174">
        <v>1</v>
      </c>
      <c r="J77" s="176">
        <f t="shared" si="32"/>
        <v>10</v>
      </c>
      <c r="K77" s="183">
        <f t="shared" si="33"/>
        <v>5</v>
      </c>
      <c r="L77" s="183">
        <f t="shared" si="34"/>
        <v>3980</v>
      </c>
      <c r="M77" s="183">
        <f t="shared" si="35"/>
        <v>39800</v>
      </c>
      <c r="N77" s="183"/>
      <c r="O77" s="183"/>
      <c r="P77" s="114">
        <f t="shared" si="36"/>
        <v>5</v>
      </c>
      <c r="Q77" s="114">
        <f t="shared" si="37"/>
        <v>39805</v>
      </c>
      <c r="R77" s="61"/>
      <c r="S77" s="62"/>
      <c r="T77" s="85">
        <v>66</v>
      </c>
      <c r="U77" s="1587"/>
      <c r="V77" s="83" t="s">
        <v>50</v>
      </c>
      <c r="W77" s="173">
        <v>10</v>
      </c>
      <c r="X77" s="173">
        <v>10</v>
      </c>
      <c r="Y77" s="174">
        <v>100</v>
      </c>
      <c r="Z77" s="174">
        <v>1</v>
      </c>
      <c r="AA77" s="176">
        <v>10</v>
      </c>
      <c r="AB77" s="91"/>
      <c r="AC77" s="93">
        <f t="shared" si="38"/>
        <v>10</v>
      </c>
      <c r="AD77" s="94">
        <f t="shared" si="38"/>
        <v>0</v>
      </c>
      <c r="AE77" s="95">
        <f t="shared" si="39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10</v>
      </c>
      <c r="AW77" s="184"/>
      <c r="AX77" s="184"/>
      <c r="AY77" s="184"/>
      <c r="AZ77" s="184"/>
      <c r="BA77" s="184"/>
      <c r="BB77" s="91"/>
      <c r="BC77" s="91"/>
      <c r="BD77" s="93">
        <f t="shared" si="40"/>
        <v>10</v>
      </c>
      <c r="BE77" s="93">
        <f t="shared" si="41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1</v>
      </c>
      <c r="G78" s="173">
        <v>1</v>
      </c>
      <c r="H78" s="174">
        <f t="shared" si="31"/>
        <v>100</v>
      </c>
      <c r="I78" s="174">
        <v>2</v>
      </c>
      <c r="J78" s="176">
        <f t="shared" si="32"/>
        <v>2</v>
      </c>
      <c r="K78" s="183">
        <f t="shared" si="33"/>
        <v>2</v>
      </c>
      <c r="L78" s="183">
        <f t="shared" si="3"/>
        <v>7960</v>
      </c>
      <c r="M78" s="183">
        <f t="shared" si="35"/>
        <v>15920</v>
      </c>
      <c r="N78" s="183"/>
      <c r="O78" s="183"/>
      <c r="P78" s="114">
        <f t="shared" si="36"/>
        <v>2</v>
      </c>
      <c r="Q78" s="114">
        <f t="shared" si="37"/>
        <v>15922</v>
      </c>
      <c r="R78" s="50"/>
      <c r="S78" s="255"/>
      <c r="T78" s="85">
        <v>67</v>
      </c>
      <c r="U78" s="1583" t="s">
        <v>90</v>
      </c>
      <c r="V78" s="83" t="s">
        <v>49</v>
      </c>
      <c r="W78" s="173">
        <v>1</v>
      </c>
      <c r="X78" s="173">
        <v>1</v>
      </c>
      <c r="Y78" s="174">
        <v>100</v>
      </c>
      <c r="Z78" s="174">
        <v>2</v>
      </c>
      <c r="AA78" s="176">
        <v>2</v>
      </c>
      <c r="AB78" s="91"/>
      <c r="AC78" s="93">
        <f t="shared" si="38"/>
        <v>2</v>
      </c>
      <c r="AD78" s="94">
        <f t="shared" si="38"/>
        <v>0</v>
      </c>
      <c r="AE78" s="95">
        <f t="shared" si="39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1</v>
      </c>
      <c r="AU78" s="184"/>
      <c r="AV78" s="174">
        <v>1</v>
      </c>
      <c r="AW78" s="184"/>
      <c r="AX78" s="184"/>
      <c r="AY78" s="184"/>
      <c r="AZ78" s="184"/>
      <c r="BA78" s="184"/>
      <c r="BB78" s="91"/>
      <c r="BC78" s="91"/>
      <c r="BD78" s="93">
        <f t="shared" si="40"/>
        <v>2</v>
      </c>
      <c r="BE78" s="93">
        <f t="shared" si="41"/>
        <v>0</v>
      </c>
    </row>
    <row r="79" spans="1:57" ht="13.5" customHeight="1" x14ac:dyDescent="0.2">
      <c r="A79" s="135">
        <v>68</v>
      </c>
      <c r="B79" s="215">
        <v>1</v>
      </c>
      <c r="C79" s="208">
        <v>140</v>
      </c>
      <c r="D79" s="1419"/>
      <c r="E79" s="67" t="s">
        <v>50</v>
      </c>
      <c r="F79" s="173">
        <v>12</v>
      </c>
      <c r="G79" s="173">
        <v>12</v>
      </c>
      <c r="H79" s="174">
        <f t="shared" si="31"/>
        <v>100</v>
      </c>
      <c r="I79" s="174">
        <v>2</v>
      </c>
      <c r="J79" s="176">
        <f t="shared" si="32"/>
        <v>24</v>
      </c>
      <c r="K79" s="183">
        <f t="shared" si="33"/>
        <v>24</v>
      </c>
      <c r="L79" s="183">
        <f t="shared" ref="L79:L107" si="42">B79*7960</f>
        <v>7960</v>
      </c>
      <c r="M79" s="183">
        <f t="shared" si="35"/>
        <v>191040</v>
      </c>
      <c r="N79" s="183">
        <f>C79+J79</f>
        <v>164</v>
      </c>
      <c r="O79" s="183">
        <f t="shared" ref="O79" si="43">N79*7960</f>
        <v>1305440</v>
      </c>
      <c r="P79" s="114">
        <f t="shared" si="36"/>
        <v>188</v>
      </c>
      <c r="Q79" s="114">
        <f t="shared" si="37"/>
        <v>191228</v>
      </c>
      <c r="R79" s="50"/>
      <c r="S79" s="255"/>
      <c r="T79" s="85">
        <v>68</v>
      </c>
      <c r="U79" s="1583"/>
      <c r="V79" s="83" t="s">
        <v>50</v>
      </c>
      <c r="W79" s="173">
        <v>12</v>
      </c>
      <c r="X79" s="173">
        <v>12</v>
      </c>
      <c r="Y79" s="174">
        <v>100</v>
      </c>
      <c r="Z79" s="174">
        <v>2</v>
      </c>
      <c r="AA79" s="176">
        <v>24</v>
      </c>
      <c r="AB79" s="91"/>
      <c r="AC79" s="93">
        <f t="shared" si="38"/>
        <v>24</v>
      </c>
      <c r="AD79" s="94">
        <f t="shared" si="38"/>
        <v>0</v>
      </c>
      <c r="AE79" s="95">
        <f t="shared" si="39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12</v>
      </c>
      <c r="AU79" s="174"/>
      <c r="AV79" s="174">
        <v>12</v>
      </c>
      <c r="AW79" s="174"/>
      <c r="AX79" s="174"/>
      <c r="AY79" s="174"/>
      <c r="AZ79" s="174"/>
      <c r="BA79" s="174"/>
      <c r="BB79" s="91"/>
      <c r="BC79" s="91"/>
      <c r="BD79" s="93">
        <f t="shared" si="40"/>
        <v>24</v>
      </c>
      <c r="BE79" s="93">
        <f t="shared" si="41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55"/>
      <c r="T80" s="85">
        <v>69</v>
      </c>
      <c r="U80" s="1583" t="s">
        <v>91</v>
      </c>
      <c r="V80" s="83" t="s">
        <v>49</v>
      </c>
      <c r="W80" s="173"/>
      <c r="X80" s="173"/>
      <c r="Y80" s="174"/>
      <c r="Z80" s="174"/>
      <c r="AA80" s="176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55"/>
      <c r="T81" s="85">
        <v>70</v>
      </c>
      <c r="U81" s="1583"/>
      <c r="V81" s="83" t="s">
        <v>50</v>
      </c>
      <c r="W81" s="173"/>
      <c r="X81" s="173"/>
      <c r="Y81" s="174"/>
      <c r="Z81" s="174"/>
      <c r="AA81" s="176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55"/>
      <c r="T82" s="85">
        <v>71</v>
      </c>
      <c r="U82" s="1584" t="s">
        <v>92</v>
      </c>
      <c r="V82" s="83" t="s">
        <v>57</v>
      </c>
      <c r="W82" s="218"/>
      <c r="X82" s="218"/>
      <c r="Y82" s="219"/>
      <c r="Z82" s="219"/>
      <c r="AA82" s="220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55"/>
      <c r="T83" s="85">
        <v>72</v>
      </c>
      <c r="U83" s="1584"/>
      <c r="V83" s="83" t="s">
        <v>50</v>
      </c>
      <c r="W83" s="173"/>
      <c r="X83" s="173"/>
      <c r="Y83" s="174"/>
      <c r="Z83" s="174"/>
      <c r="AA83" s="176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/>
      <c r="BE83" s="93"/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1</v>
      </c>
      <c r="G84" s="173">
        <v>1</v>
      </c>
      <c r="H84" s="174">
        <f t="shared" ref="H84" si="44">G84*100/F84</f>
        <v>100</v>
      </c>
      <c r="I84" s="174">
        <v>2</v>
      </c>
      <c r="J84" s="176">
        <f t="shared" ref="J84" si="45">I84*G84</f>
        <v>2</v>
      </c>
      <c r="K84" s="183">
        <f t="shared" ref="K84" si="46">J84*B84</f>
        <v>2</v>
      </c>
      <c r="L84" s="183">
        <f t="shared" ref="L84" si="47">B84*7960</f>
        <v>7960</v>
      </c>
      <c r="M84" s="183">
        <f t="shared" ref="M84" si="48">L84*J84</f>
        <v>15920</v>
      </c>
      <c r="N84" s="183"/>
      <c r="O84" s="183"/>
      <c r="P84" s="114">
        <f t="shared" ref="P84" si="49">K84+N84</f>
        <v>2</v>
      </c>
      <c r="Q84" s="114">
        <f t="shared" ref="Q84" si="50">M84+P84</f>
        <v>15922</v>
      </c>
      <c r="R84" s="50"/>
      <c r="S84" s="255"/>
      <c r="T84" s="85">
        <v>73</v>
      </c>
      <c r="U84" s="1584" t="s">
        <v>93</v>
      </c>
      <c r="V84" s="83" t="s">
        <v>49</v>
      </c>
      <c r="W84" s="173">
        <v>1</v>
      </c>
      <c r="X84" s="173">
        <v>1</v>
      </c>
      <c r="Y84" s="174">
        <v>100</v>
      </c>
      <c r="Z84" s="174">
        <v>2</v>
      </c>
      <c r="AA84" s="176">
        <v>2</v>
      </c>
      <c r="AB84" s="91"/>
      <c r="AC84" s="93">
        <f t="shared" ref="AC84:AD84" si="51">AF84+AH84+AJ84+AL84+AN84+AP84+AR84+AT84+AV84+AX84+AZ84+BB84</f>
        <v>2</v>
      </c>
      <c r="AD84" s="94">
        <f t="shared" si="51"/>
        <v>0</v>
      </c>
      <c r="AE84" s="95">
        <f t="shared" ref="AE84" si="52">AD84*100/AC84</f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/>
      <c r="AU84" s="174"/>
      <c r="AV84" s="174">
        <v>1</v>
      </c>
      <c r="AW84" s="174"/>
      <c r="AX84" s="174">
        <v>1</v>
      </c>
      <c r="AY84" s="174"/>
      <c r="AZ84" s="174"/>
      <c r="BA84" s="174"/>
      <c r="BB84" s="91"/>
      <c r="BC84" s="91"/>
      <c r="BD84" s="93">
        <f t="shared" ref="BD84" si="53">AF84+AH84+AJ84+AL84+AN84+AP84+AR84+AT84+AV84+AX84+AZ84</f>
        <v>2</v>
      </c>
      <c r="BE84" s="93">
        <f t="shared" ref="BE84" si="54">AG84+AI84+AK84+AM84+AO84+AQ84+AS84+AU84+AW84+AY84+BA84+BC84</f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/>
      <c r="G85" s="173"/>
      <c r="H85" s="174"/>
      <c r="I85" s="174"/>
      <c r="J85" s="176"/>
      <c r="K85" s="183"/>
      <c r="L85" s="183"/>
      <c r="M85" s="183"/>
      <c r="N85" s="183"/>
      <c r="O85" s="183"/>
      <c r="P85" s="114"/>
      <c r="Q85" s="114"/>
      <c r="R85" s="50"/>
      <c r="S85" s="255"/>
      <c r="T85" s="85">
        <v>74</v>
      </c>
      <c r="U85" s="1584"/>
      <c r="V85" s="83" t="s">
        <v>50</v>
      </c>
      <c r="W85" s="173"/>
      <c r="X85" s="173"/>
      <c r="Y85" s="174"/>
      <c r="Z85" s="174"/>
      <c r="AA85" s="176"/>
      <c r="AB85" s="91"/>
      <c r="AC85" s="93"/>
      <c r="AD85" s="94"/>
      <c r="AE85" s="95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/>
      <c r="AU85" s="174"/>
      <c r="AV85" s="174"/>
      <c r="AW85" s="174"/>
      <c r="AX85" s="174"/>
      <c r="AY85" s="174"/>
      <c r="AZ85" s="174"/>
      <c r="BA85" s="174"/>
      <c r="BB85" s="91"/>
      <c r="BC85" s="91"/>
      <c r="BD85" s="93"/>
      <c r="BE85" s="93"/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/>
      <c r="G86" s="173"/>
      <c r="H86" s="174"/>
      <c r="I86" s="174"/>
      <c r="J86" s="176"/>
      <c r="K86" s="183"/>
      <c r="L86" s="183"/>
      <c r="M86" s="183"/>
      <c r="N86" s="183"/>
      <c r="O86" s="183"/>
      <c r="P86" s="114"/>
      <c r="Q86" s="114"/>
      <c r="R86" s="50"/>
      <c r="S86" s="255"/>
      <c r="T86" s="85">
        <v>75</v>
      </c>
      <c r="U86" s="1585" t="s">
        <v>94</v>
      </c>
      <c r="V86" s="83" t="s">
        <v>49</v>
      </c>
      <c r="W86" s="173"/>
      <c r="X86" s="173"/>
      <c r="Y86" s="174"/>
      <c r="Z86" s="174"/>
      <c r="AA86" s="176"/>
      <c r="AB86" s="91"/>
      <c r="AC86" s="93"/>
      <c r="AD86" s="94"/>
      <c r="AE86" s="95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/>
      <c r="AU86" s="174"/>
      <c r="AV86" s="174"/>
      <c r="AW86" s="174"/>
      <c r="AX86" s="174"/>
      <c r="AY86" s="174"/>
      <c r="AZ86" s="174"/>
      <c r="BA86" s="174"/>
      <c r="BB86" s="91"/>
      <c r="BC86" s="91"/>
      <c r="BD86" s="93">
        <f t="shared" ref="BD86:BD87" si="55">AF86+AH86+AJ86+AL86+AN86+AP86+AR86+AT86+AV86+AX86+AZ86</f>
        <v>0</v>
      </c>
      <c r="BE86" s="93">
        <f t="shared" ref="BE86:BE87" si="56">AG86+AI86+AK86+AM86+AO86+AQ86+AS86+AU86+AW86+AY86+BA86+BC86</f>
        <v>0</v>
      </c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/>
      <c r="G87" s="173"/>
      <c r="H87" s="174"/>
      <c r="I87" s="174"/>
      <c r="J87" s="176"/>
      <c r="K87" s="183"/>
      <c r="L87" s="183"/>
      <c r="M87" s="183"/>
      <c r="N87" s="183"/>
      <c r="O87" s="183"/>
      <c r="P87" s="114"/>
      <c r="Q87" s="114"/>
      <c r="R87" s="50"/>
      <c r="S87" s="255"/>
      <c r="T87" s="85">
        <v>76</v>
      </c>
      <c r="U87" s="1585"/>
      <c r="V87" s="83" t="s">
        <v>50</v>
      </c>
      <c r="W87" s="173"/>
      <c r="X87" s="173"/>
      <c r="Y87" s="174"/>
      <c r="Z87" s="174"/>
      <c r="AA87" s="176"/>
      <c r="AB87" s="91"/>
      <c r="AC87" s="93"/>
      <c r="AD87" s="94"/>
      <c r="AE87" s="95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/>
      <c r="AU87" s="174"/>
      <c r="AV87" s="174"/>
      <c r="AW87" s="174"/>
      <c r="AX87" s="174"/>
      <c r="AY87" s="174"/>
      <c r="AZ87" s="174"/>
      <c r="BA87" s="174"/>
      <c r="BB87" s="91"/>
      <c r="BC87" s="91"/>
      <c r="BD87" s="93">
        <f t="shared" si="55"/>
        <v>0</v>
      </c>
      <c r="BE87" s="93">
        <f t="shared" si="56"/>
        <v>0</v>
      </c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255"/>
      <c r="T88" s="85">
        <v>77</v>
      </c>
      <c r="U88" s="1583" t="s">
        <v>95</v>
      </c>
      <c r="V88" s="83" t="s">
        <v>49</v>
      </c>
      <c r="W88" s="173"/>
      <c r="X88" s="173"/>
      <c r="Y88" s="174"/>
      <c r="Z88" s="174"/>
      <c r="AA88" s="176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55"/>
      <c r="T89" s="85">
        <v>78</v>
      </c>
      <c r="U89" s="1583"/>
      <c r="V89" s="83" t="s">
        <v>50</v>
      </c>
      <c r="W89" s="173"/>
      <c r="X89" s="173"/>
      <c r="Y89" s="174"/>
      <c r="Z89" s="174"/>
      <c r="AA89" s="176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55"/>
      <c r="T90" s="85">
        <v>79</v>
      </c>
      <c r="U90" s="1585" t="s">
        <v>96</v>
      </c>
      <c r="V90" s="83" t="s">
        <v>49</v>
      </c>
      <c r="W90" s="173"/>
      <c r="X90" s="173"/>
      <c r="Y90" s="174"/>
      <c r="Z90" s="174"/>
      <c r="AA90" s="176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55"/>
      <c r="T91" s="85">
        <v>80</v>
      </c>
      <c r="U91" s="1585"/>
      <c r="V91" s="83" t="s">
        <v>50</v>
      </c>
      <c r="W91" s="173"/>
      <c r="X91" s="173"/>
      <c r="Y91" s="174"/>
      <c r="Z91" s="174"/>
      <c r="AA91" s="176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49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55"/>
      <c r="T92" s="85">
        <v>81</v>
      </c>
      <c r="U92" s="248" t="s">
        <v>97</v>
      </c>
      <c r="V92" s="83" t="s">
        <v>50</v>
      </c>
      <c r="W92" s="218"/>
      <c r="X92" s="218"/>
      <c r="Y92" s="219"/>
      <c r="Z92" s="219"/>
      <c r="AA92" s="220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49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55"/>
      <c r="T93" s="85">
        <v>82</v>
      </c>
      <c r="U93" s="250" t="s">
        <v>98</v>
      </c>
      <c r="V93" s="83" t="s">
        <v>49</v>
      </c>
      <c r="W93" s="218"/>
      <c r="X93" s="218"/>
      <c r="Y93" s="219"/>
      <c r="Z93" s="219"/>
      <c r="AA93" s="220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55"/>
      <c r="T94" s="85">
        <v>83</v>
      </c>
      <c r="U94" s="1583" t="s">
        <v>99</v>
      </c>
      <c r="V94" s="83" t="s">
        <v>49</v>
      </c>
      <c r="W94" s="173"/>
      <c r="X94" s="173"/>
      <c r="Y94" s="174"/>
      <c r="Z94" s="174"/>
      <c r="AA94" s="176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55"/>
      <c r="T95" s="85">
        <v>84</v>
      </c>
      <c r="U95" s="1583"/>
      <c r="V95" s="83" t="s">
        <v>50</v>
      </c>
      <c r="W95" s="173"/>
      <c r="X95" s="173"/>
      <c r="Y95" s="174"/>
      <c r="Z95" s="174"/>
      <c r="AA95" s="176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55"/>
      <c r="T96" s="85">
        <v>85</v>
      </c>
      <c r="U96" s="1584" t="s">
        <v>100</v>
      </c>
      <c r="V96" s="83" t="s">
        <v>49</v>
      </c>
      <c r="W96" s="173"/>
      <c r="X96" s="173"/>
      <c r="Y96" s="174"/>
      <c r="Z96" s="174"/>
      <c r="AA96" s="176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55"/>
      <c r="T97" s="85">
        <v>86</v>
      </c>
      <c r="U97" s="1584"/>
      <c r="V97" s="83" t="s">
        <v>50</v>
      </c>
      <c r="W97" s="173"/>
      <c r="X97" s="173"/>
      <c r="Y97" s="174"/>
      <c r="Z97" s="174"/>
      <c r="AA97" s="176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80"/>
      <c r="X98" s="180"/>
      <c r="Y98" s="178"/>
      <c r="Z98" s="178"/>
      <c r="AA98" s="179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49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57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55"/>
      <c r="T99" s="85">
        <v>88</v>
      </c>
      <c r="U99" s="250" t="s">
        <v>102</v>
      </c>
      <c r="V99" s="83" t="s">
        <v>49</v>
      </c>
      <c r="W99" s="173">
        <v>1</v>
      </c>
      <c r="X99" s="173">
        <v>1</v>
      </c>
      <c r="Y99" s="174">
        <v>100</v>
      </c>
      <c r="Z99" s="174">
        <v>1</v>
      </c>
      <c r="AA99" s="176">
        <v>1</v>
      </c>
      <c r="AB99" s="91"/>
      <c r="AC99" s="93">
        <f t="shared" ref="AC99:AD101" si="58">AF99+AH99+AJ99+AL99+AN99+AP99+AR99+AT99+AV99+AX99+AZ99+BB99</f>
        <v>1</v>
      </c>
      <c r="AD99" s="94">
        <f t="shared" si="58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/>
      <c r="AU99" s="174"/>
      <c r="AV99" s="174">
        <v>1</v>
      </c>
      <c r="AW99" s="174"/>
      <c r="AX99" s="174"/>
      <c r="AY99" s="174"/>
      <c r="AZ99" s="174"/>
      <c r="BA99" s="184"/>
      <c r="BB99" s="91"/>
      <c r="BC99" s="79"/>
      <c r="BD99" s="93">
        <f t="shared" si="40"/>
        <v>1</v>
      </c>
      <c r="BE99" s="93">
        <f t="shared" si="41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10</v>
      </c>
      <c r="J100" s="176">
        <f>I100*G100</f>
        <v>10</v>
      </c>
      <c r="K100" s="183">
        <f>J100*B100</f>
        <v>10</v>
      </c>
      <c r="L100" s="183">
        <f t="shared" si="57"/>
        <v>7960</v>
      </c>
      <c r="M100" s="183">
        <f>L100*J100</f>
        <v>79600</v>
      </c>
      <c r="N100" s="183"/>
      <c r="O100" s="183"/>
      <c r="P100" s="114">
        <f>K100+N100</f>
        <v>10</v>
      </c>
      <c r="Q100" s="114">
        <f>M100+P100</f>
        <v>79610</v>
      </c>
      <c r="R100" s="50"/>
      <c r="S100" s="255"/>
      <c r="T100" s="85">
        <v>89</v>
      </c>
      <c r="U100" s="1584" t="s">
        <v>103</v>
      </c>
      <c r="V100" s="83" t="s">
        <v>49</v>
      </c>
      <c r="W100" s="173">
        <v>1</v>
      </c>
      <c r="X100" s="173">
        <v>1</v>
      </c>
      <c r="Y100" s="174">
        <v>100</v>
      </c>
      <c r="Z100" s="174">
        <v>10</v>
      </c>
      <c r="AA100" s="176">
        <v>10</v>
      </c>
      <c r="AB100" s="91"/>
      <c r="AC100" s="93">
        <f t="shared" si="58"/>
        <v>10</v>
      </c>
      <c r="AD100" s="94">
        <f t="shared" si="58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5</v>
      </c>
      <c r="AU100" s="174"/>
      <c r="AV100" s="174">
        <v>2</v>
      </c>
      <c r="AW100" s="174"/>
      <c r="AX100" s="174">
        <v>2</v>
      </c>
      <c r="AY100" s="174"/>
      <c r="AZ100" s="174">
        <v>1</v>
      </c>
      <c r="BA100" s="174"/>
      <c r="BB100" s="91"/>
      <c r="BC100" s="79"/>
      <c r="BD100" s="93">
        <f>AF100+AH100+AJ100+AL100+AN100+AP100+AR100+AT100+AV100+AX100+AZ100</f>
        <v>10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20</v>
      </c>
      <c r="J101" s="175">
        <f>I101*G101</f>
        <v>20</v>
      </c>
      <c r="K101" s="183">
        <f>J101*B101</f>
        <v>30</v>
      </c>
      <c r="L101" s="183">
        <f t="shared" si="57"/>
        <v>11940</v>
      </c>
      <c r="M101" s="183">
        <f>L101*J101</f>
        <v>238800</v>
      </c>
      <c r="N101" s="183"/>
      <c r="O101" s="183"/>
      <c r="P101" s="114">
        <f>K101+N101</f>
        <v>30</v>
      </c>
      <c r="Q101" s="114">
        <f>M101+P101</f>
        <v>238830</v>
      </c>
      <c r="R101" s="50"/>
      <c r="S101" s="255"/>
      <c r="T101" s="85">
        <v>90</v>
      </c>
      <c r="U101" s="1585"/>
      <c r="V101" s="83" t="s">
        <v>50</v>
      </c>
      <c r="W101" s="173">
        <v>1</v>
      </c>
      <c r="X101" s="173">
        <v>1</v>
      </c>
      <c r="Y101" s="174">
        <v>100</v>
      </c>
      <c r="Z101" s="174">
        <v>20</v>
      </c>
      <c r="AA101" s="175">
        <v>20</v>
      </c>
      <c r="AB101" s="91"/>
      <c r="AC101" s="93">
        <f t="shared" si="58"/>
        <v>20</v>
      </c>
      <c r="AD101" s="94">
        <f t="shared" si="58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10</v>
      </c>
      <c r="AU101" s="174"/>
      <c r="AV101" s="174">
        <v>4</v>
      </c>
      <c r="AW101" s="174"/>
      <c r="AX101" s="174">
        <v>4</v>
      </c>
      <c r="AY101" s="174"/>
      <c r="AZ101" s="174">
        <v>2</v>
      </c>
      <c r="BA101" s="174"/>
      <c r="BB101" s="91"/>
      <c r="BC101" s="79"/>
      <c r="BD101" s="93">
        <f>AF101+AH101+AJ101+AL101+AN101+AP101+AR101+AT101+AV101+AX101+AZ101</f>
        <v>20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80"/>
      <c r="X102" s="180"/>
      <c r="Y102" s="178"/>
      <c r="Z102" s="178"/>
      <c r="AA102" s="179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49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f>I103*G103</f>
        <v>5</v>
      </c>
      <c r="K103" s="183">
        <f>J103*B103</f>
        <v>40</v>
      </c>
      <c r="L103" s="183">
        <f t="shared" si="42"/>
        <v>63680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255"/>
      <c r="T103" s="85">
        <v>92</v>
      </c>
      <c r="U103" s="248" t="s">
        <v>105</v>
      </c>
      <c r="V103" s="83" t="s">
        <v>106</v>
      </c>
      <c r="W103" s="182">
        <v>1</v>
      </c>
      <c r="X103" s="182">
        <v>1</v>
      </c>
      <c r="Y103" s="174">
        <v>100</v>
      </c>
      <c r="Z103" s="174">
        <v>5</v>
      </c>
      <c r="AA103" s="176">
        <v>5</v>
      </c>
      <c r="AB103" s="91"/>
      <c r="AC103" s="93">
        <f t="shared" ref="AC103:AD107" si="59">AF103+AH103+AJ103+AL103+AN103+AP103+AR103+AT103+AV103+AX103+AZ103+BB103</f>
        <v>5</v>
      </c>
      <c r="AD103" s="94">
        <f t="shared" si="59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60">AF103+AH103+AJ103+AL103+AN103+AP103+AR103+AT103+AV103+AX103+AZ103</f>
        <v>5</v>
      </c>
      <c r="BE103" s="93">
        <f t="shared" ref="BE103" si="61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49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10</v>
      </c>
      <c r="J104" s="176">
        <f>I104*G104</f>
        <v>10</v>
      </c>
      <c r="K104" s="183">
        <f>J104*B104</f>
        <v>40</v>
      </c>
      <c r="L104" s="183">
        <f t="shared" si="42"/>
        <v>31840</v>
      </c>
      <c r="M104" s="183">
        <f>L104*J104</f>
        <v>318400</v>
      </c>
      <c r="N104" s="183"/>
      <c r="O104" s="183"/>
      <c r="P104" s="114">
        <f>K104+N104</f>
        <v>40</v>
      </c>
      <c r="Q104" s="114">
        <f>M104+P104</f>
        <v>318440</v>
      </c>
      <c r="R104" s="50"/>
      <c r="S104" s="255"/>
      <c r="T104" s="85">
        <v>93</v>
      </c>
      <c r="U104" s="250" t="s">
        <v>107</v>
      </c>
      <c r="V104" s="83" t="s">
        <v>106</v>
      </c>
      <c r="W104" s="182">
        <v>1</v>
      </c>
      <c r="X104" s="182">
        <v>1</v>
      </c>
      <c r="Y104" s="174">
        <v>100</v>
      </c>
      <c r="Z104" s="174">
        <v>10</v>
      </c>
      <c r="AA104" s="176">
        <v>10</v>
      </c>
      <c r="AB104" s="91"/>
      <c r="AC104" s="93">
        <f t="shared" si="59"/>
        <v>10</v>
      </c>
      <c r="AD104" s="94">
        <f t="shared" si="59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4</v>
      </c>
      <c r="AU104" s="174"/>
      <c r="AV104" s="174">
        <v>2</v>
      </c>
      <c r="AW104" s="174"/>
      <c r="AX104" s="174">
        <v>2</v>
      </c>
      <c r="AY104" s="174"/>
      <c r="AZ104" s="174">
        <v>2</v>
      </c>
      <c r="BA104" s="174"/>
      <c r="BB104" s="91"/>
      <c r="BC104" s="79"/>
      <c r="BD104" s="93">
        <f>AF104+AH104+AJ104+AL104+AN104+AP104+AR104+AT104+AV104+AX104+AZ104</f>
        <v>10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49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20</v>
      </c>
      <c r="J105" s="260">
        <f>I105*G105</f>
        <v>20</v>
      </c>
      <c r="K105" s="183">
        <f>J105*B105</f>
        <v>160</v>
      </c>
      <c r="L105" s="183">
        <f t="shared" si="42"/>
        <v>63680</v>
      </c>
      <c r="M105" s="183">
        <f>L105*J105</f>
        <v>1273600</v>
      </c>
      <c r="N105" s="183"/>
      <c r="O105" s="183"/>
      <c r="P105" s="114">
        <f>K105+N105</f>
        <v>160</v>
      </c>
      <c r="Q105" s="114">
        <f>M105+P105</f>
        <v>1273760</v>
      </c>
      <c r="R105" s="50"/>
      <c r="S105" s="255"/>
      <c r="T105" s="85">
        <v>94</v>
      </c>
      <c r="U105" s="248" t="s">
        <v>108</v>
      </c>
      <c r="V105" s="83" t="s">
        <v>106</v>
      </c>
      <c r="W105" s="182">
        <v>1</v>
      </c>
      <c r="X105" s="182">
        <v>1</v>
      </c>
      <c r="Y105" s="174">
        <v>100</v>
      </c>
      <c r="Z105" s="174">
        <v>20</v>
      </c>
      <c r="AA105" s="260">
        <v>20</v>
      </c>
      <c r="AB105" s="91"/>
      <c r="AC105" s="93">
        <f t="shared" si="59"/>
        <v>20</v>
      </c>
      <c r="AD105" s="94">
        <f t="shared" si="59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4</v>
      </c>
      <c r="AS105" s="191"/>
      <c r="AT105" s="174">
        <v>4</v>
      </c>
      <c r="AU105" s="174"/>
      <c r="AV105" s="174">
        <v>4</v>
      </c>
      <c r="AW105" s="174"/>
      <c r="AX105" s="174">
        <v>4</v>
      </c>
      <c r="AY105" s="174"/>
      <c r="AZ105" s="174">
        <v>4</v>
      </c>
      <c r="BA105" s="174"/>
      <c r="BB105" s="91"/>
      <c r="BC105" s="79"/>
      <c r="BD105" s="93">
        <f>AF105+AH105+AJ105+AL105+AN105+AP105+AR105+AT105+AV105+AX105+AZ105</f>
        <v>20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5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260">
        <f>I106*G106</f>
        <v>5</v>
      </c>
      <c r="K106" s="183">
        <f>J106*B106</f>
        <v>40</v>
      </c>
      <c r="L106" s="183">
        <f t="shared" si="42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255"/>
      <c r="T106" s="85">
        <v>95</v>
      </c>
      <c r="U106" s="250" t="s">
        <v>109</v>
      </c>
      <c r="V106" s="83" t="s">
        <v>106</v>
      </c>
      <c r="W106" s="182">
        <v>1</v>
      </c>
      <c r="X106" s="182">
        <v>1</v>
      </c>
      <c r="Y106" s="174">
        <v>100</v>
      </c>
      <c r="Z106" s="174">
        <v>5</v>
      </c>
      <c r="AA106" s="260">
        <v>5</v>
      </c>
      <c r="AB106" s="91"/>
      <c r="AC106" s="93">
        <f t="shared" si="59"/>
        <v>5</v>
      </c>
      <c r="AD106" s="94">
        <f t="shared" si="59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5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5</v>
      </c>
      <c r="J107" s="175">
        <f>I107*G107</f>
        <v>5</v>
      </c>
      <c r="K107" s="183">
        <f>J107*B107</f>
        <v>20</v>
      </c>
      <c r="L107" s="183">
        <f t="shared" si="42"/>
        <v>31840</v>
      </c>
      <c r="M107" s="183">
        <f>L107*J107</f>
        <v>159200</v>
      </c>
      <c r="N107" s="183"/>
      <c r="O107" s="183"/>
      <c r="P107" s="114">
        <f>K107+N107</f>
        <v>20</v>
      </c>
      <c r="Q107" s="114">
        <f>M107+P107</f>
        <v>159220</v>
      </c>
      <c r="R107" s="50"/>
      <c r="S107" s="255"/>
      <c r="T107" s="85">
        <v>96</v>
      </c>
      <c r="U107" s="250" t="s">
        <v>110</v>
      </c>
      <c r="V107" s="83" t="s">
        <v>106</v>
      </c>
      <c r="W107" s="182">
        <v>1</v>
      </c>
      <c r="X107" s="182">
        <v>1</v>
      </c>
      <c r="Y107" s="174">
        <v>100</v>
      </c>
      <c r="Z107" s="174">
        <v>5</v>
      </c>
      <c r="AA107" s="175">
        <v>5</v>
      </c>
      <c r="AB107" s="91"/>
      <c r="AC107" s="93">
        <f t="shared" si="59"/>
        <v>5</v>
      </c>
      <c r="AD107" s="94">
        <f t="shared" si="59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>
        <v>1</v>
      </c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5</v>
      </c>
      <c r="BE107" s="93">
        <f>AG107+AI107+AK107+AM107+AO107+AQ107+AS107+AU107+AW107+AY107+BA107+BC107</f>
        <v>0</v>
      </c>
    </row>
    <row r="108" spans="1:57" s="58" customFormat="1" ht="22.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80"/>
      <c r="X108" s="180"/>
      <c r="Y108" s="178"/>
      <c r="Z108" s="178"/>
      <c r="AA108" s="179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55"/>
      <c r="T109" s="85">
        <v>98</v>
      </c>
      <c r="U109" s="1584" t="s">
        <v>112</v>
      </c>
      <c r="V109" s="83" t="s">
        <v>49</v>
      </c>
      <c r="W109" s="185"/>
      <c r="X109" s="185"/>
      <c r="Y109" s="184"/>
      <c r="Z109" s="184"/>
      <c r="AA109" s="175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55"/>
      <c r="T110" s="85">
        <v>99</v>
      </c>
      <c r="U110" s="1584"/>
      <c r="V110" s="83" t="s">
        <v>50</v>
      </c>
      <c r="W110" s="173"/>
      <c r="X110" s="173"/>
      <c r="Y110" s="174"/>
      <c r="Z110" s="174"/>
      <c r="AA110" s="176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55"/>
      <c r="T111" s="85">
        <v>100</v>
      </c>
      <c r="U111" s="1584" t="s">
        <v>113</v>
      </c>
      <c r="V111" s="83" t="s">
        <v>49</v>
      </c>
      <c r="W111" s="173"/>
      <c r="X111" s="173"/>
      <c r="Y111" s="174"/>
      <c r="Z111" s="174"/>
      <c r="AA111" s="176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55"/>
      <c r="T112" s="85">
        <v>101</v>
      </c>
      <c r="U112" s="1584"/>
      <c r="V112" s="83" t="s">
        <v>50</v>
      </c>
      <c r="W112" s="173"/>
      <c r="X112" s="173"/>
      <c r="Y112" s="174"/>
      <c r="Z112" s="174"/>
      <c r="AA112" s="176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55"/>
      <c r="T113" s="85">
        <v>102</v>
      </c>
      <c r="U113" s="1583" t="s">
        <v>114</v>
      </c>
      <c r="V113" s="83" t="s">
        <v>49</v>
      </c>
      <c r="W113" s="173"/>
      <c r="X113" s="173"/>
      <c r="Y113" s="174"/>
      <c r="Z113" s="174"/>
      <c r="AA113" s="176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55"/>
      <c r="T114" s="85">
        <v>103</v>
      </c>
      <c r="U114" s="1583"/>
      <c r="V114" s="83" t="s">
        <v>50</v>
      </c>
      <c r="W114" s="173"/>
      <c r="X114" s="173"/>
      <c r="Y114" s="174"/>
      <c r="Z114" s="174"/>
      <c r="AA114" s="176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55"/>
      <c r="T115" s="85">
        <v>104</v>
      </c>
      <c r="U115" s="1583" t="s">
        <v>115</v>
      </c>
      <c r="V115" s="83" t="s">
        <v>49</v>
      </c>
      <c r="W115" s="173"/>
      <c r="X115" s="173"/>
      <c r="Y115" s="174"/>
      <c r="Z115" s="174"/>
      <c r="AA115" s="176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55"/>
      <c r="T116" s="85">
        <v>105</v>
      </c>
      <c r="U116" s="1583"/>
      <c r="V116" s="83" t="s">
        <v>50</v>
      </c>
      <c r="W116" s="173"/>
      <c r="X116" s="173"/>
      <c r="Y116" s="174"/>
      <c r="Z116" s="174"/>
      <c r="AA116" s="176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55"/>
      <c r="T117" s="85">
        <v>106</v>
      </c>
      <c r="U117" s="1583" t="s">
        <v>116</v>
      </c>
      <c r="V117" s="83" t="s">
        <v>49</v>
      </c>
      <c r="W117" s="173"/>
      <c r="X117" s="173"/>
      <c r="Y117" s="174"/>
      <c r="Z117" s="174"/>
      <c r="AA117" s="176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55"/>
      <c r="T118" s="85">
        <v>107</v>
      </c>
      <c r="U118" s="1583"/>
      <c r="V118" s="83" t="s">
        <v>50</v>
      </c>
      <c r="W118" s="173"/>
      <c r="X118" s="173"/>
      <c r="Y118" s="174"/>
      <c r="Z118" s="174"/>
      <c r="AA118" s="176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55"/>
      <c r="T119" s="85">
        <v>108</v>
      </c>
      <c r="U119" s="1584" t="s">
        <v>117</v>
      </c>
      <c r="V119" s="83" t="s">
        <v>49</v>
      </c>
      <c r="W119" s="173"/>
      <c r="X119" s="173"/>
      <c r="Y119" s="174"/>
      <c r="Z119" s="174"/>
      <c r="AA119" s="176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55"/>
      <c r="T120" s="85">
        <v>109</v>
      </c>
      <c r="U120" s="1584"/>
      <c r="V120" s="83" t="s">
        <v>50</v>
      </c>
      <c r="W120" s="173"/>
      <c r="X120" s="173"/>
      <c r="Y120" s="174"/>
      <c r="Z120" s="174"/>
      <c r="AA120" s="176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55"/>
      <c r="T121" s="85">
        <v>110</v>
      </c>
      <c r="U121" s="1584" t="s">
        <v>118</v>
      </c>
      <c r="V121" s="83" t="s">
        <v>49</v>
      </c>
      <c r="W121" s="173"/>
      <c r="X121" s="173"/>
      <c r="Y121" s="174"/>
      <c r="Z121" s="174"/>
      <c r="AA121" s="176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55"/>
      <c r="T122" s="85">
        <v>111</v>
      </c>
      <c r="U122" s="1585"/>
      <c r="V122" s="83" t="s">
        <v>50</v>
      </c>
      <c r="W122" s="173"/>
      <c r="X122" s="173"/>
      <c r="Y122" s="174"/>
      <c r="Z122" s="174"/>
      <c r="AA122" s="176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55"/>
      <c r="T123" s="85">
        <v>112</v>
      </c>
      <c r="U123" s="1584" t="s">
        <v>119</v>
      </c>
      <c r="V123" s="83" t="s">
        <v>49</v>
      </c>
      <c r="W123" s="173"/>
      <c r="X123" s="173"/>
      <c r="Y123" s="174"/>
      <c r="Z123" s="174"/>
      <c r="AA123" s="176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55"/>
      <c r="T124" s="85">
        <v>113</v>
      </c>
      <c r="U124" s="1584"/>
      <c r="V124" s="83" t="s">
        <v>50</v>
      </c>
      <c r="W124" s="173"/>
      <c r="X124" s="173"/>
      <c r="Y124" s="174"/>
      <c r="Z124" s="174"/>
      <c r="AA124" s="176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55"/>
      <c r="T125" s="85">
        <v>114</v>
      </c>
      <c r="U125" s="1584" t="s">
        <v>120</v>
      </c>
      <c r="V125" s="83" t="s">
        <v>49</v>
      </c>
      <c r="W125" s="173"/>
      <c r="X125" s="173"/>
      <c r="Y125" s="174"/>
      <c r="Z125" s="174"/>
      <c r="AA125" s="176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55"/>
      <c r="T126" s="85">
        <v>115</v>
      </c>
      <c r="U126" s="1584"/>
      <c r="V126" s="83" t="s">
        <v>50</v>
      </c>
      <c r="W126" s="173"/>
      <c r="X126" s="173"/>
      <c r="Y126" s="174"/>
      <c r="Z126" s="174"/>
      <c r="AA126" s="176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173"/>
      <c r="X127" s="173"/>
      <c r="Y127" s="174"/>
      <c r="Z127" s="174"/>
      <c r="AA127" s="176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173"/>
      <c r="X128" s="173"/>
      <c r="Y128" s="174"/>
      <c r="Z128" s="174"/>
      <c r="AA128" s="176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174</v>
      </c>
      <c r="D129" s="150" t="s">
        <v>122</v>
      </c>
      <c r="E129" s="76"/>
      <c r="F129" s="213">
        <f>SUM(F13:F128)</f>
        <v>140</v>
      </c>
      <c r="G129" s="213">
        <f>SUM(G13:G128)</f>
        <v>140</v>
      </c>
      <c r="H129" s="214">
        <f>AVERAGE(H13:H128)</f>
        <v>100</v>
      </c>
      <c r="I129" s="214">
        <f>SUM(I13:I128)</f>
        <v>141</v>
      </c>
      <c r="J129" s="206">
        <f>SUM(J13:J128)</f>
        <v>329</v>
      </c>
      <c r="K129" s="189">
        <f>SUM(K14:K128)</f>
        <v>706</v>
      </c>
      <c r="L129" s="189">
        <f t="shared" ref="L129:Q129" si="62">SUM(L14:L128)</f>
        <v>937847.2</v>
      </c>
      <c r="M129" s="211">
        <f t="shared" si="62"/>
        <v>5619760</v>
      </c>
      <c r="N129" s="211">
        <f t="shared" si="62"/>
        <v>205</v>
      </c>
      <c r="O129" s="189">
        <f t="shared" si="62"/>
        <v>1631800</v>
      </c>
      <c r="P129" s="212">
        <f t="shared" si="62"/>
        <v>911</v>
      </c>
      <c r="Q129" s="212">
        <f t="shared" si="62"/>
        <v>5620671</v>
      </c>
      <c r="R129" s="4"/>
      <c r="S129" s="255"/>
      <c r="T129" s="85">
        <v>118</v>
      </c>
      <c r="U129" s="199" t="s">
        <v>122</v>
      </c>
      <c r="V129" s="200"/>
      <c r="W129" s="213">
        <v>140</v>
      </c>
      <c r="X129" s="213">
        <v>140</v>
      </c>
      <c r="Y129" s="214">
        <v>100</v>
      </c>
      <c r="Z129" s="214">
        <v>141</v>
      </c>
      <c r="AA129" s="206">
        <v>329</v>
      </c>
      <c r="AB129" s="201"/>
      <c r="AC129" s="201">
        <f>SUM(AC14:AC128)</f>
        <v>329</v>
      </c>
      <c r="AD129" s="202">
        <f>SUM(AD14:AD128)</f>
        <v>0</v>
      </c>
      <c r="AE129" s="203"/>
      <c r="AF129" s="204">
        <f t="shared" ref="AF129:AQ129" si="63">SUM(AF14:AF128)</f>
        <v>0</v>
      </c>
      <c r="AG129" s="204">
        <f t="shared" si="63"/>
        <v>0</v>
      </c>
      <c r="AH129" s="204">
        <f t="shared" si="63"/>
        <v>0</v>
      </c>
      <c r="AI129" s="204">
        <f t="shared" si="63"/>
        <v>0</v>
      </c>
      <c r="AJ129" s="204">
        <f t="shared" si="63"/>
        <v>0</v>
      </c>
      <c r="AK129" s="204">
        <f t="shared" si="63"/>
        <v>0</v>
      </c>
      <c r="AL129" s="204">
        <f t="shared" si="63"/>
        <v>0</v>
      </c>
      <c r="AM129" s="204">
        <f t="shared" si="63"/>
        <v>0</v>
      </c>
      <c r="AN129" s="204">
        <f t="shared" si="63"/>
        <v>0</v>
      </c>
      <c r="AO129" s="204">
        <f t="shared" si="63"/>
        <v>0</v>
      </c>
      <c r="AP129" s="204">
        <f t="shared" si="63"/>
        <v>0</v>
      </c>
      <c r="AQ129" s="205">
        <f t="shared" si="63"/>
        <v>0</v>
      </c>
      <c r="AR129" s="206">
        <f>SUM(AR13:AR128)</f>
        <v>12</v>
      </c>
      <c r="AS129" s="206">
        <v>0</v>
      </c>
      <c r="AT129" s="206">
        <f>SUM(AT15:AT128)</f>
        <v>119</v>
      </c>
      <c r="AU129" s="206">
        <v>0</v>
      </c>
      <c r="AV129" s="206">
        <f>SUM(AV14:AV128)</f>
        <v>112</v>
      </c>
      <c r="AW129" s="206">
        <v>0</v>
      </c>
      <c r="AX129" s="206">
        <f>SUM(AX12:AX128)</f>
        <v>46</v>
      </c>
      <c r="AY129" s="206">
        <v>0</v>
      </c>
      <c r="AZ129" s="207">
        <f>SUM(AZ12:AZ128)</f>
        <v>40</v>
      </c>
      <c r="BA129" s="207">
        <f t="shared" ref="BA129:BE129" si="64">SUM(BA14:BA128)</f>
        <v>0</v>
      </c>
      <c r="BB129" s="207">
        <f t="shared" si="64"/>
        <v>0</v>
      </c>
      <c r="BC129" s="207">
        <f t="shared" si="64"/>
        <v>0</v>
      </c>
      <c r="BD129" s="207">
        <f>SUM(BD14:BD128)</f>
        <v>329</v>
      </c>
      <c r="BE129" s="207">
        <f t="shared" si="64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55"/>
      <c r="T130" s="252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55"/>
      <c r="T131" s="252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</f>
        <v>5619760</v>
      </c>
      <c r="F132" s="1418"/>
      <c r="G132" s="1418"/>
      <c r="H132" s="18"/>
      <c r="I132" s="18"/>
      <c r="J132" s="18"/>
      <c r="K132" s="1411" t="s">
        <v>125</v>
      </c>
      <c r="L132" s="1411"/>
      <c r="M132" s="253" t="s">
        <v>126</v>
      </c>
      <c r="N132" s="48"/>
      <c r="O132" s="48"/>
      <c r="P132" s="39"/>
      <c r="Q132" s="39"/>
      <c r="R132" s="50"/>
      <c r="S132" s="255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1385040</v>
      </c>
      <c r="F133" s="1418"/>
      <c r="G133" s="1418"/>
      <c r="H133" s="18"/>
      <c r="I133" s="18"/>
      <c r="J133" s="18"/>
      <c r="K133" s="1411" t="s">
        <v>125</v>
      </c>
      <c r="L133" s="1411"/>
      <c r="M133" s="253" t="s">
        <v>129</v>
      </c>
      <c r="N133" s="103"/>
      <c r="O133" s="103"/>
      <c r="P133" s="36"/>
      <c r="Q133" s="36"/>
      <c r="R133" s="50"/>
      <c r="S133" s="255"/>
      <c r="T133" s="252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53" t="s">
        <v>131</v>
      </c>
      <c r="N134" s="104"/>
      <c r="O134" s="104"/>
      <c r="P134" s="36"/>
      <c r="Q134" s="36"/>
      <c r="R134" s="50"/>
      <c r="S134" s="255"/>
      <c r="T134" s="252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55"/>
      <c r="T135" s="252"/>
      <c r="U135" s="252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55"/>
      <c r="T136" s="252"/>
      <c r="U136" s="252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55"/>
      <c r="T137" s="252"/>
      <c r="U137" s="252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55"/>
      <c r="T138" s="252"/>
      <c r="U138" s="252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55"/>
      <c r="T139" s="252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57"/>
      <c r="I140" s="40"/>
      <c r="J140" s="257"/>
      <c r="K140" s="1411" t="s">
        <v>125</v>
      </c>
      <c r="L140" s="1411"/>
      <c r="M140" s="258" t="s">
        <v>142</v>
      </c>
      <c r="N140" s="245"/>
      <c r="O140" s="245"/>
      <c r="R140" s="44"/>
      <c r="S140" s="256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56"/>
      <c r="O141" s="256"/>
      <c r="R141" s="44"/>
      <c r="S141" s="256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>
        <v>10914800</v>
      </c>
      <c r="I142" s="41"/>
      <c r="J142" s="41"/>
      <c r="K142" s="41"/>
      <c r="L142" s="41"/>
      <c r="M142" s="41"/>
      <c r="N142" s="256"/>
      <c r="O142" s="256"/>
      <c r="R142" s="44"/>
      <c r="S142" s="256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59"/>
      <c r="O143" s="259"/>
      <c r="R143" s="44"/>
      <c r="S143" s="256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59"/>
      <c r="L144" s="24"/>
      <c r="M144" s="25"/>
      <c r="N144" s="259"/>
      <c r="O144" s="259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59"/>
      <c r="O145" s="244"/>
      <c r="P145" s="256"/>
      <c r="Q145" s="256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55"/>
      <c r="Q146" s="255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55"/>
      <c r="Q147" s="255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55"/>
      <c r="Q148" s="255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55"/>
      <c r="Q149" s="255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55"/>
      <c r="Q150" s="255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55"/>
      <c r="Q151" s="255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55"/>
      <c r="Q152" s="255"/>
      <c r="R152" s="45"/>
      <c r="S152" s="255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56"/>
      <c r="Q153" s="256"/>
      <c r="R153" s="44"/>
      <c r="S153" s="256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59"/>
      <c r="L154" s="24"/>
      <c r="M154" s="24"/>
      <c r="N154" s="259"/>
      <c r="O154" s="259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59"/>
      <c r="L155" s="24"/>
      <c r="M155" s="24"/>
      <c r="N155" s="259"/>
      <c r="O155" s="259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59"/>
      <c r="L156" s="24"/>
      <c r="M156" s="24"/>
      <c r="N156" s="259"/>
      <c r="O156" s="259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59"/>
      <c r="L157" s="24"/>
      <c r="M157" s="24"/>
      <c r="N157" s="259"/>
      <c r="O157" s="259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59"/>
      <c r="L158" s="24"/>
      <c r="M158" s="24"/>
      <c r="N158" s="259"/>
      <c r="O158" s="259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59"/>
      <c r="L159" s="24"/>
      <c r="M159" s="24"/>
      <c r="N159" s="259"/>
      <c r="O159" s="259"/>
      <c r="S159" s="41"/>
    </row>
    <row r="160" spans="2:19" ht="15.75" x14ac:dyDescent="0.2">
      <c r="L160" s="24"/>
      <c r="M160" s="24"/>
      <c r="N160" s="259"/>
      <c r="O160" s="259"/>
      <c r="S160" s="41"/>
    </row>
    <row r="161" spans="12:19" ht="15.75" x14ac:dyDescent="0.2">
      <c r="L161" s="24"/>
      <c r="M161" s="24"/>
      <c r="N161" s="259"/>
      <c r="O161" s="259"/>
      <c r="S161" s="41"/>
    </row>
    <row r="162" spans="12:19" ht="15.75" x14ac:dyDescent="0.2">
      <c r="L162" s="24"/>
      <c r="M162" s="24"/>
      <c r="N162" s="259"/>
      <c r="O162" s="259"/>
      <c r="S162" s="41"/>
    </row>
    <row r="163" spans="12:19" ht="15.75" x14ac:dyDescent="0.2">
      <c r="L163" s="24"/>
      <c r="M163" s="24"/>
      <c r="N163" s="259"/>
      <c r="O163" s="259"/>
      <c r="S163" s="41"/>
    </row>
    <row r="164" spans="12:19" ht="15.75" x14ac:dyDescent="0.2">
      <c r="L164" s="24"/>
      <c r="M164" s="30"/>
      <c r="N164" s="259"/>
      <c r="O164" s="259"/>
      <c r="S164" s="41"/>
    </row>
    <row r="165" spans="12:19" ht="15.75" x14ac:dyDescent="0.2">
      <c r="L165" s="24"/>
      <c r="M165" s="24"/>
      <c r="N165" s="259"/>
      <c r="O165" s="259"/>
      <c r="S165" s="41"/>
    </row>
    <row r="166" spans="12:19" ht="15.75" x14ac:dyDescent="0.2">
      <c r="L166" s="30"/>
      <c r="M166" s="30"/>
      <c r="N166" s="259"/>
      <c r="O166" s="259"/>
      <c r="S166" s="41"/>
    </row>
    <row r="167" spans="12:19" ht="15.75" x14ac:dyDescent="0.2">
      <c r="L167" s="24"/>
      <c r="M167" s="24"/>
      <c r="N167" s="259"/>
      <c r="O167" s="259"/>
      <c r="S167" s="41"/>
    </row>
    <row r="168" spans="12:19" ht="15.75" x14ac:dyDescent="0.2">
      <c r="L168" s="24"/>
      <c r="M168" s="24"/>
      <c r="N168" s="259"/>
      <c r="O168" s="259"/>
      <c r="S168" s="41"/>
    </row>
    <row r="169" spans="12:19" ht="15.75" x14ac:dyDescent="0.2">
      <c r="L169" s="24"/>
      <c r="M169" s="24"/>
      <c r="N169" s="259"/>
      <c r="O169" s="259"/>
      <c r="S169" s="41"/>
    </row>
    <row r="170" spans="12:19" ht="15.75" x14ac:dyDescent="0.2">
      <c r="L170" s="24"/>
      <c r="M170" s="24"/>
      <c r="N170" s="259"/>
      <c r="O170" s="259"/>
      <c r="S170" s="41"/>
    </row>
    <row r="171" spans="12:19" ht="15.75" x14ac:dyDescent="0.2">
      <c r="L171" s="24"/>
      <c r="M171" s="24"/>
      <c r="N171" s="259"/>
      <c r="O171" s="259"/>
      <c r="S171" s="41"/>
    </row>
    <row r="172" spans="12:19" ht="15.75" x14ac:dyDescent="0.2">
      <c r="L172" s="24"/>
      <c r="M172" s="24"/>
      <c r="N172" s="259"/>
      <c r="O172" s="259"/>
      <c r="S172" s="41"/>
    </row>
    <row r="173" spans="12:19" ht="15.75" x14ac:dyDescent="0.2">
      <c r="L173" s="24"/>
      <c r="M173" s="24"/>
      <c r="N173" s="259"/>
      <c r="O173" s="259"/>
      <c r="S173" s="41"/>
    </row>
    <row r="174" spans="12:19" ht="15.75" x14ac:dyDescent="0.2">
      <c r="L174" s="24"/>
      <c r="M174" s="24"/>
      <c r="N174" s="259"/>
      <c r="O174" s="259"/>
      <c r="S174" s="41"/>
    </row>
    <row r="175" spans="12:19" ht="15.75" x14ac:dyDescent="0.2">
      <c r="L175" s="24"/>
      <c r="M175" s="24"/>
      <c r="N175" s="259"/>
      <c r="O175" s="259"/>
      <c r="S175" s="41"/>
    </row>
    <row r="176" spans="12:19" ht="15.75" x14ac:dyDescent="0.2">
      <c r="L176" s="24"/>
      <c r="M176" s="24"/>
      <c r="N176" s="259"/>
      <c r="O176" s="259"/>
      <c r="S176" s="41"/>
    </row>
    <row r="177" spans="12:19" ht="15.75" x14ac:dyDescent="0.2">
      <c r="L177" s="24"/>
      <c r="M177" s="24"/>
      <c r="N177" s="259"/>
      <c r="O177" s="259"/>
      <c r="S177" s="41"/>
    </row>
    <row r="178" spans="12:19" ht="15.75" x14ac:dyDescent="0.2">
      <c r="L178" s="24"/>
      <c r="M178" s="24"/>
      <c r="N178" s="259"/>
      <c r="O178" s="259"/>
      <c r="S178" s="41"/>
    </row>
    <row r="179" spans="12:19" ht="15.75" x14ac:dyDescent="0.2">
      <c r="L179" s="24"/>
      <c r="M179" s="24"/>
      <c r="N179" s="259"/>
      <c r="O179" s="259"/>
      <c r="S179" s="41"/>
    </row>
    <row r="180" spans="12:19" ht="15.75" x14ac:dyDescent="0.2">
      <c r="L180" s="24"/>
      <c r="M180" s="24"/>
      <c r="N180" s="259"/>
      <c r="O180" s="259"/>
      <c r="S180" s="41"/>
    </row>
    <row r="181" spans="12:19" ht="15.75" x14ac:dyDescent="0.2">
      <c r="L181" s="24"/>
      <c r="M181" s="24"/>
      <c r="N181" s="259"/>
      <c r="O181" s="259"/>
      <c r="S181" s="41"/>
    </row>
    <row r="182" spans="12:19" ht="15.75" x14ac:dyDescent="0.2">
      <c r="L182" s="24"/>
      <c r="M182" s="24"/>
      <c r="N182" s="259"/>
      <c r="O182" s="259"/>
      <c r="S182" s="41"/>
    </row>
    <row r="183" spans="12:19" ht="15.75" x14ac:dyDescent="0.2">
      <c r="L183" s="24"/>
      <c r="M183" s="24"/>
      <c r="N183" s="259"/>
      <c r="O183" s="259"/>
      <c r="S183" s="41"/>
    </row>
    <row r="184" spans="12:19" ht="15.75" x14ac:dyDescent="0.2">
      <c r="L184" s="24"/>
      <c r="M184" s="24"/>
      <c r="N184" s="259"/>
      <c r="O184" s="259"/>
      <c r="S184" s="41"/>
    </row>
    <row r="185" spans="12:19" ht="15.75" x14ac:dyDescent="0.2">
      <c r="L185" s="24"/>
      <c r="M185" s="24"/>
      <c r="N185" s="259"/>
      <c r="O185" s="259"/>
      <c r="S185" s="41"/>
    </row>
    <row r="186" spans="12:19" ht="15.75" x14ac:dyDescent="0.2">
      <c r="L186" s="24"/>
      <c r="M186" s="24"/>
      <c r="N186" s="259"/>
      <c r="O186" s="259"/>
      <c r="S186" s="41"/>
    </row>
    <row r="187" spans="12:19" ht="15.75" x14ac:dyDescent="0.2">
      <c r="L187" s="24"/>
      <c r="M187" s="24"/>
      <c r="N187" s="259"/>
      <c r="O187" s="259"/>
      <c r="S187" s="41"/>
    </row>
    <row r="188" spans="12:19" ht="15.75" x14ac:dyDescent="0.2">
      <c r="L188" s="24"/>
      <c r="M188" s="24"/>
      <c r="N188" s="259"/>
      <c r="O188" s="259"/>
      <c r="S188" s="41"/>
    </row>
    <row r="189" spans="12:19" ht="15.75" x14ac:dyDescent="0.2">
      <c r="L189" s="24"/>
      <c r="M189" s="24"/>
      <c r="N189" s="259"/>
      <c r="O189" s="259"/>
      <c r="S189" s="41"/>
    </row>
    <row r="190" spans="12:19" ht="15.75" x14ac:dyDescent="0.2">
      <c r="L190" s="24"/>
      <c r="M190" s="24"/>
      <c r="N190" s="259"/>
      <c r="O190" s="259"/>
      <c r="S190" s="41"/>
    </row>
    <row r="191" spans="12:19" ht="15.75" x14ac:dyDescent="0.2">
      <c r="L191" s="24"/>
      <c r="M191" s="24"/>
      <c r="N191" s="259"/>
      <c r="O191" s="259"/>
      <c r="S191" s="41"/>
    </row>
    <row r="192" spans="12:19" ht="15.75" x14ac:dyDescent="0.2">
      <c r="L192" s="24"/>
      <c r="M192" s="24"/>
      <c r="N192" s="259"/>
      <c r="O192" s="259"/>
      <c r="S192" s="41"/>
    </row>
    <row r="193" spans="12:19" ht="15.75" x14ac:dyDescent="0.2">
      <c r="L193" s="24"/>
      <c r="M193" s="24"/>
      <c r="N193" s="259"/>
      <c r="O193" s="259"/>
      <c r="S193" s="41"/>
    </row>
    <row r="194" spans="12:19" ht="15.75" x14ac:dyDescent="0.2">
      <c r="L194" s="24"/>
      <c r="M194" s="24"/>
      <c r="N194" s="259"/>
      <c r="O194" s="259"/>
      <c r="S194" s="41"/>
    </row>
    <row r="195" spans="12:19" ht="15.75" x14ac:dyDescent="0.2">
      <c r="L195" s="24"/>
      <c r="M195" s="24"/>
      <c r="N195" s="259"/>
      <c r="O195" s="259"/>
      <c r="S195" s="41"/>
    </row>
    <row r="196" spans="12:19" ht="15.75" x14ac:dyDescent="0.2">
      <c r="L196" s="24"/>
      <c r="M196" s="24"/>
      <c r="N196" s="259"/>
      <c r="O196" s="259"/>
      <c r="S196" s="41"/>
    </row>
    <row r="197" spans="12:19" ht="15.75" x14ac:dyDescent="0.2">
      <c r="L197" s="24"/>
      <c r="M197" s="24"/>
      <c r="N197" s="259"/>
      <c r="O197" s="259"/>
      <c r="S197" s="41"/>
    </row>
    <row r="198" spans="12:19" ht="15.75" x14ac:dyDescent="0.2">
      <c r="L198" s="24"/>
      <c r="M198" s="24"/>
      <c r="N198" s="259"/>
      <c r="O198" s="259"/>
      <c r="S198" s="41"/>
    </row>
    <row r="199" spans="12:19" ht="15.75" x14ac:dyDescent="0.2">
      <c r="L199" s="24"/>
      <c r="M199" s="24"/>
      <c r="N199" s="259"/>
      <c r="O199" s="259"/>
      <c r="S199" s="41"/>
    </row>
    <row r="200" spans="12:19" ht="15.75" x14ac:dyDescent="0.2">
      <c r="L200" s="24"/>
      <c r="M200" s="24"/>
      <c r="N200" s="259"/>
      <c r="O200" s="259"/>
      <c r="S200" s="41"/>
    </row>
    <row r="201" spans="12:19" ht="15.75" x14ac:dyDescent="0.2">
      <c r="L201" s="24"/>
      <c r="M201" s="24"/>
      <c r="N201" s="259"/>
      <c r="O201" s="259"/>
      <c r="S201" s="41"/>
    </row>
    <row r="202" spans="12:19" ht="15.75" x14ac:dyDescent="0.2">
      <c r="L202" s="24"/>
      <c r="M202" s="24"/>
      <c r="N202" s="259"/>
      <c r="O202" s="259"/>
      <c r="S202" s="41"/>
    </row>
    <row r="203" spans="12:19" ht="15.75" x14ac:dyDescent="0.2">
      <c r="L203" s="24"/>
      <c r="M203" s="24"/>
      <c r="N203" s="259"/>
      <c r="O203" s="259"/>
      <c r="S203" s="41"/>
    </row>
    <row r="204" spans="12:19" ht="15.75" x14ac:dyDescent="0.2">
      <c r="L204" s="24"/>
      <c r="M204" s="24"/>
      <c r="N204" s="259"/>
      <c r="O204" s="259"/>
      <c r="S204" s="41"/>
    </row>
    <row r="205" spans="12:19" ht="15.75" x14ac:dyDescent="0.2">
      <c r="L205" s="24"/>
      <c r="M205" s="24"/>
      <c r="N205" s="259"/>
      <c r="O205" s="259"/>
      <c r="S205" s="41"/>
    </row>
    <row r="206" spans="12:19" ht="15.75" x14ac:dyDescent="0.2">
      <c r="L206" s="24"/>
      <c r="M206" s="24"/>
      <c r="N206" s="259"/>
      <c r="O206" s="259"/>
      <c r="S206" s="41"/>
    </row>
    <row r="207" spans="12:19" ht="15.75" x14ac:dyDescent="0.2">
      <c r="L207" s="24"/>
      <c r="M207" s="24"/>
      <c r="N207" s="259"/>
      <c r="O207" s="259"/>
    </row>
    <row r="208" spans="12:19" ht="15.75" x14ac:dyDescent="0.2">
      <c r="L208" s="24"/>
      <c r="M208" s="24"/>
      <c r="N208" s="259"/>
      <c r="O208" s="259"/>
    </row>
    <row r="209" spans="12:15" ht="15.75" x14ac:dyDescent="0.2">
      <c r="L209" s="24"/>
      <c r="M209" s="24"/>
      <c r="N209" s="259"/>
      <c r="O209" s="259"/>
    </row>
    <row r="210" spans="12:15" ht="15.75" x14ac:dyDescent="0.2">
      <c r="L210" s="24"/>
      <c r="M210" s="24"/>
      <c r="N210" s="259"/>
      <c r="O210" s="259"/>
    </row>
    <row r="211" spans="12:15" ht="15.75" x14ac:dyDescent="0.2">
      <c r="L211" s="24"/>
      <c r="M211" s="24"/>
      <c r="N211" s="259"/>
      <c r="O211" s="259"/>
    </row>
    <row r="212" spans="12:15" ht="15.75" x14ac:dyDescent="0.2">
      <c r="L212" s="24"/>
      <c r="M212" s="24"/>
      <c r="N212" s="259"/>
      <c r="O212" s="259"/>
    </row>
    <row r="213" spans="12:15" ht="15.75" x14ac:dyDescent="0.2">
      <c r="L213" s="24"/>
      <c r="M213" s="24"/>
      <c r="N213" s="259"/>
      <c r="O213" s="259"/>
    </row>
    <row r="214" spans="12:15" ht="15.75" x14ac:dyDescent="0.2">
      <c r="L214" s="24"/>
      <c r="M214" s="24"/>
      <c r="N214" s="259"/>
      <c r="O214" s="259"/>
    </row>
    <row r="215" spans="12:15" ht="15.75" x14ac:dyDescent="0.2">
      <c r="L215" s="24"/>
      <c r="M215" s="24"/>
      <c r="N215" s="259"/>
      <c r="O215" s="259"/>
    </row>
    <row r="216" spans="12:15" ht="15.75" x14ac:dyDescent="0.2">
      <c r="L216" s="24"/>
      <c r="M216" s="24"/>
      <c r="N216" s="259"/>
      <c r="O216" s="259"/>
    </row>
    <row r="217" spans="12:15" ht="15.75" x14ac:dyDescent="0.2">
      <c r="L217" s="24"/>
      <c r="M217" s="24"/>
      <c r="N217" s="259"/>
      <c r="O217" s="259"/>
    </row>
    <row r="218" spans="12:15" ht="15.75" x14ac:dyDescent="0.2">
      <c r="L218" s="24"/>
      <c r="M218" s="24"/>
      <c r="N218" s="259"/>
      <c r="O218" s="259"/>
    </row>
    <row r="219" spans="12:15" ht="15.75" x14ac:dyDescent="0.2">
      <c r="L219" s="24"/>
      <c r="M219" s="24"/>
      <c r="N219" s="259"/>
      <c r="O219" s="259"/>
    </row>
    <row r="220" spans="12:15" ht="15.75" x14ac:dyDescent="0.2">
      <c r="L220" s="24"/>
      <c r="M220" s="24"/>
      <c r="N220" s="259"/>
      <c r="O220" s="259"/>
    </row>
    <row r="221" spans="12:15" ht="15.75" x14ac:dyDescent="0.2">
      <c r="L221" s="24"/>
      <c r="M221" s="24"/>
      <c r="N221" s="259"/>
      <c r="O221" s="259"/>
    </row>
    <row r="222" spans="12:15" ht="15.75" x14ac:dyDescent="0.2">
      <c r="L222" s="24"/>
      <c r="M222" s="24"/>
      <c r="N222" s="259"/>
      <c r="O222" s="259"/>
    </row>
    <row r="223" spans="12:15" ht="15.75" x14ac:dyDescent="0.2">
      <c r="L223" s="24"/>
      <c r="M223" s="24"/>
      <c r="N223" s="259"/>
      <c r="O223" s="259"/>
    </row>
    <row r="224" spans="12:15" ht="15.75" x14ac:dyDescent="0.2">
      <c r="L224" s="24"/>
      <c r="M224" s="24"/>
      <c r="N224" s="259"/>
      <c r="O224" s="259"/>
    </row>
    <row r="225" spans="12:15" ht="15.75" x14ac:dyDescent="0.2">
      <c r="L225" s="24"/>
      <c r="M225" s="24"/>
      <c r="N225" s="259"/>
      <c r="O225" s="259"/>
    </row>
    <row r="226" spans="12:15" ht="15.75" x14ac:dyDescent="0.2">
      <c r="L226" s="24"/>
      <c r="M226" s="24"/>
      <c r="N226" s="259"/>
      <c r="O226" s="259"/>
    </row>
    <row r="227" spans="12:15" ht="15.75" x14ac:dyDescent="0.2">
      <c r="L227" s="24"/>
      <c r="M227" s="24"/>
      <c r="N227" s="259"/>
      <c r="O227" s="259"/>
    </row>
    <row r="228" spans="12:15" ht="15.75" x14ac:dyDescent="0.2">
      <c r="L228" s="24"/>
      <c r="M228" s="24"/>
      <c r="N228" s="259"/>
      <c r="O228" s="259"/>
    </row>
    <row r="229" spans="12:15" ht="15.75" x14ac:dyDescent="0.2">
      <c r="L229" s="24"/>
      <c r="M229" s="24"/>
      <c r="N229" s="259"/>
      <c r="O229" s="259"/>
    </row>
    <row r="230" spans="12:15" ht="15.75" x14ac:dyDescent="0.2">
      <c r="L230" s="24"/>
      <c r="M230" s="24"/>
      <c r="N230" s="259"/>
      <c r="O230" s="259"/>
    </row>
    <row r="231" spans="12:15" ht="15.75" x14ac:dyDescent="0.2">
      <c r="L231" s="24"/>
      <c r="M231" s="24"/>
      <c r="N231" s="259"/>
      <c r="O231" s="259"/>
    </row>
    <row r="232" spans="12:15" ht="15.75" x14ac:dyDescent="0.2">
      <c r="L232" s="24"/>
      <c r="M232" s="24"/>
      <c r="N232" s="259"/>
      <c r="O232" s="259"/>
    </row>
    <row r="233" spans="12:15" ht="15.75" x14ac:dyDescent="0.2">
      <c r="L233" s="24"/>
      <c r="M233" s="24"/>
      <c r="N233" s="259"/>
      <c r="O233" s="259"/>
    </row>
    <row r="234" spans="12:15" ht="15.75" x14ac:dyDescent="0.2">
      <c r="L234" s="24"/>
      <c r="M234" s="24"/>
      <c r="N234" s="259"/>
      <c r="O234" s="259"/>
    </row>
    <row r="235" spans="12:15" ht="15.75" x14ac:dyDescent="0.2">
      <c r="L235" s="24"/>
      <c r="M235" s="24"/>
      <c r="N235" s="259"/>
      <c r="O235" s="259"/>
    </row>
    <row r="236" spans="12:15" ht="15.75" x14ac:dyDescent="0.2">
      <c r="L236" s="24"/>
      <c r="M236" s="24"/>
      <c r="N236" s="259"/>
      <c r="O236" s="259"/>
    </row>
    <row r="237" spans="12:15" ht="15.75" x14ac:dyDescent="0.2">
      <c r="L237" s="24"/>
      <c r="M237" s="24"/>
      <c r="N237" s="259"/>
      <c r="O237" s="259"/>
    </row>
    <row r="238" spans="12:15" ht="15.75" x14ac:dyDescent="0.2">
      <c r="L238" s="24"/>
      <c r="M238" s="24"/>
      <c r="N238" s="259"/>
      <c r="O238" s="259"/>
    </row>
    <row r="239" spans="12:15" ht="15.75" x14ac:dyDescent="0.2">
      <c r="L239" s="24"/>
      <c r="M239" s="24"/>
      <c r="N239" s="259"/>
      <c r="O239" s="259"/>
    </row>
    <row r="240" spans="12:15" ht="15.75" x14ac:dyDescent="0.2">
      <c r="L240" s="24"/>
      <c r="M240" s="24"/>
      <c r="N240" s="259"/>
      <c r="O240" s="259"/>
    </row>
    <row r="241" spans="12:15" ht="15.75" x14ac:dyDescent="0.2">
      <c r="L241" s="24"/>
      <c r="M241" s="24"/>
      <c r="N241" s="259"/>
      <c r="O241" s="259"/>
    </row>
    <row r="242" spans="12:15" ht="15.75" x14ac:dyDescent="0.2">
      <c r="L242" s="24"/>
      <c r="M242" s="24"/>
      <c r="N242" s="259"/>
      <c r="O242" s="259"/>
    </row>
    <row r="243" spans="12:15" ht="15.75" x14ac:dyDescent="0.2">
      <c r="L243" s="24"/>
      <c r="M243" s="24"/>
      <c r="N243" s="259"/>
      <c r="O243" s="259"/>
    </row>
    <row r="244" spans="12:15" ht="15.75" x14ac:dyDescent="0.2">
      <c r="L244" s="24"/>
      <c r="M244" s="24"/>
      <c r="N244" s="259"/>
      <c r="O244" s="259"/>
    </row>
    <row r="245" spans="12:15" ht="15.75" x14ac:dyDescent="0.2">
      <c r="L245" s="24"/>
      <c r="M245" s="24"/>
      <c r="N245" s="259"/>
      <c r="O245" s="259"/>
    </row>
    <row r="246" spans="12:15" ht="15.75" x14ac:dyDescent="0.2">
      <c r="L246" s="24"/>
      <c r="M246" s="24"/>
      <c r="N246" s="259"/>
      <c r="O246" s="259"/>
    </row>
    <row r="247" spans="12:15" ht="15.75" x14ac:dyDescent="0.2">
      <c r="L247" s="24"/>
      <c r="M247" s="24"/>
      <c r="N247" s="259"/>
      <c r="O247" s="259"/>
    </row>
    <row r="248" spans="12:15" ht="15.75" x14ac:dyDescent="0.2">
      <c r="L248" s="24"/>
      <c r="M248" s="24"/>
      <c r="N248" s="259"/>
      <c r="O248" s="259"/>
    </row>
    <row r="249" spans="12:15" ht="15.75" x14ac:dyDescent="0.2">
      <c r="L249" s="24"/>
      <c r="M249" s="24"/>
      <c r="N249" s="259"/>
      <c r="O249" s="259"/>
    </row>
    <row r="250" spans="12:15" ht="15.75" x14ac:dyDescent="0.2">
      <c r="L250" s="24"/>
      <c r="M250" s="24"/>
      <c r="N250" s="259"/>
      <c r="O250" s="259"/>
    </row>
    <row r="251" spans="12:15" ht="15.75" x14ac:dyDescent="0.2">
      <c r="L251" s="24"/>
      <c r="M251" s="24"/>
      <c r="N251" s="259"/>
      <c r="O251" s="259"/>
    </row>
    <row r="252" spans="12:15" ht="15.75" x14ac:dyDescent="0.2">
      <c r="L252" s="24"/>
      <c r="M252" s="24"/>
      <c r="N252" s="259"/>
      <c r="O252" s="259"/>
    </row>
    <row r="253" spans="12:15" ht="15.75" x14ac:dyDescent="0.2">
      <c r="L253" s="24"/>
      <c r="M253" s="24"/>
      <c r="N253" s="259"/>
      <c r="O253" s="259"/>
    </row>
    <row r="254" spans="12:15" ht="15.75" x14ac:dyDescent="0.2">
      <c r="L254" s="24"/>
      <c r="M254" s="24"/>
      <c r="N254" s="259"/>
      <c r="O254" s="259"/>
    </row>
    <row r="255" spans="12:15" x14ac:dyDescent="0.2">
      <c r="L255" s="259"/>
      <c r="M255" s="259"/>
      <c r="N255" s="259"/>
      <c r="O255" s="259"/>
    </row>
    <row r="256" spans="12:15" x14ac:dyDescent="0.2">
      <c r="L256" s="259"/>
      <c r="M256" s="259"/>
      <c r="N256" s="259"/>
      <c r="O256" s="259"/>
    </row>
    <row r="257" spans="12:15" x14ac:dyDescent="0.2">
      <c r="L257" s="259"/>
      <c r="M257" s="259"/>
      <c r="N257" s="259"/>
      <c r="O257" s="259"/>
    </row>
    <row r="258" spans="12:15" x14ac:dyDescent="0.2">
      <c r="L258" s="259"/>
      <c r="M258" s="259"/>
      <c r="N258" s="259"/>
      <c r="O258" s="259"/>
    </row>
    <row r="259" spans="12:15" x14ac:dyDescent="0.2">
      <c r="L259" s="259"/>
      <c r="M259" s="259"/>
      <c r="N259" s="259"/>
      <c r="O259" s="259"/>
    </row>
    <row r="260" spans="12:15" x14ac:dyDescent="0.2">
      <c r="L260" s="259"/>
      <c r="M260" s="259"/>
      <c r="N260" s="259"/>
      <c r="O260" s="259"/>
    </row>
    <row r="261" spans="12:15" x14ac:dyDescent="0.2">
      <c r="L261" s="259"/>
      <c r="M261" s="259"/>
      <c r="N261" s="259"/>
      <c r="O261" s="259"/>
    </row>
    <row r="262" spans="12:15" x14ac:dyDescent="0.2">
      <c r="L262" s="259"/>
      <c r="M262" s="259"/>
      <c r="N262" s="259"/>
      <c r="O262" s="259"/>
    </row>
  </sheetData>
  <mergeCells count="213"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zoomScale="90" zoomScaleNormal="90" workbookViewId="0">
      <selection activeCell="A12" sqref="A12:XFD12"/>
    </sheetView>
  </sheetViews>
  <sheetFormatPr baseColWidth="10" defaultColWidth="11.42578125" defaultRowHeight="12.75" x14ac:dyDescent="0.2"/>
  <cols>
    <col min="1" max="1" width="3.85546875" style="109" customWidth="1"/>
    <col min="2" max="2" width="6.140625" style="110" customWidth="1"/>
    <col min="3" max="3" width="5" style="111" customWidth="1"/>
    <col min="4" max="4" width="26.42578125" style="144" customWidth="1"/>
    <col min="5" max="5" width="6.42578125" style="2" customWidth="1"/>
    <col min="6" max="6" width="3.85546875" style="2" customWidth="1"/>
    <col min="7" max="7" width="3.85546875" style="120" customWidth="1"/>
    <col min="8" max="8" width="9.5703125" style="121" customWidth="1"/>
    <col min="9" max="9" width="3.5703125" style="122" customWidth="1"/>
    <col min="10" max="10" width="3.85546875" style="123" customWidth="1"/>
    <col min="11" max="11" width="7.7109375" style="23" customWidth="1"/>
    <col min="12" max="12" width="8.85546875" style="23" customWidth="1"/>
    <col min="13" max="13" width="11.140625" style="23" customWidth="1"/>
    <col min="14" max="15" width="6.85546875" style="23" customWidth="1"/>
    <col min="16" max="16" width="7" style="41" customWidth="1"/>
    <col min="17" max="17" width="10" style="41" customWidth="1"/>
    <col min="18" max="18" width="7" style="42" customWidth="1"/>
    <col min="19" max="19" width="7" style="32" customWidth="1"/>
    <col min="20" max="20" width="3.28515625" style="109" customWidth="1"/>
    <col min="21" max="21" width="32.7109375" style="2" customWidth="1"/>
    <col min="22" max="22" width="8" style="2" customWidth="1"/>
    <col min="23" max="24" width="4" style="2" customWidth="1"/>
    <col min="25" max="25" width="6.28515625" style="2" customWidth="1"/>
    <col min="26" max="26" width="4" style="2" customWidth="1"/>
    <col min="27" max="27" width="5.85546875" style="120" customWidth="1"/>
    <col min="28" max="28" width="6.5703125" style="120" customWidth="1"/>
    <col min="29" max="30" width="3.28515625" style="120" customWidth="1"/>
    <col min="31" max="31" width="7" style="120" customWidth="1"/>
    <col min="32" max="32" width="3.42578125" style="120" customWidth="1"/>
    <col min="33" max="33" width="2.7109375" style="120" customWidth="1"/>
    <col min="34" max="43" width="2.140625" style="120" customWidth="1"/>
    <col min="44" max="44" width="4.28515625" style="120" customWidth="1"/>
    <col min="45" max="45" width="2.85546875" style="120" customWidth="1"/>
    <col min="46" max="46" width="4.28515625" style="2" customWidth="1"/>
    <col min="47" max="47" width="2.7109375" style="2" customWidth="1"/>
    <col min="48" max="48" width="4.140625" style="2" customWidth="1"/>
    <col min="49" max="49" width="2.140625" style="2" customWidth="1"/>
    <col min="50" max="50" width="3" style="2" customWidth="1"/>
    <col min="51" max="51" width="2.140625" style="2" customWidth="1"/>
    <col min="52" max="52" width="3" style="2" customWidth="1"/>
    <col min="53" max="55" width="2.140625" style="2" customWidth="1"/>
    <col min="56" max="56" width="2.85546875" style="2" customWidth="1"/>
    <col min="57" max="57" width="2.140625" style="2" customWidth="1"/>
    <col min="58" max="77" width="2.42578125" style="1" customWidth="1"/>
    <col min="78" max="16384" width="11.42578125" style="1"/>
  </cols>
  <sheetData>
    <row r="1" spans="1:57" s="31" customFormat="1" x14ac:dyDescent="0.2">
      <c r="A1" s="2"/>
      <c r="B1" s="97"/>
      <c r="C1" s="2"/>
      <c r="D1" s="144"/>
      <c r="E1" s="2"/>
      <c r="F1" s="2"/>
      <c r="G1" s="2"/>
      <c r="H1" s="51"/>
      <c r="I1" s="51"/>
      <c r="J1" s="113"/>
      <c r="K1" s="2"/>
      <c r="L1" s="2"/>
      <c r="M1" s="2"/>
      <c r="N1" s="2"/>
      <c r="O1" s="2"/>
      <c r="P1" s="41"/>
      <c r="Q1" s="41"/>
      <c r="R1" s="4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1" customFormat="1" ht="13.5" customHeight="1" x14ac:dyDescent="0.2">
      <c r="A2" s="1429" t="s">
        <v>0</v>
      </c>
      <c r="B2" s="1429"/>
      <c r="C2" s="1429"/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55"/>
      <c r="Q2" s="55"/>
      <c r="R2" s="56"/>
      <c r="S2" s="43"/>
      <c r="T2" s="1435" t="s">
        <v>0</v>
      </c>
      <c r="U2" s="1435"/>
      <c r="V2" s="1435"/>
      <c r="W2" s="1435"/>
      <c r="X2" s="1435"/>
      <c r="Y2" s="1435"/>
      <c r="Z2" s="1435"/>
      <c r="AA2" s="1435"/>
      <c r="AB2" s="1435"/>
      <c r="AC2" s="1435"/>
      <c r="AD2" s="1435"/>
      <c r="AE2" s="1435"/>
      <c r="AF2" s="1435"/>
      <c r="AG2" s="1435"/>
      <c r="AH2" s="1435"/>
      <c r="AI2" s="1435"/>
      <c r="AJ2" s="1435"/>
      <c r="AK2" s="1435"/>
      <c r="AL2" s="1435"/>
      <c r="AM2" s="1435"/>
      <c r="AN2" s="1435"/>
      <c r="AO2" s="1435"/>
      <c r="AP2" s="1435"/>
      <c r="AQ2" s="1435"/>
      <c r="AR2" s="1435"/>
      <c r="AS2" s="1435"/>
      <c r="AT2" s="1435"/>
      <c r="AU2" s="1435"/>
      <c r="AV2" s="1435"/>
      <c r="AW2" s="1435"/>
      <c r="AX2" s="1435"/>
      <c r="AY2" s="1435"/>
      <c r="AZ2" s="1435"/>
      <c r="BA2" s="1435"/>
      <c r="BB2" s="1435"/>
      <c r="BC2" s="1435"/>
      <c r="BD2" s="1435"/>
      <c r="BE2" s="1435"/>
    </row>
    <row r="3" spans="1:57" s="31" customFormat="1" ht="12" customHeight="1" x14ac:dyDescent="0.2">
      <c r="A3" s="1430" t="s">
        <v>1</v>
      </c>
      <c r="B3" s="1430"/>
      <c r="C3" s="1430"/>
      <c r="D3" s="1430"/>
      <c r="E3" s="1430"/>
      <c r="F3" s="1430"/>
      <c r="G3" s="1430"/>
      <c r="H3" s="1430"/>
      <c r="I3" s="1430"/>
      <c r="J3" s="1430"/>
      <c r="K3" s="1430"/>
      <c r="L3" s="1430"/>
      <c r="M3" s="1430"/>
      <c r="N3" s="1430"/>
      <c r="O3" s="1430"/>
      <c r="P3" s="55"/>
      <c r="Q3" s="55"/>
      <c r="R3" s="56"/>
      <c r="S3" s="43"/>
      <c r="T3" s="1435" t="s">
        <v>1</v>
      </c>
      <c r="U3" s="1435"/>
      <c r="V3" s="1435"/>
      <c r="W3" s="1435"/>
      <c r="X3" s="1435"/>
      <c r="Y3" s="1435"/>
      <c r="Z3" s="1435"/>
      <c r="AA3" s="1435"/>
      <c r="AB3" s="1435"/>
      <c r="AC3" s="1435"/>
      <c r="AD3" s="1435"/>
      <c r="AE3" s="1435"/>
      <c r="AF3" s="1435"/>
      <c r="AG3" s="1435"/>
      <c r="AH3" s="1435"/>
      <c r="AI3" s="1435"/>
      <c r="AJ3" s="1435"/>
      <c r="AK3" s="1435"/>
      <c r="AL3" s="1435"/>
      <c r="AM3" s="1435"/>
      <c r="AN3" s="1435"/>
      <c r="AO3" s="1435"/>
      <c r="AP3" s="1435"/>
      <c r="AQ3" s="1435"/>
      <c r="AR3" s="1435"/>
      <c r="AS3" s="1435"/>
      <c r="AT3" s="1435"/>
      <c r="AU3" s="1435"/>
      <c r="AV3" s="1435"/>
      <c r="AW3" s="1435"/>
      <c r="AX3" s="1435"/>
      <c r="AY3" s="1435"/>
      <c r="AZ3" s="1435"/>
      <c r="BA3" s="1435"/>
      <c r="BB3" s="1435"/>
      <c r="BC3" s="1435"/>
      <c r="BD3" s="1435"/>
      <c r="BE3" s="1435"/>
    </row>
    <row r="4" spans="1:57" s="31" customFormat="1" ht="12" customHeight="1" x14ac:dyDescent="0.2">
      <c r="A4" s="1430" t="s">
        <v>2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55"/>
      <c r="Q4" s="55"/>
      <c r="R4" s="56"/>
      <c r="S4" s="43"/>
      <c r="T4" s="1435" t="s">
        <v>3</v>
      </c>
      <c r="U4" s="1435"/>
      <c r="V4" s="1435"/>
      <c r="W4" s="1435"/>
      <c r="X4" s="1435"/>
      <c r="Y4" s="1435"/>
      <c r="Z4" s="1435"/>
      <c r="AA4" s="1435"/>
      <c r="AB4" s="1435"/>
      <c r="AC4" s="1435"/>
      <c r="AD4" s="1435"/>
      <c r="AE4" s="1435"/>
      <c r="AF4" s="1435"/>
      <c r="AG4" s="1435"/>
      <c r="AH4" s="1435"/>
      <c r="AI4" s="1435"/>
      <c r="AJ4" s="1435"/>
      <c r="AK4" s="1435"/>
      <c r="AL4" s="1435"/>
      <c r="AM4" s="1435"/>
      <c r="AN4" s="1435"/>
      <c r="AO4" s="1435"/>
      <c r="AP4" s="1435"/>
      <c r="AQ4" s="1435"/>
      <c r="AR4" s="1435"/>
      <c r="AS4" s="1435"/>
      <c r="AT4" s="1435"/>
      <c r="AU4" s="1435"/>
      <c r="AV4" s="1435"/>
      <c r="AW4" s="1435"/>
      <c r="AX4" s="1435"/>
      <c r="AY4" s="1435"/>
      <c r="AZ4" s="1435"/>
      <c r="BA4" s="1435"/>
      <c r="BB4" s="1435"/>
      <c r="BC4" s="1435"/>
      <c r="BD4" s="1435"/>
      <c r="BE4" s="1435"/>
    </row>
    <row r="5" spans="1:57" s="31" customFormat="1" ht="9" customHeight="1" x14ac:dyDescent="0.2">
      <c r="A5" s="247"/>
      <c r="B5" s="247"/>
      <c r="C5" s="247"/>
      <c r="D5" s="145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55"/>
      <c r="Q5" s="55"/>
      <c r="R5" s="56"/>
      <c r="S5" s="43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</row>
    <row r="6" spans="1:57" s="31" customFormat="1" ht="12" customHeight="1" x14ac:dyDescent="0.2">
      <c r="A6" s="1435" t="s">
        <v>285</v>
      </c>
      <c r="B6" s="1435"/>
      <c r="C6" s="1435"/>
      <c r="D6" s="1435"/>
      <c r="E6" s="1435"/>
      <c r="F6" s="1435"/>
      <c r="G6" s="1435"/>
      <c r="H6" s="1435"/>
      <c r="I6" s="1435"/>
      <c r="J6" s="1435"/>
      <c r="K6" s="1435"/>
      <c r="L6" s="1435"/>
      <c r="M6" s="1435"/>
      <c r="N6" s="1435"/>
      <c r="O6" s="1435"/>
      <c r="P6" s="1435"/>
      <c r="Q6" s="1435"/>
      <c r="R6" s="52"/>
      <c r="S6" s="43"/>
      <c r="T6" s="1435" t="s">
        <v>286</v>
      </c>
      <c r="U6" s="1435"/>
      <c r="V6" s="1435"/>
      <c r="W6" s="1435"/>
      <c r="X6" s="1435"/>
      <c r="Y6" s="1435"/>
      <c r="Z6" s="1435"/>
      <c r="AA6" s="1435"/>
      <c r="AB6" s="1435"/>
      <c r="AC6" s="1435"/>
      <c r="AD6" s="1435"/>
      <c r="AE6" s="1435"/>
      <c r="AF6" s="1435"/>
      <c r="AG6" s="1435"/>
      <c r="AH6" s="1435"/>
      <c r="AI6" s="1435"/>
      <c r="AJ6" s="1435"/>
      <c r="AK6" s="1435"/>
      <c r="AL6" s="1435"/>
      <c r="AM6" s="1435"/>
      <c r="AN6" s="1435"/>
      <c r="AO6" s="1435"/>
      <c r="AP6" s="1435"/>
      <c r="AQ6" s="1435"/>
      <c r="AR6" s="1435"/>
      <c r="AS6" s="1435"/>
      <c r="AT6" s="1435"/>
      <c r="AU6" s="1435"/>
      <c r="AV6" s="1435"/>
      <c r="AW6" s="1435"/>
      <c r="AX6" s="1435"/>
      <c r="AY6" s="1435"/>
      <c r="AZ6" s="1435"/>
      <c r="BA6" s="1435"/>
      <c r="BB6" s="1435"/>
      <c r="BC6" s="1435"/>
      <c r="BD6" s="1435"/>
      <c r="BE6" s="1435"/>
    </row>
    <row r="7" spans="1:57" s="31" customFormat="1" ht="12" customHeight="1" x14ac:dyDescent="0.2">
      <c r="A7" s="246"/>
      <c r="B7" s="246"/>
      <c r="C7" s="246"/>
      <c r="D7" s="254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57"/>
      <c r="Q7" s="257"/>
      <c r="R7" s="52"/>
      <c r="S7" s="43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</row>
    <row r="8" spans="1:57" s="2" customFormat="1" x14ac:dyDescent="0.2">
      <c r="A8" s="152">
        <v>1</v>
      </c>
      <c r="B8" s="146">
        <v>2</v>
      </c>
      <c r="C8" s="153">
        <v>3</v>
      </c>
      <c r="D8" s="146">
        <v>4</v>
      </c>
      <c r="E8" s="146">
        <v>5</v>
      </c>
      <c r="F8" s="146">
        <v>6</v>
      </c>
      <c r="G8" s="146">
        <v>7</v>
      </c>
      <c r="H8" s="153">
        <v>8</v>
      </c>
      <c r="I8" s="153">
        <v>9</v>
      </c>
      <c r="J8" s="146">
        <v>10</v>
      </c>
      <c r="K8" s="146">
        <v>11</v>
      </c>
      <c r="L8" s="146">
        <v>12</v>
      </c>
      <c r="M8" s="146">
        <v>13</v>
      </c>
      <c r="N8" s="146">
        <v>14</v>
      </c>
      <c r="O8" s="146">
        <v>15</v>
      </c>
      <c r="P8" s="154">
        <v>16</v>
      </c>
      <c r="Q8" s="154">
        <v>17</v>
      </c>
      <c r="R8" s="44"/>
      <c r="S8" s="256"/>
      <c r="T8" s="166">
        <v>1</v>
      </c>
      <c r="U8" s="166">
        <v>2</v>
      </c>
      <c r="V8" s="167">
        <v>3</v>
      </c>
      <c r="W8" s="166">
        <v>4</v>
      </c>
      <c r="X8" s="166">
        <v>5</v>
      </c>
      <c r="Y8" s="166">
        <v>6</v>
      </c>
      <c r="Z8" s="166">
        <v>7</v>
      </c>
      <c r="AA8" s="167">
        <v>8</v>
      </c>
      <c r="AB8" s="167">
        <v>9</v>
      </c>
      <c r="AC8" s="166">
        <v>10</v>
      </c>
      <c r="AD8" s="166">
        <v>11</v>
      </c>
      <c r="AE8" s="166">
        <v>12</v>
      </c>
      <c r="AF8" s="166">
        <v>13</v>
      </c>
      <c r="AG8" s="166">
        <v>14</v>
      </c>
      <c r="AH8" s="166">
        <v>15</v>
      </c>
      <c r="AI8" s="166">
        <v>16</v>
      </c>
      <c r="AJ8" s="166">
        <v>17</v>
      </c>
      <c r="AK8" s="166">
        <v>18</v>
      </c>
      <c r="AL8" s="166">
        <v>19</v>
      </c>
      <c r="AM8" s="166">
        <v>20</v>
      </c>
      <c r="AN8" s="166">
        <v>21</v>
      </c>
      <c r="AO8" s="166">
        <v>22</v>
      </c>
      <c r="AP8" s="166">
        <v>23</v>
      </c>
      <c r="AQ8" s="166">
        <v>24</v>
      </c>
      <c r="AR8" s="166">
        <v>25</v>
      </c>
      <c r="AS8" s="166">
        <v>26</v>
      </c>
      <c r="AT8" s="166">
        <v>27</v>
      </c>
      <c r="AU8" s="166">
        <v>28</v>
      </c>
      <c r="AV8" s="166">
        <v>29</v>
      </c>
      <c r="AW8" s="166">
        <v>30</v>
      </c>
      <c r="AX8" s="166">
        <v>31</v>
      </c>
      <c r="AY8" s="166">
        <v>32</v>
      </c>
      <c r="AZ8" s="166">
        <v>33</v>
      </c>
      <c r="BA8" s="166">
        <v>34</v>
      </c>
      <c r="BB8" s="166">
        <v>35</v>
      </c>
      <c r="BC8" s="166">
        <v>36</v>
      </c>
      <c r="BD8" s="166">
        <v>37</v>
      </c>
      <c r="BE8" s="166">
        <v>38</v>
      </c>
    </row>
    <row r="9" spans="1:57" s="63" customFormat="1" ht="26.25" customHeight="1" x14ac:dyDescent="0.2">
      <c r="A9" s="1437" t="s">
        <v>4</v>
      </c>
      <c r="B9" s="1436" t="s">
        <v>5</v>
      </c>
      <c r="C9" s="1413" t="s">
        <v>6</v>
      </c>
      <c r="D9" s="1433" t="s">
        <v>7</v>
      </c>
      <c r="E9" s="1414" t="s">
        <v>8</v>
      </c>
      <c r="F9" s="1613" t="s">
        <v>9</v>
      </c>
      <c r="G9" s="1613" t="s">
        <v>10</v>
      </c>
      <c r="H9" s="1413" t="s">
        <v>11</v>
      </c>
      <c r="I9" s="1413" t="s">
        <v>12</v>
      </c>
      <c r="J9" s="1413" t="s">
        <v>13</v>
      </c>
      <c r="K9" s="1613" t="s">
        <v>14</v>
      </c>
      <c r="L9" s="1613" t="s">
        <v>15</v>
      </c>
      <c r="M9" s="1613" t="s">
        <v>16</v>
      </c>
      <c r="N9" s="1601" t="s">
        <v>17</v>
      </c>
      <c r="O9" s="1601"/>
      <c r="P9" s="1607" t="s">
        <v>18</v>
      </c>
      <c r="Q9" s="1607"/>
      <c r="R9" s="57"/>
      <c r="S9" s="86"/>
      <c r="T9" s="1608" t="s">
        <v>4</v>
      </c>
      <c r="U9" s="1433" t="s">
        <v>7</v>
      </c>
      <c r="V9" s="1611" t="s">
        <v>8</v>
      </c>
      <c r="W9" s="1602" t="s">
        <v>19</v>
      </c>
      <c r="X9" s="1602" t="s">
        <v>20</v>
      </c>
      <c r="Y9" s="1602" t="s">
        <v>11</v>
      </c>
      <c r="Z9" s="1602" t="s">
        <v>21</v>
      </c>
      <c r="AA9" s="1602" t="s">
        <v>22</v>
      </c>
      <c r="AB9" s="1604" t="s">
        <v>23</v>
      </c>
      <c r="AC9" s="1605"/>
      <c r="AD9" s="1605"/>
      <c r="AE9" s="1606"/>
      <c r="AF9" s="1601" t="s">
        <v>24</v>
      </c>
      <c r="AG9" s="1601"/>
      <c r="AH9" s="1601" t="s">
        <v>25</v>
      </c>
      <c r="AI9" s="1601"/>
      <c r="AJ9" s="1601" t="s">
        <v>26</v>
      </c>
      <c r="AK9" s="1601"/>
      <c r="AL9" s="1601" t="s">
        <v>27</v>
      </c>
      <c r="AM9" s="1601"/>
      <c r="AN9" s="1601" t="s">
        <v>28</v>
      </c>
      <c r="AO9" s="1601"/>
      <c r="AP9" s="1601" t="s">
        <v>29</v>
      </c>
      <c r="AQ9" s="1601"/>
      <c r="AR9" s="1597" t="s">
        <v>30</v>
      </c>
      <c r="AS9" s="1597"/>
      <c r="AT9" s="1752" t="s">
        <v>31</v>
      </c>
      <c r="AU9" s="1752"/>
      <c r="AV9" s="1597" t="s">
        <v>32</v>
      </c>
      <c r="AW9" s="1597"/>
      <c r="AX9" s="1597" t="s">
        <v>33</v>
      </c>
      <c r="AY9" s="1597"/>
      <c r="AZ9" s="1597" t="s">
        <v>34</v>
      </c>
      <c r="BA9" s="1597"/>
      <c r="BB9" s="1597" t="s">
        <v>35</v>
      </c>
      <c r="BC9" s="1597"/>
      <c r="BD9" s="1597" t="s">
        <v>36</v>
      </c>
      <c r="BE9" s="1597"/>
    </row>
    <row r="10" spans="1:57" s="63" customFormat="1" ht="33" customHeight="1" x14ac:dyDescent="0.2">
      <c r="A10" s="1438"/>
      <c r="B10" s="1436"/>
      <c r="C10" s="1413"/>
      <c r="D10" s="1433"/>
      <c r="E10" s="1414"/>
      <c r="F10" s="1613"/>
      <c r="G10" s="1613"/>
      <c r="H10" s="1413"/>
      <c r="I10" s="1413"/>
      <c r="J10" s="1413"/>
      <c r="K10" s="1613"/>
      <c r="L10" s="1613"/>
      <c r="M10" s="1613"/>
      <c r="N10" s="1598" t="s">
        <v>37</v>
      </c>
      <c r="O10" s="1598" t="s">
        <v>38</v>
      </c>
      <c r="P10" s="1599" t="s">
        <v>39</v>
      </c>
      <c r="Q10" s="1599" t="s">
        <v>40</v>
      </c>
      <c r="R10" s="59"/>
      <c r="S10" s="86"/>
      <c r="T10" s="1609"/>
      <c r="U10" s="1433"/>
      <c r="V10" s="1612"/>
      <c r="W10" s="1603"/>
      <c r="X10" s="1603"/>
      <c r="Y10" s="1603"/>
      <c r="Z10" s="1603"/>
      <c r="AA10" s="1603"/>
      <c r="AB10" s="155" t="s">
        <v>41</v>
      </c>
      <c r="AC10" s="1600" t="s">
        <v>42</v>
      </c>
      <c r="AD10" s="1600"/>
      <c r="AE10" s="1600"/>
      <c r="AF10" s="1593" t="s">
        <v>43</v>
      </c>
      <c r="AG10" s="1593" t="s">
        <v>44</v>
      </c>
      <c r="AH10" s="1593" t="s">
        <v>43</v>
      </c>
      <c r="AI10" s="1593" t="s">
        <v>44</v>
      </c>
      <c r="AJ10" s="1593" t="s">
        <v>43</v>
      </c>
      <c r="AK10" s="1593" t="s">
        <v>44</v>
      </c>
      <c r="AL10" s="1593" t="s">
        <v>43</v>
      </c>
      <c r="AM10" s="1593" t="s">
        <v>44</v>
      </c>
      <c r="AN10" s="1593" t="s">
        <v>43</v>
      </c>
      <c r="AO10" s="1593" t="s">
        <v>44</v>
      </c>
      <c r="AP10" s="1593" t="s">
        <v>43</v>
      </c>
      <c r="AQ10" s="1593" t="s">
        <v>44</v>
      </c>
      <c r="AR10" s="1591" t="s">
        <v>43</v>
      </c>
      <c r="AS10" s="1595" t="s">
        <v>44</v>
      </c>
      <c r="AT10" s="1591" t="s">
        <v>43</v>
      </c>
      <c r="AU10" s="1591" t="s">
        <v>44</v>
      </c>
      <c r="AV10" s="1591" t="s">
        <v>43</v>
      </c>
      <c r="AW10" s="1591" t="s">
        <v>44</v>
      </c>
      <c r="AX10" s="1591" t="s">
        <v>43</v>
      </c>
      <c r="AY10" s="1591" t="s">
        <v>44</v>
      </c>
      <c r="AZ10" s="1591" t="s">
        <v>43</v>
      </c>
      <c r="BA10" s="1591" t="s">
        <v>44</v>
      </c>
      <c r="BB10" s="1591" t="s">
        <v>43</v>
      </c>
      <c r="BC10" s="1591" t="s">
        <v>44</v>
      </c>
      <c r="BD10" s="1591" t="s">
        <v>43</v>
      </c>
      <c r="BE10" s="1591" t="s">
        <v>44</v>
      </c>
    </row>
    <row r="11" spans="1:57" s="63" customFormat="1" ht="94.5" customHeight="1" x14ac:dyDescent="0.2">
      <c r="A11" s="1439"/>
      <c r="B11" s="1436"/>
      <c r="C11" s="1413"/>
      <c r="D11" s="1433"/>
      <c r="E11" s="1414"/>
      <c r="F11" s="1613"/>
      <c r="G11" s="1613"/>
      <c r="H11" s="1413"/>
      <c r="I11" s="1413"/>
      <c r="J11" s="1413"/>
      <c r="K11" s="1613"/>
      <c r="L11" s="1613"/>
      <c r="M11" s="1613"/>
      <c r="N11" s="1598"/>
      <c r="O11" s="1598"/>
      <c r="P11" s="1599"/>
      <c r="Q11" s="1599"/>
      <c r="R11" s="59"/>
      <c r="S11" s="86"/>
      <c r="T11" s="1609"/>
      <c r="U11" s="1610"/>
      <c r="V11" s="1612"/>
      <c r="W11" s="1603"/>
      <c r="X11" s="1603"/>
      <c r="Y11" s="1603"/>
      <c r="Z11" s="1603"/>
      <c r="AA11" s="1603"/>
      <c r="AB11" s="156" t="s">
        <v>45</v>
      </c>
      <c r="AC11" s="157" t="s">
        <v>43</v>
      </c>
      <c r="AD11" s="157" t="s">
        <v>44</v>
      </c>
      <c r="AE11" s="156" t="s">
        <v>45</v>
      </c>
      <c r="AF11" s="1594"/>
      <c r="AG11" s="1594"/>
      <c r="AH11" s="1594"/>
      <c r="AI11" s="1594"/>
      <c r="AJ11" s="1594"/>
      <c r="AK11" s="1594"/>
      <c r="AL11" s="1594"/>
      <c r="AM11" s="1594"/>
      <c r="AN11" s="1594"/>
      <c r="AO11" s="1594"/>
      <c r="AP11" s="1594"/>
      <c r="AQ11" s="1594"/>
      <c r="AR11" s="1592"/>
      <c r="AS11" s="1596"/>
      <c r="AT11" s="1592"/>
      <c r="AU11" s="1592"/>
      <c r="AV11" s="1592"/>
      <c r="AW11" s="1592"/>
      <c r="AX11" s="1592"/>
      <c r="AY11" s="1592"/>
      <c r="AZ11" s="1592"/>
      <c r="BA11" s="1592"/>
      <c r="BB11" s="1592"/>
      <c r="BC11" s="1592"/>
      <c r="BD11" s="1592"/>
      <c r="BE11" s="1592"/>
    </row>
    <row r="12" spans="1:57" s="58" customFormat="1" ht="17.25" customHeight="1" x14ac:dyDescent="0.2">
      <c r="A12" s="133">
        <v>1</v>
      </c>
      <c r="B12" s="136"/>
      <c r="C12" s="137"/>
      <c r="D12" s="147" t="s">
        <v>46</v>
      </c>
      <c r="E12" s="138"/>
      <c r="F12" s="139"/>
      <c r="G12" s="139"/>
      <c r="H12" s="140"/>
      <c r="I12" s="140"/>
      <c r="J12" s="140"/>
      <c r="K12" s="139"/>
      <c r="L12" s="139"/>
      <c r="M12" s="139"/>
      <c r="N12" s="139"/>
      <c r="O12" s="141"/>
      <c r="P12" s="142"/>
      <c r="Q12" s="142"/>
      <c r="R12" s="46"/>
      <c r="S12" s="60"/>
      <c r="T12" s="158">
        <v>1</v>
      </c>
      <c r="U12" s="159" t="s">
        <v>46</v>
      </c>
      <c r="V12" s="98"/>
      <c r="W12" s="124"/>
      <c r="X12" s="124"/>
      <c r="Y12" s="124"/>
      <c r="Z12" s="124"/>
      <c r="AA12" s="124"/>
      <c r="AB12" s="90"/>
      <c r="AC12" s="125"/>
      <c r="AD12" s="125"/>
      <c r="AE12" s="90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</row>
    <row r="13" spans="1:57" s="58" customFormat="1" ht="38.25" customHeight="1" x14ac:dyDescent="0.2">
      <c r="A13" s="134">
        <v>2</v>
      </c>
      <c r="B13" s="136"/>
      <c r="C13" s="137"/>
      <c r="D13" s="147" t="s">
        <v>47</v>
      </c>
      <c r="E13" s="138"/>
      <c r="F13" s="139"/>
      <c r="G13" s="139"/>
      <c r="H13" s="140"/>
      <c r="I13" s="140"/>
      <c r="J13" s="140"/>
      <c r="K13" s="139"/>
      <c r="L13" s="139"/>
      <c r="M13" s="139"/>
      <c r="N13" s="139"/>
      <c r="O13" s="141"/>
      <c r="P13" s="142"/>
      <c r="Q13" s="142"/>
      <c r="R13" s="46"/>
      <c r="S13" s="60"/>
      <c r="T13" s="160">
        <v>2</v>
      </c>
      <c r="U13" s="161" t="s">
        <v>47</v>
      </c>
      <c r="V13" s="99"/>
      <c r="W13" s="127"/>
      <c r="X13" s="127"/>
      <c r="Y13" s="127"/>
      <c r="Z13" s="127"/>
      <c r="AA13" s="127"/>
      <c r="AB13" s="89"/>
      <c r="AC13" s="128"/>
      <c r="AD13" s="128"/>
      <c r="AE13" s="8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spans="1:57" ht="15.75" customHeight="1" x14ac:dyDescent="0.2">
      <c r="A14" s="135">
        <v>3</v>
      </c>
      <c r="B14" s="215">
        <v>8</v>
      </c>
      <c r="C14" s="143"/>
      <c r="D14" s="1420" t="s">
        <v>48</v>
      </c>
      <c r="E14" s="67" t="s">
        <v>49</v>
      </c>
      <c r="F14" s="173">
        <v>1</v>
      </c>
      <c r="G14" s="173">
        <v>1</v>
      </c>
      <c r="H14" s="174">
        <f>G14*100/F14</f>
        <v>100</v>
      </c>
      <c r="I14" s="174">
        <v>2</v>
      </c>
      <c r="J14" s="175">
        <f>I14*G14</f>
        <v>2</v>
      </c>
      <c r="K14" s="183">
        <f>J14*B14</f>
        <v>16</v>
      </c>
      <c r="L14" s="183">
        <f>B14*7960</f>
        <v>63680</v>
      </c>
      <c r="M14" s="183">
        <f>L14*J14</f>
        <v>127360</v>
      </c>
      <c r="N14" s="183">
        <f>C14*J14</f>
        <v>0</v>
      </c>
      <c r="O14" s="183">
        <f>N14*7960</f>
        <v>0</v>
      </c>
      <c r="P14" s="114">
        <f>K14+N14</f>
        <v>16</v>
      </c>
      <c r="Q14" s="114">
        <f>M14+P14</f>
        <v>127376</v>
      </c>
      <c r="R14" s="49"/>
      <c r="S14" s="255"/>
      <c r="T14" s="88">
        <v>3</v>
      </c>
      <c r="U14" s="1584" t="s">
        <v>48</v>
      </c>
      <c r="V14" s="87" t="s">
        <v>49</v>
      </c>
      <c r="W14" s="527">
        <f t="shared" ref="W14:AA26" si="0">F14</f>
        <v>1</v>
      </c>
      <c r="X14" s="527">
        <f t="shared" si="0"/>
        <v>1</v>
      </c>
      <c r="Y14" s="93">
        <f>X14*100/W14</f>
        <v>100</v>
      </c>
      <c r="Z14" s="93">
        <f t="shared" si="0"/>
        <v>2</v>
      </c>
      <c r="AA14" s="93">
        <f t="shared" si="0"/>
        <v>2</v>
      </c>
      <c r="AB14" s="93"/>
      <c r="AC14" s="93">
        <f>AF14+AH14+AJ14+AL14+AN14+AP14+AR14+AT14+AV14+AX14+AZ14+BB14</f>
        <v>2</v>
      </c>
      <c r="AD14" s="94">
        <f>AG14+AI14+AK14+AM14+AO14+AQ14+AS14+AU14+AW14+AY14+BA14+BC14</f>
        <v>0</v>
      </c>
      <c r="AE14" s="95">
        <f>AD14*100/AC14</f>
        <v>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191"/>
      <c r="AS14" s="191"/>
      <c r="AT14" s="174">
        <v>1</v>
      </c>
      <c r="AU14" s="174"/>
      <c r="AV14" s="174">
        <v>1</v>
      </c>
      <c r="AW14" s="174"/>
      <c r="AX14" s="174"/>
      <c r="AY14" s="174"/>
      <c r="AZ14" s="174"/>
      <c r="BA14" s="174"/>
      <c r="BB14" s="93"/>
      <c r="BC14" s="93"/>
      <c r="BD14" s="93">
        <f>AF14+AH14+AJ14+AL14+AN14+AP14+AR14+AT14+AV14+AX14+AZ14</f>
        <v>2</v>
      </c>
      <c r="BE14" s="93">
        <f>AG14+AI14+AK14+AM14+AO14+AQ14+AS14+AU14+AW14+AY14+BA14+BC14</f>
        <v>0</v>
      </c>
    </row>
    <row r="15" spans="1:57" ht="15.75" customHeight="1" x14ac:dyDescent="0.2">
      <c r="A15" s="135">
        <v>4</v>
      </c>
      <c r="B15" s="215">
        <v>4</v>
      </c>
      <c r="C15" s="208">
        <v>10</v>
      </c>
      <c r="D15" s="1420"/>
      <c r="E15" s="67" t="s">
        <v>50</v>
      </c>
      <c r="F15" s="173">
        <v>2</v>
      </c>
      <c r="G15" s="173">
        <v>2</v>
      </c>
      <c r="H15" s="174">
        <f>G15*100/F15</f>
        <v>100</v>
      </c>
      <c r="I15" s="174">
        <v>2</v>
      </c>
      <c r="J15" s="260">
        <f>I15*G15</f>
        <v>4</v>
      </c>
      <c r="K15" s="183">
        <f t="shared" ref="K15:K31" si="1">J15*B15</f>
        <v>16</v>
      </c>
      <c r="L15" s="183">
        <f t="shared" ref="L15:L78" si="2">B15*7960</f>
        <v>31840</v>
      </c>
      <c r="M15" s="183">
        <f t="shared" ref="M15:M31" si="3">L15*J15</f>
        <v>127360</v>
      </c>
      <c r="N15" s="183">
        <f>C15+J15</f>
        <v>14</v>
      </c>
      <c r="O15" s="183">
        <f t="shared" ref="O15:O17" si="4">N15*7960</f>
        <v>111440</v>
      </c>
      <c r="P15" s="114">
        <f t="shared" ref="P15:P31" si="5">K15+N15</f>
        <v>30</v>
      </c>
      <c r="Q15" s="114">
        <f t="shared" ref="Q15:Q31" si="6">M15+P15</f>
        <v>127390</v>
      </c>
      <c r="R15" s="49"/>
      <c r="S15" s="255"/>
      <c r="T15" s="85">
        <v>4</v>
      </c>
      <c r="U15" s="1584"/>
      <c r="V15" s="83" t="s">
        <v>50</v>
      </c>
      <c r="W15" s="527">
        <f t="shared" si="0"/>
        <v>2</v>
      </c>
      <c r="X15" s="527">
        <f t="shared" si="0"/>
        <v>2</v>
      </c>
      <c r="Y15" s="93">
        <f t="shared" ref="Y15:Y31" si="7">X15*100/W15</f>
        <v>100</v>
      </c>
      <c r="Z15" s="93">
        <f t="shared" si="0"/>
        <v>2</v>
      </c>
      <c r="AA15" s="93">
        <f t="shared" si="0"/>
        <v>4</v>
      </c>
      <c r="AB15" s="91"/>
      <c r="AC15" s="93">
        <f t="shared" ref="AC15:AD31" si="8">AF15+AH15+AJ15+AL15+AN15+AP15+AR15+AT15+AV15+AX15+AZ15+BB15</f>
        <v>4</v>
      </c>
      <c r="AD15" s="94">
        <f t="shared" si="8"/>
        <v>0</v>
      </c>
      <c r="AE15" s="95">
        <f t="shared" ref="AE15:AE31" si="9">AD15*100/AC15</f>
        <v>0</v>
      </c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191"/>
      <c r="AS15" s="191"/>
      <c r="AT15" s="174">
        <v>1</v>
      </c>
      <c r="AU15" s="174"/>
      <c r="AV15" s="174">
        <v>1</v>
      </c>
      <c r="AW15" s="174"/>
      <c r="AX15" s="174">
        <v>1</v>
      </c>
      <c r="AY15" s="174"/>
      <c r="AZ15" s="174">
        <v>1</v>
      </c>
      <c r="BA15" s="174"/>
      <c r="BB15" s="91"/>
      <c r="BC15" s="91"/>
      <c r="BD15" s="93">
        <f t="shared" ref="BD15:BD33" si="10">AF15+AH15+AJ15+AL15+AN15+AP15+AR15+AT15+AV15+AX15+AZ15</f>
        <v>4</v>
      </c>
      <c r="BE15" s="93">
        <f t="shared" ref="BE15:BE33" si="11">AG15+AI15+AK15+AM15+AO15+AQ15+AS15+AU15+AW15+AY15+BA15+BC15</f>
        <v>0</v>
      </c>
    </row>
    <row r="16" spans="1:57" ht="11.25" customHeight="1" x14ac:dyDescent="0.2">
      <c r="A16" s="135">
        <v>5</v>
      </c>
      <c r="B16" s="215">
        <v>8</v>
      </c>
      <c r="C16" s="209">
        <v>8</v>
      </c>
      <c r="D16" s="1420" t="s">
        <v>51</v>
      </c>
      <c r="E16" s="67" t="s">
        <v>49</v>
      </c>
      <c r="F16" s="173">
        <v>1</v>
      </c>
      <c r="G16" s="173">
        <v>1</v>
      </c>
      <c r="H16" s="174">
        <f>G16*100/F16</f>
        <v>100</v>
      </c>
      <c r="I16" s="174">
        <v>4</v>
      </c>
      <c r="J16" s="260">
        <f>I16*G16</f>
        <v>4</v>
      </c>
      <c r="K16" s="183">
        <f t="shared" si="1"/>
        <v>32</v>
      </c>
      <c r="L16" s="183">
        <f t="shared" si="2"/>
        <v>63680</v>
      </c>
      <c r="M16" s="183">
        <f t="shared" si="3"/>
        <v>254720</v>
      </c>
      <c r="N16" s="183">
        <f>C16+J16</f>
        <v>12</v>
      </c>
      <c r="O16" s="183">
        <f t="shared" si="4"/>
        <v>95520</v>
      </c>
      <c r="P16" s="114">
        <f t="shared" si="5"/>
        <v>44</v>
      </c>
      <c r="Q16" s="114">
        <f t="shared" si="6"/>
        <v>254764</v>
      </c>
      <c r="R16" s="50"/>
      <c r="S16" s="255"/>
      <c r="T16" s="85">
        <v>5</v>
      </c>
      <c r="U16" s="1583" t="s">
        <v>51</v>
      </c>
      <c r="V16" s="83" t="s">
        <v>49</v>
      </c>
      <c r="W16" s="527">
        <f t="shared" si="0"/>
        <v>1</v>
      </c>
      <c r="X16" s="527">
        <f t="shared" si="0"/>
        <v>1</v>
      </c>
      <c r="Y16" s="93">
        <f t="shared" si="7"/>
        <v>100</v>
      </c>
      <c r="Z16" s="93">
        <f t="shared" si="0"/>
        <v>4</v>
      </c>
      <c r="AA16" s="93">
        <f t="shared" si="0"/>
        <v>4</v>
      </c>
      <c r="AB16" s="91"/>
      <c r="AC16" s="93">
        <f t="shared" si="8"/>
        <v>4</v>
      </c>
      <c r="AD16" s="94">
        <f t="shared" si="8"/>
        <v>0</v>
      </c>
      <c r="AE16" s="95">
        <f t="shared" si="9"/>
        <v>0</v>
      </c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91"/>
      <c r="AS16" s="191"/>
      <c r="AT16" s="174">
        <v>1</v>
      </c>
      <c r="AU16" s="174"/>
      <c r="AV16" s="174">
        <v>1</v>
      </c>
      <c r="AW16" s="174"/>
      <c r="AX16" s="174">
        <v>1</v>
      </c>
      <c r="AY16" s="174"/>
      <c r="AZ16" s="174">
        <v>1</v>
      </c>
      <c r="BA16" s="174"/>
      <c r="BB16" s="91"/>
      <c r="BC16" s="91"/>
      <c r="BD16" s="93">
        <f t="shared" si="10"/>
        <v>4</v>
      </c>
      <c r="BE16" s="93">
        <f t="shared" si="11"/>
        <v>0</v>
      </c>
    </row>
    <row r="17" spans="1:57" ht="11.25" customHeight="1" x14ac:dyDescent="0.2">
      <c r="A17" s="135">
        <v>6</v>
      </c>
      <c r="B17" s="215">
        <v>4</v>
      </c>
      <c r="C17" s="69"/>
      <c r="D17" s="1420"/>
      <c r="E17" s="67" t="s">
        <v>50</v>
      </c>
      <c r="F17" s="173">
        <v>1</v>
      </c>
      <c r="G17" s="173">
        <v>1</v>
      </c>
      <c r="H17" s="174">
        <f>G17*100/F17</f>
        <v>100</v>
      </c>
      <c r="I17" s="174">
        <v>4</v>
      </c>
      <c r="J17" s="175">
        <f>I17*G17</f>
        <v>4</v>
      </c>
      <c r="K17" s="183">
        <f t="shared" si="1"/>
        <v>16</v>
      </c>
      <c r="L17" s="183">
        <f t="shared" si="2"/>
        <v>31840</v>
      </c>
      <c r="M17" s="183">
        <f t="shared" si="3"/>
        <v>127360</v>
      </c>
      <c r="N17" s="183">
        <f t="shared" ref="N17" si="12">C17*J17</f>
        <v>0</v>
      </c>
      <c r="O17" s="183">
        <f t="shared" si="4"/>
        <v>0</v>
      </c>
      <c r="P17" s="114">
        <f t="shared" si="5"/>
        <v>16</v>
      </c>
      <c r="Q17" s="114">
        <f t="shared" si="6"/>
        <v>127376</v>
      </c>
      <c r="R17" s="50"/>
      <c r="S17" s="255"/>
      <c r="T17" s="85">
        <v>6</v>
      </c>
      <c r="U17" s="1583"/>
      <c r="V17" s="83" t="s">
        <v>50</v>
      </c>
      <c r="W17" s="527">
        <f t="shared" si="0"/>
        <v>1</v>
      </c>
      <c r="X17" s="527">
        <f t="shared" si="0"/>
        <v>1</v>
      </c>
      <c r="Y17" s="93">
        <f t="shared" si="7"/>
        <v>100</v>
      </c>
      <c r="Z17" s="93">
        <f t="shared" si="0"/>
        <v>4</v>
      </c>
      <c r="AA17" s="93">
        <f t="shared" si="0"/>
        <v>4</v>
      </c>
      <c r="AB17" s="91"/>
      <c r="AC17" s="93">
        <f t="shared" si="8"/>
        <v>4</v>
      </c>
      <c r="AD17" s="94">
        <f t="shared" si="8"/>
        <v>0</v>
      </c>
      <c r="AE17" s="95">
        <f t="shared" si="9"/>
        <v>0</v>
      </c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91"/>
      <c r="AS17" s="191"/>
      <c r="AT17" s="174">
        <v>1</v>
      </c>
      <c r="AU17" s="174"/>
      <c r="AV17" s="174">
        <v>1</v>
      </c>
      <c r="AW17" s="174"/>
      <c r="AX17" s="174">
        <v>1</v>
      </c>
      <c r="AY17" s="174"/>
      <c r="AZ17" s="174">
        <v>1</v>
      </c>
      <c r="BA17" s="174"/>
      <c r="BB17" s="91"/>
      <c r="BC17" s="91"/>
      <c r="BD17" s="93">
        <f t="shared" si="10"/>
        <v>4</v>
      </c>
      <c r="BE17" s="93">
        <f t="shared" si="11"/>
        <v>0</v>
      </c>
    </row>
    <row r="18" spans="1:57" ht="34.5" customHeight="1" x14ac:dyDescent="0.2">
      <c r="A18" s="135">
        <v>7</v>
      </c>
      <c r="B18" s="215">
        <v>0.6</v>
      </c>
      <c r="C18" s="71"/>
      <c r="D18" s="249" t="s">
        <v>52</v>
      </c>
      <c r="E18" s="67" t="s">
        <v>49</v>
      </c>
      <c r="F18" s="173"/>
      <c r="G18" s="173"/>
      <c r="H18" s="174"/>
      <c r="I18" s="174"/>
      <c r="J18" s="176"/>
      <c r="K18" s="68"/>
      <c r="L18" s="68"/>
      <c r="M18" s="100"/>
      <c r="N18" s="100"/>
      <c r="O18" s="100"/>
      <c r="P18" s="70"/>
      <c r="Q18" s="70"/>
      <c r="R18" s="50"/>
      <c r="S18" s="255"/>
      <c r="T18" s="85">
        <v>7</v>
      </c>
      <c r="U18" s="248" t="s">
        <v>52</v>
      </c>
      <c r="V18" s="83" t="s">
        <v>49</v>
      </c>
      <c r="W18" s="527"/>
      <c r="X18" s="527"/>
      <c r="Y18" s="93"/>
      <c r="Z18" s="93"/>
      <c r="AA18" s="93"/>
      <c r="AB18" s="91"/>
      <c r="AC18" s="93"/>
      <c r="AD18" s="94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91"/>
      <c r="AS18" s="191"/>
      <c r="AT18" s="174"/>
      <c r="AU18" s="174"/>
      <c r="AV18" s="174"/>
      <c r="AW18" s="174"/>
      <c r="AX18" s="174"/>
      <c r="AY18" s="174"/>
      <c r="AZ18" s="174"/>
      <c r="BA18" s="174"/>
      <c r="BB18" s="91"/>
      <c r="BC18" s="91"/>
      <c r="BD18" s="93"/>
      <c r="BE18" s="93"/>
    </row>
    <row r="19" spans="1:57" ht="34.5" customHeight="1" x14ac:dyDescent="0.2">
      <c r="A19" s="135">
        <v>8</v>
      </c>
      <c r="B19" s="215">
        <v>0.84</v>
      </c>
      <c r="C19" s="66"/>
      <c r="D19" s="249" t="s">
        <v>53</v>
      </c>
      <c r="E19" s="67" t="s">
        <v>49</v>
      </c>
      <c r="F19" s="173"/>
      <c r="G19" s="173"/>
      <c r="H19" s="174"/>
      <c r="I19" s="174"/>
      <c r="J19" s="176"/>
      <c r="K19" s="68"/>
      <c r="L19" s="68"/>
      <c r="M19" s="100"/>
      <c r="N19" s="100"/>
      <c r="O19" s="100"/>
      <c r="P19" s="70"/>
      <c r="Q19" s="70"/>
      <c r="R19" s="50"/>
      <c r="S19" s="255"/>
      <c r="T19" s="85">
        <v>8</v>
      </c>
      <c r="U19" s="248" t="s">
        <v>53</v>
      </c>
      <c r="V19" s="83" t="s">
        <v>49</v>
      </c>
      <c r="W19" s="527"/>
      <c r="X19" s="527"/>
      <c r="Y19" s="93"/>
      <c r="Z19" s="93"/>
      <c r="AA19" s="93"/>
      <c r="AB19" s="91"/>
      <c r="AC19" s="93"/>
      <c r="AD19" s="94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91"/>
      <c r="AS19" s="191"/>
      <c r="AT19" s="174"/>
      <c r="AU19" s="174"/>
      <c r="AV19" s="174"/>
      <c r="AW19" s="174"/>
      <c r="AX19" s="174"/>
      <c r="AY19" s="174"/>
      <c r="AZ19" s="174"/>
      <c r="BA19" s="174"/>
      <c r="BB19" s="91"/>
      <c r="BC19" s="91"/>
      <c r="BD19" s="93"/>
      <c r="BE19" s="93"/>
    </row>
    <row r="20" spans="1:57" ht="48" customHeight="1" x14ac:dyDescent="0.2">
      <c r="A20" s="135">
        <v>9</v>
      </c>
      <c r="B20" s="215">
        <v>1.5</v>
      </c>
      <c r="C20" s="101"/>
      <c r="D20" s="249" t="s">
        <v>54</v>
      </c>
      <c r="E20" s="67" t="s">
        <v>50</v>
      </c>
      <c r="F20" s="173"/>
      <c r="G20" s="173"/>
      <c r="H20" s="174"/>
      <c r="I20" s="174"/>
      <c r="J20" s="176"/>
      <c r="K20" s="68"/>
      <c r="L20" s="68"/>
      <c r="M20" s="100"/>
      <c r="N20" s="100"/>
      <c r="O20" s="100"/>
      <c r="P20" s="70"/>
      <c r="Q20" s="70"/>
      <c r="R20" s="50"/>
      <c r="S20" s="255"/>
      <c r="T20" s="85">
        <v>9</v>
      </c>
      <c r="U20" s="248" t="s">
        <v>54</v>
      </c>
      <c r="V20" s="83" t="s">
        <v>50</v>
      </c>
      <c r="W20" s="527"/>
      <c r="X20" s="527"/>
      <c r="Y20" s="93"/>
      <c r="Z20" s="93"/>
      <c r="AA20" s="93"/>
      <c r="AB20" s="91"/>
      <c r="AC20" s="93"/>
      <c r="AD20" s="94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191"/>
      <c r="AS20" s="191"/>
      <c r="AT20" s="174"/>
      <c r="AU20" s="174"/>
      <c r="AV20" s="174"/>
      <c r="AW20" s="174"/>
      <c r="AX20" s="174"/>
      <c r="AY20" s="174"/>
      <c r="AZ20" s="174"/>
      <c r="BA20" s="174"/>
      <c r="BB20" s="91"/>
      <c r="BC20" s="91"/>
      <c r="BD20" s="93"/>
      <c r="BE20" s="93"/>
    </row>
    <row r="21" spans="1:57" ht="48" customHeight="1" x14ac:dyDescent="0.2">
      <c r="A21" s="135">
        <v>10</v>
      </c>
      <c r="B21" s="215">
        <v>1</v>
      </c>
      <c r="C21" s="102"/>
      <c r="D21" s="249" t="s">
        <v>55</v>
      </c>
      <c r="E21" s="67" t="s">
        <v>50</v>
      </c>
      <c r="F21" s="173"/>
      <c r="G21" s="173"/>
      <c r="H21" s="174"/>
      <c r="I21" s="174"/>
      <c r="J21" s="176"/>
      <c r="K21" s="68"/>
      <c r="L21" s="68"/>
      <c r="M21" s="100"/>
      <c r="N21" s="100"/>
      <c r="O21" s="100"/>
      <c r="P21" s="70"/>
      <c r="Q21" s="70"/>
      <c r="R21" s="50"/>
      <c r="S21" s="255"/>
      <c r="T21" s="85">
        <v>10</v>
      </c>
      <c r="U21" s="248" t="s">
        <v>55</v>
      </c>
      <c r="V21" s="83" t="s">
        <v>50</v>
      </c>
      <c r="W21" s="527"/>
      <c r="X21" s="527"/>
      <c r="Y21" s="93"/>
      <c r="Z21" s="93"/>
      <c r="AA21" s="93"/>
      <c r="AB21" s="91"/>
      <c r="AC21" s="93"/>
      <c r="AD21" s="94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191"/>
      <c r="AS21" s="191"/>
      <c r="AT21" s="174"/>
      <c r="AU21" s="174"/>
      <c r="AV21" s="174"/>
      <c r="AW21" s="174"/>
      <c r="AX21" s="174"/>
      <c r="AY21" s="174"/>
      <c r="AZ21" s="174"/>
      <c r="BA21" s="174"/>
      <c r="BB21" s="91"/>
      <c r="BC21" s="91"/>
      <c r="BD21" s="93"/>
      <c r="BE21" s="93"/>
    </row>
    <row r="22" spans="1:57" ht="17.25" customHeight="1" x14ac:dyDescent="0.2">
      <c r="A22" s="135">
        <v>11</v>
      </c>
      <c r="B22" s="215">
        <v>1</v>
      </c>
      <c r="C22" s="69"/>
      <c r="D22" s="1420" t="s">
        <v>56</v>
      </c>
      <c r="E22" s="67" t="s">
        <v>57</v>
      </c>
      <c r="F22" s="173">
        <v>1</v>
      </c>
      <c r="G22" s="173">
        <v>1</v>
      </c>
      <c r="H22" s="174">
        <f>G22*100/F22</f>
        <v>100</v>
      </c>
      <c r="I22" s="174">
        <v>2</v>
      </c>
      <c r="J22" s="176">
        <f>I22*G22</f>
        <v>2</v>
      </c>
      <c r="K22" s="183">
        <f t="shared" si="1"/>
        <v>2</v>
      </c>
      <c r="L22" s="183">
        <f t="shared" si="2"/>
        <v>7960</v>
      </c>
      <c r="M22" s="183">
        <f t="shared" si="3"/>
        <v>15920</v>
      </c>
      <c r="N22" s="183"/>
      <c r="O22" s="183"/>
      <c r="P22" s="114">
        <f t="shared" si="5"/>
        <v>2</v>
      </c>
      <c r="Q22" s="114">
        <f t="shared" si="6"/>
        <v>15922</v>
      </c>
      <c r="R22" s="50"/>
      <c r="S22" s="255"/>
      <c r="T22" s="85">
        <v>11</v>
      </c>
      <c r="U22" s="1584" t="s">
        <v>56</v>
      </c>
      <c r="V22" s="83" t="s">
        <v>57</v>
      </c>
      <c r="W22" s="527">
        <f t="shared" si="0"/>
        <v>1</v>
      </c>
      <c r="X22" s="527">
        <f t="shared" si="0"/>
        <v>1</v>
      </c>
      <c r="Y22" s="93">
        <f t="shared" si="7"/>
        <v>100</v>
      </c>
      <c r="Z22" s="93">
        <f t="shared" si="0"/>
        <v>2</v>
      </c>
      <c r="AA22" s="93">
        <f t="shared" si="0"/>
        <v>2</v>
      </c>
      <c r="AB22" s="91"/>
      <c r="AC22" s="93">
        <f t="shared" si="8"/>
        <v>2</v>
      </c>
      <c r="AD22" s="94">
        <f t="shared" si="8"/>
        <v>0</v>
      </c>
      <c r="AE22" s="95">
        <f t="shared" si="9"/>
        <v>0</v>
      </c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191"/>
      <c r="AS22" s="191"/>
      <c r="AT22" s="174">
        <v>1</v>
      </c>
      <c r="AU22" s="174"/>
      <c r="AV22" s="174">
        <v>1</v>
      </c>
      <c r="AW22" s="174"/>
      <c r="AX22" s="174"/>
      <c r="AY22" s="174"/>
      <c r="AZ22" s="174"/>
      <c r="BA22" s="174"/>
      <c r="BB22" s="91"/>
      <c r="BC22" s="91"/>
      <c r="BD22" s="93">
        <f t="shared" si="10"/>
        <v>2</v>
      </c>
      <c r="BE22" s="93">
        <f t="shared" si="11"/>
        <v>0</v>
      </c>
    </row>
    <row r="23" spans="1:57" ht="17.25" customHeight="1" x14ac:dyDescent="0.2">
      <c r="A23" s="135">
        <v>12</v>
      </c>
      <c r="B23" s="215">
        <v>1</v>
      </c>
      <c r="C23" s="66"/>
      <c r="D23" s="1420"/>
      <c r="E23" s="67" t="s">
        <v>50</v>
      </c>
      <c r="F23" s="173">
        <v>1</v>
      </c>
      <c r="G23" s="173">
        <v>1</v>
      </c>
      <c r="H23" s="174">
        <f>G23*100/F23</f>
        <v>100</v>
      </c>
      <c r="I23" s="174">
        <v>2</v>
      </c>
      <c r="J23" s="175">
        <f>I23*G23</f>
        <v>2</v>
      </c>
      <c r="K23" s="183">
        <f t="shared" si="1"/>
        <v>2</v>
      </c>
      <c r="L23" s="183">
        <f t="shared" si="2"/>
        <v>7960</v>
      </c>
      <c r="M23" s="183">
        <f t="shared" si="3"/>
        <v>15920</v>
      </c>
      <c r="N23" s="183"/>
      <c r="O23" s="183"/>
      <c r="P23" s="114">
        <f t="shared" si="5"/>
        <v>2</v>
      </c>
      <c r="Q23" s="114">
        <f t="shared" si="6"/>
        <v>15922</v>
      </c>
      <c r="R23" s="50"/>
      <c r="S23" s="255"/>
      <c r="T23" s="85">
        <v>12</v>
      </c>
      <c r="U23" s="1584"/>
      <c r="V23" s="83" t="s">
        <v>50</v>
      </c>
      <c r="W23" s="527">
        <f t="shared" si="0"/>
        <v>1</v>
      </c>
      <c r="X23" s="527">
        <f t="shared" si="0"/>
        <v>1</v>
      </c>
      <c r="Y23" s="93">
        <f t="shared" si="7"/>
        <v>100</v>
      </c>
      <c r="Z23" s="93">
        <f t="shared" si="0"/>
        <v>2</v>
      </c>
      <c r="AA23" s="93">
        <f t="shared" si="0"/>
        <v>2</v>
      </c>
      <c r="AB23" s="91"/>
      <c r="AC23" s="93">
        <f t="shared" si="8"/>
        <v>2</v>
      </c>
      <c r="AD23" s="94">
        <f t="shared" si="8"/>
        <v>0</v>
      </c>
      <c r="AE23" s="95">
        <f t="shared" si="9"/>
        <v>0</v>
      </c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191"/>
      <c r="AS23" s="191"/>
      <c r="AT23" s="174">
        <v>1</v>
      </c>
      <c r="AU23" s="174"/>
      <c r="AV23" s="174">
        <v>1</v>
      </c>
      <c r="AW23" s="174"/>
      <c r="AX23" s="174"/>
      <c r="AY23" s="174"/>
      <c r="AZ23" s="174"/>
      <c r="BA23" s="174"/>
      <c r="BB23" s="91"/>
      <c r="BC23" s="91"/>
      <c r="BD23" s="93">
        <f t="shared" si="10"/>
        <v>2</v>
      </c>
      <c r="BE23" s="93">
        <f t="shared" si="11"/>
        <v>0</v>
      </c>
    </row>
    <row r="24" spans="1:57" ht="24" customHeight="1" x14ac:dyDescent="0.2">
      <c r="A24" s="135">
        <v>13</v>
      </c>
      <c r="B24" s="215">
        <v>1</v>
      </c>
      <c r="C24" s="72"/>
      <c r="D24" s="1420" t="s">
        <v>58</v>
      </c>
      <c r="E24" s="67" t="s">
        <v>49</v>
      </c>
      <c r="F24" s="173">
        <v>1</v>
      </c>
      <c r="G24" s="173">
        <v>1</v>
      </c>
      <c r="H24" s="174">
        <f>G24*100/F24</f>
        <v>100</v>
      </c>
      <c r="I24" s="174">
        <v>4</v>
      </c>
      <c r="J24" s="176">
        <f>I24*G24</f>
        <v>4</v>
      </c>
      <c r="K24" s="183">
        <f t="shared" si="1"/>
        <v>4</v>
      </c>
      <c r="L24" s="183">
        <f t="shared" si="2"/>
        <v>7960</v>
      </c>
      <c r="M24" s="183">
        <f t="shared" si="3"/>
        <v>31840</v>
      </c>
      <c r="N24" s="183"/>
      <c r="O24" s="183"/>
      <c r="P24" s="114">
        <f t="shared" si="5"/>
        <v>4</v>
      </c>
      <c r="Q24" s="114">
        <f t="shared" si="6"/>
        <v>31844</v>
      </c>
      <c r="R24" s="50"/>
      <c r="S24" s="255"/>
      <c r="T24" s="85">
        <v>13</v>
      </c>
      <c r="U24" s="1590" t="s">
        <v>58</v>
      </c>
      <c r="V24" s="83" t="s">
        <v>49</v>
      </c>
      <c r="W24" s="527">
        <f t="shared" si="0"/>
        <v>1</v>
      </c>
      <c r="X24" s="527">
        <f t="shared" si="0"/>
        <v>1</v>
      </c>
      <c r="Y24" s="93">
        <f t="shared" si="7"/>
        <v>100</v>
      </c>
      <c r="Z24" s="93">
        <f t="shared" si="0"/>
        <v>4</v>
      </c>
      <c r="AA24" s="93">
        <f t="shared" si="0"/>
        <v>4</v>
      </c>
      <c r="AB24" s="91"/>
      <c r="AC24" s="93">
        <f t="shared" si="8"/>
        <v>4</v>
      </c>
      <c r="AD24" s="94">
        <f t="shared" si="8"/>
        <v>0</v>
      </c>
      <c r="AE24" s="95">
        <f t="shared" si="9"/>
        <v>0</v>
      </c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191"/>
      <c r="AS24" s="191"/>
      <c r="AT24" s="174">
        <v>1</v>
      </c>
      <c r="AU24" s="174"/>
      <c r="AV24" s="174">
        <v>1</v>
      </c>
      <c r="AW24" s="174"/>
      <c r="AX24" s="174">
        <v>1</v>
      </c>
      <c r="AY24" s="174"/>
      <c r="AZ24" s="174">
        <v>1</v>
      </c>
      <c r="BA24" s="174"/>
      <c r="BB24" s="91"/>
      <c r="BC24" s="91"/>
      <c r="BD24" s="93">
        <f t="shared" si="10"/>
        <v>4</v>
      </c>
      <c r="BE24" s="93">
        <f t="shared" si="11"/>
        <v>0</v>
      </c>
    </row>
    <row r="25" spans="1:57" ht="24" customHeight="1" x14ac:dyDescent="0.2">
      <c r="A25" s="135">
        <v>14</v>
      </c>
      <c r="B25" s="215">
        <v>2</v>
      </c>
      <c r="C25" s="66"/>
      <c r="D25" s="1420"/>
      <c r="E25" s="67" t="s">
        <v>50</v>
      </c>
      <c r="F25" s="173">
        <v>1</v>
      </c>
      <c r="G25" s="173">
        <v>1</v>
      </c>
      <c r="H25" s="174">
        <f>G25*100/F25</f>
        <v>100</v>
      </c>
      <c r="I25" s="174">
        <v>4</v>
      </c>
      <c r="J25" s="175">
        <f>I25*G25</f>
        <v>4</v>
      </c>
      <c r="K25" s="183">
        <f t="shared" si="1"/>
        <v>8</v>
      </c>
      <c r="L25" s="183">
        <f t="shared" si="2"/>
        <v>15920</v>
      </c>
      <c r="M25" s="183">
        <f t="shared" si="3"/>
        <v>63680</v>
      </c>
      <c r="N25" s="183"/>
      <c r="O25" s="183"/>
      <c r="P25" s="114">
        <f t="shared" si="5"/>
        <v>8</v>
      </c>
      <c r="Q25" s="114">
        <f t="shared" si="6"/>
        <v>63688</v>
      </c>
      <c r="R25" s="50"/>
      <c r="S25" s="255"/>
      <c r="T25" s="85">
        <v>14</v>
      </c>
      <c r="U25" s="1590"/>
      <c r="V25" s="83" t="s">
        <v>50</v>
      </c>
      <c r="W25" s="527">
        <f t="shared" si="0"/>
        <v>1</v>
      </c>
      <c r="X25" s="527">
        <f t="shared" si="0"/>
        <v>1</v>
      </c>
      <c r="Y25" s="93">
        <f t="shared" si="7"/>
        <v>100</v>
      </c>
      <c r="Z25" s="93">
        <f t="shared" si="0"/>
        <v>4</v>
      </c>
      <c r="AA25" s="93">
        <f t="shared" si="0"/>
        <v>4</v>
      </c>
      <c r="AB25" s="91"/>
      <c r="AC25" s="93">
        <f t="shared" si="8"/>
        <v>4</v>
      </c>
      <c r="AD25" s="94">
        <f t="shared" si="8"/>
        <v>0</v>
      </c>
      <c r="AE25" s="95">
        <f t="shared" si="9"/>
        <v>0</v>
      </c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191"/>
      <c r="AS25" s="191"/>
      <c r="AT25" s="174">
        <v>1</v>
      </c>
      <c r="AU25" s="174"/>
      <c r="AV25" s="174">
        <v>1</v>
      </c>
      <c r="AW25" s="174"/>
      <c r="AX25" s="174">
        <v>1</v>
      </c>
      <c r="AY25" s="174"/>
      <c r="AZ25" s="174">
        <v>1</v>
      </c>
      <c r="BA25" s="174"/>
      <c r="BB25" s="91"/>
      <c r="BC25" s="91"/>
      <c r="BD25" s="93">
        <f t="shared" si="10"/>
        <v>4</v>
      </c>
      <c r="BE25" s="93">
        <f t="shared" si="11"/>
        <v>0</v>
      </c>
    </row>
    <row r="26" spans="1:57" ht="12" customHeight="1" x14ac:dyDescent="0.2">
      <c r="A26" s="135">
        <v>15</v>
      </c>
      <c r="B26" s="215">
        <v>1</v>
      </c>
      <c r="C26" s="69"/>
      <c r="D26" s="1419" t="s">
        <v>59</v>
      </c>
      <c r="E26" s="67" t="s">
        <v>49</v>
      </c>
      <c r="F26" s="173">
        <v>1</v>
      </c>
      <c r="G26" s="173">
        <v>1</v>
      </c>
      <c r="H26" s="174">
        <f>G26*100/F26</f>
        <v>100</v>
      </c>
      <c r="I26" s="174">
        <v>2</v>
      </c>
      <c r="J26" s="176">
        <f>I26*G26</f>
        <v>2</v>
      </c>
      <c r="K26" s="183">
        <f t="shared" si="1"/>
        <v>2</v>
      </c>
      <c r="L26" s="183">
        <f t="shared" si="2"/>
        <v>7960</v>
      </c>
      <c r="M26" s="183">
        <f t="shared" si="3"/>
        <v>15920</v>
      </c>
      <c r="N26" s="183"/>
      <c r="O26" s="183"/>
      <c r="P26" s="114">
        <f t="shared" si="5"/>
        <v>2</v>
      </c>
      <c r="Q26" s="114">
        <f t="shared" si="6"/>
        <v>15922</v>
      </c>
      <c r="R26" s="50"/>
      <c r="S26" s="255"/>
      <c r="T26" s="85">
        <v>15</v>
      </c>
      <c r="U26" s="1584" t="s">
        <v>59</v>
      </c>
      <c r="V26" s="83" t="s">
        <v>49</v>
      </c>
      <c r="W26" s="527">
        <f t="shared" si="0"/>
        <v>1</v>
      </c>
      <c r="X26" s="527">
        <f t="shared" si="0"/>
        <v>1</v>
      </c>
      <c r="Y26" s="93">
        <f t="shared" si="7"/>
        <v>100</v>
      </c>
      <c r="Z26" s="93">
        <f t="shared" si="0"/>
        <v>2</v>
      </c>
      <c r="AA26" s="93">
        <f t="shared" si="0"/>
        <v>2</v>
      </c>
      <c r="AB26" s="91"/>
      <c r="AC26" s="93">
        <f t="shared" si="8"/>
        <v>2</v>
      </c>
      <c r="AD26" s="94">
        <f t="shared" si="8"/>
        <v>0</v>
      </c>
      <c r="AE26" s="95">
        <f t="shared" si="9"/>
        <v>0</v>
      </c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191"/>
      <c r="AS26" s="191"/>
      <c r="AT26" s="174"/>
      <c r="AU26" s="174"/>
      <c r="AV26" s="174"/>
      <c r="AW26" s="174"/>
      <c r="AX26" s="174">
        <v>1</v>
      </c>
      <c r="AY26" s="174"/>
      <c r="AZ26" s="174">
        <v>1</v>
      </c>
      <c r="BA26" s="174"/>
      <c r="BB26" s="91"/>
      <c r="BC26" s="91"/>
      <c r="BD26" s="93">
        <f t="shared" si="10"/>
        <v>2</v>
      </c>
      <c r="BE26" s="93">
        <f t="shared" si="11"/>
        <v>0</v>
      </c>
    </row>
    <row r="27" spans="1:57" ht="12" customHeight="1" x14ac:dyDescent="0.2">
      <c r="A27" s="135">
        <v>16</v>
      </c>
      <c r="B27" s="215">
        <v>1</v>
      </c>
      <c r="C27" s="69"/>
      <c r="D27" s="1419"/>
      <c r="E27" s="67" t="s">
        <v>50</v>
      </c>
      <c r="F27" s="173"/>
      <c r="G27" s="173"/>
      <c r="H27" s="174"/>
      <c r="I27" s="174"/>
      <c r="J27" s="176"/>
      <c r="K27" s="183"/>
      <c r="L27" s="183"/>
      <c r="M27" s="183"/>
      <c r="N27" s="183"/>
      <c r="O27" s="183"/>
      <c r="P27" s="114"/>
      <c r="Q27" s="114"/>
      <c r="R27" s="50"/>
      <c r="S27" s="255"/>
      <c r="T27" s="85">
        <v>16</v>
      </c>
      <c r="U27" s="1584"/>
      <c r="V27" s="83" t="s">
        <v>50</v>
      </c>
      <c r="W27" s="527"/>
      <c r="X27" s="527"/>
      <c r="Y27" s="93"/>
      <c r="Z27" s="93"/>
      <c r="AA27" s="93"/>
      <c r="AB27" s="91"/>
      <c r="AC27" s="93"/>
      <c r="AD27" s="94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191"/>
      <c r="AS27" s="191"/>
      <c r="AT27" s="174"/>
      <c r="AU27" s="174"/>
      <c r="AV27" s="174"/>
      <c r="AW27" s="174"/>
      <c r="AX27" s="174"/>
      <c r="AY27" s="174"/>
      <c r="AZ27" s="174"/>
      <c r="BA27" s="174"/>
      <c r="BB27" s="91"/>
      <c r="BC27" s="91"/>
      <c r="BD27" s="93">
        <f t="shared" si="10"/>
        <v>0</v>
      </c>
      <c r="BE27" s="93">
        <f t="shared" si="11"/>
        <v>0</v>
      </c>
    </row>
    <row r="28" spans="1:57" ht="10.5" customHeight="1" x14ac:dyDescent="0.2">
      <c r="A28" s="135">
        <v>17</v>
      </c>
      <c r="B28" s="215">
        <v>1</v>
      </c>
      <c r="C28" s="69"/>
      <c r="D28" s="1420" t="s">
        <v>60</v>
      </c>
      <c r="E28" s="67" t="s">
        <v>49</v>
      </c>
      <c r="F28" s="173"/>
      <c r="G28" s="173"/>
      <c r="H28" s="174"/>
      <c r="I28" s="174"/>
      <c r="J28" s="176"/>
      <c r="K28" s="183"/>
      <c r="L28" s="183"/>
      <c r="M28" s="183"/>
      <c r="N28" s="183"/>
      <c r="O28" s="183"/>
      <c r="P28" s="114"/>
      <c r="Q28" s="114"/>
      <c r="R28" s="50"/>
      <c r="S28" s="255"/>
      <c r="T28" s="85">
        <v>17</v>
      </c>
      <c r="U28" s="1584" t="s">
        <v>60</v>
      </c>
      <c r="V28" s="83" t="s">
        <v>49</v>
      </c>
      <c r="W28" s="527"/>
      <c r="X28" s="527"/>
      <c r="Y28" s="93"/>
      <c r="Z28" s="93"/>
      <c r="AA28" s="93"/>
      <c r="AB28" s="91"/>
      <c r="AC28" s="93"/>
      <c r="AD28" s="94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191"/>
      <c r="AS28" s="191"/>
      <c r="AT28" s="174"/>
      <c r="AU28" s="174"/>
      <c r="AV28" s="174"/>
      <c r="AW28" s="174"/>
      <c r="AX28" s="174"/>
      <c r="AY28" s="174"/>
      <c r="AZ28" s="174"/>
      <c r="BA28" s="174"/>
      <c r="BB28" s="91"/>
      <c r="BC28" s="91"/>
      <c r="BD28" s="93">
        <f t="shared" si="10"/>
        <v>0</v>
      </c>
      <c r="BE28" s="93">
        <f t="shared" si="11"/>
        <v>0</v>
      </c>
    </row>
    <row r="29" spans="1:57" ht="10.5" customHeight="1" x14ac:dyDescent="0.2">
      <c r="A29" s="135">
        <v>18</v>
      </c>
      <c r="B29" s="215">
        <v>1</v>
      </c>
      <c r="C29" s="69"/>
      <c r="D29" s="1420"/>
      <c r="E29" s="67" t="s">
        <v>50</v>
      </c>
      <c r="F29" s="173"/>
      <c r="G29" s="173"/>
      <c r="H29" s="174"/>
      <c r="I29" s="174"/>
      <c r="J29" s="176"/>
      <c r="K29" s="183"/>
      <c r="L29" s="183"/>
      <c r="M29" s="183"/>
      <c r="N29" s="183"/>
      <c r="O29" s="183"/>
      <c r="P29" s="114"/>
      <c r="Q29" s="114"/>
      <c r="R29" s="50"/>
      <c r="S29" s="255"/>
      <c r="T29" s="85">
        <v>18</v>
      </c>
      <c r="U29" s="1584"/>
      <c r="V29" s="83" t="s">
        <v>50</v>
      </c>
      <c r="W29" s="527"/>
      <c r="X29" s="527"/>
      <c r="Y29" s="93"/>
      <c r="Z29" s="93"/>
      <c r="AA29" s="93"/>
      <c r="AB29" s="91"/>
      <c r="AC29" s="93"/>
      <c r="AD29" s="94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191"/>
      <c r="AS29" s="191"/>
      <c r="AT29" s="174"/>
      <c r="AU29" s="174"/>
      <c r="AV29" s="174"/>
      <c r="AW29" s="174"/>
      <c r="AX29" s="174"/>
      <c r="AY29" s="174"/>
      <c r="AZ29" s="174"/>
      <c r="BA29" s="174"/>
      <c r="BB29" s="91"/>
      <c r="BC29" s="91"/>
      <c r="BD29" s="93">
        <f t="shared" si="10"/>
        <v>0</v>
      </c>
      <c r="BE29" s="93">
        <f t="shared" si="11"/>
        <v>0</v>
      </c>
    </row>
    <row r="30" spans="1:57" ht="10.5" customHeight="1" x14ac:dyDescent="0.2">
      <c r="A30" s="135">
        <v>19</v>
      </c>
      <c r="B30" s="215">
        <v>1</v>
      </c>
      <c r="C30" s="69"/>
      <c r="D30" s="1420" t="s">
        <v>61</v>
      </c>
      <c r="E30" s="67" t="s">
        <v>49</v>
      </c>
      <c r="F30" s="173">
        <v>1</v>
      </c>
      <c r="G30" s="173">
        <v>1</v>
      </c>
      <c r="H30" s="174">
        <f>G30*100/F30</f>
        <v>100</v>
      </c>
      <c r="I30" s="174">
        <v>4</v>
      </c>
      <c r="J30" s="176">
        <f>I30*G30</f>
        <v>4</v>
      </c>
      <c r="K30" s="183">
        <f t="shared" si="1"/>
        <v>4</v>
      </c>
      <c r="L30" s="183">
        <f t="shared" si="2"/>
        <v>7960</v>
      </c>
      <c r="M30" s="183">
        <f t="shared" si="3"/>
        <v>31840</v>
      </c>
      <c r="N30" s="183"/>
      <c r="O30" s="183"/>
      <c r="P30" s="114">
        <f t="shared" si="5"/>
        <v>4</v>
      </c>
      <c r="Q30" s="114">
        <f t="shared" si="6"/>
        <v>31844</v>
      </c>
      <c r="R30" s="50"/>
      <c r="S30" s="255"/>
      <c r="T30" s="85">
        <v>19</v>
      </c>
      <c r="U30" s="1584" t="s">
        <v>61</v>
      </c>
      <c r="V30" s="83" t="s">
        <v>49</v>
      </c>
      <c r="W30" s="527">
        <f t="shared" ref="W30:X31" si="13">F30</f>
        <v>1</v>
      </c>
      <c r="X30" s="527">
        <f t="shared" si="13"/>
        <v>1</v>
      </c>
      <c r="Y30" s="93">
        <f t="shared" si="7"/>
        <v>100</v>
      </c>
      <c r="Z30" s="93">
        <f t="shared" ref="Z30:AA31" si="14">I30</f>
        <v>4</v>
      </c>
      <c r="AA30" s="93">
        <f t="shared" si="14"/>
        <v>4</v>
      </c>
      <c r="AB30" s="79"/>
      <c r="AC30" s="93">
        <f t="shared" si="8"/>
        <v>4</v>
      </c>
      <c r="AD30" s="94">
        <f t="shared" si="8"/>
        <v>0</v>
      </c>
      <c r="AE30" s="95">
        <f t="shared" si="9"/>
        <v>0</v>
      </c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191"/>
      <c r="AS30" s="191"/>
      <c r="AT30" s="174">
        <v>1</v>
      </c>
      <c r="AU30" s="174"/>
      <c r="AV30" s="174">
        <v>1</v>
      </c>
      <c r="AW30" s="174"/>
      <c r="AX30" s="174">
        <v>1</v>
      </c>
      <c r="AY30" s="174"/>
      <c r="AZ30" s="174">
        <v>1</v>
      </c>
      <c r="BA30" s="174"/>
      <c r="BB30" s="79"/>
      <c r="BC30" s="79"/>
      <c r="BD30" s="93">
        <f t="shared" si="10"/>
        <v>4</v>
      </c>
      <c r="BE30" s="93">
        <f t="shared" si="11"/>
        <v>0</v>
      </c>
    </row>
    <row r="31" spans="1:57" ht="10.5" customHeight="1" x14ac:dyDescent="0.2">
      <c r="A31" s="135">
        <v>20</v>
      </c>
      <c r="B31" s="215">
        <v>1</v>
      </c>
      <c r="C31" s="101"/>
      <c r="D31" s="1420"/>
      <c r="E31" s="67" t="s">
        <v>50</v>
      </c>
      <c r="F31" s="173">
        <v>1</v>
      </c>
      <c r="G31" s="173">
        <v>1</v>
      </c>
      <c r="H31" s="174">
        <f>G31*100/F31</f>
        <v>100</v>
      </c>
      <c r="I31" s="174">
        <v>4</v>
      </c>
      <c r="J31" s="175">
        <f>I31*G31</f>
        <v>4</v>
      </c>
      <c r="K31" s="183">
        <f t="shared" si="1"/>
        <v>4</v>
      </c>
      <c r="L31" s="183">
        <f t="shared" si="2"/>
        <v>7960</v>
      </c>
      <c r="M31" s="183">
        <f t="shared" si="3"/>
        <v>31840</v>
      </c>
      <c r="N31" s="183"/>
      <c r="O31" s="183"/>
      <c r="P31" s="114">
        <f t="shared" si="5"/>
        <v>4</v>
      </c>
      <c r="Q31" s="114">
        <f t="shared" si="6"/>
        <v>31844</v>
      </c>
      <c r="R31" s="50"/>
      <c r="S31" s="255"/>
      <c r="T31" s="85">
        <v>20</v>
      </c>
      <c r="U31" s="1584"/>
      <c r="V31" s="83" t="s">
        <v>50</v>
      </c>
      <c r="W31" s="527">
        <f t="shared" si="13"/>
        <v>1</v>
      </c>
      <c r="X31" s="527">
        <f t="shared" si="13"/>
        <v>1</v>
      </c>
      <c r="Y31" s="93">
        <f t="shared" si="7"/>
        <v>100</v>
      </c>
      <c r="Z31" s="93">
        <f t="shared" si="14"/>
        <v>4</v>
      </c>
      <c r="AA31" s="93">
        <f t="shared" si="14"/>
        <v>4</v>
      </c>
      <c r="AB31" s="79"/>
      <c r="AC31" s="93">
        <f t="shared" si="8"/>
        <v>4</v>
      </c>
      <c r="AD31" s="94">
        <f t="shared" si="8"/>
        <v>0</v>
      </c>
      <c r="AE31" s="95">
        <f t="shared" si="9"/>
        <v>0</v>
      </c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1"/>
      <c r="AS31" s="191"/>
      <c r="AT31" s="174">
        <v>1</v>
      </c>
      <c r="AU31" s="174"/>
      <c r="AV31" s="174">
        <v>1</v>
      </c>
      <c r="AW31" s="174"/>
      <c r="AX31" s="174">
        <v>1</v>
      </c>
      <c r="AY31" s="174"/>
      <c r="AZ31" s="174">
        <v>1</v>
      </c>
      <c r="BA31" s="174"/>
      <c r="BB31" s="79"/>
      <c r="BC31" s="79"/>
      <c r="BD31" s="93">
        <f t="shared" si="10"/>
        <v>4</v>
      </c>
      <c r="BE31" s="93">
        <f t="shared" si="11"/>
        <v>0</v>
      </c>
    </row>
    <row r="32" spans="1:57" ht="10.5" customHeight="1" x14ac:dyDescent="0.2">
      <c r="A32" s="135">
        <v>21</v>
      </c>
      <c r="B32" s="215">
        <v>1</v>
      </c>
      <c r="C32" s="69"/>
      <c r="D32" s="1420" t="s">
        <v>62</v>
      </c>
      <c r="E32" s="67" t="s">
        <v>49</v>
      </c>
      <c r="F32" s="173"/>
      <c r="G32" s="173"/>
      <c r="H32" s="174"/>
      <c r="I32" s="174"/>
      <c r="J32" s="176"/>
      <c r="K32" s="183"/>
      <c r="L32" s="183"/>
      <c r="M32" s="183"/>
      <c r="N32" s="183"/>
      <c r="O32" s="183"/>
      <c r="P32" s="114"/>
      <c r="Q32" s="114"/>
      <c r="R32" s="50"/>
      <c r="S32" s="255"/>
      <c r="T32" s="85">
        <v>21</v>
      </c>
      <c r="U32" s="1584" t="s">
        <v>62</v>
      </c>
      <c r="V32" s="83" t="s">
        <v>49</v>
      </c>
      <c r="W32" s="527"/>
      <c r="X32" s="527"/>
      <c r="Y32" s="93"/>
      <c r="Z32" s="93"/>
      <c r="AA32" s="93"/>
      <c r="AB32" s="79"/>
      <c r="AC32" s="93"/>
      <c r="AD32" s="94"/>
      <c r="AE32" s="95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191"/>
      <c r="AS32" s="191"/>
      <c r="AT32" s="174"/>
      <c r="AU32" s="174"/>
      <c r="AV32" s="174"/>
      <c r="AW32" s="174"/>
      <c r="AX32" s="174"/>
      <c r="AY32" s="174"/>
      <c r="AZ32" s="174"/>
      <c r="BA32" s="174"/>
      <c r="BB32" s="79"/>
      <c r="BC32" s="79"/>
      <c r="BD32" s="93">
        <f t="shared" si="10"/>
        <v>0</v>
      </c>
      <c r="BE32" s="93">
        <f t="shared" si="11"/>
        <v>0</v>
      </c>
    </row>
    <row r="33" spans="1:57" ht="10.5" customHeight="1" x14ac:dyDescent="0.2">
      <c r="A33" s="135">
        <v>22</v>
      </c>
      <c r="B33" s="215">
        <v>1</v>
      </c>
      <c r="C33" s="69"/>
      <c r="D33" s="1421"/>
      <c r="E33" s="67" t="s">
        <v>50</v>
      </c>
      <c r="F33" s="173"/>
      <c r="G33" s="173"/>
      <c r="H33" s="174"/>
      <c r="I33" s="174"/>
      <c r="J33" s="176"/>
      <c r="K33" s="183"/>
      <c r="L33" s="183"/>
      <c r="M33" s="183"/>
      <c r="N33" s="183"/>
      <c r="O33" s="183"/>
      <c r="P33" s="114"/>
      <c r="Q33" s="114"/>
      <c r="R33" s="50"/>
      <c r="S33" s="255"/>
      <c r="T33" s="85">
        <v>22</v>
      </c>
      <c r="U33" s="1585"/>
      <c r="V33" s="83" t="s">
        <v>50</v>
      </c>
      <c r="W33" s="527"/>
      <c r="X33" s="527"/>
      <c r="Y33" s="93"/>
      <c r="Z33" s="93"/>
      <c r="AA33" s="93"/>
      <c r="AB33" s="79"/>
      <c r="AC33" s="93"/>
      <c r="AD33" s="94"/>
      <c r="AE33" s="95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1"/>
      <c r="AS33" s="191"/>
      <c r="AT33" s="174"/>
      <c r="AU33" s="174"/>
      <c r="AV33" s="174"/>
      <c r="AW33" s="174"/>
      <c r="AX33" s="174"/>
      <c r="AY33" s="174"/>
      <c r="AZ33" s="174"/>
      <c r="BA33" s="174"/>
      <c r="BB33" s="79"/>
      <c r="BC33" s="79"/>
      <c r="BD33" s="93">
        <f t="shared" si="10"/>
        <v>0</v>
      </c>
      <c r="BE33" s="93">
        <f t="shared" si="11"/>
        <v>0</v>
      </c>
    </row>
    <row r="34" spans="1:57" s="58" customFormat="1" ht="10.5" customHeight="1" x14ac:dyDescent="0.2">
      <c r="A34" s="135">
        <v>23</v>
      </c>
      <c r="B34" s="64"/>
      <c r="C34" s="73"/>
      <c r="D34" s="148" t="s">
        <v>63</v>
      </c>
      <c r="E34" s="74"/>
      <c r="F34" s="177"/>
      <c r="G34" s="177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61"/>
      <c r="S34" s="62"/>
      <c r="T34" s="85">
        <v>23</v>
      </c>
      <c r="U34" s="162" t="s">
        <v>63</v>
      </c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92"/>
      <c r="AS34" s="192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</row>
    <row r="35" spans="1:57" s="58" customFormat="1" ht="24.75" customHeight="1" x14ac:dyDescent="0.2">
      <c r="A35" s="135">
        <v>24</v>
      </c>
      <c r="B35" s="215">
        <v>0.66</v>
      </c>
      <c r="C35" s="73"/>
      <c r="D35" s="1416" t="s">
        <v>64</v>
      </c>
      <c r="E35" s="67" t="s">
        <v>49</v>
      </c>
      <c r="F35" s="173">
        <v>20</v>
      </c>
      <c r="G35" s="173">
        <v>20</v>
      </c>
      <c r="H35" s="174">
        <f>G35*100/F35</f>
        <v>100</v>
      </c>
      <c r="I35" s="174">
        <v>1</v>
      </c>
      <c r="J35" s="176">
        <f>I35*G35</f>
        <v>20</v>
      </c>
      <c r="K35" s="183">
        <f t="shared" ref="K35:K47" si="15">J35*B35</f>
        <v>13.200000000000001</v>
      </c>
      <c r="L35" s="183">
        <f t="shared" si="2"/>
        <v>5253.6</v>
      </c>
      <c r="M35" s="183">
        <f t="shared" ref="M35:M47" si="16">L35*J35</f>
        <v>105072</v>
      </c>
      <c r="N35" s="183"/>
      <c r="O35" s="183"/>
      <c r="P35" s="114">
        <f t="shared" ref="P35:P47" si="17">K35+N35</f>
        <v>13.200000000000001</v>
      </c>
      <c r="Q35" s="114">
        <f t="shared" ref="Q35:Q47" si="18">M35+P35</f>
        <v>105085.2</v>
      </c>
      <c r="R35" s="61"/>
      <c r="S35" s="62"/>
      <c r="T35" s="85">
        <v>24</v>
      </c>
      <c r="U35" s="1588" t="s">
        <v>64</v>
      </c>
      <c r="V35" s="84"/>
      <c r="W35" s="527">
        <f t="shared" ref="W35:X47" si="19">F35</f>
        <v>20</v>
      </c>
      <c r="X35" s="527">
        <f t="shared" si="19"/>
        <v>20</v>
      </c>
      <c r="Y35" s="93">
        <f t="shared" ref="Y35:Y47" si="20">X35*100/W35</f>
        <v>100</v>
      </c>
      <c r="Z35" s="93">
        <f t="shared" ref="Z35:AA47" si="21">I35</f>
        <v>1</v>
      </c>
      <c r="AA35" s="93">
        <f t="shared" si="21"/>
        <v>20</v>
      </c>
      <c r="AB35" s="81"/>
      <c r="AC35" s="93">
        <v>20</v>
      </c>
      <c r="AD35" s="94">
        <f t="shared" ref="AD35:AD47" si="22">AG35+AI35+AK35+AM35+AO35+AQ35+AS35+AU35+AW35+AY35+BA35+BC35</f>
        <v>0</v>
      </c>
      <c r="AE35" s="95">
        <f t="shared" ref="AE35:AE47" si="23">AD35*100/AC35</f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193"/>
      <c r="AS35" s="193"/>
      <c r="AT35" s="184">
        <v>20</v>
      </c>
      <c r="AU35" s="184"/>
      <c r="AV35" s="184"/>
      <c r="AW35" s="184"/>
      <c r="AX35" s="184"/>
      <c r="AY35" s="184"/>
      <c r="AZ35" s="184"/>
      <c r="BA35" s="184"/>
      <c r="BB35" s="81"/>
      <c r="BC35" s="81"/>
      <c r="BD35" s="93">
        <f t="shared" ref="BD35:BD67" si="24">AF35+AH35+AJ35+AL35+AN35+AP35+AR35+AT35+AV35+AX35+AZ35</f>
        <v>20</v>
      </c>
      <c r="BE35" s="93">
        <f t="shared" ref="BE35:BE67" si="25">AG35+AI35+AK35+AM35+AO35+AQ35+AS35+AU35+AW35+AY35+BA35+BC35</f>
        <v>0</v>
      </c>
    </row>
    <row r="36" spans="1:57" s="58" customFormat="1" ht="24.75" customHeight="1" x14ac:dyDescent="0.2">
      <c r="A36" s="135">
        <v>25</v>
      </c>
      <c r="B36" s="215">
        <v>0.66</v>
      </c>
      <c r="C36" s="73"/>
      <c r="D36" s="1416"/>
      <c r="E36" s="67" t="s">
        <v>50</v>
      </c>
      <c r="F36" s="173">
        <v>10</v>
      </c>
      <c r="G36" s="173">
        <v>10</v>
      </c>
      <c r="H36" s="174">
        <f>G36*100/F36</f>
        <v>100</v>
      </c>
      <c r="I36" s="174">
        <v>1</v>
      </c>
      <c r="J36" s="176">
        <f>I36*G36</f>
        <v>10</v>
      </c>
      <c r="K36" s="183">
        <f t="shared" si="15"/>
        <v>6.6000000000000005</v>
      </c>
      <c r="L36" s="183">
        <f t="shared" si="2"/>
        <v>5253.6</v>
      </c>
      <c r="M36" s="183">
        <f t="shared" si="16"/>
        <v>52536</v>
      </c>
      <c r="N36" s="183"/>
      <c r="O36" s="183"/>
      <c r="P36" s="114">
        <f t="shared" si="17"/>
        <v>6.6000000000000005</v>
      </c>
      <c r="Q36" s="114">
        <f t="shared" si="18"/>
        <v>52542.6</v>
      </c>
      <c r="R36" s="61"/>
      <c r="S36" s="62"/>
      <c r="T36" s="85">
        <v>25</v>
      </c>
      <c r="U36" s="1589"/>
      <c r="V36" s="84"/>
      <c r="W36" s="527">
        <f t="shared" si="19"/>
        <v>10</v>
      </c>
      <c r="X36" s="527">
        <f t="shared" si="19"/>
        <v>10</v>
      </c>
      <c r="Y36" s="93">
        <f t="shared" si="20"/>
        <v>100</v>
      </c>
      <c r="Z36" s="93">
        <f t="shared" si="21"/>
        <v>1</v>
      </c>
      <c r="AA36" s="93">
        <f t="shared" si="21"/>
        <v>10</v>
      </c>
      <c r="AB36" s="81"/>
      <c r="AC36" s="93">
        <v>10</v>
      </c>
      <c r="AD36" s="94">
        <f t="shared" si="22"/>
        <v>0</v>
      </c>
      <c r="AE36" s="95">
        <f t="shared" si="23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193"/>
      <c r="AS36" s="193"/>
      <c r="AT36" s="184">
        <v>10</v>
      </c>
      <c r="AU36" s="184"/>
      <c r="AV36" s="184"/>
      <c r="AW36" s="184"/>
      <c r="AX36" s="184"/>
      <c r="AY36" s="184"/>
      <c r="AZ36" s="184"/>
      <c r="BA36" s="184"/>
      <c r="BB36" s="81"/>
      <c r="BC36" s="81"/>
      <c r="BD36" s="93">
        <f t="shared" si="24"/>
        <v>10</v>
      </c>
      <c r="BE36" s="93">
        <f t="shared" si="25"/>
        <v>0</v>
      </c>
    </row>
    <row r="37" spans="1:57" ht="21" customHeight="1" x14ac:dyDescent="0.2">
      <c r="A37" s="135">
        <v>26</v>
      </c>
      <c r="B37" s="215">
        <v>0.3</v>
      </c>
      <c r="C37" s="69"/>
      <c r="D37" s="249" t="s">
        <v>65</v>
      </c>
      <c r="E37" s="67" t="s">
        <v>66</v>
      </c>
      <c r="F37" s="218"/>
      <c r="G37" s="218"/>
      <c r="H37" s="219"/>
      <c r="I37" s="219"/>
      <c r="J37" s="220"/>
      <c r="K37" s="221"/>
      <c r="L37" s="221"/>
      <c r="M37" s="221"/>
      <c r="N37" s="221"/>
      <c r="O37" s="221"/>
      <c r="P37" s="222"/>
      <c r="Q37" s="222"/>
      <c r="R37" s="50"/>
      <c r="S37" s="255"/>
      <c r="T37" s="85">
        <v>26</v>
      </c>
      <c r="U37" s="250" t="s">
        <v>65</v>
      </c>
      <c r="V37" s="83" t="s">
        <v>66</v>
      </c>
      <c r="W37" s="527"/>
      <c r="X37" s="527"/>
      <c r="Y37" s="93"/>
      <c r="Z37" s="93"/>
      <c r="AA37" s="93"/>
      <c r="AB37" s="91"/>
      <c r="AC37" s="93"/>
      <c r="AD37" s="94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191"/>
      <c r="AS37" s="191"/>
      <c r="AT37" s="174"/>
      <c r="AU37" s="174"/>
      <c r="AV37" s="174"/>
      <c r="AW37" s="174"/>
      <c r="AX37" s="174"/>
      <c r="AY37" s="174"/>
      <c r="AZ37" s="174"/>
      <c r="BA37" s="174"/>
      <c r="BB37" s="91"/>
      <c r="BC37" s="91"/>
      <c r="BD37" s="93">
        <f t="shared" si="24"/>
        <v>0</v>
      </c>
      <c r="BE37" s="93">
        <f t="shared" si="25"/>
        <v>0</v>
      </c>
    </row>
    <row r="38" spans="1:57" ht="21" customHeight="1" x14ac:dyDescent="0.2">
      <c r="A38" s="135">
        <v>27</v>
      </c>
      <c r="B38" s="215">
        <v>0.25</v>
      </c>
      <c r="C38" s="69"/>
      <c r="D38" s="249" t="s">
        <v>67</v>
      </c>
      <c r="E38" s="67" t="s">
        <v>66</v>
      </c>
      <c r="F38" s="218"/>
      <c r="G38" s="218"/>
      <c r="H38" s="219"/>
      <c r="I38" s="219"/>
      <c r="J38" s="220"/>
      <c r="K38" s="221"/>
      <c r="L38" s="221"/>
      <c r="M38" s="221"/>
      <c r="N38" s="221"/>
      <c r="O38" s="221"/>
      <c r="P38" s="222"/>
      <c r="Q38" s="222"/>
      <c r="R38" s="50"/>
      <c r="S38" s="255"/>
      <c r="T38" s="85">
        <v>27</v>
      </c>
      <c r="U38" s="250" t="s">
        <v>67</v>
      </c>
      <c r="V38" s="83" t="s">
        <v>66</v>
      </c>
      <c r="W38" s="527"/>
      <c r="X38" s="527"/>
      <c r="Y38" s="93"/>
      <c r="Z38" s="93"/>
      <c r="AA38" s="93"/>
      <c r="AB38" s="91"/>
      <c r="AC38" s="93"/>
      <c r="AD38" s="94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191"/>
      <c r="AS38" s="191"/>
      <c r="AT38" s="174"/>
      <c r="AU38" s="174"/>
      <c r="AV38" s="174"/>
      <c r="AW38" s="174"/>
      <c r="AX38" s="174"/>
      <c r="AY38" s="174"/>
      <c r="AZ38" s="174"/>
      <c r="BA38" s="174"/>
      <c r="BB38" s="91"/>
      <c r="BC38" s="91"/>
      <c r="BD38" s="93">
        <f t="shared" si="24"/>
        <v>0</v>
      </c>
      <c r="BE38" s="93">
        <f t="shared" si="25"/>
        <v>0</v>
      </c>
    </row>
    <row r="39" spans="1:57" ht="10.5" customHeight="1" x14ac:dyDescent="0.2">
      <c r="A39" s="135">
        <v>28</v>
      </c>
      <c r="B39" s="215">
        <v>2</v>
      </c>
      <c r="C39" s="73"/>
      <c r="D39" s="1420" t="s">
        <v>68</v>
      </c>
      <c r="E39" s="67" t="s">
        <v>49</v>
      </c>
      <c r="F39" s="218"/>
      <c r="G39" s="218"/>
      <c r="H39" s="219"/>
      <c r="I39" s="219"/>
      <c r="J39" s="220"/>
      <c r="K39" s="221"/>
      <c r="L39" s="221"/>
      <c r="M39" s="221"/>
      <c r="N39" s="221"/>
      <c r="O39" s="221"/>
      <c r="P39" s="222"/>
      <c r="Q39" s="222"/>
      <c r="R39" s="50"/>
      <c r="S39" s="255"/>
      <c r="T39" s="85">
        <v>28</v>
      </c>
      <c r="U39" s="1584" t="s">
        <v>68</v>
      </c>
      <c r="V39" s="83" t="s">
        <v>49</v>
      </c>
      <c r="W39" s="527"/>
      <c r="X39" s="527"/>
      <c r="Y39" s="93"/>
      <c r="Z39" s="93"/>
      <c r="AA39" s="93"/>
      <c r="AB39" s="91"/>
      <c r="AC39" s="93"/>
      <c r="AD39" s="94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191"/>
      <c r="AS39" s="191"/>
      <c r="AT39" s="174"/>
      <c r="AU39" s="174"/>
      <c r="AV39" s="174"/>
      <c r="AW39" s="174"/>
      <c r="AX39" s="174"/>
      <c r="AY39" s="174"/>
      <c r="AZ39" s="174"/>
      <c r="BA39" s="174"/>
      <c r="BB39" s="91"/>
      <c r="BC39" s="91"/>
      <c r="BD39" s="93">
        <f t="shared" si="24"/>
        <v>0</v>
      </c>
      <c r="BE39" s="93">
        <f t="shared" si="25"/>
        <v>0</v>
      </c>
    </row>
    <row r="40" spans="1:57" ht="10.5" customHeight="1" x14ac:dyDescent="0.2">
      <c r="A40" s="135">
        <v>29</v>
      </c>
      <c r="B40" s="215">
        <v>2</v>
      </c>
      <c r="C40" s="69"/>
      <c r="D40" s="1420"/>
      <c r="E40" s="67" t="s">
        <v>50</v>
      </c>
      <c r="F40" s="218"/>
      <c r="G40" s="218"/>
      <c r="H40" s="219"/>
      <c r="I40" s="219"/>
      <c r="J40" s="220"/>
      <c r="K40" s="221"/>
      <c r="L40" s="221"/>
      <c r="M40" s="221"/>
      <c r="N40" s="221"/>
      <c r="O40" s="221"/>
      <c r="P40" s="222"/>
      <c r="Q40" s="222"/>
      <c r="R40" s="50"/>
      <c r="S40" s="255"/>
      <c r="T40" s="85">
        <v>29</v>
      </c>
      <c r="U40" s="1584"/>
      <c r="V40" s="83" t="s">
        <v>50</v>
      </c>
      <c r="W40" s="527"/>
      <c r="X40" s="527"/>
      <c r="Y40" s="93"/>
      <c r="Z40" s="93"/>
      <c r="AA40" s="93"/>
      <c r="AB40" s="91"/>
      <c r="AC40" s="93"/>
      <c r="AD40" s="94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191"/>
      <c r="AS40" s="191"/>
      <c r="AT40" s="174"/>
      <c r="AU40" s="174"/>
      <c r="AV40" s="174"/>
      <c r="AW40" s="174"/>
      <c r="AX40" s="174"/>
      <c r="AY40" s="174"/>
      <c r="AZ40" s="174"/>
      <c r="BA40" s="174"/>
      <c r="BB40" s="91"/>
      <c r="BC40" s="91"/>
      <c r="BD40" s="93">
        <f t="shared" si="24"/>
        <v>0</v>
      </c>
      <c r="BE40" s="93">
        <f t="shared" si="25"/>
        <v>0</v>
      </c>
    </row>
    <row r="41" spans="1:57" ht="10.5" customHeight="1" x14ac:dyDescent="0.2">
      <c r="A41" s="135">
        <v>30</v>
      </c>
      <c r="B41" s="215">
        <v>2</v>
      </c>
      <c r="C41" s="69"/>
      <c r="D41" s="1419" t="s">
        <v>69</v>
      </c>
      <c r="E41" s="67" t="s">
        <v>49</v>
      </c>
      <c r="F41" s="218"/>
      <c r="G41" s="218"/>
      <c r="H41" s="219"/>
      <c r="I41" s="219"/>
      <c r="J41" s="220"/>
      <c r="K41" s="221"/>
      <c r="L41" s="221"/>
      <c r="M41" s="221"/>
      <c r="N41" s="221"/>
      <c r="O41" s="221"/>
      <c r="P41" s="222"/>
      <c r="Q41" s="222"/>
      <c r="R41" s="50"/>
      <c r="S41" s="255"/>
      <c r="T41" s="85">
        <v>30</v>
      </c>
      <c r="U41" s="1584" t="s">
        <v>69</v>
      </c>
      <c r="V41" s="83" t="s">
        <v>49</v>
      </c>
      <c r="W41" s="527"/>
      <c r="X41" s="527"/>
      <c r="Y41" s="93"/>
      <c r="Z41" s="93"/>
      <c r="AA41" s="93"/>
      <c r="AB41" s="91"/>
      <c r="AC41" s="93"/>
      <c r="AD41" s="94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191"/>
      <c r="AS41" s="191"/>
      <c r="AT41" s="174"/>
      <c r="AU41" s="174"/>
      <c r="AV41" s="174"/>
      <c r="AW41" s="174"/>
      <c r="AX41" s="174"/>
      <c r="AY41" s="174"/>
      <c r="AZ41" s="174"/>
      <c r="BA41" s="174"/>
      <c r="BB41" s="91"/>
      <c r="BC41" s="91"/>
      <c r="BD41" s="93">
        <f t="shared" si="24"/>
        <v>0</v>
      </c>
      <c r="BE41" s="93">
        <f t="shared" si="25"/>
        <v>0</v>
      </c>
    </row>
    <row r="42" spans="1:57" ht="10.5" customHeight="1" x14ac:dyDescent="0.2">
      <c r="A42" s="135">
        <v>31</v>
      </c>
      <c r="B42" s="215">
        <v>2</v>
      </c>
      <c r="C42" s="69"/>
      <c r="D42" s="1419"/>
      <c r="E42" s="67" t="s">
        <v>50</v>
      </c>
      <c r="F42" s="218"/>
      <c r="G42" s="218"/>
      <c r="H42" s="219"/>
      <c r="I42" s="219"/>
      <c r="J42" s="220"/>
      <c r="K42" s="221"/>
      <c r="L42" s="221"/>
      <c r="M42" s="221"/>
      <c r="N42" s="221"/>
      <c r="O42" s="221"/>
      <c r="P42" s="222"/>
      <c r="Q42" s="222"/>
      <c r="R42" s="50"/>
      <c r="S42" s="255"/>
      <c r="T42" s="85">
        <v>31</v>
      </c>
      <c r="U42" s="1584"/>
      <c r="V42" s="83" t="s">
        <v>50</v>
      </c>
      <c r="W42" s="527"/>
      <c r="X42" s="527"/>
      <c r="Y42" s="93"/>
      <c r="Z42" s="93"/>
      <c r="AA42" s="93"/>
      <c r="AB42" s="91"/>
      <c r="AC42" s="93"/>
      <c r="AD42" s="94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191"/>
      <c r="AS42" s="191"/>
      <c r="AT42" s="174"/>
      <c r="AU42" s="174"/>
      <c r="AV42" s="174"/>
      <c r="AW42" s="174"/>
      <c r="AX42" s="174"/>
      <c r="AY42" s="174"/>
      <c r="AZ42" s="174"/>
      <c r="BA42" s="174"/>
      <c r="BB42" s="91"/>
      <c r="BC42" s="91"/>
      <c r="BD42" s="93">
        <f t="shared" si="24"/>
        <v>0</v>
      </c>
      <c r="BE42" s="93">
        <f t="shared" si="25"/>
        <v>0</v>
      </c>
    </row>
    <row r="43" spans="1:57" ht="10.5" customHeight="1" x14ac:dyDescent="0.2">
      <c r="A43" s="135">
        <v>32</v>
      </c>
      <c r="B43" s="215">
        <v>1</v>
      </c>
      <c r="C43" s="69"/>
      <c r="D43" s="1421" t="s">
        <v>70</v>
      </c>
      <c r="E43" s="67" t="s">
        <v>49</v>
      </c>
      <c r="F43" s="173"/>
      <c r="G43" s="173"/>
      <c r="H43" s="174"/>
      <c r="I43" s="174"/>
      <c r="J43" s="176"/>
      <c r="K43" s="183"/>
      <c r="L43" s="183"/>
      <c r="M43" s="183"/>
      <c r="N43" s="183"/>
      <c r="O43" s="183"/>
      <c r="P43" s="114"/>
      <c r="Q43" s="114"/>
      <c r="R43" s="50"/>
      <c r="S43" s="255"/>
      <c r="T43" s="85">
        <v>32</v>
      </c>
      <c r="U43" s="1585" t="s">
        <v>70</v>
      </c>
      <c r="V43" s="83" t="s">
        <v>49</v>
      </c>
      <c r="W43" s="527"/>
      <c r="X43" s="527"/>
      <c r="Y43" s="93"/>
      <c r="Z43" s="93"/>
      <c r="AA43" s="93"/>
      <c r="AB43" s="91"/>
      <c r="AC43" s="93"/>
      <c r="AD43" s="94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91"/>
      <c r="AS43" s="191"/>
      <c r="AT43" s="174"/>
      <c r="AU43" s="174"/>
      <c r="AV43" s="174"/>
      <c r="AW43" s="174"/>
      <c r="AX43" s="174"/>
      <c r="AY43" s="174"/>
      <c r="AZ43" s="174"/>
      <c r="BA43" s="174"/>
      <c r="BB43" s="91"/>
      <c r="BC43" s="91"/>
      <c r="BD43" s="93">
        <f t="shared" si="24"/>
        <v>0</v>
      </c>
      <c r="BE43" s="93">
        <f t="shared" si="25"/>
        <v>0</v>
      </c>
    </row>
    <row r="44" spans="1:57" ht="10.5" customHeight="1" x14ac:dyDescent="0.2">
      <c r="A44" s="135">
        <v>33</v>
      </c>
      <c r="B44" s="215">
        <v>1</v>
      </c>
      <c r="C44" s="69"/>
      <c r="D44" s="1421"/>
      <c r="E44" s="67" t="s">
        <v>50</v>
      </c>
      <c r="F44" s="173"/>
      <c r="G44" s="173"/>
      <c r="H44" s="174"/>
      <c r="I44" s="174"/>
      <c r="J44" s="176"/>
      <c r="K44" s="183"/>
      <c r="L44" s="183"/>
      <c r="M44" s="183"/>
      <c r="N44" s="183"/>
      <c r="O44" s="183"/>
      <c r="P44" s="114"/>
      <c r="Q44" s="114"/>
      <c r="R44" s="50"/>
      <c r="S44" s="255"/>
      <c r="T44" s="85">
        <v>33</v>
      </c>
      <c r="U44" s="1585"/>
      <c r="V44" s="83" t="s">
        <v>50</v>
      </c>
      <c r="W44" s="527"/>
      <c r="X44" s="527"/>
      <c r="Y44" s="93"/>
      <c r="Z44" s="93"/>
      <c r="AA44" s="93"/>
      <c r="AB44" s="91"/>
      <c r="AC44" s="93"/>
      <c r="AD44" s="94"/>
      <c r="AE44" s="95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91"/>
      <c r="AS44" s="191"/>
      <c r="AT44" s="174"/>
      <c r="AU44" s="174"/>
      <c r="AV44" s="174"/>
      <c r="AW44" s="174"/>
      <c r="AX44" s="174"/>
      <c r="AY44" s="174"/>
      <c r="AZ44" s="174"/>
      <c r="BA44" s="174"/>
      <c r="BB44" s="91"/>
      <c r="BC44" s="91"/>
      <c r="BD44" s="93">
        <f t="shared" si="24"/>
        <v>0</v>
      </c>
      <c r="BE44" s="93">
        <f t="shared" si="25"/>
        <v>0</v>
      </c>
    </row>
    <row r="45" spans="1:57" ht="10.5" customHeight="1" x14ac:dyDescent="0.2">
      <c r="A45" s="135">
        <v>34</v>
      </c>
      <c r="B45" s="215">
        <v>0.33</v>
      </c>
      <c r="C45" s="69"/>
      <c r="D45" s="1421" t="s">
        <v>71</v>
      </c>
      <c r="E45" s="67" t="s">
        <v>49</v>
      </c>
      <c r="F45" s="173">
        <v>1</v>
      </c>
      <c r="G45" s="173">
        <v>1</v>
      </c>
      <c r="H45" s="174">
        <f>G45*100/F45</f>
        <v>100</v>
      </c>
      <c r="I45" s="174">
        <v>8</v>
      </c>
      <c r="J45" s="176">
        <f>I45*G45</f>
        <v>8</v>
      </c>
      <c r="K45" s="183">
        <f t="shared" si="15"/>
        <v>2.64</v>
      </c>
      <c r="L45" s="183">
        <f t="shared" si="2"/>
        <v>2626.8</v>
      </c>
      <c r="M45" s="183">
        <f t="shared" si="16"/>
        <v>21014.400000000001</v>
      </c>
      <c r="N45" s="183"/>
      <c r="O45" s="183"/>
      <c r="P45" s="114">
        <f t="shared" si="17"/>
        <v>2.64</v>
      </c>
      <c r="Q45" s="114">
        <f t="shared" si="18"/>
        <v>21017.040000000001</v>
      </c>
      <c r="R45" s="50"/>
      <c r="S45" s="255"/>
      <c r="T45" s="85">
        <v>34</v>
      </c>
      <c r="U45" s="1585" t="s">
        <v>71</v>
      </c>
      <c r="V45" s="83" t="s">
        <v>49</v>
      </c>
      <c r="W45" s="527">
        <f t="shared" si="19"/>
        <v>1</v>
      </c>
      <c r="X45" s="527">
        <f t="shared" si="19"/>
        <v>1</v>
      </c>
      <c r="Y45" s="93">
        <f t="shared" si="20"/>
        <v>100</v>
      </c>
      <c r="Z45" s="93">
        <f t="shared" si="21"/>
        <v>8</v>
      </c>
      <c r="AA45" s="93">
        <f t="shared" si="21"/>
        <v>8</v>
      </c>
      <c r="AB45" s="91"/>
      <c r="AC45" s="93">
        <f t="shared" ref="AC45:AC47" si="26">AF45+AH45+AJ45+AL45+AN45+AP45+AR45+AT45+AV45+AX45+AZ45+BB45</f>
        <v>8</v>
      </c>
      <c r="AD45" s="94">
        <f t="shared" si="22"/>
        <v>0</v>
      </c>
      <c r="AE45" s="95">
        <f t="shared" si="23"/>
        <v>0</v>
      </c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191"/>
      <c r="AS45" s="191"/>
      <c r="AT45" s="174">
        <v>2</v>
      </c>
      <c r="AU45" s="174"/>
      <c r="AV45" s="174">
        <v>2</v>
      </c>
      <c r="AW45" s="174"/>
      <c r="AX45" s="174">
        <v>2</v>
      </c>
      <c r="AY45" s="174"/>
      <c r="AZ45" s="174">
        <v>2</v>
      </c>
      <c r="BA45" s="174"/>
      <c r="BB45" s="92"/>
      <c r="BC45" s="91"/>
      <c r="BD45" s="93">
        <f t="shared" si="24"/>
        <v>8</v>
      </c>
      <c r="BE45" s="93">
        <f t="shared" si="25"/>
        <v>0</v>
      </c>
    </row>
    <row r="46" spans="1:57" ht="10.5" customHeight="1" x14ac:dyDescent="0.2">
      <c r="A46" s="135">
        <v>35</v>
      </c>
      <c r="B46" s="215">
        <v>0.33</v>
      </c>
      <c r="C46" s="69"/>
      <c r="D46" s="1421"/>
      <c r="E46" s="67" t="s">
        <v>50</v>
      </c>
      <c r="F46" s="173"/>
      <c r="G46" s="173"/>
      <c r="H46" s="174"/>
      <c r="I46" s="174"/>
      <c r="J46" s="176"/>
      <c r="K46" s="183"/>
      <c r="L46" s="183"/>
      <c r="M46" s="183"/>
      <c r="N46" s="183"/>
      <c r="O46" s="183"/>
      <c r="P46" s="114"/>
      <c r="Q46" s="114"/>
      <c r="R46" s="50"/>
      <c r="S46" s="255"/>
      <c r="T46" s="85">
        <v>35</v>
      </c>
      <c r="U46" s="1585"/>
      <c r="V46" s="83" t="s">
        <v>50</v>
      </c>
      <c r="W46" s="527"/>
      <c r="X46" s="527"/>
      <c r="Y46" s="93"/>
      <c r="Z46" s="93"/>
      <c r="AA46" s="93"/>
      <c r="AB46" s="91"/>
      <c r="AC46" s="93"/>
      <c r="AD46" s="94"/>
      <c r="AE46" s="95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191"/>
      <c r="AS46" s="191"/>
      <c r="AT46" s="174"/>
      <c r="AU46" s="174"/>
      <c r="AV46" s="174"/>
      <c r="AW46" s="174"/>
      <c r="AX46" s="174"/>
      <c r="AY46" s="174"/>
      <c r="AZ46" s="174"/>
      <c r="BA46" s="174"/>
      <c r="BB46" s="91"/>
      <c r="BC46" s="91"/>
      <c r="BD46" s="93">
        <f t="shared" si="24"/>
        <v>0</v>
      </c>
      <c r="BE46" s="93">
        <f t="shared" si="25"/>
        <v>0</v>
      </c>
    </row>
    <row r="47" spans="1:57" ht="11.25" customHeight="1" x14ac:dyDescent="0.2">
      <c r="A47" s="135">
        <v>36</v>
      </c>
      <c r="B47" s="215">
        <v>4</v>
      </c>
      <c r="C47" s="69"/>
      <c r="D47" s="1421" t="s">
        <v>72</v>
      </c>
      <c r="E47" s="67" t="s">
        <v>49</v>
      </c>
      <c r="F47" s="173">
        <v>7</v>
      </c>
      <c r="G47" s="173">
        <v>7</v>
      </c>
      <c r="H47" s="174">
        <f>G47*100/F47</f>
        <v>100</v>
      </c>
      <c r="I47" s="174">
        <v>8</v>
      </c>
      <c r="J47" s="175">
        <f>I47*G47</f>
        <v>56</v>
      </c>
      <c r="K47" s="183">
        <f t="shared" si="15"/>
        <v>224</v>
      </c>
      <c r="L47" s="183">
        <f t="shared" si="2"/>
        <v>31840</v>
      </c>
      <c r="M47" s="183">
        <f t="shared" si="16"/>
        <v>1783040</v>
      </c>
      <c r="N47" s="183"/>
      <c r="O47" s="183"/>
      <c r="P47" s="114">
        <f t="shared" si="17"/>
        <v>224</v>
      </c>
      <c r="Q47" s="114">
        <f t="shared" si="18"/>
        <v>1783264</v>
      </c>
      <c r="R47" s="50"/>
      <c r="S47" s="255"/>
      <c r="T47" s="85">
        <v>36</v>
      </c>
      <c r="U47" s="1585" t="s">
        <v>72</v>
      </c>
      <c r="V47" s="83" t="s">
        <v>49</v>
      </c>
      <c r="W47" s="527">
        <f t="shared" si="19"/>
        <v>7</v>
      </c>
      <c r="X47" s="527">
        <f t="shared" si="19"/>
        <v>7</v>
      </c>
      <c r="Y47" s="93">
        <f t="shared" si="20"/>
        <v>100</v>
      </c>
      <c r="Z47" s="93">
        <f t="shared" si="21"/>
        <v>8</v>
      </c>
      <c r="AA47" s="93">
        <f t="shared" si="21"/>
        <v>56</v>
      </c>
      <c r="AB47" s="91"/>
      <c r="AC47" s="93">
        <f t="shared" si="26"/>
        <v>56</v>
      </c>
      <c r="AD47" s="94">
        <f t="shared" si="22"/>
        <v>0</v>
      </c>
      <c r="AE47" s="95">
        <f t="shared" si="23"/>
        <v>0</v>
      </c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191"/>
      <c r="AS47" s="191"/>
      <c r="AT47" s="174">
        <v>14</v>
      </c>
      <c r="AU47" s="174"/>
      <c r="AV47" s="174">
        <v>14</v>
      </c>
      <c r="AW47" s="174"/>
      <c r="AX47" s="174">
        <v>14</v>
      </c>
      <c r="AY47" s="174"/>
      <c r="AZ47" s="174">
        <v>14</v>
      </c>
      <c r="BA47" s="174"/>
      <c r="BB47" s="92"/>
      <c r="BC47" s="91"/>
      <c r="BD47" s="93">
        <f t="shared" si="24"/>
        <v>56</v>
      </c>
      <c r="BE47" s="93">
        <f t="shared" si="25"/>
        <v>0</v>
      </c>
    </row>
    <row r="48" spans="1:57" ht="11.25" customHeight="1" x14ac:dyDescent="0.2">
      <c r="A48" s="135">
        <v>37</v>
      </c>
      <c r="B48" s="215">
        <v>4</v>
      </c>
      <c r="C48" s="69"/>
      <c r="D48" s="1421"/>
      <c r="E48" s="67" t="s">
        <v>50</v>
      </c>
      <c r="F48" s="173"/>
      <c r="G48" s="173"/>
      <c r="H48" s="174"/>
      <c r="I48" s="174"/>
      <c r="J48" s="175"/>
      <c r="K48" s="183"/>
      <c r="L48" s="183"/>
      <c r="M48" s="183"/>
      <c r="N48" s="183"/>
      <c r="O48" s="183"/>
      <c r="P48" s="114"/>
      <c r="Q48" s="114"/>
      <c r="R48" s="50"/>
      <c r="S48" s="255"/>
      <c r="T48" s="85">
        <v>37</v>
      </c>
      <c r="U48" s="1585"/>
      <c r="V48" s="83" t="s">
        <v>50</v>
      </c>
      <c r="W48" s="527"/>
      <c r="X48" s="527"/>
      <c r="Y48" s="93"/>
      <c r="Z48" s="93"/>
      <c r="AA48" s="93"/>
      <c r="AB48" s="91"/>
      <c r="AC48" s="93"/>
      <c r="AD48" s="94"/>
      <c r="AE48" s="95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191"/>
      <c r="AS48" s="191"/>
      <c r="AT48" s="174"/>
      <c r="AU48" s="174"/>
      <c r="AV48" s="174"/>
      <c r="AW48" s="174"/>
      <c r="AX48" s="174"/>
      <c r="AY48" s="174"/>
      <c r="AZ48" s="174"/>
      <c r="BA48" s="174"/>
      <c r="BB48" s="91"/>
      <c r="BC48" s="91"/>
      <c r="BD48" s="93">
        <f t="shared" si="24"/>
        <v>0</v>
      </c>
      <c r="BE48" s="93">
        <f t="shared" si="25"/>
        <v>0</v>
      </c>
    </row>
    <row r="49" spans="1:57" ht="11.25" customHeight="1" x14ac:dyDescent="0.2">
      <c r="A49" s="135">
        <v>38</v>
      </c>
      <c r="B49" s="215">
        <v>4</v>
      </c>
      <c r="C49" s="69"/>
      <c r="D49" s="1421" t="s">
        <v>73</v>
      </c>
      <c r="E49" s="67" t="s">
        <v>49</v>
      </c>
      <c r="F49" s="218"/>
      <c r="G49" s="218"/>
      <c r="H49" s="219"/>
      <c r="I49" s="219"/>
      <c r="J49" s="220"/>
      <c r="K49" s="221"/>
      <c r="L49" s="221"/>
      <c r="M49" s="221"/>
      <c r="N49" s="221"/>
      <c r="O49" s="221"/>
      <c r="P49" s="222"/>
      <c r="Q49" s="222"/>
      <c r="R49" s="50"/>
      <c r="S49" s="255"/>
      <c r="T49" s="85">
        <v>38</v>
      </c>
      <c r="U49" s="1585" t="s">
        <v>73</v>
      </c>
      <c r="V49" s="83" t="s">
        <v>49</v>
      </c>
      <c r="W49" s="527"/>
      <c r="X49" s="527"/>
      <c r="Y49" s="93"/>
      <c r="Z49" s="93"/>
      <c r="AA49" s="93"/>
      <c r="AB49" s="91"/>
      <c r="AC49" s="93"/>
      <c r="AD49" s="94"/>
      <c r="AE49" s="95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191"/>
      <c r="AS49" s="191"/>
      <c r="AT49" s="174"/>
      <c r="AU49" s="174"/>
      <c r="AV49" s="174"/>
      <c r="AW49" s="174"/>
      <c r="AX49" s="174"/>
      <c r="AY49" s="174"/>
      <c r="AZ49" s="174"/>
      <c r="BA49" s="174"/>
      <c r="BB49" s="92"/>
      <c r="BC49" s="91"/>
      <c r="BD49" s="93">
        <f t="shared" si="24"/>
        <v>0</v>
      </c>
      <c r="BE49" s="93">
        <f t="shared" si="25"/>
        <v>0</v>
      </c>
    </row>
    <row r="50" spans="1:57" ht="12.75" customHeight="1" x14ac:dyDescent="0.2">
      <c r="A50" s="135">
        <v>39</v>
      </c>
      <c r="B50" s="215">
        <v>4</v>
      </c>
      <c r="C50" s="69"/>
      <c r="D50" s="1421"/>
      <c r="E50" s="67" t="s">
        <v>50</v>
      </c>
      <c r="F50" s="218"/>
      <c r="G50" s="218"/>
      <c r="H50" s="219"/>
      <c r="I50" s="219"/>
      <c r="J50" s="220"/>
      <c r="K50" s="221"/>
      <c r="L50" s="221"/>
      <c r="M50" s="221"/>
      <c r="N50" s="221"/>
      <c r="O50" s="221"/>
      <c r="P50" s="222"/>
      <c r="Q50" s="222"/>
      <c r="R50" s="50"/>
      <c r="S50" s="255"/>
      <c r="T50" s="85">
        <v>39</v>
      </c>
      <c r="U50" s="1585"/>
      <c r="V50" s="83" t="s">
        <v>50</v>
      </c>
      <c r="W50" s="527"/>
      <c r="X50" s="527"/>
      <c r="Y50" s="93"/>
      <c r="Z50" s="93"/>
      <c r="AA50" s="93"/>
      <c r="AB50" s="91"/>
      <c r="AC50" s="93"/>
      <c r="AD50" s="94"/>
      <c r="AE50" s="95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191"/>
      <c r="AS50" s="191"/>
      <c r="AT50" s="174"/>
      <c r="AU50" s="174"/>
      <c r="AV50" s="174"/>
      <c r="AW50" s="174"/>
      <c r="AX50" s="174"/>
      <c r="AY50" s="174"/>
      <c r="AZ50" s="174"/>
      <c r="BA50" s="174"/>
      <c r="BB50" s="91"/>
      <c r="BC50" s="91"/>
      <c r="BD50" s="93">
        <f t="shared" si="24"/>
        <v>0</v>
      </c>
      <c r="BE50" s="93">
        <f t="shared" si="25"/>
        <v>0</v>
      </c>
    </row>
    <row r="51" spans="1:57" ht="12" customHeight="1" x14ac:dyDescent="0.2">
      <c r="A51" s="135">
        <v>40</v>
      </c>
      <c r="B51" s="215">
        <v>4</v>
      </c>
      <c r="C51" s="69"/>
      <c r="D51" s="1419" t="s">
        <v>74</v>
      </c>
      <c r="E51" s="67" t="s">
        <v>49</v>
      </c>
      <c r="F51" s="218"/>
      <c r="G51" s="218"/>
      <c r="H51" s="219"/>
      <c r="I51" s="219"/>
      <c r="J51" s="220"/>
      <c r="K51" s="221"/>
      <c r="L51" s="221"/>
      <c r="M51" s="221"/>
      <c r="N51" s="221"/>
      <c r="O51" s="221"/>
      <c r="P51" s="222"/>
      <c r="Q51" s="222"/>
      <c r="R51" s="50"/>
      <c r="S51" s="255"/>
      <c r="T51" s="85">
        <v>40</v>
      </c>
      <c r="U51" s="1584" t="s">
        <v>74</v>
      </c>
      <c r="V51" s="83" t="s">
        <v>49</v>
      </c>
      <c r="W51" s="527"/>
      <c r="X51" s="527"/>
      <c r="Y51" s="93"/>
      <c r="Z51" s="93"/>
      <c r="AA51" s="93"/>
      <c r="AB51" s="91"/>
      <c r="AC51" s="93"/>
      <c r="AD51" s="94"/>
      <c r="AE51" s="95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191"/>
      <c r="AS51" s="191"/>
      <c r="AT51" s="174"/>
      <c r="AU51" s="174"/>
      <c r="AV51" s="174"/>
      <c r="AW51" s="174"/>
      <c r="AX51" s="190"/>
      <c r="AY51" s="190"/>
      <c r="AZ51" s="191"/>
      <c r="BA51" s="191"/>
      <c r="BB51" s="92"/>
      <c r="BC51" s="92"/>
      <c r="BD51" s="93">
        <f t="shared" si="24"/>
        <v>0</v>
      </c>
      <c r="BE51" s="93">
        <f t="shared" si="25"/>
        <v>0</v>
      </c>
    </row>
    <row r="52" spans="1:57" ht="12" customHeight="1" x14ac:dyDescent="0.2">
      <c r="A52" s="135">
        <v>41</v>
      </c>
      <c r="B52" s="215">
        <v>4</v>
      </c>
      <c r="C52" s="69"/>
      <c r="D52" s="1419"/>
      <c r="E52" s="67" t="s">
        <v>50</v>
      </c>
      <c r="F52" s="218"/>
      <c r="G52" s="218"/>
      <c r="H52" s="219"/>
      <c r="I52" s="219"/>
      <c r="J52" s="220"/>
      <c r="K52" s="221"/>
      <c r="L52" s="221"/>
      <c r="M52" s="221"/>
      <c r="N52" s="221"/>
      <c r="O52" s="221"/>
      <c r="P52" s="222"/>
      <c r="Q52" s="222"/>
      <c r="R52" s="50"/>
      <c r="S52" s="255"/>
      <c r="T52" s="85">
        <v>41</v>
      </c>
      <c r="U52" s="1584"/>
      <c r="V52" s="83" t="s">
        <v>50</v>
      </c>
      <c r="W52" s="527"/>
      <c r="X52" s="527"/>
      <c r="Y52" s="93"/>
      <c r="Z52" s="93"/>
      <c r="AA52" s="93"/>
      <c r="AB52" s="91"/>
      <c r="AC52" s="93"/>
      <c r="AD52" s="94"/>
      <c r="AE52" s="95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191"/>
      <c r="AS52" s="191"/>
      <c r="AT52" s="174"/>
      <c r="AU52" s="174"/>
      <c r="AV52" s="174"/>
      <c r="AW52" s="174"/>
      <c r="AX52" s="174"/>
      <c r="AY52" s="174"/>
      <c r="AZ52" s="174"/>
      <c r="BA52" s="174"/>
      <c r="BB52" s="91"/>
      <c r="BC52" s="91"/>
      <c r="BD52" s="93">
        <f t="shared" si="24"/>
        <v>0</v>
      </c>
      <c r="BE52" s="93">
        <f t="shared" si="25"/>
        <v>0</v>
      </c>
    </row>
    <row r="53" spans="1:57" ht="12" customHeight="1" x14ac:dyDescent="0.2">
      <c r="A53" s="135">
        <v>42</v>
      </c>
      <c r="B53" s="215">
        <v>0.5</v>
      </c>
      <c r="C53" s="69"/>
      <c r="D53" s="1421" t="s">
        <v>75</v>
      </c>
      <c r="E53" s="67" t="s">
        <v>49</v>
      </c>
      <c r="F53" s="173"/>
      <c r="G53" s="173"/>
      <c r="H53" s="174"/>
      <c r="I53" s="174"/>
      <c r="J53" s="176"/>
      <c r="K53" s="183"/>
      <c r="L53" s="183"/>
      <c r="M53" s="183"/>
      <c r="N53" s="183"/>
      <c r="O53" s="183"/>
      <c r="P53" s="114"/>
      <c r="Q53" s="114"/>
      <c r="R53" s="50"/>
      <c r="S53" s="255"/>
      <c r="T53" s="85">
        <v>42</v>
      </c>
      <c r="U53" s="1585" t="s">
        <v>75</v>
      </c>
      <c r="V53" s="83" t="s">
        <v>49</v>
      </c>
      <c r="W53" s="527"/>
      <c r="X53" s="527"/>
      <c r="Y53" s="93"/>
      <c r="Z53" s="93"/>
      <c r="AA53" s="93"/>
      <c r="AB53" s="91"/>
      <c r="AC53" s="93"/>
      <c r="AD53" s="94"/>
      <c r="AE53" s="95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191"/>
      <c r="AS53" s="191"/>
      <c r="AT53" s="174"/>
      <c r="AU53" s="174"/>
      <c r="AV53" s="174"/>
      <c r="AW53" s="174"/>
      <c r="AX53" s="174"/>
      <c r="AY53" s="174"/>
      <c r="AZ53" s="174"/>
      <c r="BA53" s="174"/>
      <c r="BB53" s="91"/>
      <c r="BC53" s="91"/>
      <c r="BD53" s="93">
        <f t="shared" si="24"/>
        <v>0</v>
      </c>
      <c r="BE53" s="93">
        <f t="shared" si="25"/>
        <v>0</v>
      </c>
    </row>
    <row r="54" spans="1:57" ht="12" customHeight="1" x14ac:dyDescent="0.2">
      <c r="A54" s="135">
        <v>43</v>
      </c>
      <c r="B54" s="215">
        <v>0.5</v>
      </c>
      <c r="C54" s="69"/>
      <c r="D54" s="1421"/>
      <c r="E54" s="67" t="s">
        <v>50</v>
      </c>
      <c r="F54" s="173"/>
      <c r="G54" s="173"/>
      <c r="H54" s="174"/>
      <c r="I54" s="174"/>
      <c r="J54" s="176"/>
      <c r="K54" s="183"/>
      <c r="L54" s="183"/>
      <c r="M54" s="183"/>
      <c r="N54" s="183"/>
      <c r="O54" s="183"/>
      <c r="P54" s="114"/>
      <c r="Q54" s="114"/>
      <c r="R54" s="50"/>
      <c r="S54" s="255"/>
      <c r="T54" s="85">
        <v>43</v>
      </c>
      <c r="U54" s="1585"/>
      <c r="V54" s="83" t="s">
        <v>50</v>
      </c>
      <c r="W54" s="527"/>
      <c r="X54" s="527"/>
      <c r="Y54" s="93"/>
      <c r="Z54" s="93"/>
      <c r="AA54" s="93"/>
      <c r="AB54" s="91"/>
      <c r="AC54" s="93"/>
      <c r="AD54" s="94"/>
      <c r="AE54" s="95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191"/>
      <c r="AS54" s="191"/>
      <c r="AT54" s="174"/>
      <c r="AU54" s="174"/>
      <c r="AV54" s="174"/>
      <c r="AW54" s="174"/>
      <c r="AX54" s="174"/>
      <c r="AY54" s="174"/>
      <c r="AZ54" s="174"/>
      <c r="BA54" s="174"/>
      <c r="BB54" s="91"/>
      <c r="BC54" s="91"/>
      <c r="BD54" s="93">
        <f t="shared" si="24"/>
        <v>0</v>
      </c>
      <c r="BE54" s="93">
        <f t="shared" si="25"/>
        <v>0</v>
      </c>
    </row>
    <row r="55" spans="1:57" ht="12" customHeight="1" x14ac:dyDescent="0.2">
      <c r="A55" s="135">
        <v>44</v>
      </c>
      <c r="B55" s="215">
        <v>1</v>
      </c>
      <c r="C55" s="72"/>
      <c r="D55" s="1419" t="s">
        <v>76</v>
      </c>
      <c r="E55" s="67" t="s">
        <v>49</v>
      </c>
      <c r="F55" s="218"/>
      <c r="G55" s="218"/>
      <c r="H55" s="219"/>
      <c r="I55" s="219"/>
      <c r="J55" s="220"/>
      <c r="K55" s="221"/>
      <c r="L55" s="221"/>
      <c r="M55" s="221"/>
      <c r="N55" s="221"/>
      <c r="O55" s="221"/>
      <c r="P55" s="222"/>
      <c r="Q55" s="222"/>
      <c r="R55" s="50"/>
      <c r="S55" s="255"/>
      <c r="T55" s="85">
        <v>44</v>
      </c>
      <c r="U55" s="1583" t="s">
        <v>76</v>
      </c>
      <c r="V55" s="83" t="s">
        <v>49</v>
      </c>
      <c r="W55" s="527"/>
      <c r="X55" s="527"/>
      <c r="Y55" s="93"/>
      <c r="Z55" s="93"/>
      <c r="AA55" s="93"/>
      <c r="AB55" s="91"/>
      <c r="AC55" s="93"/>
      <c r="AD55" s="94"/>
      <c r="AE55" s="95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191"/>
      <c r="AS55" s="191"/>
      <c r="AT55" s="174"/>
      <c r="AU55" s="174"/>
      <c r="AV55" s="174"/>
      <c r="AW55" s="174"/>
      <c r="AX55" s="174"/>
      <c r="AY55" s="174"/>
      <c r="AZ55" s="174"/>
      <c r="BA55" s="174"/>
      <c r="BB55" s="91"/>
      <c r="BC55" s="91"/>
      <c r="BD55" s="93">
        <f t="shared" si="24"/>
        <v>0</v>
      </c>
      <c r="BE55" s="93">
        <f t="shared" si="25"/>
        <v>0</v>
      </c>
    </row>
    <row r="56" spans="1:57" ht="12" customHeight="1" x14ac:dyDescent="0.2">
      <c r="A56" s="135">
        <v>45</v>
      </c>
      <c r="B56" s="215">
        <v>1</v>
      </c>
      <c r="C56" s="72"/>
      <c r="D56" s="1419"/>
      <c r="E56" s="67" t="s">
        <v>50</v>
      </c>
      <c r="F56" s="218"/>
      <c r="G56" s="218"/>
      <c r="H56" s="219"/>
      <c r="I56" s="219"/>
      <c r="J56" s="220"/>
      <c r="K56" s="221"/>
      <c r="L56" s="221"/>
      <c r="M56" s="221"/>
      <c r="N56" s="221"/>
      <c r="O56" s="221"/>
      <c r="P56" s="222"/>
      <c r="Q56" s="222"/>
      <c r="R56" s="50"/>
      <c r="S56" s="255"/>
      <c r="T56" s="85">
        <v>45</v>
      </c>
      <c r="U56" s="1583"/>
      <c r="V56" s="83" t="s">
        <v>50</v>
      </c>
      <c r="W56" s="527"/>
      <c r="X56" s="527"/>
      <c r="Y56" s="93"/>
      <c r="Z56" s="93"/>
      <c r="AA56" s="93"/>
      <c r="AB56" s="91"/>
      <c r="AC56" s="93"/>
      <c r="AD56" s="94"/>
      <c r="AE56" s="95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191"/>
      <c r="AS56" s="191"/>
      <c r="AT56" s="174"/>
      <c r="AU56" s="174"/>
      <c r="AV56" s="174"/>
      <c r="AW56" s="174"/>
      <c r="AX56" s="174"/>
      <c r="AY56" s="174"/>
      <c r="AZ56" s="174"/>
      <c r="BA56" s="174"/>
      <c r="BB56" s="91"/>
      <c r="BC56" s="91"/>
      <c r="BD56" s="93">
        <f t="shared" si="24"/>
        <v>0</v>
      </c>
      <c r="BE56" s="93">
        <f t="shared" si="25"/>
        <v>0</v>
      </c>
    </row>
    <row r="57" spans="1:57" ht="13.5" customHeight="1" x14ac:dyDescent="0.2">
      <c r="A57" s="135">
        <v>46</v>
      </c>
      <c r="B57" s="215">
        <v>1</v>
      </c>
      <c r="C57" s="66"/>
      <c r="D57" s="249" t="s">
        <v>77</v>
      </c>
      <c r="E57" s="67" t="s">
        <v>78</v>
      </c>
      <c r="F57" s="173"/>
      <c r="G57" s="173"/>
      <c r="H57" s="174"/>
      <c r="I57" s="174"/>
      <c r="J57" s="175"/>
      <c r="K57" s="183"/>
      <c r="L57" s="183"/>
      <c r="M57" s="183"/>
      <c r="N57" s="183"/>
      <c r="O57" s="183"/>
      <c r="P57" s="114"/>
      <c r="Q57" s="114"/>
      <c r="R57" s="50"/>
      <c r="S57" s="255"/>
      <c r="T57" s="85">
        <v>46</v>
      </c>
      <c r="U57" s="250" t="s">
        <v>77</v>
      </c>
      <c r="V57" s="83" t="s">
        <v>78</v>
      </c>
      <c r="W57" s="527"/>
      <c r="X57" s="527"/>
      <c r="Y57" s="93"/>
      <c r="Z57" s="93"/>
      <c r="AA57" s="93"/>
      <c r="AB57" s="91"/>
      <c r="AC57" s="93"/>
      <c r="AD57" s="94"/>
      <c r="AE57" s="95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191"/>
      <c r="AS57" s="191"/>
      <c r="AT57" s="174"/>
      <c r="AU57" s="174"/>
      <c r="AV57" s="174"/>
      <c r="AW57" s="174"/>
      <c r="AX57" s="174"/>
      <c r="AY57" s="174"/>
      <c r="AZ57" s="174"/>
      <c r="BA57" s="174"/>
      <c r="BB57" s="91"/>
      <c r="BC57" s="91"/>
      <c r="BD57" s="93">
        <f t="shared" si="24"/>
        <v>0</v>
      </c>
      <c r="BE57" s="93">
        <f t="shared" si="25"/>
        <v>0</v>
      </c>
    </row>
    <row r="58" spans="1:57" ht="12" customHeight="1" x14ac:dyDescent="0.2">
      <c r="A58" s="135">
        <v>47</v>
      </c>
      <c r="B58" s="215">
        <v>1</v>
      </c>
      <c r="C58" s="69"/>
      <c r="D58" s="1421" t="s">
        <v>79</v>
      </c>
      <c r="E58" s="67" t="s">
        <v>49</v>
      </c>
      <c r="F58" s="218"/>
      <c r="G58" s="218"/>
      <c r="H58" s="219"/>
      <c r="I58" s="219"/>
      <c r="J58" s="220"/>
      <c r="K58" s="221"/>
      <c r="L58" s="221"/>
      <c r="M58" s="221"/>
      <c r="N58" s="221"/>
      <c r="O58" s="221"/>
      <c r="P58" s="222"/>
      <c r="Q58" s="222"/>
      <c r="R58" s="50"/>
      <c r="S58" s="255"/>
      <c r="T58" s="85">
        <v>47</v>
      </c>
      <c r="U58" s="1585" t="s">
        <v>79</v>
      </c>
      <c r="V58" s="83" t="s">
        <v>49</v>
      </c>
      <c r="W58" s="527"/>
      <c r="X58" s="527"/>
      <c r="Y58" s="93"/>
      <c r="Z58" s="93"/>
      <c r="AA58" s="93"/>
      <c r="AB58" s="91"/>
      <c r="AC58" s="93"/>
      <c r="AD58" s="94"/>
      <c r="AE58" s="9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91"/>
      <c r="AS58" s="191"/>
      <c r="AT58" s="174"/>
      <c r="AU58" s="174"/>
      <c r="AV58" s="174"/>
      <c r="AW58" s="174"/>
      <c r="AX58" s="174"/>
      <c r="AY58" s="174"/>
      <c r="AZ58" s="174"/>
      <c r="BA58" s="174"/>
      <c r="BB58" s="92"/>
      <c r="BC58" s="91"/>
      <c r="BD58" s="93">
        <f t="shared" si="24"/>
        <v>0</v>
      </c>
      <c r="BE58" s="93">
        <f t="shared" si="25"/>
        <v>0</v>
      </c>
    </row>
    <row r="59" spans="1:57" ht="12" customHeight="1" x14ac:dyDescent="0.2">
      <c r="A59" s="135">
        <v>48</v>
      </c>
      <c r="B59" s="215">
        <v>4</v>
      </c>
      <c r="C59" s="69"/>
      <c r="D59" s="1421"/>
      <c r="E59" s="67" t="s">
        <v>50</v>
      </c>
      <c r="F59" s="218"/>
      <c r="G59" s="218"/>
      <c r="H59" s="219"/>
      <c r="I59" s="219"/>
      <c r="J59" s="220"/>
      <c r="K59" s="221"/>
      <c r="L59" s="221"/>
      <c r="M59" s="221"/>
      <c r="N59" s="221"/>
      <c r="O59" s="221"/>
      <c r="P59" s="222"/>
      <c r="Q59" s="222"/>
      <c r="R59" s="50"/>
      <c r="S59" s="255"/>
      <c r="T59" s="85">
        <v>48</v>
      </c>
      <c r="U59" s="1585"/>
      <c r="V59" s="83" t="s">
        <v>50</v>
      </c>
      <c r="W59" s="527"/>
      <c r="X59" s="527"/>
      <c r="Y59" s="93"/>
      <c r="Z59" s="93"/>
      <c r="AA59" s="93"/>
      <c r="AB59" s="91"/>
      <c r="AC59" s="93"/>
      <c r="AD59" s="94"/>
      <c r="AE59" s="95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191"/>
      <c r="AS59" s="191"/>
      <c r="AT59" s="174"/>
      <c r="AU59" s="174"/>
      <c r="AV59" s="174"/>
      <c r="AW59" s="174"/>
      <c r="AX59" s="174"/>
      <c r="AY59" s="174"/>
      <c r="AZ59" s="174"/>
      <c r="BA59" s="174"/>
      <c r="BB59" s="91"/>
      <c r="BC59" s="91"/>
      <c r="BD59" s="93">
        <f t="shared" si="24"/>
        <v>0</v>
      </c>
      <c r="BE59" s="93">
        <f t="shared" si="25"/>
        <v>0</v>
      </c>
    </row>
    <row r="60" spans="1:57" ht="12" customHeight="1" x14ac:dyDescent="0.2">
      <c r="A60" s="135">
        <v>49</v>
      </c>
      <c r="B60" s="215">
        <v>4</v>
      </c>
      <c r="C60" s="69"/>
      <c r="D60" s="1419" t="s">
        <v>80</v>
      </c>
      <c r="E60" s="67" t="s">
        <v>49</v>
      </c>
      <c r="F60" s="218"/>
      <c r="G60" s="218"/>
      <c r="H60" s="219"/>
      <c r="I60" s="219"/>
      <c r="J60" s="220"/>
      <c r="K60" s="221"/>
      <c r="L60" s="221"/>
      <c r="M60" s="221"/>
      <c r="N60" s="221"/>
      <c r="O60" s="221"/>
      <c r="P60" s="222"/>
      <c r="Q60" s="222"/>
      <c r="R60" s="50"/>
      <c r="S60" s="255"/>
      <c r="T60" s="85">
        <v>49</v>
      </c>
      <c r="U60" s="1583" t="s">
        <v>80</v>
      </c>
      <c r="V60" s="83" t="s">
        <v>49</v>
      </c>
      <c r="W60" s="527"/>
      <c r="X60" s="527"/>
      <c r="Y60" s="93"/>
      <c r="Z60" s="93"/>
      <c r="AA60" s="93"/>
      <c r="AB60" s="91"/>
      <c r="AC60" s="93"/>
      <c r="AD60" s="94"/>
      <c r="AE60" s="95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191"/>
      <c r="AS60" s="191"/>
      <c r="AT60" s="174"/>
      <c r="AU60" s="174"/>
      <c r="AV60" s="174"/>
      <c r="AW60" s="174"/>
      <c r="AX60" s="174"/>
      <c r="AY60" s="174"/>
      <c r="AZ60" s="174"/>
      <c r="BA60" s="174"/>
      <c r="BB60" s="91"/>
      <c r="BC60" s="91"/>
      <c r="BD60" s="93">
        <f t="shared" si="24"/>
        <v>0</v>
      </c>
      <c r="BE60" s="93">
        <f t="shared" si="25"/>
        <v>0</v>
      </c>
    </row>
    <row r="61" spans="1:57" ht="12" customHeight="1" x14ac:dyDescent="0.2">
      <c r="A61" s="135">
        <v>50</v>
      </c>
      <c r="B61" s="215">
        <v>4</v>
      </c>
      <c r="C61" s="69"/>
      <c r="D61" s="1419"/>
      <c r="E61" s="67" t="s">
        <v>50</v>
      </c>
      <c r="F61" s="218"/>
      <c r="G61" s="218"/>
      <c r="H61" s="219"/>
      <c r="I61" s="219"/>
      <c r="J61" s="220"/>
      <c r="K61" s="221"/>
      <c r="L61" s="221"/>
      <c r="M61" s="221"/>
      <c r="N61" s="221"/>
      <c r="O61" s="221"/>
      <c r="P61" s="222"/>
      <c r="Q61" s="222"/>
      <c r="R61" s="50"/>
      <c r="S61" s="255"/>
      <c r="T61" s="85">
        <v>50</v>
      </c>
      <c r="U61" s="1583"/>
      <c r="V61" s="83" t="s">
        <v>50</v>
      </c>
      <c r="W61" s="527"/>
      <c r="X61" s="527"/>
      <c r="Y61" s="93"/>
      <c r="Z61" s="93"/>
      <c r="AA61" s="93"/>
      <c r="AB61" s="91"/>
      <c r="AC61" s="93"/>
      <c r="AD61" s="94"/>
      <c r="AE61" s="95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191"/>
      <c r="AS61" s="191"/>
      <c r="AT61" s="174"/>
      <c r="AU61" s="174"/>
      <c r="AV61" s="174"/>
      <c r="AW61" s="174"/>
      <c r="AX61" s="174"/>
      <c r="AY61" s="174"/>
      <c r="AZ61" s="174"/>
      <c r="BA61" s="174"/>
      <c r="BB61" s="91"/>
      <c r="BC61" s="91"/>
      <c r="BD61" s="93">
        <f t="shared" si="24"/>
        <v>0</v>
      </c>
      <c r="BE61" s="93">
        <f t="shared" si="25"/>
        <v>0</v>
      </c>
    </row>
    <row r="62" spans="1:57" ht="12" customHeight="1" x14ac:dyDescent="0.2">
      <c r="A62" s="135">
        <v>51</v>
      </c>
      <c r="B62" s="215">
        <v>0.33</v>
      </c>
      <c r="C62" s="69"/>
      <c r="D62" s="1419" t="s">
        <v>81</v>
      </c>
      <c r="E62" s="67" t="s">
        <v>49</v>
      </c>
      <c r="F62" s="173"/>
      <c r="G62" s="173"/>
      <c r="H62" s="174"/>
      <c r="I62" s="174"/>
      <c r="J62" s="175"/>
      <c r="K62" s="183"/>
      <c r="L62" s="183"/>
      <c r="M62" s="183"/>
      <c r="N62" s="183"/>
      <c r="O62" s="183"/>
      <c r="P62" s="114"/>
      <c r="Q62" s="114"/>
      <c r="R62" s="50"/>
      <c r="S62" s="255"/>
      <c r="T62" s="85">
        <v>51</v>
      </c>
      <c r="U62" s="1583" t="s">
        <v>81</v>
      </c>
      <c r="V62" s="83" t="s">
        <v>49</v>
      </c>
      <c r="W62" s="527"/>
      <c r="X62" s="527"/>
      <c r="Y62" s="93"/>
      <c r="Z62" s="93"/>
      <c r="AA62" s="93"/>
      <c r="AB62" s="91"/>
      <c r="AC62" s="93"/>
      <c r="AD62" s="94"/>
      <c r="AE62" s="95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191"/>
      <c r="AS62" s="191"/>
      <c r="AT62" s="174"/>
      <c r="AU62" s="174"/>
      <c r="AV62" s="174"/>
      <c r="AW62" s="174"/>
      <c r="AX62" s="174"/>
      <c r="AY62" s="174"/>
      <c r="AZ62" s="174"/>
      <c r="BA62" s="174"/>
      <c r="BB62" s="92"/>
      <c r="BC62" s="91"/>
      <c r="BD62" s="93">
        <f t="shared" si="24"/>
        <v>0</v>
      </c>
      <c r="BE62" s="93">
        <f t="shared" si="25"/>
        <v>0</v>
      </c>
    </row>
    <row r="63" spans="1:57" ht="12" customHeight="1" x14ac:dyDescent="0.2">
      <c r="A63" s="135">
        <v>52</v>
      </c>
      <c r="B63" s="215">
        <v>0.33</v>
      </c>
      <c r="C63" s="69"/>
      <c r="D63" s="1419"/>
      <c r="E63" s="67" t="s">
        <v>50</v>
      </c>
      <c r="F63" s="173"/>
      <c r="G63" s="173"/>
      <c r="H63" s="174"/>
      <c r="I63" s="174"/>
      <c r="J63" s="176"/>
      <c r="K63" s="183"/>
      <c r="L63" s="183"/>
      <c r="M63" s="183"/>
      <c r="N63" s="183"/>
      <c r="O63" s="183"/>
      <c r="P63" s="114"/>
      <c r="Q63" s="114"/>
      <c r="R63" s="50"/>
      <c r="S63" s="255"/>
      <c r="T63" s="85">
        <v>52</v>
      </c>
      <c r="U63" s="1583"/>
      <c r="V63" s="83" t="s">
        <v>50</v>
      </c>
      <c r="W63" s="527"/>
      <c r="X63" s="527"/>
      <c r="Y63" s="93"/>
      <c r="Z63" s="93"/>
      <c r="AA63" s="93"/>
      <c r="AB63" s="91"/>
      <c r="AC63" s="93"/>
      <c r="AD63" s="94"/>
      <c r="AE63" s="95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191"/>
      <c r="AS63" s="191"/>
      <c r="AT63" s="174"/>
      <c r="AU63" s="174"/>
      <c r="AV63" s="174"/>
      <c r="AW63" s="174"/>
      <c r="AX63" s="174"/>
      <c r="AY63" s="174"/>
      <c r="AZ63" s="174"/>
      <c r="BA63" s="174"/>
      <c r="BB63" s="91"/>
      <c r="BC63" s="91"/>
      <c r="BD63" s="93">
        <f t="shared" si="24"/>
        <v>0</v>
      </c>
      <c r="BE63" s="93">
        <f t="shared" si="25"/>
        <v>0</v>
      </c>
    </row>
    <row r="64" spans="1:57" ht="18" customHeight="1" x14ac:dyDescent="0.2">
      <c r="A64" s="135">
        <v>53</v>
      </c>
      <c r="B64" s="215">
        <v>0.33</v>
      </c>
      <c r="C64" s="69"/>
      <c r="D64" s="1420" t="s">
        <v>145</v>
      </c>
      <c r="E64" s="67" t="s">
        <v>49</v>
      </c>
      <c r="F64" s="173"/>
      <c r="G64" s="173"/>
      <c r="H64" s="174"/>
      <c r="I64" s="174"/>
      <c r="J64" s="176"/>
      <c r="K64" s="183"/>
      <c r="L64" s="183"/>
      <c r="M64" s="183"/>
      <c r="N64" s="183"/>
      <c r="O64" s="183"/>
      <c r="P64" s="114"/>
      <c r="Q64" s="114"/>
      <c r="R64" s="50"/>
      <c r="S64" s="255"/>
      <c r="T64" s="85">
        <v>53</v>
      </c>
      <c r="U64" s="1584" t="s">
        <v>82</v>
      </c>
      <c r="V64" s="83" t="s">
        <v>49</v>
      </c>
      <c r="W64" s="527"/>
      <c r="X64" s="527"/>
      <c r="Y64" s="93"/>
      <c r="Z64" s="93"/>
      <c r="AA64" s="93"/>
      <c r="AB64" s="91"/>
      <c r="AC64" s="93"/>
      <c r="AD64" s="94"/>
      <c r="AE64" s="95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191"/>
      <c r="AS64" s="191"/>
      <c r="AT64" s="174"/>
      <c r="AU64" s="174"/>
      <c r="AV64" s="174"/>
      <c r="AW64" s="174"/>
      <c r="AX64" s="174"/>
      <c r="AY64" s="174"/>
      <c r="AZ64" s="174"/>
      <c r="BA64" s="174"/>
      <c r="BB64" s="91"/>
      <c r="BC64" s="91"/>
      <c r="BD64" s="93">
        <f t="shared" si="24"/>
        <v>0</v>
      </c>
      <c r="BE64" s="93">
        <f t="shared" si="25"/>
        <v>0</v>
      </c>
    </row>
    <row r="65" spans="1:57" ht="18" customHeight="1" x14ac:dyDescent="0.2">
      <c r="A65" s="135">
        <v>54</v>
      </c>
      <c r="B65" s="215">
        <v>0.33</v>
      </c>
      <c r="C65" s="69"/>
      <c r="D65" s="1420"/>
      <c r="E65" s="67" t="s">
        <v>50</v>
      </c>
      <c r="F65" s="173"/>
      <c r="G65" s="173"/>
      <c r="H65" s="174"/>
      <c r="I65" s="174"/>
      <c r="J65" s="176"/>
      <c r="K65" s="183"/>
      <c r="L65" s="183"/>
      <c r="M65" s="183"/>
      <c r="N65" s="183"/>
      <c r="O65" s="183"/>
      <c r="P65" s="114"/>
      <c r="Q65" s="114"/>
      <c r="R65" s="50"/>
      <c r="S65" s="255"/>
      <c r="T65" s="85">
        <v>54</v>
      </c>
      <c r="U65" s="1584"/>
      <c r="V65" s="83" t="s">
        <v>50</v>
      </c>
      <c r="W65" s="527"/>
      <c r="X65" s="527"/>
      <c r="Y65" s="93"/>
      <c r="Z65" s="93"/>
      <c r="AA65" s="93"/>
      <c r="AB65" s="91"/>
      <c r="AC65" s="93"/>
      <c r="AD65" s="94"/>
      <c r="AE65" s="95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191"/>
      <c r="AS65" s="191"/>
      <c r="AT65" s="174"/>
      <c r="AU65" s="174"/>
      <c r="AV65" s="174"/>
      <c r="AW65" s="174"/>
      <c r="AX65" s="174"/>
      <c r="AY65" s="174"/>
      <c r="AZ65" s="174"/>
      <c r="BA65" s="174"/>
      <c r="BB65" s="91"/>
      <c r="BC65" s="91"/>
      <c r="BD65" s="93">
        <f t="shared" si="24"/>
        <v>0</v>
      </c>
      <c r="BE65" s="93">
        <f t="shared" si="25"/>
        <v>0</v>
      </c>
    </row>
    <row r="66" spans="1:57" ht="12" customHeight="1" x14ac:dyDescent="0.2">
      <c r="A66" s="135">
        <v>55</v>
      </c>
      <c r="B66" s="215">
        <v>0.33</v>
      </c>
      <c r="C66" s="69"/>
      <c r="D66" s="1420" t="s">
        <v>83</v>
      </c>
      <c r="E66" s="67" t="s">
        <v>49</v>
      </c>
      <c r="F66" s="173"/>
      <c r="G66" s="173"/>
      <c r="H66" s="174"/>
      <c r="I66" s="174"/>
      <c r="J66" s="176"/>
      <c r="K66" s="183"/>
      <c r="L66" s="183"/>
      <c r="M66" s="183"/>
      <c r="N66" s="183"/>
      <c r="O66" s="183"/>
      <c r="P66" s="114"/>
      <c r="Q66" s="114"/>
      <c r="R66" s="50"/>
      <c r="S66" s="255"/>
      <c r="T66" s="85">
        <v>55</v>
      </c>
      <c r="U66" s="1584" t="s">
        <v>83</v>
      </c>
      <c r="V66" s="83" t="s">
        <v>49</v>
      </c>
      <c r="W66" s="527"/>
      <c r="X66" s="527"/>
      <c r="Y66" s="93"/>
      <c r="Z66" s="93"/>
      <c r="AA66" s="93"/>
      <c r="AB66" s="91"/>
      <c r="AC66" s="93"/>
      <c r="AD66" s="94"/>
      <c r="AE66" s="95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191"/>
      <c r="AS66" s="191"/>
      <c r="AT66" s="174"/>
      <c r="AU66" s="174"/>
      <c r="AV66" s="174"/>
      <c r="AW66" s="174"/>
      <c r="AX66" s="174"/>
      <c r="AY66" s="174"/>
      <c r="AZ66" s="174"/>
      <c r="BA66" s="174"/>
      <c r="BB66" s="91"/>
      <c r="BC66" s="91"/>
      <c r="BD66" s="93">
        <f t="shared" si="24"/>
        <v>0</v>
      </c>
      <c r="BE66" s="93">
        <f t="shared" si="25"/>
        <v>0</v>
      </c>
    </row>
    <row r="67" spans="1:57" ht="12" customHeight="1" x14ac:dyDescent="0.2">
      <c r="A67" s="135">
        <v>56</v>
      </c>
      <c r="B67" s="215">
        <v>0.33</v>
      </c>
      <c r="C67" s="69"/>
      <c r="D67" s="1420"/>
      <c r="E67" s="67" t="s">
        <v>50</v>
      </c>
      <c r="F67" s="173"/>
      <c r="G67" s="173"/>
      <c r="H67" s="174"/>
      <c r="I67" s="174"/>
      <c r="J67" s="176"/>
      <c r="K67" s="183"/>
      <c r="L67" s="183"/>
      <c r="M67" s="183"/>
      <c r="N67" s="183"/>
      <c r="O67" s="183"/>
      <c r="P67" s="114"/>
      <c r="Q67" s="114"/>
      <c r="R67" s="50"/>
      <c r="S67" s="255"/>
      <c r="T67" s="85">
        <v>56</v>
      </c>
      <c r="U67" s="1584"/>
      <c r="V67" s="83" t="s">
        <v>50</v>
      </c>
      <c r="W67" s="527"/>
      <c r="X67" s="527"/>
      <c r="Y67" s="93"/>
      <c r="Z67" s="93"/>
      <c r="AA67" s="93"/>
      <c r="AB67" s="91"/>
      <c r="AC67" s="93"/>
      <c r="AD67" s="94"/>
      <c r="AE67" s="95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191"/>
      <c r="AS67" s="191"/>
      <c r="AT67" s="174"/>
      <c r="AU67" s="174"/>
      <c r="AV67" s="174"/>
      <c r="AW67" s="174"/>
      <c r="AX67" s="174"/>
      <c r="AY67" s="174"/>
      <c r="AZ67" s="174"/>
      <c r="BA67" s="174"/>
      <c r="BB67" s="91"/>
      <c r="BC67" s="91"/>
      <c r="BD67" s="93">
        <f t="shared" si="24"/>
        <v>0</v>
      </c>
      <c r="BE67" s="93">
        <f t="shared" si="25"/>
        <v>0</v>
      </c>
    </row>
    <row r="68" spans="1:57" s="58" customFormat="1" ht="20.25" customHeight="1" x14ac:dyDescent="0.2">
      <c r="A68" s="135">
        <v>57</v>
      </c>
      <c r="B68" s="215"/>
      <c r="C68" s="73"/>
      <c r="D68" s="148" t="s">
        <v>84</v>
      </c>
      <c r="E68" s="74"/>
      <c r="F68" s="180"/>
      <c r="G68" s="180"/>
      <c r="H68" s="178"/>
      <c r="I68" s="178"/>
      <c r="J68" s="179"/>
      <c r="K68" s="178"/>
      <c r="L68" s="178"/>
      <c r="M68" s="178"/>
      <c r="N68" s="178"/>
      <c r="O68" s="179"/>
      <c r="P68" s="179"/>
      <c r="Q68" s="179"/>
      <c r="R68" s="61"/>
      <c r="S68" s="62"/>
      <c r="T68" s="85">
        <v>57</v>
      </c>
      <c r="U68" s="163" t="s">
        <v>84</v>
      </c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92"/>
      <c r="AS68" s="192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</row>
    <row r="69" spans="1:57" ht="18" customHeight="1" x14ac:dyDescent="0.2">
      <c r="A69" s="135">
        <v>58</v>
      </c>
      <c r="B69" s="215">
        <v>2</v>
      </c>
      <c r="C69" s="69"/>
      <c r="D69" s="1421" t="s">
        <v>85</v>
      </c>
      <c r="E69" s="67" t="s">
        <v>49</v>
      </c>
      <c r="F69" s="218"/>
      <c r="G69" s="218"/>
      <c r="H69" s="219"/>
      <c r="I69" s="219"/>
      <c r="J69" s="220"/>
      <c r="K69" s="221"/>
      <c r="L69" s="221"/>
      <c r="M69" s="221"/>
      <c r="N69" s="221"/>
      <c r="O69" s="221"/>
      <c r="P69" s="222"/>
      <c r="Q69" s="222"/>
      <c r="R69" s="50"/>
      <c r="S69" s="255"/>
      <c r="T69" s="85">
        <v>58</v>
      </c>
      <c r="U69" s="1585" t="s">
        <v>85</v>
      </c>
      <c r="V69" s="83" t="s">
        <v>49</v>
      </c>
      <c r="W69" s="527"/>
      <c r="X69" s="527"/>
      <c r="Y69" s="93"/>
      <c r="Z69" s="93"/>
      <c r="AA69" s="93"/>
      <c r="AB69" s="91"/>
      <c r="AC69" s="93"/>
      <c r="AD69" s="94"/>
      <c r="AE69" s="95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193"/>
      <c r="AS69" s="193"/>
      <c r="AT69" s="184"/>
      <c r="AU69" s="184"/>
      <c r="AV69" s="184"/>
      <c r="AW69" s="184"/>
      <c r="AX69" s="184"/>
      <c r="AY69" s="184"/>
      <c r="AZ69" s="184"/>
      <c r="BA69" s="184"/>
      <c r="BB69" s="91"/>
      <c r="BC69" s="91"/>
      <c r="BD69" s="93">
        <f t="shared" ref="BD69:BD74" si="27">AF69+AH69+AJ69+AL69+AN69+AP69+AR69+AT69+AV69+AX69+AZ69</f>
        <v>0</v>
      </c>
      <c r="BE69" s="93">
        <f t="shared" ref="BE69:BE74" si="28">AG69+AI69+AK69+AM69+AO69+AQ69+AS69+AU69+AW69+AY69+BA69+BC69</f>
        <v>0</v>
      </c>
    </row>
    <row r="70" spans="1:57" ht="18" customHeight="1" x14ac:dyDescent="0.2">
      <c r="A70" s="135">
        <v>59</v>
      </c>
      <c r="B70" s="215">
        <v>2</v>
      </c>
      <c r="C70" s="69"/>
      <c r="D70" s="1421"/>
      <c r="E70" s="67" t="s">
        <v>50</v>
      </c>
      <c r="F70" s="218"/>
      <c r="G70" s="218"/>
      <c r="H70" s="219"/>
      <c r="I70" s="219"/>
      <c r="J70" s="220"/>
      <c r="K70" s="221"/>
      <c r="L70" s="221"/>
      <c r="M70" s="221"/>
      <c r="N70" s="221"/>
      <c r="O70" s="221"/>
      <c r="P70" s="222"/>
      <c r="Q70" s="222"/>
      <c r="R70" s="50"/>
      <c r="S70" s="255"/>
      <c r="T70" s="85">
        <v>59</v>
      </c>
      <c r="U70" s="1585"/>
      <c r="V70" s="83" t="s">
        <v>50</v>
      </c>
      <c r="W70" s="527"/>
      <c r="X70" s="527"/>
      <c r="Y70" s="93"/>
      <c r="Z70" s="93"/>
      <c r="AA70" s="93"/>
      <c r="AB70" s="91"/>
      <c r="AC70" s="93"/>
      <c r="AD70" s="94"/>
      <c r="AE70" s="95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191"/>
      <c r="AS70" s="191"/>
      <c r="AT70" s="174"/>
      <c r="AU70" s="174"/>
      <c r="AV70" s="174"/>
      <c r="AW70" s="174"/>
      <c r="AX70" s="174"/>
      <c r="AY70" s="174"/>
      <c r="AZ70" s="174"/>
      <c r="BA70" s="174"/>
      <c r="BB70" s="91"/>
      <c r="BC70" s="91"/>
      <c r="BD70" s="93">
        <f t="shared" si="27"/>
        <v>0</v>
      </c>
      <c r="BE70" s="93">
        <f t="shared" si="28"/>
        <v>0</v>
      </c>
    </row>
    <row r="71" spans="1:57" ht="12" customHeight="1" x14ac:dyDescent="0.2">
      <c r="A71" s="135">
        <v>60</v>
      </c>
      <c r="B71" s="215">
        <v>4</v>
      </c>
      <c r="C71" s="69"/>
      <c r="D71" s="1421" t="s">
        <v>86</v>
      </c>
      <c r="E71" s="67" t="s">
        <v>49</v>
      </c>
      <c r="F71" s="218"/>
      <c r="G71" s="218"/>
      <c r="H71" s="219"/>
      <c r="I71" s="219"/>
      <c r="J71" s="220"/>
      <c r="K71" s="221"/>
      <c r="L71" s="221"/>
      <c r="M71" s="221"/>
      <c r="N71" s="221"/>
      <c r="O71" s="221"/>
      <c r="P71" s="222"/>
      <c r="Q71" s="222"/>
      <c r="R71" s="50"/>
      <c r="S71" s="255"/>
      <c r="T71" s="85">
        <v>60</v>
      </c>
      <c r="U71" s="1585" t="s">
        <v>86</v>
      </c>
      <c r="V71" s="83" t="s">
        <v>49</v>
      </c>
      <c r="W71" s="527"/>
      <c r="X71" s="527"/>
      <c r="Y71" s="93"/>
      <c r="Z71" s="93"/>
      <c r="AA71" s="93"/>
      <c r="AB71" s="91"/>
      <c r="AC71" s="93"/>
      <c r="AD71" s="94"/>
      <c r="AE71" s="9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191"/>
      <c r="AS71" s="191"/>
      <c r="AT71" s="174"/>
      <c r="AU71" s="174"/>
      <c r="AV71" s="174"/>
      <c r="AW71" s="174"/>
      <c r="AX71" s="174"/>
      <c r="AY71" s="174"/>
      <c r="AZ71" s="174"/>
      <c r="BA71" s="174"/>
      <c r="BB71" s="91"/>
      <c r="BC71" s="91"/>
      <c r="BD71" s="93">
        <f t="shared" si="27"/>
        <v>0</v>
      </c>
      <c r="BE71" s="93">
        <f t="shared" si="28"/>
        <v>0</v>
      </c>
    </row>
    <row r="72" spans="1:57" ht="12" customHeight="1" x14ac:dyDescent="0.2">
      <c r="A72" s="135">
        <v>61</v>
      </c>
      <c r="B72" s="215">
        <v>4</v>
      </c>
      <c r="C72" s="69"/>
      <c r="D72" s="1421"/>
      <c r="E72" s="67" t="s">
        <v>50</v>
      </c>
      <c r="F72" s="218"/>
      <c r="G72" s="218"/>
      <c r="H72" s="219"/>
      <c r="I72" s="219"/>
      <c r="J72" s="220"/>
      <c r="K72" s="221"/>
      <c r="L72" s="221"/>
      <c r="M72" s="221"/>
      <c r="N72" s="221"/>
      <c r="O72" s="221"/>
      <c r="P72" s="222"/>
      <c r="Q72" s="222"/>
      <c r="R72" s="50"/>
      <c r="S72" s="255"/>
      <c r="T72" s="85">
        <v>61</v>
      </c>
      <c r="U72" s="1585"/>
      <c r="V72" s="83" t="s">
        <v>50</v>
      </c>
      <c r="W72" s="527"/>
      <c r="X72" s="527"/>
      <c r="Y72" s="93"/>
      <c r="Z72" s="93"/>
      <c r="AA72" s="93"/>
      <c r="AB72" s="91"/>
      <c r="AC72" s="93"/>
      <c r="AD72" s="94"/>
      <c r="AE72" s="95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191"/>
      <c r="AS72" s="191"/>
      <c r="AT72" s="174"/>
      <c r="AU72" s="174"/>
      <c r="AV72" s="174"/>
      <c r="AW72" s="174"/>
      <c r="AX72" s="174"/>
      <c r="AY72" s="174"/>
      <c r="AZ72" s="174"/>
      <c r="BA72" s="174"/>
      <c r="BB72" s="91"/>
      <c r="BC72" s="91"/>
      <c r="BD72" s="93">
        <f t="shared" si="27"/>
        <v>0</v>
      </c>
      <c r="BE72" s="93">
        <f t="shared" si="28"/>
        <v>0</v>
      </c>
    </row>
    <row r="73" spans="1:57" ht="12" customHeight="1" x14ac:dyDescent="0.2">
      <c r="A73" s="135">
        <v>62</v>
      </c>
      <c r="B73" s="215">
        <v>1</v>
      </c>
      <c r="C73" s="69"/>
      <c r="D73" s="1421" t="s">
        <v>144</v>
      </c>
      <c r="E73" s="67" t="s">
        <v>49</v>
      </c>
      <c r="F73" s="173"/>
      <c r="G73" s="173"/>
      <c r="H73" s="174"/>
      <c r="I73" s="174"/>
      <c r="J73" s="181"/>
      <c r="K73" s="183"/>
      <c r="L73" s="183"/>
      <c r="M73" s="183"/>
      <c r="N73" s="183"/>
      <c r="O73" s="183"/>
      <c r="P73" s="114"/>
      <c r="Q73" s="114"/>
      <c r="R73" s="50"/>
      <c r="S73" s="255"/>
      <c r="T73" s="85">
        <v>62</v>
      </c>
      <c r="U73" s="1585" t="s">
        <v>87</v>
      </c>
      <c r="V73" s="83" t="s">
        <v>49</v>
      </c>
      <c r="W73" s="527"/>
      <c r="X73" s="527"/>
      <c r="Y73" s="93"/>
      <c r="Z73" s="93"/>
      <c r="AA73" s="93"/>
      <c r="AB73" s="91"/>
      <c r="AC73" s="93"/>
      <c r="AD73" s="94"/>
      <c r="AE73" s="95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191"/>
      <c r="AS73" s="191"/>
      <c r="AT73" s="174"/>
      <c r="AU73" s="174"/>
      <c r="AV73" s="174"/>
      <c r="AW73" s="174"/>
      <c r="AX73" s="174"/>
      <c r="AY73" s="174"/>
      <c r="AZ73" s="174"/>
      <c r="BA73" s="174"/>
      <c r="BB73" s="91"/>
      <c r="BC73" s="91"/>
      <c r="BD73" s="93">
        <f t="shared" si="27"/>
        <v>0</v>
      </c>
      <c r="BE73" s="93">
        <f t="shared" si="28"/>
        <v>0</v>
      </c>
    </row>
    <row r="74" spans="1:57" ht="12" customHeight="1" x14ac:dyDescent="0.2">
      <c r="A74" s="135">
        <v>63</v>
      </c>
      <c r="B74" s="215">
        <v>1</v>
      </c>
      <c r="C74" s="69"/>
      <c r="D74" s="1421"/>
      <c r="E74" s="67" t="s">
        <v>50</v>
      </c>
      <c r="F74" s="173"/>
      <c r="G74" s="173"/>
      <c r="H74" s="174"/>
      <c r="I74" s="174"/>
      <c r="J74" s="176"/>
      <c r="K74" s="183"/>
      <c r="L74" s="183"/>
      <c r="M74" s="183"/>
      <c r="N74" s="183"/>
      <c r="O74" s="183"/>
      <c r="P74" s="114"/>
      <c r="Q74" s="114"/>
      <c r="R74" s="50"/>
      <c r="S74" s="255"/>
      <c r="T74" s="85">
        <v>63</v>
      </c>
      <c r="U74" s="1585"/>
      <c r="V74" s="83" t="s">
        <v>50</v>
      </c>
      <c r="W74" s="527"/>
      <c r="X74" s="527"/>
      <c r="Y74" s="93"/>
      <c r="Z74" s="93"/>
      <c r="AA74" s="93"/>
      <c r="AB74" s="91"/>
      <c r="AC74" s="93"/>
      <c r="AD74" s="94"/>
      <c r="AE74" s="95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191"/>
      <c r="AS74" s="191"/>
      <c r="AT74" s="174"/>
      <c r="AU74" s="174"/>
      <c r="AV74" s="174"/>
      <c r="AW74" s="174"/>
      <c r="AX74" s="174"/>
      <c r="AY74" s="174"/>
      <c r="AZ74" s="174"/>
      <c r="BA74" s="174"/>
      <c r="BB74" s="91"/>
      <c r="BC74" s="91"/>
      <c r="BD74" s="93">
        <f t="shared" si="27"/>
        <v>0</v>
      </c>
      <c r="BE74" s="93">
        <f t="shared" si="28"/>
        <v>0</v>
      </c>
    </row>
    <row r="75" spans="1:57" s="58" customFormat="1" ht="9.75" customHeight="1" x14ac:dyDescent="0.2">
      <c r="A75" s="135">
        <v>64</v>
      </c>
      <c r="B75" s="64"/>
      <c r="C75" s="73"/>
      <c r="D75" s="149" t="s">
        <v>88</v>
      </c>
      <c r="E75" s="74"/>
      <c r="F75" s="180"/>
      <c r="G75" s="180"/>
      <c r="H75" s="178"/>
      <c r="I75" s="178"/>
      <c r="J75" s="179"/>
      <c r="K75" s="178"/>
      <c r="L75" s="178"/>
      <c r="M75" s="178"/>
      <c r="N75" s="178"/>
      <c r="O75" s="179"/>
      <c r="P75" s="179"/>
      <c r="Q75" s="179"/>
      <c r="R75" s="61"/>
      <c r="S75" s="62"/>
      <c r="T75" s="85">
        <v>64</v>
      </c>
      <c r="U75" s="164" t="s">
        <v>88</v>
      </c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92"/>
      <c r="AS75" s="192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</row>
    <row r="76" spans="1:57" s="58" customFormat="1" ht="11.25" customHeight="1" x14ac:dyDescent="0.2">
      <c r="A76" s="135">
        <v>65</v>
      </c>
      <c r="B76" s="216">
        <v>0.5</v>
      </c>
      <c r="C76" s="73"/>
      <c r="D76" s="1425" t="s">
        <v>89</v>
      </c>
      <c r="E76" s="67" t="s">
        <v>49</v>
      </c>
      <c r="F76" s="173">
        <v>5</v>
      </c>
      <c r="G76" s="173">
        <v>5</v>
      </c>
      <c r="H76" s="174">
        <f t="shared" ref="H76:H79" si="29">G76*100/F76</f>
        <v>100</v>
      </c>
      <c r="I76" s="174">
        <v>1</v>
      </c>
      <c r="J76" s="176">
        <f t="shared" ref="J76:J79" si="30">I76*G76</f>
        <v>5</v>
      </c>
      <c r="K76" s="183">
        <f t="shared" ref="K76:K87" si="31">J76*B76</f>
        <v>2.5</v>
      </c>
      <c r="L76" s="183">
        <f t="shared" ref="L76:L77" si="32">B76*7960</f>
        <v>3980</v>
      </c>
      <c r="M76" s="183">
        <f t="shared" ref="M76:M87" si="33">L76*J76</f>
        <v>19900</v>
      </c>
      <c r="N76" s="183"/>
      <c r="O76" s="183"/>
      <c r="P76" s="114">
        <f t="shared" ref="P76:P87" si="34">K76+N76</f>
        <v>2.5</v>
      </c>
      <c r="Q76" s="114">
        <f t="shared" ref="Q76:Q87" si="35">M76+P76</f>
        <v>19902.5</v>
      </c>
      <c r="R76" s="61"/>
      <c r="S76" s="62"/>
      <c r="T76" s="85">
        <v>65</v>
      </c>
      <c r="U76" s="1586" t="s">
        <v>89</v>
      </c>
      <c r="V76" s="83" t="s">
        <v>49</v>
      </c>
      <c r="W76" s="527">
        <f t="shared" ref="W76:X87" si="36">F76</f>
        <v>5</v>
      </c>
      <c r="X76" s="527">
        <f t="shared" si="36"/>
        <v>5</v>
      </c>
      <c r="Y76" s="93">
        <f t="shared" ref="Y76:Y87" si="37">X76*100/W76</f>
        <v>100</v>
      </c>
      <c r="Z76" s="93">
        <f t="shared" ref="Z76:AA87" si="38">I76</f>
        <v>1</v>
      </c>
      <c r="AA76" s="93">
        <f t="shared" si="38"/>
        <v>5</v>
      </c>
      <c r="AB76" s="91"/>
      <c r="AC76" s="93">
        <v>5</v>
      </c>
      <c r="AD76" s="94">
        <f t="shared" ref="AD76:AD87" si="39">AG76+AI76+AK76+AM76+AO76+AQ76+AS76+AU76+AW76+AY76+BA76+BC76</f>
        <v>0</v>
      </c>
      <c r="AE76" s="95">
        <f t="shared" ref="AE76:AE87" si="40">AD76*100/AC76</f>
        <v>0</v>
      </c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193"/>
      <c r="AS76" s="193"/>
      <c r="AT76" s="184"/>
      <c r="AU76" s="184"/>
      <c r="AV76" s="184">
        <v>5</v>
      </c>
      <c r="AW76" s="184"/>
      <c r="AX76" s="184"/>
      <c r="AY76" s="184"/>
      <c r="AZ76" s="184"/>
      <c r="BA76" s="184"/>
      <c r="BB76" s="91"/>
      <c r="BC76" s="91"/>
      <c r="BD76" s="93">
        <f t="shared" ref="BD76:BD99" si="41">AF76+AH76+AJ76+AL76+AN76+AP76+AR76+AT76+AV76+AX76+AZ76</f>
        <v>5</v>
      </c>
      <c r="BE76" s="93">
        <f t="shared" ref="BE76:BE99" si="42">AG76+AI76+AK76+AM76+AO76+AQ76+AS76+AU76+AW76+AY76+BA76+BC76</f>
        <v>0</v>
      </c>
    </row>
    <row r="77" spans="1:57" s="58" customFormat="1" ht="11.25" customHeight="1" x14ac:dyDescent="0.2">
      <c r="A77" s="135">
        <v>66</v>
      </c>
      <c r="B77" s="216">
        <v>0.5</v>
      </c>
      <c r="C77" s="73"/>
      <c r="D77" s="1425"/>
      <c r="E77" s="67" t="s">
        <v>50</v>
      </c>
      <c r="F77" s="173">
        <v>5</v>
      </c>
      <c r="G77" s="173">
        <v>5</v>
      </c>
      <c r="H77" s="174">
        <f t="shared" si="29"/>
        <v>100</v>
      </c>
      <c r="I77" s="174">
        <v>1</v>
      </c>
      <c r="J77" s="176">
        <f t="shared" si="30"/>
        <v>5</v>
      </c>
      <c r="K77" s="183">
        <f t="shared" si="31"/>
        <v>2.5</v>
      </c>
      <c r="L77" s="183">
        <f t="shared" si="32"/>
        <v>3980</v>
      </c>
      <c r="M77" s="183">
        <f t="shared" si="33"/>
        <v>19900</v>
      </c>
      <c r="N77" s="183"/>
      <c r="O77" s="183"/>
      <c r="P77" s="114">
        <f t="shared" si="34"/>
        <v>2.5</v>
      </c>
      <c r="Q77" s="114">
        <f t="shared" si="35"/>
        <v>19902.5</v>
      </c>
      <c r="R77" s="61"/>
      <c r="S77" s="62"/>
      <c r="T77" s="85">
        <v>66</v>
      </c>
      <c r="U77" s="1587"/>
      <c r="V77" s="83" t="s">
        <v>50</v>
      </c>
      <c r="W77" s="527">
        <f t="shared" si="36"/>
        <v>5</v>
      </c>
      <c r="X77" s="527">
        <f t="shared" si="36"/>
        <v>5</v>
      </c>
      <c r="Y77" s="93">
        <f t="shared" si="37"/>
        <v>100</v>
      </c>
      <c r="Z77" s="93">
        <f t="shared" si="38"/>
        <v>1</v>
      </c>
      <c r="AA77" s="93">
        <f t="shared" si="38"/>
        <v>5</v>
      </c>
      <c r="AB77" s="91"/>
      <c r="AC77" s="93">
        <v>5</v>
      </c>
      <c r="AD77" s="94">
        <f t="shared" si="39"/>
        <v>0</v>
      </c>
      <c r="AE77" s="95">
        <f t="shared" si="40"/>
        <v>0</v>
      </c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193"/>
      <c r="AS77" s="193"/>
      <c r="AT77" s="184"/>
      <c r="AU77" s="184"/>
      <c r="AV77" s="184">
        <v>5</v>
      </c>
      <c r="AW77" s="184"/>
      <c r="AX77" s="184"/>
      <c r="AY77" s="184"/>
      <c r="AZ77" s="184"/>
      <c r="BA77" s="184"/>
      <c r="BB77" s="91"/>
      <c r="BC77" s="91"/>
      <c r="BD77" s="93">
        <f t="shared" si="41"/>
        <v>5</v>
      </c>
      <c r="BE77" s="93">
        <f t="shared" si="42"/>
        <v>0</v>
      </c>
    </row>
    <row r="78" spans="1:57" ht="12" customHeight="1" x14ac:dyDescent="0.2">
      <c r="A78" s="135">
        <v>67</v>
      </c>
      <c r="B78" s="215">
        <v>1</v>
      </c>
      <c r="C78" s="69"/>
      <c r="D78" s="1419" t="s">
        <v>90</v>
      </c>
      <c r="E78" s="67" t="s">
        <v>49</v>
      </c>
      <c r="F78" s="173">
        <v>3</v>
      </c>
      <c r="G78" s="173">
        <v>3</v>
      </c>
      <c r="H78" s="174">
        <f t="shared" si="29"/>
        <v>100</v>
      </c>
      <c r="I78" s="174">
        <v>2</v>
      </c>
      <c r="J78" s="176">
        <f t="shared" si="30"/>
        <v>6</v>
      </c>
      <c r="K78" s="183">
        <f t="shared" si="31"/>
        <v>6</v>
      </c>
      <c r="L78" s="183">
        <f t="shared" si="2"/>
        <v>7960</v>
      </c>
      <c r="M78" s="183">
        <f t="shared" si="33"/>
        <v>47760</v>
      </c>
      <c r="N78" s="183"/>
      <c r="O78" s="183"/>
      <c r="P78" s="114">
        <f t="shared" si="34"/>
        <v>6</v>
      </c>
      <c r="Q78" s="114">
        <f t="shared" si="35"/>
        <v>47766</v>
      </c>
      <c r="R78" s="50"/>
      <c r="S78" s="255"/>
      <c r="T78" s="85">
        <v>67</v>
      </c>
      <c r="U78" s="1583" t="s">
        <v>90</v>
      </c>
      <c r="V78" s="83" t="s">
        <v>49</v>
      </c>
      <c r="W78" s="527">
        <f t="shared" si="36"/>
        <v>3</v>
      </c>
      <c r="X78" s="527">
        <f t="shared" si="36"/>
        <v>3</v>
      </c>
      <c r="Y78" s="93">
        <f t="shared" si="37"/>
        <v>100</v>
      </c>
      <c r="Z78" s="93">
        <f t="shared" si="38"/>
        <v>2</v>
      </c>
      <c r="AA78" s="93">
        <f t="shared" si="38"/>
        <v>6</v>
      </c>
      <c r="AB78" s="91"/>
      <c r="AC78" s="93">
        <f t="shared" ref="AC78:AC87" si="43">AF78+AH78+AJ78+AL78+AN78+AP78+AR78+AT78+AV78+AX78+AZ78+BB78</f>
        <v>6</v>
      </c>
      <c r="AD78" s="94">
        <f t="shared" si="39"/>
        <v>0</v>
      </c>
      <c r="AE78" s="95">
        <f t="shared" si="40"/>
        <v>0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193"/>
      <c r="AS78" s="193"/>
      <c r="AT78" s="174">
        <v>3</v>
      </c>
      <c r="AU78" s="184"/>
      <c r="AV78" s="174">
        <v>3</v>
      </c>
      <c r="AW78" s="184"/>
      <c r="AX78" s="184"/>
      <c r="AY78" s="184"/>
      <c r="AZ78" s="184"/>
      <c r="BA78" s="184"/>
      <c r="BB78" s="91"/>
      <c r="BC78" s="91"/>
      <c r="BD78" s="93">
        <f t="shared" si="41"/>
        <v>6</v>
      </c>
      <c r="BE78" s="93">
        <f t="shared" si="42"/>
        <v>0</v>
      </c>
    </row>
    <row r="79" spans="1:57" ht="13.5" customHeight="1" x14ac:dyDescent="0.2">
      <c r="A79" s="135">
        <v>68</v>
      </c>
      <c r="B79" s="215">
        <v>1</v>
      </c>
      <c r="C79" s="208">
        <v>70</v>
      </c>
      <c r="D79" s="1419"/>
      <c r="E79" s="67" t="s">
        <v>50</v>
      </c>
      <c r="F79" s="173">
        <v>10</v>
      </c>
      <c r="G79" s="173">
        <v>10</v>
      </c>
      <c r="H79" s="174">
        <f t="shared" si="29"/>
        <v>100</v>
      </c>
      <c r="I79" s="174">
        <v>2</v>
      </c>
      <c r="J79" s="176">
        <f t="shared" si="30"/>
        <v>20</v>
      </c>
      <c r="K79" s="183">
        <f t="shared" si="31"/>
        <v>20</v>
      </c>
      <c r="L79" s="183">
        <f t="shared" ref="L79:L107" si="44">B79*7960</f>
        <v>7960</v>
      </c>
      <c r="M79" s="183">
        <f t="shared" si="33"/>
        <v>159200</v>
      </c>
      <c r="N79" s="183">
        <f>C79+J79</f>
        <v>90</v>
      </c>
      <c r="O79" s="183">
        <f t="shared" ref="O79" si="45">N79*7960</f>
        <v>716400</v>
      </c>
      <c r="P79" s="114">
        <f t="shared" si="34"/>
        <v>110</v>
      </c>
      <c r="Q79" s="114">
        <f t="shared" si="35"/>
        <v>159310</v>
      </c>
      <c r="R79" s="50"/>
      <c r="S79" s="255"/>
      <c r="T79" s="85">
        <v>68</v>
      </c>
      <c r="U79" s="1583"/>
      <c r="V79" s="83" t="s">
        <v>50</v>
      </c>
      <c r="W79" s="527">
        <f t="shared" si="36"/>
        <v>10</v>
      </c>
      <c r="X79" s="527">
        <f t="shared" si="36"/>
        <v>10</v>
      </c>
      <c r="Y79" s="93">
        <f t="shared" si="37"/>
        <v>100</v>
      </c>
      <c r="Z79" s="93">
        <f t="shared" si="38"/>
        <v>2</v>
      </c>
      <c r="AA79" s="93">
        <f t="shared" si="38"/>
        <v>20</v>
      </c>
      <c r="AB79" s="91"/>
      <c r="AC79" s="93">
        <f t="shared" si="43"/>
        <v>20</v>
      </c>
      <c r="AD79" s="94">
        <f t="shared" si="39"/>
        <v>0</v>
      </c>
      <c r="AE79" s="95">
        <f t="shared" si="40"/>
        <v>0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191"/>
      <c r="AS79" s="191"/>
      <c r="AT79" s="174">
        <v>10</v>
      </c>
      <c r="AU79" s="174"/>
      <c r="AV79" s="174">
        <v>10</v>
      </c>
      <c r="AW79" s="174"/>
      <c r="AX79" s="174"/>
      <c r="AY79" s="174"/>
      <c r="AZ79" s="174"/>
      <c r="BA79" s="174"/>
      <c r="BB79" s="91"/>
      <c r="BC79" s="91"/>
      <c r="BD79" s="93">
        <f t="shared" si="41"/>
        <v>20</v>
      </c>
      <c r="BE79" s="93">
        <f t="shared" si="42"/>
        <v>0</v>
      </c>
    </row>
    <row r="80" spans="1:57" ht="26.25" customHeight="1" x14ac:dyDescent="0.2">
      <c r="A80" s="135">
        <v>69</v>
      </c>
      <c r="B80" s="215">
        <v>2</v>
      </c>
      <c r="C80" s="69"/>
      <c r="D80" s="1420" t="s">
        <v>91</v>
      </c>
      <c r="E80" s="67" t="s">
        <v>49</v>
      </c>
      <c r="F80" s="173"/>
      <c r="G80" s="173"/>
      <c r="H80" s="174"/>
      <c r="I80" s="174"/>
      <c r="J80" s="176"/>
      <c r="K80" s="183"/>
      <c r="L80" s="183"/>
      <c r="M80" s="183"/>
      <c r="N80" s="183"/>
      <c r="O80" s="183"/>
      <c r="P80" s="114"/>
      <c r="Q80" s="114"/>
      <c r="R80" s="50"/>
      <c r="S80" s="255"/>
      <c r="T80" s="85">
        <v>69</v>
      </c>
      <c r="U80" s="1583" t="s">
        <v>91</v>
      </c>
      <c r="V80" s="83" t="s">
        <v>49</v>
      </c>
      <c r="W80" s="527"/>
      <c r="X80" s="527"/>
      <c r="Y80" s="93"/>
      <c r="Z80" s="93"/>
      <c r="AA80" s="93"/>
      <c r="AB80" s="91"/>
      <c r="AC80" s="93"/>
      <c r="AD80" s="94"/>
      <c r="AE80" s="95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191"/>
      <c r="AS80" s="191"/>
      <c r="AT80" s="174"/>
      <c r="AU80" s="174"/>
      <c r="AV80" s="174"/>
      <c r="AW80" s="174"/>
      <c r="AX80" s="174"/>
      <c r="AY80" s="174"/>
      <c r="AZ80" s="174"/>
      <c r="BA80" s="174"/>
      <c r="BB80" s="91"/>
      <c r="BC80" s="91"/>
      <c r="BD80" s="93"/>
      <c r="BE80" s="93"/>
    </row>
    <row r="81" spans="1:57" ht="26.25" customHeight="1" x14ac:dyDescent="0.2">
      <c r="A81" s="135">
        <v>70</v>
      </c>
      <c r="B81" s="215">
        <v>2</v>
      </c>
      <c r="C81" s="69"/>
      <c r="D81" s="1420"/>
      <c r="E81" s="67" t="s">
        <v>50</v>
      </c>
      <c r="F81" s="173"/>
      <c r="G81" s="173"/>
      <c r="H81" s="174"/>
      <c r="I81" s="174"/>
      <c r="J81" s="176"/>
      <c r="K81" s="183"/>
      <c r="L81" s="183"/>
      <c r="M81" s="183"/>
      <c r="N81" s="183"/>
      <c r="O81" s="183"/>
      <c r="P81" s="114"/>
      <c r="Q81" s="114"/>
      <c r="R81" s="50"/>
      <c r="S81" s="255"/>
      <c r="T81" s="85">
        <v>70</v>
      </c>
      <c r="U81" s="1583"/>
      <c r="V81" s="83" t="s">
        <v>50</v>
      </c>
      <c r="W81" s="527"/>
      <c r="X81" s="527"/>
      <c r="Y81" s="93"/>
      <c r="Z81" s="93"/>
      <c r="AA81" s="93"/>
      <c r="AB81" s="91"/>
      <c r="AC81" s="93"/>
      <c r="AD81" s="94"/>
      <c r="AE81" s="95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191"/>
      <c r="AS81" s="191"/>
      <c r="AT81" s="174"/>
      <c r="AU81" s="174"/>
      <c r="AV81" s="174"/>
      <c r="AW81" s="174"/>
      <c r="AX81" s="174"/>
      <c r="AY81" s="174"/>
      <c r="AZ81" s="174"/>
      <c r="BA81" s="174"/>
      <c r="BB81" s="91"/>
      <c r="BC81" s="91"/>
      <c r="BD81" s="93"/>
      <c r="BE81" s="93"/>
    </row>
    <row r="82" spans="1:57" ht="12" customHeight="1" x14ac:dyDescent="0.2">
      <c r="A82" s="135">
        <v>71</v>
      </c>
      <c r="B82" s="215">
        <v>1</v>
      </c>
      <c r="C82" s="69"/>
      <c r="D82" s="1419" t="s">
        <v>92</v>
      </c>
      <c r="E82" s="67" t="s">
        <v>57</v>
      </c>
      <c r="F82" s="218"/>
      <c r="G82" s="218"/>
      <c r="H82" s="219"/>
      <c r="I82" s="219"/>
      <c r="J82" s="220"/>
      <c r="K82" s="221"/>
      <c r="L82" s="221"/>
      <c r="M82" s="221"/>
      <c r="N82" s="221"/>
      <c r="O82" s="221"/>
      <c r="P82" s="222"/>
      <c r="Q82" s="222"/>
      <c r="R82" s="50"/>
      <c r="S82" s="255"/>
      <c r="T82" s="85">
        <v>71</v>
      </c>
      <c r="U82" s="1584" t="s">
        <v>92</v>
      </c>
      <c r="V82" s="83" t="s">
        <v>57</v>
      </c>
      <c r="W82" s="527"/>
      <c r="X82" s="527"/>
      <c r="Y82" s="93"/>
      <c r="Z82" s="93"/>
      <c r="AA82" s="93"/>
      <c r="AB82" s="91"/>
      <c r="AC82" s="93"/>
      <c r="AD82" s="94"/>
      <c r="AE82" s="95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191"/>
      <c r="AS82" s="191"/>
      <c r="AT82" s="174"/>
      <c r="AU82" s="174"/>
      <c r="AV82" s="174"/>
      <c r="AW82" s="174"/>
      <c r="AX82" s="174"/>
      <c r="AY82" s="174"/>
      <c r="AZ82" s="174"/>
      <c r="BA82" s="174"/>
      <c r="BB82" s="91"/>
      <c r="BC82" s="91"/>
      <c r="BD82" s="93"/>
      <c r="BE82" s="93"/>
    </row>
    <row r="83" spans="1:57" ht="12" customHeight="1" x14ac:dyDescent="0.2">
      <c r="A83" s="135">
        <v>72</v>
      </c>
      <c r="B83" s="215">
        <v>1</v>
      </c>
      <c r="C83" s="69"/>
      <c r="D83" s="1419"/>
      <c r="E83" s="67" t="s">
        <v>50</v>
      </c>
      <c r="F83" s="173"/>
      <c r="G83" s="173"/>
      <c r="H83" s="174"/>
      <c r="I83" s="174"/>
      <c r="J83" s="176"/>
      <c r="K83" s="183"/>
      <c r="L83" s="183"/>
      <c r="M83" s="183"/>
      <c r="N83" s="183"/>
      <c r="O83" s="183"/>
      <c r="P83" s="114"/>
      <c r="Q83" s="114"/>
      <c r="R83" s="50"/>
      <c r="S83" s="255"/>
      <c r="T83" s="85">
        <v>72</v>
      </c>
      <c r="U83" s="1584"/>
      <c r="V83" s="83" t="s">
        <v>50</v>
      </c>
      <c r="W83" s="527"/>
      <c r="X83" s="527"/>
      <c r="Y83" s="93"/>
      <c r="Z83" s="93"/>
      <c r="AA83" s="93"/>
      <c r="AB83" s="91"/>
      <c r="AC83" s="93"/>
      <c r="AD83" s="94"/>
      <c r="AE83" s="95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191"/>
      <c r="AS83" s="191"/>
      <c r="AT83" s="174"/>
      <c r="AU83" s="174"/>
      <c r="AV83" s="174"/>
      <c r="AW83" s="174"/>
      <c r="AX83" s="174"/>
      <c r="AY83" s="174"/>
      <c r="AZ83" s="174"/>
      <c r="BA83" s="174"/>
      <c r="BB83" s="91"/>
      <c r="BC83" s="91"/>
      <c r="BD83" s="93">
        <f t="shared" si="41"/>
        <v>0</v>
      </c>
      <c r="BE83" s="93">
        <f t="shared" si="42"/>
        <v>0</v>
      </c>
    </row>
    <row r="84" spans="1:57" ht="12" customHeight="1" x14ac:dyDescent="0.2">
      <c r="A84" s="135">
        <v>73</v>
      </c>
      <c r="B84" s="215">
        <v>1</v>
      </c>
      <c r="C84" s="69"/>
      <c r="D84" s="1420" t="s">
        <v>93</v>
      </c>
      <c r="E84" s="67" t="s">
        <v>49</v>
      </c>
      <c r="F84" s="173">
        <v>2</v>
      </c>
      <c r="G84" s="173">
        <v>2</v>
      </c>
      <c r="H84" s="174">
        <f>G84*100/F84</f>
        <v>100</v>
      </c>
      <c r="I84" s="174">
        <v>2</v>
      </c>
      <c r="J84" s="176">
        <f>I84*G84</f>
        <v>4</v>
      </c>
      <c r="K84" s="183">
        <f t="shared" si="31"/>
        <v>4</v>
      </c>
      <c r="L84" s="183">
        <f t="shared" si="44"/>
        <v>7960</v>
      </c>
      <c r="M84" s="183">
        <f t="shared" si="33"/>
        <v>31840</v>
      </c>
      <c r="N84" s="183"/>
      <c r="O84" s="183"/>
      <c r="P84" s="114">
        <f t="shared" si="34"/>
        <v>4</v>
      </c>
      <c r="Q84" s="114">
        <f t="shared" si="35"/>
        <v>31844</v>
      </c>
      <c r="R84" s="50"/>
      <c r="S84" s="255"/>
      <c r="T84" s="85">
        <v>73</v>
      </c>
      <c r="U84" s="1584" t="s">
        <v>93</v>
      </c>
      <c r="V84" s="83" t="s">
        <v>49</v>
      </c>
      <c r="W84" s="527">
        <f t="shared" si="36"/>
        <v>2</v>
      </c>
      <c r="X84" s="527">
        <f t="shared" si="36"/>
        <v>2</v>
      </c>
      <c r="Y84" s="93">
        <f t="shared" si="37"/>
        <v>100</v>
      </c>
      <c r="Z84" s="93">
        <f t="shared" si="38"/>
        <v>2</v>
      </c>
      <c r="AA84" s="93">
        <f t="shared" si="38"/>
        <v>4</v>
      </c>
      <c r="AB84" s="91"/>
      <c r="AC84" s="93">
        <f t="shared" si="43"/>
        <v>4</v>
      </c>
      <c r="AD84" s="94">
        <f t="shared" si="39"/>
        <v>0</v>
      </c>
      <c r="AE84" s="95">
        <f t="shared" si="40"/>
        <v>0</v>
      </c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191"/>
      <c r="AS84" s="191"/>
      <c r="AT84" s="174">
        <v>2</v>
      </c>
      <c r="AU84" s="174"/>
      <c r="AV84" s="174">
        <v>2</v>
      </c>
      <c r="AW84" s="174"/>
      <c r="AX84" s="174"/>
      <c r="AY84" s="174"/>
      <c r="AZ84" s="174"/>
      <c r="BA84" s="174"/>
      <c r="BB84" s="91"/>
      <c r="BC84" s="91"/>
      <c r="BD84" s="93">
        <f t="shared" si="41"/>
        <v>4</v>
      </c>
      <c r="BE84" s="93">
        <f t="shared" si="42"/>
        <v>0</v>
      </c>
    </row>
    <row r="85" spans="1:57" ht="12" customHeight="1" x14ac:dyDescent="0.2">
      <c r="A85" s="135">
        <v>74</v>
      </c>
      <c r="B85" s="215">
        <v>1</v>
      </c>
      <c r="C85" s="66"/>
      <c r="D85" s="1420"/>
      <c r="E85" s="67" t="s">
        <v>50</v>
      </c>
      <c r="F85" s="173">
        <v>1</v>
      </c>
      <c r="G85" s="173">
        <v>1</v>
      </c>
      <c r="H85" s="174">
        <f>G85*100/F85</f>
        <v>100</v>
      </c>
      <c r="I85" s="174">
        <v>2</v>
      </c>
      <c r="J85" s="176">
        <f>I85*G85</f>
        <v>2</v>
      </c>
      <c r="K85" s="183">
        <f t="shared" si="31"/>
        <v>2</v>
      </c>
      <c r="L85" s="183">
        <f t="shared" si="44"/>
        <v>7960</v>
      </c>
      <c r="M85" s="183">
        <f t="shared" si="33"/>
        <v>15920</v>
      </c>
      <c r="N85" s="183"/>
      <c r="O85" s="183"/>
      <c r="P85" s="114">
        <f t="shared" si="34"/>
        <v>2</v>
      </c>
      <c r="Q85" s="114">
        <f t="shared" si="35"/>
        <v>15922</v>
      </c>
      <c r="R85" s="50"/>
      <c r="S85" s="255"/>
      <c r="T85" s="85">
        <v>74</v>
      </c>
      <c r="U85" s="1584"/>
      <c r="V85" s="83" t="s">
        <v>50</v>
      </c>
      <c r="W85" s="527">
        <f t="shared" si="36"/>
        <v>1</v>
      </c>
      <c r="X85" s="527">
        <f t="shared" si="36"/>
        <v>1</v>
      </c>
      <c r="Y85" s="93">
        <f t="shared" si="37"/>
        <v>100</v>
      </c>
      <c r="Z85" s="93">
        <f t="shared" si="38"/>
        <v>2</v>
      </c>
      <c r="AA85" s="93">
        <f t="shared" si="38"/>
        <v>2</v>
      </c>
      <c r="AB85" s="91"/>
      <c r="AC85" s="93">
        <f t="shared" si="43"/>
        <v>2</v>
      </c>
      <c r="AD85" s="94">
        <f t="shared" si="39"/>
        <v>0</v>
      </c>
      <c r="AE85" s="95">
        <f t="shared" si="40"/>
        <v>0</v>
      </c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191"/>
      <c r="AS85" s="191"/>
      <c r="AT85" s="174">
        <v>1</v>
      </c>
      <c r="AU85" s="174"/>
      <c r="AV85" s="174">
        <v>1</v>
      </c>
      <c r="AW85" s="174"/>
      <c r="AX85" s="174"/>
      <c r="AY85" s="174"/>
      <c r="AZ85" s="174"/>
      <c r="BA85" s="174"/>
      <c r="BB85" s="91"/>
      <c r="BC85" s="91"/>
      <c r="BD85" s="93">
        <f t="shared" si="41"/>
        <v>2</v>
      </c>
      <c r="BE85" s="93">
        <f t="shared" si="42"/>
        <v>0</v>
      </c>
    </row>
    <row r="86" spans="1:57" ht="13.5" customHeight="1" x14ac:dyDescent="0.2">
      <c r="A86" s="135">
        <v>75</v>
      </c>
      <c r="B86" s="215">
        <v>2</v>
      </c>
      <c r="C86" s="72"/>
      <c r="D86" s="1421" t="s">
        <v>94</v>
      </c>
      <c r="E86" s="67" t="s">
        <v>49</v>
      </c>
      <c r="F86" s="173">
        <v>1</v>
      </c>
      <c r="G86" s="173">
        <v>1</v>
      </c>
      <c r="H86" s="174">
        <f>G86*100/F86</f>
        <v>100</v>
      </c>
      <c r="I86" s="174">
        <v>2</v>
      </c>
      <c r="J86" s="176">
        <f>I86*G86</f>
        <v>2</v>
      </c>
      <c r="K86" s="183">
        <f t="shared" si="31"/>
        <v>4</v>
      </c>
      <c r="L86" s="183">
        <f t="shared" si="44"/>
        <v>15920</v>
      </c>
      <c r="M86" s="183">
        <f t="shared" si="33"/>
        <v>31840</v>
      </c>
      <c r="N86" s="183"/>
      <c r="O86" s="183"/>
      <c r="P86" s="114">
        <f t="shared" si="34"/>
        <v>4</v>
      </c>
      <c r="Q86" s="114">
        <f t="shared" si="35"/>
        <v>31844</v>
      </c>
      <c r="R86" s="50"/>
      <c r="S86" s="255"/>
      <c r="T86" s="85">
        <v>75</v>
      </c>
      <c r="U86" s="1585" t="s">
        <v>94</v>
      </c>
      <c r="V86" s="83" t="s">
        <v>49</v>
      </c>
      <c r="W86" s="527">
        <f t="shared" si="36"/>
        <v>1</v>
      </c>
      <c r="X86" s="527">
        <f t="shared" si="36"/>
        <v>1</v>
      </c>
      <c r="Y86" s="93">
        <f t="shared" si="37"/>
        <v>100</v>
      </c>
      <c r="Z86" s="93">
        <f t="shared" si="38"/>
        <v>2</v>
      </c>
      <c r="AA86" s="93">
        <f t="shared" si="38"/>
        <v>2</v>
      </c>
      <c r="AB86" s="91"/>
      <c r="AC86" s="93">
        <f t="shared" si="43"/>
        <v>2</v>
      </c>
      <c r="AD86" s="94">
        <f t="shared" si="39"/>
        <v>0</v>
      </c>
      <c r="AE86" s="95">
        <f t="shared" si="40"/>
        <v>0</v>
      </c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191"/>
      <c r="AS86" s="191"/>
      <c r="AT86" s="174">
        <v>1</v>
      </c>
      <c r="AU86" s="174"/>
      <c r="AV86" s="174">
        <v>1</v>
      </c>
      <c r="AW86" s="174"/>
      <c r="AX86" s="174"/>
      <c r="AY86" s="174"/>
      <c r="AZ86" s="174"/>
      <c r="BA86" s="174"/>
      <c r="BB86" s="91"/>
      <c r="BC86" s="91"/>
      <c r="BD86" s="93">
        <f t="shared" si="41"/>
        <v>2</v>
      </c>
      <c r="BE86" s="93">
        <f t="shared" si="42"/>
        <v>0</v>
      </c>
    </row>
    <row r="87" spans="1:57" ht="13.5" customHeight="1" x14ac:dyDescent="0.2">
      <c r="A87" s="135">
        <v>76</v>
      </c>
      <c r="B87" s="216">
        <v>2</v>
      </c>
      <c r="C87" s="72"/>
      <c r="D87" s="1421"/>
      <c r="E87" s="67" t="s">
        <v>50</v>
      </c>
      <c r="F87" s="173">
        <v>2</v>
      </c>
      <c r="G87" s="173">
        <v>2</v>
      </c>
      <c r="H87" s="174">
        <f>G87*100/F87</f>
        <v>100</v>
      </c>
      <c r="I87" s="174">
        <v>2</v>
      </c>
      <c r="J87" s="176">
        <f>I87*G87</f>
        <v>4</v>
      </c>
      <c r="K87" s="183">
        <f t="shared" si="31"/>
        <v>8</v>
      </c>
      <c r="L87" s="183">
        <f t="shared" si="44"/>
        <v>15920</v>
      </c>
      <c r="M87" s="183">
        <f t="shared" si="33"/>
        <v>63680</v>
      </c>
      <c r="N87" s="183"/>
      <c r="O87" s="183"/>
      <c r="P87" s="114">
        <f t="shared" si="34"/>
        <v>8</v>
      </c>
      <c r="Q87" s="114">
        <f t="shared" si="35"/>
        <v>63688</v>
      </c>
      <c r="R87" s="50"/>
      <c r="S87" s="255"/>
      <c r="T87" s="85">
        <v>76</v>
      </c>
      <c r="U87" s="1585"/>
      <c r="V87" s="83" t="s">
        <v>50</v>
      </c>
      <c r="W87" s="527">
        <f t="shared" si="36"/>
        <v>2</v>
      </c>
      <c r="X87" s="527">
        <f t="shared" si="36"/>
        <v>2</v>
      </c>
      <c r="Y87" s="93">
        <f t="shared" si="37"/>
        <v>100</v>
      </c>
      <c r="Z87" s="93">
        <f t="shared" si="38"/>
        <v>2</v>
      </c>
      <c r="AA87" s="93">
        <f t="shared" si="38"/>
        <v>4</v>
      </c>
      <c r="AB87" s="91"/>
      <c r="AC87" s="93">
        <f t="shared" si="43"/>
        <v>4</v>
      </c>
      <c r="AD87" s="94">
        <f t="shared" si="39"/>
        <v>0</v>
      </c>
      <c r="AE87" s="95">
        <f t="shared" si="40"/>
        <v>0</v>
      </c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191"/>
      <c r="AS87" s="191"/>
      <c r="AT87" s="174">
        <v>2</v>
      </c>
      <c r="AU87" s="174"/>
      <c r="AV87" s="174">
        <v>2</v>
      </c>
      <c r="AW87" s="174"/>
      <c r="AX87" s="174"/>
      <c r="AY87" s="174"/>
      <c r="AZ87" s="174"/>
      <c r="BA87" s="174"/>
      <c r="BB87" s="91"/>
      <c r="BC87" s="91"/>
      <c r="BD87" s="93">
        <f t="shared" si="41"/>
        <v>4</v>
      </c>
      <c r="BE87" s="93">
        <f t="shared" si="42"/>
        <v>0</v>
      </c>
    </row>
    <row r="88" spans="1:57" ht="11.25" customHeight="1" x14ac:dyDescent="0.2">
      <c r="A88" s="135">
        <v>77</v>
      </c>
      <c r="B88" s="216">
        <v>0.5</v>
      </c>
      <c r="C88" s="69"/>
      <c r="D88" s="1420" t="s">
        <v>95</v>
      </c>
      <c r="E88" s="67" t="s">
        <v>49</v>
      </c>
      <c r="F88" s="173"/>
      <c r="G88" s="173"/>
      <c r="H88" s="174"/>
      <c r="I88" s="174"/>
      <c r="J88" s="176"/>
      <c r="K88" s="183"/>
      <c r="L88" s="183"/>
      <c r="M88" s="183"/>
      <c r="N88" s="183"/>
      <c r="O88" s="183"/>
      <c r="P88" s="114"/>
      <c r="Q88" s="114"/>
      <c r="R88" s="50"/>
      <c r="S88" s="255"/>
      <c r="T88" s="85">
        <v>77</v>
      </c>
      <c r="U88" s="1583" t="s">
        <v>95</v>
      </c>
      <c r="V88" s="83" t="s">
        <v>49</v>
      </c>
      <c r="W88" s="527"/>
      <c r="X88" s="527"/>
      <c r="Y88" s="93"/>
      <c r="Z88" s="93"/>
      <c r="AA88" s="93"/>
      <c r="AB88" s="91"/>
      <c r="AC88" s="93"/>
      <c r="AD88" s="94"/>
      <c r="AE88" s="95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191"/>
      <c r="AS88" s="191"/>
      <c r="AT88" s="174"/>
      <c r="AU88" s="174"/>
      <c r="AV88" s="174"/>
      <c r="AW88" s="174"/>
      <c r="AX88" s="174"/>
      <c r="AY88" s="174"/>
      <c r="AZ88" s="174"/>
      <c r="BA88" s="174"/>
      <c r="BB88" s="91"/>
      <c r="BC88" s="91"/>
      <c r="BD88" s="93"/>
      <c r="BE88" s="93"/>
    </row>
    <row r="89" spans="1:57" ht="11.25" customHeight="1" x14ac:dyDescent="0.2">
      <c r="A89" s="135">
        <v>78</v>
      </c>
      <c r="B89" s="216">
        <v>0.5</v>
      </c>
      <c r="C89" s="69"/>
      <c r="D89" s="1420"/>
      <c r="E89" s="67" t="s">
        <v>50</v>
      </c>
      <c r="F89" s="173"/>
      <c r="G89" s="173"/>
      <c r="H89" s="174"/>
      <c r="I89" s="174"/>
      <c r="J89" s="176"/>
      <c r="K89" s="183"/>
      <c r="L89" s="183"/>
      <c r="M89" s="183"/>
      <c r="N89" s="183"/>
      <c r="O89" s="183"/>
      <c r="P89" s="114"/>
      <c r="Q89" s="114"/>
      <c r="R89" s="50"/>
      <c r="S89" s="255"/>
      <c r="T89" s="85">
        <v>78</v>
      </c>
      <c r="U89" s="1583"/>
      <c r="V89" s="83" t="s">
        <v>50</v>
      </c>
      <c r="W89" s="527"/>
      <c r="X89" s="527"/>
      <c r="Y89" s="93"/>
      <c r="Z89" s="93"/>
      <c r="AA89" s="93"/>
      <c r="AB89" s="91"/>
      <c r="AC89" s="93"/>
      <c r="AD89" s="94"/>
      <c r="AE89" s="95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191"/>
      <c r="AS89" s="191"/>
      <c r="AT89" s="174"/>
      <c r="AU89" s="174"/>
      <c r="AV89" s="174"/>
      <c r="AW89" s="174"/>
      <c r="AX89" s="174"/>
      <c r="AY89" s="174"/>
      <c r="AZ89" s="174"/>
      <c r="BA89" s="174"/>
      <c r="BB89" s="91"/>
      <c r="BC89" s="91"/>
      <c r="BD89" s="93"/>
      <c r="BE89" s="93"/>
    </row>
    <row r="90" spans="1:57" ht="11.25" customHeight="1" x14ac:dyDescent="0.2">
      <c r="A90" s="135">
        <v>79</v>
      </c>
      <c r="B90" s="215">
        <v>1</v>
      </c>
      <c r="C90" s="69"/>
      <c r="D90" s="1421" t="s">
        <v>96</v>
      </c>
      <c r="E90" s="67" t="s">
        <v>49</v>
      </c>
      <c r="F90" s="173"/>
      <c r="G90" s="173"/>
      <c r="H90" s="174"/>
      <c r="I90" s="174"/>
      <c r="J90" s="176"/>
      <c r="K90" s="183"/>
      <c r="L90" s="183"/>
      <c r="M90" s="183"/>
      <c r="N90" s="183"/>
      <c r="O90" s="183"/>
      <c r="P90" s="114"/>
      <c r="Q90" s="114"/>
      <c r="R90" s="50"/>
      <c r="S90" s="255"/>
      <c r="T90" s="85">
        <v>79</v>
      </c>
      <c r="U90" s="1585" t="s">
        <v>96</v>
      </c>
      <c r="V90" s="83" t="s">
        <v>49</v>
      </c>
      <c r="W90" s="527"/>
      <c r="X90" s="527"/>
      <c r="Y90" s="93"/>
      <c r="Z90" s="93"/>
      <c r="AA90" s="93"/>
      <c r="AB90" s="91"/>
      <c r="AC90" s="93"/>
      <c r="AD90" s="94"/>
      <c r="AE90" s="95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191"/>
      <c r="AS90" s="191"/>
      <c r="AT90" s="174"/>
      <c r="AU90" s="174"/>
      <c r="AV90" s="174"/>
      <c r="AW90" s="174"/>
      <c r="AX90" s="174"/>
      <c r="AY90" s="174"/>
      <c r="AZ90" s="174"/>
      <c r="BA90" s="174"/>
      <c r="BB90" s="91"/>
      <c r="BC90" s="91"/>
      <c r="BD90" s="93"/>
      <c r="BE90" s="93"/>
    </row>
    <row r="91" spans="1:57" ht="11.25" customHeight="1" x14ac:dyDescent="0.2">
      <c r="A91" s="135">
        <v>80</v>
      </c>
      <c r="B91" s="215">
        <v>1</v>
      </c>
      <c r="C91" s="69"/>
      <c r="D91" s="1421"/>
      <c r="E91" s="67" t="s">
        <v>50</v>
      </c>
      <c r="F91" s="173"/>
      <c r="G91" s="173"/>
      <c r="H91" s="174"/>
      <c r="I91" s="174"/>
      <c r="J91" s="176"/>
      <c r="K91" s="183"/>
      <c r="L91" s="183"/>
      <c r="M91" s="183"/>
      <c r="N91" s="183"/>
      <c r="O91" s="183"/>
      <c r="P91" s="114"/>
      <c r="Q91" s="114"/>
      <c r="R91" s="50"/>
      <c r="S91" s="255"/>
      <c r="T91" s="85">
        <v>80</v>
      </c>
      <c r="U91" s="1585"/>
      <c r="V91" s="83" t="s">
        <v>50</v>
      </c>
      <c r="W91" s="527"/>
      <c r="X91" s="527"/>
      <c r="Y91" s="93"/>
      <c r="Z91" s="93"/>
      <c r="AA91" s="93"/>
      <c r="AB91" s="91"/>
      <c r="AC91" s="93"/>
      <c r="AD91" s="94"/>
      <c r="AE91" s="95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191"/>
      <c r="AS91" s="191"/>
      <c r="AT91" s="174"/>
      <c r="AU91" s="174"/>
      <c r="AV91" s="174"/>
      <c r="AW91" s="174"/>
      <c r="AX91" s="174"/>
      <c r="AY91" s="174"/>
      <c r="AZ91" s="174"/>
      <c r="BA91" s="174"/>
      <c r="BB91" s="91"/>
      <c r="BC91" s="79"/>
      <c r="BD91" s="93"/>
      <c r="BE91" s="93"/>
    </row>
    <row r="92" spans="1:57" ht="33.75" customHeight="1" x14ac:dyDescent="0.2">
      <c r="A92" s="135">
        <v>81</v>
      </c>
      <c r="B92" s="215">
        <v>2</v>
      </c>
      <c r="C92" s="69"/>
      <c r="D92" s="249" t="s">
        <v>97</v>
      </c>
      <c r="E92" s="67" t="s">
        <v>50</v>
      </c>
      <c r="F92" s="218"/>
      <c r="G92" s="218"/>
      <c r="H92" s="219"/>
      <c r="I92" s="219"/>
      <c r="J92" s="220"/>
      <c r="K92" s="221"/>
      <c r="L92" s="221"/>
      <c r="M92" s="221"/>
      <c r="N92" s="221"/>
      <c r="O92" s="221"/>
      <c r="P92" s="222"/>
      <c r="Q92" s="222"/>
      <c r="R92" s="50"/>
      <c r="S92" s="255"/>
      <c r="T92" s="85">
        <v>81</v>
      </c>
      <c r="U92" s="248" t="s">
        <v>97</v>
      </c>
      <c r="V92" s="83" t="s">
        <v>50</v>
      </c>
      <c r="W92" s="527"/>
      <c r="X92" s="527"/>
      <c r="Y92" s="93"/>
      <c r="Z92" s="93"/>
      <c r="AA92" s="93"/>
      <c r="AB92" s="91"/>
      <c r="AC92" s="93"/>
      <c r="AD92" s="94"/>
      <c r="AE92" s="95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191"/>
      <c r="AS92" s="191"/>
      <c r="AT92" s="174"/>
      <c r="AU92" s="174"/>
      <c r="AV92" s="174"/>
      <c r="AW92" s="174"/>
      <c r="AX92" s="174"/>
      <c r="AY92" s="174"/>
      <c r="AZ92" s="174"/>
      <c r="BA92" s="174"/>
      <c r="BB92" s="91"/>
      <c r="BC92" s="79"/>
      <c r="BD92" s="93"/>
      <c r="BE92" s="93"/>
    </row>
    <row r="93" spans="1:57" ht="12.75" customHeight="1" x14ac:dyDescent="0.2">
      <c r="A93" s="135">
        <v>82</v>
      </c>
      <c r="B93" s="215">
        <v>2</v>
      </c>
      <c r="C93" s="69"/>
      <c r="D93" s="249" t="s">
        <v>98</v>
      </c>
      <c r="E93" s="67" t="s">
        <v>49</v>
      </c>
      <c r="F93" s="218"/>
      <c r="G93" s="218"/>
      <c r="H93" s="219"/>
      <c r="I93" s="219"/>
      <c r="J93" s="220"/>
      <c r="K93" s="221"/>
      <c r="L93" s="221"/>
      <c r="M93" s="221"/>
      <c r="N93" s="221"/>
      <c r="O93" s="221"/>
      <c r="P93" s="222"/>
      <c r="Q93" s="222"/>
      <c r="R93" s="50"/>
      <c r="S93" s="255"/>
      <c r="T93" s="85">
        <v>82</v>
      </c>
      <c r="U93" s="250" t="s">
        <v>98</v>
      </c>
      <c r="V93" s="83" t="s">
        <v>49</v>
      </c>
      <c r="W93" s="527"/>
      <c r="X93" s="527"/>
      <c r="Y93" s="93"/>
      <c r="Z93" s="93"/>
      <c r="AA93" s="93"/>
      <c r="AB93" s="91"/>
      <c r="AC93" s="93"/>
      <c r="AD93" s="94"/>
      <c r="AE93" s="95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191"/>
      <c r="AS93" s="191"/>
      <c r="AT93" s="174"/>
      <c r="AU93" s="174"/>
      <c r="AV93" s="174"/>
      <c r="AW93" s="174"/>
      <c r="AX93" s="174"/>
      <c r="AY93" s="174"/>
      <c r="AZ93" s="174"/>
      <c r="BA93" s="174"/>
      <c r="BB93" s="91"/>
      <c r="BC93" s="79"/>
      <c r="BD93" s="93"/>
      <c r="BE93" s="93"/>
    </row>
    <row r="94" spans="1:57" ht="12.75" customHeight="1" x14ac:dyDescent="0.2">
      <c r="A94" s="135">
        <v>83</v>
      </c>
      <c r="B94" s="215">
        <v>2</v>
      </c>
      <c r="C94" s="69"/>
      <c r="D94" s="1419" t="s">
        <v>99</v>
      </c>
      <c r="E94" s="67" t="s">
        <v>49</v>
      </c>
      <c r="F94" s="173"/>
      <c r="G94" s="173"/>
      <c r="H94" s="174"/>
      <c r="I94" s="174"/>
      <c r="J94" s="176"/>
      <c r="K94" s="183"/>
      <c r="L94" s="183"/>
      <c r="M94" s="183"/>
      <c r="N94" s="183"/>
      <c r="O94" s="183"/>
      <c r="P94" s="114"/>
      <c r="Q94" s="114"/>
      <c r="R94" s="50"/>
      <c r="S94" s="255"/>
      <c r="T94" s="85">
        <v>83</v>
      </c>
      <c r="U94" s="1583" t="s">
        <v>99</v>
      </c>
      <c r="V94" s="83" t="s">
        <v>49</v>
      </c>
      <c r="W94" s="527"/>
      <c r="X94" s="527"/>
      <c r="Y94" s="93"/>
      <c r="Z94" s="93"/>
      <c r="AA94" s="93"/>
      <c r="AB94" s="91"/>
      <c r="AC94" s="93"/>
      <c r="AD94" s="94"/>
      <c r="AE94" s="95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191"/>
      <c r="AS94" s="191"/>
      <c r="AT94" s="174"/>
      <c r="AU94" s="174"/>
      <c r="AV94" s="174"/>
      <c r="AW94" s="174"/>
      <c r="AX94" s="174"/>
      <c r="AY94" s="174"/>
      <c r="AZ94" s="174"/>
      <c r="BA94" s="174"/>
      <c r="BB94" s="91"/>
      <c r="BC94" s="79"/>
      <c r="BD94" s="93"/>
      <c r="BE94" s="93"/>
    </row>
    <row r="95" spans="1:57" ht="12.75" customHeight="1" x14ac:dyDescent="0.2">
      <c r="A95" s="135">
        <v>84</v>
      </c>
      <c r="B95" s="215">
        <v>2</v>
      </c>
      <c r="C95" s="69"/>
      <c r="D95" s="1419"/>
      <c r="E95" s="67" t="s">
        <v>50</v>
      </c>
      <c r="F95" s="173"/>
      <c r="G95" s="173"/>
      <c r="H95" s="174"/>
      <c r="I95" s="174"/>
      <c r="J95" s="176"/>
      <c r="K95" s="183"/>
      <c r="L95" s="183"/>
      <c r="M95" s="183"/>
      <c r="N95" s="183"/>
      <c r="O95" s="183"/>
      <c r="P95" s="114"/>
      <c r="Q95" s="114"/>
      <c r="R95" s="50"/>
      <c r="S95" s="255"/>
      <c r="T95" s="85">
        <v>84</v>
      </c>
      <c r="U95" s="1583"/>
      <c r="V95" s="83" t="s">
        <v>50</v>
      </c>
      <c r="W95" s="527"/>
      <c r="X95" s="527"/>
      <c r="Y95" s="93"/>
      <c r="Z95" s="93"/>
      <c r="AA95" s="93"/>
      <c r="AB95" s="91"/>
      <c r="AC95" s="93"/>
      <c r="AD95" s="94"/>
      <c r="AE95" s="95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191"/>
      <c r="AS95" s="191"/>
      <c r="AT95" s="174"/>
      <c r="AU95" s="174"/>
      <c r="AV95" s="174"/>
      <c r="AW95" s="174"/>
      <c r="AX95" s="174"/>
      <c r="AY95" s="174"/>
      <c r="AZ95" s="174"/>
      <c r="BA95" s="174"/>
      <c r="BB95" s="91"/>
      <c r="BC95" s="79"/>
      <c r="BD95" s="93"/>
      <c r="BE95" s="93"/>
    </row>
    <row r="96" spans="1:57" ht="12.75" customHeight="1" x14ac:dyDescent="0.2">
      <c r="A96" s="135">
        <v>85</v>
      </c>
      <c r="B96" s="215">
        <v>0.25</v>
      </c>
      <c r="C96" s="72"/>
      <c r="D96" s="1419" t="s">
        <v>100</v>
      </c>
      <c r="E96" s="67" t="s">
        <v>49</v>
      </c>
      <c r="F96" s="173"/>
      <c r="G96" s="173"/>
      <c r="H96" s="174"/>
      <c r="I96" s="174"/>
      <c r="J96" s="176"/>
      <c r="K96" s="183"/>
      <c r="L96" s="183"/>
      <c r="M96" s="183"/>
      <c r="N96" s="183"/>
      <c r="O96" s="183"/>
      <c r="P96" s="114"/>
      <c r="Q96" s="114"/>
      <c r="R96" s="50"/>
      <c r="S96" s="255"/>
      <c r="T96" s="85">
        <v>85</v>
      </c>
      <c r="U96" s="1584" t="s">
        <v>100</v>
      </c>
      <c r="V96" s="83" t="s">
        <v>49</v>
      </c>
      <c r="W96" s="527"/>
      <c r="X96" s="527"/>
      <c r="Y96" s="93"/>
      <c r="Z96" s="93"/>
      <c r="AA96" s="93"/>
      <c r="AB96" s="91"/>
      <c r="AC96" s="93"/>
      <c r="AD96" s="94"/>
      <c r="AE96" s="95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191"/>
      <c r="AS96" s="191"/>
      <c r="AT96" s="174"/>
      <c r="AU96" s="174"/>
      <c r="AV96" s="174"/>
      <c r="AW96" s="174"/>
      <c r="AX96" s="174"/>
      <c r="AY96" s="174"/>
      <c r="AZ96" s="174"/>
      <c r="BA96" s="174"/>
      <c r="BB96" s="91"/>
      <c r="BC96" s="79"/>
      <c r="BD96" s="93"/>
      <c r="BE96" s="93"/>
    </row>
    <row r="97" spans="1:57" ht="12.75" customHeight="1" x14ac:dyDescent="0.2">
      <c r="A97" s="135">
        <v>86</v>
      </c>
      <c r="B97" s="215">
        <v>0.25</v>
      </c>
      <c r="C97" s="72"/>
      <c r="D97" s="1419"/>
      <c r="E97" s="67" t="s">
        <v>50</v>
      </c>
      <c r="F97" s="173"/>
      <c r="G97" s="173"/>
      <c r="H97" s="174"/>
      <c r="I97" s="174"/>
      <c r="J97" s="176"/>
      <c r="K97" s="183"/>
      <c r="L97" s="183"/>
      <c r="M97" s="183"/>
      <c r="N97" s="183"/>
      <c r="O97" s="183"/>
      <c r="P97" s="114"/>
      <c r="Q97" s="114"/>
      <c r="R97" s="50"/>
      <c r="S97" s="255"/>
      <c r="T97" s="85">
        <v>86</v>
      </c>
      <c r="U97" s="1584"/>
      <c r="V97" s="83" t="s">
        <v>50</v>
      </c>
      <c r="W97" s="527"/>
      <c r="X97" s="527"/>
      <c r="Y97" s="93"/>
      <c r="Z97" s="93"/>
      <c r="AA97" s="93"/>
      <c r="AB97" s="91"/>
      <c r="AC97" s="93"/>
      <c r="AD97" s="94"/>
      <c r="AE97" s="9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191"/>
      <c r="AS97" s="191"/>
      <c r="AT97" s="174"/>
      <c r="AU97" s="174"/>
      <c r="AV97" s="174"/>
      <c r="AW97" s="174"/>
      <c r="AX97" s="174"/>
      <c r="AY97" s="174"/>
      <c r="AZ97" s="174"/>
      <c r="BA97" s="174"/>
      <c r="BB97" s="91"/>
      <c r="BC97" s="79"/>
      <c r="BD97" s="93"/>
      <c r="BE97" s="93"/>
    </row>
    <row r="98" spans="1:57" s="58" customFormat="1" ht="12.75" customHeight="1" x14ac:dyDescent="0.2">
      <c r="A98" s="135">
        <v>87</v>
      </c>
      <c r="B98" s="215"/>
      <c r="C98" s="73"/>
      <c r="D98" s="149" t="s">
        <v>101</v>
      </c>
      <c r="E98" s="74"/>
      <c r="F98" s="180"/>
      <c r="G98" s="180"/>
      <c r="H98" s="178"/>
      <c r="I98" s="178"/>
      <c r="J98" s="179"/>
      <c r="K98" s="178"/>
      <c r="L98" s="178"/>
      <c r="M98" s="178"/>
      <c r="N98" s="178"/>
      <c r="O98" s="179"/>
      <c r="P98" s="179"/>
      <c r="Q98" s="179"/>
      <c r="R98" s="61"/>
      <c r="S98" s="62"/>
      <c r="T98" s="85">
        <v>87</v>
      </c>
      <c r="U98" s="164" t="s">
        <v>101</v>
      </c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92"/>
      <c r="AS98" s="192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</row>
    <row r="99" spans="1:57" ht="35.25" customHeight="1" x14ac:dyDescent="0.2">
      <c r="A99" s="135">
        <v>88</v>
      </c>
      <c r="B99" s="217">
        <v>40</v>
      </c>
      <c r="C99" s="72"/>
      <c r="D99" s="249" t="s">
        <v>102</v>
      </c>
      <c r="E99" s="67" t="s">
        <v>49</v>
      </c>
      <c r="F99" s="173">
        <v>1</v>
      </c>
      <c r="G99" s="173">
        <v>1</v>
      </c>
      <c r="H99" s="174">
        <f>G99*100/F99</f>
        <v>100</v>
      </c>
      <c r="I99" s="174">
        <v>1</v>
      </c>
      <c r="J99" s="176">
        <f>I99*G99</f>
        <v>1</v>
      </c>
      <c r="K99" s="183">
        <f>J99*B99</f>
        <v>40</v>
      </c>
      <c r="L99" s="183">
        <f t="shared" ref="L99:L101" si="46">B99*7960</f>
        <v>318400</v>
      </c>
      <c r="M99" s="183">
        <f>L99*J99</f>
        <v>318400</v>
      </c>
      <c r="N99" s="183"/>
      <c r="O99" s="183"/>
      <c r="P99" s="114">
        <f>K99+N99</f>
        <v>40</v>
      </c>
      <c r="Q99" s="114">
        <f>M99+P99</f>
        <v>318440</v>
      </c>
      <c r="R99" s="50"/>
      <c r="S99" s="255"/>
      <c r="T99" s="85">
        <v>88</v>
      </c>
      <c r="U99" s="250" t="s">
        <v>102</v>
      </c>
      <c r="V99" s="83" t="s">
        <v>49</v>
      </c>
      <c r="W99" s="527">
        <f t="shared" ref="W99:AA101" si="47">F99</f>
        <v>1</v>
      </c>
      <c r="X99" s="527">
        <f t="shared" si="47"/>
        <v>1</v>
      </c>
      <c r="Y99" s="93">
        <f>X99*100/W99</f>
        <v>100</v>
      </c>
      <c r="Z99" s="93">
        <f t="shared" si="47"/>
        <v>1</v>
      </c>
      <c r="AA99" s="93">
        <f t="shared" si="47"/>
        <v>1</v>
      </c>
      <c r="AB99" s="91"/>
      <c r="AC99" s="93">
        <f t="shared" ref="AC99:AD101" si="48">AF99+AH99+AJ99+AL99+AN99+AP99+AR99+AT99+AV99+AX99+AZ99+BB99</f>
        <v>1</v>
      </c>
      <c r="AD99" s="94">
        <f t="shared" si="48"/>
        <v>0</v>
      </c>
      <c r="AE99" s="95">
        <f>AD99*100/AC99</f>
        <v>0</v>
      </c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193"/>
      <c r="AS99" s="193"/>
      <c r="AT99" s="174">
        <v>1</v>
      </c>
      <c r="AU99" s="174"/>
      <c r="AV99" s="174"/>
      <c r="AW99" s="174"/>
      <c r="AX99" s="174"/>
      <c r="AY99" s="174"/>
      <c r="AZ99" s="174"/>
      <c r="BA99" s="184"/>
      <c r="BB99" s="91"/>
      <c r="BC99" s="79"/>
      <c r="BD99" s="93">
        <f t="shared" si="41"/>
        <v>1</v>
      </c>
      <c r="BE99" s="93">
        <f t="shared" si="42"/>
        <v>0</v>
      </c>
    </row>
    <row r="100" spans="1:57" ht="12" customHeight="1" x14ac:dyDescent="0.2">
      <c r="A100" s="135">
        <v>89</v>
      </c>
      <c r="B100" s="215">
        <v>1</v>
      </c>
      <c r="C100" s="69"/>
      <c r="D100" s="1420" t="s">
        <v>103</v>
      </c>
      <c r="E100" s="67" t="s">
        <v>49</v>
      </c>
      <c r="F100" s="173">
        <v>1</v>
      </c>
      <c r="G100" s="173">
        <v>1</v>
      </c>
      <c r="H100" s="174">
        <f>G100*100/F100</f>
        <v>100</v>
      </c>
      <c r="I100" s="174">
        <v>20</v>
      </c>
      <c r="J100" s="176">
        <f>I100*G100</f>
        <v>20</v>
      </c>
      <c r="K100" s="183">
        <f>J100*B100</f>
        <v>20</v>
      </c>
      <c r="L100" s="183">
        <f t="shared" si="46"/>
        <v>7960</v>
      </c>
      <c r="M100" s="183">
        <f>L100*J100</f>
        <v>159200</v>
      </c>
      <c r="N100" s="183"/>
      <c r="O100" s="183"/>
      <c r="P100" s="114">
        <f>K100+N100</f>
        <v>20</v>
      </c>
      <c r="Q100" s="114">
        <f>M100+P100</f>
        <v>159220</v>
      </c>
      <c r="R100" s="50"/>
      <c r="S100" s="255"/>
      <c r="T100" s="85">
        <v>89</v>
      </c>
      <c r="U100" s="1584" t="s">
        <v>103</v>
      </c>
      <c r="V100" s="83" t="s">
        <v>49</v>
      </c>
      <c r="W100" s="527">
        <f t="shared" si="47"/>
        <v>1</v>
      </c>
      <c r="X100" s="527">
        <f t="shared" si="47"/>
        <v>1</v>
      </c>
      <c r="Y100" s="93">
        <f>X100*100/W100</f>
        <v>100</v>
      </c>
      <c r="Z100" s="93">
        <f t="shared" si="47"/>
        <v>20</v>
      </c>
      <c r="AA100" s="93">
        <f t="shared" si="47"/>
        <v>20</v>
      </c>
      <c r="AB100" s="91"/>
      <c r="AC100" s="93">
        <f t="shared" si="48"/>
        <v>20</v>
      </c>
      <c r="AD100" s="94">
        <f t="shared" si="48"/>
        <v>0</v>
      </c>
      <c r="AE100" s="95">
        <f>AD100*100/AC100</f>
        <v>0</v>
      </c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191"/>
      <c r="AS100" s="191"/>
      <c r="AT100" s="174">
        <v>10</v>
      </c>
      <c r="AU100" s="174"/>
      <c r="AV100" s="174">
        <v>4</v>
      </c>
      <c r="AW100" s="174"/>
      <c r="AX100" s="174">
        <v>3</v>
      </c>
      <c r="AY100" s="174"/>
      <c r="AZ100" s="174">
        <v>3</v>
      </c>
      <c r="BA100" s="174"/>
      <c r="BB100" s="91"/>
      <c r="BC100" s="79"/>
      <c r="BD100" s="93">
        <f>AF100+AH100+AJ100+AL100+AN100+AP100+AR100+AT100+AV100+AX100+AZ100</f>
        <v>20</v>
      </c>
      <c r="BE100" s="93">
        <f>AG100+AI100+AK100+AM100+AO100+AQ100+AS100+AU100+AW100+AY100+BA100+BC100</f>
        <v>0</v>
      </c>
    </row>
    <row r="101" spans="1:57" ht="12" customHeight="1" x14ac:dyDescent="0.2">
      <c r="A101" s="135">
        <v>90</v>
      </c>
      <c r="B101" s="215">
        <v>1.5</v>
      </c>
      <c r="C101" s="66"/>
      <c r="D101" s="1421"/>
      <c r="E101" s="67" t="s">
        <v>50</v>
      </c>
      <c r="F101" s="173">
        <v>1</v>
      </c>
      <c r="G101" s="173">
        <v>1</v>
      </c>
      <c r="H101" s="174">
        <f>G101*100/F101</f>
        <v>100</v>
      </c>
      <c r="I101" s="174">
        <v>20</v>
      </c>
      <c r="J101" s="175">
        <f>I101*G101</f>
        <v>20</v>
      </c>
      <c r="K101" s="183">
        <f>J101*B101</f>
        <v>30</v>
      </c>
      <c r="L101" s="183">
        <f t="shared" si="46"/>
        <v>11940</v>
      </c>
      <c r="M101" s="183">
        <f>L101*J101</f>
        <v>238800</v>
      </c>
      <c r="N101" s="183"/>
      <c r="O101" s="183"/>
      <c r="P101" s="114">
        <f>K101+N101</f>
        <v>30</v>
      </c>
      <c r="Q101" s="114">
        <f>M101+P101</f>
        <v>238830</v>
      </c>
      <c r="R101" s="50"/>
      <c r="S101" s="255"/>
      <c r="T101" s="85">
        <v>90</v>
      </c>
      <c r="U101" s="1585"/>
      <c r="V101" s="83" t="s">
        <v>50</v>
      </c>
      <c r="W101" s="527">
        <f t="shared" si="47"/>
        <v>1</v>
      </c>
      <c r="X101" s="527">
        <f t="shared" si="47"/>
        <v>1</v>
      </c>
      <c r="Y101" s="93">
        <f>X101*100/W101</f>
        <v>100</v>
      </c>
      <c r="Z101" s="93">
        <f t="shared" si="47"/>
        <v>20</v>
      </c>
      <c r="AA101" s="93">
        <f t="shared" si="47"/>
        <v>20</v>
      </c>
      <c r="AB101" s="91"/>
      <c r="AC101" s="93">
        <f t="shared" si="48"/>
        <v>20</v>
      </c>
      <c r="AD101" s="94">
        <f t="shared" si="48"/>
        <v>0</v>
      </c>
      <c r="AE101" s="95">
        <f>AD101*100/AC101</f>
        <v>0</v>
      </c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191"/>
      <c r="AS101" s="191"/>
      <c r="AT101" s="174">
        <v>10</v>
      </c>
      <c r="AU101" s="174"/>
      <c r="AV101" s="174">
        <v>4</v>
      </c>
      <c r="AW101" s="174"/>
      <c r="AX101" s="174">
        <v>3</v>
      </c>
      <c r="AY101" s="174"/>
      <c r="AZ101" s="174">
        <v>3</v>
      </c>
      <c r="BA101" s="174"/>
      <c r="BB101" s="91"/>
      <c r="BC101" s="79"/>
      <c r="BD101" s="93">
        <f>AF101+AH101+AJ101+AL101+AN101+AP101+AR101+AT101+AV101+AX101+AZ101</f>
        <v>20</v>
      </c>
      <c r="BE101" s="93">
        <f>AG101+AI101+AK101+AM101+AO101+AQ101+AS101+AU101+AW101+AY101+BA101+BC101</f>
        <v>0</v>
      </c>
    </row>
    <row r="102" spans="1:57" s="58" customFormat="1" ht="12" customHeight="1" x14ac:dyDescent="0.2">
      <c r="A102" s="135">
        <v>91</v>
      </c>
      <c r="B102" s="215"/>
      <c r="C102" s="73"/>
      <c r="D102" s="149" t="s">
        <v>104</v>
      </c>
      <c r="E102" s="74"/>
      <c r="F102" s="180"/>
      <c r="G102" s="180"/>
      <c r="H102" s="178"/>
      <c r="I102" s="178"/>
      <c r="J102" s="179"/>
      <c r="K102" s="178"/>
      <c r="L102" s="178"/>
      <c r="M102" s="178"/>
      <c r="N102" s="178"/>
      <c r="O102" s="179"/>
      <c r="P102" s="179"/>
      <c r="Q102" s="179"/>
      <c r="R102" s="61"/>
      <c r="S102" s="62"/>
      <c r="T102" s="85">
        <v>91</v>
      </c>
      <c r="U102" s="164" t="s">
        <v>104</v>
      </c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92"/>
      <c r="AS102" s="192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</row>
    <row r="103" spans="1:57" ht="22.5" customHeight="1" x14ac:dyDescent="0.2">
      <c r="A103" s="135">
        <v>92</v>
      </c>
      <c r="B103" s="215">
        <v>8</v>
      </c>
      <c r="C103" s="69"/>
      <c r="D103" s="249" t="s">
        <v>105</v>
      </c>
      <c r="E103" s="67" t="s">
        <v>106</v>
      </c>
      <c r="F103" s="182">
        <v>1</v>
      </c>
      <c r="G103" s="182">
        <v>1</v>
      </c>
      <c r="H103" s="174">
        <f>G103*100/F103</f>
        <v>100</v>
      </c>
      <c r="I103" s="174">
        <v>5</v>
      </c>
      <c r="J103" s="176">
        <f>I103*G103</f>
        <v>5</v>
      </c>
      <c r="K103" s="183">
        <f>J103*B103</f>
        <v>40</v>
      </c>
      <c r="L103" s="183">
        <f t="shared" si="44"/>
        <v>63680</v>
      </c>
      <c r="M103" s="183">
        <f>L103*J103</f>
        <v>318400</v>
      </c>
      <c r="N103" s="183"/>
      <c r="O103" s="183"/>
      <c r="P103" s="114">
        <f>K103+N103</f>
        <v>40</v>
      </c>
      <c r="Q103" s="114">
        <f>M103+P103</f>
        <v>318440</v>
      </c>
      <c r="R103" s="50"/>
      <c r="S103" s="255"/>
      <c r="T103" s="85">
        <v>92</v>
      </c>
      <c r="U103" s="248" t="s">
        <v>105</v>
      </c>
      <c r="V103" s="83" t="s">
        <v>106</v>
      </c>
      <c r="W103" s="527">
        <f t="shared" ref="W103:AA107" si="49">F103</f>
        <v>1</v>
      </c>
      <c r="X103" s="527">
        <f t="shared" si="49"/>
        <v>1</v>
      </c>
      <c r="Y103" s="93">
        <f>X103*100/W103</f>
        <v>100</v>
      </c>
      <c r="Z103" s="93">
        <f t="shared" si="49"/>
        <v>5</v>
      </c>
      <c r="AA103" s="93">
        <f t="shared" si="49"/>
        <v>5</v>
      </c>
      <c r="AB103" s="91"/>
      <c r="AC103" s="93">
        <f t="shared" ref="AC103:AD107" si="50">AF103+AH103+AJ103+AL103+AN103+AP103+AR103+AT103+AV103+AX103+AZ103+BB103</f>
        <v>5</v>
      </c>
      <c r="AD103" s="94">
        <f t="shared" si="50"/>
        <v>0</v>
      </c>
      <c r="AE103" s="95">
        <f>AD103*100/AC103</f>
        <v>0</v>
      </c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191">
        <v>1</v>
      </c>
      <c r="AS103" s="191"/>
      <c r="AT103" s="174">
        <v>1</v>
      </c>
      <c r="AU103" s="174"/>
      <c r="AV103" s="174">
        <v>1</v>
      </c>
      <c r="AW103" s="174"/>
      <c r="AX103" s="174">
        <v>1</v>
      </c>
      <c r="AY103" s="174"/>
      <c r="AZ103" s="174">
        <v>1</v>
      </c>
      <c r="BA103" s="184"/>
      <c r="BB103" s="91"/>
      <c r="BC103" s="79"/>
      <c r="BD103" s="93">
        <f t="shared" ref="BD103" si="51">AF103+AH103+AJ103+AL103+AN103+AP103+AR103+AT103+AV103+AX103+AZ103</f>
        <v>5</v>
      </c>
      <c r="BE103" s="93">
        <f t="shared" ref="BE103" si="52">AG103+AI103+AK103+AM103+AO103+AQ103+AS103+AU103+AW103+AY103+BA103+BC103</f>
        <v>0</v>
      </c>
    </row>
    <row r="104" spans="1:57" ht="33" customHeight="1" x14ac:dyDescent="0.2">
      <c r="A104" s="135">
        <v>93</v>
      </c>
      <c r="B104" s="215">
        <v>4</v>
      </c>
      <c r="C104" s="69"/>
      <c r="D104" s="249" t="s">
        <v>107</v>
      </c>
      <c r="E104" s="67" t="s">
        <v>106</v>
      </c>
      <c r="F104" s="182">
        <v>1</v>
      </c>
      <c r="G104" s="182">
        <v>1</v>
      </c>
      <c r="H104" s="174">
        <f>G104*100/F104</f>
        <v>100</v>
      </c>
      <c r="I104" s="174">
        <v>10</v>
      </c>
      <c r="J104" s="176">
        <f>I104*G104</f>
        <v>10</v>
      </c>
      <c r="K104" s="183">
        <f>J104*B104</f>
        <v>40</v>
      </c>
      <c r="L104" s="183">
        <f t="shared" si="44"/>
        <v>31840</v>
      </c>
      <c r="M104" s="183">
        <f>L104*J104</f>
        <v>318400</v>
      </c>
      <c r="N104" s="183"/>
      <c r="O104" s="183"/>
      <c r="P104" s="114">
        <f>K104+N104</f>
        <v>40</v>
      </c>
      <c r="Q104" s="114">
        <f>M104+P104</f>
        <v>318440</v>
      </c>
      <c r="R104" s="50"/>
      <c r="S104" s="255"/>
      <c r="T104" s="85">
        <v>93</v>
      </c>
      <c r="U104" s="250" t="s">
        <v>107</v>
      </c>
      <c r="V104" s="83" t="s">
        <v>106</v>
      </c>
      <c r="W104" s="527">
        <f t="shared" si="49"/>
        <v>1</v>
      </c>
      <c r="X104" s="527">
        <f t="shared" si="49"/>
        <v>1</v>
      </c>
      <c r="Y104" s="93">
        <f>X104*100/W104</f>
        <v>100</v>
      </c>
      <c r="Z104" s="93">
        <f t="shared" si="49"/>
        <v>10</v>
      </c>
      <c r="AA104" s="93">
        <f t="shared" si="49"/>
        <v>10</v>
      </c>
      <c r="AB104" s="91"/>
      <c r="AC104" s="93">
        <f t="shared" si="50"/>
        <v>10</v>
      </c>
      <c r="AD104" s="94">
        <f t="shared" si="50"/>
        <v>0</v>
      </c>
      <c r="AE104" s="95">
        <f>AD104*100/AC104</f>
        <v>0</v>
      </c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191"/>
      <c r="AS104" s="191"/>
      <c r="AT104" s="174">
        <v>4</v>
      </c>
      <c r="AU104" s="174"/>
      <c r="AV104" s="174">
        <v>2</v>
      </c>
      <c r="AW104" s="174"/>
      <c r="AX104" s="174">
        <v>2</v>
      </c>
      <c r="AY104" s="174"/>
      <c r="AZ104" s="174">
        <v>2</v>
      </c>
      <c r="BA104" s="174"/>
      <c r="BB104" s="91"/>
      <c r="BC104" s="79"/>
      <c r="BD104" s="93">
        <f>AF104+AH104+AJ104+AL104+AN104+AP104+AR104+AT104+AV104+AX104+AZ104</f>
        <v>10</v>
      </c>
      <c r="BE104" s="93">
        <f>AG104+AI104+AK104+AM104+AO104+AQ104+AS104+AU104+AW104+AY104+BA104+BC104</f>
        <v>0</v>
      </c>
    </row>
    <row r="105" spans="1:57" ht="24.75" customHeight="1" x14ac:dyDescent="0.2">
      <c r="A105" s="135">
        <v>94</v>
      </c>
      <c r="B105" s="215">
        <v>8</v>
      </c>
      <c r="C105" s="66"/>
      <c r="D105" s="249" t="s">
        <v>108</v>
      </c>
      <c r="E105" s="67" t="s">
        <v>106</v>
      </c>
      <c r="F105" s="182">
        <v>1</v>
      </c>
      <c r="G105" s="182">
        <v>1</v>
      </c>
      <c r="H105" s="174">
        <f>G105*100/F105</f>
        <v>100</v>
      </c>
      <c r="I105" s="174">
        <v>20</v>
      </c>
      <c r="J105" s="260">
        <f>I105*G105</f>
        <v>20</v>
      </c>
      <c r="K105" s="183">
        <f>J105*B105</f>
        <v>160</v>
      </c>
      <c r="L105" s="183">
        <f t="shared" si="44"/>
        <v>63680</v>
      </c>
      <c r="M105" s="183">
        <f>L105*J105</f>
        <v>1273600</v>
      </c>
      <c r="N105" s="183"/>
      <c r="O105" s="183"/>
      <c r="P105" s="114">
        <f>K105+N105</f>
        <v>160</v>
      </c>
      <c r="Q105" s="114">
        <f>M105+P105</f>
        <v>1273760</v>
      </c>
      <c r="R105" s="50"/>
      <c r="S105" s="255"/>
      <c r="T105" s="85">
        <v>94</v>
      </c>
      <c r="U105" s="248" t="s">
        <v>108</v>
      </c>
      <c r="V105" s="83" t="s">
        <v>106</v>
      </c>
      <c r="W105" s="527">
        <f t="shared" si="49"/>
        <v>1</v>
      </c>
      <c r="X105" s="527">
        <f t="shared" si="49"/>
        <v>1</v>
      </c>
      <c r="Y105" s="93">
        <f>X105*100/W105</f>
        <v>100</v>
      </c>
      <c r="Z105" s="93">
        <f t="shared" si="49"/>
        <v>20</v>
      </c>
      <c r="AA105" s="93">
        <f t="shared" si="49"/>
        <v>20</v>
      </c>
      <c r="AB105" s="91"/>
      <c r="AC105" s="93">
        <f t="shared" si="50"/>
        <v>20</v>
      </c>
      <c r="AD105" s="94">
        <f t="shared" si="50"/>
        <v>0</v>
      </c>
      <c r="AE105" s="95">
        <f>AD105*100/AC105</f>
        <v>0</v>
      </c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191">
        <v>4</v>
      </c>
      <c r="AS105" s="191"/>
      <c r="AT105" s="174">
        <v>4</v>
      </c>
      <c r="AU105" s="174"/>
      <c r="AV105" s="174">
        <v>4</v>
      </c>
      <c r="AW105" s="174"/>
      <c r="AX105" s="174">
        <v>4</v>
      </c>
      <c r="AY105" s="174"/>
      <c r="AZ105" s="174">
        <v>4</v>
      </c>
      <c r="BA105" s="174"/>
      <c r="BB105" s="91"/>
      <c r="BC105" s="79"/>
      <c r="BD105" s="93">
        <f>AF105+AH105+AJ105+AL105+AN105+AP105+AR105+AT105+AV105+AX105+AZ105</f>
        <v>20</v>
      </c>
      <c r="BE105" s="93">
        <f>AG105+AI105+AK105+AM105+AO105+AQ105+AS105+AU105+AW105+AY105+BA105+BC105</f>
        <v>0</v>
      </c>
    </row>
    <row r="106" spans="1:57" ht="14.25" customHeight="1" x14ac:dyDescent="0.2">
      <c r="A106" s="135">
        <v>95</v>
      </c>
      <c r="B106" s="215">
        <v>8</v>
      </c>
      <c r="C106" s="69"/>
      <c r="D106" s="251" t="s">
        <v>109</v>
      </c>
      <c r="E106" s="67" t="s">
        <v>106</v>
      </c>
      <c r="F106" s="182">
        <v>1</v>
      </c>
      <c r="G106" s="182">
        <v>1</v>
      </c>
      <c r="H106" s="174">
        <f>G106*100/F106</f>
        <v>100</v>
      </c>
      <c r="I106" s="174">
        <v>5</v>
      </c>
      <c r="J106" s="260">
        <f>I106*G106</f>
        <v>5</v>
      </c>
      <c r="K106" s="183">
        <f>J106*B106</f>
        <v>40</v>
      </c>
      <c r="L106" s="183">
        <f t="shared" si="44"/>
        <v>63680</v>
      </c>
      <c r="M106" s="183">
        <f>L106*J106</f>
        <v>318400</v>
      </c>
      <c r="N106" s="183"/>
      <c r="O106" s="183"/>
      <c r="P106" s="114">
        <f>K106+N106</f>
        <v>40</v>
      </c>
      <c r="Q106" s="114">
        <f>M106+P106</f>
        <v>318440</v>
      </c>
      <c r="R106" s="50"/>
      <c r="S106" s="255"/>
      <c r="T106" s="85">
        <v>95</v>
      </c>
      <c r="U106" s="250" t="s">
        <v>109</v>
      </c>
      <c r="V106" s="83" t="s">
        <v>106</v>
      </c>
      <c r="W106" s="527">
        <f t="shared" si="49"/>
        <v>1</v>
      </c>
      <c r="X106" s="527">
        <f t="shared" si="49"/>
        <v>1</v>
      </c>
      <c r="Y106" s="93">
        <f>X106*100/W106</f>
        <v>100</v>
      </c>
      <c r="Z106" s="93">
        <f t="shared" si="49"/>
        <v>5</v>
      </c>
      <c r="AA106" s="93">
        <f t="shared" si="49"/>
        <v>5</v>
      </c>
      <c r="AB106" s="91"/>
      <c r="AC106" s="93">
        <f t="shared" si="50"/>
        <v>5</v>
      </c>
      <c r="AD106" s="94">
        <f t="shared" si="50"/>
        <v>0</v>
      </c>
      <c r="AE106" s="95">
        <f>AD106*100/AC106</f>
        <v>0</v>
      </c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191">
        <v>1</v>
      </c>
      <c r="AS106" s="191"/>
      <c r="AT106" s="174">
        <v>1</v>
      </c>
      <c r="AU106" s="174"/>
      <c r="AV106" s="174">
        <v>1</v>
      </c>
      <c r="AW106" s="174"/>
      <c r="AX106" s="174">
        <v>1</v>
      </c>
      <c r="AY106" s="174"/>
      <c r="AZ106" s="174">
        <v>1</v>
      </c>
      <c r="BA106" s="174"/>
      <c r="BB106" s="91"/>
      <c r="BC106" s="79"/>
      <c r="BD106" s="93">
        <f>AF106+AH106+AJ106+AL106+AN106+AP106+AR106+AT106+AV106+AX106+AZ106</f>
        <v>5</v>
      </c>
      <c r="BE106" s="93">
        <f>AG106+AI106+AK106+AM106+AO106+AQ106+AS106+AU106+AW106+AY106+BA106+BC106</f>
        <v>0</v>
      </c>
    </row>
    <row r="107" spans="1:57" ht="13.5" customHeight="1" x14ac:dyDescent="0.2">
      <c r="A107" s="135">
        <v>96</v>
      </c>
      <c r="B107" s="215">
        <v>4</v>
      </c>
      <c r="C107" s="66"/>
      <c r="D107" s="251" t="s">
        <v>110</v>
      </c>
      <c r="E107" s="67" t="s">
        <v>106</v>
      </c>
      <c r="F107" s="182">
        <v>1</v>
      </c>
      <c r="G107" s="182">
        <v>1</v>
      </c>
      <c r="H107" s="174">
        <f>G107*100/F107</f>
        <v>100</v>
      </c>
      <c r="I107" s="174">
        <v>5</v>
      </c>
      <c r="J107" s="175">
        <f>I107*G107</f>
        <v>5</v>
      </c>
      <c r="K107" s="183">
        <f>J107*B107</f>
        <v>20</v>
      </c>
      <c r="L107" s="183">
        <f t="shared" si="44"/>
        <v>31840</v>
      </c>
      <c r="M107" s="183">
        <f>L107*J107</f>
        <v>159200</v>
      </c>
      <c r="N107" s="183"/>
      <c r="O107" s="183"/>
      <c r="P107" s="114">
        <f>K107+N107</f>
        <v>20</v>
      </c>
      <c r="Q107" s="114">
        <f>M107+P107</f>
        <v>159220</v>
      </c>
      <c r="R107" s="50"/>
      <c r="S107" s="255"/>
      <c r="T107" s="85">
        <v>96</v>
      </c>
      <c r="U107" s="250" t="s">
        <v>110</v>
      </c>
      <c r="V107" s="83" t="s">
        <v>106</v>
      </c>
      <c r="W107" s="527">
        <f t="shared" si="49"/>
        <v>1</v>
      </c>
      <c r="X107" s="527">
        <f t="shared" si="49"/>
        <v>1</v>
      </c>
      <c r="Y107" s="93">
        <f>X107*100/W107</f>
        <v>100</v>
      </c>
      <c r="Z107" s="93">
        <f t="shared" si="49"/>
        <v>5</v>
      </c>
      <c r="AA107" s="93">
        <f t="shared" si="49"/>
        <v>5</v>
      </c>
      <c r="AB107" s="91"/>
      <c r="AC107" s="93">
        <f t="shared" si="50"/>
        <v>5</v>
      </c>
      <c r="AD107" s="94">
        <f t="shared" si="50"/>
        <v>0</v>
      </c>
      <c r="AE107" s="95">
        <f>AD107*100/AC107</f>
        <v>0</v>
      </c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191">
        <v>1</v>
      </c>
      <c r="AS107" s="191"/>
      <c r="AT107" s="174">
        <v>1</v>
      </c>
      <c r="AU107" s="174"/>
      <c r="AV107" s="174">
        <v>1</v>
      </c>
      <c r="AW107" s="174"/>
      <c r="AX107" s="174">
        <v>1</v>
      </c>
      <c r="AY107" s="174"/>
      <c r="AZ107" s="174">
        <v>1</v>
      </c>
      <c r="BA107" s="174"/>
      <c r="BB107" s="91"/>
      <c r="BC107" s="79"/>
      <c r="BD107" s="93">
        <f>AF107+AH107+AJ107+AL107+AN107+AP107+AR107+AT107+AV107+AX107+AZ107</f>
        <v>5</v>
      </c>
      <c r="BE107" s="93">
        <f>AG107+AI107+AK107+AM107+AO107+AQ107+AS107+AU107+AW107+AY107+BA107+BC107</f>
        <v>0</v>
      </c>
    </row>
    <row r="108" spans="1:57" s="58" customFormat="1" ht="12.75" customHeight="1" x14ac:dyDescent="0.2">
      <c r="A108" s="135">
        <v>97</v>
      </c>
      <c r="B108" s="64"/>
      <c r="C108" s="73"/>
      <c r="D108" s="147" t="s">
        <v>111</v>
      </c>
      <c r="E108" s="74"/>
      <c r="F108" s="180"/>
      <c r="G108" s="180"/>
      <c r="H108" s="178"/>
      <c r="I108" s="178"/>
      <c r="J108" s="179"/>
      <c r="K108" s="178"/>
      <c r="L108" s="178"/>
      <c r="M108" s="178"/>
      <c r="N108" s="178"/>
      <c r="O108" s="179"/>
      <c r="P108" s="179"/>
      <c r="Q108" s="179"/>
      <c r="R108" s="61"/>
      <c r="S108" s="62"/>
      <c r="T108" s="85">
        <v>97</v>
      </c>
      <c r="U108" s="165" t="s">
        <v>111</v>
      </c>
      <c r="V108" s="178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8"/>
    </row>
    <row r="109" spans="1:57" ht="27.75" customHeight="1" x14ac:dyDescent="0.2">
      <c r="A109" s="135">
        <v>95</v>
      </c>
      <c r="B109" s="65">
        <v>24</v>
      </c>
      <c r="C109" s="69"/>
      <c r="D109" s="1420" t="s">
        <v>112</v>
      </c>
      <c r="E109" s="67" t="s">
        <v>49</v>
      </c>
      <c r="F109" s="185"/>
      <c r="G109" s="185"/>
      <c r="H109" s="184"/>
      <c r="I109" s="184"/>
      <c r="J109" s="175"/>
      <c r="K109" s="183"/>
      <c r="L109" s="183"/>
      <c r="M109" s="183"/>
      <c r="N109" s="183"/>
      <c r="O109" s="183"/>
      <c r="P109" s="114"/>
      <c r="Q109" s="114"/>
      <c r="R109" s="50"/>
      <c r="S109" s="255"/>
      <c r="T109" s="85">
        <v>98</v>
      </c>
      <c r="U109" s="1584" t="s">
        <v>112</v>
      </c>
      <c r="V109" s="83" t="s">
        <v>49</v>
      </c>
      <c r="W109" s="527"/>
      <c r="X109" s="527"/>
      <c r="Y109" s="93"/>
      <c r="Z109" s="93"/>
      <c r="AA109" s="93"/>
      <c r="AB109" s="79"/>
      <c r="AC109" s="93"/>
      <c r="AD109" s="94"/>
      <c r="AE109" s="95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184"/>
      <c r="AS109" s="184"/>
      <c r="AT109" s="184"/>
      <c r="AU109" s="184"/>
      <c r="AV109" s="184"/>
      <c r="AW109" s="184"/>
      <c r="AX109" s="184"/>
      <c r="AY109" s="184"/>
      <c r="AZ109" s="79"/>
      <c r="BA109" s="79"/>
      <c r="BB109" s="79"/>
      <c r="BC109" s="79"/>
      <c r="BD109" s="93"/>
      <c r="BE109" s="93"/>
    </row>
    <row r="110" spans="1:57" ht="27.75" customHeight="1" x14ac:dyDescent="0.2">
      <c r="A110" s="135">
        <v>99</v>
      </c>
      <c r="B110" s="65">
        <v>12</v>
      </c>
      <c r="C110" s="69"/>
      <c r="D110" s="1420"/>
      <c r="E110" s="67" t="s">
        <v>50</v>
      </c>
      <c r="F110" s="173"/>
      <c r="G110" s="173"/>
      <c r="H110" s="174"/>
      <c r="I110" s="174"/>
      <c r="J110" s="176"/>
      <c r="K110" s="183"/>
      <c r="L110" s="183"/>
      <c r="M110" s="183"/>
      <c r="N110" s="183"/>
      <c r="O110" s="183"/>
      <c r="P110" s="114"/>
      <c r="Q110" s="114"/>
      <c r="R110" s="50"/>
      <c r="S110" s="255"/>
      <c r="T110" s="85">
        <v>99</v>
      </c>
      <c r="U110" s="1584"/>
      <c r="V110" s="83" t="s">
        <v>50</v>
      </c>
      <c r="W110" s="527"/>
      <c r="X110" s="527"/>
      <c r="Y110" s="93"/>
      <c r="Z110" s="93"/>
      <c r="AA110" s="93"/>
      <c r="AB110" s="79"/>
      <c r="AC110" s="93"/>
      <c r="AD110" s="94"/>
      <c r="AE110" s="95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174"/>
      <c r="AS110" s="174"/>
      <c r="AT110" s="174"/>
      <c r="AU110" s="174"/>
      <c r="AV110" s="174"/>
      <c r="AW110" s="174"/>
      <c r="AX110" s="174"/>
      <c r="AY110" s="174"/>
      <c r="AZ110" s="79"/>
      <c r="BA110" s="79"/>
      <c r="BB110" s="79"/>
      <c r="BC110" s="79"/>
      <c r="BD110" s="93"/>
      <c r="BE110" s="93"/>
    </row>
    <row r="111" spans="1:57" ht="27.75" customHeight="1" x14ac:dyDescent="0.2">
      <c r="A111" s="135">
        <v>100</v>
      </c>
      <c r="B111" s="65">
        <v>24</v>
      </c>
      <c r="C111" s="69"/>
      <c r="D111" s="1420" t="s">
        <v>113</v>
      </c>
      <c r="E111" s="67" t="s">
        <v>49</v>
      </c>
      <c r="F111" s="173"/>
      <c r="G111" s="173"/>
      <c r="H111" s="174"/>
      <c r="I111" s="174"/>
      <c r="J111" s="176"/>
      <c r="K111" s="183"/>
      <c r="L111" s="183"/>
      <c r="M111" s="183"/>
      <c r="N111" s="183"/>
      <c r="O111" s="183"/>
      <c r="P111" s="114"/>
      <c r="Q111" s="114"/>
      <c r="R111" s="50"/>
      <c r="S111" s="255"/>
      <c r="T111" s="85">
        <v>100</v>
      </c>
      <c r="U111" s="1584" t="s">
        <v>113</v>
      </c>
      <c r="V111" s="83" t="s">
        <v>49</v>
      </c>
      <c r="W111" s="527"/>
      <c r="X111" s="527"/>
      <c r="Y111" s="93"/>
      <c r="Z111" s="93"/>
      <c r="AA111" s="93"/>
      <c r="AB111" s="79"/>
      <c r="AC111" s="93"/>
      <c r="AD111" s="94"/>
      <c r="AE111" s="95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174"/>
      <c r="AS111" s="174"/>
      <c r="AT111" s="174"/>
      <c r="AU111" s="174"/>
      <c r="AV111" s="174"/>
      <c r="AW111" s="174"/>
      <c r="AX111" s="174"/>
      <c r="AY111" s="174"/>
      <c r="AZ111" s="82"/>
      <c r="BA111" s="82"/>
      <c r="BB111" s="82"/>
      <c r="BC111" s="82"/>
      <c r="BD111" s="93"/>
      <c r="BE111" s="93"/>
    </row>
    <row r="112" spans="1:57" ht="27.75" customHeight="1" x14ac:dyDescent="0.2">
      <c r="A112" s="135">
        <v>101</v>
      </c>
      <c r="B112" s="65">
        <v>8</v>
      </c>
      <c r="C112" s="69"/>
      <c r="D112" s="1420"/>
      <c r="E112" s="67" t="s">
        <v>50</v>
      </c>
      <c r="F112" s="173"/>
      <c r="G112" s="173"/>
      <c r="H112" s="174"/>
      <c r="I112" s="174"/>
      <c r="J112" s="176"/>
      <c r="K112" s="183"/>
      <c r="L112" s="183"/>
      <c r="M112" s="183"/>
      <c r="N112" s="183"/>
      <c r="O112" s="183"/>
      <c r="P112" s="114"/>
      <c r="Q112" s="114"/>
      <c r="R112" s="50"/>
      <c r="S112" s="255"/>
      <c r="T112" s="85">
        <v>101</v>
      </c>
      <c r="U112" s="1584"/>
      <c r="V112" s="83" t="s">
        <v>50</v>
      </c>
      <c r="W112" s="527"/>
      <c r="X112" s="527"/>
      <c r="Y112" s="93"/>
      <c r="Z112" s="93"/>
      <c r="AA112" s="93"/>
      <c r="AB112" s="79"/>
      <c r="AC112" s="93"/>
      <c r="AD112" s="94"/>
      <c r="AE112" s="95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174"/>
      <c r="AS112" s="174"/>
      <c r="AT112" s="194"/>
      <c r="AU112" s="194"/>
      <c r="AV112" s="174"/>
      <c r="AW112" s="174"/>
      <c r="AX112" s="194"/>
      <c r="AY112" s="194"/>
      <c r="AZ112" s="79"/>
      <c r="BA112" s="79"/>
      <c r="BB112" s="79"/>
      <c r="BC112" s="79"/>
      <c r="BD112" s="93"/>
      <c r="BE112" s="93"/>
    </row>
    <row r="113" spans="1:57" ht="9.75" customHeight="1" x14ac:dyDescent="0.2">
      <c r="A113" s="135">
        <v>102</v>
      </c>
      <c r="B113" s="65"/>
      <c r="C113" s="69"/>
      <c r="D113" s="1419" t="s">
        <v>114</v>
      </c>
      <c r="E113" s="67" t="s">
        <v>49</v>
      </c>
      <c r="F113" s="173"/>
      <c r="G113" s="173"/>
      <c r="H113" s="174"/>
      <c r="I113" s="174"/>
      <c r="J113" s="176"/>
      <c r="K113" s="183"/>
      <c r="L113" s="183"/>
      <c r="M113" s="183"/>
      <c r="N113" s="183"/>
      <c r="O113" s="183"/>
      <c r="P113" s="114"/>
      <c r="Q113" s="114"/>
      <c r="R113" s="50"/>
      <c r="S113" s="255"/>
      <c r="T113" s="85">
        <v>102</v>
      </c>
      <c r="U113" s="1583" t="s">
        <v>114</v>
      </c>
      <c r="V113" s="83" t="s">
        <v>49</v>
      </c>
      <c r="W113" s="527"/>
      <c r="X113" s="527"/>
      <c r="Y113" s="93"/>
      <c r="Z113" s="93"/>
      <c r="AA113" s="93"/>
      <c r="AB113" s="79"/>
      <c r="AC113" s="93"/>
      <c r="AD113" s="94"/>
      <c r="AE113" s="95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174"/>
      <c r="AS113" s="174"/>
      <c r="AT113" s="174"/>
      <c r="AU113" s="174"/>
      <c r="AV113" s="174"/>
      <c r="AW113" s="174"/>
      <c r="AX113" s="174"/>
      <c r="AY113" s="174"/>
      <c r="AZ113" s="79"/>
      <c r="BA113" s="79"/>
      <c r="BB113" s="79"/>
      <c r="BC113" s="79"/>
      <c r="BD113" s="93"/>
      <c r="BE113" s="93"/>
    </row>
    <row r="114" spans="1:57" ht="9.75" customHeight="1" x14ac:dyDescent="0.2">
      <c r="A114" s="135">
        <v>103</v>
      </c>
      <c r="B114" s="65"/>
      <c r="C114" s="69"/>
      <c r="D114" s="1419"/>
      <c r="E114" s="67" t="s">
        <v>50</v>
      </c>
      <c r="F114" s="173"/>
      <c r="G114" s="173"/>
      <c r="H114" s="174"/>
      <c r="I114" s="174"/>
      <c r="J114" s="176"/>
      <c r="K114" s="183"/>
      <c r="L114" s="183"/>
      <c r="M114" s="183"/>
      <c r="N114" s="183"/>
      <c r="O114" s="183"/>
      <c r="P114" s="114"/>
      <c r="Q114" s="114"/>
      <c r="R114" s="50"/>
      <c r="S114" s="255"/>
      <c r="T114" s="85">
        <v>103</v>
      </c>
      <c r="U114" s="1583"/>
      <c r="V114" s="83" t="s">
        <v>50</v>
      </c>
      <c r="W114" s="527"/>
      <c r="X114" s="527"/>
      <c r="Y114" s="93"/>
      <c r="Z114" s="93"/>
      <c r="AA114" s="93"/>
      <c r="AB114" s="79"/>
      <c r="AC114" s="93"/>
      <c r="AD114" s="94"/>
      <c r="AE114" s="95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174"/>
      <c r="AS114" s="174"/>
      <c r="AT114" s="174"/>
      <c r="AU114" s="174"/>
      <c r="AV114" s="174"/>
      <c r="AW114" s="174"/>
      <c r="AX114" s="174"/>
      <c r="AY114" s="174"/>
      <c r="AZ114" s="79"/>
      <c r="BA114" s="79"/>
      <c r="BB114" s="79"/>
      <c r="BC114" s="79"/>
      <c r="BD114" s="93"/>
      <c r="BE114" s="93"/>
    </row>
    <row r="115" spans="1:57" ht="10.5" customHeight="1" x14ac:dyDescent="0.2">
      <c r="A115" s="135">
        <v>104</v>
      </c>
      <c r="B115" s="65"/>
      <c r="C115" s="69"/>
      <c r="D115" s="1419" t="s">
        <v>115</v>
      </c>
      <c r="E115" s="67" t="s">
        <v>49</v>
      </c>
      <c r="F115" s="173"/>
      <c r="G115" s="173"/>
      <c r="H115" s="174"/>
      <c r="I115" s="174"/>
      <c r="J115" s="176"/>
      <c r="K115" s="183"/>
      <c r="L115" s="183"/>
      <c r="M115" s="183"/>
      <c r="N115" s="183"/>
      <c r="O115" s="183"/>
      <c r="P115" s="114"/>
      <c r="Q115" s="114"/>
      <c r="R115" s="50"/>
      <c r="S115" s="255"/>
      <c r="T115" s="85">
        <v>104</v>
      </c>
      <c r="U115" s="1583" t="s">
        <v>115</v>
      </c>
      <c r="V115" s="83" t="s">
        <v>49</v>
      </c>
      <c r="W115" s="527"/>
      <c r="X115" s="527"/>
      <c r="Y115" s="93"/>
      <c r="Z115" s="93"/>
      <c r="AA115" s="93"/>
      <c r="AB115" s="79"/>
      <c r="AC115" s="93"/>
      <c r="AD115" s="94"/>
      <c r="AE115" s="95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174"/>
      <c r="AS115" s="174"/>
      <c r="AT115" s="174"/>
      <c r="AU115" s="174"/>
      <c r="AV115" s="174"/>
      <c r="AW115" s="174"/>
      <c r="AX115" s="174"/>
      <c r="AY115" s="174"/>
      <c r="AZ115" s="79"/>
      <c r="BA115" s="79"/>
      <c r="BB115" s="79"/>
      <c r="BC115" s="79"/>
      <c r="BD115" s="93"/>
      <c r="BE115" s="93"/>
    </row>
    <row r="116" spans="1:57" ht="10.5" customHeight="1" x14ac:dyDescent="0.2">
      <c r="A116" s="135">
        <v>105</v>
      </c>
      <c r="B116" s="65"/>
      <c r="C116" s="69"/>
      <c r="D116" s="1419"/>
      <c r="E116" s="67" t="s">
        <v>50</v>
      </c>
      <c r="F116" s="173"/>
      <c r="G116" s="173"/>
      <c r="H116" s="174"/>
      <c r="I116" s="174"/>
      <c r="J116" s="176"/>
      <c r="K116" s="183"/>
      <c r="L116" s="183"/>
      <c r="M116" s="183"/>
      <c r="N116" s="183"/>
      <c r="O116" s="183"/>
      <c r="P116" s="114"/>
      <c r="Q116" s="114"/>
      <c r="R116" s="50"/>
      <c r="S116" s="255"/>
      <c r="T116" s="85">
        <v>105</v>
      </c>
      <c r="U116" s="1583"/>
      <c r="V116" s="83" t="s">
        <v>50</v>
      </c>
      <c r="W116" s="527"/>
      <c r="X116" s="527"/>
      <c r="Y116" s="93"/>
      <c r="Z116" s="93"/>
      <c r="AA116" s="93"/>
      <c r="AB116" s="79"/>
      <c r="AC116" s="93"/>
      <c r="AD116" s="94"/>
      <c r="AE116" s="95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174"/>
      <c r="AS116" s="174"/>
      <c r="AT116" s="174"/>
      <c r="AU116" s="174"/>
      <c r="AV116" s="174"/>
      <c r="AW116" s="174"/>
      <c r="AX116" s="174"/>
      <c r="AY116" s="174"/>
      <c r="AZ116" s="79"/>
      <c r="BA116" s="79"/>
      <c r="BB116" s="79"/>
      <c r="BC116" s="79"/>
      <c r="BD116" s="93"/>
      <c r="BE116" s="93"/>
    </row>
    <row r="117" spans="1:57" ht="11.25" customHeight="1" x14ac:dyDescent="0.2">
      <c r="A117" s="135">
        <v>106</v>
      </c>
      <c r="B117" s="65"/>
      <c r="C117" s="69"/>
      <c r="D117" s="1419" t="s">
        <v>116</v>
      </c>
      <c r="E117" s="67" t="s">
        <v>49</v>
      </c>
      <c r="F117" s="173"/>
      <c r="G117" s="173"/>
      <c r="H117" s="174"/>
      <c r="I117" s="174"/>
      <c r="J117" s="176"/>
      <c r="K117" s="183"/>
      <c r="L117" s="183"/>
      <c r="M117" s="183"/>
      <c r="N117" s="183"/>
      <c r="O117" s="183"/>
      <c r="P117" s="114"/>
      <c r="Q117" s="114"/>
      <c r="R117" s="50"/>
      <c r="S117" s="255"/>
      <c r="T117" s="85">
        <v>106</v>
      </c>
      <c r="U117" s="1583" t="s">
        <v>116</v>
      </c>
      <c r="V117" s="83" t="s">
        <v>49</v>
      </c>
      <c r="W117" s="527"/>
      <c r="X117" s="527"/>
      <c r="Y117" s="93"/>
      <c r="Z117" s="93"/>
      <c r="AA117" s="93"/>
      <c r="AB117" s="79"/>
      <c r="AC117" s="93"/>
      <c r="AD117" s="94"/>
      <c r="AE117" s="95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174"/>
      <c r="AS117" s="174"/>
      <c r="AT117" s="174"/>
      <c r="AU117" s="174"/>
      <c r="AV117" s="174"/>
      <c r="AW117" s="174"/>
      <c r="AX117" s="174"/>
      <c r="AY117" s="174"/>
      <c r="AZ117" s="79"/>
      <c r="BA117" s="79"/>
      <c r="BB117" s="79"/>
      <c r="BC117" s="79"/>
      <c r="BD117" s="93"/>
      <c r="BE117" s="93"/>
    </row>
    <row r="118" spans="1:57" ht="11.25" customHeight="1" x14ac:dyDescent="0.2">
      <c r="A118" s="135">
        <v>107</v>
      </c>
      <c r="B118" s="65"/>
      <c r="C118" s="69"/>
      <c r="D118" s="1419"/>
      <c r="E118" s="67" t="s">
        <v>50</v>
      </c>
      <c r="F118" s="173"/>
      <c r="G118" s="173"/>
      <c r="H118" s="174"/>
      <c r="I118" s="174"/>
      <c r="J118" s="176"/>
      <c r="K118" s="183"/>
      <c r="L118" s="183"/>
      <c r="M118" s="183"/>
      <c r="N118" s="183"/>
      <c r="O118" s="183"/>
      <c r="P118" s="114"/>
      <c r="Q118" s="114"/>
      <c r="R118" s="50"/>
      <c r="S118" s="255"/>
      <c r="T118" s="85">
        <v>107</v>
      </c>
      <c r="U118" s="1583"/>
      <c r="V118" s="83" t="s">
        <v>50</v>
      </c>
      <c r="W118" s="527"/>
      <c r="X118" s="527"/>
      <c r="Y118" s="93"/>
      <c r="Z118" s="93"/>
      <c r="AA118" s="93"/>
      <c r="AB118" s="79"/>
      <c r="AC118" s="93"/>
      <c r="AD118" s="94"/>
      <c r="AE118" s="95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174"/>
      <c r="AS118" s="174"/>
      <c r="AT118" s="174"/>
      <c r="AU118" s="174"/>
      <c r="AV118" s="174"/>
      <c r="AW118" s="174"/>
      <c r="AX118" s="174"/>
      <c r="AY118" s="174"/>
      <c r="AZ118" s="79"/>
      <c r="BA118" s="79"/>
      <c r="BB118" s="79"/>
      <c r="BC118" s="79"/>
      <c r="BD118" s="93"/>
      <c r="BE118" s="93"/>
    </row>
    <row r="119" spans="1:57" ht="12" customHeight="1" x14ac:dyDescent="0.2">
      <c r="A119" s="135">
        <v>108</v>
      </c>
      <c r="B119" s="65"/>
      <c r="C119" s="69"/>
      <c r="D119" s="1419" t="s">
        <v>117</v>
      </c>
      <c r="E119" s="67" t="s">
        <v>49</v>
      </c>
      <c r="F119" s="173"/>
      <c r="G119" s="173"/>
      <c r="H119" s="174"/>
      <c r="I119" s="174"/>
      <c r="J119" s="176"/>
      <c r="K119" s="183"/>
      <c r="L119" s="183"/>
      <c r="M119" s="183"/>
      <c r="N119" s="183"/>
      <c r="O119" s="183"/>
      <c r="P119" s="114"/>
      <c r="Q119" s="114"/>
      <c r="R119" s="50"/>
      <c r="S119" s="255"/>
      <c r="T119" s="85">
        <v>108</v>
      </c>
      <c r="U119" s="1584" t="s">
        <v>117</v>
      </c>
      <c r="V119" s="83" t="s">
        <v>49</v>
      </c>
      <c r="W119" s="527"/>
      <c r="X119" s="527"/>
      <c r="Y119" s="93"/>
      <c r="Z119" s="93"/>
      <c r="AA119" s="93"/>
      <c r="AB119" s="79"/>
      <c r="AC119" s="93"/>
      <c r="AD119" s="94"/>
      <c r="AE119" s="95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174"/>
      <c r="AS119" s="174"/>
      <c r="AT119" s="174"/>
      <c r="AU119" s="174"/>
      <c r="AV119" s="174"/>
      <c r="AW119" s="174"/>
      <c r="AX119" s="174"/>
      <c r="AY119" s="174"/>
      <c r="AZ119" s="79"/>
      <c r="BA119" s="79"/>
      <c r="BB119" s="79"/>
      <c r="BC119" s="79"/>
      <c r="BD119" s="93"/>
      <c r="BE119" s="93"/>
    </row>
    <row r="120" spans="1:57" ht="12" customHeight="1" x14ac:dyDescent="0.2">
      <c r="A120" s="135">
        <v>109</v>
      </c>
      <c r="B120" s="65"/>
      <c r="C120" s="69"/>
      <c r="D120" s="1419"/>
      <c r="E120" s="67" t="s">
        <v>50</v>
      </c>
      <c r="F120" s="173"/>
      <c r="G120" s="173"/>
      <c r="H120" s="174"/>
      <c r="I120" s="174"/>
      <c r="J120" s="176"/>
      <c r="K120" s="183"/>
      <c r="L120" s="183"/>
      <c r="M120" s="183"/>
      <c r="N120" s="183"/>
      <c r="O120" s="183"/>
      <c r="P120" s="114"/>
      <c r="Q120" s="114"/>
      <c r="R120" s="50"/>
      <c r="S120" s="255"/>
      <c r="T120" s="85">
        <v>109</v>
      </c>
      <c r="U120" s="1584"/>
      <c r="V120" s="83" t="s">
        <v>50</v>
      </c>
      <c r="W120" s="527"/>
      <c r="X120" s="527"/>
      <c r="Y120" s="93"/>
      <c r="Z120" s="93"/>
      <c r="AA120" s="93"/>
      <c r="AB120" s="79"/>
      <c r="AC120" s="93"/>
      <c r="AD120" s="94"/>
      <c r="AE120" s="95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174"/>
      <c r="AS120" s="174"/>
      <c r="AT120" s="174"/>
      <c r="AU120" s="174"/>
      <c r="AV120" s="174"/>
      <c r="AW120" s="174"/>
      <c r="AX120" s="174"/>
      <c r="AY120" s="174"/>
      <c r="AZ120" s="79"/>
      <c r="BA120" s="79"/>
      <c r="BB120" s="79"/>
      <c r="BC120" s="79"/>
      <c r="BD120" s="93"/>
      <c r="BE120" s="93"/>
    </row>
    <row r="121" spans="1:57" ht="12" customHeight="1" x14ac:dyDescent="0.2">
      <c r="A121" s="135">
        <v>110</v>
      </c>
      <c r="B121" s="65"/>
      <c r="C121" s="72"/>
      <c r="D121" s="1419" t="s">
        <v>118</v>
      </c>
      <c r="E121" s="67" t="s">
        <v>49</v>
      </c>
      <c r="F121" s="173"/>
      <c r="G121" s="173"/>
      <c r="H121" s="174"/>
      <c r="I121" s="174"/>
      <c r="J121" s="176"/>
      <c r="K121" s="183"/>
      <c r="L121" s="183"/>
      <c r="M121" s="183"/>
      <c r="N121" s="183"/>
      <c r="O121" s="183"/>
      <c r="P121" s="114"/>
      <c r="Q121" s="114"/>
      <c r="R121" s="50"/>
      <c r="S121" s="255"/>
      <c r="T121" s="85">
        <v>110</v>
      </c>
      <c r="U121" s="1584" t="s">
        <v>118</v>
      </c>
      <c r="V121" s="83" t="s">
        <v>49</v>
      </c>
      <c r="W121" s="527"/>
      <c r="X121" s="527"/>
      <c r="Y121" s="93"/>
      <c r="Z121" s="93"/>
      <c r="AA121" s="93"/>
      <c r="AB121" s="79"/>
      <c r="AC121" s="93"/>
      <c r="AD121" s="94"/>
      <c r="AE121" s="95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174"/>
      <c r="AS121" s="174"/>
      <c r="AT121" s="174"/>
      <c r="AU121" s="174"/>
      <c r="AV121" s="174"/>
      <c r="AW121" s="174"/>
      <c r="AX121" s="174"/>
      <c r="AY121" s="174"/>
      <c r="AZ121" s="79"/>
      <c r="BA121" s="79"/>
      <c r="BB121" s="79"/>
      <c r="BC121" s="79"/>
      <c r="BD121" s="93"/>
      <c r="BE121" s="93"/>
    </row>
    <row r="122" spans="1:57" ht="12" customHeight="1" x14ac:dyDescent="0.2">
      <c r="A122" s="135">
        <v>111</v>
      </c>
      <c r="B122" s="65"/>
      <c r="C122" s="72"/>
      <c r="D122" s="1424"/>
      <c r="E122" s="67" t="s">
        <v>50</v>
      </c>
      <c r="F122" s="173"/>
      <c r="G122" s="173"/>
      <c r="H122" s="174"/>
      <c r="I122" s="174"/>
      <c r="J122" s="176"/>
      <c r="K122" s="183"/>
      <c r="L122" s="183"/>
      <c r="M122" s="183"/>
      <c r="N122" s="183"/>
      <c r="O122" s="183"/>
      <c r="P122" s="114"/>
      <c r="Q122" s="114"/>
      <c r="R122" s="50"/>
      <c r="S122" s="255"/>
      <c r="T122" s="85">
        <v>111</v>
      </c>
      <c r="U122" s="1585"/>
      <c r="V122" s="83" t="s">
        <v>50</v>
      </c>
      <c r="W122" s="527"/>
      <c r="X122" s="527"/>
      <c r="Y122" s="93"/>
      <c r="Z122" s="93"/>
      <c r="AA122" s="93"/>
      <c r="AB122" s="79"/>
      <c r="AC122" s="93"/>
      <c r="AD122" s="94"/>
      <c r="AE122" s="95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174"/>
      <c r="AS122" s="174"/>
      <c r="AT122" s="174"/>
      <c r="AU122" s="174"/>
      <c r="AV122" s="174"/>
      <c r="AW122" s="174"/>
      <c r="AX122" s="174"/>
      <c r="AY122" s="174"/>
      <c r="AZ122" s="79"/>
      <c r="BA122" s="79"/>
      <c r="BB122" s="79"/>
      <c r="BC122" s="79"/>
      <c r="BD122" s="93"/>
      <c r="BE122" s="93"/>
    </row>
    <row r="123" spans="1:57" ht="9.75" customHeight="1" x14ac:dyDescent="0.2">
      <c r="A123" s="135">
        <v>112</v>
      </c>
      <c r="B123" s="65"/>
      <c r="C123" s="72"/>
      <c r="D123" s="1419" t="s">
        <v>119</v>
      </c>
      <c r="E123" s="67" t="s">
        <v>49</v>
      </c>
      <c r="F123" s="173"/>
      <c r="G123" s="173"/>
      <c r="H123" s="174"/>
      <c r="I123" s="174"/>
      <c r="J123" s="176"/>
      <c r="K123" s="183"/>
      <c r="L123" s="183"/>
      <c r="M123" s="183"/>
      <c r="N123" s="183"/>
      <c r="O123" s="183"/>
      <c r="P123" s="114"/>
      <c r="Q123" s="114"/>
      <c r="R123" s="50"/>
      <c r="S123" s="255"/>
      <c r="T123" s="85">
        <v>112</v>
      </c>
      <c r="U123" s="1584" t="s">
        <v>119</v>
      </c>
      <c r="V123" s="83" t="s">
        <v>49</v>
      </c>
      <c r="W123" s="527"/>
      <c r="X123" s="527"/>
      <c r="Y123" s="93"/>
      <c r="Z123" s="93"/>
      <c r="AA123" s="93"/>
      <c r="AB123" s="79"/>
      <c r="AC123" s="93"/>
      <c r="AD123" s="94"/>
      <c r="AE123" s="95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174"/>
      <c r="AS123" s="174"/>
      <c r="AT123" s="174"/>
      <c r="AU123" s="174"/>
      <c r="AV123" s="174"/>
      <c r="AW123" s="174"/>
      <c r="AX123" s="174"/>
      <c r="AY123" s="174"/>
      <c r="AZ123" s="82"/>
      <c r="BA123" s="82"/>
      <c r="BB123" s="82"/>
      <c r="BC123" s="82"/>
      <c r="BD123" s="93"/>
      <c r="BE123" s="93"/>
    </row>
    <row r="124" spans="1:57" ht="9.75" customHeight="1" x14ac:dyDescent="0.2">
      <c r="A124" s="135">
        <v>113</v>
      </c>
      <c r="B124" s="65"/>
      <c r="C124" s="72"/>
      <c r="D124" s="1419"/>
      <c r="E124" s="67" t="s">
        <v>50</v>
      </c>
      <c r="F124" s="173"/>
      <c r="G124" s="173"/>
      <c r="H124" s="174"/>
      <c r="I124" s="174"/>
      <c r="J124" s="176"/>
      <c r="K124" s="183"/>
      <c r="L124" s="183"/>
      <c r="M124" s="183"/>
      <c r="N124" s="183"/>
      <c r="O124" s="183"/>
      <c r="P124" s="114"/>
      <c r="Q124" s="114"/>
      <c r="R124" s="50"/>
      <c r="S124" s="255"/>
      <c r="T124" s="85">
        <v>113</v>
      </c>
      <c r="U124" s="1584"/>
      <c r="V124" s="83" t="s">
        <v>50</v>
      </c>
      <c r="W124" s="527"/>
      <c r="X124" s="527"/>
      <c r="Y124" s="93"/>
      <c r="Z124" s="93"/>
      <c r="AA124" s="93"/>
      <c r="AB124" s="79"/>
      <c r="AC124" s="93"/>
      <c r="AD124" s="94"/>
      <c r="AE124" s="95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194"/>
      <c r="AS124" s="194"/>
      <c r="AT124" s="194"/>
      <c r="AU124" s="194"/>
      <c r="AV124" s="194"/>
      <c r="AW124" s="194"/>
      <c r="AX124" s="194"/>
      <c r="AY124" s="194"/>
      <c r="AZ124" s="82"/>
      <c r="BA124" s="82"/>
      <c r="BB124" s="82"/>
      <c r="BC124" s="82"/>
      <c r="BD124" s="93"/>
      <c r="BE124" s="93"/>
    </row>
    <row r="125" spans="1:57" ht="9.75" customHeight="1" x14ac:dyDescent="0.2">
      <c r="A125" s="135">
        <v>114</v>
      </c>
      <c r="B125" s="65"/>
      <c r="C125" s="72"/>
      <c r="D125" s="1419" t="s">
        <v>120</v>
      </c>
      <c r="E125" s="67" t="s">
        <v>49</v>
      </c>
      <c r="F125" s="173"/>
      <c r="G125" s="173"/>
      <c r="H125" s="174"/>
      <c r="I125" s="174"/>
      <c r="J125" s="176"/>
      <c r="K125" s="183"/>
      <c r="L125" s="183"/>
      <c r="M125" s="183"/>
      <c r="N125" s="183"/>
      <c r="O125" s="183"/>
      <c r="P125" s="114"/>
      <c r="Q125" s="114"/>
      <c r="R125" s="50"/>
      <c r="S125" s="255"/>
      <c r="T125" s="85">
        <v>114</v>
      </c>
      <c r="U125" s="1584" t="s">
        <v>120</v>
      </c>
      <c r="V125" s="83" t="s">
        <v>49</v>
      </c>
      <c r="W125" s="527"/>
      <c r="X125" s="527"/>
      <c r="Y125" s="93"/>
      <c r="Z125" s="93"/>
      <c r="AA125" s="93"/>
      <c r="AB125" s="79"/>
      <c r="AC125" s="93"/>
      <c r="AD125" s="94"/>
      <c r="AE125" s="95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194"/>
      <c r="AS125" s="194"/>
      <c r="AT125" s="194"/>
      <c r="AU125" s="194"/>
      <c r="AV125" s="194"/>
      <c r="AW125" s="194"/>
      <c r="AX125" s="194"/>
      <c r="AY125" s="194"/>
      <c r="AZ125" s="82"/>
      <c r="BA125" s="82"/>
      <c r="BB125" s="82"/>
      <c r="BC125" s="82"/>
      <c r="BD125" s="93"/>
      <c r="BE125" s="93"/>
    </row>
    <row r="126" spans="1:57" ht="9.75" customHeight="1" x14ac:dyDescent="0.2">
      <c r="A126" s="135">
        <v>115</v>
      </c>
      <c r="B126" s="65"/>
      <c r="C126" s="72"/>
      <c r="D126" s="1419"/>
      <c r="E126" s="67" t="s">
        <v>50</v>
      </c>
      <c r="F126" s="173"/>
      <c r="G126" s="173"/>
      <c r="H126" s="174"/>
      <c r="I126" s="174"/>
      <c r="J126" s="176"/>
      <c r="K126" s="183"/>
      <c r="L126" s="183"/>
      <c r="M126" s="183"/>
      <c r="N126" s="183"/>
      <c r="O126" s="183"/>
      <c r="P126" s="114"/>
      <c r="Q126" s="114"/>
      <c r="R126" s="50"/>
      <c r="S126" s="255"/>
      <c r="T126" s="85">
        <v>115</v>
      </c>
      <c r="U126" s="1584"/>
      <c r="V126" s="83" t="s">
        <v>50</v>
      </c>
      <c r="W126" s="527"/>
      <c r="X126" s="527"/>
      <c r="Y126" s="93"/>
      <c r="Z126" s="93"/>
      <c r="AA126" s="93"/>
      <c r="AB126" s="79"/>
      <c r="AC126" s="93"/>
      <c r="AD126" s="94"/>
      <c r="AE126" s="95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194"/>
      <c r="AS126" s="194"/>
      <c r="AT126" s="194"/>
      <c r="AU126" s="194"/>
      <c r="AV126" s="194"/>
      <c r="AW126" s="194"/>
      <c r="AX126" s="194"/>
      <c r="AY126" s="194"/>
      <c r="AZ126" s="82"/>
      <c r="BA126" s="82"/>
      <c r="BB126" s="82"/>
      <c r="BC126" s="82"/>
      <c r="BD126" s="93"/>
      <c r="BE126" s="93"/>
    </row>
    <row r="127" spans="1:57" ht="12" customHeight="1" x14ac:dyDescent="0.2">
      <c r="A127" s="135">
        <v>116</v>
      </c>
      <c r="B127" s="65"/>
      <c r="C127" s="72"/>
      <c r="D127" s="1419" t="s">
        <v>121</v>
      </c>
      <c r="E127" s="67" t="s">
        <v>49</v>
      </c>
      <c r="F127" s="173"/>
      <c r="G127" s="173"/>
      <c r="H127" s="174"/>
      <c r="I127" s="174"/>
      <c r="J127" s="176"/>
      <c r="K127" s="183"/>
      <c r="L127" s="183"/>
      <c r="M127" s="183"/>
      <c r="N127" s="183"/>
      <c r="O127" s="183"/>
      <c r="P127" s="114"/>
      <c r="Q127" s="114"/>
      <c r="R127" s="4"/>
      <c r="S127" s="5"/>
      <c r="T127" s="85">
        <v>116</v>
      </c>
      <c r="U127" s="1583" t="s">
        <v>121</v>
      </c>
      <c r="V127" s="83" t="s">
        <v>49</v>
      </c>
      <c r="W127" s="527"/>
      <c r="X127" s="527"/>
      <c r="Y127" s="93"/>
      <c r="Z127" s="93"/>
      <c r="AA127" s="93"/>
      <c r="AB127" s="79"/>
      <c r="AC127" s="93"/>
      <c r="AD127" s="94"/>
      <c r="AE127" s="95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194"/>
      <c r="AS127" s="194"/>
      <c r="AT127" s="194"/>
      <c r="AU127" s="194"/>
      <c r="AV127" s="194"/>
      <c r="AW127" s="194"/>
      <c r="AX127" s="194"/>
      <c r="AY127" s="194"/>
      <c r="AZ127" s="82"/>
      <c r="BA127" s="82"/>
      <c r="BB127" s="82"/>
      <c r="BC127" s="82"/>
      <c r="BD127" s="93"/>
      <c r="BE127" s="93"/>
    </row>
    <row r="128" spans="1:57" ht="12" customHeight="1" x14ac:dyDescent="0.2">
      <c r="A128" s="135">
        <v>117</v>
      </c>
      <c r="B128" s="65"/>
      <c r="C128" s="72"/>
      <c r="D128" s="1419"/>
      <c r="E128" s="67" t="s">
        <v>50</v>
      </c>
      <c r="F128" s="173"/>
      <c r="G128" s="173"/>
      <c r="H128" s="174"/>
      <c r="I128" s="174"/>
      <c r="J128" s="176"/>
      <c r="K128" s="183"/>
      <c r="L128" s="183"/>
      <c r="M128" s="183"/>
      <c r="N128" s="183"/>
      <c r="O128" s="183"/>
      <c r="P128" s="114"/>
      <c r="Q128" s="114"/>
      <c r="R128" s="4"/>
      <c r="S128" s="5"/>
      <c r="T128" s="85">
        <v>117</v>
      </c>
      <c r="U128" s="1583"/>
      <c r="V128" s="83" t="s">
        <v>50</v>
      </c>
      <c r="W128" s="527"/>
      <c r="X128" s="527"/>
      <c r="Y128" s="93"/>
      <c r="Z128" s="93"/>
      <c r="AA128" s="93"/>
      <c r="AB128" s="79"/>
      <c r="AC128" s="93"/>
      <c r="AD128" s="94"/>
      <c r="AE128" s="95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195"/>
      <c r="AS128" s="195"/>
      <c r="AT128" s="195"/>
      <c r="AU128" s="195"/>
      <c r="AV128" s="195"/>
      <c r="AW128" s="195"/>
      <c r="AX128" s="195"/>
      <c r="AY128" s="195"/>
      <c r="AZ128" s="197"/>
      <c r="BA128" s="197"/>
      <c r="BB128" s="197"/>
      <c r="BC128" s="197"/>
      <c r="BD128" s="198"/>
      <c r="BE128" s="198"/>
    </row>
    <row r="129" spans="1:58" ht="15.75" customHeight="1" x14ac:dyDescent="0.2">
      <c r="A129" s="135">
        <v>118</v>
      </c>
      <c r="B129" s="75"/>
      <c r="C129" s="210">
        <f>SUM(C14:C128)</f>
        <v>88</v>
      </c>
      <c r="D129" s="150" t="s">
        <v>122</v>
      </c>
      <c r="E129" s="76"/>
      <c r="F129" s="213">
        <f>SUM(F13:F128)</f>
        <v>87</v>
      </c>
      <c r="G129" s="213">
        <f>SUM(G13:G128)</f>
        <v>87</v>
      </c>
      <c r="H129" s="214">
        <f>AVERAGE(H13:H128)</f>
        <v>100</v>
      </c>
      <c r="I129" s="214">
        <f>SUM(I13:I128)</f>
        <v>152</v>
      </c>
      <c r="J129" s="206">
        <f>SUM(J13:J128)</f>
        <v>264</v>
      </c>
      <c r="K129" s="189">
        <f>SUM(K14:K128)</f>
        <v>791.44</v>
      </c>
      <c r="L129" s="189">
        <f t="shared" ref="L129:Q129" si="53">SUM(L14:L128)</f>
        <v>964354</v>
      </c>
      <c r="M129" s="211">
        <f t="shared" si="53"/>
        <v>6299862.4000000004</v>
      </c>
      <c r="N129" s="211">
        <f t="shared" si="53"/>
        <v>116</v>
      </c>
      <c r="O129" s="189">
        <f t="shared" si="53"/>
        <v>923360</v>
      </c>
      <c r="P129" s="212">
        <f t="shared" si="53"/>
        <v>907.43999999999994</v>
      </c>
      <c r="Q129" s="212">
        <f t="shared" si="53"/>
        <v>6300769.8399999999</v>
      </c>
      <c r="R129" s="4"/>
      <c r="S129" s="255"/>
      <c r="T129" s="85">
        <v>118</v>
      </c>
      <c r="U129" s="199" t="s">
        <v>122</v>
      </c>
      <c r="V129" s="200"/>
      <c r="W129" s="529">
        <f>SUM(W14:W128)</f>
        <v>87</v>
      </c>
      <c r="X129" s="529"/>
      <c r="Y129" s="201"/>
      <c r="Z129" s="201"/>
      <c r="AA129" s="803"/>
      <c r="AB129" s="201"/>
      <c r="AC129" s="201"/>
      <c r="AD129" s="202"/>
      <c r="AE129" s="203"/>
      <c r="AF129" s="204">
        <f t="shared" ref="AF129:AQ129" si="54">SUM(AF14:AF128)</f>
        <v>0</v>
      </c>
      <c r="AG129" s="204">
        <f t="shared" si="54"/>
        <v>0</v>
      </c>
      <c r="AH129" s="204">
        <f t="shared" si="54"/>
        <v>0</v>
      </c>
      <c r="AI129" s="204">
        <f t="shared" si="54"/>
        <v>0</v>
      </c>
      <c r="AJ129" s="204">
        <f t="shared" si="54"/>
        <v>0</v>
      </c>
      <c r="AK129" s="204">
        <f t="shared" si="54"/>
        <v>0</v>
      </c>
      <c r="AL129" s="204">
        <f t="shared" si="54"/>
        <v>0</v>
      </c>
      <c r="AM129" s="204">
        <f t="shared" si="54"/>
        <v>0</v>
      </c>
      <c r="AN129" s="204">
        <f t="shared" si="54"/>
        <v>0</v>
      </c>
      <c r="AO129" s="204">
        <f t="shared" si="54"/>
        <v>0</v>
      </c>
      <c r="AP129" s="204">
        <f t="shared" si="54"/>
        <v>0</v>
      </c>
      <c r="AQ129" s="205">
        <f t="shared" si="54"/>
        <v>0</v>
      </c>
      <c r="AR129" s="206">
        <f>SUM(AR13:AR128)</f>
        <v>7</v>
      </c>
      <c r="AS129" s="206">
        <v>0</v>
      </c>
      <c r="AT129" s="206">
        <f>SUM(AT13:AT128)</f>
        <v>107</v>
      </c>
      <c r="AU129" s="206">
        <v>0</v>
      </c>
      <c r="AV129" s="206">
        <f>SUM(AV14:AV128)</f>
        <v>72</v>
      </c>
      <c r="AW129" s="206">
        <v>0</v>
      </c>
      <c r="AX129" s="206">
        <f>SUM(AX14:AX128)</f>
        <v>39</v>
      </c>
      <c r="AY129" s="206">
        <v>0</v>
      </c>
      <c r="AZ129" s="207">
        <f t="shared" ref="AZ129:BE129" si="55">SUM(AZ14:AZ128)</f>
        <v>39</v>
      </c>
      <c r="BA129" s="207">
        <f t="shared" si="55"/>
        <v>0</v>
      </c>
      <c r="BB129" s="207">
        <f t="shared" si="55"/>
        <v>0</v>
      </c>
      <c r="BC129" s="207">
        <f t="shared" si="55"/>
        <v>0</v>
      </c>
      <c r="BD129" s="207">
        <f t="shared" si="55"/>
        <v>264</v>
      </c>
      <c r="BE129" s="207">
        <f t="shared" si="55"/>
        <v>0</v>
      </c>
      <c r="BF129" s="51"/>
    </row>
    <row r="130" spans="1:58" ht="12" customHeight="1" x14ac:dyDescent="0.2">
      <c r="A130" s="33"/>
      <c r="B130" s="34"/>
      <c r="C130" s="15"/>
      <c r="D130" s="151"/>
      <c r="E130" s="35"/>
      <c r="F130" s="186"/>
      <c r="G130" s="186"/>
      <c r="H130" s="187"/>
      <c r="I130" s="187"/>
      <c r="J130" s="188"/>
      <c r="K130" s="36"/>
      <c r="L130" s="37"/>
      <c r="M130" s="37"/>
      <c r="N130" s="16"/>
      <c r="O130" s="16"/>
      <c r="P130" s="38"/>
      <c r="Q130" s="38"/>
      <c r="R130" s="4"/>
      <c r="S130" s="255"/>
      <c r="T130" s="252"/>
      <c r="U130" s="130"/>
      <c r="V130" s="7"/>
      <c r="W130" s="8"/>
      <c r="X130" s="8"/>
      <c r="Y130" s="9"/>
      <c r="Z130" s="9"/>
      <c r="AA130" s="10"/>
      <c r="AB130" s="11"/>
      <c r="AC130" s="11"/>
      <c r="AD130" s="11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88"/>
      <c r="AS130" s="188"/>
      <c r="AT130" s="188"/>
      <c r="AU130" s="188"/>
      <c r="AV130" s="188"/>
      <c r="AW130" s="188"/>
      <c r="AX130" s="188"/>
      <c r="AY130" s="188"/>
      <c r="AZ130" s="14"/>
      <c r="BA130" s="14"/>
      <c r="BB130" s="14"/>
      <c r="BC130" s="14"/>
      <c r="BD130" s="13"/>
      <c r="BE130" s="13"/>
    </row>
    <row r="131" spans="1:58" ht="13.5" customHeight="1" x14ac:dyDescent="0.2">
      <c r="A131" s="1423" t="s">
        <v>123</v>
      </c>
      <c r="B131" s="1423"/>
      <c r="C131" s="1423"/>
      <c r="D131" s="1423"/>
      <c r="E131" s="1423"/>
      <c r="F131" s="1423"/>
      <c r="G131" s="1423"/>
      <c r="H131" s="1423"/>
      <c r="I131" s="1423"/>
      <c r="J131" s="1423"/>
      <c r="K131" s="15"/>
      <c r="L131" s="15"/>
      <c r="M131" s="15"/>
      <c r="N131" s="15"/>
      <c r="O131" s="15"/>
      <c r="P131" s="15"/>
      <c r="Q131" s="15"/>
      <c r="R131" s="50"/>
      <c r="S131" s="255"/>
      <c r="T131" s="252"/>
      <c r="U131" s="131"/>
      <c r="V131" s="7"/>
      <c r="W131" s="14"/>
      <c r="X131" s="14"/>
      <c r="Y131" s="14"/>
      <c r="Z131" s="14"/>
      <c r="AA131" s="13"/>
      <c r="AB131" s="6"/>
      <c r="AC131" s="6"/>
      <c r="AD131" s="6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</row>
    <row r="132" spans="1:58" ht="12" customHeight="1" x14ac:dyDescent="0.2">
      <c r="A132" s="1409" t="s">
        <v>124</v>
      </c>
      <c r="B132" s="1409"/>
      <c r="C132" s="1409"/>
      <c r="D132" s="1409"/>
      <c r="E132" s="1418">
        <f>K129*7960+4458</f>
        <v>6304320.4000000004</v>
      </c>
      <c r="F132" s="1418"/>
      <c r="G132" s="1418"/>
      <c r="H132" s="18"/>
      <c r="I132" s="18"/>
      <c r="J132" s="18"/>
      <c r="K132" s="1411" t="s">
        <v>125</v>
      </c>
      <c r="L132" s="1411"/>
      <c r="M132" s="253" t="s">
        <v>126</v>
      </c>
      <c r="N132" s="48"/>
      <c r="O132" s="48"/>
      <c r="P132" s="39"/>
      <c r="Q132" s="39"/>
      <c r="R132" s="50"/>
      <c r="S132" s="255"/>
      <c r="T132" s="131" t="s">
        <v>127</v>
      </c>
      <c r="U132" s="131"/>
      <c r="V132" s="7"/>
      <c r="W132" s="14"/>
      <c r="X132" s="14"/>
      <c r="Y132" s="14"/>
      <c r="Z132" s="14"/>
      <c r="AA132" s="13"/>
      <c r="AB132" s="6"/>
      <c r="AC132" s="6"/>
      <c r="AD132" s="6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</row>
    <row r="133" spans="1:58" ht="12" customHeight="1" x14ac:dyDescent="0.2">
      <c r="A133" s="1409" t="s">
        <v>128</v>
      </c>
      <c r="B133" s="1409"/>
      <c r="C133" s="1409"/>
      <c r="D133" s="1409"/>
      <c r="E133" s="1418">
        <f>C129*7960</f>
        <v>700480</v>
      </c>
      <c r="F133" s="1418"/>
      <c r="G133" s="1418"/>
      <c r="H133" s="18"/>
      <c r="I133" s="18"/>
      <c r="J133" s="18"/>
      <c r="K133" s="1411" t="s">
        <v>125</v>
      </c>
      <c r="L133" s="1411"/>
      <c r="M133" s="253" t="s">
        <v>129</v>
      </c>
      <c r="N133" s="103"/>
      <c r="O133" s="103"/>
      <c r="P133" s="36"/>
      <c r="Q133" s="36"/>
      <c r="R133" s="50"/>
      <c r="S133" s="255"/>
      <c r="T133" s="252"/>
      <c r="U133" s="1582"/>
      <c r="V133" s="7"/>
      <c r="W133" s="14"/>
      <c r="X133" s="14"/>
      <c r="Y133" s="14"/>
      <c r="Z133" s="14"/>
      <c r="AA133" s="13"/>
      <c r="AB133" s="6"/>
      <c r="AC133" s="6"/>
      <c r="AD133" s="6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</row>
    <row r="134" spans="1:58" ht="12" customHeight="1" x14ac:dyDescent="0.2">
      <c r="A134" s="1409" t="s">
        <v>130</v>
      </c>
      <c r="B134" s="1409"/>
      <c r="C134" s="1409"/>
      <c r="D134" s="1409"/>
      <c r="E134" s="1418">
        <v>910000</v>
      </c>
      <c r="F134" s="1418"/>
      <c r="G134" s="1418"/>
      <c r="H134" s="18"/>
      <c r="I134" s="18"/>
      <c r="J134" s="18"/>
      <c r="K134" s="1411" t="s">
        <v>125</v>
      </c>
      <c r="L134" s="1411"/>
      <c r="M134" s="253" t="s">
        <v>131</v>
      </c>
      <c r="N134" s="104"/>
      <c r="O134" s="104"/>
      <c r="P134" s="36"/>
      <c r="Q134" s="36"/>
      <c r="R134" s="50"/>
      <c r="S134" s="255"/>
      <c r="T134" s="252"/>
      <c r="U134" s="1582"/>
      <c r="V134" s="7"/>
      <c r="W134" s="14"/>
      <c r="X134" s="14"/>
      <c r="Y134" s="14"/>
      <c r="Z134" s="14"/>
      <c r="AA134" s="13"/>
      <c r="AB134" s="6"/>
      <c r="AC134" s="6"/>
      <c r="AD134" s="6"/>
      <c r="AE134" s="17"/>
      <c r="AF134" s="17"/>
      <c r="AG134" s="17"/>
      <c r="AH134" s="17"/>
      <c r="AI134" s="196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</row>
    <row r="135" spans="1:58" ht="12" customHeight="1" x14ac:dyDescent="0.2">
      <c r="A135" s="1409" t="s">
        <v>132</v>
      </c>
      <c r="B135" s="1409"/>
      <c r="C135" s="1409"/>
      <c r="D135" s="1409"/>
      <c r="E135" s="1418">
        <v>1400000</v>
      </c>
      <c r="F135" s="1418"/>
      <c r="G135" s="1418"/>
      <c r="H135" s="18"/>
      <c r="I135" s="18"/>
      <c r="J135" s="18"/>
      <c r="K135" s="1411" t="s">
        <v>125</v>
      </c>
      <c r="L135" s="1411"/>
      <c r="M135" s="1411" t="s">
        <v>133</v>
      </c>
      <c r="N135" s="1411"/>
      <c r="O135" s="48"/>
      <c r="P135" s="47"/>
      <c r="Q135" s="47"/>
      <c r="R135" s="50"/>
      <c r="S135" s="255"/>
      <c r="T135" s="252"/>
      <c r="U135" s="252"/>
      <c r="V135" s="7"/>
      <c r="W135" s="14"/>
      <c r="X135" s="14"/>
      <c r="Y135" s="14"/>
      <c r="Z135" s="14"/>
      <c r="AA135" s="19"/>
      <c r="AB135" s="20"/>
      <c r="AC135" s="20"/>
      <c r="AD135" s="20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2"/>
      <c r="AS135" s="22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</row>
    <row r="136" spans="1:58" ht="12" customHeight="1" x14ac:dyDescent="0.2">
      <c r="A136" s="1409" t="s">
        <v>134</v>
      </c>
      <c r="B136" s="1409"/>
      <c r="C136" s="1409"/>
      <c r="D136" s="1409"/>
      <c r="E136" s="1418">
        <v>500000</v>
      </c>
      <c r="F136" s="1418"/>
      <c r="G136" s="1418"/>
      <c r="H136" s="18"/>
      <c r="I136" s="18"/>
      <c r="J136" s="18"/>
      <c r="K136" s="1411" t="s">
        <v>125</v>
      </c>
      <c r="L136" s="1411"/>
      <c r="M136" s="1581" t="s">
        <v>135</v>
      </c>
      <c r="N136" s="1581"/>
      <c r="O136" s="48"/>
      <c r="P136" s="47"/>
      <c r="Q136" s="47"/>
      <c r="R136" s="50"/>
      <c r="S136" s="255"/>
      <c r="T136" s="252"/>
      <c r="U136" s="252"/>
      <c r="V136" s="7"/>
      <c r="W136" s="14"/>
      <c r="X136" s="14"/>
      <c r="Y136" s="14"/>
      <c r="Z136" s="14"/>
      <c r="AA136" s="19"/>
      <c r="AB136" s="20"/>
      <c r="AC136" s="20"/>
      <c r="AD136" s="20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2"/>
      <c r="AS136" s="22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</row>
    <row r="137" spans="1:58" ht="12" customHeight="1" x14ac:dyDescent="0.2">
      <c r="A137" s="1409" t="s">
        <v>136</v>
      </c>
      <c r="B137" s="1409"/>
      <c r="C137" s="1409"/>
      <c r="D137" s="1409"/>
      <c r="E137" s="1418">
        <v>250800</v>
      </c>
      <c r="F137" s="1418"/>
      <c r="G137" s="1418"/>
      <c r="H137" s="18"/>
      <c r="I137" s="18"/>
      <c r="J137" s="18"/>
      <c r="K137" s="1411" t="s">
        <v>125</v>
      </c>
      <c r="L137" s="1411"/>
      <c r="M137" s="105" t="s">
        <v>137</v>
      </c>
      <c r="N137" s="48"/>
      <c r="O137" s="48"/>
      <c r="P137" s="47"/>
      <c r="Q137" s="47"/>
      <c r="R137" s="50"/>
      <c r="S137" s="255"/>
      <c r="T137" s="252"/>
      <c r="U137" s="252"/>
      <c r="V137" s="7"/>
      <c r="W137" s="14"/>
      <c r="X137" s="14"/>
      <c r="Y137" s="14"/>
      <c r="Z137" s="14"/>
      <c r="AA137" s="19"/>
      <c r="AB137" s="20"/>
      <c r="AC137" s="20"/>
      <c r="AD137" s="20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2"/>
      <c r="AS137" s="22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</row>
    <row r="138" spans="1:58" ht="12" customHeight="1" x14ac:dyDescent="0.2">
      <c r="A138" s="1409" t="s">
        <v>138</v>
      </c>
      <c r="B138" s="1409"/>
      <c r="C138" s="1409"/>
      <c r="D138" s="1409"/>
      <c r="E138" s="1418">
        <v>849200</v>
      </c>
      <c r="F138" s="1418"/>
      <c r="G138" s="1418"/>
      <c r="H138" s="18"/>
      <c r="I138" s="18"/>
      <c r="J138" s="18"/>
      <c r="K138" s="1411" t="s">
        <v>125</v>
      </c>
      <c r="L138" s="1411"/>
      <c r="M138" s="1581" t="s">
        <v>139</v>
      </c>
      <c r="N138" s="1581"/>
      <c r="O138" s="106"/>
      <c r="P138" s="47"/>
      <c r="Q138" s="47"/>
      <c r="R138" s="50"/>
      <c r="S138" s="255"/>
      <c r="T138" s="252"/>
      <c r="U138" s="252"/>
      <c r="V138" s="7"/>
      <c r="W138" s="14"/>
      <c r="X138" s="14"/>
      <c r="Y138" s="14"/>
      <c r="Z138" s="14"/>
      <c r="AA138" s="19"/>
      <c r="AB138" s="20"/>
      <c r="AC138" s="20"/>
      <c r="AD138" s="20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2"/>
      <c r="AS138" s="22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</row>
    <row r="139" spans="1:58" ht="12" customHeight="1" x14ac:dyDescent="0.2">
      <c r="A139" s="1417" t="s">
        <v>140</v>
      </c>
      <c r="B139" s="1417"/>
      <c r="C139" s="1417"/>
      <c r="D139" s="1417"/>
      <c r="E139" s="1418">
        <f>SUM(E132:G138)</f>
        <v>10914800.4</v>
      </c>
      <c r="F139" s="1418"/>
      <c r="G139" s="1418"/>
      <c r="H139" s="18"/>
      <c r="I139" s="18"/>
      <c r="J139" s="18"/>
      <c r="K139" s="1411" t="s">
        <v>125</v>
      </c>
      <c r="L139" s="1411"/>
      <c r="M139" s="1581" t="s">
        <v>141</v>
      </c>
      <c r="N139" s="1581"/>
      <c r="O139" s="48"/>
      <c r="P139" s="48"/>
      <c r="Q139" s="48"/>
      <c r="R139" s="50"/>
      <c r="S139" s="255"/>
      <c r="T139" s="252"/>
      <c r="U139" s="131"/>
      <c r="V139" s="7"/>
      <c r="W139" s="14"/>
      <c r="X139" s="14"/>
      <c r="Y139" s="14"/>
      <c r="Z139" s="14"/>
      <c r="AA139" s="19"/>
      <c r="AB139" s="20"/>
      <c r="AC139" s="20"/>
      <c r="AD139" s="20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2"/>
      <c r="AS139" s="22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</row>
    <row r="140" spans="1:58" ht="12" customHeight="1" x14ac:dyDescent="0.2">
      <c r="A140" s="41"/>
      <c r="B140" s="107"/>
      <c r="C140" s="108"/>
      <c r="E140" s="1408"/>
      <c r="F140" s="1408"/>
      <c r="G140" s="1408"/>
      <c r="H140" s="257"/>
      <c r="I140" s="40"/>
      <c r="J140" s="257"/>
      <c r="K140" s="1411" t="s">
        <v>125</v>
      </c>
      <c r="L140" s="1411"/>
      <c r="M140" s="258" t="s">
        <v>142</v>
      </c>
      <c r="N140" s="245"/>
      <c r="O140" s="245"/>
      <c r="R140" s="44"/>
      <c r="S140" s="256"/>
      <c r="T140" s="132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</row>
    <row r="141" spans="1:58" ht="20.25" customHeight="1" x14ac:dyDescent="0.2">
      <c r="A141" s="115" t="s">
        <v>143</v>
      </c>
      <c r="B141" s="41"/>
      <c r="C141" s="41"/>
      <c r="E141" s="108"/>
      <c r="F141" s="48"/>
      <c r="G141" s="41"/>
      <c r="H141" s="41"/>
      <c r="I141" s="41"/>
      <c r="J141" s="41"/>
      <c r="K141" s="41"/>
      <c r="L141" s="41"/>
      <c r="M141" s="41"/>
      <c r="N141" s="256"/>
      <c r="O141" s="256"/>
      <c r="R141" s="44"/>
      <c r="S141" s="256"/>
      <c r="T141" s="131"/>
      <c r="U141" s="112"/>
      <c r="V141" s="112"/>
      <c r="W141" s="112"/>
      <c r="X141" s="112"/>
      <c r="Y141" s="112"/>
      <c r="Z141" s="112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</row>
    <row r="142" spans="1:58" ht="18.75" customHeight="1" x14ac:dyDescent="0.2">
      <c r="A142" s="41"/>
      <c r="B142" s="41"/>
      <c r="C142" s="41"/>
      <c r="D142" s="1407"/>
      <c r="E142" s="1407"/>
      <c r="F142" s="1407"/>
      <c r="G142" s="41"/>
      <c r="H142" s="41"/>
      <c r="I142" s="41"/>
      <c r="J142" s="41"/>
      <c r="K142" s="41">
        <v>10914800</v>
      </c>
      <c r="L142" s="41"/>
      <c r="M142" s="41"/>
      <c r="N142" s="256"/>
      <c r="O142" s="256"/>
      <c r="R142" s="44"/>
      <c r="S142" s="256"/>
      <c r="T142" s="131"/>
      <c r="U142" s="112"/>
      <c r="V142" s="112"/>
      <c r="W142" s="112"/>
      <c r="X142" s="112"/>
      <c r="Y142" s="112"/>
      <c r="Z142" s="112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</row>
    <row r="143" spans="1:58" ht="27.75" customHeight="1" x14ac:dyDescent="0.2">
      <c r="B143" s="109"/>
      <c r="C143" s="109"/>
      <c r="D143" s="1407"/>
      <c r="E143" s="1407"/>
      <c r="F143" s="1407"/>
      <c r="G143" s="109"/>
      <c r="H143" s="109"/>
      <c r="I143" s="109"/>
      <c r="J143" s="109"/>
      <c r="L143" s="24"/>
      <c r="M143" s="24"/>
      <c r="N143" s="259"/>
      <c r="O143" s="259"/>
      <c r="R143" s="44"/>
      <c r="S143" s="256"/>
      <c r="T143" s="131"/>
      <c r="U143" s="112"/>
      <c r="V143" s="112"/>
      <c r="W143" s="112"/>
      <c r="X143" s="112"/>
      <c r="Y143" s="112"/>
      <c r="Z143" s="112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</row>
    <row r="144" spans="1:58" ht="15.75" x14ac:dyDescent="0.2">
      <c r="B144" s="109"/>
      <c r="C144" s="109"/>
      <c r="D144" s="1407"/>
      <c r="E144" s="1407"/>
      <c r="F144" s="1407"/>
      <c r="G144" s="109"/>
      <c r="H144" s="109"/>
      <c r="I144" s="109"/>
      <c r="J144" s="109"/>
      <c r="K144" s="259"/>
      <c r="L144" s="24"/>
      <c r="M144" s="25"/>
      <c r="N144" s="259"/>
      <c r="O144" s="259"/>
      <c r="S144" s="41"/>
    </row>
    <row r="145" spans="2:19" ht="20.100000000000001" customHeight="1" x14ac:dyDescent="0.2">
      <c r="B145" s="109"/>
      <c r="C145" s="109"/>
      <c r="D145" s="1407"/>
      <c r="E145" s="1407"/>
      <c r="F145" s="1407"/>
      <c r="G145" s="109"/>
      <c r="H145" s="109"/>
      <c r="I145" s="109"/>
      <c r="J145" s="109"/>
      <c r="K145" s="26"/>
      <c r="L145" s="24"/>
      <c r="M145" s="53"/>
      <c r="N145" s="259"/>
      <c r="O145" s="244"/>
      <c r="P145" s="256"/>
      <c r="Q145" s="256"/>
      <c r="R145" s="44"/>
      <c r="S145" s="33"/>
    </row>
    <row r="146" spans="2:19" ht="20.100000000000001" customHeight="1" x14ac:dyDescent="0.2">
      <c r="B146" s="109"/>
      <c r="C146" s="109"/>
      <c r="D146" s="1407"/>
      <c r="E146" s="1407"/>
      <c r="F146" s="1407"/>
      <c r="G146" s="109"/>
      <c r="H146" s="109"/>
      <c r="I146" s="109"/>
      <c r="J146" s="109"/>
      <c r="K146" s="54"/>
      <c r="L146" s="24"/>
      <c r="M146" s="53"/>
      <c r="N146" s="27"/>
      <c r="O146" s="27"/>
      <c r="P146" s="255"/>
      <c r="Q146" s="255"/>
      <c r="R146" s="45"/>
      <c r="S146" s="1579"/>
    </row>
    <row r="147" spans="2:19" ht="20.100000000000001" customHeight="1" x14ac:dyDescent="0.2">
      <c r="B147" s="109"/>
      <c r="C147" s="109"/>
      <c r="D147" s="1407"/>
      <c r="E147" s="1407"/>
      <c r="F147" s="1407"/>
      <c r="G147" s="109"/>
      <c r="H147" s="109"/>
      <c r="I147" s="109"/>
      <c r="J147" s="109"/>
      <c r="K147" s="54"/>
      <c r="L147" s="24"/>
      <c r="M147" s="53"/>
      <c r="N147" s="27"/>
      <c r="O147" s="27"/>
      <c r="P147" s="255"/>
      <c r="Q147" s="255"/>
      <c r="R147" s="45"/>
      <c r="S147" s="1580"/>
    </row>
    <row r="148" spans="2:19" ht="20.100000000000001" customHeight="1" x14ac:dyDescent="0.2">
      <c r="B148" s="109"/>
      <c r="C148" s="109"/>
      <c r="D148" s="1407"/>
      <c r="E148" s="1407"/>
      <c r="F148" s="1407"/>
      <c r="G148" s="109"/>
      <c r="H148" s="109"/>
      <c r="I148" s="109"/>
      <c r="J148" s="109"/>
      <c r="K148" s="54"/>
      <c r="L148" s="24"/>
      <c r="M148" s="53"/>
      <c r="N148" s="27"/>
      <c r="O148" s="27"/>
      <c r="P148" s="255"/>
      <c r="Q148" s="255"/>
      <c r="R148" s="45"/>
      <c r="S148" s="1579"/>
    </row>
    <row r="149" spans="2:19" ht="20.100000000000001" customHeight="1" x14ac:dyDescent="0.2">
      <c r="B149" s="109"/>
      <c r="C149" s="109"/>
      <c r="D149" s="1407"/>
      <c r="E149" s="1407"/>
      <c r="F149" s="1407"/>
      <c r="G149" s="109"/>
      <c r="H149" s="109"/>
      <c r="I149" s="109"/>
      <c r="J149" s="109"/>
      <c r="K149" s="54"/>
      <c r="L149" s="24"/>
      <c r="M149" s="53"/>
      <c r="N149" s="27"/>
      <c r="O149" s="27"/>
      <c r="P149" s="255"/>
      <c r="Q149" s="255"/>
      <c r="R149" s="45"/>
      <c r="S149" s="1580"/>
    </row>
    <row r="150" spans="2:19" ht="20.100000000000001" customHeight="1" x14ac:dyDescent="0.2">
      <c r="B150" s="109"/>
      <c r="C150" s="109"/>
      <c r="E150" s="109"/>
      <c r="F150" s="109"/>
      <c r="G150" s="109"/>
      <c r="H150" s="109"/>
      <c r="I150" s="109"/>
      <c r="J150" s="109"/>
      <c r="K150" s="54"/>
      <c r="L150" s="24"/>
      <c r="M150" s="53"/>
      <c r="N150" s="27"/>
      <c r="O150" s="27"/>
      <c r="P150" s="255"/>
      <c r="Q150" s="255"/>
      <c r="R150" s="45"/>
      <c r="S150" s="1580"/>
    </row>
    <row r="151" spans="2:19" ht="20.100000000000001" customHeight="1" x14ac:dyDescent="0.2">
      <c r="B151" s="109"/>
      <c r="C151" s="109"/>
      <c r="E151" s="109"/>
      <c r="F151" s="109"/>
      <c r="G151" s="109"/>
      <c r="H151" s="109"/>
      <c r="I151" s="109"/>
      <c r="J151" s="109"/>
      <c r="K151" s="54"/>
      <c r="L151" s="24"/>
      <c r="M151" s="77"/>
      <c r="N151" s="3"/>
      <c r="O151" s="3"/>
      <c r="P151" s="255"/>
      <c r="Q151" s="255"/>
      <c r="R151" s="45"/>
      <c r="S151" s="1580"/>
    </row>
    <row r="152" spans="2:19" ht="20.100000000000001" customHeight="1" x14ac:dyDescent="0.2">
      <c r="B152" s="109"/>
      <c r="C152" s="109"/>
      <c r="E152" s="109"/>
      <c r="F152" s="109"/>
      <c r="G152" s="109"/>
      <c r="H152" s="109"/>
      <c r="I152" s="109"/>
      <c r="J152" s="109"/>
      <c r="K152" s="54"/>
      <c r="L152" s="24"/>
      <c r="M152" s="77"/>
      <c r="N152" s="3"/>
      <c r="O152" s="3"/>
      <c r="P152" s="255"/>
      <c r="Q152" s="255"/>
      <c r="R152" s="45"/>
      <c r="S152" s="255"/>
    </row>
    <row r="153" spans="2:19" ht="15.75" x14ac:dyDescent="0.2">
      <c r="D153" s="54"/>
      <c r="E153" s="1412"/>
      <c r="F153" s="1412"/>
      <c r="G153" s="1412"/>
      <c r="H153" s="22"/>
      <c r="I153" s="28"/>
      <c r="J153" s="29"/>
      <c r="K153" s="3"/>
      <c r="L153" s="24"/>
      <c r="M153" s="77"/>
      <c r="N153" s="3"/>
      <c r="O153" s="3"/>
      <c r="P153" s="256"/>
      <c r="Q153" s="256"/>
      <c r="R153" s="44"/>
      <c r="S153" s="256"/>
    </row>
    <row r="154" spans="2:19" ht="15.75" x14ac:dyDescent="0.2">
      <c r="D154" s="54"/>
      <c r="E154" s="112"/>
      <c r="F154" s="112"/>
      <c r="G154" s="116"/>
      <c r="H154" s="117"/>
      <c r="I154" s="118"/>
      <c r="J154" s="119"/>
      <c r="K154" s="259"/>
      <c r="L154" s="24"/>
      <c r="M154" s="24"/>
      <c r="N154" s="259"/>
      <c r="O154" s="259"/>
      <c r="S154" s="41"/>
    </row>
    <row r="155" spans="2:19" ht="15.75" x14ac:dyDescent="0.2">
      <c r="D155" s="54"/>
      <c r="E155" s="112"/>
      <c r="F155" s="112"/>
      <c r="G155" s="116"/>
      <c r="H155" s="117"/>
      <c r="I155" s="118"/>
      <c r="J155" s="119"/>
      <c r="K155" s="259"/>
      <c r="L155" s="24"/>
      <c r="M155" s="24"/>
      <c r="N155" s="259"/>
      <c r="O155" s="259"/>
      <c r="S155" s="41"/>
    </row>
    <row r="156" spans="2:19" ht="15.75" x14ac:dyDescent="0.2">
      <c r="D156" s="54"/>
      <c r="E156" s="112"/>
      <c r="F156" s="112"/>
      <c r="G156" s="116"/>
      <c r="H156" s="117"/>
      <c r="I156" s="118"/>
      <c r="J156" s="119"/>
      <c r="K156" s="259"/>
      <c r="L156" s="24"/>
      <c r="M156" s="24"/>
      <c r="N156" s="259"/>
      <c r="O156" s="259"/>
      <c r="S156" s="41"/>
    </row>
    <row r="157" spans="2:19" ht="15.75" x14ac:dyDescent="0.2">
      <c r="D157" s="54"/>
      <c r="E157" s="112"/>
      <c r="F157" s="112"/>
      <c r="G157" s="116"/>
      <c r="H157" s="117"/>
      <c r="I157" s="118"/>
      <c r="J157" s="119"/>
      <c r="K157" s="259"/>
      <c r="L157" s="24"/>
      <c r="M157" s="24"/>
      <c r="N157" s="259"/>
      <c r="O157" s="259"/>
      <c r="S157" s="41"/>
    </row>
    <row r="158" spans="2:19" ht="15.75" x14ac:dyDescent="0.2">
      <c r="D158" s="54"/>
      <c r="E158" s="112"/>
      <c r="F158" s="112"/>
      <c r="G158" s="116"/>
      <c r="H158" s="117"/>
      <c r="I158" s="118"/>
      <c r="J158" s="119"/>
      <c r="K158" s="259"/>
      <c r="L158" s="24"/>
      <c r="M158" s="24"/>
      <c r="N158" s="259"/>
      <c r="O158" s="259"/>
      <c r="S158" s="41"/>
    </row>
    <row r="159" spans="2:19" ht="15.75" x14ac:dyDescent="0.2">
      <c r="D159" s="54"/>
      <c r="E159" s="112"/>
      <c r="F159" s="112"/>
      <c r="G159" s="116"/>
      <c r="H159" s="117"/>
      <c r="I159" s="118"/>
      <c r="J159" s="119"/>
      <c r="K159" s="259"/>
      <c r="L159" s="24"/>
      <c r="M159" s="24"/>
      <c r="N159" s="259"/>
      <c r="O159" s="259"/>
      <c r="S159" s="41"/>
    </row>
    <row r="160" spans="2:19" ht="15.75" x14ac:dyDescent="0.2">
      <c r="L160" s="24"/>
      <c r="M160" s="24"/>
      <c r="N160" s="259"/>
      <c r="O160" s="259"/>
      <c r="S160" s="41"/>
    </row>
    <row r="161" spans="12:19" ht="15.75" x14ac:dyDescent="0.2">
      <c r="L161" s="24"/>
      <c r="M161" s="24"/>
      <c r="N161" s="259"/>
      <c r="O161" s="259"/>
      <c r="S161" s="41"/>
    </row>
    <row r="162" spans="12:19" ht="15.75" x14ac:dyDescent="0.2">
      <c r="L162" s="24"/>
      <c r="M162" s="24"/>
      <c r="N162" s="259"/>
      <c r="O162" s="259"/>
      <c r="S162" s="41"/>
    </row>
    <row r="163" spans="12:19" ht="15.75" x14ac:dyDescent="0.2">
      <c r="L163" s="24"/>
      <c r="M163" s="24"/>
      <c r="N163" s="259"/>
      <c r="O163" s="259"/>
      <c r="S163" s="41"/>
    </row>
    <row r="164" spans="12:19" ht="15.75" x14ac:dyDescent="0.2">
      <c r="L164" s="24"/>
      <c r="M164" s="30"/>
      <c r="N164" s="259"/>
      <c r="O164" s="259"/>
      <c r="S164" s="41"/>
    </row>
    <row r="165" spans="12:19" ht="15.75" x14ac:dyDescent="0.2">
      <c r="L165" s="24"/>
      <c r="M165" s="24"/>
      <c r="N165" s="259"/>
      <c r="O165" s="259"/>
      <c r="S165" s="41"/>
    </row>
    <row r="166" spans="12:19" ht="15.75" x14ac:dyDescent="0.2">
      <c r="L166" s="30"/>
      <c r="M166" s="30"/>
      <c r="N166" s="259"/>
      <c r="O166" s="259"/>
      <c r="S166" s="41"/>
    </row>
    <row r="167" spans="12:19" ht="15.75" x14ac:dyDescent="0.2">
      <c r="L167" s="24"/>
      <c r="M167" s="24"/>
      <c r="N167" s="259"/>
      <c r="O167" s="259"/>
      <c r="S167" s="41"/>
    </row>
    <row r="168" spans="12:19" ht="15.75" x14ac:dyDescent="0.2">
      <c r="L168" s="24"/>
      <c r="M168" s="24"/>
      <c r="N168" s="259"/>
      <c r="O168" s="259"/>
      <c r="S168" s="41"/>
    </row>
    <row r="169" spans="12:19" ht="15.75" x14ac:dyDescent="0.2">
      <c r="L169" s="24"/>
      <c r="M169" s="24"/>
      <c r="N169" s="259"/>
      <c r="O169" s="259"/>
      <c r="S169" s="41"/>
    </row>
    <row r="170" spans="12:19" ht="15.75" x14ac:dyDescent="0.2">
      <c r="L170" s="24"/>
      <c r="M170" s="24"/>
      <c r="N170" s="259"/>
      <c r="O170" s="259"/>
      <c r="S170" s="41"/>
    </row>
    <row r="171" spans="12:19" ht="15.75" x14ac:dyDescent="0.2">
      <c r="L171" s="24"/>
      <c r="M171" s="24"/>
      <c r="N171" s="259"/>
      <c r="O171" s="259"/>
      <c r="S171" s="41"/>
    </row>
    <row r="172" spans="12:19" ht="15.75" x14ac:dyDescent="0.2">
      <c r="L172" s="24"/>
      <c r="M172" s="24"/>
      <c r="N172" s="259"/>
      <c r="O172" s="259"/>
      <c r="S172" s="41"/>
    </row>
    <row r="173" spans="12:19" ht="15.75" x14ac:dyDescent="0.2">
      <c r="L173" s="24"/>
      <c r="M173" s="24"/>
      <c r="N173" s="259"/>
      <c r="O173" s="259"/>
      <c r="S173" s="41"/>
    </row>
    <row r="174" spans="12:19" ht="15.75" x14ac:dyDescent="0.2">
      <c r="L174" s="24"/>
      <c r="M174" s="24"/>
      <c r="N174" s="259"/>
      <c r="O174" s="259"/>
      <c r="S174" s="41"/>
    </row>
    <row r="175" spans="12:19" ht="15.75" x14ac:dyDescent="0.2">
      <c r="L175" s="24"/>
      <c r="M175" s="24"/>
      <c r="N175" s="259"/>
      <c r="O175" s="259"/>
      <c r="S175" s="41"/>
    </row>
    <row r="176" spans="12:19" ht="15.75" x14ac:dyDescent="0.2">
      <c r="L176" s="24"/>
      <c r="M176" s="24"/>
      <c r="N176" s="259"/>
      <c r="O176" s="259"/>
      <c r="S176" s="41"/>
    </row>
    <row r="177" spans="12:19" ht="15.75" x14ac:dyDescent="0.2">
      <c r="L177" s="24"/>
      <c r="M177" s="24"/>
      <c r="N177" s="259"/>
      <c r="O177" s="259"/>
      <c r="S177" s="41"/>
    </row>
    <row r="178" spans="12:19" ht="15.75" x14ac:dyDescent="0.2">
      <c r="L178" s="24"/>
      <c r="M178" s="24"/>
      <c r="N178" s="259"/>
      <c r="O178" s="259"/>
      <c r="S178" s="41"/>
    </row>
    <row r="179" spans="12:19" ht="15.75" x14ac:dyDescent="0.2">
      <c r="L179" s="24"/>
      <c r="M179" s="24"/>
      <c r="N179" s="259"/>
      <c r="O179" s="259"/>
      <c r="S179" s="41"/>
    </row>
    <row r="180" spans="12:19" ht="15.75" x14ac:dyDescent="0.2">
      <c r="L180" s="24"/>
      <c r="M180" s="24"/>
      <c r="N180" s="259"/>
      <c r="O180" s="259"/>
      <c r="S180" s="41"/>
    </row>
    <row r="181" spans="12:19" ht="15.75" x14ac:dyDescent="0.2">
      <c r="L181" s="24"/>
      <c r="M181" s="24"/>
      <c r="N181" s="259"/>
      <c r="O181" s="259"/>
      <c r="S181" s="41"/>
    </row>
    <row r="182" spans="12:19" ht="15.75" x14ac:dyDescent="0.2">
      <c r="L182" s="24"/>
      <c r="M182" s="24"/>
      <c r="N182" s="259"/>
      <c r="O182" s="259"/>
      <c r="S182" s="41"/>
    </row>
    <row r="183" spans="12:19" ht="15.75" x14ac:dyDescent="0.2">
      <c r="L183" s="24"/>
      <c r="M183" s="24"/>
      <c r="N183" s="259"/>
      <c r="O183" s="259"/>
      <c r="S183" s="41"/>
    </row>
    <row r="184" spans="12:19" ht="15.75" x14ac:dyDescent="0.2">
      <c r="L184" s="24"/>
      <c r="M184" s="24"/>
      <c r="N184" s="259"/>
      <c r="O184" s="259"/>
      <c r="S184" s="41"/>
    </row>
    <row r="185" spans="12:19" ht="15.75" x14ac:dyDescent="0.2">
      <c r="L185" s="24"/>
      <c r="M185" s="24"/>
      <c r="N185" s="259"/>
      <c r="O185" s="259"/>
      <c r="S185" s="41"/>
    </row>
    <row r="186" spans="12:19" ht="15.75" x14ac:dyDescent="0.2">
      <c r="L186" s="24"/>
      <c r="M186" s="24"/>
      <c r="N186" s="259"/>
      <c r="O186" s="259"/>
      <c r="S186" s="41"/>
    </row>
    <row r="187" spans="12:19" ht="15.75" x14ac:dyDescent="0.2">
      <c r="L187" s="24"/>
      <c r="M187" s="24"/>
      <c r="N187" s="259"/>
      <c r="O187" s="259"/>
      <c r="S187" s="41"/>
    </row>
    <row r="188" spans="12:19" ht="15.75" x14ac:dyDescent="0.2">
      <c r="L188" s="24"/>
      <c r="M188" s="24"/>
      <c r="N188" s="259"/>
      <c r="O188" s="259"/>
      <c r="S188" s="41"/>
    </row>
    <row r="189" spans="12:19" ht="15.75" x14ac:dyDescent="0.2">
      <c r="L189" s="24"/>
      <c r="M189" s="24"/>
      <c r="N189" s="259"/>
      <c r="O189" s="259"/>
      <c r="S189" s="41"/>
    </row>
    <row r="190" spans="12:19" ht="15.75" x14ac:dyDescent="0.2">
      <c r="L190" s="24"/>
      <c r="M190" s="24"/>
      <c r="N190" s="259"/>
      <c r="O190" s="259"/>
      <c r="S190" s="41"/>
    </row>
    <row r="191" spans="12:19" ht="15.75" x14ac:dyDescent="0.2">
      <c r="L191" s="24"/>
      <c r="M191" s="24"/>
      <c r="N191" s="259"/>
      <c r="O191" s="259"/>
      <c r="S191" s="41"/>
    </row>
    <row r="192" spans="12:19" ht="15.75" x14ac:dyDescent="0.2">
      <c r="L192" s="24"/>
      <c r="M192" s="24"/>
      <c r="N192" s="259"/>
      <c r="O192" s="259"/>
      <c r="S192" s="41"/>
    </row>
    <row r="193" spans="12:19" ht="15.75" x14ac:dyDescent="0.2">
      <c r="L193" s="24"/>
      <c r="M193" s="24"/>
      <c r="N193" s="259"/>
      <c r="O193" s="259"/>
      <c r="S193" s="41"/>
    </row>
    <row r="194" spans="12:19" ht="15.75" x14ac:dyDescent="0.2">
      <c r="L194" s="24"/>
      <c r="M194" s="24"/>
      <c r="N194" s="259"/>
      <c r="O194" s="259"/>
      <c r="S194" s="41"/>
    </row>
    <row r="195" spans="12:19" ht="15.75" x14ac:dyDescent="0.2">
      <c r="L195" s="24"/>
      <c r="M195" s="24"/>
      <c r="N195" s="259"/>
      <c r="O195" s="259"/>
      <c r="S195" s="41"/>
    </row>
    <row r="196" spans="12:19" ht="15.75" x14ac:dyDescent="0.2">
      <c r="L196" s="24"/>
      <c r="M196" s="24"/>
      <c r="N196" s="259"/>
      <c r="O196" s="259"/>
      <c r="S196" s="41"/>
    </row>
    <row r="197" spans="12:19" ht="15.75" x14ac:dyDescent="0.2">
      <c r="L197" s="24"/>
      <c r="M197" s="24"/>
      <c r="N197" s="259"/>
      <c r="O197" s="259"/>
      <c r="S197" s="41"/>
    </row>
    <row r="198" spans="12:19" ht="15.75" x14ac:dyDescent="0.2">
      <c r="L198" s="24"/>
      <c r="M198" s="24"/>
      <c r="N198" s="259"/>
      <c r="O198" s="259"/>
      <c r="S198" s="41"/>
    </row>
    <row r="199" spans="12:19" ht="15.75" x14ac:dyDescent="0.2">
      <c r="L199" s="24"/>
      <c r="M199" s="24"/>
      <c r="N199" s="259"/>
      <c r="O199" s="259"/>
      <c r="S199" s="41"/>
    </row>
    <row r="200" spans="12:19" ht="15.75" x14ac:dyDescent="0.2">
      <c r="L200" s="24"/>
      <c r="M200" s="24"/>
      <c r="N200" s="259"/>
      <c r="O200" s="259"/>
      <c r="S200" s="41"/>
    </row>
    <row r="201" spans="12:19" ht="15.75" x14ac:dyDescent="0.2">
      <c r="L201" s="24"/>
      <c r="M201" s="24"/>
      <c r="N201" s="259"/>
      <c r="O201" s="259"/>
      <c r="S201" s="41"/>
    </row>
    <row r="202" spans="12:19" ht="15.75" x14ac:dyDescent="0.2">
      <c r="L202" s="24"/>
      <c r="M202" s="24"/>
      <c r="N202" s="259"/>
      <c r="O202" s="259"/>
      <c r="S202" s="41"/>
    </row>
    <row r="203" spans="12:19" ht="15.75" x14ac:dyDescent="0.2">
      <c r="L203" s="24"/>
      <c r="M203" s="24"/>
      <c r="N203" s="259"/>
      <c r="O203" s="259"/>
      <c r="S203" s="41"/>
    </row>
    <row r="204" spans="12:19" ht="15.75" x14ac:dyDescent="0.2">
      <c r="L204" s="24"/>
      <c r="M204" s="24"/>
      <c r="N204" s="259"/>
      <c r="O204" s="259"/>
      <c r="S204" s="41"/>
    </row>
    <row r="205" spans="12:19" ht="15.75" x14ac:dyDescent="0.2">
      <c r="L205" s="24"/>
      <c r="M205" s="24"/>
      <c r="N205" s="259"/>
      <c r="O205" s="259"/>
      <c r="S205" s="41"/>
    </row>
    <row r="206" spans="12:19" ht="15.75" x14ac:dyDescent="0.2">
      <c r="L206" s="24"/>
      <c r="M206" s="24"/>
      <c r="N206" s="259"/>
      <c r="O206" s="259"/>
      <c r="S206" s="41"/>
    </row>
    <row r="207" spans="12:19" ht="15.75" x14ac:dyDescent="0.2">
      <c r="L207" s="24"/>
      <c r="M207" s="24"/>
      <c r="N207" s="259"/>
      <c r="O207" s="259"/>
    </row>
    <row r="208" spans="12:19" ht="15.75" x14ac:dyDescent="0.2">
      <c r="L208" s="24"/>
      <c r="M208" s="24"/>
      <c r="N208" s="259"/>
      <c r="O208" s="259"/>
    </row>
    <row r="209" spans="12:15" ht="15.75" x14ac:dyDescent="0.2">
      <c r="L209" s="24"/>
      <c r="M209" s="24"/>
      <c r="N209" s="259"/>
      <c r="O209" s="259"/>
    </row>
    <row r="210" spans="12:15" ht="15.75" x14ac:dyDescent="0.2">
      <c r="L210" s="24"/>
      <c r="M210" s="24"/>
      <c r="N210" s="259"/>
      <c r="O210" s="259"/>
    </row>
    <row r="211" spans="12:15" ht="15.75" x14ac:dyDescent="0.2">
      <c r="L211" s="24"/>
      <c r="M211" s="24"/>
      <c r="N211" s="259"/>
      <c r="O211" s="259"/>
    </row>
    <row r="212" spans="12:15" ht="15.75" x14ac:dyDescent="0.2">
      <c r="L212" s="24"/>
      <c r="M212" s="24"/>
      <c r="N212" s="259"/>
      <c r="O212" s="259"/>
    </row>
    <row r="213" spans="12:15" ht="15.75" x14ac:dyDescent="0.2">
      <c r="L213" s="24"/>
      <c r="M213" s="24"/>
      <c r="N213" s="259"/>
      <c r="O213" s="259"/>
    </row>
    <row r="214" spans="12:15" ht="15.75" x14ac:dyDescent="0.2">
      <c r="L214" s="24"/>
      <c r="M214" s="24"/>
      <c r="N214" s="259"/>
      <c r="O214" s="259"/>
    </row>
    <row r="215" spans="12:15" ht="15.75" x14ac:dyDescent="0.2">
      <c r="L215" s="24"/>
      <c r="M215" s="24"/>
      <c r="N215" s="259"/>
      <c r="O215" s="259"/>
    </row>
    <row r="216" spans="12:15" ht="15.75" x14ac:dyDescent="0.2">
      <c r="L216" s="24"/>
      <c r="M216" s="24"/>
      <c r="N216" s="259"/>
      <c r="O216" s="259"/>
    </row>
    <row r="217" spans="12:15" ht="15.75" x14ac:dyDescent="0.2">
      <c r="L217" s="24"/>
      <c r="M217" s="24"/>
      <c r="N217" s="259"/>
      <c r="O217" s="259"/>
    </row>
    <row r="218" spans="12:15" ht="15.75" x14ac:dyDescent="0.2">
      <c r="L218" s="24"/>
      <c r="M218" s="24"/>
      <c r="N218" s="259"/>
      <c r="O218" s="259"/>
    </row>
    <row r="219" spans="12:15" ht="15.75" x14ac:dyDescent="0.2">
      <c r="L219" s="24"/>
      <c r="M219" s="24"/>
      <c r="N219" s="259"/>
      <c r="O219" s="259"/>
    </row>
    <row r="220" spans="12:15" ht="15.75" x14ac:dyDescent="0.2">
      <c r="L220" s="24"/>
      <c r="M220" s="24"/>
      <c r="N220" s="259"/>
      <c r="O220" s="259"/>
    </row>
    <row r="221" spans="12:15" ht="15.75" x14ac:dyDescent="0.2">
      <c r="L221" s="24"/>
      <c r="M221" s="24"/>
      <c r="N221" s="259"/>
      <c r="O221" s="259"/>
    </row>
    <row r="222" spans="12:15" ht="15.75" x14ac:dyDescent="0.2">
      <c r="L222" s="24"/>
      <c r="M222" s="24"/>
      <c r="N222" s="259"/>
      <c r="O222" s="259"/>
    </row>
    <row r="223" spans="12:15" ht="15.75" x14ac:dyDescent="0.2">
      <c r="L223" s="24"/>
      <c r="M223" s="24"/>
      <c r="N223" s="259"/>
      <c r="O223" s="259"/>
    </row>
    <row r="224" spans="12:15" ht="15.75" x14ac:dyDescent="0.2">
      <c r="L224" s="24"/>
      <c r="M224" s="24"/>
      <c r="N224" s="259"/>
      <c r="O224" s="259"/>
    </row>
    <row r="225" spans="12:15" ht="15.75" x14ac:dyDescent="0.2">
      <c r="L225" s="24"/>
      <c r="M225" s="24"/>
      <c r="N225" s="259"/>
      <c r="O225" s="259"/>
    </row>
    <row r="226" spans="12:15" ht="15.75" x14ac:dyDescent="0.2">
      <c r="L226" s="24"/>
      <c r="M226" s="24"/>
      <c r="N226" s="259"/>
      <c r="O226" s="259"/>
    </row>
    <row r="227" spans="12:15" ht="15.75" x14ac:dyDescent="0.2">
      <c r="L227" s="24"/>
      <c r="M227" s="24"/>
      <c r="N227" s="259"/>
      <c r="O227" s="259"/>
    </row>
    <row r="228" spans="12:15" ht="15.75" x14ac:dyDescent="0.2">
      <c r="L228" s="24"/>
      <c r="M228" s="24"/>
      <c r="N228" s="259"/>
      <c r="O228" s="259"/>
    </row>
    <row r="229" spans="12:15" ht="15.75" x14ac:dyDescent="0.2">
      <c r="L229" s="24"/>
      <c r="M229" s="24"/>
      <c r="N229" s="259"/>
      <c r="O229" s="259"/>
    </row>
    <row r="230" spans="12:15" ht="15.75" x14ac:dyDescent="0.2">
      <c r="L230" s="24"/>
      <c r="M230" s="24"/>
      <c r="N230" s="259"/>
      <c r="O230" s="259"/>
    </row>
    <row r="231" spans="12:15" ht="15.75" x14ac:dyDescent="0.2">
      <c r="L231" s="24"/>
      <c r="M231" s="24"/>
      <c r="N231" s="259"/>
      <c r="O231" s="259"/>
    </row>
    <row r="232" spans="12:15" ht="15.75" x14ac:dyDescent="0.2">
      <c r="L232" s="24"/>
      <c r="M232" s="24"/>
      <c r="N232" s="259"/>
      <c r="O232" s="259"/>
    </row>
    <row r="233" spans="12:15" ht="15.75" x14ac:dyDescent="0.2">
      <c r="L233" s="24"/>
      <c r="M233" s="24"/>
      <c r="N233" s="259"/>
      <c r="O233" s="259"/>
    </row>
    <row r="234" spans="12:15" ht="15.75" x14ac:dyDescent="0.2">
      <c r="L234" s="24"/>
      <c r="M234" s="24"/>
      <c r="N234" s="259"/>
      <c r="O234" s="259"/>
    </row>
    <row r="235" spans="12:15" ht="15.75" x14ac:dyDescent="0.2">
      <c r="L235" s="24"/>
      <c r="M235" s="24"/>
      <c r="N235" s="259"/>
      <c r="O235" s="259"/>
    </row>
    <row r="236" spans="12:15" ht="15.75" x14ac:dyDescent="0.2">
      <c r="L236" s="24"/>
      <c r="M236" s="24"/>
      <c r="N236" s="259"/>
      <c r="O236" s="259"/>
    </row>
    <row r="237" spans="12:15" ht="15.75" x14ac:dyDescent="0.2">
      <c r="L237" s="24"/>
      <c r="M237" s="24"/>
      <c r="N237" s="259"/>
      <c r="O237" s="259"/>
    </row>
    <row r="238" spans="12:15" ht="15.75" x14ac:dyDescent="0.2">
      <c r="L238" s="24"/>
      <c r="M238" s="24"/>
      <c r="N238" s="259"/>
      <c r="O238" s="259"/>
    </row>
    <row r="239" spans="12:15" ht="15.75" x14ac:dyDescent="0.2">
      <c r="L239" s="24"/>
      <c r="M239" s="24"/>
      <c r="N239" s="259"/>
      <c r="O239" s="259"/>
    </row>
    <row r="240" spans="12:15" ht="15.75" x14ac:dyDescent="0.2">
      <c r="L240" s="24"/>
      <c r="M240" s="24"/>
      <c r="N240" s="259"/>
      <c r="O240" s="259"/>
    </row>
    <row r="241" spans="12:15" ht="15.75" x14ac:dyDescent="0.2">
      <c r="L241" s="24"/>
      <c r="M241" s="24"/>
      <c r="N241" s="259"/>
      <c r="O241" s="259"/>
    </row>
    <row r="242" spans="12:15" ht="15.75" x14ac:dyDescent="0.2">
      <c r="L242" s="24"/>
      <c r="M242" s="24"/>
      <c r="N242" s="259"/>
      <c r="O242" s="259"/>
    </row>
    <row r="243" spans="12:15" ht="15.75" x14ac:dyDescent="0.2">
      <c r="L243" s="24"/>
      <c r="M243" s="24"/>
      <c r="N243" s="259"/>
      <c r="O243" s="259"/>
    </row>
    <row r="244" spans="12:15" ht="15.75" x14ac:dyDescent="0.2">
      <c r="L244" s="24"/>
      <c r="M244" s="24"/>
      <c r="N244" s="259"/>
      <c r="O244" s="259"/>
    </row>
    <row r="245" spans="12:15" ht="15.75" x14ac:dyDescent="0.2">
      <c r="L245" s="24"/>
      <c r="M245" s="24"/>
      <c r="N245" s="259"/>
      <c r="O245" s="259"/>
    </row>
    <row r="246" spans="12:15" ht="15.75" x14ac:dyDescent="0.2">
      <c r="L246" s="24"/>
      <c r="M246" s="24"/>
      <c r="N246" s="259"/>
      <c r="O246" s="259"/>
    </row>
    <row r="247" spans="12:15" ht="15.75" x14ac:dyDescent="0.2">
      <c r="L247" s="24"/>
      <c r="M247" s="24"/>
      <c r="N247" s="259"/>
      <c r="O247" s="259"/>
    </row>
    <row r="248" spans="12:15" ht="15.75" x14ac:dyDescent="0.2">
      <c r="L248" s="24"/>
      <c r="M248" s="24"/>
      <c r="N248" s="259"/>
      <c r="O248" s="259"/>
    </row>
    <row r="249" spans="12:15" ht="15.75" x14ac:dyDescent="0.2">
      <c r="L249" s="24"/>
      <c r="M249" s="24"/>
      <c r="N249" s="259"/>
      <c r="O249" s="259"/>
    </row>
    <row r="250" spans="12:15" ht="15.75" x14ac:dyDescent="0.2">
      <c r="L250" s="24"/>
      <c r="M250" s="24"/>
      <c r="N250" s="259"/>
      <c r="O250" s="259"/>
    </row>
    <row r="251" spans="12:15" ht="15.75" x14ac:dyDescent="0.2">
      <c r="L251" s="24"/>
      <c r="M251" s="24"/>
      <c r="N251" s="259"/>
      <c r="O251" s="259"/>
    </row>
    <row r="252" spans="12:15" ht="15.75" x14ac:dyDescent="0.2">
      <c r="L252" s="24"/>
      <c r="M252" s="24"/>
      <c r="N252" s="259"/>
      <c r="O252" s="259"/>
    </row>
    <row r="253" spans="12:15" ht="15.75" x14ac:dyDescent="0.2">
      <c r="L253" s="24"/>
      <c r="M253" s="24"/>
      <c r="N253" s="259"/>
      <c r="O253" s="259"/>
    </row>
    <row r="254" spans="12:15" ht="15.75" x14ac:dyDescent="0.2">
      <c r="L254" s="24"/>
      <c r="M254" s="24"/>
      <c r="N254" s="259"/>
      <c r="O254" s="259"/>
    </row>
    <row r="255" spans="12:15" x14ac:dyDescent="0.2">
      <c r="L255" s="259"/>
      <c r="M255" s="259"/>
      <c r="N255" s="259"/>
      <c r="O255" s="259"/>
    </row>
    <row r="256" spans="12:15" x14ac:dyDescent="0.2">
      <c r="L256" s="259"/>
      <c r="M256" s="259"/>
      <c r="N256" s="259"/>
      <c r="O256" s="259"/>
    </row>
    <row r="257" spans="12:15" x14ac:dyDescent="0.2">
      <c r="L257" s="259"/>
      <c r="M257" s="259"/>
      <c r="N257" s="259"/>
      <c r="O257" s="259"/>
    </row>
    <row r="258" spans="12:15" x14ac:dyDescent="0.2">
      <c r="L258" s="259"/>
      <c r="M258" s="259"/>
      <c r="N258" s="259"/>
      <c r="O258" s="259"/>
    </row>
    <row r="259" spans="12:15" x14ac:dyDescent="0.2">
      <c r="L259" s="259"/>
      <c r="M259" s="259"/>
      <c r="N259" s="259"/>
      <c r="O259" s="259"/>
    </row>
    <row r="260" spans="12:15" x14ac:dyDescent="0.2">
      <c r="L260" s="259"/>
      <c r="M260" s="259"/>
      <c r="N260" s="259"/>
      <c r="O260" s="259"/>
    </row>
    <row r="261" spans="12:15" x14ac:dyDescent="0.2">
      <c r="L261" s="259"/>
      <c r="M261" s="259"/>
      <c r="N261" s="259"/>
      <c r="O261" s="259"/>
    </row>
    <row r="262" spans="12:15" x14ac:dyDescent="0.2">
      <c r="L262" s="259"/>
      <c r="M262" s="259"/>
      <c r="N262" s="259"/>
      <c r="O262" s="259"/>
    </row>
  </sheetData>
  <mergeCells count="213">
    <mergeCell ref="D148:F148"/>
    <mergeCell ref="S148:S151"/>
    <mergeCell ref="D149:F149"/>
    <mergeCell ref="E153:G153"/>
    <mergeCell ref="D142:F142"/>
    <mergeCell ref="D143:F143"/>
    <mergeCell ref="D144:F144"/>
    <mergeCell ref="D145:F145"/>
    <mergeCell ref="D146:F146"/>
    <mergeCell ref="S146:S147"/>
    <mergeCell ref="D147:F147"/>
    <mergeCell ref="M138:N138"/>
    <mergeCell ref="A139:D139"/>
    <mergeCell ref="E139:G139"/>
    <mergeCell ref="K139:L139"/>
    <mergeCell ref="M139:N139"/>
    <mergeCell ref="E140:G140"/>
    <mergeCell ref="K140:L140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41:D42"/>
    <mergeCell ref="U41:U42"/>
    <mergeCell ref="D43:D44"/>
    <mergeCell ref="U43:U44"/>
    <mergeCell ref="D45:D46"/>
    <mergeCell ref="U45:U46"/>
    <mergeCell ref="BB10:BB11"/>
    <mergeCell ref="BC10:BC11"/>
    <mergeCell ref="BD10:BD11"/>
    <mergeCell ref="D32:D33"/>
    <mergeCell ref="U32:U33"/>
    <mergeCell ref="D35:D36"/>
    <mergeCell ref="U35:U36"/>
    <mergeCell ref="D39:D40"/>
    <mergeCell ref="U39:U40"/>
    <mergeCell ref="D26:D27"/>
    <mergeCell ref="U26:U27"/>
    <mergeCell ref="D28:D29"/>
    <mergeCell ref="U28:U29"/>
    <mergeCell ref="D30:D31"/>
    <mergeCell ref="U30:U31"/>
    <mergeCell ref="AO10:AO11"/>
    <mergeCell ref="AH10:AH11"/>
    <mergeCell ref="AI10:AI11"/>
    <mergeCell ref="D16:D17"/>
    <mergeCell ref="U16:U17"/>
    <mergeCell ref="D22:D23"/>
    <mergeCell ref="U22:U23"/>
    <mergeCell ref="D24:D25"/>
    <mergeCell ref="U24:U25"/>
    <mergeCell ref="AF9:AG9"/>
    <mergeCell ref="AH9:AI9"/>
    <mergeCell ref="AF10:AF11"/>
    <mergeCell ref="AG10:AG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P9:Q9"/>
    <mergeCell ref="T9:T11"/>
    <mergeCell ref="U9:U11"/>
    <mergeCell ref="V9:V11"/>
    <mergeCell ref="W9:W11"/>
    <mergeCell ref="X9:X11"/>
    <mergeCell ref="I9:I11"/>
    <mergeCell ref="J9:J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52"/>
  <sheetViews>
    <sheetView workbookViewId="0">
      <selection activeCell="A12" sqref="A12:XFD12"/>
    </sheetView>
  </sheetViews>
  <sheetFormatPr baseColWidth="10" defaultColWidth="11.5703125" defaultRowHeight="12.75" x14ac:dyDescent="0.2"/>
  <cols>
    <col min="1" max="16384" width="11.5703125" style="273"/>
  </cols>
  <sheetData>
    <row r="1" spans="1:57" x14ac:dyDescent="0.2">
      <c r="A1" s="262"/>
      <c r="B1" s="263"/>
      <c r="C1" s="262"/>
      <c r="D1" s="264"/>
      <c r="E1" s="262"/>
      <c r="F1" s="262"/>
      <c r="G1" s="262"/>
      <c r="H1" s="265"/>
      <c r="I1" s="265"/>
      <c r="J1" s="266"/>
      <c r="K1" s="262"/>
      <c r="L1" s="262"/>
      <c r="M1" s="262"/>
      <c r="N1" s="262"/>
      <c r="O1" s="262"/>
      <c r="P1" s="267"/>
      <c r="Q1" s="267"/>
      <c r="R1" s="267"/>
      <c r="S1" s="268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</row>
    <row r="2" spans="1:57" x14ac:dyDescent="0.2">
      <c r="A2" s="277" t="s">
        <v>0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0"/>
      <c r="Q2" s="270"/>
      <c r="R2" s="271"/>
      <c r="S2" s="272"/>
      <c r="T2" s="277" t="s">
        <v>0</v>
      </c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  <c r="AW2" s="277"/>
      <c r="AX2" s="277"/>
      <c r="AY2" s="277"/>
      <c r="AZ2" s="277"/>
      <c r="BA2" s="277"/>
      <c r="BB2" s="277"/>
      <c r="BC2" s="277"/>
      <c r="BD2" s="277"/>
      <c r="BE2" s="277"/>
    </row>
    <row r="3" spans="1:57" x14ac:dyDescent="0.2">
      <c r="A3" s="277" t="s">
        <v>1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0"/>
      <c r="Q3" s="270"/>
      <c r="R3" s="271"/>
      <c r="S3" s="272"/>
      <c r="T3" s="277" t="s">
        <v>1</v>
      </c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  <c r="AW3" s="277"/>
      <c r="AX3" s="277"/>
      <c r="AY3" s="277"/>
      <c r="AZ3" s="277"/>
      <c r="BA3" s="277"/>
      <c r="BB3" s="277"/>
      <c r="BC3" s="277"/>
      <c r="BD3" s="277"/>
      <c r="BE3" s="277"/>
    </row>
    <row r="4" spans="1:57" x14ac:dyDescent="0.2">
      <c r="A4" s="277" t="s">
        <v>2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0"/>
      <c r="Q4" s="270"/>
      <c r="R4" s="271"/>
      <c r="S4" s="272"/>
      <c r="T4" s="277" t="s">
        <v>173</v>
      </c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  <c r="AZ4" s="277"/>
      <c r="BA4" s="277"/>
      <c r="BB4" s="277"/>
      <c r="BC4" s="277"/>
      <c r="BD4" s="277"/>
      <c r="BE4" s="277"/>
    </row>
    <row r="5" spans="1:57" x14ac:dyDescent="0.2">
      <c r="A5" s="275"/>
      <c r="B5" s="275"/>
      <c r="C5" s="275"/>
      <c r="D5" s="276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0"/>
      <c r="Q5" s="270"/>
      <c r="R5" s="271"/>
      <c r="S5" s="272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</row>
    <row r="6" spans="1:57" x14ac:dyDescent="0.2">
      <c r="A6" s="277" t="s">
        <v>217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8"/>
      <c r="S6" s="272"/>
      <c r="T6" s="277" t="s">
        <v>218</v>
      </c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277"/>
      <c r="AO6" s="277"/>
      <c r="AP6" s="277"/>
      <c r="AQ6" s="277"/>
      <c r="AR6" s="277"/>
      <c r="AS6" s="277"/>
      <c r="AT6" s="277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</row>
    <row r="7" spans="1:57" x14ac:dyDescent="0.2">
      <c r="A7" s="277"/>
      <c r="B7" s="277"/>
      <c r="C7" s="277"/>
      <c r="D7" s="45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478"/>
      <c r="Q7" s="478"/>
      <c r="R7" s="278"/>
      <c r="S7" s="272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77"/>
      <c r="AR7" s="277"/>
      <c r="AS7" s="277"/>
      <c r="AT7" s="277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</row>
    <row r="8" spans="1:57" x14ac:dyDescent="0.2">
      <c r="A8" s="281">
        <v>1</v>
      </c>
      <c r="B8" s="282">
        <v>2</v>
      </c>
      <c r="C8" s="283">
        <v>3</v>
      </c>
      <c r="D8" s="282">
        <v>4</v>
      </c>
      <c r="E8" s="282">
        <v>5</v>
      </c>
      <c r="F8" s="282">
        <v>6</v>
      </c>
      <c r="G8" s="282">
        <v>7</v>
      </c>
      <c r="H8" s="283">
        <v>8</v>
      </c>
      <c r="I8" s="283">
        <v>9</v>
      </c>
      <c r="J8" s="282">
        <v>10</v>
      </c>
      <c r="K8" s="282">
        <v>11</v>
      </c>
      <c r="L8" s="282">
        <v>12</v>
      </c>
      <c r="M8" s="282">
        <v>13</v>
      </c>
      <c r="N8" s="282">
        <v>14</v>
      </c>
      <c r="O8" s="282">
        <v>15</v>
      </c>
      <c r="P8" s="284">
        <v>16</v>
      </c>
      <c r="Q8" s="284">
        <v>17</v>
      </c>
      <c r="R8" s="285"/>
      <c r="S8" s="286"/>
      <c r="T8" s="287">
        <v>1</v>
      </c>
      <c r="U8" s="287">
        <v>2</v>
      </c>
      <c r="V8" s="288">
        <v>3</v>
      </c>
      <c r="W8" s="287">
        <v>4</v>
      </c>
      <c r="X8" s="287">
        <v>5</v>
      </c>
      <c r="Y8" s="287">
        <v>6</v>
      </c>
      <c r="Z8" s="287">
        <v>7</v>
      </c>
      <c r="AA8" s="288">
        <v>8</v>
      </c>
      <c r="AB8" s="288">
        <v>9</v>
      </c>
      <c r="AC8" s="287">
        <v>10</v>
      </c>
      <c r="AD8" s="287">
        <v>11</v>
      </c>
      <c r="AE8" s="287">
        <v>12</v>
      </c>
      <c r="AF8" s="287">
        <v>13</v>
      </c>
      <c r="AG8" s="287">
        <v>14</v>
      </c>
      <c r="AH8" s="287">
        <v>15</v>
      </c>
      <c r="AI8" s="287">
        <v>16</v>
      </c>
      <c r="AJ8" s="287">
        <v>17</v>
      </c>
      <c r="AK8" s="287">
        <v>18</v>
      </c>
      <c r="AL8" s="287">
        <v>19</v>
      </c>
      <c r="AM8" s="287">
        <v>20</v>
      </c>
      <c r="AN8" s="287">
        <v>21</v>
      </c>
      <c r="AO8" s="287">
        <v>22</v>
      </c>
      <c r="AP8" s="287">
        <v>23</v>
      </c>
      <c r="AQ8" s="287">
        <v>24</v>
      </c>
      <c r="AR8" s="287">
        <v>25</v>
      </c>
      <c r="AS8" s="287">
        <v>26</v>
      </c>
      <c r="AT8" s="287">
        <v>27</v>
      </c>
      <c r="AU8" s="287">
        <v>28</v>
      </c>
      <c r="AV8" s="287">
        <v>29</v>
      </c>
      <c r="AW8" s="287">
        <v>30</v>
      </c>
      <c r="AX8" s="287">
        <v>31</v>
      </c>
      <c r="AY8" s="287">
        <v>32</v>
      </c>
      <c r="AZ8" s="287">
        <v>33</v>
      </c>
      <c r="BA8" s="287">
        <v>34</v>
      </c>
      <c r="BB8" s="287">
        <v>35</v>
      </c>
      <c r="BC8" s="287">
        <v>36</v>
      </c>
      <c r="BD8" s="287">
        <v>37</v>
      </c>
      <c r="BE8" s="287">
        <v>38</v>
      </c>
    </row>
    <row r="9" spans="1:57" ht="54" x14ac:dyDescent="0.2">
      <c r="A9" s="289" t="s">
        <v>4</v>
      </c>
      <c r="B9" s="290" t="s">
        <v>5</v>
      </c>
      <c r="C9" s="291" t="s">
        <v>6</v>
      </c>
      <c r="D9" s="292" t="s">
        <v>7</v>
      </c>
      <c r="E9" s="293" t="s">
        <v>8</v>
      </c>
      <c r="F9" s="294" t="s">
        <v>9</v>
      </c>
      <c r="G9" s="294" t="s">
        <v>10</v>
      </c>
      <c r="H9" s="291" t="s">
        <v>11</v>
      </c>
      <c r="I9" s="291" t="s">
        <v>12</v>
      </c>
      <c r="J9" s="291" t="s">
        <v>176</v>
      </c>
      <c r="K9" s="294" t="s">
        <v>14</v>
      </c>
      <c r="L9" s="294" t="s">
        <v>15</v>
      </c>
      <c r="M9" s="294" t="s">
        <v>16</v>
      </c>
      <c r="N9" s="295" t="s">
        <v>17</v>
      </c>
      <c r="O9" s="295"/>
      <c r="P9" s="296" t="s">
        <v>18</v>
      </c>
      <c r="Q9" s="296"/>
      <c r="R9" s="297"/>
      <c r="S9" s="298"/>
      <c r="T9" s="299" t="s">
        <v>4</v>
      </c>
      <c r="U9" s="300" t="s">
        <v>7</v>
      </c>
      <c r="V9" s="301" t="s">
        <v>8</v>
      </c>
      <c r="W9" s="302" t="s">
        <v>19</v>
      </c>
      <c r="X9" s="302" t="s">
        <v>20</v>
      </c>
      <c r="Y9" s="302" t="s">
        <v>11</v>
      </c>
      <c r="Z9" s="302" t="s">
        <v>21</v>
      </c>
      <c r="AA9" s="302" t="s">
        <v>177</v>
      </c>
      <c r="AB9" s="303" t="s">
        <v>23</v>
      </c>
      <c r="AC9" s="303"/>
      <c r="AD9" s="303"/>
      <c r="AE9" s="303"/>
      <c r="AF9" s="295" t="s">
        <v>24</v>
      </c>
      <c r="AG9" s="295"/>
      <c r="AH9" s="295" t="s">
        <v>25</v>
      </c>
      <c r="AI9" s="295"/>
      <c r="AJ9" s="295" t="s">
        <v>26</v>
      </c>
      <c r="AK9" s="295"/>
      <c r="AL9" s="295" t="s">
        <v>27</v>
      </c>
      <c r="AM9" s="295"/>
      <c r="AN9" s="295" t="s">
        <v>28</v>
      </c>
      <c r="AO9" s="295"/>
      <c r="AP9" s="295" t="s">
        <v>29</v>
      </c>
      <c r="AQ9" s="295"/>
      <c r="AR9" s="304" t="s">
        <v>30</v>
      </c>
      <c r="AS9" s="304"/>
      <c r="AT9" s="304" t="s">
        <v>31</v>
      </c>
      <c r="AU9" s="304"/>
      <c r="AV9" s="304" t="s">
        <v>32</v>
      </c>
      <c r="AW9" s="304"/>
      <c r="AX9" s="304" t="s">
        <v>33</v>
      </c>
      <c r="AY9" s="304"/>
      <c r="AZ9" s="304" t="s">
        <v>34</v>
      </c>
      <c r="BA9" s="304"/>
      <c r="BB9" s="304" t="s">
        <v>35</v>
      </c>
      <c r="BC9" s="304"/>
      <c r="BD9" s="304" t="s">
        <v>36</v>
      </c>
      <c r="BE9" s="304"/>
    </row>
    <row r="10" spans="1:57" ht="52.5" x14ac:dyDescent="0.2">
      <c r="A10" s="289"/>
      <c r="B10" s="290"/>
      <c r="C10" s="291"/>
      <c r="D10" s="292"/>
      <c r="E10" s="293"/>
      <c r="F10" s="294"/>
      <c r="G10" s="294"/>
      <c r="H10" s="291"/>
      <c r="I10" s="291"/>
      <c r="J10" s="291"/>
      <c r="K10" s="294"/>
      <c r="L10" s="294"/>
      <c r="M10" s="294"/>
      <c r="N10" s="306" t="s">
        <v>178</v>
      </c>
      <c r="O10" s="306" t="s">
        <v>38</v>
      </c>
      <c r="P10" s="307" t="s">
        <v>39</v>
      </c>
      <c r="Q10" s="307" t="s">
        <v>40</v>
      </c>
      <c r="R10" s="308"/>
      <c r="S10" s="298"/>
      <c r="T10" s="299"/>
      <c r="U10" s="300"/>
      <c r="V10" s="301"/>
      <c r="W10" s="302"/>
      <c r="X10" s="302"/>
      <c r="Y10" s="302"/>
      <c r="Z10" s="302"/>
      <c r="AA10" s="302"/>
      <c r="AB10" s="309" t="s">
        <v>41</v>
      </c>
      <c r="AC10" s="303" t="s">
        <v>42</v>
      </c>
      <c r="AD10" s="303"/>
      <c r="AE10" s="303"/>
      <c r="AF10" s="310" t="s">
        <v>43</v>
      </c>
      <c r="AG10" s="310" t="s">
        <v>44</v>
      </c>
      <c r="AH10" s="310" t="s">
        <v>43</v>
      </c>
      <c r="AI10" s="310" t="s">
        <v>44</v>
      </c>
      <c r="AJ10" s="310" t="s">
        <v>43</v>
      </c>
      <c r="AK10" s="310" t="s">
        <v>44</v>
      </c>
      <c r="AL10" s="310" t="s">
        <v>43</v>
      </c>
      <c r="AM10" s="310" t="s">
        <v>44</v>
      </c>
      <c r="AN10" s="310" t="s">
        <v>43</v>
      </c>
      <c r="AO10" s="310" t="s">
        <v>44</v>
      </c>
      <c r="AP10" s="310" t="s">
        <v>43</v>
      </c>
      <c r="AQ10" s="310" t="s">
        <v>44</v>
      </c>
      <c r="AR10" s="311" t="s">
        <v>43</v>
      </c>
      <c r="AS10" s="312" t="s">
        <v>44</v>
      </c>
      <c r="AT10" s="311" t="s">
        <v>43</v>
      </c>
      <c r="AU10" s="311" t="s">
        <v>44</v>
      </c>
      <c r="AV10" s="311" t="s">
        <v>43</v>
      </c>
      <c r="AW10" s="311" t="s">
        <v>44</v>
      </c>
      <c r="AX10" s="311" t="s">
        <v>43</v>
      </c>
      <c r="AY10" s="311" t="s">
        <v>44</v>
      </c>
      <c r="AZ10" s="311" t="s">
        <v>43</v>
      </c>
      <c r="BA10" s="311" t="s">
        <v>44</v>
      </c>
      <c r="BB10" s="311" t="s">
        <v>43</v>
      </c>
      <c r="BC10" s="311" t="s">
        <v>44</v>
      </c>
      <c r="BD10" s="311" t="s">
        <v>43</v>
      </c>
      <c r="BE10" s="311" t="s">
        <v>44</v>
      </c>
    </row>
    <row r="11" spans="1:57" x14ac:dyDescent="0.2">
      <c r="A11" s="289"/>
      <c r="B11" s="290"/>
      <c r="C11" s="291"/>
      <c r="D11" s="292"/>
      <c r="E11" s="293"/>
      <c r="F11" s="294"/>
      <c r="G11" s="294"/>
      <c r="H11" s="291"/>
      <c r="I11" s="291"/>
      <c r="J11" s="291"/>
      <c r="K11" s="294"/>
      <c r="L11" s="294"/>
      <c r="M11" s="294"/>
      <c r="N11" s="306"/>
      <c r="O11" s="306"/>
      <c r="P11" s="307"/>
      <c r="Q11" s="307"/>
      <c r="R11" s="308"/>
      <c r="S11" s="298"/>
      <c r="T11" s="299"/>
      <c r="U11" s="300"/>
      <c r="V11" s="301"/>
      <c r="W11" s="302"/>
      <c r="X11" s="302"/>
      <c r="Y11" s="302"/>
      <c r="Z11" s="302"/>
      <c r="AA11" s="302"/>
      <c r="AB11" s="313" t="s">
        <v>45</v>
      </c>
      <c r="AC11" s="314" t="s">
        <v>43</v>
      </c>
      <c r="AD11" s="314" t="s">
        <v>44</v>
      </c>
      <c r="AE11" s="313" t="s">
        <v>45</v>
      </c>
      <c r="AF11" s="310"/>
      <c r="AG11" s="310"/>
      <c r="AH11" s="310"/>
      <c r="AI11" s="310"/>
      <c r="AJ11" s="310"/>
      <c r="AK11" s="310"/>
      <c r="AL11" s="310"/>
      <c r="AM11" s="310"/>
      <c r="AN11" s="310"/>
      <c r="AO11" s="310"/>
      <c r="AP11" s="310"/>
      <c r="AQ11" s="310"/>
      <c r="AR11" s="311"/>
      <c r="AS11" s="312"/>
      <c r="AT11" s="311"/>
      <c r="AU11" s="311"/>
      <c r="AV11" s="311"/>
      <c r="AW11" s="311"/>
      <c r="AX11" s="311"/>
      <c r="AY11" s="311"/>
      <c r="AZ11" s="311"/>
      <c r="BA11" s="311"/>
      <c r="BB11" s="311"/>
      <c r="BC11" s="311"/>
      <c r="BD11" s="311"/>
      <c r="BE11" s="311"/>
    </row>
    <row r="12" spans="1:57" ht="22.5" x14ac:dyDescent="0.2">
      <c r="A12" s="315">
        <v>1</v>
      </c>
      <c r="B12" s="316"/>
      <c r="C12" s="317"/>
      <c r="D12" s="318" t="s">
        <v>46</v>
      </c>
      <c r="E12" s="319"/>
      <c r="F12" s="320"/>
      <c r="G12" s="320"/>
      <c r="H12" s="321"/>
      <c r="I12" s="321"/>
      <c r="J12" s="321"/>
      <c r="K12" s="320"/>
      <c r="L12" s="320"/>
      <c r="M12" s="320"/>
      <c r="N12" s="320"/>
      <c r="O12" s="322"/>
      <c r="P12" s="323"/>
      <c r="Q12" s="323"/>
      <c r="R12" s="324"/>
      <c r="S12" s="272"/>
      <c r="T12" s="325">
        <v>1</v>
      </c>
      <c r="U12" s="326" t="s">
        <v>46</v>
      </c>
      <c r="V12" s="327"/>
      <c r="W12" s="328"/>
      <c r="X12" s="328"/>
      <c r="Y12" s="328"/>
      <c r="Z12" s="328"/>
      <c r="AA12" s="328"/>
      <c r="AB12" s="329"/>
      <c r="AC12" s="330"/>
      <c r="AD12" s="330"/>
      <c r="AE12" s="329"/>
      <c r="AF12" s="331"/>
      <c r="AG12" s="331"/>
      <c r="AH12" s="331"/>
      <c r="AI12" s="331"/>
      <c r="AJ12" s="331"/>
      <c r="AK12" s="331"/>
      <c r="AL12" s="331"/>
      <c r="AM12" s="331"/>
      <c r="AN12" s="331"/>
      <c r="AO12" s="331"/>
      <c r="AP12" s="331"/>
      <c r="AQ12" s="331"/>
      <c r="AR12" s="331"/>
      <c r="AS12" s="331"/>
      <c r="AT12" s="331"/>
      <c r="AU12" s="331"/>
      <c r="AV12" s="331"/>
      <c r="AW12" s="331"/>
      <c r="AX12" s="331"/>
      <c r="AY12" s="331"/>
      <c r="AZ12" s="331"/>
      <c r="BA12" s="331"/>
      <c r="BB12" s="331"/>
      <c r="BC12" s="331"/>
      <c r="BD12" s="331"/>
      <c r="BE12" s="331"/>
    </row>
    <row r="13" spans="1:57" ht="90" x14ac:dyDescent="0.2">
      <c r="A13" s="333">
        <v>2</v>
      </c>
      <c r="B13" s="316"/>
      <c r="C13" s="317"/>
      <c r="D13" s="318" t="s">
        <v>47</v>
      </c>
      <c r="E13" s="319"/>
      <c r="F13" s="320"/>
      <c r="G13" s="320"/>
      <c r="H13" s="321"/>
      <c r="I13" s="321"/>
      <c r="J13" s="321"/>
      <c r="K13" s="320"/>
      <c r="L13" s="320"/>
      <c r="M13" s="320"/>
      <c r="N13" s="320"/>
      <c r="O13" s="322"/>
      <c r="P13" s="323"/>
      <c r="Q13" s="323"/>
      <c r="R13" s="324"/>
      <c r="S13" s="272"/>
      <c r="T13" s="334">
        <v>2</v>
      </c>
      <c r="U13" s="335" t="s">
        <v>47</v>
      </c>
      <c r="V13" s="336"/>
      <c r="W13" s="337"/>
      <c r="X13" s="337"/>
      <c r="Y13" s="337"/>
      <c r="Z13" s="337"/>
      <c r="AA13" s="337"/>
      <c r="AB13" s="338"/>
      <c r="AC13" s="339"/>
      <c r="AD13" s="339"/>
      <c r="AE13" s="338"/>
      <c r="AF13" s="340"/>
      <c r="AG13" s="340"/>
      <c r="AH13" s="340"/>
      <c r="AI13" s="340"/>
      <c r="AJ13" s="340"/>
      <c r="AK13" s="340"/>
      <c r="AL13" s="340"/>
      <c r="AM13" s="340"/>
      <c r="AN13" s="340"/>
      <c r="AO13" s="340"/>
      <c r="AP13" s="340"/>
      <c r="AQ13" s="340"/>
      <c r="AR13" s="340"/>
      <c r="AS13" s="340"/>
      <c r="AT13" s="340"/>
      <c r="AU13" s="340"/>
      <c r="AV13" s="340"/>
      <c r="AW13" s="340"/>
      <c r="AX13" s="340"/>
      <c r="AY13" s="340"/>
      <c r="AZ13" s="340"/>
      <c r="BA13" s="340"/>
      <c r="BB13" s="340"/>
      <c r="BC13" s="340"/>
      <c r="BD13" s="340"/>
      <c r="BE13" s="340"/>
    </row>
    <row r="14" spans="1:57" ht="90" x14ac:dyDescent="0.2">
      <c r="A14" s="341">
        <v>3</v>
      </c>
      <c r="B14" s="342">
        <v>8</v>
      </c>
      <c r="C14" s="343"/>
      <c r="D14" s="370" t="s">
        <v>48</v>
      </c>
      <c r="E14" s="344" t="s">
        <v>49</v>
      </c>
      <c r="F14" s="345">
        <v>1</v>
      </c>
      <c r="G14" s="345">
        <v>1</v>
      </c>
      <c r="H14" s="346">
        <f>G14*100/F14</f>
        <v>100</v>
      </c>
      <c r="I14" s="346">
        <v>1</v>
      </c>
      <c r="J14" s="347">
        <f>I14*G14</f>
        <v>1</v>
      </c>
      <c r="K14" s="348">
        <f>J14*B14</f>
        <v>8</v>
      </c>
      <c r="L14" s="348">
        <f>B14*7960</f>
        <v>63680</v>
      </c>
      <c r="M14" s="348">
        <f>L14*J14</f>
        <v>63680</v>
      </c>
      <c r="N14" s="348">
        <f>C14*J14</f>
        <v>0</v>
      </c>
      <c r="O14" s="348">
        <f>N14*7960</f>
        <v>0</v>
      </c>
      <c r="P14" s="349">
        <f>K14+N14</f>
        <v>8</v>
      </c>
      <c r="Q14" s="349">
        <f>M14+P14</f>
        <v>63688</v>
      </c>
      <c r="R14" s="350"/>
      <c r="S14" s="495"/>
      <c r="T14" s="352">
        <v>3</v>
      </c>
      <c r="U14" s="374" t="s">
        <v>48</v>
      </c>
      <c r="V14" s="353" t="s">
        <v>49</v>
      </c>
      <c r="W14" s="345">
        <v>1</v>
      </c>
      <c r="X14" s="345">
        <v>1</v>
      </c>
      <c r="Y14" s="346">
        <f>X14*100/W14</f>
        <v>100</v>
      </c>
      <c r="Z14" s="346">
        <v>1</v>
      </c>
      <c r="AA14" s="347">
        <f>Z14*X14</f>
        <v>1</v>
      </c>
      <c r="AB14" s="354"/>
      <c r="AC14" s="355">
        <f t="shared" ref="AC14:AD17" si="0">AF14+AH14+AJ14+AL14+AN14+AP14+AR14+AT14+AV14+AX14+AZ14+BB14</f>
        <v>1</v>
      </c>
      <c r="AD14" s="355">
        <f t="shared" si="0"/>
        <v>0</v>
      </c>
      <c r="AE14" s="356">
        <f>AD14*100/AC14</f>
        <v>0</v>
      </c>
      <c r="AF14" s="357"/>
      <c r="AG14" s="357"/>
      <c r="AH14" s="357"/>
      <c r="AI14" s="357"/>
      <c r="AJ14" s="357"/>
      <c r="AK14" s="357"/>
      <c r="AL14" s="357"/>
      <c r="AM14" s="357"/>
      <c r="AN14" s="357"/>
      <c r="AO14" s="357"/>
      <c r="AP14" s="357"/>
      <c r="AQ14" s="357"/>
      <c r="AR14" s="358"/>
      <c r="AS14" s="358"/>
      <c r="AT14" s="359"/>
      <c r="AU14" s="359"/>
      <c r="AV14" s="359">
        <v>1</v>
      </c>
      <c r="AW14" s="359"/>
      <c r="AX14" s="359"/>
      <c r="AY14" s="359"/>
      <c r="AZ14" s="359"/>
      <c r="BA14" s="359"/>
      <c r="BB14" s="354"/>
      <c r="BC14" s="354"/>
      <c r="BD14" s="355">
        <f>AF14+AH14+AJ14+AL14+AN14+AP14+AR14+AT14+AV14+AX14+AZ14</f>
        <v>1</v>
      </c>
      <c r="BE14" s="355">
        <f>AG14+AI14+AK14+AM14+AO14+AQ14+AS14+AU14+AW14+AY14+BA14+BC14</f>
        <v>0</v>
      </c>
    </row>
    <row r="15" spans="1:57" x14ac:dyDescent="0.2">
      <c r="A15" s="341">
        <v>4</v>
      </c>
      <c r="B15" s="342">
        <v>4</v>
      </c>
      <c r="C15" s="360"/>
      <c r="D15" s="370"/>
      <c r="E15" s="344" t="s">
        <v>50</v>
      </c>
      <c r="F15" s="345">
        <v>2</v>
      </c>
      <c r="G15" s="345">
        <v>2</v>
      </c>
      <c r="H15" s="346">
        <f>G15*100/F15</f>
        <v>100</v>
      </c>
      <c r="I15" s="346">
        <v>1</v>
      </c>
      <c r="J15" s="361">
        <f>I15*G15</f>
        <v>2</v>
      </c>
      <c r="K15" s="348">
        <f>J15*B15</f>
        <v>8</v>
      </c>
      <c r="L15" s="348">
        <f>B15*7960</f>
        <v>31840</v>
      </c>
      <c r="M15" s="348">
        <f>L15*J15</f>
        <v>63680</v>
      </c>
      <c r="N15" s="348">
        <f>C15+J15</f>
        <v>2</v>
      </c>
      <c r="O15" s="348">
        <f>N15*7960</f>
        <v>15920</v>
      </c>
      <c r="P15" s="349">
        <f>K15+N15</f>
        <v>10</v>
      </c>
      <c r="Q15" s="349">
        <f>M15+P15</f>
        <v>63690</v>
      </c>
      <c r="R15" s="350"/>
      <c r="S15" s="495"/>
      <c r="T15" s="362">
        <v>4</v>
      </c>
      <c r="U15" s="374"/>
      <c r="V15" s="363" t="s">
        <v>50</v>
      </c>
      <c r="W15" s="345">
        <v>2</v>
      </c>
      <c r="X15" s="345">
        <v>2</v>
      </c>
      <c r="Y15" s="346">
        <f>X15*100/W15</f>
        <v>100</v>
      </c>
      <c r="Z15" s="346">
        <v>1</v>
      </c>
      <c r="AA15" s="361">
        <f>Z15*X15</f>
        <v>2</v>
      </c>
      <c r="AB15" s="364"/>
      <c r="AC15" s="355">
        <f t="shared" si="0"/>
        <v>2</v>
      </c>
      <c r="AD15" s="355">
        <f t="shared" si="0"/>
        <v>0</v>
      </c>
      <c r="AE15" s="356">
        <f>AD15*100/AC15</f>
        <v>0</v>
      </c>
      <c r="AF15" s="365"/>
      <c r="AG15" s="365"/>
      <c r="AH15" s="365"/>
      <c r="AI15" s="365"/>
      <c r="AJ15" s="365"/>
      <c r="AK15" s="365"/>
      <c r="AL15" s="365"/>
      <c r="AM15" s="365"/>
      <c r="AN15" s="365"/>
      <c r="AO15" s="365"/>
      <c r="AP15" s="365"/>
      <c r="AQ15" s="365"/>
      <c r="AR15" s="358"/>
      <c r="AS15" s="358"/>
      <c r="AT15" s="359"/>
      <c r="AU15" s="359"/>
      <c r="AV15" s="359"/>
      <c r="AW15" s="359"/>
      <c r="AX15" s="359">
        <v>1</v>
      </c>
      <c r="AY15" s="359"/>
      <c r="AZ15" s="359">
        <v>1</v>
      </c>
      <c r="BA15" s="359"/>
      <c r="BB15" s="364"/>
      <c r="BC15" s="364"/>
      <c r="BD15" s="355">
        <f>AF15+AH15+AJ15+AL15+AN15+AP15+AR15+AT15+AV15+AX15+AZ15</f>
        <v>2</v>
      </c>
      <c r="BE15" s="355">
        <f>AG15+AI15+AK15+AM15+AO15+AQ15+AS15+AU15+AW15+AY15+BA15+BC15</f>
        <v>0</v>
      </c>
    </row>
    <row r="16" spans="1:57" ht="67.5" x14ac:dyDescent="0.2">
      <c r="A16" s="341">
        <v>5</v>
      </c>
      <c r="B16" s="342">
        <v>8</v>
      </c>
      <c r="C16" s="366"/>
      <c r="D16" s="370" t="s">
        <v>51</v>
      </c>
      <c r="E16" s="344" t="s">
        <v>49</v>
      </c>
      <c r="F16" s="345">
        <v>1</v>
      </c>
      <c r="G16" s="345">
        <v>1</v>
      </c>
      <c r="H16" s="346">
        <f>G16*100/F16</f>
        <v>100</v>
      </c>
      <c r="I16" s="346">
        <v>4</v>
      </c>
      <c r="J16" s="361">
        <f>I16*G16</f>
        <v>4</v>
      </c>
      <c r="K16" s="348">
        <f>J16*B16</f>
        <v>32</v>
      </c>
      <c r="L16" s="348">
        <f>B16*7960</f>
        <v>63680</v>
      </c>
      <c r="M16" s="348">
        <f>L16*J16</f>
        <v>254720</v>
      </c>
      <c r="N16" s="348">
        <f>C16+J16</f>
        <v>4</v>
      </c>
      <c r="O16" s="348">
        <f>N16*7960</f>
        <v>31840</v>
      </c>
      <c r="P16" s="349">
        <f>K16+N16</f>
        <v>36</v>
      </c>
      <c r="Q16" s="349">
        <f>M16+P16</f>
        <v>254756</v>
      </c>
      <c r="R16" s="367"/>
      <c r="S16" s="495"/>
      <c r="T16" s="362">
        <v>5</v>
      </c>
      <c r="U16" s="399" t="s">
        <v>51</v>
      </c>
      <c r="V16" s="363" t="s">
        <v>49</v>
      </c>
      <c r="W16" s="345">
        <v>1</v>
      </c>
      <c r="X16" s="345">
        <v>1</v>
      </c>
      <c r="Y16" s="346">
        <f>X16*100/W16</f>
        <v>100</v>
      </c>
      <c r="Z16" s="346">
        <v>4</v>
      </c>
      <c r="AA16" s="361">
        <f>Z16*X16</f>
        <v>4</v>
      </c>
      <c r="AB16" s="364"/>
      <c r="AC16" s="355">
        <f t="shared" si="0"/>
        <v>4</v>
      </c>
      <c r="AD16" s="355">
        <f t="shared" si="0"/>
        <v>0</v>
      </c>
      <c r="AE16" s="356">
        <f>AD16*100/AC16</f>
        <v>0</v>
      </c>
      <c r="AF16" s="365"/>
      <c r="AG16" s="365"/>
      <c r="AH16" s="365"/>
      <c r="AI16" s="365"/>
      <c r="AJ16" s="365"/>
      <c r="AK16" s="365"/>
      <c r="AL16" s="365"/>
      <c r="AM16" s="365"/>
      <c r="AN16" s="365"/>
      <c r="AO16" s="365"/>
      <c r="AP16" s="365"/>
      <c r="AQ16" s="365"/>
      <c r="AR16" s="358"/>
      <c r="AS16" s="358"/>
      <c r="AT16" s="359">
        <v>1</v>
      </c>
      <c r="AU16" s="359"/>
      <c r="AV16" s="359">
        <v>1</v>
      </c>
      <c r="AW16" s="359"/>
      <c r="AX16" s="359">
        <v>1</v>
      </c>
      <c r="AY16" s="359"/>
      <c r="AZ16" s="359">
        <v>1</v>
      </c>
      <c r="BA16" s="359"/>
      <c r="BB16" s="364"/>
      <c r="BC16" s="364"/>
      <c r="BD16" s="355">
        <f>AF16+AH16+AJ16+AL16+AN16+AP16+AR16+AT16+AV16+AX16+AZ16</f>
        <v>4</v>
      </c>
      <c r="BE16" s="355">
        <f>AG16+AI16+AK16+AM16+AO16+AQ16+AS16+AU16+AW16+AY16+BA16+BC16</f>
        <v>0</v>
      </c>
    </row>
    <row r="17" spans="1:57" x14ac:dyDescent="0.2">
      <c r="A17" s="341">
        <v>6</v>
      </c>
      <c r="B17" s="342">
        <v>4</v>
      </c>
      <c r="C17" s="368"/>
      <c r="D17" s="370"/>
      <c r="E17" s="344" t="s">
        <v>50</v>
      </c>
      <c r="F17" s="345">
        <v>2</v>
      </c>
      <c r="G17" s="345">
        <v>2</v>
      </c>
      <c r="H17" s="346">
        <f>G17*100/F17</f>
        <v>100</v>
      </c>
      <c r="I17" s="346">
        <v>2</v>
      </c>
      <c r="J17" s="347">
        <f>I17*G17</f>
        <v>4</v>
      </c>
      <c r="K17" s="348">
        <f>J17*B17</f>
        <v>16</v>
      </c>
      <c r="L17" s="348">
        <f>B17*7960</f>
        <v>31840</v>
      </c>
      <c r="M17" s="348">
        <f>L17*J17</f>
        <v>127360</v>
      </c>
      <c r="N17" s="348">
        <f>C17*J17</f>
        <v>0</v>
      </c>
      <c r="O17" s="348">
        <f>N17*7960</f>
        <v>0</v>
      </c>
      <c r="P17" s="349">
        <f>K17+N17</f>
        <v>16</v>
      </c>
      <c r="Q17" s="349">
        <f>M17+P17</f>
        <v>127376</v>
      </c>
      <c r="R17" s="367"/>
      <c r="S17" s="495"/>
      <c r="T17" s="362">
        <v>6</v>
      </c>
      <c r="U17" s="399"/>
      <c r="V17" s="363" t="s">
        <v>50</v>
      </c>
      <c r="W17" s="345">
        <v>2</v>
      </c>
      <c r="X17" s="345">
        <v>2</v>
      </c>
      <c r="Y17" s="346">
        <f>X17*100/W17</f>
        <v>100</v>
      </c>
      <c r="Z17" s="346">
        <v>2</v>
      </c>
      <c r="AA17" s="347">
        <f>Z17*X17</f>
        <v>4</v>
      </c>
      <c r="AB17" s="364"/>
      <c r="AC17" s="355">
        <f t="shared" si="0"/>
        <v>4</v>
      </c>
      <c r="AD17" s="355">
        <f t="shared" si="0"/>
        <v>0</v>
      </c>
      <c r="AE17" s="356">
        <f>AD17*100/AC17</f>
        <v>0</v>
      </c>
      <c r="AF17" s="365"/>
      <c r="AG17" s="365"/>
      <c r="AH17" s="365"/>
      <c r="AI17" s="365"/>
      <c r="AJ17" s="365"/>
      <c r="AK17" s="365"/>
      <c r="AL17" s="365"/>
      <c r="AM17" s="365"/>
      <c r="AN17" s="365"/>
      <c r="AO17" s="365"/>
      <c r="AP17" s="365"/>
      <c r="AQ17" s="365"/>
      <c r="AR17" s="358"/>
      <c r="AS17" s="358"/>
      <c r="AT17" s="359">
        <v>1</v>
      </c>
      <c r="AU17" s="359"/>
      <c r="AV17" s="359">
        <v>1</v>
      </c>
      <c r="AW17" s="359"/>
      <c r="AX17" s="359">
        <v>1</v>
      </c>
      <c r="AY17" s="359"/>
      <c r="AZ17" s="359">
        <v>1</v>
      </c>
      <c r="BA17" s="359"/>
      <c r="BB17" s="364"/>
      <c r="BC17" s="364"/>
      <c r="BD17" s="355">
        <f>AF17+AH17+AJ17+AL17+AN17+AP17+AR17+AT17+AV17+AX17+AZ17</f>
        <v>4</v>
      </c>
      <c r="BE17" s="355">
        <f>AG17+AI17+AK17+AM17+AO17+AQ17+AS17+AU17+AW17+AY17+BA17+BC17</f>
        <v>0</v>
      </c>
    </row>
    <row r="18" spans="1:57" ht="78.75" x14ac:dyDescent="0.2">
      <c r="A18" s="341">
        <v>7</v>
      </c>
      <c r="B18" s="342">
        <v>0.6</v>
      </c>
      <c r="C18" s="369"/>
      <c r="D18" s="370" t="s">
        <v>179</v>
      </c>
      <c r="E18" s="344" t="s">
        <v>49</v>
      </c>
      <c r="F18" s="371"/>
      <c r="G18" s="371"/>
      <c r="H18" s="372"/>
      <c r="I18" s="372"/>
      <c r="J18" s="373"/>
      <c r="K18" s="348"/>
      <c r="L18" s="348"/>
      <c r="M18" s="348"/>
      <c r="N18" s="348"/>
      <c r="O18" s="348"/>
      <c r="P18" s="349"/>
      <c r="Q18" s="349"/>
      <c r="R18" s="367"/>
      <c r="S18" s="495"/>
      <c r="T18" s="362">
        <v>7</v>
      </c>
      <c r="U18" s="374" t="s">
        <v>179</v>
      </c>
      <c r="V18" s="363" t="s">
        <v>49</v>
      </c>
      <c r="W18" s="371"/>
      <c r="X18" s="371"/>
      <c r="Y18" s="372"/>
      <c r="Z18" s="372"/>
      <c r="AA18" s="373"/>
      <c r="AB18" s="364"/>
      <c r="AC18" s="355"/>
      <c r="AD18" s="355"/>
      <c r="AE18" s="356"/>
      <c r="AF18" s="365"/>
      <c r="AG18" s="365"/>
      <c r="AH18" s="365"/>
      <c r="AI18" s="365"/>
      <c r="AJ18" s="365"/>
      <c r="AK18" s="365"/>
      <c r="AL18" s="365"/>
      <c r="AM18" s="365"/>
      <c r="AN18" s="365"/>
      <c r="AO18" s="365"/>
      <c r="AP18" s="365"/>
      <c r="AQ18" s="365"/>
      <c r="AR18" s="358"/>
      <c r="AS18" s="358"/>
      <c r="AT18" s="359"/>
      <c r="AU18" s="359"/>
      <c r="AV18" s="359"/>
      <c r="AW18" s="359"/>
      <c r="AX18" s="359"/>
      <c r="AY18" s="359"/>
      <c r="AZ18" s="359"/>
      <c r="BA18" s="359"/>
      <c r="BB18" s="364"/>
      <c r="BC18" s="364"/>
      <c r="BD18" s="355"/>
      <c r="BE18" s="355"/>
    </row>
    <row r="19" spans="1:57" ht="78.75" x14ac:dyDescent="0.2">
      <c r="A19" s="341">
        <v>8</v>
      </c>
      <c r="B19" s="342">
        <v>0.84</v>
      </c>
      <c r="C19" s="375"/>
      <c r="D19" s="370" t="s">
        <v>180</v>
      </c>
      <c r="E19" s="344" t="s">
        <v>49</v>
      </c>
      <c r="F19" s="371"/>
      <c r="G19" s="371"/>
      <c r="H19" s="372"/>
      <c r="I19" s="372"/>
      <c r="J19" s="373"/>
      <c r="K19" s="348"/>
      <c r="L19" s="348"/>
      <c r="M19" s="348"/>
      <c r="N19" s="348"/>
      <c r="O19" s="348"/>
      <c r="P19" s="349"/>
      <c r="Q19" s="349"/>
      <c r="R19" s="367"/>
      <c r="S19" s="495"/>
      <c r="T19" s="362">
        <v>8</v>
      </c>
      <c r="U19" s="374" t="s">
        <v>180</v>
      </c>
      <c r="V19" s="363" t="s">
        <v>49</v>
      </c>
      <c r="W19" s="371"/>
      <c r="X19" s="371"/>
      <c r="Y19" s="372"/>
      <c r="Z19" s="372"/>
      <c r="AA19" s="373"/>
      <c r="AB19" s="364"/>
      <c r="AC19" s="355"/>
      <c r="AD19" s="355"/>
      <c r="AE19" s="356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58"/>
      <c r="AS19" s="358"/>
      <c r="AT19" s="359"/>
      <c r="AU19" s="359"/>
      <c r="AV19" s="359"/>
      <c r="AW19" s="359"/>
      <c r="AX19" s="359"/>
      <c r="AY19" s="359"/>
      <c r="AZ19" s="359"/>
      <c r="BA19" s="359"/>
      <c r="BB19" s="364"/>
      <c r="BC19" s="364"/>
      <c r="BD19" s="355"/>
      <c r="BE19" s="355"/>
    </row>
    <row r="20" spans="1:57" ht="123.75" x14ac:dyDescent="0.2">
      <c r="A20" s="341">
        <v>9</v>
      </c>
      <c r="B20" s="342">
        <v>1.5</v>
      </c>
      <c r="C20" s="376"/>
      <c r="D20" s="370" t="s">
        <v>181</v>
      </c>
      <c r="E20" s="344" t="s">
        <v>50</v>
      </c>
      <c r="F20" s="371"/>
      <c r="G20" s="371"/>
      <c r="H20" s="372"/>
      <c r="I20" s="372"/>
      <c r="J20" s="373"/>
      <c r="K20" s="369"/>
      <c r="L20" s="369"/>
      <c r="M20" s="377"/>
      <c r="N20" s="377"/>
      <c r="O20" s="377"/>
      <c r="P20" s="378"/>
      <c r="Q20" s="378"/>
      <c r="R20" s="367"/>
      <c r="S20" s="495"/>
      <c r="T20" s="362">
        <v>9</v>
      </c>
      <c r="U20" s="374" t="s">
        <v>181</v>
      </c>
      <c r="V20" s="363" t="s">
        <v>50</v>
      </c>
      <c r="W20" s="371"/>
      <c r="X20" s="371"/>
      <c r="Y20" s="372"/>
      <c r="Z20" s="372"/>
      <c r="AA20" s="373"/>
      <c r="AB20" s="364"/>
      <c r="AC20" s="355"/>
      <c r="AD20" s="355"/>
      <c r="AE20" s="356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58"/>
      <c r="AS20" s="358"/>
      <c r="AT20" s="359"/>
      <c r="AU20" s="359"/>
      <c r="AV20" s="359"/>
      <c r="AW20" s="359"/>
      <c r="AX20" s="359"/>
      <c r="AY20" s="359"/>
      <c r="AZ20" s="359"/>
      <c r="BA20" s="359"/>
      <c r="BB20" s="364"/>
      <c r="BC20" s="364"/>
      <c r="BD20" s="355"/>
      <c r="BE20" s="355"/>
    </row>
    <row r="21" spans="1:57" ht="123.75" x14ac:dyDescent="0.2">
      <c r="A21" s="341">
        <v>10</v>
      </c>
      <c r="B21" s="342">
        <v>1</v>
      </c>
      <c r="C21" s="344"/>
      <c r="D21" s="370" t="s">
        <v>182</v>
      </c>
      <c r="E21" s="344" t="s">
        <v>50</v>
      </c>
      <c r="F21" s="371"/>
      <c r="G21" s="371"/>
      <c r="H21" s="372"/>
      <c r="I21" s="372"/>
      <c r="J21" s="373"/>
      <c r="K21" s="348"/>
      <c r="L21" s="348"/>
      <c r="M21" s="348"/>
      <c r="N21" s="348"/>
      <c r="O21" s="348"/>
      <c r="P21" s="349"/>
      <c r="Q21" s="349"/>
      <c r="R21" s="367"/>
      <c r="S21" s="495"/>
      <c r="T21" s="362">
        <v>10</v>
      </c>
      <c r="U21" s="374" t="s">
        <v>182</v>
      </c>
      <c r="V21" s="363" t="s">
        <v>50</v>
      </c>
      <c r="W21" s="371"/>
      <c r="X21" s="371"/>
      <c r="Y21" s="372"/>
      <c r="Z21" s="372"/>
      <c r="AA21" s="373"/>
      <c r="AB21" s="364"/>
      <c r="AC21" s="355"/>
      <c r="AD21" s="355"/>
      <c r="AE21" s="356"/>
      <c r="AF21" s="365"/>
      <c r="AG21" s="365"/>
      <c r="AH21" s="365"/>
      <c r="AI21" s="365"/>
      <c r="AJ21" s="365"/>
      <c r="AK21" s="365"/>
      <c r="AL21" s="365"/>
      <c r="AM21" s="365"/>
      <c r="AN21" s="365"/>
      <c r="AO21" s="365"/>
      <c r="AP21" s="365"/>
      <c r="AQ21" s="365"/>
      <c r="AR21" s="358"/>
      <c r="AS21" s="358"/>
      <c r="AT21" s="359"/>
      <c r="AU21" s="359"/>
      <c r="AV21" s="359"/>
      <c r="AW21" s="359"/>
      <c r="AX21" s="359"/>
      <c r="AY21" s="359"/>
      <c r="AZ21" s="359"/>
      <c r="BA21" s="359"/>
      <c r="BB21" s="364"/>
      <c r="BC21" s="364"/>
      <c r="BD21" s="355"/>
      <c r="BE21" s="355"/>
    </row>
    <row r="22" spans="1:57" ht="90" x14ac:dyDescent="0.2">
      <c r="A22" s="341">
        <v>11</v>
      </c>
      <c r="B22" s="342">
        <v>1</v>
      </c>
      <c r="C22" s="368"/>
      <c r="D22" s="370" t="s">
        <v>56</v>
      </c>
      <c r="E22" s="344" t="s">
        <v>49</v>
      </c>
      <c r="F22" s="371"/>
      <c r="G22" s="371"/>
      <c r="H22" s="372"/>
      <c r="I22" s="372"/>
      <c r="J22" s="373"/>
      <c r="K22" s="348"/>
      <c r="L22" s="348"/>
      <c r="M22" s="348"/>
      <c r="N22" s="348"/>
      <c r="O22" s="348"/>
      <c r="P22" s="349"/>
      <c r="Q22" s="349"/>
      <c r="R22" s="367"/>
      <c r="S22" s="495"/>
      <c r="T22" s="362">
        <v>11</v>
      </c>
      <c r="U22" s="374" t="s">
        <v>56</v>
      </c>
      <c r="V22" s="363" t="s">
        <v>49</v>
      </c>
      <c r="W22" s="371"/>
      <c r="X22" s="371"/>
      <c r="Y22" s="372"/>
      <c r="Z22" s="372"/>
      <c r="AA22" s="373"/>
      <c r="AB22" s="364"/>
      <c r="AC22" s="355"/>
      <c r="AD22" s="355"/>
      <c r="AE22" s="356"/>
      <c r="AF22" s="365"/>
      <c r="AG22" s="365"/>
      <c r="AH22" s="365"/>
      <c r="AI22" s="365"/>
      <c r="AJ22" s="365"/>
      <c r="AK22" s="365"/>
      <c r="AL22" s="365"/>
      <c r="AM22" s="365"/>
      <c r="AN22" s="365"/>
      <c r="AO22" s="365"/>
      <c r="AP22" s="365"/>
      <c r="AQ22" s="365"/>
      <c r="AR22" s="358"/>
      <c r="AS22" s="358"/>
      <c r="AT22" s="359"/>
      <c r="AU22" s="359"/>
      <c r="AV22" s="359"/>
      <c r="AW22" s="359"/>
      <c r="AX22" s="359"/>
      <c r="AY22" s="359"/>
      <c r="AZ22" s="359"/>
      <c r="BA22" s="359"/>
      <c r="BB22" s="364"/>
      <c r="BC22" s="364"/>
      <c r="BD22" s="355"/>
      <c r="BE22" s="355"/>
    </row>
    <row r="23" spans="1:57" x14ac:dyDescent="0.2">
      <c r="A23" s="341">
        <v>12</v>
      </c>
      <c r="B23" s="342">
        <v>1</v>
      </c>
      <c r="C23" s="375"/>
      <c r="D23" s="370"/>
      <c r="E23" s="344" t="s">
        <v>50</v>
      </c>
      <c r="F23" s="371"/>
      <c r="G23" s="371"/>
      <c r="H23" s="372"/>
      <c r="I23" s="372"/>
      <c r="J23" s="373"/>
      <c r="K23" s="348"/>
      <c r="L23" s="348"/>
      <c r="M23" s="348"/>
      <c r="N23" s="348"/>
      <c r="O23" s="348"/>
      <c r="P23" s="349"/>
      <c r="Q23" s="349"/>
      <c r="R23" s="367"/>
      <c r="S23" s="495"/>
      <c r="T23" s="362">
        <v>12</v>
      </c>
      <c r="U23" s="374"/>
      <c r="V23" s="363" t="s">
        <v>50</v>
      </c>
      <c r="W23" s="371"/>
      <c r="X23" s="371"/>
      <c r="Y23" s="372"/>
      <c r="Z23" s="372"/>
      <c r="AA23" s="373"/>
      <c r="AB23" s="364"/>
      <c r="AC23" s="355"/>
      <c r="AD23" s="355"/>
      <c r="AE23" s="356"/>
      <c r="AF23" s="365"/>
      <c r="AG23" s="365"/>
      <c r="AH23" s="365"/>
      <c r="AI23" s="365"/>
      <c r="AJ23" s="365"/>
      <c r="AK23" s="365"/>
      <c r="AL23" s="365"/>
      <c r="AM23" s="365"/>
      <c r="AN23" s="365"/>
      <c r="AO23" s="365"/>
      <c r="AP23" s="365"/>
      <c r="AQ23" s="365"/>
      <c r="AR23" s="358"/>
      <c r="AS23" s="358"/>
      <c r="AT23" s="359"/>
      <c r="AU23" s="359"/>
      <c r="AV23" s="359"/>
      <c r="AW23" s="359"/>
      <c r="AX23" s="359"/>
      <c r="AY23" s="359"/>
      <c r="AZ23" s="359"/>
      <c r="BA23" s="359"/>
      <c r="BB23" s="364"/>
      <c r="BC23" s="364"/>
      <c r="BD23" s="355"/>
      <c r="BE23" s="355"/>
    </row>
    <row r="24" spans="1:57" ht="135" x14ac:dyDescent="0.2">
      <c r="A24" s="341">
        <v>13</v>
      </c>
      <c r="B24" s="342">
        <v>4</v>
      </c>
      <c r="C24" s="379"/>
      <c r="D24" s="370" t="s">
        <v>58</v>
      </c>
      <c r="E24" s="344" t="s">
        <v>49</v>
      </c>
      <c r="F24" s="345">
        <v>1</v>
      </c>
      <c r="G24" s="345">
        <v>1</v>
      </c>
      <c r="H24" s="346">
        <f>G24*100/F24</f>
        <v>100</v>
      </c>
      <c r="I24" s="346">
        <v>2</v>
      </c>
      <c r="J24" s="347">
        <f>I24*G24</f>
        <v>2</v>
      </c>
      <c r="K24" s="348">
        <f>J24*B24</f>
        <v>8</v>
      </c>
      <c r="L24" s="348">
        <f>B24*7960</f>
        <v>31840</v>
      </c>
      <c r="M24" s="348">
        <f>L24*J24</f>
        <v>63680</v>
      </c>
      <c r="N24" s="348"/>
      <c r="O24" s="348"/>
      <c r="P24" s="349">
        <f>K24+N24</f>
        <v>8</v>
      </c>
      <c r="Q24" s="349">
        <f>M24+P24</f>
        <v>63688</v>
      </c>
      <c r="R24" s="367"/>
      <c r="S24" s="495"/>
      <c r="T24" s="362">
        <v>13</v>
      </c>
      <c r="U24" s="380" t="s">
        <v>58</v>
      </c>
      <c r="V24" s="363" t="s">
        <v>49</v>
      </c>
      <c r="W24" s="345">
        <v>1</v>
      </c>
      <c r="X24" s="345">
        <v>1</v>
      </c>
      <c r="Y24" s="346">
        <f>X24*100/W24</f>
        <v>100</v>
      </c>
      <c r="Z24" s="346">
        <v>2</v>
      </c>
      <c r="AA24" s="347">
        <f>Z24*X24</f>
        <v>2</v>
      </c>
      <c r="AB24" s="364"/>
      <c r="AC24" s="355">
        <f>AF24+AH24+AJ24+AL24+AN24+AP24+AR24+AT24+AV24+AX24+AZ24+BB24</f>
        <v>2</v>
      </c>
      <c r="AD24" s="355">
        <f>AG24+AI24+AK24+AM24+AO24+AQ24+AS24+AU24+AW24+AY24+BA24+BC24</f>
        <v>0</v>
      </c>
      <c r="AE24" s="356">
        <f>AD24*100/AC24</f>
        <v>0</v>
      </c>
      <c r="AF24" s="365"/>
      <c r="AG24" s="365"/>
      <c r="AH24" s="365"/>
      <c r="AI24" s="365"/>
      <c r="AJ24" s="365"/>
      <c r="AK24" s="365"/>
      <c r="AL24" s="365"/>
      <c r="AM24" s="365"/>
      <c r="AN24" s="365"/>
      <c r="AO24" s="365"/>
      <c r="AP24" s="365"/>
      <c r="AQ24" s="365"/>
      <c r="AR24" s="358"/>
      <c r="AS24" s="358"/>
      <c r="AT24" s="359"/>
      <c r="AU24" s="359"/>
      <c r="AV24" s="359">
        <v>1</v>
      </c>
      <c r="AW24" s="359"/>
      <c r="AX24" s="359"/>
      <c r="AY24" s="359"/>
      <c r="AZ24" s="359">
        <v>1</v>
      </c>
      <c r="BA24" s="359"/>
      <c r="BB24" s="364"/>
      <c r="BC24" s="364"/>
      <c r="BD24" s="355">
        <f>AF24+AH24+AJ24+AL24+AN24+AP24+AR24+AT24+AV24+AX24+AZ24</f>
        <v>2</v>
      </c>
      <c r="BE24" s="355">
        <f>AG24+AI24+AK24+AM24+AO24+AQ24+AS24+AU24+AW24+AY24+BA24+BC24</f>
        <v>0</v>
      </c>
    </row>
    <row r="25" spans="1:57" x14ac:dyDescent="0.2">
      <c r="A25" s="341">
        <v>14</v>
      </c>
      <c r="B25" s="342">
        <v>4</v>
      </c>
      <c r="C25" s="375"/>
      <c r="D25" s="370"/>
      <c r="E25" s="344" t="s">
        <v>50</v>
      </c>
      <c r="F25" s="345">
        <v>1</v>
      </c>
      <c r="G25" s="345">
        <v>1</v>
      </c>
      <c r="H25" s="346">
        <f>G25*100/F25</f>
        <v>100</v>
      </c>
      <c r="I25" s="346">
        <v>2</v>
      </c>
      <c r="J25" s="347">
        <f>I25*G25</f>
        <v>2</v>
      </c>
      <c r="K25" s="348">
        <f>J25*B25</f>
        <v>8</v>
      </c>
      <c r="L25" s="348">
        <f>B25*7960</f>
        <v>31840</v>
      </c>
      <c r="M25" s="348">
        <f>L25*J25</f>
        <v>63680</v>
      </c>
      <c r="N25" s="348"/>
      <c r="O25" s="348"/>
      <c r="P25" s="349">
        <f>K25+N25</f>
        <v>8</v>
      </c>
      <c r="Q25" s="349">
        <f>M25+P25</f>
        <v>63688</v>
      </c>
      <c r="R25" s="367"/>
      <c r="S25" s="495"/>
      <c r="T25" s="362">
        <v>14</v>
      </c>
      <c r="U25" s="380"/>
      <c r="V25" s="363" t="s">
        <v>50</v>
      </c>
      <c r="W25" s="345">
        <v>1</v>
      </c>
      <c r="X25" s="345">
        <v>1</v>
      </c>
      <c r="Y25" s="346">
        <f>X25*100/W25</f>
        <v>100</v>
      </c>
      <c r="Z25" s="346">
        <v>2</v>
      </c>
      <c r="AA25" s="347">
        <f>Z25*X25</f>
        <v>2</v>
      </c>
      <c r="AB25" s="364"/>
      <c r="AC25" s="355">
        <f>AF25+AH25+AJ25+AL25+AN25+AP25+AR25+AT25+AV25+AX25+AZ25+BB25</f>
        <v>2</v>
      </c>
      <c r="AD25" s="355">
        <f>AG25+AI25+AK25+AM25+AO25+AQ25+AS25+AU25+AW25+AY25+BA25+BC25</f>
        <v>0</v>
      </c>
      <c r="AE25" s="356">
        <f>AD25*100/AC25</f>
        <v>0</v>
      </c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5"/>
      <c r="AR25" s="358"/>
      <c r="AS25" s="358"/>
      <c r="AT25" s="359"/>
      <c r="AU25" s="359"/>
      <c r="AV25" s="359">
        <v>1</v>
      </c>
      <c r="AW25" s="359"/>
      <c r="AX25" s="359"/>
      <c r="AY25" s="359"/>
      <c r="AZ25" s="359">
        <v>1</v>
      </c>
      <c r="BA25" s="359"/>
      <c r="BB25" s="364"/>
      <c r="BC25" s="364"/>
      <c r="BD25" s="355">
        <f>AF25+AH25+AJ25+AL25+AN25+AP25+AR25+AT25+AV25+AX25+AZ25</f>
        <v>2</v>
      </c>
      <c r="BE25" s="355">
        <f>AG25+AI25+AK25+AM25+AO25+AQ25+AS25+AU25+AW25+AY25+BA25+BC25</f>
        <v>0</v>
      </c>
    </row>
    <row r="26" spans="1:57" ht="45" x14ac:dyDescent="0.2">
      <c r="A26" s="341">
        <v>15</v>
      </c>
      <c r="B26" s="342">
        <v>1</v>
      </c>
      <c r="C26" s="368"/>
      <c r="D26" s="409" t="s">
        <v>59</v>
      </c>
      <c r="E26" s="344" t="s">
        <v>49</v>
      </c>
      <c r="F26" s="345"/>
      <c r="G26" s="345"/>
      <c r="H26" s="346"/>
      <c r="I26" s="346"/>
      <c r="J26" s="347"/>
      <c r="K26" s="348"/>
      <c r="L26" s="348"/>
      <c r="M26" s="348"/>
      <c r="N26" s="348"/>
      <c r="O26" s="348"/>
      <c r="P26" s="349"/>
      <c r="Q26" s="349"/>
      <c r="R26" s="367"/>
      <c r="S26" s="495"/>
      <c r="T26" s="362">
        <v>15</v>
      </c>
      <c r="U26" s="374" t="s">
        <v>59</v>
      </c>
      <c r="V26" s="363" t="s">
        <v>49</v>
      </c>
      <c r="W26" s="345"/>
      <c r="X26" s="345"/>
      <c r="Y26" s="346"/>
      <c r="Z26" s="346"/>
      <c r="AA26" s="347"/>
      <c r="AB26" s="364"/>
      <c r="AC26" s="355"/>
      <c r="AD26" s="355"/>
      <c r="AE26" s="356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5"/>
      <c r="AR26" s="358"/>
      <c r="AS26" s="358"/>
      <c r="AT26" s="359"/>
      <c r="AU26" s="359"/>
      <c r="AV26" s="359"/>
      <c r="AW26" s="359"/>
      <c r="AX26" s="359"/>
      <c r="AY26" s="359"/>
      <c r="AZ26" s="359"/>
      <c r="BA26" s="359"/>
      <c r="BB26" s="364"/>
      <c r="BC26" s="364"/>
      <c r="BD26" s="355"/>
      <c r="BE26" s="355"/>
    </row>
    <row r="27" spans="1:57" x14ac:dyDescent="0.2">
      <c r="A27" s="341">
        <v>16</v>
      </c>
      <c r="B27" s="342">
        <v>1</v>
      </c>
      <c r="C27" s="368"/>
      <c r="D27" s="409"/>
      <c r="E27" s="344" t="s">
        <v>50</v>
      </c>
      <c r="F27" s="345"/>
      <c r="G27" s="345"/>
      <c r="H27" s="346"/>
      <c r="I27" s="346"/>
      <c r="J27" s="347"/>
      <c r="K27" s="348"/>
      <c r="L27" s="348"/>
      <c r="M27" s="348"/>
      <c r="N27" s="348"/>
      <c r="O27" s="348"/>
      <c r="P27" s="349"/>
      <c r="Q27" s="349"/>
      <c r="R27" s="367"/>
      <c r="S27" s="495"/>
      <c r="T27" s="362">
        <v>16</v>
      </c>
      <c r="U27" s="374"/>
      <c r="V27" s="363" t="s">
        <v>50</v>
      </c>
      <c r="W27" s="345"/>
      <c r="X27" s="345"/>
      <c r="Y27" s="346"/>
      <c r="Z27" s="346"/>
      <c r="AA27" s="347"/>
      <c r="AB27" s="364"/>
      <c r="AC27" s="355"/>
      <c r="AD27" s="355"/>
      <c r="AE27" s="356"/>
      <c r="AF27" s="365"/>
      <c r="AG27" s="365"/>
      <c r="AH27" s="365"/>
      <c r="AI27" s="365"/>
      <c r="AJ27" s="365"/>
      <c r="AK27" s="365"/>
      <c r="AL27" s="365"/>
      <c r="AM27" s="365"/>
      <c r="AN27" s="365"/>
      <c r="AO27" s="365"/>
      <c r="AP27" s="365"/>
      <c r="AQ27" s="365"/>
      <c r="AR27" s="358"/>
      <c r="AS27" s="358"/>
      <c r="AT27" s="359"/>
      <c r="AU27" s="359"/>
      <c r="AV27" s="359"/>
      <c r="AW27" s="359"/>
      <c r="AX27" s="359"/>
      <c r="AY27" s="359"/>
      <c r="AZ27" s="359"/>
      <c r="BA27" s="359"/>
      <c r="BB27" s="364"/>
      <c r="BC27" s="364"/>
      <c r="BD27" s="355"/>
      <c r="BE27" s="355"/>
    </row>
    <row r="28" spans="1:57" ht="56.25" x14ac:dyDescent="0.2">
      <c r="A28" s="341">
        <v>17</v>
      </c>
      <c r="B28" s="342">
        <v>1</v>
      </c>
      <c r="C28" s="368"/>
      <c r="D28" s="370" t="s">
        <v>60</v>
      </c>
      <c r="E28" s="344" t="s">
        <v>49</v>
      </c>
      <c r="F28" s="371"/>
      <c r="G28" s="371"/>
      <c r="H28" s="372"/>
      <c r="I28" s="372"/>
      <c r="J28" s="373"/>
      <c r="K28" s="348"/>
      <c r="L28" s="348"/>
      <c r="M28" s="348"/>
      <c r="N28" s="348"/>
      <c r="O28" s="348"/>
      <c r="P28" s="349"/>
      <c r="Q28" s="349"/>
      <c r="R28" s="367"/>
      <c r="S28" s="495"/>
      <c r="T28" s="362">
        <v>17</v>
      </c>
      <c r="U28" s="374" t="s">
        <v>60</v>
      </c>
      <c r="V28" s="363" t="s">
        <v>49</v>
      </c>
      <c r="W28" s="371"/>
      <c r="X28" s="371"/>
      <c r="Y28" s="372"/>
      <c r="Z28" s="372"/>
      <c r="AA28" s="373"/>
      <c r="AB28" s="364"/>
      <c r="AC28" s="355"/>
      <c r="AD28" s="355"/>
      <c r="AE28" s="356"/>
      <c r="AF28" s="365"/>
      <c r="AG28" s="365"/>
      <c r="AH28" s="365"/>
      <c r="AI28" s="365"/>
      <c r="AJ28" s="365"/>
      <c r="AK28" s="365"/>
      <c r="AL28" s="365"/>
      <c r="AM28" s="365"/>
      <c r="AN28" s="365"/>
      <c r="AO28" s="365"/>
      <c r="AP28" s="365"/>
      <c r="AQ28" s="365"/>
      <c r="AR28" s="358"/>
      <c r="AS28" s="358"/>
      <c r="AT28" s="359"/>
      <c r="AU28" s="359"/>
      <c r="AV28" s="359"/>
      <c r="AW28" s="359"/>
      <c r="AX28" s="359"/>
      <c r="AY28" s="359"/>
      <c r="AZ28" s="359"/>
      <c r="BA28" s="359"/>
      <c r="BB28" s="364"/>
      <c r="BC28" s="364"/>
      <c r="BD28" s="355"/>
      <c r="BE28" s="355"/>
    </row>
    <row r="29" spans="1:57" x14ac:dyDescent="0.2">
      <c r="A29" s="341">
        <v>18</v>
      </c>
      <c r="B29" s="342">
        <v>1</v>
      </c>
      <c r="C29" s="368"/>
      <c r="D29" s="370"/>
      <c r="E29" s="344" t="s">
        <v>50</v>
      </c>
      <c r="F29" s="371"/>
      <c r="G29" s="371"/>
      <c r="H29" s="372"/>
      <c r="I29" s="372"/>
      <c r="J29" s="373"/>
      <c r="K29" s="348"/>
      <c r="L29" s="348"/>
      <c r="M29" s="348"/>
      <c r="N29" s="348"/>
      <c r="O29" s="348"/>
      <c r="P29" s="349"/>
      <c r="Q29" s="349"/>
      <c r="R29" s="367"/>
      <c r="S29" s="495"/>
      <c r="T29" s="362">
        <v>18</v>
      </c>
      <c r="U29" s="374"/>
      <c r="V29" s="363" t="s">
        <v>50</v>
      </c>
      <c r="W29" s="371"/>
      <c r="X29" s="371"/>
      <c r="Y29" s="372"/>
      <c r="Z29" s="372"/>
      <c r="AA29" s="373"/>
      <c r="AB29" s="364"/>
      <c r="AC29" s="355"/>
      <c r="AD29" s="355"/>
      <c r="AE29" s="356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58"/>
      <c r="AS29" s="358"/>
      <c r="AT29" s="359"/>
      <c r="AU29" s="359"/>
      <c r="AV29" s="359"/>
      <c r="AW29" s="359"/>
      <c r="AX29" s="359"/>
      <c r="AY29" s="359"/>
      <c r="AZ29" s="359"/>
      <c r="BA29" s="359"/>
      <c r="BB29" s="364"/>
      <c r="BC29" s="364"/>
      <c r="BD29" s="355"/>
      <c r="BE29" s="355"/>
    </row>
    <row r="30" spans="1:57" ht="56.25" x14ac:dyDescent="0.2">
      <c r="A30" s="341">
        <v>19</v>
      </c>
      <c r="B30" s="342">
        <v>1</v>
      </c>
      <c r="C30" s="368"/>
      <c r="D30" s="370" t="s">
        <v>61</v>
      </c>
      <c r="E30" s="344" t="s">
        <v>49</v>
      </c>
      <c r="F30" s="371"/>
      <c r="G30" s="371"/>
      <c r="H30" s="372"/>
      <c r="I30" s="372"/>
      <c r="J30" s="373"/>
      <c r="K30" s="348"/>
      <c r="L30" s="348"/>
      <c r="M30" s="348"/>
      <c r="N30" s="348"/>
      <c r="O30" s="348"/>
      <c r="P30" s="349"/>
      <c r="Q30" s="349"/>
      <c r="R30" s="367"/>
      <c r="S30" s="495"/>
      <c r="T30" s="362">
        <v>19</v>
      </c>
      <c r="U30" s="374" t="s">
        <v>61</v>
      </c>
      <c r="V30" s="363" t="s">
        <v>49</v>
      </c>
      <c r="W30" s="371"/>
      <c r="X30" s="371"/>
      <c r="Y30" s="372"/>
      <c r="Z30" s="372"/>
      <c r="AA30" s="373"/>
      <c r="AB30" s="364"/>
      <c r="AC30" s="355"/>
      <c r="AD30" s="355"/>
      <c r="AE30" s="356"/>
      <c r="AF30" s="381"/>
      <c r="AG30" s="381"/>
      <c r="AH30" s="381"/>
      <c r="AI30" s="381"/>
      <c r="AJ30" s="381"/>
      <c r="AK30" s="381"/>
      <c r="AL30" s="381"/>
      <c r="AM30" s="381"/>
      <c r="AN30" s="381"/>
      <c r="AO30" s="381"/>
      <c r="AP30" s="381"/>
      <c r="AQ30" s="381"/>
      <c r="AR30" s="358"/>
      <c r="AS30" s="358"/>
      <c r="AT30" s="359"/>
      <c r="AU30" s="359"/>
      <c r="AV30" s="359"/>
      <c r="AW30" s="359"/>
      <c r="AX30" s="359"/>
      <c r="AY30" s="359"/>
      <c r="AZ30" s="359"/>
      <c r="BA30" s="359"/>
      <c r="BB30" s="382"/>
      <c r="BC30" s="382"/>
      <c r="BD30" s="355"/>
      <c r="BE30" s="355"/>
    </row>
    <row r="31" spans="1:57" x14ac:dyDescent="0.2">
      <c r="A31" s="341">
        <v>20</v>
      </c>
      <c r="B31" s="342">
        <v>1</v>
      </c>
      <c r="C31" s="376"/>
      <c r="D31" s="370"/>
      <c r="E31" s="344" t="s">
        <v>50</v>
      </c>
      <c r="F31" s="371"/>
      <c r="G31" s="371"/>
      <c r="H31" s="372"/>
      <c r="I31" s="372"/>
      <c r="J31" s="373"/>
      <c r="K31" s="348"/>
      <c r="L31" s="348"/>
      <c r="M31" s="348"/>
      <c r="N31" s="348"/>
      <c r="O31" s="348"/>
      <c r="P31" s="349"/>
      <c r="Q31" s="349"/>
      <c r="R31" s="367"/>
      <c r="S31" s="495"/>
      <c r="T31" s="362">
        <v>20</v>
      </c>
      <c r="U31" s="374"/>
      <c r="V31" s="363" t="s">
        <v>50</v>
      </c>
      <c r="W31" s="371"/>
      <c r="X31" s="371"/>
      <c r="Y31" s="372"/>
      <c r="Z31" s="372"/>
      <c r="AA31" s="373"/>
      <c r="AB31" s="364"/>
      <c r="AC31" s="355"/>
      <c r="AD31" s="355"/>
      <c r="AE31" s="356"/>
      <c r="AF31" s="381"/>
      <c r="AG31" s="381"/>
      <c r="AH31" s="381"/>
      <c r="AI31" s="381"/>
      <c r="AJ31" s="381"/>
      <c r="AK31" s="381"/>
      <c r="AL31" s="381"/>
      <c r="AM31" s="381"/>
      <c r="AN31" s="381"/>
      <c r="AO31" s="381"/>
      <c r="AP31" s="381"/>
      <c r="AQ31" s="381"/>
      <c r="AR31" s="358"/>
      <c r="AS31" s="358"/>
      <c r="AT31" s="359"/>
      <c r="AU31" s="359"/>
      <c r="AV31" s="359"/>
      <c r="AW31" s="359"/>
      <c r="AX31" s="359"/>
      <c r="AY31" s="359"/>
      <c r="AZ31" s="359"/>
      <c r="BA31" s="359"/>
      <c r="BB31" s="382"/>
      <c r="BC31" s="382"/>
      <c r="BD31" s="355"/>
      <c r="BE31" s="355"/>
    </row>
    <row r="32" spans="1:57" ht="78.75" x14ac:dyDescent="0.2">
      <c r="A32" s="341">
        <v>21</v>
      </c>
      <c r="B32" s="342">
        <v>1</v>
      </c>
      <c r="C32" s="368"/>
      <c r="D32" s="370" t="s">
        <v>183</v>
      </c>
      <c r="E32" s="344" t="s">
        <v>49</v>
      </c>
      <c r="F32" s="383"/>
      <c r="G32" s="383"/>
      <c r="H32" s="359"/>
      <c r="I32" s="359"/>
      <c r="J32" s="384"/>
      <c r="K32" s="348"/>
      <c r="L32" s="348"/>
      <c r="M32" s="348"/>
      <c r="N32" s="348"/>
      <c r="O32" s="348"/>
      <c r="P32" s="349"/>
      <c r="Q32" s="349"/>
      <c r="R32" s="367"/>
      <c r="S32" s="495"/>
      <c r="T32" s="362">
        <v>21</v>
      </c>
      <c r="U32" s="374" t="s">
        <v>183</v>
      </c>
      <c r="V32" s="363" t="s">
        <v>49</v>
      </c>
      <c r="W32" s="383"/>
      <c r="X32" s="383"/>
      <c r="Y32" s="359"/>
      <c r="Z32" s="359"/>
      <c r="AA32" s="384"/>
      <c r="AB32" s="382"/>
      <c r="AC32" s="355"/>
      <c r="AD32" s="355"/>
      <c r="AE32" s="356"/>
      <c r="AF32" s="381"/>
      <c r="AG32" s="381"/>
      <c r="AH32" s="381"/>
      <c r="AI32" s="381"/>
      <c r="AJ32" s="381"/>
      <c r="AK32" s="381"/>
      <c r="AL32" s="381"/>
      <c r="AM32" s="381"/>
      <c r="AN32" s="381"/>
      <c r="AO32" s="381"/>
      <c r="AP32" s="381"/>
      <c r="AQ32" s="381"/>
      <c r="AR32" s="358"/>
      <c r="AS32" s="358"/>
      <c r="AT32" s="359"/>
      <c r="AU32" s="359"/>
      <c r="AV32" s="359"/>
      <c r="AW32" s="359"/>
      <c r="AX32" s="359"/>
      <c r="AY32" s="359"/>
      <c r="AZ32" s="359"/>
      <c r="BA32" s="359"/>
      <c r="BB32" s="382"/>
      <c r="BC32" s="382"/>
      <c r="BD32" s="355"/>
      <c r="BE32" s="355"/>
    </row>
    <row r="33" spans="1:57" x14ac:dyDescent="0.2">
      <c r="A33" s="341">
        <v>22</v>
      </c>
      <c r="B33" s="342">
        <v>1</v>
      </c>
      <c r="C33" s="368"/>
      <c r="D33" s="370"/>
      <c r="E33" s="344" t="s">
        <v>50</v>
      </c>
      <c r="F33" s="383"/>
      <c r="G33" s="383"/>
      <c r="H33" s="359"/>
      <c r="I33" s="359"/>
      <c r="J33" s="384"/>
      <c r="K33" s="348"/>
      <c r="L33" s="348"/>
      <c r="M33" s="348"/>
      <c r="N33" s="348"/>
      <c r="O33" s="348"/>
      <c r="P33" s="349"/>
      <c r="Q33" s="349"/>
      <c r="R33" s="367"/>
      <c r="S33" s="495"/>
      <c r="T33" s="362">
        <v>22</v>
      </c>
      <c r="U33" s="374"/>
      <c r="V33" s="363" t="s">
        <v>50</v>
      </c>
      <c r="W33" s="383"/>
      <c r="X33" s="383"/>
      <c r="Y33" s="359"/>
      <c r="Z33" s="359"/>
      <c r="AA33" s="384"/>
      <c r="AB33" s="382"/>
      <c r="AC33" s="355"/>
      <c r="AD33" s="355"/>
      <c r="AE33" s="356"/>
      <c r="AF33" s="381"/>
      <c r="AG33" s="381"/>
      <c r="AH33" s="381"/>
      <c r="AI33" s="381"/>
      <c r="AJ33" s="381"/>
      <c r="AK33" s="381"/>
      <c r="AL33" s="381"/>
      <c r="AM33" s="381"/>
      <c r="AN33" s="381"/>
      <c r="AO33" s="381"/>
      <c r="AP33" s="381"/>
      <c r="AQ33" s="381"/>
      <c r="AR33" s="358"/>
      <c r="AS33" s="358"/>
      <c r="AT33" s="359"/>
      <c r="AU33" s="359"/>
      <c r="AV33" s="359"/>
      <c r="AW33" s="359"/>
      <c r="AX33" s="359"/>
      <c r="AY33" s="359"/>
      <c r="AZ33" s="359"/>
      <c r="BA33" s="359"/>
      <c r="BB33" s="382"/>
      <c r="BC33" s="382"/>
      <c r="BD33" s="355"/>
      <c r="BE33" s="355"/>
    </row>
    <row r="34" spans="1:57" ht="33.75" x14ac:dyDescent="0.2">
      <c r="A34" s="341">
        <v>23</v>
      </c>
      <c r="B34" s="385"/>
      <c r="C34" s="379"/>
      <c r="D34" s="386" t="s">
        <v>63</v>
      </c>
      <c r="E34" s="344"/>
      <c r="F34" s="387"/>
      <c r="G34" s="387"/>
      <c r="H34" s="388"/>
      <c r="I34" s="388"/>
      <c r="J34" s="389"/>
      <c r="K34" s="388"/>
      <c r="L34" s="388"/>
      <c r="M34" s="388"/>
      <c r="N34" s="388"/>
      <c r="O34" s="388"/>
      <c r="P34" s="388"/>
      <c r="Q34" s="388"/>
      <c r="R34" s="367"/>
      <c r="S34" s="495"/>
      <c r="T34" s="362">
        <v>23</v>
      </c>
      <c r="U34" s="390" t="s">
        <v>63</v>
      </c>
      <c r="V34" s="388"/>
      <c r="W34" s="387"/>
      <c r="X34" s="387"/>
      <c r="Y34" s="388"/>
      <c r="Z34" s="388"/>
      <c r="AA34" s="389"/>
      <c r="AB34" s="388"/>
      <c r="AC34" s="388"/>
      <c r="AD34" s="388"/>
      <c r="AE34" s="388"/>
      <c r="AF34" s="388"/>
      <c r="AG34" s="388"/>
      <c r="AH34" s="388"/>
      <c r="AI34" s="388"/>
      <c r="AJ34" s="388"/>
      <c r="AK34" s="388"/>
      <c r="AL34" s="388"/>
      <c r="AM34" s="388"/>
      <c r="AN34" s="388"/>
      <c r="AO34" s="388"/>
      <c r="AP34" s="388"/>
      <c r="AQ34" s="388"/>
      <c r="AR34" s="391"/>
      <c r="AS34" s="391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</row>
    <row r="35" spans="1:57" ht="123.75" x14ac:dyDescent="0.2">
      <c r="A35" s="341">
        <v>24</v>
      </c>
      <c r="B35" s="342">
        <v>0.66</v>
      </c>
      <c r="C35" s="379"/>
      <c r="D35" s="392" t="s">
        <v>64</v>
      </c>
      <c r="E35" s="344" t="s">
        <v>49</v>
      </c>
      <c r="F35" s="383">
        <v>40</v>
      </c>
      <c r="G35" s="383">
        <v>40</v>
      </c>
      <c r="H35" s="359">
        <f>G35*100/F35</f>
        <v>100</v>
      </c>
      <c r="I35" s="359">
        <v>1</v>
      </c>
      <c r="J35" s="384">
        <f>I35*G35</f>
        <v>40</v>
      </c>
      <c r="K35" s="348">
        <f>J35*B35</f>
        <v>26.400000000000002</v>
      </c>
      <c r="L35" s="348">
        <f>B35*7960</f>
        <v>5253.6</v>
      </c>
      <c r="M35" s="348">
        <f>L35*J35</f>
        <v>210144</v>
      </c>
      <c r="N35" s="348"/>
      <c r="O35" s="348"/>
      <c r="P35" s="349">
        <f>K35+N35</f>
        <v>26.400000000000002</v>
      </c>
      <c r="Q35" s="349">
        <f>M35+P35</f>
        <v>210170.4</v>
      </c>
      <c r="R35" s="367"/>
      <c r="S35" s="495"/>
      <c r="T35" s="362">
        <v>24</v>
      </c>
      <c r="U35" s="393" t="s">
        <v>64</v>
      </c>
      <c r="V35" s="363"/>
      <c r="W35" s="383">
        <v>40</v>
      </c>
      <c r="X35" s="383">
        <v>40</v>
      </c>
      <c r="Y35" s="359">
        <f>X35*100/W35</f>
        <v>100</v>
      </c>
      <c r="Z35" s="359">
        <v>1</v>
      </c>
      <c r="AA35" s="384">
        <f>Z35*X35</f>
        <v>40</v>
      </c>
      <c r="AB35" s="382"/>
      <c r="AC35" s="355">
        <f>AF35+AH35+AJ35+AL35+AN35+AP35+AR35+AT35+AV35+AX35+AZ35+BB35</f>
        <v>40</v>
      </c>
      <c r="AD35" s="355">
        <f>AG35+AI35+AK35+AM35+AO35+AQ35+AS35+AU35+AW35+AY35+BA35+BC35</f>
        <v>0</v>
      </c>
      <c r="AE35" s="356">
        <f>AD35*100/AC35</f>
        <v>0</v>
      </c>
      <c r="AF35" s="381"/>
      <c r="AG35" s="381"/>
      <c r="AH35" s="381"/>
      <c r="AI35" s="381"/>
      <c r="AJ35" s="381"/>
      <c r="AK35" s="381"/>
      <c r="AL35" s="381"/>
      <c r="AM35" s="381"/>
      <c r="AN35" s="381"/>
      <c r="AO35" s="381"/>
      <c r="AP35" s="381"/>
      <c r="AQ35" s="381"/>
      <c r="AR35" s="358"/>
      <c r="AS35" s="358"/>
      <c r="AT35" s="359">
        <v>40</v>
      </c>
      <c r="AU35" s="359"/>
      <c r="AV35" s="359"/>
      <c r="AW35" s="359"/>
      <c r="AX35" s="359"/>
      <c r="AY35" s="359"/>
      <c r="AZ35" s="359"/>
      <c r="BA35" s="359"/>
      <c r="BB35" s="382"/>
      <c r="BC35" s="382"/>
      <c r="BD35" s="355">
        <f>AF35+AH35+AJ35+AL35+AN35+AP35+AR35+AT35+AV35+AX35+AZ35</f>
        <v>40</v>
      </c>
      <c r="BE35" s="355">
        <f>AG35+AI35+AK35+AM35+AO35+AQ35+AS35+AU35+AW35+AY35+BA35+BC35</f>
        <v>0</v>
      </c>
    </row>
    <row r="36" spans="1:57" x14ac:dyDescent="0.2">
      <c r="A36" s="341">
        <v>25</v>
      </c>
      <c r="B36" s="342">
        <v>0.66</v>
      </c>
      <c r="C36" s="379"/>
      <c r="D36" s="392"/>
      <c r="E36" s="344" t="s">
        <v>50</v>
      </c>
      <c r="F36" s="383">
        <v>10</v>
      </c>
      <c r="G36" s="383">
        <v>10</v>
      </c>
      <c r="H36" s="359">
        <f>G36*100/F36</f>
        <v>100</v>
      </c>
      <c r="I36" s="359">
        <v>1</v>
      </c>
      <c r="J36" s="384">
        <f>I36*G36</f>
        <v>10</v>
      </c>
      <c r="K36" s="348">
        <f>J36*B36</f>
        <v>6.6000000000000005</v>
      </c>
      <c r="L36" s="348">
        <f>B36*7960</f>
        <v>5253.6</v>
      </c>
      <c r="M36" s="348">
        <f>L36*J36</f>
        <v>52536</v>
      </c>
      <c r="N36" s="348"/>
      <c r="O36" s="348"/>
      <c r="P36" s="349">
        <f>K36+N36</f>
        <v>6.6000000000000005</v>
      </c>
      <c r="Q36" s="349">
        <f>M36+P36</f>
        <v>52542.6</v>
      </c>
      <c r="R36" s="367"/>
      <c r="S36" s="495"/>
      <c r="T36" s="362">
        <v>25</v>
      </c>
      <c r="U36" s="393"/>
      <c r="V36" s="363"/>
      <c r="W36" s="383">
        <v>10</v>
      </c>
      <c r="X36" s="383">
        <v>10</v>
      </c>
      <c r="Y36" s="359">
        <f>X36*100/W36</f>
        <v>100</v>
      </c>
      <c r="Z36" s="359">
        <v>1</v>
      </c>
      <c r="AA36" s="384">
        <f>Z36*X36</f>
        <v>10</v>
      </c>
      <c r="AB36" s="382"/>
      <c r="AC36" s="355">
        <f>AF36+AH36+AJ36+AL36+AN36+AP36+AR36+AT36+AV36+AX36+AZ36+BB36</f>
        <v>10</v>
      </c>
      <c r="AD36" s="355">
        <f>AG36+AI36+AK36+AM36+AO36+AQ36+AS36+AU36+AW36+AY36+BA36+BC36</f>
        <v>0</v>
      </c>
      <c r="AE36" s="356">
        <f>AD36*100/AC36</f>
        <v>0</v>
      </c>
      <c r="AF36" s="381"/>
      <c r="AG36" s="381"/>
      <c r="AH36" s="381"/>
      <c r="AI36" s="381"/>
      <c r="AJ36" s="381"/>
      <c r="AK36" s="381"/>
      <c r="AL36" s="381"/>
      <c r="AM36" s="381"/>
      <c r="AN36" s="381"/>
      <c r="AO36" s="381"/>
      <c r="AP36" s="381"/>
      <c r="AQ36" s="381"/>
      <c r="AR36" s="358"/>
      <c r="AS36" s="358"/>
      <c r="AT36" s="359">
        <v>10</v>
      </c>
      <c r="AU36" s="359"/>
      <c r="AV36" s="359"/>
      <c r="AW36" s="359"/>
      <c r="AX36" s="359"/>
      <c r="AY36" s="359"/>
      <c r="AZ36" s="359"/>
      <c r="BA36" s="359"/>
      <c r="BB36" s="382"/>
      <c r="BC36" s="382"/>
      <c r="BD36" s="355">
        <f>AF36+AH36+AJ36+AL36+AN36+AP36+AR36+AT36+AV36+AX36+AZ36</f>
        <v>10</v>
      </c>
      <c r="BE36" s="355">
        <f>AG36+AI36+AK36+AM36+AO36+AQ36+AS36+AU36+AW36+AY36+BA36+BC36</f>
        <v>0</v>
      </c>
    </row>
    <row r="37" spans="1:57" ht="56.25" x14ac:dyDescent="0.2">
      <c r="A37" s="341">
        <v>26</v>
      </c>
      <c r="B37" s="342">
        <v>0.3</v>
      </c>
      <c r="C37" s="368"/>
      <c r="D37" s="370" t="s">
        <v>65</v>
      </c>
      <c r="E37" s="344" t="s">
        <v>184</v>
      </c>
      <c r="F37" s="394"/>
      <c r="G37" s="394"/>
      <c r="H37" s="395"/>
      <c r="I37" s="395"/>
      <c r="J37" s="396"/>
      <c r="K37" s="397"/>
      <c r="L37" s="397"/>
      <c r="M37" s="397"/>
      <c r="N37" s="397"/>
      <c r="O37" s="397"/>
      <c r="P37" s="398"/>
      <c r="Q37" s="398"/>
      <c r="R37" s="367"/>
      <c r="S37" s="495"/>
      <c r="T37" s="362">
        <v>26</v>
      </c>
      <c r="U37" s="399" t="s">
        <v>65</v>
      </c>
      <c r="V37" s="363" t="s">
        <v>184</v>
      </c>
      <c r="W37" s="394"/>
      <c r="X37" s="394"/>
      <c r="Y37" s="395"/>
      <c r="Z37" s="395"/>
      <c r="AA37" s="396"/>
      <c r="AB37" s="364"/>
      <c r="AC37" s="355"/>
      <c r="AD37" s="355"/>
      <c r="AE37" s="356"/>
      <c r="AF37" s="365"/>
      <c r="AG37" s="365"/>
      <c r="AH37" s="365"/>
      <c r="AI37" s="365"/>
      <c r="AJ37" s="365"/>
      <c r="AK37" s="365"/>
      <c r="AL37" s="365"/>
      <c r="AM37" s="365"/>
      <c r="AN37" s="365"/>
      <c r="AO37" s="365"/>
      <c r="AP37" s="365"/>
      <c r="AQ37" s="365"/>
      <c r="AR37" s="358"/>
      <c r="AS37" s="358"/>
      <c r="AT37" s="359"/>
      <c r="AU37" s="359"/>
      <c r="AV37" s="359"/>
      <c r="AW37" s="359"/>
      <c r="AX37" s="359"/>
      <c r="AY37" s="359"/>
      <c r="AZ37" s="359"/>
      <c r="BA37" s="359"/>
      <c r="BB37" s="364"/>
      <c r="BC37" s="364"/>
      <c r="BD37" s="355"/>
      <c r="BE37" s="355"/>
    </row>
    <row r="38" spans="1:57" ht="45" x14ac:dyDescent="0.2">
      <c r="A38" s="341">
        <v>27</v>
      </c>
      <c r="B38" s="342">
        <v>0.25</v>
      </c>
      <c r="C38" s="368"/>
      <c r="D38" s="370" t="s">
        <v>67</v>
      </c>
      <c r="E38" s="344" t="s">
        <v>184</v>
      </c>
      <c r="F38" s="394"/>
      <c r="G38" s="394"/>
      <c r="H38" s="395"/>
      <c r="I38" s="395"/>
      <c r="J38" s="396"/>
      <c r="K38" s="397"/>
      <c r="L38" s="397"/>
      <c r="M38" s="397"/>
      <c r="N38" s="397"/>
      <c r="O38" s="397"/>
      <c r="P38" s="398"/>
      <c r="Q38" s="398"/>
      <c r="R38" s="367"/>
      <c r="S38" s="495"/>
      <c r="T38" s="362">
        <v>27</v>
      </c>
      <c r="U38" s="399" t="s">
        <v>67</v>
      </c>
      <c r="V38" s="363" t="s">
        <v>184</v>
      </c>
      <c r="W38" s="394"/>
      <c r="X38" s="394"/>
      <c r="Y38" s="395"/>
      <c r="Z38" s="395"/>
      <c r="AA38" s="396"/>
      <c r="AB38" s="364"/>
      <c r="AC38" s="355"/>
      <c r="AD38" s="355"/>
      <c r="AE38" s="356"/>
      <c r="AF38" s="365"/>
      <c r="AG38" s="365"/>
      <c r="AH38" s="365"/>
      <c r="AI38" s="365"/>
      <c r="AJ38" s="365"/>
      <c r="AK38" s="365"/>
      <c r="AL38" s="365"/>
      <c r="AM38" s="365"/>
      <c r="AN38" s="365"/>
      <c r="AO38" s="365"/>
      <c r="AP38" s="365"/>
      <c r="AQ38" s="365"/>
      <c r="AR38" s="358"/>
      <c r="AS38" s="358"/>
      <c r="AT38" s="359"/>
      <c r="AU38" s="359"/>
      <c r="AV38" s="359"/>
      <c r="AW38" s="359"/>
      <c r="AX38" s="359"/>
      <c r="AY38" s="359"/>
      <c r="AZ38" s="359"/>
      <c r="BA38" s="359"/>
      <c r="BB38" s="364"/>
      <c r="BC38" s="364"/>
      <c r="BD38" s="355"/>
      <c r="BE38" s="355"/>
    </row>
    <row r="39" spans="1:57" ht="33.75" x14ac:dyDescent="0.2">
      <c r="A39" s="341">
        <v>28</v>
      </c>
      <c r="B39" s="342">
        <v>2</v>
      </c>
      <c r="C39" s="379"/>
      <c r="D39" s="370" t="s">
        <v>68</v>
      </c>
      <c r="E39" s="344" t="s">
        <v>49</v>
      </c>
      <c r="F39" s="394"/>
      <c r="G39" s="394"/>
      <c r="H39" s="395"/>
      <c r="I39" s="395"/>
      <c r="J39" s="396"/>
      <c r="K39" s="397"/>
      <c r="L39" s="397"/>
      <c r="M39" s="397"/>
      <c r="N39" s="397"/>
      <c r="O39" s="397"/>
      <c r="P39" s="398"/>
      <c r="Q39" s="398"/>
      <c r="R39" s="367"/>
      <c r="S39" s="495"/>
      <c r="T39" s="362">
        <v>28</v>
      </c>
      <c r="U39" s="374" t="s">
        <v>68</v>
      </c>
      <c r="V39" s="363" t="s">
        <v>49</v>
      </c>
      <c r="W39" s="394"/>
      <c r="X39" s="394"/>
      <c r="Y39" s="395"/>
      <c r="Z39" s="395"/>
      <c r="AA39" s="396"/>
      <c r="AB39" s="364"/>
      <c r="AC39" s="355"/>
      <c r="AD39" s="355"/>
      <c r="AE39" s="356"/>
      <c r="AF39" s="365"/>
      <c r="AG39" s="365"/>
      <c r="AH39" s="365"/>
      <c r="AI39" s="365"/>
      <c r="AJ39" s="365"/>
      <c r="AK39" s="365"/>
      <c r="AL39" s="365"/>
      <c r="AM39" s="365"/>
      <c r="AN39" s="365"/>
      <c r="AO39" s="365"/>
      <c r="AP39" s="365"/>
      <c r="AQ39" s="365"/>
      <c r="AR39" s="358"/>
      <c r="AS39" s="358"/>
      <c r="AT39" s="359"/>
      <c r="AU39" s="359"/>
      <c r="AV39" s="359"/>
      <c r="AW39" s="359"/>
      <c r="AX39" s="359"/>
      <c r="AY39" s="359"/>
      <c r="AZ39" s="359"/>
      <c r="BA39" s="359"/>
      <c r="BB39" s="364"/>
      <c r="BC39" s="364"/>
      <c r="BD39" s="355"/>
      <c r="BE39" s="355"/>
    </row>
    <row r="40" spans="1:57" x14ac:dyDescent="0.2">
      <c r="A40" s="341">
        <v>29</v>
      </c>
      <c r="B40" s="342">
        <v>2</v>
      </c>
      <c r="C40" s="368"/>
      <c r="D40" s="370"/>
      <c r="E40" s="344" t="s">
        <v>50</v>
      </c>
      <c r="F40" s="394"/>
      <c r="G40" s="394"/>
      <c r="H40" s="395"/>
      <c r="I40" s="395"/>
      <c r="J40" s="396"/>
      <c r="K40" s="397"/>
      <c r="L40" s="397"/>
      <c r="M40" s="397"/>
      <c r="N40" s="397"/>
      <c r="O40" s="397"/>
      <c r="P40" s="398"/>
      <c r="Q40" s="398"/>
      <c r="R40" s="367"/>
      <c r="S40" s="495"/>
      <c r="T40" s="362">
        <v>29</v>
      </c>
      <c r="U40" s="374"/>
      <c r="V40" s="363" t="s">
        <v>50</v>
      </c>
      <c r="W40" s="394"/>
      <c r="X40" s="394"/>
      <c r="Y40" s="395"/>
      <c r="Z40" s="395"/>
      <c r="AA40" s="396"/>
      <c r="AB40" s="364"/>
      <c r="AC40" s="355"/>
      <c r="AD40" s="355"/>
      <c r="AE40" s="356"/>
      <c r="AF40" s="365"/>
      <c r="AG40" s="365"/>
      <c r="AH40" s="365"/>
      <c r="AI40" s="365"/>
      <c r="AJ40" s="365"/>
      <c r="AK40" s="365"/>
      <c r="AL40" s="365"/>
      <c r="AM40" s="365"/>
      <c r="AN40" s="365"/>
      <c r="AO40" s="365"/>
      <c r="AP40" s="365"/>
      <c r="AQ40" s="365"/>
      <c r="AR40" s="358"/>
      <c r="AS40" s="358"/>
      <c r="AT40" s="359"/>
      <c r="AU40" s="359"/>
      <c r="AV40" s="359"/>
      <c r="AW40" s="359"/>
      <c r="AX40" s="359"/>
      <c r="AY40" s="359"/>
      <c r="AZ40" s="359"/>
      <c r="BA40" s="359"/>
      <c r="BB40" s="364"/>
      <c r="BC40" s="364"/>
      <c r="BD40" s="355"/>
      <c r="BE40" s="355"/>
    </row>
    <row r="41" spans="1:57" ht="33.75" x14ac:dyDescent="0.2">
      <c r="A41" s="341">
        <v>30</v>
      </c>
      <c r="B41" s="342">
        <v>2</v>
      </c>
      <c r="C41" s="368"/>
      <c r="D41" s="409" t="s">
        <v>69</v>
      </c>
      <c r="E41" s="344" t="s">
        <v>49</v>
      </c>
      <c r="F41" s="394"/>
      <c r="G41" s="394"/>
      <c r="H41" s="395"/>
      <c r="I41" s="395"/>
      <c r="J41" s="396"/>
      <c r="K41" s="397"/>
      <c r="L41" s="397"/>
      <c r="M41" s="397"/>
      <c r="N41" s="397"/>
      <c r="O41" s="397"/>
      <c r="P41" s="398"/>
      <c r="Q41" s="398"/>
      <c r="R41" s="367"/>
      <c r="S41" s="495"/>
      <c r="T41" s="362">
        <v>30</v>
      </c>
      <c r="U41" s="374" t="s">
        <v>69</v>
      </c>
      <c r="V41" s="363" t="s">
        <v>49</v>
      </c>
      <c r="W41" s="394"/>
      <c r="X41" s="394"/>
      <c r="Y41" s="395"/>
      <c r="Z41" s="395"/>
      <c r="AA41" s="396"/>
      <c r="AB41" s="364"/>
      <c r="AC41" s="355"/>
      <c r="AD41" s="355"/>
      <c r="AE41" s="356"/>
      <c r="AF41" s="365"/>
      <c r="AG41" s="365"/>
      <c r="AH41" s="365"/>
      <c r="AI41" s="365"/>
      <c r="AJ41" s="365"/>
      <c r="AK41" s="365"/>
      <c r="AL41" s="365"/>
      <c r="AM41" s="365"/>
      <c r="AN41" s="365"/>
      <c r="AO41" s="365"/>
      <c r="AP41" s="365"/>
      <c r="AQ41" s="365"/>
      <c r="AR41" s="358"/>
      <c r="AS41" s="358"/>
      <c r="AT41" s="359"/>
      <c r="AU41" s="359"/>
      <c r="AV41" s="359"/>
      <c r="AW41" s="359"/>
      <c r="AX41" s="359"/>
      <c r="AY41" s="359"/>
      <c r="AZ41" s="359"/>
      <c r="BA41" s="359"/>
      <c r="BB41" s="364"/>
      <c r="BC41" s="364"/>
      <c r="BD41" s="355"/>
      <c r="BE41" s="355"/>
    </row>
    <row r="42" spans="1:57" x14ac:dyDescent="0.2">
      <c r="A42" s="341">
        <v>31</v>
      </c>
      <c r="B42" s="342">
        <v>2</v>
      </c>
      <c r="C42" s="368"/>
      <c r="D42" s="409"/>
      <c r="E42" s="344" t="s">
        <v>50</v>
      </c>
      <c r="F42" s="394"/>
      <c r="G42" s="394"/>
      <c r="H42" s="395"/>
      <c r="I42" s="395"/>
      <c r="J42" s="396"/>
      <c r="K42" s="397"/>
      <c r="L42" s="397"/>
      <c r="M42" s="397"/>
      <c r="N42" s="397"/>
      <c r="O42" s="397"/>
      <c r="P42" s="398"/>
      <c r="Q42" s="398"/>
      <c r="R42" s="367"/>
      <c r="S42" s="495"/>
      <c r="T42" s="362">
        <v>31</v>
      </c>
      <c r="U42" s="374"/>
      <c r="V42" s="363" t="s">
        <v>50</v>
      </c>
      <c r="W42" s="394"/>
      <c r="X42" s="394"/>
      <c r="Y42" s="395"/>
      <c r="Z42" s="395"/>
      <c r="AA42" s="396"/>
      <c r="AB42" s="364"/>
      <c r="AC42" s="355"/>
      <c r="AD42" s="355"/>
      <c r="AE42" s="356"/>
      <c r="AF42" s="365"/>
      <c r="AG42" s="365"/>
      <c r="AH42" s="365"/>
      <c r="AI42" s="365"/>
      <c r="AJ42" s="365"/>
      <c r="AK42" s="365"/>
      <c r="AL42" s="365"/>
      <c r="AM42" s="365"/>
      <c r="AN42" s="365"/>
      <c r="AO42" s="365"/>
      <c r="AP42" s="365"/>
      <c r="AQ42" s="365"/>
      <c r="AR42" s="358"/>
      <c r="AS42" s="358"/>
      <c r="AT42" s="359"/>
      <c r="AU42" s="359"/>
      <c r="AV42" s="359"/>
      <c r="AW42" s="359"/>
      <c r="AX42" s="359"/>
      <c r="AY42" s="359"/>
      <c r="AZ42" s="359"/>
      <c r="BA42" s="359"/>
      <c r="BB42" s="364"/>
      <c r="BC42" s="364"/>
      <c r="BD42" s="355"/>
      <c r="BE42" s="355"/>
    </row>
    <row r="43" spans="1:57" ht="67.5" x14ac:dyDescent="0.2">
      <c r="A43" s="341">
        <v>32</v>
      </c>
      <c r="B43" s="342">
        <v>1</v>
      </c>
      <c r="C43" s="368"/>
      <c r="D43" s="370" t="s">
        <v>70</v>
      </c>
      <c r="E43" s="344" t="s">
        <v>49</v>
      </c>
      <c r="F43" s="383"/>
      <c r="G43" s="383"/>
      <c r="H43" s="359"/>
      <c r="I43" s="359"/>
      <c r="J43" s="384"/>
      <c r="K43" s="348"/>
      <c r="L43" s="348"/>
      <c r="M43" s="348"/>
      <c r="N43" s="348"/>
      <c r="O43" s="348"/>
      <c r="P43" s="349"/>
      <c r="Q43" s="349"/>
      <c r="R43" s="367"/>
      <c r="S43" s="495"/>
      <c r="T43" s="362">
        <v>32</v>
      </c>
      <c r="U43" s="374" t="s">
        <v>70</v>
      </c>
      <c r="V43" s="363" t="s">
        <v>49</v>
      </c>
      <c r="W43" s="383"/>
      <c r="X43" s="383"/>
      <c r="Y43" s="359"/>
      <c r="Z43" s="359"/>
      <c r="AA43" s="384"/>
      <c r="AB43" s="364"/>
      <c r="AC43" s="355"/>
      <c r="AD43" s="355"/>
      <c r="AE43" s="356"/>
      <c r="AF43" s="365"/>
      <c r="AG43" s="365"/>
      <c r="AH43" s="365"/>
      <c r="AI43" s="365"/>
      <c r="AJ43" s="365"/>
      <c r="AK43" s="365"/>
      <c r="AL43" s="365"/>
      <c r="AM43" s="365"/>
      <c r="AN43" s="365"/>
      <c r="AO43" s="365"/>
      <c r="AP43" s="365"/>
      <c r="AQ43" s="365"/>
      <c r="AR43" s="358"/>
      <c r="AS43" s="358"/>
      <c r="AT43" s="359"/>
      <c r="AU43" s="359"/>
      <c r="AV43" s="359"/>
      <c r="AW43" s="359"/>
      <c r="AX43" s="359"/>
      <c r="AY43" s="359"/>
      <c r="AZ43" s="359"/>
      <c r="BA43" s="359"/>
      <c r="BB43" s="364"/>
      <c r="BC43" s="364"/>
      <c r="BD43" s="355"/>
      <c r="BE43" s="355"/>
    </row>
    <row r="44" spans="1:57" x14ac:dyDescent="0.2">
      <c r="A44" s="341">
        <v>33</v>
      </c>
      <c r="B44" s="342">
        <v>1</v>
      </c>
      <c r="C44" s="368"/>
      <c r="D44" s="370"/>
      <c r="E44" s="344" t="s">
        <v>50</v>
      </c>
      <c r="F44" s="383"/>
      <c r="G44" s="383"/>
      <c r="H44" s="359"/>
      <c r="I44" s="359"/>
      <c r="J44" s="384"/>
      <c r="K44" s="348"/>
      <c r="L44" s="348"/>
      <c r="M44" s="348"/>
      <c r="N44" s="348"/>
      <c r="O44" s="348"/>
      <c r="P44" s="349"/>
      <c r="Q44" s="349"/>
      <c r="R44" s="367"/>
      <c r="S44" s="495"/>
      <c r="T44" s="362">
        <v>33</v>
      </c>
      <c r="U44" s="374"/>
      <c r="V44" s="363" t="s">
        <v>50</v>
      </c>
      <c r="W44" s="383"/>
      <c r="X44" s="383"/>
      <c r="Y44" s="359"/>
      <c r="Z44" s="359"/>
      <c r="AA44" s="384"/>
      <c r="AB44" s="364"/>
      <c r="AC44" s="355"/>
      <c r="AD44" s="355"/>
      <c r="AE44" s="356"/>
      <c r="AF44" s="365"/>
      <c r="AG44" s="365"/>
      <c r="AH44" s="365"/>
      <c r="AI44" s="365"/>
      <c r="AJ44" s="365"/>
      <c r="AK44" s="365"/>
      <c r="AL44" s="365"/>
      <c r="AM44" s="365"/>
      <c r="AN44" s="365"/>
      <c r="AO44" s="365"/>
      <c r="AP44" s="365"/>
      <c r="AQ44" s="365"/>
      <c r="AR44" s="358"/>
      <c r="AS44" s="358"/>
      <c r="AT44" s="359"/>
      <c r="AU44" s="359"/>
      <c r="AV44" s="359"/>
      <c r="AW44" s="359"/>
      <c r="AX44" s="359"/>
      <c r="AY44" s="359"/>
      <c r="AZ44" s="359"/>
      <c r="BA44" s="359"/>
      <c r="BB44" s="364"/>
      <c r="BC44" s="364"/>
      <c r="BD44" s="355"/>
      <c r="BE44" s="355"/>
    </row>
    <row r="45" spans="1:57" ht="45" x14ac:dyDescent="0.2">
      <c r="A45" s="341">
        <v>34</v>
      </c>
      <c r="B45" s="342">
        <v>0.33</v>
      </c>
      <c r="C45" s="368"/>
      <c r="D45" s="370" t="s">
        <v>185</v>
      </c>
      <c r="E45" s="344" t="s">
        <v>49</v>
      </c>
      <c r="F45" s="383"/>
      <c r="G45" s="383"/>
      <c r="H45" s="359"/>
      <c r="I45" s="359"/>
      <c r="J45" s="384"/>
      <c r="K45" s="348"/>
      <c r="L45" s="348"/>
      <c r="M45" s="348"/>
      <c r="N45" s="348"/>
      <c r="O45" s="348"/>
      <c r="P45" s="349"/>
      <c r="Q45" s="349"/>
      <c r="R45" s="367"/>
      <c r="S45" s="495"/>
      <c r="T45" s="362">
        <v>34</v>
      </c>
      <c r="U45" s="374" t="s">
        <v>185</v>
      </c>
      <c r="V45" s="363" t="s">
        <v>49</v>
      </c>
      <c r="W45" s="383"/>
      <c r="X45" s="383"/>
      <c r="Y45" s="359"/>
      <c r="Z45" s="359"/>
      <c r="AA45" s="384"/>
      <c r="AB45" s="364"/>
      <c r="AC45" s="355"/>
      <c r="AD45" s="355"/>
      <c r="AE45" s="356"/>
      <c r="AF45" s="365"/>
      <c r="AG45" s="365"/>
      <c r="AH45" s="365"/>
      <c r="AI45" s="365"/>
      <c r="AJ45" s="365"/>
      <c r="AK45" s="365"/>
      <c r="AL45" s="365"/>
      <c r="AM45" s="365"/>
      <c r="AN45" s="365"/>
      <c r="AO45" s="365"/>
      <c r="AP45" s="365"/>
      <c r="AQ45" s="365"/>
      <c r="AR45" s="358"/>
      <c r="AS45" s="358"/>
      <c r="AT45" s="359"/>
      <c r="AU45" s="359"/>
      <c r="AV45" s="359"/>
      <c r="AW45" s="359"/>
      <c r="AX45" s="359"/>
      <c r="AY45" s="359"/>
      <c r="AZ45" s="359"/>
      <c r="BA45" s="359"/>
      <c r="BB45" s="365"/>
      <c r="BC45" s="364"/>
      <c r="BD45" s="355"/>
      <c r="BE45" s="355"/>
    </row>
    <row r="46" spans="1:57" x14ac:dyDescent="0.2">
      <c r="A46" s="341">
        <v>35</v>
      </c>
      <c r="B46" s="342">
        <v>0.33</v>
      </c>
      <c r="C46" s="368"/>
      <c r="D46" s="370"/>
      <c r="E46" s="344" t="s">
        <v>50</v>
      </c>
      <c r="F46" s="383"/>
      <c r="G46" s="383"/>
      <c r="H46" s="359"/>
      <c r="I46" s="359"/>
      <c r="J46" s="384"/>
      <c r="K46" s="348"/>
      <c r="L46" s="348"/>
      <c r="M46" s="348"/>
      <c r="N46" s="348"/>
      <c r="O46" s="348"/>
      <c r="P46" s="349"/>
      <c r="Q46" s="349"/>
      <c r="R46" s="367"/>
      <c r="S46" s="495"/>
      <c r="T46" s="362">
        <v>35</v>
      </c>
      <c r="U46" s="374"/>
      <c r="V46" s="363" t="s">
        <v>50</v>
      </c>
      <c r="W46" s="383"/>
      <c r="X46" s="383"/>
      <c r="Y46" s="359"/>
      <c r="Z46" s="359"/>
      <c r="AA46" s="384"/>
      <c r="AB46" s="364"/>
      <c r="AC46" s="355"/>
      <c r="AD46" s="355"/>
      <c r="AE46" s="356"/>
      <c r="AF46" s="365"/>
      <c r="AG46" s="365"/>
      <c r="AH46" s="365"/>
      <c r="AI46" s="365"/>
      <c r="AJ46" s="365"/>
      <c r="AK46" s="365"/>
      <c r="AL46" s="365"/>
      <c r="AM46" s="365"/>
      <c r="AN46" s="365"/>
      <c r="AO46" s="365"/>
      <c r="AP46" s="365"/>
      <c r="AQ46" s="365"/>
      <c r="AR46" s="358"/>
      <c r="AS46" s="358"/>
      <c r="AT46" s="359"/>
      <c r="AU46" s="359"/>
      <c r="AV46" s="359"/>
      <c r="AW46" s="359"/>
      <c r="AX46" s="359"/>
      <c r="AY46" s="359"/>
      <c r="AZ46" s="359"/>
      <c r="BA46" s="359"/>
      <c r="BB46" s="364"/>
      <c r="BC46" s="364"/>
      <c r="BD46" s="355"/>
      <c r="BE46" s="355"/>
    </row>
    <row r="47" spans="1:57" ht="56.25" x14ac:dyDescent="0.2">
      <c r="A47" s="341">
        <v>36</v>
      </c>
      <c r="B47" s="342">
        <v>4</v>
      </c>
      <c r="C47" s="368"/>
      <c r="D47" s="370" t="s">
        <v>72</v>
      </c>
      <c r="E47" s="344" t="s">
        <v>49</v>
      </c>
      <c r="F47" s="383">
        <v>10</v>
      </c>
      <c r="G47" s="383">
        <v>10</v>
      </c>
      <c r="H47" s="359">
        <f>G47*100/F47</f>
        <v>100</v>
      </c>
      <c r="I47" s="359">
        <v>8</v>
      </c>
      <c r="J47" s="400">
        <f>I47*G47</f>
        <v>80</v>
      </c>
      <c r="K47" s="348">
        <f>J47*B47</f>
        <v>320</v>
      </c>
      <c r="L47" s="348">
        <f>B47*7960</f>
        <v>31840</v>
      </c>
      <c r="M47" s="348">
        <f>L47*J47</f>
        <v>2547200</v>
      </c>
      <c r="N47" s="348"/>
      <c r="O47" s="348"/>
      <c r="P47" s="349">
        <f>K47+N47</f>
        <v>320</v>
      </c>
      <c r="Q47" s="349">
        <f>M47+P47</f>
        <v>2547520</v>
      </c>
      <c r="R47" s="367"/>
      <c r="S47" s="495"/>
      <c r="T47" s="362">
        <v>36</v>
      </c>
      <c r="U47" s="374" t="s">
        <v>72</v>
      </c>
      <c r="V47" s="363" t="s">
        <v>49</v>
      </c>
      <c r="W47" s="383">
        <v>10</v>
      </c>
      <c r="X47" s="383">
        <v>10</v>
      </c>
      <c r="Y47" s="359">
        <f>X47*100/W47</f>
        <v>100</v>
      </c>
      <c r="Z47" s="359">
        <v>8</v>
      </c>
      <c r="AA47" s="400">
        <f>Z47*X47</f>
        <v>80</v>
      </c>
      <c r="AB47" s="364"/>
      <c r="AC47" s="355">
        <f>AF47+AH47+AJ47+AL47+AN47+AP47+AR47+AT47+AV47+AX47+AZ47+BB47</f>
        <v>80</v>
      </c>
      <c r="AD47" s="355">
        <f>AG47+AI47+AK47+AM47+AO47+AQ47+AS47+AU47+AW47+AY47+BA47+BC47</f>
        <v>0</v>
      </c>
      <c r="AE47" s="356">
        <f>AD47*100/AC47</f>
        <v>0</v>
      </c>
      <c r="AF47" s="365"/>
      <c r="AG47" s="365"/>
      <c r="AH47" s="365"/>
      <c r="AI47" s="365"/>
      <c r="AJ47" s="365"/>
      <c r="AK47" s="365"/>
      <c r="AL47" s="365"/>
      <c r="AM47" s="365"/>
      <c r="AN47" s="365"/>
      <c r="AO47" s="365"/>
      <c r="AP47" s="365"/>
      <c r="AQ47" s="365"/>
      <c r="AR47" s="358"/>
      <c r="AS47" s="358"/>
      <c r="AT47" s="359">
        <v>20</v>
      </c>
      <c r="AU47" s="359"/>
      <c r="AV47" s="359">
        <v>20</v>
      </c>
      <c r="AW47" s="359"/>
      <c r="AX47" s="359">
        <v>20</v>
      </c>
      <c r="AY47" s="359"/>
      <c r="AZ47" s="359">
        <v>20</v>
      </c>
      <c r="BA47" s="359"/>
      <c r="BB47" s="365"/>
      <c r="BC47" s="364"/>
      <c r="BD47" s="355">
        <f>AF47+AH47+AJ47+AL47+AN47+AP47+AR47+AT47+AV47+AX47+AZ47</f>
        <v>80</v>
      </c>
      <c r="BE47" s="355">
        <f>AG47+AI47+AK47+AM47+AO47+AQ47+AS47+AU47+AW47+AY47+BA47+BC47</f>
        <v>0</v>
      </c>
    </row>
    <row r="48" spans="1:57" x14ac:dyDescent="0.2">
      <c r="A48" s="341">
        <v>37</v>
      </c>
      <c r="B48" s="342">
        <v>4</v>
      </c>
      <c r="C48" s="368"/>
      <c r="D48" s="370"/>
      <c r="E48" s="344" t="s">
        <v>50</v>
      </c>
      <c r="F48" s="383">
        <v>3</v>
      </c>
      <c r="G48" s="383">
        <v>2</v>
      </c>
      <c r="H48" s="359">
        <f>G48*100/F48</f>
        <v>66.666666666666671</v>
      </c>
      <c r="I48" s="359">
        <v>2</v>
      </c>
      <c r="J48" s="400">
        <f>I48*G48</f>
        <v>4</v>
      </c>
      <c r="K48" s="348">
        <f>J48*B48</f>
        <v>16</v>
      </c>
      <c r="L48" s="348">
        <f>B48*7960</f>
        <v>31840</v>
      </c>
      <c r="M48" s="348">
        <f>L48*J48</f>
        <v>127360</v>
      </c>
      <c r="N48" s="348"/>
      <c r="O48" s="348"/>
      <c r="P48" s="349">
        <f>K48+N48</f>
        <v>16</v>
      </c>
      <c r="Q48" s="349">
        <f>M48+P48</f>
        <v>127376</v>
      </c>
      <c r="R48" s="367"/>
      <c r="S48" s="495"/>
      <c r="T48" s="362">
        <v>37</v>
      </c>
      <c r="U48" s="374"/>
      <c r="V48" s="363" t="s">
        <v>50</v>
      </c>
      <c r="W48" s="383">
        <v>2</v>
      </c>
      <c r="X48" s="383">
        <v>2</v>
      </c>
      <c r="Y48" s="359">
        <f>X48*100/W48</f>
        <v>100</v>
      </c>
      <c r="Z48" s="359">
        <v>2</v>
      </c>
      <c r="AA48" s="400">
        <f>Z48*X48</f>
        <v>4</v>
      </c>
      <c r="AB48" s="364"/>
      <c r="AC48" s="355">
        <f>AF48+AH48+AJ48+AL48+AN48+AP48+AR48+AT48+AV48+AX48+AZ48+BB48</f>
        <v>4</v>
      </c>
      <c r="AD48" s="355">
        <f>AG48+AI48+AK48+AM48+AO48+AQ48+AS48+AU48+AW48+AY48+BA48+BC48</f>
        <v>0</v>
      </c>
      <c r="AE48" s="356">
        <f>AD48*100/AC48</f>
        <v>0</v>
      </c>
      <c r="AF48" s="365"/>
      <c r="AG48" s="365"/>
      <c r="AH48" s="365"/>
      <c r="AI48" s="365"/>
      <c r="AJ48" s="365"/>
      <c r="AK48" s="365"/>
      <c r="AL48" s="365"/>
      <c r="AM48" s="365"/>
      <c r="AN48" s="365"/>
      <c r="AO48" s="365"/>
      <c r="AP48" s="365"/>
      <c r="AQ48" s="365"/>
      <c r="AR48" s="358"/>
      <c r="AS48" s="358"/>
      <c r="AT48" s="359">
        <v>1</v>
      </c>
      <c r="AU48" s="359"/>
      <c r="AV48" s="359">
        <v>1</v>
      </c>
      <c r="AW48" s="359"/>
      <c r="AX48" s="359">
        <v>1</v>
      </c>
      <c r="AY48" s="359"/>
      <c r="AZ48" s="359">
        <v>1</v>
      </c>
      <c r="BA48" s="359"/>
      <c r="BB48" s="364"/>
      <c r="BC48" s="364"/>
      <c r="BD48" s="355">
        <f>AF48+AH48+AJ48+AL48+AN48+AP48+AR48+AT48+AV48+AX48+AZ48</f>
        <v>4</v>
      </c>
      <c r="BE48" s="355">
        <f>AG48+AI48+AK48+AM48+AO48+AQ48+AS48+AU48+AW48+AY48+BA48+BC48</f>
        <v>0</v>
      </c>
    </row>
    <row r="49" spans="1:57" ht="56.25" x14ac:dyDescent="0.2">
      <c r="A49" s="341">
        <v>38</v>
      </c>
      <c r="B49" s="342">
        <v>4</v>
      </c>
      <c r="C49" s="368"/>
      <c r="D49" s="370" t="s">
        <v>73</v>
      </c>
      <c r="E49" s="344" t="s">
        <v>49</v>
      </c>
      <c r="F49" s="394"/>
      <c r="G49" s="394"/>
      <c r="H49" s="395"/>
      <c r="I49" s="395"/>
      <c r="J49" s="396"/>
      <c r="K49" s="397"/>
      <c r="L49" s="397"/>
      <c r="M49" s="397"/>
      <c r="N49" s="397"/>
      <c r="O49" s="397"/>
      <c r="P49" s="398"/>
      <c r="Q49" s="398"/>
      <c r="R49" s="367"/>
      <c r="S49" s="495"/>
      <c r="T49" s="362">
        <v>38</v>
      </c>
      <c r="U49" s="374" t="s">
        <v>73</v>
      </c>
      <c r="V49" s="363" t="s">
        <v>49</v>
      </c>
      <c r="W49" s="394"/>
      <c r="X49" s="394"/>
      <c r="Y49" s="395"/>
      <c r="Z49" s="395"/>
      <c r="AA49" s="396"/>
      <c r="AB49" s="364"/>
      <c r="AC49" s="355"/>
      <c r="AD49" s="355"/>
      <c r="AE49" s="356"/>
      <c r="AF49" s="365"/>
      <c r="AG49" s="365"/>
      <c r="AH49" s="365"/>
      <c r="AI49" s="365"/>
      <c r="AJ49" s="365"/>
      <c r="AK49" s="365"/>
      <c r="AL49" s="365"/>
      <c r="AM49" s="365"/>
      <c r="AN49" s="365"/>
      <c r="AO49" s="365"/>
      <c r="AP49" s="365"/>
      <c r="AQ49" s="365"/>
      <c r="AR49" s="358"/>
      <c r="AS49" s="358"/>
      <c r="AT49" s="359"/>
      <c r="AU49" s="359"/>
      <c r="AV49" s="359"/>
      <c r="AW49" s="359"/>
      <c r="AX49" s="359"/>
      <c r="AY49" s="359"/>
      <c r="AZ49" s="359"/>
      <c r="BA49" s="359"/>
      <c r="BB49" s="365"/>
      <c r="BC49" s="364"/>
      <c r="BD49" s="355"/>
      <c r="BE49" s="355"/>
    </row>
    <row r="50" spans="1:57" x14ac:dyDescent="0.2">
      <c r="A50" s="341">
        <v>39</v>
      </c>
      <c r="B50" s="342">
        <v>4</v>
      </c>
      <c r="C50" s="368"/>
      <c r="D50" s="370"/>
      <c r="E50" s="344" t="s">
        <v>50</v>
      </c>
      <c r="F50" s="394"/>
      <c r="G50" s="394"/>
      <c r="H50" s="395"/>
      <c r="I50" s="395"/>
      <c r="J50" s="396"/>
      <c r="K50" s="397"/>
      <c r="L50" s="397"/>
      <c r="M50" s="397"/>
      <c r="N50" s="397"/>
      <c r="O50" s="397"/>
      <c r="P50" s="398"/>
      <c r="Q50" s="398"/>
      <c r="R50" s="367"/>
      <c r="S50" s="495"/>
      <c r="T50" s="362">
        <v>39</v>
      </c>
      <c r="U50" s="374"/>
      <c r="V50" s="363" t="s">
        <v>50</v>
      </c>
      <c r="W50" s="394"/>
      <c r="X50" s="394"/>
      <c r="Y50" s="395"/>
      <c r="Z50" s="395"/>
      <c r="AA50" s="396"/>
      <c r="AB50" s="364"/>
      <c r="AC50" s="355"/>
      <c r="AD50" s="355"/>
      <c r="AE50" s="356"/>
      <c r="AF50" s="365"/>
      <c r="AG50" s="365"/>
      <c r="AH50" s="365"/>
      <c r="AI50" s="365"/>
      <c r="AJ50" s="365"/>
      <c r="AK50" s="365"/>
      <c r="AL50" s="365"/>
      <c r="AM50" s="365"/>
      <c r="AN50" s="365"/>
      <c r="AO50" s="365"/>
      <c r="AP50" s="365"/>
      <c r="AQ50" s="365"/>
      <c r="AR50" s="358"/>
      <c r="AS50" s="358"/>
      <c r="AT50" s="359"/>
      <c r="AU50" s="359"/>
      <c r="AV50" s="359"/>
      <c r="AW50" s="359"/>
      <c r="AX50" s="359"/>
      <c r="AY50" s="359"/>
      <c r="AZ50" s="359"/>
      <c r="BA50" s="359"/>
      <c r="BB50" s="364"/>
      <c r="BC50" s="364"/>
      <c r="BD50" s="355"/>
      <c r="BE50" s="355"/>
    </row>
    <row r="51" spans="1:57" ht="45" x14ac:dyDescent="0.2">
      <c r="A51" s="341">
        <v>40</v>
      </c>
      <c r="B51" s="342">
        <v>4</v>
      </c>
      <c r="C51" s="368"/>
      <c r="D51" s="409" t="s">
        <v>74</v>
      </c>
      <c r="E51" s="344" t="s">
        <v>49</v>
      </c>
      <c r="F51" s="394"/>
      <c r="G51" s="394"/>
      <c r="H51" s="395"/>
      <c r="I51" s="395"/>
      <c r="J51" s="396"/>
      <c r="K51" s="397"/>
      <c r="L51" s="397"/>
      <c r="M51" s="397"/>
      <c r="N51" s="397"/>
      <c r="O51" s="397"/>
      <c r="P51" s="398"/>
      <c r="Q51" s="398"/>
      <c r="R51" s="367"/>
      <c r="S51" s="495"/>
      <c r="T51" s="362">
        <v>40</v>
      </c>
      <c r="U51" s="374" t="s">
        <v>74</v>
      </c>
      <c r="V51" s="363" t="s">
        <v>49</v>
      </c>
      <c r="W51" s="394"/>
      <c r="X51" s="394"/>
      <c r="Y51" s="395"/>
      <c r="Z51" s="395"/>
      <c r="AA51" s="396"/>
      <c r="AB51" s="364"/>
      <c r="AC51" s="355"/>
      <c r="AD51" s="355"/>
      <c r="AE51" s="356"/>
      <c r="AF51" s="365"/>
      <c r="AG51" s="365"/>
      <c r="AH51" s="365"/>
      <c r="AI51" s="365"/>
      <c r="AJ51" s="365"/>
      <c r="AK51" s="365"/>
      <c r="AL51" s="365"/>
      <c r="AM51" s="365"/>
      <c r="AN51" s="365"/>
      <c r="AO51" s="365"/>
      <c r="AP51" s="365"/>
      <c r="AQ51" s="365"/>
      <c r="AR51" s="358"/>
      <c r="AS51" s="358"/>
      <c r="AT51" s="359"/>
      <c r="AU51" s="359"/>
      <c r="AV51" s="359"/>
      <c r="AW51" s="359"/>
      <c r="AX51" s="401"/>
      <c r="AY51" s="401"/>
      <c r="AZ51" s="358"/>
      <c r="BA51" s="358"/>
      <c r="BB51" s="365"/>
      <c r="BC51" s="365"/>
      <c r="BD51" s="355"/>
      <c r="BE51" s="355"/>
    </row>
    <row r="52" spans="1:57" x14ac:dyDescent="0.2">
      <c r="A52" s="341">
        <v>41</v>
      </c>
      <c r="B52" s="342">
        <v>4</v>
      </c>
      <c r="C52" s="368"/>
      <c r="D52" s="409"/>
      <c r="E52" s="344" t="s">
        <v>50</v>
      </c>
      <c r="F52" s="394"/>
      <c r="G52" s="394"/>
      <c r="H52" s="395"/>
      <c r="I52" s="395"/>
      <c r="J52" s="396"/>
      <c r="K52" s="397"/>
      <c r="L52" s="397"/>
      <c r="M52" s="397"/>
      <c r="N52" s="397"/>
      <c r="O52" s="397"/>
      <c r="P52" s="398"/>
      <c r="Q52" s="398"/>
      <c r="R52" s="367"/>
      <c r="S52" s="495"/>
      <c r="T52" s="362">
        <v>41</v>
      </c>
      <c r="U52" s="374"/>
      <c r="V52" s="363" t="s">
        <v>50</v>
      </c>
      <c r="W52" s="394"/>
      <c r="X52" s="394"/>
      <c r="Y52" s="395"/>
      <c r="Z52" s="395"/>
      <c r="AA52" s="396"/>
      <c r="AB52" s="364"/>
      <c r="AC52" s="355"/>
      <c r="AD52" s="355"/>
      <c r="AE52" s="356"/>
      <c r="AF52" s="365"/>
      <c r="AG52" s="365"/>
      <c r="AH52" s="365"/>
      <c r="AI52" s="365"/>
      <c r="AJ52" s="365"/>
      <c r="AK52" s="365"/>
      <c r="AL52" s="365"/>
      <c r="AM52" s="365"/>
      <c r="AN52" s="365"/>
      <c r="AO52" s="365"/>
      <c r="AP52" s="365"/>
      <c r="AQ52" s="365"/>
      <c r="AR52" s="358"/>
      <c r="AS52" s="358"/>
      <c r="AT52" s="359"/>
      <c r="AU52" s="359"/>
      <c r="AV52" s="359"/>
      <c r="AW52" s="359"/>
      <c r="AX52" s="359"/>
      <c r="AY52" s="359"/>
      <c r="AZ52" s="359"/>
      <c r="BA52" s="359"/>
      <c r="BB52" s="364"/>
      <c r="BC52" s="364"/>
      <c r="BD52" s="355"/>
      <c r="BE52" s="355"/>
    </row>
    <row r="53" spans="1:57" ht="67.5" x14ac:dyDescent="0.2">
      <c r="A53" s="341">
        <v>42</v>
      </c>
      <c r="B53" s="342">
        <v>0.5</v>
      </c>
      <c r="C53" s="368"/>
      <c r="D53" s="370" t="s">
        <v>186</v>
      </c>
      <c r="E53" s="344" t="s">
        <v>49</v>
      </c>
      <c r="F53" s="383"/>
      <c r="G53" s="383"/>
      <c r="H53" s="359"/>
      <c r="I53" s="359"/>
      <c r="J53" s="384"/>
      <c r="K53" s="348"/>
      <c r="L53" s="348"/>
      <c r="M53" s="348"/>
      <c r="N53" s="348"/>
      <c r="O53" s="348"/>
      <c r="P53" s="349"/>
      <c r="Q53" s="349"/>
      <c r="R53" s="367"/>
      <c r="S53" s="495"/>
      <c r="T53" s="362">
        <v>42</v>
      </c>
      <c r="U53" s="374" t="s">
        <v>186</v>
      </c>
      <c r="V53" s="363" t="s">
        <v>49</v>
      </c>
      <c r="W53" s="383"/>
      <c r="X53" s="383"/>
      <c r="Y53" s="359"/>
      <c r="Z53" s="359"/>
      <c r="AA53" s="384"/>
      <c r="AB53" s="364"/>
      <c r="AC53" s="355"/>
      <c r="AD53" s="355"/>
      <c r="AE53" s="356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58"/>
      <c r="AS53" s="358"/>
      <c r="AT53" s="359"/>
      <c r="AU53" s="359"/>
      <c r="AV53" s="359"/>
      <c r="AW53" s="359"/>
      <c r="AX53" s="359"/>
      <c r="AY53" s="359"/>
      <c r="AZ53" s="359"/>
      <c r="BA53" s="359"/>
      <c r="BB53" s="364"/>
      <c r="BC53" s="364"/>
      <c r="BD53" s="355"/>
      <c r="BE53" s="355"/>
    </row>
    <row r="54" spans="1:57" x14ac:dyDescent="0.2">
      <c r="A54" s="341">
        <v>43</v>
      </c>
      <c r="B54" s="342">
        <v>0.5</v>
      </c>
      <c r="C54" s="368"/>
      <c r="D54" s="370"/>
      <c r="E54" s="344" t="s">
        <v>50</v>
      </c>
      <c r="F54" s="383"/>
      <c r="G54" s="383"/>
      <c r="H54" s="359"/>
      <c r="I54" s="359"/>
      <c r="J54" s="384"/>
      <c r="K54" s="348"/>
      <c r="L54" s="348"/>
      <c r="M54" s="348"/>
      <c r="N54" s="348"/>
      <c r="O54" s="348"/>
      <c r="P54" s="349"/>
      <c r="Q54" s="349"/>
      <c r="R54" s="367"/>
      <c r="S54" s="495"/>
      <c r="T54" s="362">
        <v>43</v>
      </c>
      <c r="U54" s="374"/>
      <c r="V54" s="363" t="s">
        <v>50</v>
      </c>
      <c r="W54" s="383"/>
      <c r="X54" s="383"/>
      <c r="Y54" s="359"/>
      <c r="Z54" s="359"/>
      <c r="AA54" s="384"/>
      <c r="AB54" s="364"/>
      <c r="AC54" s="355"/>
      <c r="AD54" s="355"/>
      <c r="AE54" s="356"/>
      <c r="AF54" s="365"/>
      <c r="AG54" s="365"/>
      <c r="AH54" s="365"/>
      <c r="AI54" s="365"/>
      <c r="AJ54" s="365"/>
      <c r="AK54" s="365"/>
      <c r="AL54" s="365"/>
      <c r="AM54" s="365"/>
      <c r="AN54" s="365"/>
      <c r="AO54" s="365"/>
      <c r="AP54" s="365"/>
      <c r="AQ54" s="365"/>
      <c r="AR54" s="358"/>
      <c r="AS54" s="358"/>
      <c r="AT54" s="359"/>
      <c r="AU54" s="359"/>
      <c r="AV54" s="359"/>
      <c r="AW54" s="359"/>
      <c r="AX54" s="359"/>
      <c r="AY54" s="359"/>
      <c r="AZ54" s="359"/>
      <c r="BA54" s="359"/>
      <c r="BB54" s="364"/>
      <c r="BC54" s="364"/>
      <c r="BD54" s="355"/>
      <c r="BE54" s="355"/>
    </row>
    <row r="55" spans="1:57" ht="33.75" x14ac:dyDescent="0.2">
      <c r="A55" s="341">
        <v>44</v>
      </c>
      <c r="B55" s="342">
        <v>1</v>
      </c>
      <c r="C55" s="379"/>
      <c r="D55" s="409" t="s">
        <v>76</v>
      </c>
      <c r="E55" s="344" t="s">
        <v>49</v>
      </c>
      <c r="F55" s="394"/>
      <c r="G55" s="394"/>
      <c r="H55" s="395"/>
      <c r="I55" s="395"/>
      <c r="J55" s="396"/>
      <c r="K55" s="397"/>
      <c r="L55" s="397"/>
      <c r="M55" s="397"/>
      <c r="N55" s="397"/>
      <c r="O55" s="397"/>
      <c r="P55" s="398"/>
      <c r="Q55" s="398"/>
      <c r="R55" s="367"/>
      <c r="S55" s="495"/>
      <c r="T55" s="362">
        <v>44</v>
      </c>
      <c r="U55" s="399" t="s">
        <v>76</v>
      </c>
      <c r="V55" s="363" t="s">
        <v>49</v>
      </c>
      <c r="W55" s="394"/>
      <c r="X55" s="394"/>
      <c r="Y55" s="395"/>
      <c r="Z55" s="395"/>
      <c r="AA55" s="396"/>
      <c r="AB55" s="364"/>
      <c r="AC55" s="355"/>
      <c r="AD55" s="355"/>
      <c r="AE55" s="356"/>
      <c r="AF55" s="365"/>
      <c r="AG55" s="365"/>
      <c r="AH55" s="365"/>
      <c r="AI55" s="365"/>
      <c r="AJ55" s="365"/>
      <c r="AK55" s="365"/>
      <c r="AL55" s="365"/>
      <c r="AM55" s="365"/>
      <c r="AN55" s="365"/>
      <c r="AO55" s="365"/>
      <c r="AP55" s="365"/>
      <c r="AQ55" s="365"/>
      <c r="AR55" s="358"/>
      <c r="AS55" s="358"/>
      <c r="AT55" s="359"/>
      <c r="AU55" s="359"/>
      <c r="AV55" s="359"/>
      <c r="AW55" s="359"/>
      <c r="AX55" s="359"/>
      <c r="AY55" s="359"/>
      <c r="AZ55" s="359"/>
      <c r="BA55" s="359"/>
      <c r="BB55" s="364"/>
      <c r="BC55" s="364"/>
      <c r="BD55" s="355"/>
      <c r="BE55" s="355"/>
    </row>
    <row r="56" spans="1:57" x14ac:dyDescent="0.2">
      <c r="A56" s="341">
        <v>45</v>
      </c>
      <c r="B56" s="342">
        <v>1</v>
      </c>
      <c r="C56" s="379"/>
      <c r="D56" s="409"/>
      <c r="E56" s="344" t="s">
        <v>50</v>
      </c>
      <c r="F56" s="394"/>
      <c r="G56" s="394"/>
      <c r="H56" s="395"/>
      <c r="I56" s="395"/>
      <c r="J56" s="396"/>
      <c r="K56" s="397"/>
      <c r="L56" s="397"/>
      <c r="M56" s="397"/>
      <c r="N56" s="397"/>
      <c r="O56" s="397"/>
      <c r="P56" s="398"/>
      <c r="Q56" s="398"/>
      <c r="R56" s="367"/>
      <c r="S56" s="495"/>
      <c r="T56" s="362">
        <v>45</v>
      </c>
      <c r="U56" s="399"/>
      <c r="V56" s="363" t="s">
        <v>50</v>
      </c>
      <c r="W56" s="394"/>
      <c r="X56" s="394"/>
      <c r="Y56" s="395"/>
      <c r="Z56" s="395"/>
      <c r="AA56" s="396"/>
      <c r="AB56" s="364"/>
      <c r="AC56" s="355"/>
      <c r="AD56" s="355"/>
      <c r="AE56" s="356"/>
      <c r="AF56" s="365"/>
      <c r="AG56" s="365"/>
      <c r="AH56" s="365"/>
      <c r="AI56" s="365"/>
      <c r="AJ56" s="365"/>
      <c r="AK56" s="365"/>
      <c r="AL56" s="365"/>
      <c r="AM56" s="365"/>
      <c r="AN56" s="365"/>
      <c r="AO56" s="365"/>
      <c r="AP56" s="365"/>
      <c r="AQ56" s="365"/>
      <c r="AR56" s="358"/>
      <c r="AS56" s="358"/>
      <c r="AT56" s="359"/>
      <c r="AU56" s="359"/>
      <c r="AV56" s="359"/>
      <c r="AW56" s="359"/>
      <c r="AX56" s="359"/>
      <c r="AY56" s="359"/>
      <c r="AZ56" s="359"/>
      <c r="BA56" s="359"/>
      <c r="BB56" s="364"/>
      <c r="BC56" s="364"/>
      <c r="BD56" s="355"/>
      <c r="BE56" s="355"/>
    </row>
    <row r="57" spans="1:57" ht="33.75" x14ac:dyDescent="0.2">
      <c r="A57" s="341">
        <v>46</v>
      </c>
      <c r="B57" s="342">
        <v>1</v>
      </c>
      <c r="C57" s="375"/>
      <c r="D57" s="370" t="s">
        <v>77</v>
      </c>
      <c r="E57" s="344" t="s">
        <v>78</v>
      </c>
      <c r="F57" s="383"/>
      <c r="G57" s="383"/>
      <c r="H57" s="359"/>
      <c r="I57" s="359"/>
      <c r="J57" s="400"/>
      <c r="K57" s="348"/>
      <c r="L57" s="348"/>
      <c r="M57" s="348"/>
      <c r="N57" s="348"/>
      <c r="O57" s="348"/>
      <c r="P57" s="349"/>
      <c r="Q57" s="349"/>
      <c r="R57" s="367"/>
      <c r="S57" s="495"/>
      <c r="T57" s="362">
        <v>46</v>
      </c>
      <c r="U57" s="399" t="s">
        <v>77</v>
      </c>
      <c r="V57" s="363" t="s">
        <v>78</v>
      </c>
      <c r="W57" s="383"/>
      <c r="X57" s="383"/>
      <c r="Y57" s="359"/>
      <c r="Z57" s="359"/>
      <c r="AA57" s="400"/>
      <c r="AB57" s="364"/>
      <c r="AC57" s="355"/>
      <c r="AD57" s="355"/>
      <c r="AE57" s="356"/>
      <c r="AF57" s="365"/>
      <c r="AG57" s="365"/>
      <c r="AH57" s="365"/>
      <c r="AI57" s="365"/>
      <c r="AJ57" s="365"/>
      <c r="AK57" s="365"/>
      <c r="AL57" s="365"/>
      <c r="AM57" s="365"/>
      <c r="AN57" s="365"/>
      <c r="AO57" s="365"/>
      <c r="AP57" s="365"/>
      <c r="AQ57" s="365"/>
      <c r="AR57" s="358"/>
      <c r="AS57" s="358"/>
      <c r="AT57" s="359"/>
      <c r="AU57" s="359"/>
      <c r="AV57" s="359"/>
      <c r="AW57" s="359"/>
      <c r="AX57" s="359"/>
      <c r="AY57" s="359"/>
      <c r="AZ57" s="359"/>
      <c r="BA57" s="359"/>
      <c r="BB57" s="364"/>
      <c r="BC57" s="364"/>
      <c r="BD57" s="355"/>
      <c r="BE57" s="355"/>
    </row>
    <row r="58" spans="1:57" ht="56.25" x14ac:dyDescent="0.2">
      <c r="A58" s="341">
        <v>47</v>
      </c>
      <c r="B58" s="342">
        <v>1</v>
      </c>
      <c r="C58" s="368"/>
      <c r="D58" s="370" t="s">
        <v>187</v>
      </c>
      <c r="E58" s="344" t="s">
        <v>49</v>
      </c>
      <c r="F58" s="394"/>
      <c r="G58" s="394"/>
      <c r="H58" s="395"/>
      <c r="I58" s="395"/>
      <c r="J58" s="396"/>
      <c r="K58" s="397"/>
      <c r="L58" s="397"/>
      <c r="M58" s="397"/>
      <c r="N58" s="397"/>
      <c r="O58" s="397"/>
      <c r="P58" s="398"/>
      <c r="Q58" s="398"/>
      <c r="R58" s="367"/>
      <c r="S58" s="495"/>
      <c r="T58" s="362">
        <v>47</v>
      </c>
      <c r="U58" s="374" t="s">
        <v>187</v>
      </c>
      <c r="V58" s="363" t="s">
        <v>49</v>
      </c>
      <c r="W58" s="394"/>
      <c r="X58" s="394"/>
      <c r="Y58" s="395"/>
      <c r="Z58" s="395"/>
      <c r="AA58" s="396"/>
      <c r="AB58" s="364"/>
      <c r="AC58" s="355"/>
      <c r="AD58" s="355"/>
      <c r="AE58" s="356"/>
      <c r="AF58" s="365"/>
      <c r="AG58" s="365"/>
      <c r="AH58" s="365"/>
      <c r="AI58" s="365"/>
      <c r="AJ58" s="365"/>
      <c r="AK58" s="365"/>
      <c r="AL58" s="365"/>
      <c r="AM58" s="365"/>
      <c r="AN58" s="365"/>
      <c r="AO58" s="365"/>
      <c r="AP58" s="365"/>
      <c r="AQ58" s="365"/>
      <c r="AR58" s="358"/>
      <c r="AS58" s="358"/>
      <c r="AT58" s="359"/>
      <c r="AU58" s="359"/>
      <c r="AV58" s="359"/>
      <c r="AW58" s="359"/>
      <c r="AX58" s="359"/>
      <c r="AY58" s="359"/>
      <c r="AZ58" s="359"/>
      <c r="BA58" s="359"/>
      <c r="BB58" s="365"/>
      <c r="BC58" s="364"/>
      <c r="BD58" s="355"/>
      <c r="BE58" s="355"/>
    </row>
    <row r="59" spans="1:57" x14ac:dyDescent="0.2">
      <c r="A59" s="341">
        <v>48</v>
      </c>
      <c r="B59" s="342">
        <v>4</v>
      </c>
      <c r="C59" s="368"/>
      <c r="D59" s="370"/>
      <c r="E59" s="344" t="s">
        <v>50</v>
      </c>
      <c r="F59" s="394"/>
      <c r="G59" s="394"/>
      <c r="H59" s="395"/>
      <c r="I59" s="395"/>
      <c r="J59" s="396"/>
      <c r="K59" s="397"/>
      <c r="L59" s="397"/>
      <c r="M59" s="397"/>
      <c r="N59" s="397"/>
      <c r="O59" s="397"/>
      <c r="P59" s="398"/>
      <c r="Q59" s="398"/>
      <c r="R59" s="367"/>
      <c r="S59" s="495"/>
      <c r="T59" s="362">
        <v>48</v>
      </c>
      <c r="U59" s="374"/>
      <c r="V59" s="363" t="s">
        <v>50</v>
      </c>
      <c r="W59" s="394"/>
      <c r="X59" s="394"/>
      <c r="Y59" s="395"/>
      <c r="Z59" s="395"/>
      <c r="AA59" s="396"/>
      <c r="AB59" s="364"/>
      <c r="AC59" s="355"/>
      <c r="AD59" s="355"/>
      <c r="AE59" s="356"/>
      <c r="AF59" s="365"/>
      <c r="AG59" s="365"/>
      <c r="AH59" s="365"/>
      <c r="AI59" s="365"/>
      <c r="AJ59" s="365"/>
      <c r="AK59" s="365"/>
      <c r="AL59" s="365"/>
      <c r="AM59" s="365"/>
      <c r="AN59" s="365"/>
      <c r="AO59" s="365"/>
      <c r="AP59" s="365"/>
      <c r="AQ59" s="365"/>
      <c r="AR59" s="358"/>
      <c r="AS59" s="358"/>
      <c r="AT59" s="359"/>
      <c r="AU59" s="359"/>
      <c r="AV59" s="359"/>
      <c r="AW59" s="359"/>
      <c r="AX59" s="359"/>
      <c r="AY59" s="359"/>
      <c r="AZ59" s="359"/>
      <c r="BA59" s="359"/>
      <c r="BB59" s="364"/>
      <c r="BC59" s="364"/>
      <c r="BD59" s="355"/>
      <c r="BE59" s="355"/>
    </row>
    <row r="60" spans="1:57" ht="33.75" x14ac:dyDescent="0.2">
      <c r="A60" s="341">
        <v>49</v>
      </c>
      <c r="B60" s="342">
        <v>4</v>
      </c>
      <c r="C60" s="368"/>
      <c r="D60" s="409" t="s">
        <v>80</v>
      </c>
      <c r="E60" s="344" t="s">
        <v>49</v>
      </c>
      <c r="F60" s="394"/>
      <c r="G60" s="394"/>
      <c r="H60" s="395"/>
      <c r="I60" s="395"/>
      <c r="J60" s="396"/>
      <c r="K60" s="397"/>
      <c r="L60" s="397"/>
      <c r="M60" s="397"/>
      <c r="N60" s="397"/>
      <c r="O60" s="397"/>
      <c r="P60" s="398"/>
      <c r="Q60" s="398"/>
      <c r="R60" s="367"/>
      <c r="S60" s="495"/>
      <c r="T60" s="362">
        <v>49</v>
      </c>
      <c r="U60" s="399" t="s">
        <v>80</v>
      </c>
      <c r="V60" s="363" t="s">
        <v>49</v>
      </c>
      <c r="W60" s="394"/>
      <c r="X60" s="394"/>
      <c r="Y60" s="395"/>
      <c r="Z60" s="395"/>
      <c r="AA60" s="396"/>
      <c r="AB60" s="364"/>
      <c r="AC60" s="355"/>
      <c r="AD60" s="355"/>
      <c r="AE60" s="356"/>
      <c r="AF60" s="365"/>
      <c r="AG60" s="365"/>
      <c r="AH60" s="365"/>
      <c r="AI60" s="365"/>
      <c r="AJ60" s="365"/>
      <c r="AK60" s="365"/>
      <c r="AL60" s="365"/>
      <c r="AM60" s="365"/>
      <c r="AN60" s="365"/>
      <c r="AO60" s="365"/>
      <c r="AP60" s="365"/>
      <c r="AQ60" s="365"/>
      <c r="AR60" s="358"/>
      <c r="AS60" s="358"/>
      <c r="AT60" s="359"/>
      <c r="AU60" s="359"/>
      <c r="AV60" s="359"/>
      <c r="AW60" s="359"/>
      <c r="AX60" s="359"/>
      <c r="AY60" s="359"/>
      <c r="AZ60" s="359"/>
      <c r="BA60" s="359"/>
      <c r="BB60" s="364"/>
      <c r="BC60" s="364"/>
      <c r="BD60" s="355"/>
      <c r="BE60" s="355"/>
    </row>
    <row r="61" spans="1:57" x14ac:dyDescent="0.2">
      <c r="A61" s="341">
        <v>50</v>
      </c>
      <c r="B61" s="342">
        <v>4</v>
      </c>
      <c r="C61" s="368"/>
      <c r="D61" s="409"/>
      <c r="E61" s="344" t="s">
        <v>50</v>
      </c>
      <c r="F61" s="394"/>
      <c r="G61" s="394"/>
      <c r="H61" s="395"/>
      <c r="I61" s="395"/>
      <c r="J61" s="396"/>
      <c r="K61" s="397"/>
      <c r="L61" s="397"/>
      <c r="M61" s="397"/>
      <c r="N61" s="397"/>
      <c r="O61" s="397"/>
      <c r="P61" s="398"/>
      <c r="Q61" s="398"/>
      <c r="R61" s="367"/>
      <c r="S61" s="495"/>
      <c r="T61" s="362">
        <v>50</v>
      </c>
      <c r="U61" s="399"/>
      <c r="V61" s="363" t="s">
        <v>50</v>
      </c>
      <c r="W61" s="394"/>
      <c r="X61" s="394"/>
      <c r="Y61" s="395"/>
      <c r="Z61" s="395"/>
      <c r="AA61" s="396"/>
      <c r="AB61" s="364"/>
      <c r="AC61" s="355"/>
      <c r="AD61" s="355"/>
      <c r="AE61" s="356"/>
      <c r="AF61" s="365"/>
      <c r="AG61" s="365"/>
      <c r="AH61" s="365"/>
      <c r="AI61" s="365"/>
      <c r="AJ61" s="365"/>
      <c r="AK61" s="365"/>
      <c r="AL61" s="365"/>
      <c r="AM61" s="365"/>
      <c r="AN61" s="365"/>
      <c r="AO61" s="365"/>
      <c r="AP61" s="365"/>
      <c r="AQ61" s="365"/>
      <c r="AR61" s="358"/>
      <c r="AS61" s="358"/>
      <c r="AT61" s="359"/>
      <c r="AU61" s="359"/>
      <c r="AV61" s="359"/>
      <c r="AW61" s="359"/>
      <c r="AX61" s="359"/>
      <c r="AY61" s="359"/>
      <c r="AZ61" s="359"/>
      <c r="BA61" s="359"/>
      <c r="BB61" s="364"/>
      <c r="BC61" s="364"/>
      <c r="BD61" s="355"/>
      <c r="BE61" s="355"/>
    </row>
    <row r="62" spans="1:57" ht="33.75" x14ac:dyDescent="0.2">
      <c r="A62" s="341">
        <v>51</v>
      </c>
      <c r="B62" s="342">
        <v>0.33</v>
      </c>
      <c r="C62" s="368"/>
      <c r="D62" s="409" t="s">
        <v>188</v>
      </c>
      <c r="E62" s="344" t="s">
        <v>49</v>
      </c>
      <c r="F62" s="383"/>
      <c r="G62" s="383"/>
      <c r="H62" s="359"/>
      <c r="I62" s="359"/>
      <c r="J62" s="400"/>
      <c r="K62" s="348"/>
      <c r="L62" s="348"/>
      <c r="M62" s="348"/>
      <c r="N62" s="348"/>
      <c r="O62" s="348"/>
      <c r="P62" s="349"/>
      <c r="Q62" s="349"/>
      <c r="R62" s="367"/>
      <c r="S62" s="495"/>
      <c r="T62" s="362">
        <v>51</v>
      </c>
      <c r="U62" s="399" t="s">
        <v>188</v>
      </c>
      <c r="V62" s="363" t="s">
        <v>49</v>
      </c>
      <c r="W62" s="383"/>
      <c r="X62" s="383"/>
      <c r="Y62" s="359"/>
      <c r="Z62" s="359"/>
      <c r="AA62" s="400"/>
      <c r="AB62" s="364"/>
      <c r="AC62" s="355"/>
      <c r="AD62" s="355"/>
      <c r="AE62" s="356"/>
      <c r="AF62" s="365"/>
      <c r="AG62" s="365"/>
      <c r="AH62" s="365"/>
      <c r="AI62" s="365"/>
      <c r="AJ62" s="365"/>
      <c r="AK62" s="365"/>
      <c r="AL62" s="365"/>
      <c r="AM62" s="365"/>
      <c r="AN62" s="365"/>
      <c r="AO62" s="365"/>
      <c r="AP62" s="365"/>
      <c r="AQ62" s="365"/>
      <c r="AR62" s="358"/>
      <c r="AS62" s="358"/>
      <c r="AT62" s="359"/>
      <c r="AU62" s="359"/>
      <c r="AV62" s="359"/>
      <c r="AW62" s="359"/>
      <c r="AX62" s="359"/>
      <c r="AY62" s="359"/>
      <c r="AZ62" s="359"/>
      <c r="BA62" s="359"/>
      <c r="BB62" s="365"/>
      <c r="BC62" s="364"/>
      <c r="BD62" s="355"/>
      <c r="BE62" s="355"/>
    </row>
    <row r="63" spans="1:57" x14ac:dyDescent="0.2">
      <c r="A63" s="341">
        <v>52</v>
      </c>
      <c r="B63" s="342">
        <v>0.33</v>
      </c>
      <c r="C63" s="368"/>
      <c r="D63" s="409"/>
      <c r="E63" s="344" t="s">
        <v>50</v>
      </c>
      <c r="F63" s="383"/>
      <c r="G63" s="383"/>
      <c r="H63" s="359"/>
      <c r="I63" s="359"/>
      <c r="J63" s="384"/>
      <c r="K63" s="348"/>
      <c r="L63" s="348"/>
      <c r="M63" s="348"/>
      <c r="N63" s="348"/>
      <c r="O63" s="348"/>
      <c r="P63" s="349"/>
      <c r="Q63" s="349"/>
      <c r="R63" s="367"/>
      <c r="S63" s="495"/>
      <c r="T63" s="362">
        <v>52</v>
      </c>
      <c r="U63" s="399"/>
      <c r="V63" s="363" t="s">
        <v>50</v>
      </c>
      <c r="W63" s="383"/>
      <c r="X63" s="383"/>
      <c r="Y63" s="359"/>
      <c r="Z63" s="359"/>
      <c r="AA63" s="384"/>
      <c r="AB63" s="364"/>
      <c r="AC63" s="355"/>
      <c r="AD63" s="355"/>
      <c r="AE63" s="356"/>
      <c r="AF63" s="365"/>
      <c r="AG63" s="365"/>
      <c r="AH63" s="365"/>
      <c r="AI63" s="365"/>
      <c r="AJ63" s="365"/>
      <c r="AK63" s="365"/>
      <c r="AL63" s="365"/>
      <c r="AM63" s="365"/>
      <c r="AN63" s="365"/>
      <c r="AO63" s="365"/>
      <c r="AP63" s="365"/>
      <c r="AQ63" s="365"/>
      <c r="AR63" s="358"/>
      <c r="AS63" s="358"/>
      <c r="AT63" s="359"/>
      <c r="AU63" s="359"/>
      <c r="AV63" s="359"/>
      <c r="AW63" s="359"/>
      <c r="AX63" s="359"/>
      <c r="AY63" s="359"/>
      <c r="AZ63" s="359"/>
      <c r="BA63" s="359"/>
      <c r="BB63" s="364"/>
      <c r="BC63" s="364"/>
      <c r="BD63" s="355"/>
      <c r="BE63" s="355"/>
    </row>
    <row r="64" spans="1:57" ht="67.5" x14ac:dyDescent="0.2">
      <c r="A64" s="341">
        <v>53</v>
      </c>
      <c r="B64" s="342">
        <v>0.33</v>
      </c>
      <c r="C64" s="368"/>
      <c r="D64" s="370" t="s">
        <v>189</v>
      </c>
      <c r="E64" s="344" t="s">
        <v>49</v>
      </c>
      <c r="F64" s="383"/>
      <c r="G64" s="383"/>
      <c r="H64" s="359"/>
      <c r="I64" s="359"/>
      <c r="J64" s="384"/>
      <c r="K64" s="348"/>
      <c r="L64" s="348"/>
      <c r="M64" s="348"/>
      <c r="N64" s="348"/>
      <c r="O64" s="348"/>
      <c r="P64" s="349"/>
      <c r="Q64" s="349"/>
      <c r="R64" s="367"/>
      <c r="S64" s="495"/>
      <c r="T64" s="362">
        <v>53</v>
      </c>
      <c r="U64" s="374" t="s">
        <v>190</v>
      </c>
      <c r="V64" s="363" t="s">
        <v>49</v>
      </c>
      <c r="W64" s="383"/>
      <c r="X64" s="383"/>
      <c r="Y64" s="359"/>
      <c r="Z64" s="359"/>
      <c r="AA64" s="384"/>
      <c r="AB64" s="364"/>
      <c r="AC64" s="355"/>
      <c r="AD64" s="355"/>
      <c r="AE64" s="356"/>
      <c r="AF64" s="365"/>
      <c r="AG64" s="365"/>
      <c r="AH64" s="365"/>
      <c r="AI64" s="365"/>
      <c r="AJ64" s="365"/>
      <c r="AK64" s="365"/>
      <c r="AL64" s="365"/>
      <c r="AM64" s="365"/>
      <c r="AN64" s="365"/>
      <c r="AO64" s="365"/>
      <c r="AP64" s="365"/>
      <c r="AQ64" s="365"/>
      <c r="AR64" s="358"/>
      <c r="AS64" s="358"/>
      <c r="AT64" s="359"/>
      <c r="AU64" s="359"/>
      <c r="AV64" s="359"/>
      <c r="AW64" s="359"/>
      <c r="AX64" s="359"/>
      <c r="AY64" s="359"/>
      <c r="AZ64" s="359"/>
      <c r="BA64" s="359"/>
      <c r="BB64" s="364"/>
      <c r="BC64" s="364"/>
      <c r="BD64" s="355"/>
      <c r="BE64" s="355"/>
    </row>
    <row r="65" spans="1:57" x14ac:dyDescent="0.2">
      <c r="A65" s="341">
        <v>54</v>
      </c>
      <c r="B65" s="342">
        <v>0.33</v>
      </c>
      <c r="C65" s="368"/>
      <c r="D65" s="370"/>
      <c r="E65" s="344" t="s">
        <v>50</v>
      </c>
      <c r="F65" s="383"/>
      <c r="G65" s="383"/>
      <c r="H65" s="359"/>
      <c r="I65" s="359"/>
      <c r="J65" s="384"/>
      <c r="K65" s="348"/>
      <c r="L65" s="348"/>
      <c r="M65" s="348"/>
      <c r="N65" s="348"/>
      <c r="O65" s="348"/>
      <c r="P65" s="349"/>
      <c r="Q65" s="349"/>
      <c r="R65" s="367"/>
      <c r="S65" s="495"/>
      <c r="T65" s="362">
        <v>54</v>
      </c>
      <c r="U65" s="374"/>
      <c r="V65" s="363" t="s">
        <v>50</v>
      </c>
      <c r="W65" s="383"/>
      <c r="X65" s="383"/>
      <c r="Y65" s="359"/>
      <c r="Z65" s="359"/>
      <c r="AA65" s="384"/>
      <c r="AB65" s="364"/>
      <c r="AC65" s="355"/>
      <c r="AD65" s="355"/>
      <c r="AE65" s="356"/>
      <c r="AF65" s="365"/>
      <c r="AG65" s="365"/>
      <c r="AH65" s="365"/>
      <c r="AI65" s="365"/>
      <c r="AJ65" s="365"/>
      <c r="AK65" s="365"/>
      <c r="AL65" s="365"/>
      <c r="AM65" s="365"/>
      <c r="AN65" s="365"/>
      <c r="AO65" s="365"/>
      <c r="AP65" s="365"/>
      <c r="AQ65" s="365"/>
      <c r="AR65" s="358"/>
      <c r="AS65" s="358"/>
      <c r="AT65" s="359"/>
      <c r="AU65" s="359"/>
      <c r="AV65" s="359"/>
      <c r="AW65" s="359"/>
      <c r="AX65" s="359"/>
      <c r="AY65" s="359"/>
      <c r="AZ65" s="359"/>
      <c r="BA65" s="359"/>
      <c r="BB65" s="364"/>
      <c r="BC65" s="364"/>
      <c r="BD65" s="355"/>
      <c r="BE65" s="355"/>
    </row>
    <row r="66" spans="1:57" ht="56.25" x14ac:dyDescent="0.2">
      <c r="A66" s="341">
        <v>55</v>
      </c>
      <c r="B66" s="342">
        <v>0.33</v>
      </c>
      <c r="C66" s="368"/>
      <c r="D66" s="370" t="s">
        <v>83</v>
      </c>
      <c r="E66" s="344" t="s">
        <v>49</v>
      </c>
      <c r="F66" s="383"/>
      <c r="G66" s="383"/>
      <c r="H66" s="359"/>
      <c r="I66" s="359"/>
      <c r="J66" s="384"/>
      <c r="K66" s="348"/>
      <c r="L66" s="348"/>
      <c r="M66" s="348"/>
      <c r="N66" s="348"/>
      <c r="O66" s="348"/>
      <c r="P66" s="349"/>
      <c r="Q66" s="349"/>
      <c r="R66" s="367"/>
      <c r="S66" s="495"/>
      <c r="T66" s="362">
        <v>55</v>
      </c>
      <c r="U66" s="374" t="s">
        <v>83</v>
      </c>
      <c r="V66" s="363" t="s">
        <v>49</v>
      </c>
      <c r="W66" s="383"/>
      <c r="X66" s="383"/>
      <c r="Y66" s="359"/>
      <c r="Z66" s="359"/>
      <c r="AA66" s="384"/>
      <c r="AB66" s="364"/>
      <c r="AC66" s="355"/>
      <c r="AD66" s="355"/>
      <c r="AE66" s="356"/>
      <c r="AF66" s="365"/>
      <c r="AG66" s="365"/>
      <c r="AH66" s="365"/>
      <c r="AI66" s="365"/>
      <c r="AJ66" s="365"/>
      <c r="AK66" s="365"/>
      <c r="AL66" s="365"/>
      <c r="AM66" s="365"/>
      <c r="AN66" s="365"/>
      <c r="AO66" s="365"/>
      <c r="AP66" s="365"/>
      <c r="AQ66" s="365"/>
      <c r="AR66" s="358"/>
      <c r="AS66" s="358"/>
      <c r="AT66" s="359"/>
      <c r="AU66" s="359"/>
      <c r="AV66" s="359"/>
      <c r="AW66" s="359"/>
      <c r="AX66" s="359"/>
      <c r="AY66" s="359"/>
      <c r="AZ66" s="359"/>
      <c r="BA66" s="359"/>
      <c r="BB66" s="364"/>
      <c r="BC66" s="364"/>
      <c r="BD66" s="355"/>
      <c r="BE66" s="355"/>
    </row>
    <row r="67" spans="1:57" x14ac:dyDescent="0.2">
      <c r="A67" s="341">
        <v>56</v>
      </c>
      <c r="B67" s="342">
        <v>0.33</v>
      </c>
      <c r="C67" s="368"/>
      <c r="D67" s="370"/>
      <c r="E67" s="344" t="s">
        <v>50</v>
      </c>
      <c r="F67" s="383"/>
      <c r="G67" s="383"/>
      <c r="H67" s="359"/>
      <c r="I67" s="359"/>
      <c r="J67" s="384"/>
      <c r="K67" s="348"/>
      <c r="L67" s="348"/>
      <c r="M67" s="348"/>
      <c r="N67" s="348"/>
      <c r="O67" s="348"/>
      <c r="P67" s="349"/>
      <c r="Q67" s="349"/>
      <c r="R67" s="367"/>
      <c r="S67" s="495"/>
      <c r="T67" s="362">
        <v>56</v>
      </c>
      <c r="U67" s="374"/>
      <c r="V67" s="363" t="s">
        <v>50</v>
      </c>
      <c r="W67" s="383"/>
      <c r="X67" s="383"/>
      <c r="Y67" s="359"/>
      <c r="Z67" s="359"/>
      <c r="AA67" s="384"/>
      <c r="AB67" s="364"/>
      <c r="AC67" s="355"/>
      <c r="AD67" s="355"/>
      <c r="AE67" s="356"/>
      <c r="AF67" s="365"/>
      <c r="AG67" s="365"/>
      <c r="AH67" s="365"/>
      <c r="AI67" s="365"/>
      <c r="AJ67" s="365"/>
      <c r="AK67" s="365"/>
      <c r="AL67" s="365"/>
      <c r="AM67" s="365"/>
      <c r="AN67" s="365"/>
      <c r="AO67" s="365"/>
      <c r="AP67" s="365"/>
      <c r="AQ67" s="365"/>
      <c r="AR67" s="358"/>
      <c r="AS67" s="358"/>
      <c r="AT67" s="359"/>
      <c r="AU67" s="359"/>
      <c r="AV67" s="359"/>
      <c r="AW67" s="359"/>
      <c r="AX67" s="359"/>
      <c r="AY67" s="359"/>
      <c r="AZ67" s="359"/>
      <c r="BA67" s="359"/>
      <c r="BB67" s="364"/>
      <c r="BC67" s="364"/>
      <c r="BD67" s="355"/>
      <c r="BE67" s="355"/>
    </row>
    <row r="68" spans="1:57" ht="45" x14ac:dyDescent="0.2">
      <c r="A68" s="341">
        <v>57</v>
      </c>
      <c r="B68" s="342"/>
      <c r="C68" s="379"/>
      <c r="D68" s="386" t="s">
        <v>84</v>
      </c>
      <c r="E68" s="344"/>
      <c r="F68" s="387"/>
      <c r="G68" s="387"/>
      <c r="H68" s="388"/>
      <c r="I68" s="388"/>
      <c r="J68" s="389"/>
      <c r="K68" s="388"/>
      <c r="L68" s="388"/>
      <c r="M68" s="388"/>
      <c r="N68" s="388"/>
      <c r="O68" s="389"/>
      <c r="P68" s="389"/>
      <c r="Q68" s="389"/>
      <c r="R68" s="367"/>
      <c r="S68" s="495"/>
      <c r="T68" s="362">
        <v>57</v>
      </c>
      <c r="U68" s="402" t="s">
        <v>84</v>
      </c>
      <c r="V68" s="388"/>
      <c r="W68" s="387"/>
      <c r="X68" s="387"/>
      <c r="Y68" s="388"/>
      <c r="Z68" s="388"/>
      <c r="AA68" s="389"/>
      <c r="AB68" s="388"/>
      <c r="AC68" s="388"/>
      <c r="AD68" s="388"/>
      <c r="AE68" s="388"/>
      <c r="AF68" s="388"/>
      <c r="AG68" s="388"/>
      <c r="AH68" s="388"/>
      <c r="AI68" s="388"/>
      <c r="AJ68" s="388"/>
      <c r="AK68" s="388"/>
      <c r="AL68" s="388"/>
      <c r="AM68" s="388"/>
      <c r="AN68" s="388"/>
      <c r="AO68" s="388"/>
      <c r="AP68" s="388"/>
      <c r="AQ68" s="388"/>
      <c r="AR68" s="391"/>
      <c r="AS68" s="391"/>
      <c r="AT68" s="388"/>
      <c r="AU68" s="388"/>
      <c r="AV68" s="388"/>
      <c r="AW68" s="388"/>
      <c r="AX68" s="388"/>
      <c r="AY68" s="388"/>
      <c r="AZ68" s="388"/>
      <c r="BA68" s="388"/>
      <c r="BB68" s="388"/>
      <c r="BC68" s="388"/>
      <c r="BD68" s="388"/>
      <c r="BE68" s="388"/>
    </row>
    <row r="69" spans="1:57" ht="78.75" x14ac:dyDescent="0.2">
      <c r="A69" s="341">
        <v>58</v>
      </c>
      <c r="B69" s="342">
        <v>2</v>
      </c>
      <c r="C69" s="368"/>
      <c r="D69" s="370" t="s">
        <v>85</v>
      </c>
      <c r="E69" s="344" t="s">
        <v>49</v>
      </c>
      <c r="F69" s="394"/>
      <c r="G69" s="394"/>
      <c r="H69" s="395"/>
      <c r="I69" s="395"/>
      <c r="J69" s="396"/>
      <c r="K69" s="397"/>
      <c r="L69" s="397"/>
      <c r="M69" s="397"/>
      <c r="N69" s="397"/>
      <c r="O69" s="397"/>
      <c r="P69" s="398"/>
      <c r="Q69" s="398"/>
      <c r="R69" s="367"/>
      <c r="S69" s="495"/>
      <c r="T69" s="362">
        <v>58</v>
      </c>
      <c r="U69" s="374" t="s">
        <v>85</v>
      </c>
      <c r="V69" s="363" t="s">
        <v>49</v>
      </c>
      <c r="W69" s="394"/>
      <c r="X69" s="394"/>
      <c r="Y69" s="395"/>
      <c r="Z69" s="395"/>
      <c r="AA69" s="396"/>
      <c r="AB69" s="364"/>
      <c r="AC69" s="355"/>
      <c r="AD69" s="355"/>
      <c r="AE69" s="356"/>
      <c r="AF69" s="365"/>
      <c r="AG69" s="365"/>
      <c r="AH69" s="365"/>
      <c r="AI69" s="365"/>
      <c r="AJ69" s="365"/>
      <c r="AK69" s="365"/>
      <c r="AL69" s="365"/>
      <c r="AM69" s="365"/>
      <c r="AN69" s="365"/>
      <c r="AO69" s="365"/>
      <c r="AP69" s="365"/>
      <c r="AQ69" s="365"/>
      <c r="AR69" s="358"/>
      <c r="AS69" s="358"/>
      <c r="AT69" s="359"/>
      <c r="AU69" s="359"/>
      <c r="AV69" s="359"/>
      <c r="AW69" s="359"/>
      <c r="AX69" s="359"/>
      <c r="AY69" s="359"/>
      <c r="AZ69" s="359"/>
      <c r="BA69" s="359"/>
      <c r="BB69" s="364"/>
      <c r="BC69" s="364"/>
      <c r="BD69" s="355"/>
      <c r="BE69" s="355"/>
    </row>
    <row r="70" spans="1:57" x14ac:dyDescent="0.2">
      <c r="A70" s="341">
        <v>59</v>
      </c>
      <c r="B70" s="342">
        <v>2</v>
      </c>
      <c r="C70" s="368"/>
      <c r="D70" s="370"/>
      <c r="E70" s="344" t="s">
        <v>50</v>
      </c>
      <c r="F70" s="394"/>
      <c r="G70" s="394"/>
      <c r="H70" s="395"/>
      <c r="I70" s="395"/>
      <c r="J70" s="396"/>
      <c r="K70" s="397"/>
      <c r="L70" s="397"/>
      <c r="M70" s="397"/>
      <c r="N70" s="397"/>
      <c r="O70" s="397"/>
      <c r="P70" s="398"/>
      <c r="Q70" s="398"/>
      <c r="R70" s="367"/>
      <c r="S70" s="495"/>
      <c r="T70" s="362">
        <v>59</v>
      </c>
      <c r="U70" s="374"/>
      <c r="V70" s="363" t="s">
        <v>50</v>
      </c>
      <c r="W70" s="394"/>
      <c r="X70" s="394"/>
      <c r="Y70" s="395"/>
      <c r="Z70" s="395"/>
      <c r="AA70" s="396"/>
      <c r="AB70" s="364"/>
      <c r="AC70" s="355"/>
      <c r="AD70" s="355"/>
      <c r="AE70" s="356"/>
      <c r="AF70" s="365"/>
      <c r="AG70" s="365"/>
      <c r="AH70" s="365"/>
      <c r="AI70" s="365"/>
      <c r="AJ70" s="365"/>
      <c r="AK70" s="365"/>
      <c r="AL70" s="365"/>
      <c r="AM70" s="365"/>
      <c r="AN70" s="365"/>
      <c r="AO70" s="365"/>
      <c r="AP70" s="365"/>
      <c r="AQ70" s="365"/>
      <c r="AR70" s="358"/>
      <c r="AS70" s="358"/>
      <c r="AT70" s="359"/>
      <c r="AU70" s="359"/>
      <c r="AV70" s="359"/>
      <c r="AW70" s="359"/>
      <c r="AX70" s="359"/>
      <c r="AY70" s="359"/>
      <c r="AZ70" s="359"/>
      <c r="BA70" s="359"/>
      <c r="BB70" s="364"/>
      <c r="BC70" s="364"/>
      <c r="BD70" s="355"/>
      <c r="BE70" s="355"/>
    </row>
    <row r="71" spans="1:57" ht="45" x14ac:dyDescent="0.2">
      <c r="A71" s="341">
        <v>60</v>
      </c>
      <c r="B71" s="342">
        <v>4</v>
      </c>
      <c r="C71" s="368"/>
      <c r="D71" s="370" t="s">
        <v>191</v>
      </c>
      <c r="E71" s="344" t="s">
        <v>49</v>
      </c>
      <c r="F71" s="394"/>
      <c r="G71" s="394"/>
      <c r="H71" s="395"/>
      <c r="I71" s="395"/>
      <c r="J71" s="396"/>
      <c r="K71" s="397"/>
      <c r="L71" s="397"/>
      <c r="M71" s="397"/>
      <c r="N71" s="397"/>
      <c r="O71" s="397"/>
      <c r="P71" s="398"/>
      <c r="Q71" s="398"/>
      <c r="R71" s="367"/>
      <c r="S71" s="495"/>
      <c r="T71" s="362">
        <v>60</v>
      </c>
      <c r="U71" s="374" t="s">
        <v>191</v>
      </c>
      <c r="V71" s="363" t="s">
        <v>49</v>
      </c>
      <c r="W71" s="394"/>
      <c r="X71" s="394"/>
      <c r="Y71" s="395"/>
      <c r="Z71" s="395"/>
      <c r="AA71" s="396"/>
      <c r="AB71" s="364"/>
      <c r="AC71" s="355"/>
      <c r="AD71" s="355"/>
      <c r="AE71" s="356"/>
      <c r="AF71" s="365"/>
      <c r="AG71" s="365"/>
      <c r="AH71" s="365"/>
      <c r="AI71" s="365"/>
      <c r="AJ71" s="365"/>
      <c r="AK71" s="365"/>
      <c r="AL71" s="365"/>
      <c r="AM71" s="365"/>
      <c r="AN71" s="365"/>
      <c r="AO71" s="365"/>
      <c r="AP71" s="365"/>
      <c r="AQ71" s="365"/>
      <c r="AR71" s="358"/>
      <c r="AS71" s="358"/>
      <c r="AT71" s="359"/>
      <c r="AU71" s="359"/>
      <c r="AV71" s="359"/>
      <c r="AW71" s="359"/>
      <c r="AX71" s="359"/>
      <c r="AY71" s="359"/>
      <c r="AZ71" s="359"/>
      <c r="BA71" s="359"/>
      <c r="BB71" s="364"/>
      <c r="BC71" s="364"/>
      <c r="BD71" s="355"/>
      <c r="BE71" s="355"/>
    </row>
    <row r="72" spans="1:57" x14ac:dyDescent="0.2">
      <c r="A72" s="341">
        <v>61</v>
      </c>
      <c r="B72" s="342">
        <v>4</v>
      </c>
      <c r="C72" s="368"/>
      <c r="D72" s="370"/>
      <c r="E72" s="344" t="s">
        <v>50</v>
      </c>
      <c r="F72" s="394"/>
      <c r="G72" s="394"/>
      <c r="H72" s="395"/>
      <c r="I72" s="395"/>
      <c r="J72" s="396"/>
      <c r="K72" s="397"/>
      <c r="L72" s="397"/>
      <c r="M72" s="397"/>
      <c r="N72" s="397"/>
      <c r="O72" s="397"/>
      <c r="P72" s="398"/>
      <c r="Q72" s="398"/>
      <c r="R72" s="367"/>
      <c r="S72" s="495"/>
      <c r="T72" s="362">
        <v>61</v>
      </c>
      <c r="U72" s="374"/>
      <c r="V72" s="363" t="s">
        <v>50</v>
      </c>
      <c r="W72" s="394"/>
      <c r="X72" s="394"/>
      <c r="Y72" s="395"/>
      <c r="Z72" s="395"/>
      <c r="AA72" s="396"/>
      <c r="AB72" s="364"/>
      <c r="AC72" s="355"/>
      <c r="AD72" s="355"/>
      <c r="AE72" s="356"/>
      <c r="AF72" s="365"/>
      <c r="AG72" s="365"/>
      <c r="AH72" s="365"/>
      <c r="AI72" s="365"/>
      <c r="AJ72" s="365"/>
      <c r="AK72" s="365"/>
      <c r="AL72" s="365"/>
      <c r="AM72" s="365"/>
      <c r="AN72" s="365"/>
      <c r="AO72" s="365"/>
      <c r="AP72" s="365"/>
      <c r="AQ72" s="365"/>
      <c r="AR72" s="358"/>
      <c r="AS72" s="358"/>
      <c r="AT72" s="359"/>
      <c r="AU72" s="359"/>
      <c r="AV72" s="359"/>
      <c r="AW72" s="359"/>
      <c r="AX72" s="359"/>
      <c r="AY72" s="359"/>
      <c r="AZ72" s="359"/>
      <c r="BA72" s="359"/>
      <c r="BB72" s="364"/>
      <c r="BC72" s="364"/>
      <c r="BD72" s="355"/>
      <c r="BE72" s="355"/>
    </row>
    <row r="73" spans="1:57" ht="56.25" x14ac:dyDescent="0.2">
      <c r="A73" s="341">
        <v>62</v>
      </c>
      <c r="B73" s="342">
        <v>1</v>
      </c>
      <c r="C73" s="368"/>
      <c r="D73" s="370" t="s">
        <v>192</v>
      </c>
      <c r="E73" s="344" t="s">
        <v>49</v>
      </c>
      <c r="F73" s="383"/>
      <c r="G73" s="383"/>
      <c r="H73" s="359"/>
      <c r="I73" s="359"/>
      <c r="J73" s="403"/>
      <c r="K73" s="348"/>
      <c r="L73" s="348"/>
      <c r="M73" s="348"/>
      <c r="N73" s="348"/>
      <c r="O73" s="348"/>
      <c r="P73" s="349"/>
      <c r="Q73" s="349"/>
      <c r="R73" s="367"/>
      <c r="S73" s="495"/>
      <c r="T73" s="362">
        <v>62</v>
      </c>
      <c r="U73" s="374" t="s">
        <v>193</v>
      </c>
      <c r="V73" s="363" t="s">
        <v>49</v>
      </c>
      <c r="W73" s="383"/>
      <c r="X73" s="383"/>
      <c r="Y73" s="359"/>
      <c r="Z73" s="359"/>
      <c r="AA73" s="403"/>
      <c r="AB73" s="364"/>
      <c r="AC73" s="355"/>
      <c r="AD73" s="355"/>
      <c r="AE73" s="356"/>
      <c r="AF73" s="365"/>
      <c r="AG73" s="365"/>
      <c r="AH73" s="365"/>
      <c r="AI73" s="365"/>
      <c r="AJ73" s="365"/>
      <c r="AK73" s="365"/>
      <c r="AL73" s="365"/>
      <c r="AM73" s="365"/>
      <c r="AN73" s="365"/>
      <c r="AO73" s="365"/>
      <c r="AP73" s="365"/>
      <c r="AQ73" s="365"/>
      <c r="AR73" s="358"/>
      <c r="AS73" s="358"/>
      <c r="AT73" s="359"/>
      <c r="AU73" s="359"/>
      <c r="AV73" s="359"/>
      <c r="AW73" s="359"/>
      <c r="AX73" s="359"/>
      <c r="AY73" s="359"/>
      <c r="AZ73" s="359"/>
      <c r="BA73" s="359"/>
      <c r="BB73" s="364"/>
      <c r="BC73" s="364"/>
      <c r="BD73" s="355"/>
      <c r="BE73" s="355"/>
    </row>
    <row r="74" spans="1:57" x14ac:dyDescent="0.2">
      <c r="A74" s="341">
        <v>63</v>
      </c>
      <c r="B74" s="342">
        <v>1</v>
      </c>
      <c r="C74" s="368"/>
      <c r="D74" s="370"/>
      <c r="E74" s="344" t="s">
        <v>50</v>
      </c>
      <c r="F74" s="383"/>
      <c r="G74" s="383"/>
      <c r="H74" s="359"/>
      <c r="I74" s="359"/>
      <c r="J74" s="384"/>
      <c r="K74" s="348"/>
      <c r="L74" s="348"/>
      <c r="M74" s="348"/>
      <c r="N74" s="348"/>
      <c r="O74" s="348"/>
      <c r="P74" s="349"/>
      <c r="Q74" s="349"/>
      <c r="R74" s="367"/>
      <c r="S74" s="495"/>
      <c r="T74" s="362">
        <v>63</v>
      </c>
      <c r="U74" s="374"/>
      <c r="V74" s="363" t="s">
        <v>50</v>
      </c>
      <c r="W74" s="383"/>
      <c r="X74" s="383"/>
      <c r="Y74" s="359"/>
      <c r="Z74" s="359"/>
      <c r="AA74" s="384"/>
      <c r="AB74" s="364"/>
      <c r="AC74" s="355"/>
      <c r="AD74" s="355"/>
      <c r="AE74" s="356"/>
      <c r="AF74" s="365"/>
      <c r="AG74" s="365"/>
      <c r="AH74" s="365"/>
      <c r="AI74" s="365"/>
      <c r="AJ74" s="365"/>
      <c r="AK74" s="365"/>
      <c r="AL74" s="365"/>
      <c r="AM74" s="365"/>
      <c r="AN74" s="365"/>
      <c r="AO74" s="365"/>
      <c r="AP74" s="365"/>
      <c r="AQ74" s="365"/>
      <c r="AR74" s="358"/>
      <c r="AS74" s="358"/>
      <c r="AT74" s="359"/>
      <c r="AU74" s="359"/>
      <c r="AV74" s="359"/>
      <c r="AW74" s="359"/>
      <c r="AX74" s="359"/>
      <c r="AY74" s="359"/>
      <c r="AZ74" s="359"/>
      <c r="BA74" s="359"/>
      <c r="BB74" s="364"/>
      <c r="BC74" s="364"/>
      <c r="BD74" s="355"/>
      <c r="BE74" s="355"/>
    </row>
    <row r="75" spans="1:57" ht="33.75" x14ac:dyDescent="0.2">
      <c r="A75" s="341">
        <v>64</v>
      </c>
      <c r="B75" s="385"/>
      <c r="C75" s="379"/>
      <c r="D75" s="404" t="s">
        <v>88</v>
      </c>
      <c r="E75" s="344"/>
      <c r="F75" s="387"/>
      <c r="G75" s="387"/>
      <c r="H75" s="388"/>
      <c r="I75" s="388"/>
      <c r="J75" s="389"/>
      <c r="K75" s="388"/>
      <c r="L75" s="388"/>
      <c r="M75" s="388"/>
      <c r="N75" s="388"/>
      <c r="O75" s="389"/>
      <c r="P75" s="389"/>
      <c r="Q75" s="389"/>
      <c r="R75" s="367"/>
      <c r="S75" s="495"/>
      <c r="T75" s="362">
        <v>64</v>
      </c>
      <c r="U75" s="405" t="s">
        <v>88</v>
      </c>
      <c r="V75" s="388"/>
      <c r="W75" s="387"/>
      <c r="X75" s="387"/>
      <c r="Y75" s="388"/>
      <c r="Z75" s="388"/>
      <c r="AA75" s="389"/>
      <c r="AB75" s="388"/>
      <c r="AC75" s="388"/>
      <c r="AD75" s="388"/>
      <c r="AE75" s="388"/>
      <c r="AF75" s="388"/>
      <c r="AG75" s="388"/>
      <c r="AH75" s="388"/>
      <c r="AI75" s="388"/>
      <c r="AJ75" s="388"/>
      <c r="AK75" s="388"/>
      <c r="AL75" s="388"/>
      <c r="AM75" s="388"/>
      <c r="AN75" s="388"/>
      <c r="AO75" s="388"/>
      <c r="AP75" s="388"/>
      <c r="AQ75" s="388"/>
      <c r="AR75" s="391"/>
      <c r="AS75" s="391"/>
      <c r="AT75" s="388"/>
      <c r="AU75" s="388"/>
      <c r="AV75" s="388"/>
      <c r="AW75" s="388"/>
      <c r="AX75" s="388"/>
      <c r="AY75" s="388"/>
      <c r="AZ75" s="388"/>
      <c r="BA75" s="388"/>
      <c r="BB75" s="388"/>
      <c r="BC75" s="388"/>
      <c r="BD75" s="388"/>
      <c r="BE75" s="388"/>
    </row>
    <row r="76" spans="1:57" ht="67.5" x14ac:dyDescent="0.2">
      <c r="A76" s="341">
        <v>65</v>
      </c>
      <c r="B76" s="342">
        <v>0.5</v>
      </c>
      <c r="C76" s="379"/>
      <c r="D76" s="406" t="s">
        <v>89</v>
      </c>
      <c r="E76" s="344" t="s">
        <v>49</v>
      </c>
      <c r="F76" s="383">
        <v>10</v>
      </c>
      <c r="G76" s="383">
        <v>10</v>
      </c>
      <c r="H76" s="359">
        <f>G76*100/F76</f>
        <v>100</v>
      </c>
      <c r="I76" s="359">
        <v>1</v>
      </c>
      <c r="J76" s="384">
        <f>I76*G76</f>
        <v>10</v>
      </c>
      <c r="K76" s="348">
        <f>J76*B76</f>
        <v>5</v>
      </c>
      <c r="L76" s="348">
        <f>B76*7960</f>
        <v>3980</v>
      </c>
      <c r="M76" s="348">
        <f>L76*J76</f>
        <v>39800</v>
      </c>
      <c r="N76" s="348"/>
      <c r="O76" s="348"/>
      <c r="P76" s="349">
        <f>K76+N76</f>
        <v>5</v>
      </c>
      <c r="Q76" s="349">
        <f>M76+P76</f>
        <v>39805</v>
      </c>
      <c r="R76" s="367"/>
      <c r="S76" s="495"/>
      <c r="T76" s="362">
        <v>65</v>
      </c>
      <c r="U76" s="407" t="s">
        <v>89</v>
      </c>
      <c r="V76" s="363" t="s">
        <v>49</v>
      </c>
      <c r="W76" s="383">
        <v>10</v>
      </c>
      <c r="X76" s="383">
        <v>10</v>
      </c>
      <c r="Y76" s="359">
        <f>X76*100/W76</f>
        <v>100</v>
      </c>
      <c r="Z76" s="359">
        <v>1</v>
      </c>
      <c r="AA76" s="384">
        <f>Z76*X76</f>
        <v>10</v>
      </c>
      <c r="AB76" s="364"/>
      <c r="AC76" s="355">
        <f t="shared" ref="AC76:AD79" si="1">AF76+AH76+AJ76+AL76+AN76+AP76+AR76+AT76+AV76+AX76+AZ76+BB76</f>
        <v>10</v>
      </c>
      <c r="AD76" s="355">
        <f t="shared" si="1"/>
        <v>0</v>
      </c>
      <c r="AE76" s="356">
        <f>AD76*100/AC76</f>
        <v>0</v>
      </c>
      <c r="AF76" s="365"/>
      <c r="AG76" s="365"/>
      <c r="AH76" s="365"/>
      <c r="AI76" s="365"/>
      <c r="AJ76" s="365"/>
      <c r="AK76" s="365"/>
      <c r="AL76" s="365"/>
      <c r="AM76" s="365"/>
      <c r="AN76" s="365"/>
      <c r="AO76" s="365"/>
      <c r="AP76" s="365"/>
      <c r="AQ76" s="365"/>
      <c r="AR76" s="358"/>
      <c r="AS76" s="358"/>
      <c r="AT76" s="359">
        <v>10</v>
      </c>
      <c r="AU76" s="359"/>
      <c r="AV76" s="359"/>
      <c r="AW76" s="359"/>
      <c r="AX76" s="359"/>
      <c r="AY76" s="359"/>
      <c r="AZ76" s="359"/>
      <c r="BA76" s="359"/>
      <c r="BB76" s="364"/>
      <c r="BC76" s="364"/>
      <c r="BD76" s="355">
        <f>AF76+AH76+AJ76+AL76+AN76+AP76+AR76+AT76+AV76+AX76+AZ76</f>
        <v>10</v>
      </c>
      <c r="BE76" s="355">
        <f>AG76+AI76+AK76+AM76+AO76+AQ76+AS76+AU76+AW76+AY76+BA76+BC76</f>
        <v>0</v>
      </c>
    </row>
    <row r="77" spans="1:57" x14ac:dyDescent="0.2">
      <c r="A77" s="341">
        <v>66</v>
      </c>
      <c r="B77" s="342">
        <v>0.5</v>
      </c>
      <c r="C77" s="379"/>
      <c r="D77" s="406"/>
      <c r="E77" s="344" t="s">
        <v>50</v>
      </c>
      <c r="F77" s="383">
        <v>5</v>
      </c>
      <c r="G77" s="383">
        <v>5</v>
      </c>
      <c r="H77" s="359">
        <f>G77*100/F77</f>
        <v>100</v>
      </c>
      <c r="I77" s="359">
        <v>1</v>
      </c>
      <c r="J77" s="384">
        <f>I77*G77</f>
        <v>5</v>
      </c>
      <c r="K77" s="348">
        <f>J77*B77</f>
        <v>2.5</v>
      </c>
      <c r="L77" s="348">
        <f>B77*7960</f>
        <v>3980</v>
      </c>
      <c r="M77" s="348">
        <f>L77*J77</f>
        <v>19900</v>
      </c>
      <c r="N77" s="348"/>
      <c r="O77" s="348"/>
      <c r="P77" s="349">
        <f>K77+N77</f>
        <v>2.5</v>
      </c>
      <c r="Q77" s="349">
        <f>M77+P77</f>
        <v>19902.5</v>
      </c>
      <c r="R77" s="367"/>
      <c r="S77" s="495"/>
      <c r="T77" s="362">
        <v>66</v>
      </c>
      <c r="U77" s="407"/>
      <c r="V77" s="363" t="s">
        <v>50</v>
      </c>
      <c r="W77" s="383">
        <v>5</v>
      </c>
      <c r="X77" s="383">
        <v>5</v>
      </c>
      <c r="Y77" s="359">
        <f>X77*100/W77</f>
        <v>100</v>
      </c>
      <c r="Z77" s="359">
        <v>1</v>
      </c>
      <c r="AA77" s="384">
        <f>Z77*X77</f>
        <v>5</v>
      </c>
      <c r="AB77" s="364"/>
      <c r="AC77" s="355">
        <f t="shared" si="1"/>
        <v>5</v>
      </c>
      <c r="AD77" s="355">
        <f t="shared" si="1"/>
        <v>0</v>
      </c>
      <c r="AE77" s="356">
        <f>AD77*100/AC77</f>
        <v>0</v>
      </c>
      <c r="AF77" s="365"/>
      <c r="AG77" s="365"/>
      <c r="AH77" s="365"/>
      <c r="AI77" s="365"/>
      <c r="AJ77" s="365"/>
      <c r="AK77" s="365"/>
      <c r="AL77" s="365"/>
      <c r="AM77" s="365"/>
      <c r="AN77" s="365"/>
      <c r="AO77" s="365"/>
      <c r="AP77" s="365"/>
      <c r="AQ77" s="365"/>
      <c r="AR77" s="358"/>
      <c r="AS77" s="358"/>
      <c r="AT77" s="359">
        <v>5</v>
      </c>
      <c r="AU77" s="359"/>
      <c r="AV77" s="359"/>
      <c r="AW77" s="359"/>
      <c r="AX77" s="359"/>
      <c r="AY77" s="359"/>
      <c r="AZ77" s="359"/>
      <c r="BA77" s="359"/>
      <c r="BB77" s="364"/>
      <c r="BC77" s="364"/>
      <c r="BD77" s="355">
        <f>AF77+AH77+AJ77+AL77+AN77+AP77+AR77+AT77+AV77+AX77+AZ77</f>
        <v>5</v>
      </c>
      <c r="BE77" s="355">
        <f>AG77+AI77+AK77+AM77+AO77+AQ77+AS77+AU77+AW77+AY77+BA77+BC77</f>
        <v>0</v>
      </c>
    </row>
    <row r="78" spans="1:57" ht="33.75" x14ac:dyDescent="0.2">
      <c r="A78" s="341">
        <v>67</v>
      </c>
      <c r="B78" s="342">
        <v>1</v>
      </c>
      <c r="C78" s="368"/>
      <c r="D78" s="409" t="s">
        <v>90</v>
      </c>
      <c r="E78" s="344" t="s">
        <v>49</v>
      </c>
      <c r="F78" s="383">
        <v>2</v>
      </c>
      <c r="G78" s="383">
        <v>2</v>
      </c>
      <c r="H78" s="359">
        <f>G78*100/F78</f>
        <v>100</v>
      </c>
      <c r="I78" s="359">
        <v>2</v>
      </c>
      <c r="J78" s="384">
        <f>I78*G78</f>
        <v>4</v>
      </c>
      <c r="K78" s="348">
        <f>J78*B78</f>
        <v>4</v>
      </c>
      <c r="L78" s="348">
        <f>B78*7960</f>
        <v>7960</v>
      </c>
      <c r="M78" s="348">
        <f>L78*J78</f>
        <v>31840</v>
      </c>
      <c r="N78" s="348"/>
      <c r="O78" s="348"/>
      <c r="P78" s="349">
        <f>K78+N78</f>
        <v>4</v>
      </c>
      <c r="Q78" s="349">
        <f>M78+P78</f>
        <v>31844</v>
      </c>
      <c r="R78" s="367"/>
      <c r="S78" s="495"/>
      <c r="T78" s="362">
        <v>67</v>
      </c>
      <c r="U78" s="399" t="s">
        <v>90</v>
      </c>
      <c r="V78" s="363" t="s">
        <v>49</v>
      </c>
      <c r="W78" s="383">
        <v>2</v>
      </c>
      <c r="X78" s="383">
        <v>2</v>
      </c>
      <c r="Y78" s="359">
        <f>X78*100/W78</f>
        <v>100</v>
      </c>
      <c r="Z78" s="359">
        <v>2</v>
      </c>
      <c r="AA78" s="384">
        <f>Z78*X78</f>
        <v>4</v>
      </c>
      <c r="AB78" s="364"/>
      <c r="AC78" s="355">
        <f t="shared" si="1"/>
        <v>4</v>
      </c>
      <c r="AD78" s="355">
        <f t="shared" si="1"/>
        <v>0</v>
      </c>
      <c r="AE78" s="356">
        <f>AD78*100/AC78</f>
        <v>0</v>
      </c>
      <c r="AF78" s="365"/>
      <c r="AG78" s="365"/>
      <c r="AH78" s="365"/>
      <c r="AI78" s="365"/>
      <c r="AJ78" s="365"/>
      <c r="AK78" s="365"/>
      <c r="AL78" s="365"/>
      <c r="AM78" s="365"/>
      <c r="AN78" s="365"/>
      <c r="AO78" s="365"/>
      <c r="AP78" s="365"/>
      <c r="AQ78" s="365"/>
      <c r="AR78" s="358"/>
      <c r="AS78" s="358"/>
      <c r="AT78" s="359"/>
      <c r="AU78" s="359"/>
      <c r="AV78" s="359">
        <v>2</v>
      </c>
      <c r="AW78" s="359"/>
      <c r="AX78" s="359">
        <v>2</v>
      </c>
      <c r="AY78" s="359"/>
      <c r="AZ78" s="359"/>
      <c r="BA78" s="359"/>
      <c r="BB78" s="364"/>
      <c r="BC78" s="364"/>
      <c r="BD78" s="355">
        <f>AF78+AH78+AJ78+AL78+AN78+AP78+AR78+AT78+AV78+AX78+AZ78</f>
        <v>4</v>
      </c>
      <c r="BE78" s="355">
        <f>AG78+AI78+AK78+AM78+AO78+AQ78+AS78+AU78+AW78+AY78+BA78+BC78</f>
        <v>0</v>
      </c>
    </row>
    <row r="79" spans="1:57" x14ac:dyDescent="0.2">
      <c r="A79" s="341">
        <v>68</v>
      </c>
      <c r="B79" s="342">
        <v>1</v>
      </c>
      <c r="C79" s="360">
        <v>86</v>
      </c>
      <c r="D79" s="409"/>
      <c r="E79" s="344" t="s">
        <v>50</v>
      </c>
      <c r="F79" s="383">
        <v>29</v>
      </c>
      <c r="G79" s="383">
        <v>5</v>
      </c>
      <c r="H79" s="359">
        <f>G79*100/F79</f>
        <v>17.241379310344829</v>
      </c>
      <c r="I79" s="359">
        <v>2</v>
      </c>
      <c r="J79" s="384">
        <f>I79*G79</f>
        <v>10</v>
      </c>
      <c r="K79" s="348">
        <f>J79*B79</f>
        <v>10</v>
      </c>
      <c r="L79" s="348">
        <f>B79*7960</f>
        <v>7960</v>
      </c>
      <c r="M79" s="348">
        <f>L79*J79</f>
        <v>79600</v>
      </c>
      <c r="N79" s="348">
        <f>C79+J79</f>
        <v>96</v>
      </c>
      <c r="O79" s="348">
        <f>N79*7960</f>
        <v>764160</v>
      </c>
      <c r="P79" s="349">
        <f>K79+N79</f>
        <v>106</v>
      </c>
      <c r="Q79" s="349">
        <f>M79+P79</f>
        <v>79706</v>
      </c>
      <c r="R79" s="367"/>
      <c r="S79" s="495"/>
      <c r="T79" s="362">
        <v>68</v>
      </c>
      <c r="U79" s="399"/>
      <c r="V79" s="363" t="s">
        <v>50</v>
      </c>
      <c r="W79" s="383">
        <v>29</v>
      </c>
      <c r="X79" s="383">
        <v>5</v>
      </c>
      <c r="Y79" s="359">
        <f>X79*100/W79</f>
        <v>17.241379310344829</v>
      </c>
      <c r="Z79" s="359">
        <v>2</v>
      </c>
      <c r="AA79" s="384">
        <f>Z79*X79</f>
        <v>10</v>
      </c>
      <c r="AB79" s="364"/>
      <c r="AC79" s="355">
        <f t="shared" si="1"/>
        <v>10</v>
      </c>
      <c r="AD79" s="355">
        <f t="shared" si="1"/>
        <v>0</v>
      </c>
      <c r="AE79" s="356">
        <f>AD79*100/AC79</f>
        <v>0</v>
      </c>
      <c r="AF79" s="365"/>
      <c r="AG79" s="365"/>
      <c r="AH79" s="365"/>
      <c r="AI79" s="365"/>
      <c r="AJ79" s="365"/>
      <c r="AK79" s="365"/>
      <c r="AL79" s="365"/>
      <c r="AM79" s="365"/>
      <c r="AN79" s="365"/>
      <c r="AO79" s="365"/>
      <c r="AP79" s="365"/>
      <c r="AQ79" s="365"/>
      <c r="AR79" s="358"/>
      <c r="AS79" s="358"/>
      <c r="AT79" s="359"/>
      <c r="AU79" s="359"/>
      <c r="AV79" s="359">
        <v>5</v>
      </c>
      <c r="AW79" s="359"/>
      <c r="AX79" s="359">
        <v>5</v>
      </c>
      <c r="AY79" s="359"/>
      <c r="AZ79" s="359"/>
      <c r="BA79" s="359"/>
      <c r="BB79" s="364"/>
      <c r="BC79" s="364"/>
      <c r="BD79" s="355">
        <f>AF79+AH79+AJ79+AL79+AN79+AP79+AR79+AT79+AV79+AX79+AZ79</f>
        <v>10</v>
      </c>
      <c r="BE79" s="355">
        <f>AG79+AI79+AK79+AM79+AO79+AQ79+AS79+AU79+AW79+AY79+BA79+BC79</f>
        <v>0</v>
      </c>
    </row>
    <row r="80" spans="1:57" ht="123.75" x14ac:dyDescent="0.2">
      <c r="A80" s="341">
        <v>69</v>
      </c>
      <c r="B80" s="342">
        <v>2</v>
      </c>
      <c r="C80" s="368"/>
      <c r="D80" s="370" t="s">
        <v>91</v>
      </c>
      <c r="E80" s="344" t="s">
        <v>49</v>
      </c>
      <c r="F80" s="383"/>
      <c r="G80" s="383"/>
      <c r="H80" s="359"/>
      <c r="I80" s="359"/>
      <c r="J80" s="384"/>
      <c r="K80" s="348"/>
      <c r="L80" s="348"/>
      <c r="M80" s="348"/>
      <c r="N80" s="348"/>
      <c r="O80" s="348"/>
      <c r="P80" s="349"/>
      <c r="Q80" s="349"/>
      <c r="R80" s="367"/>
      <c r="S80" s="495"/>
      <c r="T80" s="362">
        <v>69</v>
      </c>
      <c r="U80" s="399" t="s">
        <v>91</v>
      </c>
      <c r="V80" s="363" t="s">
        <v>49</v>
      </c>
      <c r="W80" s="383"/>
      <c r="X80" s="383"/>
      <c r="Y80" s="359"/>
      <c r="Z80" s="359"/>
      <c r="AA80" s="384"/>
      <c r="AB80" s="364"/>
      <c r="AC80" s="355"/>
      <c r="AD80" s="355"/>
      <c r="AE80" s="356"/>
      <c r="AF80" s="365"/>
      <c r="AG80" s="365"/>
      <c r="AH80" s="365"/>
      <c r="AI80" s="365"/>
      <c r="AJ80" s="365"/>
      <c r="AK80" s="365"/>
      <c r="AL80" s="365"/>
      <c r="AM80" s="365"/>
      <c r="AN80" s="365"/>
      <c r="AO80" s="365"/>
      <c r="AP80" s="365"/>
      <c r="AQ80" s="365"/>
      <c r="AR80" s="358"/>
      <c r="AS80" s="358"/>
      <c r="AT80" s="359"/>
      <c r="AU80" s="359"/>
      <c r="AV80" s="359"/>
      <c r="AW80" s="359"/>
      <c r="AX80" s="359"/>
      <c r="AY80" s="359"/>
      <c r="AZ80" s="359"/>
      <c r="BA80" s="359"/>
      <c r="BB80" s="364"/>
      <c r="BC80" s="364"/>
      <c r="BD80" s="355"/>
      <c r="BE80" s="355"/>
    </row>
    <row r="81" spans="1:57" x14ac:dyDescent="0.2">
      <c r="A81" s="341">
        <v>70</v>
      </c>
      <c r="B81" s="342">
        <v>2</v>
      </c>
      <c r="C81" s="368"/>
      <c r="D81" s="370"/>
      <c r="E81" s="344" t="s">
        <v>50</v>
      </c>
      <c r="F81" s="383"/>
      <c r="G81" s="383"/>
      <c r="H81" s="359"/>
      <c r="I81" s="359"/>
      <c r="J81" s="384"/>
      <c r="K81" s="348"/>
      <c r="L81" s="348"/>
      <c r="M81" s="348"/>
      <c r="N81" s="348"/>
      <c r="O81" s="348"/>
      <c r="P81" s="349"/>
      <c r="Q81" s="349"/>
      <c r="R81" s="367"/>
      <c r="S81" s="495"/>
      <c r="T81" s="362">
        <v>70</v>
      </c>
      <c r="U81" s="399"/>
      <c r="V81" s="363" t="s">
        <v>50</v>
      </c>
      <c r="W81" s="383"/>
      <c r="X81" s="383"/>
      <c r="Y81" s="359"/>
      <c r="Z81" s="359"/>
      <c r="AA81" s="384"/>
      <c r="AB81" s="364"/>
      <c r="AC81" s="355"/>
      <c r="AD81" s="355"/>
      <c r="AE81" s="356"/>
      <c r="AF81" s="365"/>
      <c r="AG81" s="365"/>
      <c r="AH81" s="365"/>
      <c r="AI81" s="365"/>
      <c r="AJ81" s="365"/>
      <c r="AK81" s="365"/>
      <c r="AL81" s="365"/>
      <c r="AM81" s="365"/>
      <c r="AN81" s="365"/>
      <c r="AO81" s="365"/>
      <c r="AP81" s="365"/>
      <c r="AQ81" s="365"/>
      <c r="AR81" s="358"/>
      <c r="AS81" s="358"/>
      <c r="AT81" s="359"/>
      <c r="AU81" s="359"/>
      <c r="AV81" s="359"/>
      <c r="AW81" s="359"/>
      <c r="AX81" s="359"/>
      <c r="AY81" s="359"/>
      <c r="AZ81" s="359"/>
      <c r="BA81" s="359"/>
      <c r="BB81" s="364"/>
      <c r="BC81" s="364"/>
      <c r="BD81" s="355"/>
      <c r="BE81" s="355"/>
    </row>
    <row r="82" spans="1:57" ht="33.75" x14ac:dyDescent="0.2">
      <c r="A82" s="341">
        <v>71</v>
      </c>
      <c r="B82" s="342">
        <v>1</v>
      </c>
      <c r="C82" s="368"/>
      <c r="D82" s="409" t="s">
        <v>92</v>
      </c>
      <c r="E82" s="344" t="s">
        <v>49</v>
      </c>
      <c r="F82" s="394"/>
      <c r="G82" s="394"/>
      <c r="H82" s="395"/>
      <c r="I82" s="395"/>
      <c r="J82" s="396"/>
      <c r="K82" s="397"/>
      <c r="L82" s="397"/>
      <c r="M82" s="397"/>
      <c r="N82" s="397"/>
      <c r="O82" s="397"/>
      <c r="P82" s="398"/>
      <c r="Q82" s="398"/>
      <c r="R82" s="367"/>
      <c r="S82" s="495"/>
      <c r="T82" s="362">
        <v>71</v>
      </c>
      <c r="U82" s="374" t="s">
        <v>92</v>
      </c>
      <c r="V82" s="363" t="s">
        <v>49</v>
      </c>
      <c r="W82" s="394"/>
      <c r="X82" s="394"/>
      <c r="Y82" s="395"/>
      <c r="Z82" s="395"/>
      <c r="AA82" s="396"/>
      <c r="AB82" s="364"/>
      <c r="AC82" s="355"/>
      <c r="AD82" s="355"/>
      <c r="AE82" s="356"/>
      <c r="AF82" s="365"/>
      <c r="AG82" s="365"/>
      <c r="AH82" s="365"/>
      <c r="AI82" s="365"/>
      <c r="AJ82" s="365"/>
      <c r="AK82" s="365"/>
      <c r="AL82" s="365"/>
      <c r="AM82" s="365"/>
      <c r="AN82" s="365"/>
      <c r="AO82" s="365"/>
      <c r="AP82" s="365"/>
      <c r="AQ82" s="365"/>
      <c r="AR82" s="358"/>
      <c r="AS82" s="358"/>
      <c r="AT82" s="359"/>
      <c r="AU82" s="359"/>
      <c r="AV82" s="359"/>
      <c r="AW82" s="359"/>
      <c r="AX82" s="359"/>
      <c r="AY82" s="359"/>
      <c r="AZ82" s="359"/>
      <c r="BA82" s="359"/>
      <c r="BB82" s="364"/>
      <c r="BC82" s="364"/>
      <c r="BD82" s="355"/>
      <c r="BE82" s="355"/>
    </row>
    <row r="83" spans="1:57" x14ac:dyDescent="0.2">
      <c r="A83" s="341">
        <v>72</v>
      </c>
      <c r="B83" s="342">
        <v>1</v>
      </c>
      <c r="C83" s="368"/>
      <c r="D83" s="409"/>
      <c r="E83" s="344" t="s">
        <v>50</v>
      </c>
      <c r="F83" s="383"/>
      <c r="G83" s="383"/>
      <c r="H83" s="359"/>
      <c r="I83" s="359"/>
      <c r="J83" s="384"/>
      <c r="K83" s="348"/>
      <c r="L83" s="348"/>
      <c r="M83" s="348"/>
      <c r="N83" s="348"/>
      <c r="O83" s="348"/>
      <c r="P83" s="349"/>
      <c r="Q83" s="349"/>
      <c r="R83" s="367"/>
      <c r="S83" s="495"/>
      <c r="T83" s="362">
        <v>72</v>
      </c>
      <c r="U83" s="374"/>
      <c r="V83" s="363" t="s">
        <v>50</v>
      </c>
      <c r="W83" s="383"/>
      <c r="X83" s="383"/>
      <c r="Y83" s="359"/>
      <c r="Z83" s="359"/>
      <c r="AA83" s="384"/>
      <c r="AB83" s="364"/>
      <c r="AC83" s="355"/>
      <c r="AD83" s="355"/>
      <c r="AE83" s="356"/>
      <c r="AF83" s="365"/>
      <c r="AG83" s="365"/>
      <c r="AH83" s="365"/>
      <c r="AI83" s="365"/>
      <c r="AJ83" s="365"/>
      <c r="AK83" s="365"/>
      <c r="AL83" s="365"/>
      <c r="AM83" s="365"/>
      <c r="AN83" s="365"/>
      <c r="AO83" s="365"/>
      <c r="AP83" s="365"/>
      <c r="AQ83" s="365"/>
      <c r="AR83" s="358"/>
      <c r="AS83" s="358"/>
      <c r="AT83" s="359"/>
      <c r="AU83" s="359"/>
      <c r="AV83" s="359"/>
      <c r="AW83" s="359"/>
      <c r="AX83" s="359"/>
      <c r="AY83" s="359"/>
      <c r="AZ83" s="359"/>
      <c r="BA83" s="359"/>
      <c r="BB83" s="364"/>
      <c r="BC83" s="364"/>
      <c r="BD83" s="355"/>
      <c r="BE83" s="355"/>
    </row>
    <row r="84" spans="1:57" ht="56.25" x14ac:dyDescent="0.2">
      <c r="A84" s="341">
        <v>73</v>
      </c>
      <c r="B84" s="342">
        <v>1</v>
      </c>
      <c r="C84" s="368"/>
      <c r="D84" s="370" t="s">
        <v>194</v>
      </c>
      <c r="E84" s="344" t="s">
        <v>49</v>
      </c>
      <c r="F84" s="383"/>
      <c r="G84" s="383"/>
      <c r="H84" s="359"/>
      <c r="I84" s="359"/>
      <c r="J84" s="384"/>
      <c r="K84" s="348"/>
      <c r="L84" s="348"/>
      <c r="M84" s="348"/>
      <c r="N84" s="348"/>
      <c r="O84" s="348"/>
      <c r="P84" s="349"/>
      <c r="Q84" s="349"/>
      <c r="R84" s="367"/>
      <c r="S84" s="495"/>
      <c r="T84" s="362">
        <v>73</v>
      </c>
      <c r="U84" s="374" t="s">
        <v>194</v>
      </c>
      <c r="V84" s="363" t="s">
        <v>49</v>
      </c>
      <c r="W84" s="383"/>
      <c r="X84" s="383"/>
      <c r="Y84" s="359"/>
      <c r="Z84" s="359"/>
      <c r="AA84" s="384"/>
      <c r="AB84" s="364"/>
      <c r="AC84" s="355"/>
      <c r="AD84" s="355"/>
      <c r="AE84" s="356"/>
      <c r="AF84" s="365"/>
      <c r="AG84" s="365"/>
      <c r="AH84" s="365"/>
      <c r="AI84" s="365"/>
      <c r="AJ84" s="365"/>
      <c r="AK84" s="365"/>
      <c r="AL84" s="365"/>
      <c r="AM84" s="365"/>
      <c r="AN84" s="365"/>
      <c r="AO84" s="365"/>
      <c r="AP84" s="365"/>
      <c r="AQ84" s="365"/>
      <c r="AR84" s="358"/>
      <c r="AS84" s="358"/>
      <c r="AT84" s="359"/>
      <c r="AU84" s="359"/>
      <c r="AV84" s="359"/>
      <c r="AW84" s="359"/>
      <c r="AX84" s="359"/>
      <c r="AY84" s="359"/>
      <c r="AZ84" s="359"/>
      <c r="BA84" s="359"/>
      <c r="BB84" s="364"/>
      <c r="BC84" s="364"/>
      <c r="BD84" s="355"/>
      <c r="BE84" s="355"/>
    </row>
    <row r="85" spans="1:57" x14ac:dyDescent="0.2">
      <c r="A85" s="341">
        <v>74</v>
      </c>
      <c r="B85" s="342">
        <v>1</v>
      </c>
      <c r="C85" s="375"/>
      <c r="D85" s="370"/>
      <c r="E85" s="344" t="s">
        <v>50</v>
      </c>
      <c r="F85" s="383"/>
      <c r="G85" s="383"/>
      <c r="H85" s="359"/>
      <c r="I85" s="359"/>
      <c r="J85" s="384"/>
      <c r="K85" s="348"/>
      <c r="L85" s="348"/>
      <c r="M85" s="348"/>
      <c r="N85" s="348"/>
      <c r="O85" s="348"/>
      <c r="P85" s="349"/>
      <c r="Q85" s="349"/>
      <c r="R85" s="367"/>
      <c r="S85" s="495"/>
      <c r="T85" s="362">
        <v>74</v>
      </c>
      <c r="U85" s="374"/>
      <c r="V85" s="363" t="s">
        <v>50</v>
      </c>
      <c r="W85" s="383"/>
      <c r="X85" s="383"/>
      <c r="Y85" s="359"/>
      <c r="Z85" s="359"/>
      <c r="AA85" s="384"/>
      <c r="AB85" s="364"/>
      <c r="AC85" s="355"/>
      <c r="AD85" s="355"/>
      <c r="AE85" s="356"/>
      <c r="AF85" s="365"/>
      <c r="AG85" s="365"/>
      <c r="AH85" s="365"/>
      <c r="AI85" s="365"/>
      <c r="AJ85" s="365"/>
      <c r="AK85" s="365"/>
      <c r="AL85" s="365"/>
      <c r="AM85" s="365"/>
      <c r="AN85" s="365"/>
      <c r="AO85" s="365"/>
      <c r="AP85" s="365"/>
      <c r="AQ85" s="365"/>
      <c r="AR85" s="358"/>
      <c r="AS85" s="358"/>
      <c r="AT85" s="359"/>
      <c r="AU85" s="359"/>
      <c r="AV85" s="359"/>
      <c r="AW85" s="359"/>
      <c r="AX85" s="359"/>
      <c r="AY85" s="359"/>
      <c r="AZ85" s="359"/>
      <c r="BA85" s="359"/>
      <c r="BB85" s="364"/>
      <c r="BC85" s="364"/>
      <c r="BD85" s="355"/>
      <c r="BE85" s="355"/>
    </row>
    <row r="86" spans="1:57" ht="22.5" x14ac:dyDescent="0.2">
      <c r="A86" s="341">
        <v>75</v>
      </c>
      <c r="B86" s="342">
        <v>2</v>
      </c>
      <c r="C86" s="379"/>
      <c r="D86" s="370" t="s">
        <v>195</v>
      </c>
      <c r="E86" s="344" t="s">
        <v>49</v>
      </c>
      <c r="F86" s="383"/>
      <c r="G86" s="383"/>
      <c r="H86" s="359"/>
      <c r="I86" s="359"/>
      <c r="J86" s="384"/>
      <c r="K86" s="348"/>
      <c r="L86" s="348"/>
      <c r="M86" s="348"/>
      <c r="N86" s="348"/>
      <c r="O86" s="348"/>
      <c r="P86" s="349"/>
      <c r="Q86" s="349"/>
      <c r="R86" s="367"/>
      <c r="S86" s="495"/>
      <c r="T86" s="362">
        <v>75</v>
      </c>
      <c r="U86" s="374" t="s">
        <v>195</v>
      </c>
      <c r="V86" s="363" t="s">
        <v>49</v>
      </c>
      <c r="W86" s="383"/>
      <c r="X86" s="383"/>
      <c r="Y86" s="359"/>
      <c r="Z86" s="359"/>
      <c r="AA86" s="384"/>
      <c r="AB86" s="364"/>
      <c r="AC86" s="355"/>
      <c r="AD86" s="355"/>
      <c r="AE86" s="356"/>
      <c r="AF86" s="365"/>
      <c r="AG86" s="365"/>
      <c r="AH86" s="365"/>
      <c r="AI86" s="365"/>
      <c r="AJ86" s="365"/>
      <c r="AK86" s="365"/>
      <c r="AL86" s="365"/>
      <c r="AM86" s="365"/>
      <c r="AN86" s="365"/>
      <c r="AO86" s="365"/>
      <c r="AP86" s="365"/>
      <c r="AQ86" s="365"/>
      <c r="AR86" s="358"/>
      <c r="AS86" s="358"/>
      <c r="AT86" s="359"/>
      <c r="AU86" s="359"/>
      <c r="AV86" s="359"/>
      <c r="AW86" s="359"/>
      <c r="AX86" s="359"/>
      <c r="AY86" s="359"/>
      <c r="AZ86" s="359"/>
      <c r="BA86" s="359"/>
      <c r="BB86" s="364"/>
      <c r="BC86" s="364"/>
      <c r="BD86" s="355"/>
      <c r="BE86" s="355"/>
    </row>
    <row r="87" spans="1:57" x14ac:dyDescent="0.2">
      <c r="A87" s="341">
        <v>76</v>
      </c>
      <c r="B87" s="342">
        <v>2</v>
      </c>
      <c r="C87" s="379"/>
      <c r="D87" s="370"/>
      <c r="E87" s="344" t="s">
        <v>50</v>
      </c>
      <c r="F87" s="383"/>
      <c r="G87" s="383"/>
      <c r="H87" s="359"/>
      <c r="I87" s="359"/>
      <c r="J87" s="384"/>
      <c r="K87" s="348"/>
      <c r="L87" s="348"/>
      <c r="M87" s="348"/>
      <c r="N87" s="348"/>
      <c r="O87" s="348"/>
      <c r="P87" s="349"/>
      <c r="Q87" s="349"/>
      <c r="R87" s="367"/>
      <c r="S87" s="495"/>
      <c r="T87" s="362">
        <v>76</v>
      </c>
      <c r="U87" s="374"/>
      <c r="V87" s="363" t="s">
        <v>50</v>
      </c>
      <c r="W87" s="383"/>
      <c r="X87" s="383"/>
      <c r="Y87" s="359"/>
      <c r="Z87" s="359"/>
      <c r="AA87" s="384"/>
      <c r="AB87" s="364"/>
      <c r="AC87" s="355"/>
      <c r="AD87" s="355"/>
      <c r="AE87" s="356"/>
      <c r="AF87" s="365"/>
      <c r="AG87" s="365"/>
      <c r="AH87" s="365"/>
      <c r="AI87" s="365"/>
      <c r="AJ87" s="365"/>
      <c r="AK87" s="365"/>
      <c r="AL87" s="365"/>
      <c r="AM87" s="365"/>
      <c r="AN87" s="365"/>
      <c r="AO87" s="365"/>
      <c r="AP87" s="365"/>
      <c r="AQ87" s="365"/>
      <c r="AR87" s="358"/>
      <c r="AS87" s="358"/>
      <c r="AT87" s="359"/>
      <c r="AU87" s="359"/>
      <c r="AV87" s="359"/>
      <c r="AW87" s="359"/>
      <c r="AX87" s="359"/>
      <c r="AY87" s="359"/>
      <c r="AZ87" s="359"/>
      <c r="BA87" s="359"/>
      <c r="BB87" s="364"/>
      <c r="BC87" s="364"/>
      <c r="BD87" s="355"/>
      <c r="BE87" s="355"/>
    </row>
    <row r="88" spans="1:57" ht="78.75" x14ac:dyDescent="0.2">
      <c r="A88" s="341">
        <v>77</v>
      </c>
      <c r="B88" s="342">
        <v>8</v>
      </c>
      <c r="C88" s="368"/>
      <c r="D88" s="370" t="s">
        <v>196</v>
      </c>
      <c r="E88" s="344" t="s">
        <v>49</v>
      </c>
      <c r="F88" s="383"/>
      <c r="G88" s="383"/>
      <c r="H88" s="359"/>
      <c r="I88" s="359"/>
      <c r="J88" s="384"/>
      <c r="K88" s="348"/>
      <c r="L88" s="348"/>
      <c r="M88" s="348"/>
      <c r="N88" s="348"/>
      <c r="O88" s="348"/>
      <c r="P88" s="349"/>
      <c r="Q88" s="349"/>
      <c r="R88" s="367"/>
      <c r="S88" s="495"/>
      <c r="T88" s="362">
        <v>77</v>
      </c>
      <c r="U88" s="399" t="s">
        <v>196</v>
      </c>
      <c r="V88" s="363" t="s">
        <v>49</v>
      </c>
      <c r="W88" s="383"/>
      <c r="X88" s="383"/>
      <c r="Y88" s="359"/>
      <c r="Z88" s="359"/>
      <c r="AA88" s="384"/>
      <c r="AB88" s="364"/>
      <c r="AC88" s="355"/>
      <c r="AD88" s="355"/>
      <c r="AE88" s="356"/>
      <c r="AF88" s="365"/>
      <c r="AG88" s="365"/>
      <c r="AH88" s="365"/>
      <c r="AI88" s="365"/>
      <c r="AJ88" s="365"/>
      <c r="AK88" s="365"/>
      <c r="AL88" s="365"/>
      <c r="AM88" s="365"/>
      <c r="AN88" s="365"/>
      <c r="AO88" s="365"/>
      <c r="AP88" s="365"/>
      <c r="AQ88" s="365"/>
      <c r="AR88" s="358"/>
      <c r="AS88" s="358"/>
      <c r="AT88" s="359"/>
      <c r="AU88" s="359"/>
      <c r="AV88" s="359"/>
      <c r="AW88" s="359"/>
      <c r="AX88" s="359"/>
      <c r="AY88" s="359"/>
      <c r="AZ88" s="359"/>
      <c r="BA88" s="359"/>
      <c r="BB88" s="364"/>
      <c r="BC88" s="364"/>
      <c r="BD88" s="355"/>
      <c r="BE88" s="355"/>
    </row>
    <row r="89" spans="1:57" x14ac:dyDescent="0.2">
      <c r="A89" s="341">
        <v>78</v>
      </c>
      <c r="B89" s="342">
        <v>0.5</v>
      </c>
      <c r="C89" s="368"/>
      <c r="D89" s="370"/>
      <c r="E89" s="344" t="s">
        <v>50</v>
      </c>
      <c r="F89" s="383"/>
      <c r="G89" s="383"/>
      <c r="H89" s="359"/>
      <c r="I89" s="359"/>
      <c r="J89" s="384"/>
      <c r="K89" s="348"/>
      <c r="L89" s="348"/>
      <c r="M89" s="348"/>
      <c r="N89" s="348"/>
      <c r="O89" s="348"/>
      <c r="P89" s="349"/>
      <c r="Q89" s="349"/>
      <c r="R89" s="367"/>
      <c r="S89" s="495"/>
      <c r="T89" s="362">
        <v>78</v>
      </c>
      <c r="U89" s="399"/>
      <c r="V89" s="363" t="s">
        <v>50</v>
      </c>
      <c r="W89" s="383"/>
      <c r="X89" s="383"/>
      <c r="Y89" s="359"/>
      <c r="Z89" s="359"/>
      <c r="AA89" s="384"/>
      <c r="AB89" s="364"/>
      <c r="AC89" s="355"/>
      <c r="AD89" s="355"/>
      <c r="AE89" s="356"/>
      <c r="AF89" s="365"/>
      <c r="AG89" s="365"/>
      <c r="AH89" s="365"/>
      <c r="AI89" s="365"/>
      <c r="AJ89" s="365"/>
      <c r="AK89" s="365"/>
      <c r="AL89" s="365"/>
      <c r="AM89" s="365"/>
      <c r="AN89" s="365"/>
      <c r="AO89" s="365"/>
      <c r="AP89" s="365"/>
      <c r="AQ89" s="365"/>
      <c r="AR89" s="358"/>
      <c r="AS89" s="358"/>
      <c r="AT89" s="359"/>
      <c r="AU89" s="359"/>
      <c r="AV89" s="359"/>
      <c r="AW89" s="359"/>
      <c r="AX89" s="359"/>
      <c r="AY89" s="359"/>
      <c r="AZ89" s="359"/>
      <c r="BA89" s="359"/>
      <c r="BB89" s="364"/>
      <c r="BC89" s="364"/>
      <c r="BD89" s="355"/>
      <c r="BE89" s="355"/>
    </row>
    <row r="90" spans="1:57" ht="56.25" x14ac:dyDescent="0.2">
      <c r="A90" s="341">
        <v>79</v>
      </c>
      <c r="B90" s="342">
        <v>1</v>
      </c>
      <c r="C90" s="368"/>
      <c r="D90" s="370" t="s">
        <v>197</v>
      </c>
      <c r="E90" s="344" t="s">
        <v>49</v>
      </c>
      <c r="F90" s="383"/>
      <c r="G90" s="383"/>
      <c r="H90" s="359"/>
      <c r="I90" s="359"/>
      <c r="J90" s="384"/>
      <c r="K90" s="348"/>
      <c r="L90" s="348"/>
      <c r="M90" s="348"/>
      <c r="N90" s="348"/>
      <c r="O90" s="348"/>
      <c r="P90" s="349"/>
      <c r="Q90" s="349"/>
      <c r="R90" s="367"/>
      <c r="S90" s="495"/>
      <c r="T90" s="362">
        <v>79</v>
      </c>
      <c r="U90" s="374" t="s">
        <v>197</v>
      </c>
      <c r="V90" s="363" t="s">
        <v>49</v>
      </c>
      <c r="W90" s="383"/>
      <c r="X90" s="383"/>
      <c r="Y90" s="359"/>
      <c r="Z90" s="359"/>
      <c r="AA90" s="384"/>
      <c r="AB90" s="364"/>
      <c r="AC90" s="355"/>
      <c r="AD90" s="355"/>
      <c r="AE90" s="356"/>
      <c r="AF90" s="365"/>
      <c r="AG90" s="365"/>
      <c r="AH90" s="365"/>
      <c r="AI90" s="365"/>
      <c r="AJ90" s="365"/>
      <c r="AK90" s="365"/>
      <c r="AL90" s="365"/>
      <c r="AM90" s="365"/>
      <c r="AN90" s="365"/>
      <c r="AO90" s="365"/>
      <c r="AP90" s="365"/>
      <c r="AQ90" s="365"/>
      <c r="AR90" s="358"/>
      <c r="AS90" s="358"/>
      <c r="AT90" s="359"/>
      <c r="AU90" s="359"/>
      <c r="AV90" s="359"/>
      <c r="AW90" s="359"/>
      <c r="AX90" s="359"/>
      <c r="AY90" s="359"/>
      <c r="AZ90" s="359"/>
      <c r="BA90" s="359"/>
      <c r="BB90" s="364"/>
      <c r="BC90" s="364"/>
      <c r="BD90" s="355"/>
      <c r="BE90" s="355"/>
    </row>
    <row r="91" spans="1:57" x14ac:dyDescent="0.2">
      <c r="A91" s="341">
        <v>80</v>
      </c>
      <c r="B91" s="342">
        <v>1</v>
      </c>
      <c r="C91" s="368"/>
      <c r="D91" s="370"/>
      <c r="E91" s="344" t="s">
        <v>50</v>
      </c>
      <c r="F91" s="383"/>
      <c r="G91" s="383"/>
      <c r="H91" s="359"/>
      <c r="I91" s="359"/>
      <c r="J91" s="384"/>
      <c r="K91" s="348"/>
      <c r="L91" s="348"/>
      <c r="M91" s="348"/>
      <c r="N91" s="348"/>
      <c r="O91" s="348"/>
      <c r="P91" s="349"/>
      <c r="Q91" s="349"/>
      <c r="R91" s="367"/>
      <c r="S91" s="495"/>
      <c r="T91" s="362">
        <v>80</v>
      </c>
      <c r="U91" s="374"/>
      <c r="V91" s="363" t="s">
        <v>50</v>
      </c>
      <c r="W91" s="383"/>
      <c r="X91" s="383"/>
      <c r="Y91" s="359"/>
      <c r="Z91" s="359"/>
      <c r="AA91" s="384"/>
      <c r="AB91" s="364"/>
      <c r="AC91" s="355"/>
      <c r="AD91" s="355"/>
      <c r="AE91" s="356"/>
      <c r="AF91" s="365"/>
      <c r="AG91" s="365"/>
      <c r="AH91" s="365"/>
      <c r="AI91" s="365"/>
      <c r="AJ91" s="365"/>
      <c r="AK91" s="365"/>
      <c r="AL91" s="365"/>
      <c r="AM91" s="365"/>
      <c r="AN91" s="365"/>
      <c r="AO91" s="365"/>
      <c r="AP91" s="365"/>
      <c r="AQ91" s="365"/>
      <c r="AR91" s="358"/>
      <c r="AS91" s="358"/>
      <c r="AT91" s="359"/>
      <c r="AU91" s="359"/>
      <c r="AV91" s="359"/>
      <c r="AW91" s="359"/>
      <c r="AX91" s="359"/>
      <c r="AY91" s="359"/>
      <c r="AZ91" s="359"/>
      <c r="BA91" s="359"/>
      <c r="BB91" s="364"/>
      <c r="BC91" s="382"/>
      <c r="BD91" s="355"/>
      <c r="BE91" s="355"/>
    </row>
    <row r="92" spans="1:57" ht="90" x14ac:dyDescent="0.2">
      <c r="A92" s="341">
        <v>81</v>
      </c>
      <c r="B92" s="342">
        <v>2</v>
      </c>
      <c r="C92" s="368"/>
      <c r="D92" s="370" t="s">
        <v>97</v>
      </c>
      <c r="E92" s="344" t="s">
        <v>50</v>
      </c>
      <c r="F92" s="394"/>
      <c r="G92" s="394"/>
      <c r="H92" s="395"/>
      <c r="I92" s="395"/>
      <c r="J92" s="396"/>
      <c r="K92" s="397"/>
      <c r="L92" s="397"/>
      <c r="M92" s="397"/>
      <c r="N92" s="397"/>
      <c r="O92" s="397"/>
      <c r="P92" s="398"/>
      <c r="Q92" s="398"/>
      <c r="R92" s="367"/>
      <c r="S92" s="495"/>
      <c r="T92" s="362">
        <v>81</v>
      </c>
      <c r="U92" s="374" t="s">
        <v>97</v>
      </c>
      <c r="V92" s="363" t="s">
        <v>50</v>
      </c>
      <c r="W92" s="394"/>
      <c r="X92" s="394"/>
      <c r="Y92" s="395"/>
      <c r="Z92" s="395"/>
      <c r="AA92" s="396"/>
      <c r="AB92" s="364"/>
      <c r="AC92" s="355"/>
      <c r="AD92" s="355"/>
      <c r="AE92" s="356"/>
      <c r="AF92" s="365"/>
      <c r="AG92" s="365"/>
      <c r="AH92" s="365"/>
      <c r="AI92" s="365"/>
      <c r="AJ92" s="365"/>
      <c r="AK92" s="365"/>
      <c r="AL92" s="365"/>
      <c r="AM92" s="365"/>
      <c r="AN92" s="365"/>
      <c r="AO92" s="365"/>
      <c r="AP92" s="365"/>
      <c r="AQ92" s="365"/>
      <c r="AR92" s="358"/>
      <c r="AS92" s="358"/>
      <c r="AT92" s="359"/>
      <c r="AU92" s="359"/>
      <c r="AV92" s="359"/>
      <c r="AW92" s="359"/>
      <c r="AX92" s="359"/>
      <c r="AY92" s="359"/>
      <c r="AZ92" s="359"/>
      <c r="BA92" s="359"/>
      <c r="BB92" s="364"/>
      <c r="BC92" s="382"/>
      <c r="BD92" s="355"/>
      <c r="BE92" s="355"/>
    </row>
    <row r="93" spans="1:57" ht="33.75" x14ac:dyDescent="0.2">
      <c r="A93" s="341">
        <v>82</v>
      </c>
      <c r="B93" s="342">
        <v>2</v>
      </c>
      <c r="C93" s="368"/>
      <c r="D93" s="370" t="s">
        <v>98</v>
      </c>
      <c r="E93" s="344" t="s">
        <v>49</v>
      </c>
      <c r="F93" s="394"/>
      <c r="G93" s="394"/>
      <c r="H93" s="395"/>
      <c r="I93" s="395"/>
      <c r="J93" s="396"/>
      <c r="K93" s="397"/>
      <c r="L93" s="397"/>
      <c r="M93" s="397"/>
      <c r="N93" s="397"/>
      <c r="O93" s="397"/>
      <c r="P93" s="398"/>
      <c r="Q93" s="398"/>
      <c r="R93" s="367"/>
      <c r="S93" s="495"/>
      <c r="T93" s="362">
        <v>82</v>
      </c>
      <c r="U93" s="399" t="s">
        <v>98</v>
      </c>
      <c r="V93" s="363" t="s">
        <v>49</v>
      </c>
      <c r="W93" s="394"/>
      <c r="X93" s="394"/>
      <c r="Y93" s="395"/>
      <c r="Z93" s="395"/>
      <c r="AA93" s="396"/>
      <c r="AB93" s="364"/>
      <c r="AC93" s="355"/>
      <c r="AD93" s="355"/>
      <c r="AE93" s="356"/>
      <c r="AF93" s="365"/>
      <c r="AG93" s="365"/>
      <c r="AH93" s="365"/>
      <c r="AI93" s="365"/>
      <c r="AJ93" s="365"/>
      <c r="AK93" s="365"/>
      <c r="AL93" s="365"/>
      <c r="AM93" s="365"/>
      <c r="AN93" s="365"/>
      <c r="AO93" s="365"/>
      <c r="AP93" s="365"/>
      <c r="AQ93" s="365"/>
      <c r="AR93" s="358"/>
      <c r="AS93" s="358"/>
      <c r="AT93" s="359"/>
      <c r="AU93" s="359"/>
      <c r="AV93" s="359"/>
      <c r="AW93" s="359"/>
      <c r="AX93" s="359"/>
      <c r="AY93" s="359"/>
      <c r="AZ93" s="359"/>
      <c r="BA93" s="359"/>
      <c r="BB93" s="364"/>
      <c r="BC93" s="382"/>
      <c r="BD93" s="355"/>
      <c r="BE93" s="355"/>
    </row>
    <row r="94" spans="1:57" ht="45" x14ac:dyDescent="0.2">
      <c r="A94" s="341">
        <v>83</v>
      </c>
      <c r="B94" s="342">
        <v>2</v>
      </c>
      <c r="C94" s="368"/>
      <c r="D94" s="409" t="s">
        <v>99</v>
      </c>
      <c r="E94" s="344" t="s">
        <v>49</v>
      </c>
      <c r="F94" s="383"/>
      <c r="G94" s="383"/>
      <c r="H94" s="359"/>
      <c r="I94" s="359"/>
      <c r="J94" s="384"/>
      <c r="K94" s="348"/>
      <c r="L94" s="348"/>
      <c r="M94" s="348"/>
      <c r="N94" s="348"/>
      <c r="O94" s="348"/>
      <c r="P94" s="349"/>
      <c r="Q94" s="349"/>
      <c r="R94" s="367"/>
      <c r="S94" s="495"/>
      <c r="T94" s="362">
        <v>83</v>
      </c>
      <c r="U94" s="399" t="s">
        <v>99</v>
      </c>
      <c r="V94" s="363" t="s">
        <v>49</v>
      </c>
      <c r="W94" s="383"/>
      <c r="X94" s="383"/>
      <c r="Y94" s="359"/>
      <c r="Z94" s="359"/>
      <c r="AA94" s="384"/>
      <c r="AB94" s="364"/>
      <c r="AC94" s="355"/>
      <c r="AD94" s="355"/>
      <c r="AE94" s="356"/>
      <c r="AF94" s="365"/>
      <c r="AG94" s="365"/>
      <c r="AH94" s="365"/>
      <c r="AI94" s="365"/>
      <c r="AJ94" s="365"/>
      <c r="AK94" s="365"/>
      <c r="AL94" s="365"/>
      <c r="AM94" s="365"/>
      <c r="AN94" s="365"/>
      <c r="AO94" s="365"/>
      <c r="AP94" s="365"/>
      <c r="AQ94" s="365"/>
      <c r="AR94" s="358"/>
      <c r="AS94" s="358"/>
      <c r="AT94" s="359"/>
      <c r="AU94" s="359"/>
      <c r="AV94" s="359"/>
      <c r="AW94" s="359"/>
      <c r="AX94" s="359"/>
      <c r="AY94" s="359"/>
      <c r="AZ94" s="359"/>
      <c r="BA94" s="359"/>
      <c r="BB94" s="364"/>
      <c r="BC94" s="382"/>
      <c r="BD94" s="355"/>
      <c r="BE94" s="355"/>
    </row>
    <row r="95" spans="1:57" x14ac:dyDescent="0.2">
      <c r="A95" s="341">
        <v>84</v>
      </c>
      <c r="B95" s="342">
        <v>2</v>
      </c>
      <c r="C95" s="368"/>
      <c r="D95" s="409"/>
      <c r="E95" s="344" t="s">
        <v>50</v>
      </c>
      <c r="F95" s="383"/>
      <c r="G95" s="383"/>
      <c r="H95" s="359"/>
      <c r="I95" s="359"/>
      <c r="J95" s="384"/>
      <c r="K95" s="348"/>
      <c r="L95" s="348"/>
      <c r="M95" s="348"/>
      <c r="N95" s="348"/>
      <c r="O95" s="348"/>
      <c r="P95" s="349"/>
      <c r="Q95" s="349"/>
      <c r="R95" s="367"/>
      <c r="S95" s="495"/>
      <c r="T95" s="362">
        <v>84</v>
      </c>
      <c r="U95" s="399"/>
      <c r="V95" s="363" t="s">
        <v>50</v>
      </c>
      <c r="W95" s="383"/>
      <c r="X95" s="383"/>
      <c r="Y95" s="359"/>
      <c r="Z95" s="359"/>
      <c r="AA95" s="384"/>
      <c r="AB95" s="364"/>
      <c r="AC95" s="355"/>
      <c r="AD95" s="355"/>
      <c r="AE95" s="356"/>
      <c r="AF95" s="365"/>
      <c r="AG95" s="365"/>
      <c r="AH95" s="365"/>
      <c r="AI95" s="365"/>
      <c r="AJ95" s="365"/>
      <c r="AK95" s="365"/>
      <c r="AL95" s="365"/>
      <c r="AM95" s="365"/>
      <c r="AN95" s="365"/>
      <c r="AO95" s="365"/>
      <c r="AP95" s="365"/>
      <c r="AQ95" s="365"/>
      <c r="AR95" s="358"/>
      <c r="AS95" s="358"/>
      <c r="AT95" s="359"/>
      <c r="AU95" s="359"/>
      <c r="AV95" s="359"/>
      <c r="AW95" s="359"/>
      <c r="AX95" s="359"/>
      <c r="AY95" s="359"/>
      <c r="AZ95" s="359"/>
      <c r="BA95" s="359"/>
      <c r="BB95" s="364"/>
      <c r="BC95" s="382"/>
      <c r="BD95" s="355"/>
      <c r="BE95" s="355"/>
    </row>
    <row r="96" spans="1:57" ht="33.75" x14ac:dyDescent="0.2">
      <c r="A96" s="341">
        <v>85</v>
      </c>
      <c r="B96" s="342">
        <v>0.25</v>
      </c>
      <c r="C96" s="379"/>
      <c r="D96" s="409" t="s">
        <v>100</v>
      </c>
      <c r="E96" s="344" t="s">
        <v>49</v>
      </c>
      <c r="F96" s="383"/>
      <c r="G96" s="383"/>
      <c r="H96" s="359"/>
      <c r="I96" s="359"/>
      <c r="J96" s="384"/>
      <c r="K96" s="348"/>
      <c r="L96" s="348"/>
      <c r="M96" s="348"/>
      <c r="N96" s="348"/>
      <c r="O96" s="348"/>
      <c r="P96" s="349"/>
      <c r="Q96" s="349"/>
      <c r="R96" s="367"/>
      <c r="S96" s="495"/>
      <c r="T96" s="362">
        <v>85</v>
      </c>
      <c r="U96" s="374" t="s">
        <v>100</v>
      </c>
      <c r="V96" s="363" t="s">
        <v>49</v>
      </c>
      <c r="W96" s="383"/>
      <c r="X96" s="383"/>
      <c r="Y96" s="359"/>
      <c r="Z96" s="359"/>
      <c r="AA96" s="384"/>
      <c r="AB96" s="364"/>
      <c r="AC96" s="355"/>
      <c r="AD96" s="355"/>
      <c r="AE96" s="356"/>
      <c r="AF96" s="365"/>
      <c r="AG96" s="365"/>
      <c r="AH96" s="365"/>
      <c r="AI96" s="365"/>
      <c r="AJ96" s="365"/>
      <c r="AK96" s="365"/>
      <c r="AL96" s="365"/>
      <c r="AM96" s="365"/>
      <c r="AN96" s="365"/>
      <c r="AO96" s="365"/>
      <c r="AP96" s="365"/>
      <c r="AQ96" s="365"/>
      <c r="AR96" s="358"/>
      <c r="AS96" s="358"/>
      <c r="AT96" s="359"/>
      <c r="AU96" s="359"/>
      <c r="AV96" s="359"/>
      <c r="AW96" s="359"/>
      <c r="AX96" s="359"/>
      <c r="AY96" s="359"/>
      <c r="AZ96" s="359"/>
      <c r="BA96" s="359"/>
      <c r="BB96" s="364"/>
      <c r="BC96" s="382"/>
      <c r="BD96" s="355"/>
      <c r="BE96" s="355"/>
    </row>
    <row r="97" spans="1:57" x14ac:dyDescent="0.2">
      <c r="A97" s="341">
        <v>86</v>
      </c>
      <c r="B97" s="342">
        <v>0.25</v>
      </c>
      <c r="C97" s="379"/>
      <c r="D97" s="409"/>
      <c r="E97" s="344" t="s">
        <v>50</v>
      </c>
      <c r="F97" s="383"/>
      <c r="G97" s="383"/>
      <c r="H97" s="359"/>
      <c r="I97" s="359"/>
      <c r="J97" s="384"/>
      <c r="K97" s="348"/>
      <c r="L97" s="348"/>
      <c r="M97" s="348"/>
      <c r="N97" s="348"/>
      <c r="O97" s="348"/>
      <c r="P97" s="349"/>
      <c r="Q97" s="349"/>
      <c r="R97" s="367"/>
      <c r="S97" s="495"/>
      <c r="T97" s="362">
        <v>86</v>
      </c>
      <c r="U97" s="374"/>
      <c r="V97" s="363" t="s">
        <v>50</v>
      </c>
      <c r="W97" s="383"/>
      <c r="X97" s="383"/>
      <c r="Y97" s="359"/>
      <c r="Z97" s="359"/>
      <c r="AA97" s="384"/>
      <c r="AB97" s="364"/>
      <c r="AC97" s="355"/>
      <c r="AD97" s="355"/>
      <c r="AE97" s="356"/>
      <c r="AF97" s="365"/>
      <c r="AG97" s="365"/>
      <c r="AH97" s="365"/>
      <c r="AI97" s="365"/>
      <c r="AJ97" s="365"/>
      <c r="AK97" s="365"/>
      <c r="AL97" s="365"/>
      <c r="AM97" s="365"/>
      <c r="AN97" s="365"/>
      <c r="AO97" s="365"/>
      <c r="AP97" s="365"/>
      <c r="AQ97" s="365"/>
      <c r="AR97" s="358"/>
      <c r="AS97" s="358"/>
      <c r="AT97" s="359"/>
      <c r="AU97" s="359"/>
      <c r="AV97" s="359"/>
      <c r="AW97" s="359"/>
      <c r="AX97" s="359"/>
      <c r="AY97" s="359"/>
      <c r="AZ97" s="359"/>
      <c r="BA97" s="359"/>
      <c r="BB97" s="364"/>
      <c r="BC97" s="382"/>
      <c r="BD97" s="355"/>
      <c r="BE97" s="355"/>
    </row>
    <row r="98" spans="1:57" ht="33.75" x14ac:dyDescent="0.2">
      <c r="A98" s="341">
        <v>87</v>
      </c>
      <c r="B98" s="342"/>
      <c r="C98" s="379"/>
      <c r="D98" s="404" t="s">
        <v>101</v>
      </c>
      <c r="E98" s="344"/>
      <c r="F98" s="387"/>
      <c r="G98" s="387"/>
      <c r="H98" s="388"/>
      <c r="I98" s="388"/>
      <c r="J98" s="389"/>
      <c r="K98" s="388"/>
      <c r="L98" s="388"/>
      <c r="M98" s="388"/>
      <c r="N98" s="388"/>
      <c r="O98" s="389"/>
      <c r="P98" s="389"/>
      <c r="Q98" s="389"/>
      <c r="R98" s="367"/>
      <c r="S98" s="495"/>
      <c r="T98" s="362">
        <v>87</v>
      </c>
      <c r="U98" s="405" t="s">
        <v>101</v>
      </c>
      <c r="V98" s="388"/>
      <c r="W98" s="387"/>
      <c r="X98" s="387"/>
      <c r="Y98" s="388"/>
      <c r="Z98" s="388"/>
      <c r="AA98" s="389"/>
      <c r="AB98" s="388"/>
      <c r="AC98" s="388"/>
      <c r="AD98" s="388"/>
      <c r="AE98" s="388"/>
      <c r="AF98" s="388"/>
      <c r="AG98" s="388"/>
      <c r="AH98" s="388"/>
      <c r="AI98" s="388"/>
      <c r="AJ98" s="388"/>
      <c r="AK98" s="388"/>
      <c r="AL98" s="388"/>
      <c r="AM98" s="388"/>
      <c r="AN98" s="388"/>
      <c r="AO98" s="388"/>
      <c r="AP98" s="388"/>
      <c r="AQ98" s="388"/>
      <c r="AR98" s="391"/>
      <c r="AS98" s="391"/>
      <c r="AT98" s="388"/>
      <c r="AU98" s="388"/>
      <c r="AV98" s="388"/>
      <c r="AW98" s="388"/>
      <c r="AX98" s="388"/>
      <c r="AY98" s="388"/>
      <c r="AZ98" s="388"/>
      <c r="BA98" s="388"/>
      <c r="BB98" s="388"/>
      <c r="BC98" s="388"/>
      <c r="BD98" s="388"/>
      <c r="BE98" s="388"/>
    </row>
    <row r="99" spans="1:57" ht="78.75" x14ac:dyDescent="0.2">
      <c r="A99" s="341">
        <v>88</v>
      </c>
      <c r="B99" s="408">
        <v>40</v>
      </c>
      <c r="C99" s="379"/>
      <c r="D99" s="370" t="s">
        <v>102</v>
      </c>
      <c r="E99" s="344" t="s">
        <v>49</v>
      </c>
      <c r="F99" s="383">
        <v>1</v>
      </c>
      <c r="G99" s="383">
        <v>1</v>
      </c>
      <c r="H99" s="359">
        <f>G99*100/F99</f>
        <v>100</v>
      </c>
      <c r="I99" s="359">
        <v>1</v>
      </c>
      <c r="J99" s="384">
        <f>I99*G99</f>
        <v>1</v>
      </c>
      <c r="K99" s="348">
        <f>J99*B99</f>
        <v>40</v>
      </c>
      <c r="L99" s="348">
        <f>B99*7960</f>
        <v>318400</v>
      </c>
      <c r="M99" s="348">
        <f>L99*J99</f>
        <v>318400</v>
      </c>
      <c r="N99" s="348"/>
      <c r="O99" s="348"/>
      <c r="P99" s="349">
        <f>K99+N99</f>
        <v>40</v>
      </c>
      <c r="Q99" s="349">
        <f>M99+P99</f>
        <v>318440</v>
      </c>
      <c r="R99" s="367"/>
      <c r="S99" s="495"/>
      <c r="T99" s="362">
        <v>88</v>
      </c>
      <c r="U99" s="399" t="s">
        <v>102</v>
      </c>
      <c r="V99" s="363" t="s">
        <v>49</v>
      </c>
      <c r="W99" s="383">
        <v>1</v>
      </c>
      <c r="X99" s="383">
        <v>1</v>
      </c>
      <c r="Y99" s="359">
        <f>X99*100/W99</f>
        <v>100</v>
      </c>
      <c r="Z99" s="359">
        <v>1</v>
      </c>
      <c r="AA99" s="384">
        <f>Z99*X99</f>
        <v>1</v>
      </c>
      <c r="AB99" s="364"/>
      <c r="AC99" s="355">
        <f t="shared" ref="AC99:AD101" si="2">AF99+AH99+AJ99+AL99+AN99+AP99+AR99+AT99+AV99+AX99+AZ99+BB99</f>
        <v>1</v>
      </c>
      <c r="AD99" s="355">
        <f t="shared" si="2"/>
        <v>0</v>
      </c>
      <c r="AE99" s="356">
        <f>AD99*100/AC99</f>
        <v>0</v>
      </c>
      <c r="AF99" s="365"/>
      <c r="AG99" s="365"/>
      <c r="AH99" s="365"/>
      <c r="AI99" s="365"/>
      <c r="AJ99" s="365"/>
      <c r="AK99" s="365"/>
      <c r="AL99" s="365"/>
      <c r="AM99" s="365"/>
      <c r="AN99" s="365"/>
      <c r="AO99" s="365"/>
      <c r="AP99" s="365"/>
      <c r="AQ99" s="365"/>
      <c r="AR99" s="358"/>
      <c r="AS99" s="358"/>
      <c r="AT99" s="359"/>
      <c r="AU99" s="359"/>
      <c r="AV99" s="359"/>
      <c r="AW99" s="359"/>
      <c r="AX99" s="359"/>
      <c r="AY99" s="359"/>
      <c r="AZ99" s="359">
        <v>1</v>
      </c>
      <c r="BA99" s="359"/>
      <c r="BB99" s="364"/>
      <c r="BC99" s="382"/>
      <c r="BD99" s="355">
        <f>AF99+AH99+AJ99+AL99+AN99+AP99+AR99+AT99+AV99+AX99+AZ99</f>
        <v>1</v>
      </c>
      <c r="BE99" s="355">
        <f>AG99+AI99+AK99+AM99+AO99+AQ99+AS99+AU99+AW99+AY99+BA99+BC99</f>
        <v>0</v>
      </c>
    </row>
    <row r="100" spans="1:57" ht="78.75" x14ac:dyDescent="0.2">
      <c r="A100" s="341">
        <v>89</v>
      </c>
      <c r="B100" s="342">
        <v>1</v>
      </c>
      <c r="C100" s="368"/>
      <c r="D100" s="370" t="s">
        <v>103</v>
      </c>
      <c r="E100" s="344" t="s">
        <v>49</v>
      </c>
      <c r="F100" s="383">
        <v>1</v>
      </c>
      <c r="G100" s="383">
        <v>1</v>
      </c>
      <c r="H100" s="359">
        <f>G100*100/F100</f>
        <v>100</v>
      </c>
      <c r="I100" s="359">
        <v>20</v>
      </c>
      <c r="J100" s="384">
        <v>20</v>
      </c>
      <c r="K100" s="348">
        <f>J100*B100</f>
        <v>20</v>
      </c>
      <c r="L100" s="348">
        <f>B100*7960</f>
        <v>7960</v>
      </c>
      <c r="M100" s="348">
        <f>L100*J100</f>
        <v>159200</v>
      </c>
      <c r="N100" s="348"/>
      <c r="O100" s="348"/>
      <c r="P100" s="349">
        <f>K100+N100</f>
        <v>20</v>
      </c>
      <c r="Q100" s="349">
        <f>M100+P100</f>
        <v>159220</v>
      </c>
      <c r="R100" s="367"/>
      <c r="S100" s="495"/>
      <c r="T100" s="362">
        <v>89</v>
      </c>
      <c r="U100" s="374" t="s">
        <v>103</v>
      </c>
      <c r="V100" s="363" t="s">
        <v>49</v>
      </c>
      <c r="W100" s="383">
        <v>1</v>
      </c>
      <c r="X100" s="383">
        <v>1</v>
      </c>
      <c r="Y100" s="359">
        <f>X100*100/W100</f>
        <v>100</v>
      </c>
      <c r="Z100" s="359">
        <v>20</v>
      </c>
      <c r="AA100" s="384">
        <v>20</v>
      </c>
      <c r="AB100" s="364"/>
      <c r="AC100" s="355">
        <f t="shared" si="2"/>
        <v>20</v>
      </c>
      <c r="AD100" s="355">
        <f t="shared" si="2"/>
        <v>0</v>
      </c>
      <c r="AE100" s="356">
        <f>AD100*100/AC100</f>
        <v>0</v>
      </c>
      <c r="AF100" s="365"/>
      <c r="AG100" s="365"/>
      <c r="AH100" s="365"/>
      <c r="AI100" s="365"/>
      <c r="AJ100" s="365"/>
      <c r="AK100" s="365"/>
      <c r="AL100" s="365"/>
      <c r="AM100" s="365"/>
      <c r="AN100" s="365"/>
      <c r="AO100" s="365"/>
      <c r="AP100" s="365"/>
      <c r="AQ100" s="365"/>
      <c r="AR100" s="358"/>
      <c r="AS100" s="358"/>
      <c r="AT100" s="359">
        <v>14</v>
      </c>
      <c r="AU100" s="359"/>
      <c r="AV100" s="359">
        <v>2</v>
      </c>
      <c r="AW100" s="359"/>
      <c r="AX100" s="359">
        <v>2</v>
      </c>
      <c r="AY100" s="359"/>
      <c r="AZ100" s="359">
        <v>2</v>
      </c>
      <c r="BA100" s="359"/>
      <c r="BB100" s="364"/>
      <c r="BC100" s="382"/>
      <c r="BD100" s="355">
        <f>AF100+AH100+AJ100+AL100+AN100+AP100+AR100+AT100+AV100+AX100+AZ100</f>
        <v>20</v>
      </c>
      <c r="BE100" s="355">
        <f>AG100+AI100+AK100+AM100+AO100+AQ100+AS100+AU100+AW100+AY100+BA100+BC100</f>
        <v>0</v>
      </c>
    </row>
    <row r="101" spans="1:57" x14ac:dyDescent="0.2">
      <c r="A101" s="341">
        <v>90</v>
      </c>
      <c r="B101" s="342">
        <v>1.5</v>
      </c>
      <c r="C101" s="375"/>
      <c r="D101" s="370"/>
      <c r="E101" s="344" t="s">
        <v>50</v>
      </c>
      <c r="F101" s="383">
        <v>1</v>
      </c>
      <c r="G101" s="383">
        <v>1</v>
      </c>
      <c r="H101" s="359">
        <f>G101*100/F101</f>
        <v>100</v>
      </c>
      <c r="I101" s="359">
        <v>5</v>
      </c>
      <c r="J101" s="384">
        <v>5</v>
      </c>
      <c r="K101" s="348">
        <f>J101*B101</f>
        <v>7.5</v>
      </c>
      <c r="L101" s="348">
        <f>B101*7960</f>
        <v>11940</v>
      </c>
      <c r="M101" s="348">
        <f>L101*J101</f>
        <v>59700</v>
      </c>
      <c r="N101" s="348"/>
      <c r="O101" s="348"/>
      <c r="P101" s="349">
        <f>K101+N101</f>
        <v>7.5</v>
      </c>
      <c r="Q101" s="349">
        <f>M101+P101</f>
        <v>59707.5</v>
      </c>
      <c r="R101" s="367"/>
      <c r="S101" s="495"/>
      <c r="T101" s="362">
        <v>90</v>
      </c>
      <c r="U101" s="374"/>
      <c r="V101" s="363" t="s">
        <v>50</v>
      </c>
      <c r="W101" s="383">
        <v>1</v>
      </c>
      <c r="X101" s="383">
        <v>1</v>
      </c>
      <c r="Y101" s="359">
        <f>X101*100/W101</f>
        <v>100</v>
      </c>
      <c r="Z101" s="359">
        <v>5</v>
      </c>
      <c r="AA101" s="384">
        <v>5</v>
      </c>
      <c r="AB101" s="364"/>
      <c r="AC101" s="355">
        <f t="shared" si="2"/>
        <v>5</v>
      </c>
      <c r="AD101" s="355">
        <f t="shared" si="2"/>
        <v>0</v>
      </c>
      <c r="AE101" s="356">
        <f>AD101*100/AC101</f>
        <v>0</v>
      </c>
      <c r="AF101" s="365"/>
      <c r="AG101" s="365"/>
      <c r="AH101" s="365"/>
      <c r="AI101" s="365"/>
      <c r="AJ101" s="365"/>
      <c r="AK101" s="365"/>
      <c r="AL101" s="365"/>
      <c r="AM101" s="365"/>
      <c r="AN101" s="365"/>
      <c r="AO101" s="365"/>
      <c r="AP101" s="365"/>
      <c r="AQ101" s="365"/>
      <c r="AR101" s="358"/>
      <c r="AS101" s="358"/>
      <c r="AT101" s="359">
        <v>4</v>
      </c>
      <c r="AU101" s="359"/>
      <c r="AV101" s="359">
        <v>1</v>
      </c>
      <c r="AW101" s="359"/>
      <c r="AX101" s="359"/>
      <c r="AY101" s="359"/>
      <c r="AZ101" s="359"/>
      <c r="BA101" s="359"/>
      <c r="BB101" s="364"/>
      <c r="BC101" s="382"/>
      <c r="BD101" s="355">
        <f>AF101+AH101+AJ101+AL101+AN101+AP101+AR101+AT101+AV101+AX101+AZ101</f>
        <v>5</v>
      </c>
      <c r="BE101" s="355">
        <f>AG101+AI101+AK101+AM101+AO101+AQ101+AS101+AU101+AW101+AY101+BA101+BC101</f>
        <v>0</v>
      </c>
    </row>
    <row r="102" spans="1:57" ht="22.5" x14ac:dyDescent="0.2">
      <c r="A102" s="341">
        <v>91</v>
      </c>
      <c r="B102" s="342"/>
      <c r="C102" s="379"/>
      <c r="D102" s="404" t="s">
        <v>104</v>
      </c>
      <c r="E102" s="344"/>
      <c r="F102" s="387"/>
      <c r="G102" s="387"/>
      <c r="H102" s="388"/>
      <c r="I102" s="388"/>
      <c r="J102" s="389"/>
      <c r="K102" s="388"/>
      <c r="L102" s="388"/>
      <c r="M102" s="388"/>
      <c r="N102" s="388"/>
      <c r="O102" s="389"/>
      <c r="P102" s="389"/>
      <c r="Q102" s="389"/>
      <c r="R102" s="367"/>
      <c r="S102" s="495"/>
      <c r="T102" s="362">
        <v>91</v>
      </c>
      <c r="U102" s="405" t="s">
        <v>104</v>
      </c>
      <c r="V102" s="388"/>
      <c r="W102" s="387"/>
      <c r="X102" s="387"/>
      <c r="Y102" s="388"/>
      <c r="Z102" s="388"/>
      <c r="AA102" s="389"/>
      <c r="AB102" s="388"/>
      <c r="AC102" s="388"/>
      <c r="AD102" s="388"/>
      <c r="AE102" s="388"/>
      <c r="AF102" s="388"/>
      <c r="AG102" s="388"/>
      <c r="AH102" s="388"/>
      <c r="AI102" s="388"/>
      <c r="AJ102" s="388"/>
      <c r="AK102" s="388"/>
      <c r="AL102" s="388"/>
      <c r="AM102" s="388"/>
      <c r="AN102" s="388"/>
      <c r="AO102" s="388"/>
      <c r="AP102" s="388"/>
      <c r="AQ102" s="388"/>
      <c r="AR102" s="391"/>
      <c r="AS102" s="391"/>
      <c r="AT102" s="388"/>
      <c r="AU102" s="388"/>
      <c r="AV102" s="388"/>
      <c r="AW102" s="388"/>
      <c r="AX102" s="388"/>
      <c r="AY102" s="388"/>
      <c r="AZ102" s="388"/>
      <c r="BA102" s="388"/>
      <c r="BB102" s="388"/>
      <c r="BC102" s="388"/>
      <c r="BD102" s="388"/>
      <c r="BE102" s="388"/>
    </row>
    <row r="103" spans="1:57" ht="45" x14ac:dyDescent="0.2">
      <c r="A103" s="341">
        <v>92</v>
      </c>
      <c r="B103" s="342">
        <v>8</v>
      </c>
      <c r="C103" s="368"/>
      <c r="D103" s="370" t="s">
        <v>105</v>
      </c>
      <c r="E103" s="344" t="s">
        <v>106</v>
      </c>
      <c r="F103" s="383">
        <v>1</v>
      </c>
      <c r="G103" s="383">
        <v>1</v>
      </c>
      <c r="H103" s="359">
        <f>G103*100/F103</f>
        <v>100</v>
      </c>
      <c r="I103" s="359">
        <v>4</v>
      </c>
      <c r="J103" s="384">
        <f>I103*G103</f>
        <v>4</v>
      </c>
      <c r="K103" s="348">
        <f>J103*B103</f>
        <v>32</v>
      </c>
      <c r="L103" s="348">
        <f>B103*7960</f>
        <v>63680</v>
      </c>
      <c r="M103" s="348">
        <f>L103*J103</f>
        <v>254720</v>
      </c>
      <c r="N103" s="348"/>
      <c r="O103" s="348"/>
      <c r="P103" s="349">
        <f>K103+N103</f>
        <v>32</v>
      </c>
      <c r="Q103" s="349">
        <f>M103+P103</f>
        <v>254752</v>
      </c>
      <c r="R103" s="367"/>
      <c r="S103" s="495"/>
      <c r="T103" s="362">
        <v>92</v>
      </c>
      <c r="U103" s="374" t="s">
        <v>105</v>
      </c>
      <c r="V103" s="363" t="s">
        <v>106</v>
      </c>
      <c r="W103" s="383">
        <v>1</v>
      </c>
      <c r="X103" s="383">
        <v>1</v>
      </c>
      <c r="Y103" s="359">
        <f>X103*100/W103</f>
        <v>100</v>
      </c>
      <c r="Z103" s="359">
        <v>4</v>
      </c>
      <c r="AA103" s="384">
        <f>Z103*X103</f>
        <v>4</v>
      </c>
      <c r="AB103" s="364"/>
      <c r="AC103" s="355">
        <f t="shared" ref="AC103:AD107" si="3">AF103+AH103+AJ103+AL103+AN103+AP103+AR103+AT103+AV103+AX103+AZ103+BB103</f>
        <v>4</v>
      </c>
      <c r="AD103" s="355">
        <f t="shared" si="3"/>
        <v>0</v>
      </c>
      <c r="AE103" s="356">
        <f>AD103*100/AC103</f>
        <v>0</v>
      </c>
      <c r="AF103" s="365"/>
      <c r="AG103" s="365"/>
      <c r="AH103" s="365"/>
      <c r="AI103" s="365"/>
      <c r="AJ103" s="365"/>
      <c r="AK103" s="365"/>
      <c r="AL103" s="365"/>
      <c r="AM103" s="365"/>
      <c r="AN103" s="365"/>
      <c r="AO103" s="365"/>
      <c r="AP103" s="365"/>
      <c r="AQ103" s="365"/>
      <c r="AR103" s="358"/>
      <c r="AS103" s="358"/>
      <c r="AT103" s="359">
        <v>1</v>
      </c>
      <c r="AU103" s="359"/>
      <c r="AV103" s="359">
        <v>1</v>
      </c>
      <c r="AW103" s="359"/>
      <c r="AX103" s="359">
        <v>1</v>
      </c>
      <c r="AY103" s="359"/>
      <c r="AZ103" s="359">
        <v>1</v>
      </c>
      <c r="BA103" s="359"/>
      <c r="BB103" s="364"/>
      <c r="BC103" s="382"/>
      <c r="BD103" s="355">
        <f>AF103+AH103+AJ103+AL103+AN103+AP103+AR103+AT103+AV103+AX103+AZ103</f>
        <v>4</v>
      </c>
      <c r="BE103" s="355">
        <f>AG103+AI103+AK103+AM103+AO103+AQ103+AS103+AU103+AW103+AY103+BA103+BC103</f>
        <v>0</v>
      </c>
    </row>
    <row r="104" spans="1:57" ht="90" x14ac:dyDescent="0.2">
      <c r="A104" s="341">
        <v>93</v>
      </c>
      <c r="B104" s="342">
        <v>4</v>
      </c>
      <c r="C104" s="368"/>
      <c r="D104" s="370" t="s">
        <v>107</v>
      </c>
      <c r="E104" s="344" t="s">
        <v>106</v>
      </c>
      <c r="F104" s="383">
        <v>1</v>
      </c>
      <c r="G104" s="383">
        <v>1</v>
      </c>
      <c r="H104" s="359">
        <f>G104*100/F104</f>
        <v>100</v>
      </c>
      <c r="I104" s="359">
        <v>4</v>
      </c>
      <c r="J104" s="384">
        <f>I104*G104</f>
        <v>4</v>
      </c>
      <c r="K104" s="348">
        <f>J104*B104</f>
        <v>16</v>
      </c>
      <c r="L104" s="348">
        <f>B104*7960</f>
        <v>31840</v>
      </c>
      <c r="M104" s="348">
        <f>L104*J104</f>
        <v>127360</v>
      </c>
      <c r="N104" s="348"/>
      <c r="O104" s="348"/>
      <c r="P104" s="349">
        <f>K104+N104</f>
        <v>16</v>
      </c>
      <c r="Q104" s="349">
        <f>M104+P104</f>
        <v>127376</v>
      </c>
      <c r="R104" s="367"/>
      <c r="S104" s="495"/>
      <c r="T104" s="362">
        <v>93</v>
      </c>
      <c r="U104" s="399" t="s">
        <v>107</v>
      </c>
      <c r="V104" s="363" t="s">
        <v>106</v>
      </c>
      <c r="W104" s="383">
        <v>1</v>
      </c>
      <c r="X104" s="383">
        <v>1</v>
      </c>
      <c r="Y104" s="359">
        <f>X104*100/W104</f>
        <v>100</v>
      </c>
      <c r="Z104" s="359">
        <v>4</v>
      </c>
      <c r="AA104" s="384">
        <f>Z104*X104</f>
        <v>4</v>
      </c>
      <c r="AB104" s="364"/>
      <c r="AC104" s="355">
        <f t="shared" si="3"/>
        <v>4</v>
      </c>
      <c r="AD104" s="355">
        <f t="shared" si="3"/>
        <v>0</v>
      </c>
      <c r="AE104" s="356">
        <f>AD104*100/AC104</f>
        <v>0</v>
      </c>
      <c r="AF104" s="365"/>
      <c r="AG104" s="365"/>
      <c r="AH104" s="365"/>
      <c r="AI104" s="365"/>
      <c r="AJ104" s="365"/>
      <c r="AK104" s="365"/>
      <c r="AL104" s="365"/>
      <c r="AM104" s="365"/>
      <c r="AN104" s="365"/>
      <c r="AO104" s="365"/>
      <c r="AP104" s="365"/>
      <c r="AQ104" s="365"/>
      <c r="AR104" s="358"/>
      <c r="AS104" s="358"/>
      <c r="AT104" s="359">
        <v>1</v>
      </c>
      <c r="AU104" s="359"/>
      <c r="AV104" s="359">
        <v>1</v>
      </c>
      <c r="AW104" s="359"/>
      <c r="AX104" s="359">
        <v>1</v>
      </c>
      <c r="AY104" s="359"/>
      <c r="AZ104" s="359">
        <v>1</v>
      </c>
      <c r="BA104" s="359"/>
      <c r="BB104" s="364"/>
      <c r="BC104" s="382"/>
      <c r="BD104" s="355">
        <f>AF104+AH104+AJ104+AL104+AN104+AP104+AR104+AT104+AV104+AX104+AZ104</f>
        <v>4</v>
      </c>
      <c r="BE104" s="355">
        <f>AG104+AI104+AK104+AM104+AO104+AQ104+AS104+AU104+AW104+AY104+BA104+BC104</f>
        <v>0</v>
      </c>
    </row>
    <row r="105" spans="1:57" ht="67.5" x14ac:dyDescent="0.2">
      <c r="A105" s="341">
        <v>94</v>
      </c>
      <c r="B105" s="342">
        <v>8</v>
      </c>
      <c r="C105" s="375"/>
      <c r="D105" s="370" t="s">
        <v>108</v>
      </c>
      <c r="E105" s="344" t="s">
        <v>106</v>
      </c>
      <c r="F105" s="383">
        <v>1</v>
      </c>
      <c r="G105" s="383">
        <v>1</v>
      </c>
      <c r="H105" s="359">
        <f>G105*100/F105</f>
        <v>100</v>
      </c>
      <c r="I105" s="359">
        <v>20</v>
      </c>
      <c r="J105" s="384">
        <f>I105*G105</f>
        <v>20</v>
      </c>
      <c r="K105" s="348">
        <f>J105*B105</f>
        <v>160</v>
      </c>
      <c r="L105" s="348">
        <f>B105*7960</f>
        <v>63680</v>
      </c>
      <c r="M105" s="348">
        <f>L105*J105</f>
        <v>1273600</v>
      </c>
      <c r="N105" s="348"/>
      <c r="O105" s="348"/>
      <c r="P105" s="349">
        <f>K105+N105</f>
        <v>160</v>
      </c>
      <c r="Q105" s="349">
        <f>M105+P105</f>
        <v>1273760</v>
      </c>
      <c r="R105" s="367"/>
      <c r="S105" s="495"/>
      <c r="T105" s="362">
        <v>94</v>
      </c>
      <c r="U105" s="374" t="s">
        <v>108</v>
      </c>
      <c r="V105" s="363" t="s">
        <v>106</v>
      </c>
      <c r="W105" s="383">
        <v>1</v>
      </c>
      <c r="X105" s="383">
        <v>1</v>
      </c>
      <c r="Y105" s="359">
        <f>X105*100/W105</f>
        <v>100</v>
      </c>
      <c r="Z105" s="359">
        <v>20</v>
      </c>
      <c r="AA105" s="384">
        <f>Z105*X105</f>
        <v>20</v>
      </c>
      <c r="AB105" s="364"/>
      <c r="AC105" s="355">
        <f t="shared" si="3"/>
        <v>20</v>
      </c>
      <c r="AD105" s="355">
        <f t="shared" si="3"/>
        <v>0</v>
      </c>
      <c r="AE105" s="356">
        <f>AD105*100/AC105</f>
        <v>0</v>
      </c>
      <c r="AF105" s="365"/>
      <c r="AG105" s="365"/>
      <c r="AH105" s="365"/>
      <c r="AI105" s="365"/>
      <c r="AJ105" s="365"/>
      <c r="AK105" s="365"/>
      <c r="AL105" s="365"/>
      <c r="AM105" s="365"/>
      <c r="AN105" s="365"/>
      <c r="AO105" s="365"/>
      <c r="AP105" s="365"/>
      <c r="AQ105" s="365"/>
      <c r="AR105" s="358">
        <v>4</v>
      </c>
      <c r="AS105" s="358"/>
      <c r="AT105" s="359">
        <v>4</v>
      </c>
      <c r="AU105" s="359"/>
      <c r="AV105" s="359">
        <v>4</v>
      </c>
      <c r="AW105" s="359"/>
      <c r="AX105" s="359">
        <v>4</v>
      </c>
      <c r="AY105" s="359"/>
      <c r="AZ105" s="359">
        <v>4</v>
      </c>
      <c r="BA105" s="359"/>
      <c r="BB105" s="364"/>
      <c r="BC105" s="382"/>
      <c r="BD105" s="355">
        <f>AF105+AH105+AJ105+AL105+AN105+AP105+AR105+AT105+AV105+AX105+AZ105</f>
        <v>20</v>
      </c>
      <c r="BE105" s="355">
        <f>AG105+AI105+AK105+AM105+AO105+AQ105+AS105+AU105+AW105+AY105+BA105+BC105</f>
        <v>0</v>
      </c>
    </row>
    <row r="106" spans="1:57" ht="33.75" x14ac:dyDescent="0.2">
      <c r="A106" s="341">
        <v>95</v>
      </c>
      <c r="B106" s="342">
        <v>8</v>
      </c>
      <c r="C106" s="368"/>
      <c r="D106" s="409" t="s">
        <v>109</v>
      </c>
      <c r="E106" s="344" t="s">
        <v>106</v>
      </c>
      <c r="F106" s="383">
        <v>1</v>
      </c>
      <c r="G106" s="383">
        <v>1</v>
      </c>
      <c r="H106" s="359">
        <f>G106*100/F106</f>
        <v>100</v>
      </c>
      <c r="I106" s="359">
        <v>4</v>
      </c>
      <c r="J106" s="384">
        <f>I106*G106</f>
        <v>4</v>
      </c>
      <c r="K106" s="348">
        <f>J106*B106</f>
        <v>32</v>
      </c>
      <c r="L106" s="348">
        <f>B106*7960</f>
        <v>63680</v>
      </c>
      <c r="M106" s="348">
        <f>L106*J106</f>
        <v>254720</v>
      </c>
      <c r="N106" s="348"/>
      <c r="O106" s="348"/>
      <c r="P106" s="349">
        <f>K106+N106</f>
        <v>32</v>
      </c>
      <c r="Q106" s="349">
        <f>M106+P106</f>
        <v>254752</v>
      </c>
      <c r="R106" s="367"/>
      <c r="S106" s="495"/>
      <c r="T106" s="362">
        <v>95</v>
      </c>
      <c r="U106" s="399" t="s">
        <v>109</v>
      </c>
      <c r="V106" s="363" t="s">
        <v>106</v>
      </c>
      <c r="W106" s="383">
        <v>1</v>
      </c>
      <c r="X106" s="383">
        <v>1</v>
      </c>
      <c r="Y106" s="359">
        <f>X106*100/W106</f>
        <v>100</v>
      </c>
      <c r="Z106" s="359">
        <v>4</v>
      </c>
      <c r="AA106" s="384">
        <f>Z106*X106</f>
        <v>4</v>
      </c>
      <c r="AB106" s="364"/>
      <c r="AC106" s="355">
        <f t="shared" si="3"/>
        <v>4</v>
      </c>
      <c r="AD106" s="355">
        <f t="shared" si="3"/>
        <v>0</v>
      </c>
      <c r="AE106" s="356">
        <f>AD106*100/AC106</f>
        <v>0</v>
      </c>
      <c r="AF106" s="365"/>
      <c r="AG106" s="365"/>
      <c r="AH106" s="365"/>
      <c r="AI106" s="365"/>
      <c r="AJ106" s="365"/>
      <c r="AK106" s="365"/>
      <c r="AL106" s="365"/>
      <c r="AM106" s="365"/>
      <c r="AN106" s="365"/>
      <c r="AO106" s="365"/>
      <c r="AP106" s="365"/>
      <c r="AQ106" s="365"/>
      <c r="AR106" s="358"/>
      <c r="AS106" s="358"/>
      <c r="AT106" s="359">
        <v>1</v>
      </c>
      <c r="AU106" s="359"/>
      <c r="AV106" s="359">
        <v>1</v>
      </c>
      <c r="AW106" s="359"/>
      <c r="AX106" s="359">
        <v>1</v>
      </c>
      <c r="AY106" s="359"/>
      <c r="AZ106" s="359">
        <v>1</v>
      </c>
      <c r="BA106" s="359"/>
      <c r="BB106" s="364"/>
      <c r="BC106" s="382"/>
      <c r="BD106" s="355">
        <f>AF106+AH106+AJ106+AL106+AN106+AP106+AR106+AT106+AV106+AX106+AZ106</f>
        <v>4</v>
      </c>
      <c r="BE106" s="355">
        <f>AG106+AI106+AK106+AM106+AO106+AQ106+AS106+AU106+AW106+AY106+BA106+BC106</f>
        <v>0</v>
      </c>
    </row>
    <row r="107" spans="1:57" ht="33.75" x14ac:dyDescent="0.2">
      <c r="A107" s="341">
        <v>96</v>
      </c>
      <c r="B107" s="342">
        <v>4</v>
      </c>
      <c r="C107" s="375"/>
      <c r="D107" s="409" t="s">
        <v>110</v>
      </c>
      <c r="E107" s="344" t="s">
        <v>106</v>
      </c>
      <c r="F107" s="383">
        <v>1</v>
      </c>
      <c r="G107" s="383">
        <v>1</v>
      </c>
      <c r="H107" s="359">
        <f>G107*100/F107</f>
        <v>100</v>
      </c>
      <c r="I107" s="359">
        <v>4</v>
      </c>
      <c r="J107" s="384">
        <v>4</v>
      </c>
      <c r="K107" s="348">
        <f>J107*B107</f>
        <v>16</v>
      </c>
      <c r="L107" s="348">
        <f>B107*7960</f>
        <v>31840</v>
      </c>
      <c r="M107" s="348">
        <f>L107*J107</f>
        <v>127360</v>
      </c>
      <c r="N107" s="348"/>
      <c r="O107" s="348"/>
      <c r="P107" s="349">
        <f>K107+N107</f>
        <v>16</v>
      </c>
      <c r="Q107" s="349">
        <f>M107+P107</f>
        <v>127376</v>
      </c>
      <c r="R107" s="367"/>
      <c r="S107" s="495"/>
      <c r="T107" s="362">
        <v>96</v>
      </c>
      <c r="U107" s="399" t="s">
        <v>110</v>
      </c>
      <c r="V107" s="363" t="s">
        <v>106</v>
      </c>
      <c r="W107" s="383">
        <v>1</v>
      </c>
      <c r="X107" s="383">
        <v>1</v>
      </c>
      <c r="Y107" s="359">
        <f>X107*100/W107</f>
        <v>100</v>
      </c>
      <c r="Z107" s="359">
        <v>4</v>
      </c>
      <c r="AA107" s="384">
        <v>4</v>
      </c>
      <c r="AB107" s="364"/>
      <c r="AC107" s="355">
        <f t="shared" si="3"/>
        <v>4</v>
      </c>
      <c r="AD107" s="355">
        <f t="shared" si="3"/>
        <v>0</v>
      </c>
      <c r="AE107" s="356">
        <f>AD107*100/AC107</f>
        <v>0</v>
      </c>
      <c r="AF107" s="365"/>
      <c r="AG107" s="365"/>
      <c r="AH107" s="365"/>
      <c r="AI107" s="365"/>
      <c r="AJ107" s="365"/>
      <c r="AK107" s="365"/>
      <c r="AL107" s="365"/>
      <c r="AM107" s="365"/>
      <c r="AN107" s="365"/>
      <c r="AO107" s="365"/>
      <c r="AP107" s="365"/>
      <c r="AQ107" s="365"/>
      <c r="AR107" s="358"/>
      <c r="AS107" s="358"/>
      <c r="AT107" s="359">
        <v>1</v>
      </c>
      <c r="AU107" s="359"/>
      <c r="AV107" s="359">
        <v>1</v>
      </c>
      <c r="AW107" s="359"/>
      <c r="AX107" s="359">
        <v>1</v>
      </c>
      <c r="AY107" s="359"/>
      <c r="AZ107" s="359">
        <v>1</v>
      </c>
      <c r="BA107" s="359"/>
      <c r="BB107" s="364"/>
      <c r="BC107" s="382"/>
      <c r="BD107" s="355">
        <f>AF107+AH107+AJ107+AL107+AN107+AP107+AR107+AT107+AV107+AX107+AZ107</f>
        <v>4</v>
      </c>
      <c r="BE107" s="355">
        <f>AG107+AI107+AK107+AM107+AO107+AQ107+AS107+AU107+AW107+AY107+BA107+BC107</f>
        <v>0</v>
      </c>
    </row>
    <row r="108" spans="1:57" ht="56.25" x14ac:dyDescent="0.2">
      <c r="A108" s="341">
        <v>97</v>
      </c>
      <c r="B108" s="385"/>
      <c r="C108" s="379"/>
      <c r="D108" s="318" t="s">
        <v>198</v>
      </c>
      <c r="E108" s="344"/>
      <c r="F108" s="387"/>
      <c r="G108" s="387"/>
      <c r="H108" s="388"/>
      <c r="I108" s="388"/>
      <c r="J108" s="389"/>
      <c r="K108" s="388"/>
      <c r="L108" s="388"/>
      <c r="M108" s="388"/>
      <c r="N108" s="388"/>
      <c r="O108" s="389"/>
      <c r="P108" s="389"/>
      <c r="Q108" s="389"/>
      <c r="R108" s="367"/>
      <c r="S108" s="495"/>
      <c r="T108" s="362">
        <v>97</v>
      </c>
      <c r="U108" s="410" t="s">
        <v>198</v>
      </c>
      <c r="V108" s="388"/>
      <c r="W108" s="387"/>
      <c r="X108" s="387"/>
      <c r="Y108" s="388"/>
      <c r="Z108" s="388"/>
      <c r="AA108" s="389"/>
      <c r="AB108" s="388"/>
      <c r="AC108" s="388"/>
      <c r="AD108" s="388"/>
      <c r="AE108" s="388"/>
      <c r="AF108" s="388"/>
      <c r="AG108" s="388"/>
      <c r="AH108" s="388"/>
      <c r="AI108" s="388"/>
      <c r="AJ108" s="388"/>
      <c r="AK108" s="388"/>
      <c r="AL108" s="388"/>
      <c r="AM108" s="388"/>
      <c r="AN108" s="388"/>
      <c r="AO108" s="388"/>
      <c r="AP108" s="388"/>
      <c r="AQ108" s="388"/>
      <c r="AR108" s="388"/>
      <c r="AS108" s="388"/>
      <c r="AT108" s="388"/>
      <c r="AU108" s="388"/>
      <c r="AV108" s="388"/>
      <c r="AW108" s="388"/>
      <c r="AX108" s="388"/>
      <c r="AY108" s="388"/>
      <c r="AZ108" s="388"/>
      <c r="BA108" s="388"/>
      <c r="BB108" s="388"/>
      <c r="BC108" s="388"/>
      <c r="BD108" s="388"/>
      <c r="BE108" s="388"/>
    </row>
    <row r="109" spans="1:57" ht="123.75" x14ac:dyDescent="0.2">
      <c r="A109" s="341">
        <v>95</v>
      </c>
      <c r="B109" s="385">
        <v>24</v>
      </c>
      <c r="C109" s="368"/>
      <c r="D109" s="370" t="s">
        <v>112</v>
      </c>
      <c r="E109" s="344" t="s">
        <v>49</v>
      </c>
      <c r="F109" s="383"/>
      <c r="G109" s="383"/>
      <c r="H109" s="359"/>
      <c r="I109" s="359"/>
      <c r="J109" s="400"/>
      <c r="K109" s="348"/>
      <c r="L109" s="348"/>
      <c r="M109" s="348"/>
      <c r="N109" s="348"/>
      <c r="O109" s="348"/>
      <c r="P109" s="349"/>
      <c r="Q109" s="349"/>
      <c r="R109" s="367"/>
      <c r="S109" s="495"/>
      <c r="T109" s="362">
        <v>98</v>
      </c>
      <c r="U109" s="374" t="s">
        <v>112</v>
      </c>
      <c r="V109" s="363" t="s">
        <v>49</v>
      </c>
      <c r="W109" s="383"/>
      <c r="X109" s="383"/>
      <c r="Y109" s="359"/>
      <c r="Z109" s="359"/>
      <c r="AA109" s="400"/>
      <c r="AB109" s="382"/>
      <c r="AC109" s="355"/>
      <c r="AD109" s="355"/>
      <c r="AE109" s="356"/>
      <c r="AF109" s="381"/>
      <c r="AG109" s="381"/>
      <c r="AH109" s="381"/>
      <c r="AI109" s="381"/>
      <c r="AJ109" s="381"/>
      <c r="AK109" s="381"/>
      <c r="AL109" s="381"/>
      <c r="AM109" s="381"/>
      <c r="AN109" s="381"/>
      <c r="AO109" s="381"/>
      <c r="AP109" s="381"/>
      <c r="AQ109" s="381"/>
      <c r="AR109" s="359"/>
      <c r="AS109" s="359"/>
      <c r="AT109" s="359"/>
      <c r="AU109" s="359"/>
      <c r="AV109" s="359"/>
      <c r="AW109" s="359"/>
      <c r="AX109" s="359"/>
      <c r="AY109" s="359"/>
      <c r="AZ109" s="382"/>
      <c r="BA109" s="382"/>
      <c r="BB109" s="382"/>
      <c r="BC109" s="382"/>
      <c r="BD109" s="355"/>
      <c r="BE109" s="355"/>
    </row>
    <row r="110" spans="1:57" x14ac:dyDescent="0.2">
      <c r="A110" s="341">
        <v>99</v>
      </c>
      <c r="B110" s="385">
        <v>12</v>
      </c>
      <c r="C110" s="368"/>
      <c r="D110" s="370"/>
      <c r="E110" s="344" t="s">
        <v>50</v>
      </c>
      <c r="F110" s="383"/>
      <c r="G110" s="383"/>
      <c r="H110" s="359"/>
      <c r="I110" s="359"/>
      <c r="J110" s="384"/>
      <c r="K110" s="348"/>
      <c r="L110" s="348"/>
      <c r="M110" s="348"/>
      <c r="N110" s="348"/>
      <c r="O110" s="348"/>
      <c r="P110" s="349"/>
      <c r="Q110" s="349"/>
      <c r="R110" s="367"/>
      <c r="S110" s="495"/>
      <c r="T110" s="362">
        <v>99</v>
      </c>
      <c r="U110" s="374"/>
      <c r="V110" s="363" t="s">
        <v>50</v>
      </c>
      <c r="W110" s="383"/>
      <c r="X110" s="383"/>
      <c r="Y110" s="359"/>
      <c r="Z110" s="359"/>
      <c r="AA110" s="384"/>
      <c r="AB110" s="382"/>
      <c r="AC110" s="355"/>
      <c r="AD110" s="355"/>
      <c r="AE110" s="356"/>
      <c r="AF110" s="381"/>
      <c r="AG110" s="381"/>
      <c r="AH110" s="381"/>
      <c r="AI110" s="381"/>
      <c r="AJ110" s="381"/>
      <c r="AK110" s="381"/>
      <c r="AL110" s="381"/>
      <c r="AM110" s="381"/>
      <c r="AN110" s="381"/>
      <c r="AO110" s="381"/>
      <c r="AP110" s="381"/>
      <c r="AQ110" s="381"/>
      <c r="AR110" s="359"/>
      <c r="AS110" s="359"/>
      <c r="AT110" s="359"/>
      <c r="AU110" s="359"/>
      <c r="AV110" s="359"/>
      <c r="AW110" s="359"/>
      <c r="AX110" s="359"/>
      <c r="AY110" s="359"/>
      <c r="AZ110" s="382"/>
      <c r="BA110" s="382"/>
      <c r="BB110" s="382"/>
      <c r="BC110" s="382"/>
      <c r="BD110" s="355"/>
      <c r="BE110" s="355"/>
    </row>
    <row r="111" spans="1:57" ht="135" x14ac:dyDescent="0.2">
      <c r="A111" s="341">
        <v>100</v>
      </c>
      <c r="B111" s="385">
        <v>24</v>
      </c>
      <c r="C111" s="368"/>
      <c r="D111" s="370" t="s">
        <v>113</v>
      </c>
      <c r="E111" s="344" t="s">
        <v>49</v>
      </c>
      <c r="F111" s="383"/>
      <c r="G111" s="383"/>
      <c r="H111" s="359"/>
      <c r="I111" s="359"/>
      <c r="J111" s="384"/>
      <c r="K111" s="348"/>
      <c r="L111" s="348"/>
      <c r="M111" s="348"/>
      <c r="N111" s="348"/>
      <c r="O111" s="348"/>
      <c r="P111" s="349"/>
      <c r="Q111" s="349"/>
      <c r="R111" s="367"/>
      <c r="S111" s="495"/>
      <c r="T111" s="362">
        <v>100</v>
      </c>
      <c r="U111" s="374" t="s">
        <v>113</v>
      </c>
      <c r="V111" s="363" t="s">
        <v>49</v>
      </c>
      <c r="W111" s="383"/>
      <c r="X111" s="383"/>
      <c r="Y111" s="359"/>
      <c r="Z111" s="359"/>
      <c r="AA111" s="384"/>
      <c r="AB111" s="382"/>
      <c r="AC111" s="355"/>
      <c r="AD111" s="355"/>
      <c r="AE111" s="356"/>
      <c r="AF111" s="381"/>
      <c r="AG111" s="381"/>
      <c r="AH111" s="381"/>
      <c r="AI111" s="381"/>
      <c r="AJ111" s="381"/>
      <c r="AK111" s="381"/>
      <c r="AL111" s="381"/>
      <c r="AM111" s="381"/>
      <c r="AN111" s="381"/>
      <c r="AO111" s="381"/>
      <c r="AP111" s="381"/>
      <c r="AQ111" s="381"/>
      <c r="AR111" s="359"/>
      <c r="AS111" s="359"/>
      <c r="AT111" s="359"/>
      <c r="AU111" s="359"/>
      <c r="AV111" s="359"/>
      <c r="AW111" s="359"/>
      <c r="AX111" s="359"/>
      <c r="AY111" s="359"/>
      <c r="AZ111" s="411"/>
      <c r="BA111" s="411"/>
      <c r="BB111" s="411"/>
      <c r="BC111" s="411"/>
      <c r="BD111" s="355"/>
      <c r="BE111" s="355"/>
    </row>
    <row r="112" spans="1:57" x14ac:dyDescent="0.2">
      <c r="A112" s="341">
        <v>101</v>
      </c>
      <c r="B112" s="385">
        <v>8</v>
      </c>
      <c r="C112" s="368"/>
      <c r="D112" s="370"/>
      <c r="E112" s="344" t="s">
        <v>50</v>
      </c>
      <c r="F112" s="383"/>
      <c r="G112" s="383"/>
      <c r="H112" s="359"/>
      <c r="I112" s="359"/>
      <c r="J112" s="384"/>
      <c r="K112" s="348"/>
      <c r="L112" s="348"/>
      <c r="M112" s="348"/>
      <c r="N112" s="348"/>
      <c r="O112" s="348"/>
      <c r="P112" s="349"/>
      <c r="Q112" s="349"/>
      <c r="R112" s="367"/>
      <c r="S112" s="495"/>
      <c r="T112" s="362">
        <v>101</v>
      </c>
      <c r="U112" s="374"/>
      <c r="V112" s="363" t="s">
        <v>50</v>
      </c>
      <c r="W112" s="383"/>
      <c r="X112" s="383"/>
      <c r="Y112" s="359"/>
      <c r="Z112" s="359"/>
      <c r="AA112" s="384"/>
      <c r="AB112" s="382"/>
      <c r="AC112" s="355"/>
      <c r="AD112" s="355"/>
      <c r="AE112" s="356"/>
      <c r="AF112" s="381"/>
      <c r="AG112" s="381"/>
      <c r="AH112" s="381"/>
      <c r="AI112" s="381"/>
      <c r="AJ112" s="381"/>
      <c r="AK112" s="381"/>
      <c r="AL112" s="381"/>
      <c r="AM112" s="381"/>
      <c r="AN112" s="381"/>
      <c r="AO112" s="381"/>
      <c r="AP112" s="381"/>
      <c r="AQ112" s="381"/>
      <c r="AR112" s="359"/>
      <c r="AS112" s="359"/>
      <c r="AT112" s="400"/>
      <c r="AU112" s="400"/>
      <c r="AV112" s="359"/>
      <c r="AW112" s="359"/>
      <c r="AX112" s="400"/>
      <c r="AY112" s="400"/>
      <c r="AZ112" s="382"/>
      <c r="BA112" s="382"/>
      <c r="BB112" s="382"/>
      <c r="BC112" s="382"/>
      <c r="BD112" s="355"/>
      <c r="BE112" s="355"/>
    </row>
    <row r="113" spans="1:57" ht="45" x14ac:dyDescent="0.2">
      <c r="A113" s="341">
        <v>102</v>
      </c>
      <c r="B113" s="385"/>
      <c r="C113" s="368"/>
      <c r="D113" s="409" t="s">
        <v>199</v>
      </c>
      <c r="E113" s="344" t="s">
        <v>49</v>
      </c>
      <c r="F113" s="383"/>
      <c r="G113" s="383"/>
      <c r="H113" s="359"/>
      <c r="I113" s="359"/>
      <c r="J113" s="384"/>
      <c r="K113" s="348"/>
      <c r="L113" s="348"/>
      <c r="M113" s="348"/>
      <c r="N113" s="348"/>
      <c r="O113" s="348"/>
      <c r="P113" s="349"/>
      <c r="Q113" s="349"/>
      <c r="R113" s="367"/>
      <c r="S113" s="495"/>
      <c r="T113" s="362">
        <v>102</v>
      </c>
      <c r="U113" s="399" t="s">
        <v>199</v>
      </c>
      <c r="V113" s="363" t="s">
        <v>49</v>
      </c>
      <c r="W113" s="383"/>
      <c r="X113" s="383"/>
      <c r="Y113" s="359"/>
      <c r="Z113" s="359"/>
      <c r="AA113" s="384"/>
      <c r="AB113" s="382"/>
      <c r="AC113" s="355"/>
      <c r="AD113" s="355"/>
      <c r="AE113" s="356"/>
      <c r="AF113" s="381"/>
      <c r="AG113" s="381"/>
      <c r="AH113" s="381"/>
      <c r="AI113" s="381"/>
      <c r="AJ113" s="381"/>
      <c r="AK113" s="381"/>
      <c r="AL113" s="381"/>
      <c r="AM113" s="381"/>
      <c r="AN113" s="381"/>
      <c r="AO113" s="381"/>
      <c r="AP113" s="381"/>
      <c r="AQ113" s="381"/>
      <c r="AR113" s="359"/>
      <c r="AS113" s="359"/>
      <c r="AT113" s="359"/>
      <c r="AU113" s="359"/>
      <c r="AV113" s="359"/>
      <c r="AW113" s="359"/>
      <c r="AX113" s="359"/>
      <c r="AY113" s="359"/>
      <c r="AZ113" s="382"/>
      <c r="BA113" s="382"/>
      <c r="BB113" s="382"/>
      <c r="BC113" s="382"/>
      <c r="BD113" s="355"/>
      <c r="BE113" s="355"/>
    </row>
    <row r="114" spans="1:57" x14ac:dyDescent="0.2">
      <c r="A114" s="341">
        <v>103</v>
      </c>
      <c r="B114" s="385"/>
      <c r="C114" s="368"/>
      <c r="D114" s="409"/>
      <c r="E114" s="344" t="s">
        <v>50</v>
      </c>
      <c r="F114" s="383"/>
      <c r="G114" s="383"/>
      <c r="H114" s="359"/>
      <c r="I114" s="359"/>
      <c r="J114" s="384"/>
      <c r="K114" s="348"/>
      <c r="L114" s="348"/>
      <c r="M114" s="348"/>
      <c r="N114" s="348"/>
      <c r="O114" s="348"/>
      <c r="P114" s="349"/>
      <c r="Q114" s="349"/>
      <c r="R114" s="367"/>
      <c r="S114" s="495"/>
      <c r="T114" s="362">
        <v>103</v>
      </c>
      <c r="U114" s="399"/>
      <c r="V114" s="363" t="s">
        <v>50</v>
      </c>
      <c r="W114" s="383"/>
      <c r="X114" s="383"/>
      <c r="Y114" s="359"/>
      <c r="Z114" s="359"/>
      <c r="AA114" s="384"/>
      <c r="AB114" s="382"/>
      <c r="AC114" s="355"/>
      <c r="AD114" s="355"/>
      <c r="AE114" s="356"/>
      <c r="AF114" s="381"/>
      <c r="AG114" s="381"/>
      <c r="AH114" s="381"/>
      <c r="AI114" s="381"/>
      <c r="AJ114" s="381"/>
      <c r="AK114" s="381"/>
      <c r="AL114" s="381"/>
      <c r="AM114" s="381"/>
      <c r="AN114" s="381"/>
      <c r="AO114" s="381"/>
      <c r="AP114" s="381"/>
      <c r="AQ114" s="381"/>
      <c r="AR114" s="359"/>
      <c r="AS114" s="359"/>
      <c r="AT114" s="359"/>
      <c r="AU114" s="359"/>
      <c r="AV114" s="359"/>
      <c r="AW114" s="359"/>
      <c r="AX114" s="359"/>
      <c r="AY114" s="359"/>
      <c r="AZ114" s="382"/>
      <c r="BA114" s="382"/>
      <c r="BB114" s="382"/>
      <c r="BC114" s="382"/>
      <c r="BD114" s="355"/>
      <c r="BE114" s="355"/>
    </row>
    <row r="115" spans="1:57" ht="33.75" x14ac:dyDescent="0.2">
      <c r="A115" s="341">
        <v>104</v>
      </c>
      <c r="B115" s="385"/>
      <c r="C115" s="368"/>
      <c r="D115" s="409" t="s">
        <v>115</v>
      </c>
      <c r="E115" s="344" t="s">
        <v>49</v>
      </c>
      <c r="F115" s="383"/>
      <c r="G115" s="383"/>
      <c r="H115" s="359"/>
      <c r="I115" s="359"/>
      <c r="J115" s="384"/>
      <c r="K115" s="348"/>
      <c r="L115" s="348"/>
      <c r="M115" s="348"/>
      <c r="N115" s="348"/>
      <c r="O115" s="348"/>
      <c r="P115" s="349"/>
      <c r="Q115" s="349"/>
      <c r="R115" s="367"/>
      <c r="S115" s="495"/>
      <c r="T115" s="362">
        <v>104</v>
      </c>
      <c r="U115" s="399" t="s">
        <v>115</v>
      </c>
      <c r="V115" s="363" t="s">
        <v>49</v>
      </c>
      <c r="W115" s="383"/>
      <c r="X115" s="383"/>
      <c r="Y115" s="359"/>
      <c r="Z115" s="359"/>
      <c r="AA115" s="384"/>
      <c r="AB115" s="382"/>
      <c r="AC115" s="355"/>
      <c r="AD115" s="355"/>
      <c r="AE115" s="356"/>
      <c r="AF115" s="381"/>
      <c r="AG115" s="381"/>
      <c r="AH115" s="381"/>
      <c r="AI115" s="381"/>
      <c r="AJ115" s="381"/>
      <c r="AK115" s="381"/>
      <c r="AL115" s="381"/>
      <c r="AM115" s="381"/>
      <c r="AN115" s="381"/>
      <c r="AO115" s="381"/>
      <c r="AP115" s="381"/>
      <c r="AQ115" s="381"/>
      <c r="AR115" s="359"/>
      <c r="AS115" s="359"/>
      <c r="AT115" s="359"/>
      <c r="AU115" s="359"/>
      <c r="AV115" s="359"/>
      <c r="AW115" s="359"/>
      <c r="AX115" s="359"/>
      <c r="AY115" s="359"/>
      <c r="AZ115" s="382"/>
      <c r="BA115" s="382"/>
      <c r="BB115" s="382"/>
      <c r="BC115" s="382"/>
      <c r="BD115" s="355"/>
      <c r="BE115" s="355"/>
    </row>
    <row r="116" spans="1:57" x14ac:dyDescent="0.2">
      <c r="A116" s="341">
        <v>105</v>
      </c>
      <c r="B116" s="385"/>
      <c r="C116" s="368"/>
      <c r="D116" s="409"/>
      <c r="E116" s="344" t="s">
        <v>50</v>
      </c>
      <c r="F116" s="383"/>
      <c r="G116" s="383"/>
      <c r="H116" s="359"/>
      <c r="I116" s="359"/>
      <c r="J116" s="384"/>
      <c r="K116" s="348"/>
      <c r="L116" s="348"/>
      <c r="M116" s="348"/>
      <c r="N116" s="348"/>
      <c r="O116" s="348"/>
      <c r="P116" s="349"/>
      <c r="Q116" s="349"/>
      <c r="R116" s="367"/>
      <c r="S116" s="495"/>
      <c r="T116" s="362">
        <v>105</v>
      </c>
      <c r="U116" s="399"/>
      <c r="V116" s="363" t="s">
        <v>50</v>
      </c>
      <c r="W116" s="383"/>
      <c r="X116" s="383"/>
      <c r="Y116" s="359"/>
      <c r="Z116" s="359"/>
      <c r="AA116" s="384"/>
      <c r="AB116" s="382"/>
      <c r="AC116" s="355"/>
      <c r="AD116" s="355"/>
      <c r="AE116" s="356"/>
      <c r="AF116" s="381"/>
      <c r="AG116" s="381"/>
      <c r="AH116" s="381"/>
      <c r="AI116" s="381"/>
      <c r="AJ116" s="381"/>
      <c r="AK116" s="381"/>
      <c r="AL116" s="381"/>
      <c r="AM116" s="381"/>
      <c r="AN116" s="381"/>
      <c r="AO116" s="381"/>
      <c r="AP116" s="381"/>
      <c r="AQ116" s="381"/>
      <c r="AR116" s="359"/>
      <c r="AS116" s="359"/>
      <c r="AT116" s="359"/>
      <c r="AU116" s="359"/>
      <c r="AV116" s="359"/>
      <c r="AW116" s="359"/>
      <c r="AX116" s="359"/>
      <c r="AY116" s="359"/>
      <c r="AZ116" s="382"/>
      <c r="BA116" s="382"/>
      <c r="BB116" s="382"/>
      <c r="BC116" s="382"/>
      <c r="BD116" s="355"/>
      <c r="BE116" s="355"/>
    </row>
    <row r="117" spans="1:57" ht="45" x14ac:dyDescent="0.2">
      <c r="A117" s="341">
        <v>106</v>
      </c>
      <c r="B117" s="385"/>
      <c r="C117" s="368"/>
      <c r="D117" s="409" t="s">
        <v>116</v>
      </c>
      <c r="E117" s="344" t="s">
        <v>49</v>
      </c>
      <c r="F117" s="383"/>
      <c r="G117" s="383"/>
      <c r="H117" s="359"/>
      <c r="I117" s="359"/>
      <c r="J117" s="384"/>
      <c r="K117" s="348"/>
      <c r="L117" s="348"/>
      <c r="M117" s="348"/>
      <c r="N117" s="348"/>
      <c r="O117" s="348"/>
      <c r="P117" s="349"/>
      <c r="Q117" s="349"/>
      <c r="R117" s="367"/>
      <c r="S117" s="495"/>
      <c r="T117" s="362">
        <v>106</v>
      </c>
      <c r="U117" s="399" t="s">
        <v>116</v>
      </c>
      <c r="V117" s="363" t="s">
        <v>49</v>
      </c>
      <c r="W117" s="383"/>
      <c r="X117" s="383"/>
      <c r="Y117" s="359"/>
      <c r="Z117" s="359"/>
      <c r="AA117" s="384"/>
      <c r="AB117" s="382"/>
      <c r="AC117" s="355"/>
      <c r="AD117" s="355"/>
      <c r="AE117" s="356"/>
      <c r="AF117" s="381"/>
      <c r="AG117" s="381"/>
      <c r="AH117" s="381"/>
      <c r="AI117" s="381"/>
      <c r="AJ117" s="381"/>
      <c r="AK117" s="381"/>
      <c r="AL117" s="381"/>
      <c r="AM117" s="381"/>
      <c r="AN117" s="381"/>
      <c r="AO117" s="381"/>
      <c r="AP117" s="381"/>
      <c r="AQ117" s="381"/>
      <c r="AR117" s="359"/>
      <c r="AS117" s="359"/>
      <c r="AT117" s="359"/>
      <c r="AU117" s="359"/>
      <c r="AV117" s="359"/>
      <c r="AW117" s="359"/>
      <c r="AX117" s="359"/>
      <c r="AY117" s="359"/>
      <c r="AZ117" s="382"/>
      <c r="BA117" s="382"/>
      <c r="BB117" s="382"/>
      <c r="BC117" s="382"/>
      <c r="BD117" s="355"/>
      <c r="BE117" s="355"/>
    </row>
    <row r="118" spans="1:57" x14ac:dyDescent="0.2">
      <c r="A118" s="341">
        <v>107</v>
      </c>
      <c r="B118" s="385"/>
      <c r="C118" s="368"/>
      <c r="D118" s="409"/>
      <c r="E118" s="344" t="s">
        <v>50</v>
      </c>
      <c r="F118" s="383"/>
      <c r="G118" s="383"/>
      <c r="H118" s="359"/>
      <c r="I118" s="359"/>
      <c r="J118" s="384"/>
      <c r="K118" s="348"/>
      <c r="L118" s="348"/>
      <c r="M118" s="348"/>
      <c r="N118" s="348"/>
      <c r="O118" s="348"/>
      <c r="P118" s="349"/>
      <c r="Q118" s="349"/>
      <c r="R118" s="367"/>
      <c r="S118" s="495"/>
      <c r="T118" s="362">
        <v>107</v>
      </c>
      <c r="U118" s="399"/>
      <c r="V118" s="363" t="s">
        <v>50</v>
      </c>
      <c r="W118" s="383"/>
      <c r="X118" s="383"/>
      <c r="Y118" s="359"/>
      <c r="Z118" s="359"/>
      <c r="AA118" s="384"/>
      <c r="AB118" s="382"/>
      <c r="AC118" s="355"/>
      <c r="AD118" s="355"/>
      <c r="AE118" s="356"/>
      <c r="AF118" s="381"/>
      <c r="AG118" s="381"/>
      <c r="AH118" s="381"/>
      <c r="AI118" s="381"/>
      <c r="AJ118" s="381"/>
      <c r="AK118" s="381"/>
      <c r="AL118" s="381"/>
      <c r="AM118" s="381"/>
      <c r="AN118" s="381"/>
      <c r="AO118" s="381"/>
      <c r="AP118" s="381"/>
      <c r="AQ118" s="381"/>
      <c r="AR118" s="359"/>
      <c r="AS118" s="359"/>
      <c r="AT118" s="359"/>
      <c r="AU118" s="359"/>
      <c r="AV118" s="359"/>
      <c r="AW118" s="359"/>
      <c r="AX118" s="359"/>
      <c r="AY118" s="359"/>
      <c r="AZ118" s="382"/>
      <c r="BA118" s="382"/>
      <c r="BB118" s="382"/>
      <c r="BC118" s="382"/>
      <c r="BD118" s="355"/>
      <c r="BE118" s="355"/>
    </row>
    <row r="119" spans="1:57" ht="56.25" x14ac:dyDescent="0.2">
      <c r="A119" s="341">
        <v>108</v>
      </c>
      <c r="B119" s="385"/>
      <c r="C119" s="368"/>
      <c r="D119" s="409" t="s">
        <v>117</v>
      </c>
      <c r="E119" s="344" t="s">
        <v>49</v>
      </c>
      <c r="F119" s="383"/>
      <c r="G119" s="383"/>
      <c r="H119" s="359"/>
      <c r="I119" s="359"/>
      <c r="J119" s="384"/>
      <c r="K119" s="348"/>
      <c r="L119" s="348"/>
      <c r="M119" s="348"/>
      <c r="N119" s="348"/>
      <c r="O119" s="348"/>
      <c r="P119" s="349"/>
      <c r="Q119" s="349"/>
      <c r="R119" s="367"/>
      <c r="S119" s="495"/>
      <c r="T119" s="362">
        <v>108</v>
      </c>
      <c r="U119" s="374" t="s">
        <v>117</v>
      </c>
      <c r="V119" s="363" t="s">
        <v>49</v>
      </c>
      <c r="W119" s="383"/>
      <c r="X119" s="383"/>
      <c r="Y119" s="359"/>
      <c r="Z119" s="359"/>
      <c r="AA119" s="384"/>
      <c r="AB119" s="382"/>
      <c r="AC119" s="355"/>
      <c r="AD119" s="355"/>
      <c r="AE119" s="356"/>
      <c r="AF119" s="381"/>
      <c r="AG119" s="381"/>
      <c r="AH119" s="381"/>
      <c r="AI119" s="381"/>
      <c r="AJ119" s="381"/>
      <c r="AK119" s="381"/>
      <c r="AL119" s="381"/>
      <c r="AM119" s="381"/>
      <c r="AN119" s="381"/>
      <c r="AO119" s="381"/>
      <c r="AP119" s="381"/>
      <c r="AQ119" s="381"/>
      <c r="AR119" s="359"/>
      <c r="AS119" s="359"/>
      <c r="AT119" s="359"/>
      <c r="AU119" s="359"/>
      <c r="AV119" s="359"/>
      <c r="AW119" s="359"/>
      <c r="AX119" s="359"/>
      <c r="AY119" s="359"/>
      <c r="AZ119" s="382"/>
      <c r="BA119" s="382"/>
      <c r="BB119" s="382"/>
      <c r="BC119" s="382"/>
      <c r="BD119" s="355"/>
      <c r="BE119" s="355"/>
    </row>
    <row r="120" spans="1:57" x14ac:dyDescent="0.2">
      <c r="A120" s="341">
        <v>109</v>
      </c>
      <c r="B120" s="385"/>
      <c r="C120" s="368"/>
      <c r="D120" s="409"/>
      <c r="E120" s="344" t="s">
        <v>50</v>
      </c>
      <c r="F120" s="383"/>
      <c r="G120" s="383"/>
      <c r="H120" s="359"/>
      <c r="I120" s="359"/>
      <c r="J120" s="384"/>
      <c r="K120" s="348"/>
      <c r="L120" s="348"/>
      <c r="M120" s="348"/>
      <c r="N120" s="348"/>
      <c r="O120" s="348"/>
      <c r="P120" s="349"/>
      <c r="Q120" s="349"/>
      <c r="R120" s="367"/>
      <c r="S120" s="495"/>
      <c r="T120" s="362">
        <v>109</v>
      </c>
      <c r="U120" s="374"/>
      <c r="V120" s="363" t="s">
        <v>50</v>
      </c>
      <c r="W120" s="383"/>
      <c r="X120" s="383"/>
      <c r="Y120" s="359"/>
      <c r="Z120" s="359"/>
      <c r="AA120" s="384"/>
      <c r="AB120" s="382"/>
      <c r="AC120" s="355"/>
      <c r="AD120" s="355"/>
      <c r="AE120" s="356"/>
      <c r="AF120" s="381"/>
      <c r="AG120" s="381"/>
      <c r="AH120" s="381"/>
      <c r="AI120" s="381"/>
      <c r="AJ120" s="381"/>
      <c r="AK120" s="381"/>
      <c r="AL120" s="381"/>
      <c r="AM120" s="381"/>
      <c r="AN120" s="381"/>
      <c r="AO120" s="381"/>
      <c r="AP120" s="381"/>
      <c r="AQ120" s="381"/>
      <c r="AR120" s="359"/>
      <c r="AS120" s="359"/>
      <c r="AT120" s="359"/>
      <c r="AU120" s="359"/>
      <c r="AV120" s="359"/>
      <c r="AW120" s="359"/>
      <c r="AX120" s="359"/>
      <c r="AY120" s="359"/>
      <c r="AZ120" s="382"/>
      <c r="BA120" s="382"/>
      <c r="BB120" s="382"/>
      <c r="BC120" s="382"/>
      <c r="BD120" s="355"/>
      <c r="BE120" s="355"/>
    </row>
    <row r="121" spans="1:57" ht="45" x14ac:dyDescent="0.2">
      <c r="A121" s="341">
        <v>110</v>
      </c>
      <c r="B121" s="385"/>
      <c r="C121" s="379"/>
      <c r="D121" s="409" t="s">
        <v>118</v>
      </c>
      <c r="E121" s="344" t="s">
        <v>49</v>
      </c>
      <c r="F121" s="383"/>
      <c r="G121" s="383"/>
      <c r="H121" s="359"/>
      <c r="I121" s="359"/>
      <c r="J121" s="384"/>
      <c r="K121" s="348"/>
      <c r="L121" s="348"/>
      <c r="M121" s="348"/>
      <c r="N121" s="348"/>
      <c r="O121" s="348"/>
      <c r="P121" s="349"/>
      <c r="Q121" s="349"/>
      <c r="R121" s="367"/>
      <c r="S121" s="495"/>
      <c r="T121" s="362">
        <v>110</v>
      </c>
      <c r="U121" s="374" t="s">
        <v>118</v>
      </c>
      <c r="V121" s="363" t="s">
        <v>49</v>
      </c>
      <c r="W121" s="383"/>
      <c r="X121" s="383"/>
      <c r="Y121" s="359"/>
      <c r="Z121" s="359"/>
      <c r="AA121" s="384"/>
      <c r="AB121" s="382"/>
      <c r="AC121" s="355"/>
      <c r="AD121" s="355"/>
      <c r="AE121" s="356"/>
      <c r="AF121" s="381"/>
      <c r="AG121" s="381"/>
      <c r="AH121" s="381"/>
      <c r="AI121" s="381"/>
      <c r="AJ121" s="381"/>
      <c r="AK121" s="381"/>
      <c r="AL121" s="381"/>
      <c r="AM121" s="381"/>
      <c r="AN121" s="381"/>
      <c r="AO121" s="381"/>
      <c r="AP121" s="381"/>
      <c r="AQ121" s="381"/>
      <c r="AR121" s="359"/>
      <c r="AS121" s="359"/>
      <c r="AT121" s="359"/>
      <c r="AU121" s="359"/>
      <c r="AV121" s="359"/>
      <c r="AW121" s="359"/>
      <c r="AX121" s="359"/>
      <c r="AY121" s="359"/>
      <c r="AZ121" s="382"/>
      <c r="BA121" s="382"/>
      <c r="BB121" s="382"/>
      <c r="BC121" s="382"/>
      <c r="BD121" s="355"/>
      <c r="BE121" s="355"/>
    </row>
    <row r="122" spans="1:57" x14ac:dyDescent="0.2">
      <c r="A122" s="341">
        <v>111</v>
      </c>
      <c r="B122" s="385"/>
      <c r="C122" s="379"/>
      <c r="D122" s="409"/>
      <c r="E122" s="344" t="s">
        <v>50</v>
      </c>
      <c r="F122" s="383"/>
      <c r="G122" s="383"/>
      <c r="H122" s="359"/>
      <c r="I122" s="359"/>
      <c r="J122" s="384"/>
      <c r="K122" s="348"/>
      <c r="L122" s="348"/>
      <c r="M122" s="348"/>
      <c r="N122" s="348"/>
      <c r="O122" s="348"/>
      <c r="P122" s="349"/>
      <c r="Q122" s="349"/>
      <c r="R122" s="367"/>
      <c r="S122" s="495"/>
      <c r="T122" s="362">
        <v>111</v>
      </c>
      <c r="U122" s="374"/>
      <c r="V122" s="363" t="s">
        <v>50</v>
      </c>
      <c r="W122" s="383"/>
      <c r="X122" s="383"/>
      <c r="Y122" s="359"/>
      <c r="Z122" s="359"/>
      <c r="AA122" s="384"/>
      <c r="AB122" s="382"/>
      <c r="AC122" s="355"/>
      <c r="AD122" s="355"/>
      <c r="AE122" s="356"/>
      <c r="AF122" s="381"/>
      <c r="AG122" s="381"/>
      <c r="AH122" s="381"/>
      <c r="AI122" s="381"/>
      <c r="AJ122" s="381"/>
      <c r="AK122" s="381"/>
      <c r="AL122" s="381"/>
      <c r="AM122" s="381"/>
      <c r="AN122" s="381"/>
      <c r="AO122" s="381"/>
      <c r="AP122" s="381"/>
      <c r="AQ122" s="381"/>
      <c r="AR122" s="359"/>
      <c r="AS122" s="359"/>
      <c r="AT122" s="359"/>
      <c r="AU122" s="359"/>
      <c r="AV122" s="359"/>
      <c r="AW122" s="359"/>
      <c r="AX122" s="359"/>
      <c r="AY122" s="359"/>
      <c r="AZ122" s="382"/>
      <c r="BA122" s="382"/>
      <c r="BB122" s="382"/>
      <c r="BC122" s="382"/>
      <c r="BD122" s="355"/>
      <c r="BE122" s="355"/>
    </row>
    <row r="123" spans="1:57" ht="45" x14ac:dyDescent="0.2">
      <c r="A123" s="341">
        <v>112</v>
      </c>
      <c r="B123" s="385"/>
      <c r="C123" s="379"/>
      <c r="D123" s="409" t="s">
        <v>200</v>
      </c>
      <c r="E123" s="344" t="s">
        <v>49</v>
      </c>
      <c r="F123" s="383"/>
      <c r="G123" s="383"/>
      <c r="H123" s="359"/>
      <c r="I123" s="359"/>
      <c r="J123" s="384"/>
      <c r="K123" s="348"/>
      <c r="L123" s="348"/>
      <c r="M123" s="348"/>
      <c r="N123" s="348"/>
      <c r="O123" s="348"/>
      <c r="P123" s="349"/>
      <c r="Q123" s="349"/>
      <c r="R123" s="367"/>
      <c r="S123" s="495"/>
      <c r="T123" s="362">
        <v>112</v>
      </c>
      <c r="U123" s="374" t="s">
        <v>200</v>
      </c>
      <c r="V123" s="363" t="s">
        <v>49</v>
      </c>
      <c r="W123" s="383"/>
      <c r="X123" s="383"/>
      <c r="Y123" s="359"/>
      <c r="Z123" s="359"/>
      <c r="AA123" s="384"/>
      <c r="AB123" s="382"/>
      <c r="AC123" s="355"/>
      <c r="AD123" s="355"/>
      <c r="AE123" s="356"/>
      <c r="AF123" s="381"/>
      <c r="AG123" s="381"/>
      <c r="AH123" s="381"/>
      <c r="AI123" s="381"/>
      <c r="AJ123" s="381"/>
      <c r="AK123" s="381"/>
      <c r="AL123" s="381"/>
      <c r="AM123" s="381"/>
      <c r="AN123" s="381"/>
      <c r="AO123" s="381"/>
      <c r="AP123" s="381"/>
      <c r="AQ123" s="381"/>
      <c r="AR123" s="359"/>
      <c r="AS123" s="359"/>
      <c r="AT123" s="359"/>
      <c r="AU123" s="359"/>
      <c r="AV123" s="359"/>
      <c r="AW123" s="359"/>
      <c r="AX123" s="359"/>
      <c r="AY123" s="359"/>
      <c r="AZ123" s="411"/>
      <c r="BA123" s="411"/>
      <c r="BB123" s="411"/>
      <c r="BC123" s="411"/>
      <c r="BD123" s="355"/>
      <c r="BE123" s="355"/>
    </row>
    <row r="124" spans="1:57" x14ac:dyDescent="0.2">
      <c r="A124" s="341">
        <v>113</v>
      </c>
      <c r="B124" s="385"/>
      <c r="C124" s="379"/>
      <c r="D124" s="409"/>
      <c r="E124" s="344" t="s">
        <v>50</v>
      </c>
      <c r="F124" s="383"/>
      <c r="G124" s="383"/>
      <c r="H124" s="359"/>
      <c r="I124" s="359"/>
      <c r="J124" s="384"/>
      <c r="K124" s="348"/>
      <c r="L124" s="348"/>
      <c r="M124" s="348"/>
      <c r="N124" s="348"/>
      <c r="O124" s="348"/>
      <c r="P124" s="349"/>
      <c r="Q124" s="349"/>
      <c r="R124" s="367"/>
      <c r="S124" s="495"/>
      <c r="T124" s="362">
        <v>113</v>
      </c>
      <c r="U124" s="374"/>
      <c r="V124" s="363" t="s">
        <v>50</v>
      </c>
      <c r="W124" s="383"/>
      <c r="X124" s="383"/>
      <c r="Y124" s="359"/>
      <c r="Z124" s="359"/>
      <c r="AA124" s="384"/>
      <c r="AB124" s="382"/>
      <c r="AC124" s="355"/>
      <c r="AD124" s="355"/>
      <c r="AE124" s="356"/>
      <c r="AF124" s="381"/>
      <c r="AG124" s="381"/>
      <c r="AH124" s="381"/>
      <c r="AI124" s="381"/>
      <c r="AJ124" s="381"/>
      <c r="AK124" s="381"/>
      <c r="AL124" s="381"/>
      <c r="AM124" s="381"/>
      <c r="AN124" s="381"/>
      <c r="AO124" s="381"/>
      <c r="AP124" s="381"/>
      <c r="AQ124" s="381"/>
      <c r="AR124" s="400"/>
      <c r="AS124" s="400"/>
      <c r="AT124" s="400"/>
      <c r="AU124" s="400"/>
      <c r="AV124" s="400"/>
      <c r="AW124" s="400"/>
      <c r="AX124" s="400"/>
      <c r="AY124" s="400"/>
      <c r="AZ124" s="411"/>
      <c r="BA124" s="411"/>
      <c r="BB124" s="411"/>
      <c r="BC124" s="411"/>
      <c r="BD124" s="355"/>
      <c r="BE124" s="355"/>
    </row>
    <row r="125" spans="1:57" ht="67.5" x14ac:dyDescent="0.2">
      <c r="A125" s="341">
        <v>114</v>
      </c>
      <c r="B125" s="385"/>
      <c r="C125" s="379"/>
      <c r="D125" s="409" t="s">
        <v>120</v>
      </c>
      <c r="E125" s="344" t="s">
        <v>49</v>
      </c>
      <c r="F125" s="383"/>
      <c r="G125" s="383"/>
      <c r="H125" s="359"/>
      <c r="I125" s="359"/>
      <c r="J125" s="384"/>
      <c r="K125" s="348"/>
      <c r="L125" s="348"/>
      <c r="M125" s="348"/>
      <c r="N125" s="348"/>
      <c r="O125" s="348"/>
      <c r="P125" s="349"/>
      <c r="Q125" s="349"/>
      <c r="R125" s="367"/>
      <c r="S125" s="495"/>
      <c r="T125" s="362">
        <v>114</v>
      </c>
      <c r="U125" s="374" t="s">
        <v>120</v>
      </c>
      <c r="V125" s="363" t="s">
        <v>49</v>
      </c>
      <c r="W125" s="383"/>
      <c r="X125" s="383"/>
      <c r="Y125" s="359"/>
      <c r="Z125" s="359"/>
      <c r="AA125" s="384"/>
      <c r="AB125" s="382"/>
      <c r="AC125" s="355"/>
      <c r="AD125" s="355"/>
      <c r="AE125" s="356"/>
      <c r="AF125" s="381"/>
      <c r="AG125" s="381"/>
      <c r="AH125" s="381"/>
      <c r="AI125" s="381"/>
      <c r="AJ125" s="381"/>
      <c r="AK125" s="381"/>
      <c r="AL125" s="381"/>
      <c r="AM125" s="381"/>
      <c r="AN125" s="381"/>
      <c r="AO125" s="381"/>
      <c r="AP125" s="381"/>
      <c r="AQ125" s="381"/>
      <c r="AR125" s="400"/>
      <c r="AS125" s="400"/>
      <c r="AT125" s="400"/>
      <c r="AU125" s="400"/>
      <c r="AV125" s="400"/>
      <c r="AW125" s="400"/>
      <c r="AX125" s="400"/>
      <c r="AY125" s="400"/>
      <c r="AZ125" s="411"/>
      <c r="BA125" s="411"/>
      <c r="BB125" s="411"/>
      <c r="BC125" s="411"/>
      <c r="BD125" s="355"/>
      <c r="BE125" s="355"/>
    </row>
    <row r="126" spans="1:57" x14ac:dyDescent="0.2">
      <c r="A126" s="341">
        <v>115</v>
      </c>
      <c r="B126" s="385"/>
      <c r="C126" s="379"/>
      <c r="D126" s="409"/>
      <c r="E126" s="344" t="s">
        <v>50</v>
      </c>
      <c r="F126" s="383"/>
      <c r="G126" s="383"/>
      <c r="H126" s="359"/>
      <c r="I126" s="359"/>
      <c r="J126" s="384"/>
      <c r="K126" s="348"/>
      <c r="L126" s="348"/>
      <c r="M126" s="348"/>
      <c r="N126" s="348"/>
      <c r="O126" s="348"/>
      <c r="P126" s="349"/>
      <c r="Q126" s="349"/>
      <c r="R126" s="367"/>
      <c r="S126" s="495"/>
      <c r="T126" s="362">
        <v>115</v>
      </c>
      <c r="U126" s="374"/>
      <c r="V126" s="363" t="s">
        <v>50</v>
      </c>
      <c r="W126" s="383"/>
      <c r="X126" s="383"/>
      <c r="Y126" s="359"/>
      <c r="Z126" s="359"/>
      <c r="AA126" s="384"/>
      <c r="AB126" s="382"/>
      <c r="AC126" s="355"/>
      <c r="AD126" s="355"/>
      <c r="AE126" s="356"/>
      <c r="AF126" s="381"/>
      <c r="AG126" s="381"/>
      <c r="AH126" s="381"/>
      <c r="AI126" s="381"/>
      <c r="AJ126" s="381"/>
      <c r="AK126" s="381"/>
      <c r="AL126" s="381"/>
      <c r="AM126" s="381"/>
      <c r="AN126" s="381"/>
      <c r="AO126" s="381"/>
      <c r="AP126" s="381"/>
      <c r="AQ126" s="381"/>
      <c r="AR126" s="400"/>
      <c r="AS126" s="400"/>
      <c r="AT126" s="400"/>
      <c r="AU126" s="400"/>
      <c r="AV126" s="400"/>
      <c r="AW126" s="400"/>
      <c r="AX126" s="400"/>
      <c r="AY126" s="400"/>
      <c r="AZ126" s="411"/>
      <c r="BA126" s="411"/>
      <c r="BB126" s="411"/>
      <c r="BC126" s="411"/>
      <c r="BD126" s="355"/>
      <c r="BE126" s="355"/>
    </row>
    <row r="127" spans="1:57" ht="33.75" x14ac:dyDescent="0.2">
      <c r="A127" s="341">
        <v>116</v>
      </c>
      <c r="B127" s="385"/>
      <c r="C127" s="379"/>
      <c r="D127" s="409" t="s">
        <v>121</v>
      </c>
      <c r="E127" s="344" t="s">
        <v>49</v>
      </c>
      <c r="F127" s="383"/>
      <c r="G127" s="383"/>
      <c r="H127" s="359"/>
      <c r="I127" s="359"/>
      <c r="J127" s="384"/>
      <c r="K127" s="348"/>
      <c r="L127" s="348"/>
      <c r="M127" s="348"/>
      <c r="N127" s="348"/>
      <c r="O127" s="348"/>
      <c r="P127" s="349"/>
      <c r="Q127" s="349"/>
      <c r="R127" s="412"/>
      <c r="S127" s="413"/>
      <c r="T127" s="362">
        <v>116</v>
      </c>
      <c r="U127" s="399" t="s">
        <v>121</v>
      </c>
      <c r="V127" s="363" t="s">
        <v>49</v>
      </c>
      <c r="W127" s="383"/>
      <c r="X127" s="383"/>
      <c r="Y127" s="359"/>
      <c r="Z127" s="359"/>
      <c r="AA127" s="384"/>
      <c r="AB127" s="382"/>
      <c r="AC127" s="355"/>
      <c r="AD127" s="355"/>
      <c r="AE127" s="356"/>
      <c r="AF127" s="381"/>
      <c r="AG127" s="381"/>
      <c r="AH127" s="381"/>
      <c r="AI127" s="381"/>
      <c r="AJ127" s="381"/>
      <c r="AK127" s="381"/>
      <c r="AL127" s="381"/>
      <c r="AM127" s="381"/>
      <c r="AN127" s="381"/>
      <c r="AO127" s="381"/>
      <c r="AP127" s="381"/>
      <c r="AQ127" s="381"/>
      <c r="AR127" s="400"/>
      <c r="AS127" s="400"/>
      <c r="AT127" s="400"/>
      <c r="AU127" s="400"/>
      <c r="AV127" s="400"/>
      <c r="AW127" s="400"/>
      <c r="AX127" s="400"/>
      <c r="AY127" s="400"/>
      <c r="AZ127" s="411"/>
      <c r="BA127" s="411"/>
      <c r="BB127" s="411"/>
      <c r="BC127" s="411"/>
      <c r="BD127" s="355"/>
      <c r="BE127" s="355"/>
    </row>
    <row r="128" spans="1:57" x14ac:dyDescent="0.2">
      <c r="A128" s="341">
        <v>117</v>
      </c>
      <c r="B128" s="385"/>
      <c r="C128" s="379"/>
      <c r="D128" s="409"/>
      <c r="E128" s="344" t="s">
        <v>50</v>
      </c>
      <c r="F128" s="383"/>
      <c r="G128" s="383"/>
      <c r="H128" s="359"/>
      <c r="I128" s="359"/>
      <c r="J128" s="384"/>
      <c r="K128" s="348"/>
      <c r="L128" s="348"/>
      <c r="M128" s="348"/>
      <c r="N128" s="348"/>
      <c r="O128" s="348"/>
      <c r="P128" s="349"/>
      <c r="Q128" s="349"/>
      <c r="R128" s="412"/>
      <c r="S128" s="413"/>
      <c r="T128" s="362">
        <v>117</v>
      </c>
      <c r="U128" s="399"/>
      <c r="V128" s="363" t="s">
        <v>50</v>
      </c>
      <c r="W128" s="383"/>
      <c r="X128" s="383"/>
      <c r="Y128" s="359"/>
      <c r="Z128" s="359"/>
      <c r="AA128" s="384"/>
      <c r="AB128" s="382"/>
      <c r="AC128" s="355"/>
      <c r="AD128" s="355"/>
      <c r="AE128" s="356"/>
      <c r="AF128" s="381"/>
      <c r="AG128" s="381"/>
      <c r="AH128" s="381"/>
      <c r="AI128" s="381"/>
      <c r="AJ128" s="381"/>
      <c r="AK128" s="381"/>
      <c r="AL128" s="381"/>
      <c r="AM128" s="381"/>
      <c r="AN128" s="381"/>
      <c r="AO128" s="381"/>
      <c r="AP128" s="381"/>
      <c r="AQ128" s="381"/>
      <c r="AR128" s="414"/>
      <c r="AS128" s="414"/>
      <c r="AT128" s="414"/>
      <c r="AU128" s="414"/>
      <c r="AV128" s="414"/>
      <c r="AW128" s="414"/>
      <c r="AX128" s="414"/>
      <c r="AY128" s="414"/>
      <c r="AZ128" s="415"/>
      <c r="BA128" s="415"/>
      <c r="BB128" s="415"/>
      <c r="BC128" s="415"/>
      <c r="BD128" s="416"/>
      <c r="BE128" s="416"/>
    </row>
    <row r="129" spans="1:58" x14ac:dyDescent="0.2">
      <c r="A129" s="341">
        <v>118</v>
      </c>
      <c r="B129" s="417"/>
      <c r="C129" s="418">
        <f>SUM(C14:C128)</f>
        <v>86</v>
      </c>
      <c r="D129" s="419" t="s">
        <v>122</v>
      </c>
      <c r="E129" s="420"/>
      <c r="F129" s="421">
        <f>SUM(F13:F128)</f>
        <v>125</v>
      </c>
      <c r="G129" s="421">
        <f>SUM(G13:G128)</f>
        <v>100</v>
      </c>
      <c r="H129" s="422">
        <f>AVERAGE(H13:H128)</f>
        <v>94.723092998955053</v>
      </c>
      <c r="I129" s="422">
        <f>SUM(I13:I128)</f>
        <v>92</v>
      </c>
      <c r="J129" s="423">
        <f>SUM(J13:J128)</f>
        <v>240</v>
      </c>
      <c r="K129" s="424">
        <f t="shared" ref="K129:Q129" si="4">SUM(K14:K128)</f>
        <v>794</v>
      </c>
      <c r="L129" s="424">
        <f t="shared" si="4"/>
        <v>945807.2</v>
      </c>
      <c r="M129" s="425">
        <f t="shared" si="4"/>
        <v>6320240</v>
      </c>
      <c r="N129" s="425">
        <f t="shared" si="4"/>
        <v>102</v>
      </c>
      <c r="O129" s="424">
        <f t="shared" si="4"/>
        <v>811920</v>
      </c>
      <c r="P129" s="426">
        <f t="shared" si="4"/>
        <v>896</v>
      </c>
      <c r="Q129" s="426">
        <f t="shared" si="4"/>
        <v>6321136</v>
      </c>
      <c r="R129" s="412"/>
      <c r="S129" s="495"/>
      <c r="T129" s="362">
        <v>118</v>
      </c>
      <c r="U129" s="427" t="s">
        <v>122</v>
      </c>
      <c r="V129" s="428"/>
      <c r="W129" s="421">
        <f>SUM(W13:W128)</f>
        <v>124</v>
      </c>
      <c r="X129" s="421">
        <f>SUM(X13:X128)</f>
        <v>100</v>
      </c>
      <c r="Y129" s="422">
        <f>AVERAGE(Y13:Y128)</f>
        <v>96.238244514106597</v>
      </c>
      <c r="Z129" s="422">
        <f>SUM(Z13:Z128)</f>
        <v>92</v>
      </c>
      <c r="AA129" s="423">
        <f>SUM(AA13:AA128)</f>
        <v>240</v>
      </c>
      <c r="AB129" s="429"/>
      <c r="AC129" s="430">
        <f>SUM(AC14:AC128)</f>
        <v>240</v>
      </c>
      <c r="AD129" s="430">
        <f>SUM(AD14:AD128)</f>
        <v>0</v>
      </c>
      <c r="AE129" s="431"/>
      <c r="AF129" s="432">
        <f t="shared" ref="AF129:AQ129" si="5">SUM(AF14:AF128)</f>
        <v>0</v>
      </c>
      <c r="AG129" s="432">
        <f t="shared" si="5"/>
        <v>0</v>
      </c>
      <c r="AH129" s="432">
        <f t="shared" si="5"/>
        <v>0</v>
      </c>
      <c r="AI129" s="432">
        <f t="shared" si="5"/>
        <v>0</v>
      </c>
      <c r="AJ129" s="432">
        <f t="shared" si="5"/>
        <v>0</v>
      </c>
      <c r="AK129" s="432">
        <f t="shared" si="5"/>
        <v>0</v>
      </c>
      <c r="AL129" s="432">
        <f t="shared" si="5"/>
        <v>0</v>
      </c>
      <c r="AM129" s="432">
        <f t="shared" si="5"/>
        <v>0</v>
      </c>
      <c r="AN129" s="432">
        <f t="shared" si="5"/>
        <v>0</v>
      </c>
      <c r="AO129" s="432">
        <f t="shared" si="5"/>
        <v>0</v>
      </c>
      <c r="AP129" s="432">
        <f t="shared" si="5"/>
        <v>0</v>
      </c>
      <c r="AQ129" s="433">
        <f t="shared" si="5"/>
        <v>0</v>
      </c>
      <c r="AR129" s="423">
        <f>SUM(AR13:AR128)</f>
        <v>4</v>
      </c>
      <c r="AS129" s="423">
        <v>0</v>
      </c>
      <c r="AT129" s="423">
        <f>SUM(AT15:AT128)</f>
        <v>114</v>
      </c>
      <c r="AU129" s="423">
        <v>0</v>
      </c>
      <c r="AV129" s="423">
        <f>SUM(AV14:AV128)</f>
        <v>44</v>
      </c>
      <c r="AW129" s="423">
        <v>0</v>
      </c>
      <c r="AX129" s="423">
        <f>SUM(AX12:AX128)</f>
        <v>41</v>
      </c>
      <c r="AY129" s="423">
        <v>0</v>
      </c>
      <c r="AZ129" s="434">
        <f>SUM(AZ12:AZ128)</f>
        <v>37</v>
      </c>
      <c r="BA129" s="435">
        <f>SUM(BA14:BA128)</f>
        <v>0</v>
      </c>
      <c r="BB129" s="435">
        <f>SUM(BB14:BB128)</f>
        <v>0</v>
      </c>
      <c r="BC129" s="435">
        <f>SUM(BC14:BC128)</f>
        <v>0</v>
      </c>
      <c r="BD129" s="434">
        <f>SUM(BD14:BD128)</f>
        <v>240</v>
      </c>
      <c r="BE129" s="434">
        <f>SUM(BE14:BE128)</f>
        <v>0</v>
      </c>
      <c r="BF129" s="265"/>
    </row>
    <row r="130" spans="1:58" x14ac:dyDescent="0.2">
      <c r="A130" s="436"/>
      <c r="B130" s="437"/>
      <c r="C130" s="438"/>
      <c r="D130" s="439"/>
      <c r="E130" s="440"/>
      <c r="F130" s="441"/>
      <c r="G130" s="441"/>
      <c r="H130" s="442"/>
      <c r="I130" s="442"/>
      <c r="J130" s="443"/>
      <c r="K130" s="444"/>
      <c r="L130" s="445"/>
      <c r="M130" s="445"/>
      <c r="N130" s="446"/>
      <c r="O130" s="446"/>
      <c r="P130" s="447"/>
      <c r="Q130" s="447"/>
      <c r="R130" s="412"/>
      <c r="S130" s="495"/>
      <c r="T130" s="465"/>
      <c r="U130" s="449"/>
      <c r="V130" s="450"/>
      <c r="W130" s="465"/>
      <c r="X130" s="465"/>
      <c r="Y130" s="451"/>
      <c r="Z130" s="451"/>
      <c r="AA130" s="452"/>
      <c r="AB130" s="453"/>
      <c r="AC130" s="453"/>
      <c r="AD130" s="453"/>
      <c r="AE130" s="454"/>
      <c r="AF130" s="454"/>
      <c r="AG130" s="454"/>
      <c r="AH130" s="454"/>
      <c r="AI130" s="454"/>
      <c r="AJ130" s="454"/>
      <c r="AK130" s="454"/>
      <c r="AL130" s="454"/>
      <c r="AM130" s="454"/>
      <c r="AN130" s="454"/>
      <c r="AO130" s="454"/>
      <c r="AP130" s="454"/>
      <c r="AQ130" s="454"/>
      <c r="AR130" s="443"/>
      <c r="AS130" s="443"/>
      <c r="AT130" s="443"/>
      <c r="AU130" s="443"/>
      <c r="AV130" s="443"/>
      <c r="AW130" s="443"/>
      <c r="AX130" s="443"/>
      <c r="AY130" s="443"/>
      <c r="AZ130" s="455"/>
      <c r="BA130" s="455"/>
      <c r="BB130" s="455"/>
      <c r="BC130" s="455"/>
      <c r="BD130" s="456"/>
      <c r="BE130" s="456"/>
    </row>
    <row r="131" spans="1:58" x14ac:dyDescent="0.2">
      <c r="A131" s="457" t="s">
        <v>123</v>
      </c>
      <c r="B131" s="457"/>
      <c r="C131" s="457"/>
      <c r="D131" s="457"/>
      <c r="E131" s="457"/>
      <c r="F131" s="457"/>
      <c r="G131" s="457"/>
      <c r="H131" s="457"/>
      <c r="I131" s="457"/>
      <c r="J131" s="457"/>
      <c r="K131" s="438"/>
      <c r="L131" s="438"/>
      <c r="M131" s="438"/>
      <c r="N131" s="438"/>
      <c r="O131" s="438"/>
      <c r="P131" s="438"/>
      <c r="Q131" s="438"/>
      <c r="R131" s="367"/>
      <c r="S131" s="495"/>
      <c r="T131" s="465"/>
      <c r="U131" s="455"/>
      <c r="V131" s="450"/>
      <c r="W131" s="455"/>
      <c r="X131" s="455"/>
      <c r="Y131" s="455"/>
      <c r="Z131" s="455"/>
      <c r="AA131" s="456"/>
      <c r="AB131" s="451"/>
      <c r="AC131" s="451"/>
      <c r="AD131" s="451"/>
      <c r="AE131" s="458"/>
      <c r="AF131" s="458"/>
      <c r="AG131" s="458"/>
      <c r="AH131" s="458"/>
      <c r="AI131" s="458"/>
      <c r="AJ131" s="458"/>
      <c r="AK131" s="458"/>
      <c r="AL131" s="458"/>
      <c r="AM131" s="458"/>
      <c r="AN131" s="458"/>
      <c r="AO131" s="458"/>
      <c r="AP131" s="458"/>
      <c r="AQ131" s="458"/>
      <c r="AR131" s="458"/>
      <c r="AS131" s="458"/>
      <c r="AT131" s="459"/>
      <c r="AU131" s="459"/>
      <c r="AV131" s="459"/>
      <c r="AW131" s="459"/>
      <c r="AX131" s="459"/>
      <c r="AY131" s="459"/>
      <c r="AZ131" s="459"/>
      <c r="BA131" s="459"/>
      <c r="BB131" s="459"/>
      <c r="BC131" s="459"/>
      <c r="BD131" s="459"/>
      <c r="BE131" s="459"/>
    </row>
    <row r="132" spans="1:58" x14ac:dyDescent="0.2">
      <c r="A132" s="460" t="s">
        <v>201</v>
      </c>
      <c r="B132" s="460"/>
      <c r="C132" s="460"/>
      <c r="D132" s="460"/>
      <c r="E132" s="461">
        <f>K129*7960</f>
        <v>6320240</v>
      </c>
      <c r="F132" s="461"/>
      <c r="G132" s="461"/>
      <c r="H132" s="459"/>
      <c r="I132" s="459"/>
      <c r="J132" s="459"/>
      <c r="K132" s="462" t="s">
        <v>125</v>
      </c>
      <c r="L132" s="462"/>
      <c r="M132" s="462" t="s">
        <v>126</v>
      </c>
      <c r="N132" s="463"/>
      <c r="O132" s="463"/>
      <c r="P132" s="463"/>
      <c r="Q132" s="463"/>
      <c r="R132" s="367"/>
      <c r="S132" s="495"/>
      <c r="T132" s="449" t="s">
        <v>219</v>
      </c>
      <c r="U132" s="455"/>
      <c r="V132" s="450"/>
      <c r="W132" s="455"/>
      <c r="X132" s="455"/>
      <c r="Y132" s="455"/>
      <c r="Z132" s="455"/>
      <c r="AA132" s="456"/>
      <c r="AB132" s="451"/>
      <c r="AC132" s="451"/>
      <c r="AD132" s="451"/>
      <c r="AE132" s="458"/>
      <c r="AF132" s="458"/>
      <c r="AG132" s="458"/>
      <c r="AH132" s="458"/>
      <c r="AI132" s="458"/>
      <c r="AJ132" s="458"/>
      <c r="AK132" s="458"/>
      <c r="AL132" s="458"/>
      <c r="AM132" s="458"/>
      <c r="AN132" s="458"/>
      <c r="AO132" s="458"/>
      <c r="AP132" s="458"/>
      <c r="AQ132" s="458"/>
      <c r="AR132" s="458"/>
      <c r="AS132" s="458"/>
      <c r="AT132" s="459"/>
      <c r="AU132" s="459"/>
      <c r="AV132" s="459"/>
      <c r="AW132" s="459"/>
      <c r="AX132" s="459"/>
      <c r="AY132" s="459"/>
      <c r="AZ132" s="459"/>
      <c r="BA132" s="459"/>
      <c r="BB132" s="459"/>
      <c r="BC132" s="459"/>
      <c r="BD132" s="459"/>
      <c r="BE132" s="459"/>
    </row>
    <row r="133" spans="1:58" x14ac:dyDescent="0.2">
      <c r="A133" s="460" t="s">
        <v>203</v>
      </c>
      <c r="B133" s="460"/>
      <c r="C133" s="460"/>
      <c r="D133" s="460"/>
      <c r="E133" s="461">
        <f>C129*7960</f>
        <v>684560</v>
      </c>
      <c r="F133" s="461"/>
      <c r="G133" s="461"/>
      <c r="H133" s="459"/>
      <c r="I133" s="459"/>
      <c r="J133" s="459"/>
      <c r="K133" s="462" t="s">
        <v>125</v>
      </c>
      <c r="L133" s="462"/>
      <c r="M133" s="462" t="s">
        <v>129</v>
      </c>
      <c r="N133" s="464"/>
      <c r="O133" s="464"/>
      <c r="P133" s="444"/>
      <c r="Q133" s="444"/>
      <c r="R133" s="367"/>
      <c r="S133" s="495"/>
      <c r="T133" s="465"/>
      <c r="U133" s="465"/>
      <c r="V133" s="450"/>
      <c r="W133" s="455"/>
      <c r="X133" s="455"/>
      <c r="Y133" s="455"/>
      <c r="Z133" s="455"/>
      <c r="AA133" s="456"/>
      <c r="AB133" s="451"/>
      <c r="AC133" s="451"/>
      <c r="AD133" s="451"/>
      <c r="AE133" s="458"/>
      <c r="AF133" s="458"/>
      <c r="AG133" s="458"/>
      <c r="AH133" s="458"/>
      <c r="AI133" s="458"/>
      <c r="AJ133" s="458"/>
      <c r="AK133" s="458"/>
      <c r="AL133" s="458"/>
      <c r="AM133" s="458"/>
      <c r="AN133" s="458"/>
      <c r="AO133" s="458"/>
      <c r="AP133" s="458"/>
      <c r="AQ133" s="458"/>
      <c r="AR133" s="458"/>
      <c r="AS133" s="458"/>
      <c r="AT133" s="459"/>
      <c r="AU133" s="459"/>
      <c r="AV133" s="459"/>
      <c r="AW133" s="459"/>
      <c r="AX133" s="459"/>
      <c r="AY133" s="459"/>
      <c r="AZ133" s="459"/>
      <c r="BA133" s="459"/>
      <c r="BB133" s="459"/>
      <c r="BC133" s="459"/>
      <c r="BD133" s="459"/>
      <c r="BE133" s="459"/>
    </row>
    <row r="134" spans="1:58" x14ac:dyDescent="0.2">
      <c r="A134" s="460" t="s">
        <v>204</v>
      </c>
      <c r="B134" s="460"/>
      <c r="C134" s="460"/>
      <c r="D134" s="460"/>
      <c r="E134" s="461">
        <v>910000</v>
      </c>
      <c r="F134" s="461"/>
      <c r="G134" s="461"/>
      <c r="H134" s="459"/>
      <c r="I134" s="459"/>
      <c r="J134" s="459"/>
      <c r="K134" s="462" t="s">
        <v>125</v>
      </c>
      <c r="L134" s="462"/>
      <c r="M134" s="462" t="s">
        <v>131</v>
      </c>
      <c r="N134" s="466"/>
      <c r="O134" s="466"/>
      <c r="P134" s="444"/>
      <c r="Q134" s="444"/>
      <c r="R134" s="367"/>
      <c r="S134" s="495"/>
      <c r="T134" s="465"/>
      <c r="U134" s="465"/>
      <c r="V134" s="450"/>
      <c r="W134" s="455"/>
      <c r="X134" s="455"/>
      <c r="Y134" s="455"/>
      <c r="Z134" s="455"/>
      <c r="AA134" s="456"/>
      <c r="AB134" s="451"/>
      <c r="AC134" s="451"/>
      <c r="AD134" s="451"/>
      <c r="AE134" s="458"/>
      <c r="AF134" s="458"/>
      <c r="AG134" s="458"/>
      <c r="AH134" s="458"/>
      <c r="AI134" s="467"/>
      <c r="AJ134" s="458"/>
      <c r="AK134" s="458"/>
      <c r="AL134" s="458"/>
      <c r="AM134" s="458"/>
      <c r="AN134" s="458"/>
      <c r="AO134" s="458"/>
      <c r="AP134" s="458"/>
      <c r="AQ134" s="458"/>
      <c r="AR134" s="458"/>
      <c r="AS134" s="458"/>
      <c r="AT134" s="459"/>
      <c r="AU134" s="459"/>
      <c r="AV134" s="459"/>
      <c r="AW134" s="459"/>
      <c r="AX134" s="459"/>
      <c r="AY134" s="459"/>
      <c r="AZ134" s="459"/>
      <c r="BA134" s="459"/>
      <c r="BB134" s="459"/>
      <c r="BC134" s="459"/>
      <c r="BD134" s="459"/>
      <c r="BE134" s="459"/>
    </row>
    <row r="135" spans="1:58" ht="24" x14ac:dyDescent="0.2">
      <c r="A135" s="460" t="s">
        <v>205</v>
      </c>
      <c r="B135" s="460"/>
      <c r="C135" s="460"/>
      <c r="D135" s="460"/>
      <c r="E135" s="461">
        <v>1400000</v>
      </c>
      <c r="F135" s="461"/>
      <c r="G135" s="461"/>
      <c r="H135" s="459"/>
      <c r="I135" s="459"/>
      <c r="J135" s="459"/>
      <c r="K135" s="462" t="s">
        <v>125</v>
      </c>
      <c r="L135" s="462"/>
      <c r="M135" s="462" t="s">
        <v>133</v>
      </c>
      <c r="N135" s="462"/>
      <c r="O135" s="463"/>
      <c r="P135" s="468"/>
      <c r="Q135" s="468"/>
      <c r="R135" s="367"/>
      <c r="S135" s="495"/>
      <c r="T135" s="465"/>
      <c r="U135" s="465"/>
      <c r="V135" s="450"/>
      <c r="W135" s="455"/>
      <c r="X135" s="455"/>
      <c r="Y135" s="455"/>
      <c r="Z135" s="455"/>
      <c r="AA135" s="469"/>
      <c r="AB135" s="470"/>
      <c r="AC135" s="470"/>
      <c r="AD135" s="470"/>
      <c r="AE135" s="471"/>
      <c r="AF135" s="471"/>
      <c r="AG135" s="471"/>
      <c r="AH135" s="471"/>
      <c r="AI135" s="471"/>
      <c r="AJ135" s="471"/>
      <c r="AK135" s="471"/>
      <c r="AL135" s="471"/>
      <c r="AM135" s="471"/>
      <c r="AN135" s="471"/>
      <c r="AO135" s="471"/>
      <c r="AP135" s="471"/>
      <c r="AQ135" s="471"/>
      <c r="AR135" s="472"/>
      <c r="AS135" s="472"/>
      <c r="AT135" s="459"/>
      <c r="AU135" s="459"/>
      <c r="AV135" s="459"/>
      <c r="AW135" s="459"/>
      <c r="AX135" s="459"/>
      <c r="AY135" s="459"/>
      <c r="AZ135" s="459"/>
      <c r="BA135" s="459"/>
      <c r="BB135" s="459"/>
      <c r="BC135" s="459"/>
      <c r="BD135" s="459"/>
      <c r="BE135" s="459"/>
    </row>
    <row r="136" spans="1:58" x14ac:dyDescent="0.2">
      <c r="A136" s="460" t="s">
        <v>134</v>
      </c>
      <c r="B136" s="460"/>
      <c r="C136" s="460"/>
      <c r="D136" s="460"/>
      <c r="E136" s="461">
        <v>500000</v>
      </c>
      <c r="F136" s="461"/>
      <c r="G136" s="461"/>
      <c r="H136" s="459"/>
      <c r="I136" s="459"/>
      <c r="J136" s="459"/>
      <c r="K136" s="462" t="s">
        <v>125</v>
      </c>
      <c r="L136" s="462"/>
      <c r="M136" s="480" t="s">
        <v>135</v>
      </c>
      <c r="N136" s="480"/>
      <c r="O136" s="463"/>
      <c r="P136" s="468"/>
      <c r="Q136" s="468"/>
      <c r="R136" s="367"/>
      <c r="S136" s="495"/>
      <c r="T136" s="465"/>
      <c r="U136" s="465"/>
      <c r="V136" s="450"/>
      <c r="W136" s="455"/>
      <c r="X136" s="455"/>
      <c r="Y136" s="455"/>
      <c r="Z136" s="455"/>
      <c r="AA136" s="469"/>
      <c r="AB136" s="470"/>
      <c r="AC136" s="470"/>
      <c r="AD136" s="470"/>
      <c r="AE136" s="471"/>
      <c r="AF136" s="471"/>
      <c r="AG136" s="471"/>
      <c r="AH136" s="471"/>
      <c r="AI136" s="471"/>
      <c r="AJ136" s="471"/>
      <c r="AK136" s="471"/>
      <c r="AL136" s="471"/>
      <c r="AM136" s="471"/>
      <c r="AN136" s="471"/>
      <c r="AO136" s="471"/>
      <c r="AP136" s="471"/>
      <c r="AQ136" s="471"/>
      <c r="AR136" s="472"/>
      <c r="AS136" s="472"/>
      <c r="AT136" s="459"/>
      <c r="AU136" s="459"/>
      <c r="AV136" s="459"/>
      <c r="AW136" s="459"/>
      <c r="AX136" s="459"/>
      <c r="AY136" s="459"/>
      <c r="AZ136" s="459"/>
      <c r="BA136" s="459"/>
      <c r="BB136" s="459"/>
      <c r="BC136" s="459"/>
      <c r="BD136" s="459"/>
      <c r="BE136" s="459"/>
    </row>
    <row r="137" spans="1:58" x14ac:dyDescent="0.2">
      <c r="A137" s="460" t="s">
        <v>136</v>
      </c>
      <c r="B137" s="460"/>
      <c r="C137" s="460"/>
      <c r="D137" s="460"/>
      <c r="E137" s="461">
        <v>250800</v>
      </c>
      <c r="F137" s="461"/>
      <c r="G137" s="461"/>
      <c r="H137" s="459"/>
      <c r="I137" s="459"/>
      <c r="J137" s="459"/>
      <c r="K137" s="462" t="s">
        <v>125</v>
      </c>
      <c r="L137" s="462"/>
      <c r="M137" s="473" t="s">
        <v>137</v>
      </c>
      <c r="N137" s="463"/>
      <c r="O137" s="463"/>
      <c r="P137" s="468"/>
      <c r="Q137" s="468"/>
      <c r="R137" s="367"/>
      <c r="S137" s="495"/>
      <c r="T137" s="465"/>
      <c r="U137" s="465"/>
      <c r="V137" s="450"/>
      <c r="W137" s="455"/>
      <c r="X137" s="455"/>
      <c r="Y137" s="455"/>
      <c r="Z137" s="455"/>
      <c r="AA137" s="469"/>
      <c r="AB137" s="470"/>
      <c r="AC137" s="470"/>
      <c r="AD137" s="470"/>
      <c r="AE137" s="471"/>
      <c r="AF137" s="471"/>
      <c r="AG137" s="471"/>
      <c r="AH137" s="471"/>
      <c r="AI137" s="471"/>
      <c r="AJ137" s="471"/>
      <c r="AK137" s="471"/>
      <c r="AL137" s="471"/>
      <c r="AM137" s="471"/>
      <c r="AN137" s="471"/>
      <c r="AO137" s="471"/>
      <c r="AP137" s="471"/>
      <c r="AQ137" s="471"/>
      <c r="AR137" s="472"/>
      <c r="AS137" s="472"/>
      <c r="AT137" s="459"/>
      <c r="AU137" s="459"/>
      <c r="AV137" s="459"/>
      <c r="AW137" s="459"/>
      <c r="AX137" s="459"/>
      <c r="AY137" s="459"/>
      <c r="AZ137" s="459"/>
      <c r="BA137" s="459"/>
      <c r="BB137" s="459"/>
      <c r="BC137" s="459"/>
      <c r="BD137" s="459"/>
      <c r="BE137" s="459"/>
    </row>
    <row r="138" spans="1:58" x14ac:dyDescent="0.2">
      <c r="A138" s="460" t="s">
        <v>138</v>
      </c>
      <c r="B138" s="460"/>
      <c r="C138" s="460"/>
      <c r="D138" s="460"/>
      <c r="E138" s="461">
        <v>849200</v>
      </c>
      <c r="F138" s="461"/>
      <c r="G138" s="461"/>
      <c r="H138" s="459"/>
      <c r="I138" s="459"/>
      <c r="J138" s="459"/>
      <c r="K138" s="462" t="s">
        <v>125</v>
      </c>
      <c r="L138" s="462"/>
      <c r="M138" s="480" t="s">
        <v>139</v>
      </c>
      <c r="N138" s="480"/>
      <c r="O138" s="474"/>
      <c r="P138" s="468"/>
      <c r="Q138" s="468"/>
      <c r="R138" s="367"/>
      <c r="S138" s="495"/>
      <c r="T138" s="465"/>
      <c r="U138" s="465"/>
      <c r="V138" s="450"/>
      <c r="W138" s="455"/>
      <c r="X138" s="455"/>
      <c r="Y138" s="455"/>
      <c r="Z138" s="455"/>
      <c r="AA138" s="469"/>
      <c r="AB138" s="470"/>
      <c r="AC138" s="470"/>
      <c r="AD138" s="470"/>
      <c r="AE138" s="471"/>
      <c r="AF138" s="471"/>
      <c r="AG138" s="471"/>
      <c r="AH138" s="471"/>
      <c r="AI138" s="471"/>
      <c r="AJ138" s="471"/>
      <c r="AK138" s="471"/>
      <c r="AL138" s="471"/>
      <c r="AM138" s="471"/>
      <c r="AN138" s="471"/>
      <c r="AO138" s="471"/>
      <c r="AP138" s="471"/>
      <c r="AQ138" s="471"/>
      <c r="AR138" s="472"/>
      <c r="AS138" s="472"/>
      <c r="AT138" s="459"/>
      <c r="AU138" s="459"/>
      <c r="AV138" s="459"/>
      <c r="AW138" s="459"/>
      <c r="AX138" s="459"/>
      <c r="AY138" s="459"/>
      <c r="AZ138" s="459"/>
      <c r="BA138" s="459"/>
      <c r="BB138" s="459"/>
      <c r="BC138" s="459"/>
      <c r="BD138" s="459"/>
      <c r="BE138" s="459"/>
    </row>
    <row r="139" spans="1:58" x14ac:dyDescent="0.2">
      <c r="A139" s="475" t="s">
        <v>36</v>
      </c>
      <c r="B139" s="475"/>
      <c r="C139" s="475"/>
      <c r="D139" s="475"/>
      <c r="E139" s="461">
        <f>SUM(E132:G138)</f>
        <v>10914800</v>
      </c>
      <c r="F139" s="461"/>
      <c r="G139" s="461"/>
      <c r="H139" s="459"/>
      <c r="I139" s="459"/>
      <c r="J139" s="459"/>
      <c r="K139" s="462" t="s">
        <v>125</v>
      </c>
      <c r="L139" s="462"/>
      <c r="M139" s="480" t="s">
        <v>141</v>
      </c>
      <c r="N139" s="480"/>
      <c r="O139" s="463"/>
      <c r="P139" s="463"/>
      <c r="Q139" s="463"/>
      <c r="R139" s="367"/>
      <c r="S139" s="495"/>
      <c r="T139" s="465"/>
      <c r="U139" s="455"/>
      <c r="V139" s="450"/>
      <c r="W139" s="455"/>
      <c r="X139" s="455"/>
      <c r="Y139" s="455"/>
      <c r="Z139" s="455"/>
      <c r="AA139" s="469"/>
      <c r="AB139" s="470"/>
      <c r="AC139" s="470"/>
      <c r="AD139" s="470"/>
      <c r="AE139" s="471"/>
      <c r="AF139" s="471"/>
      <c r="AG139" s="471"/>
      <c r="AH139" s="471"/>
      <c r="AI139" s="471"/>
      <c r="AJ139" s="471"/>
      <c r="AK139" s="471"/>
      <c r="AL139" s="471"/>
      <c r="AM139" s="471"/>
      <c r="AN139" s="471"/>
      <c r="AO139" s="471"/>
      <c r="AP139" s="471"/>
      <c r="AQ139" s="471"/>
      <c r="AR139" s="472"/>
      <c r="AS139" s="472"/>
      <c r="AT139" s="459"/>
      <c r="AU139" s="459"/>
      <c r="AV139" s="459"/>
      <c r="AW139" s="459"/>
      <c r="AX139" s="459"/>
      <c r="AY139" s="459"/>
      <c r="AZ139" s="459"/>
      <c r="BA139" s="459"/>
      <c r="BB139" s="459"/>
      <c r="BC139" s="459"/>
      <c r="BD139" s="459"/>
      <c r="BE139" s="459"/>
    </row>
    <row r="140" spans="1:58" x14ac:dyDescent="0.2">
      <c r="A140" s="267"/>
      <c r="B140" s="476"/>
      <c r="C140" s="477"/>
      <c r="E140" s="478"/>
      <c r="F140" s="478"/>
      <c r="G140" s="478"/>
      <c r="H140" s="478"/>
      <c r="I140" s="479"/>
      <c r="J140" s="478"/>
      <c r="K140" s="462" t="s">
        <v>125</v>
      </c>
      <c r="L140" s="462"/>
      <c r="M140" s="480" t="s">
        <v>142</v>
      </c>
      <c r="N140" s="481"/>
      <c r="O140" s="481"/>
      <c r="R140" s="285"/>
      <c r="S140" s="286"/>
      <c r="T140" s="482"/>
      <c r="U140" s="483"/>
      <c r="V140" s="483"/>
      <c r="W140" s="483"/>
      <c r="X140" s="483"/>
      <c r="Y140" s="483"/>
      <c r="Z140" s="483"/>
      <c r="AA140" s="483"/>
      <c r="AB140" s="483"/>
      <c r="AC140" s="483"/>
      <c r="AD140" s="483"/>
      <c r="AE140" s="483"/>
      <c r="AF140" s="483"/>
      <c r="AG140" s="483"/>
      <c r="AH140" s="483"/>
      <c r="AI140" s="483"/>
      <c r="AJ140" s="483"/>
      <c r="AK140" s="483"/>
      <c r="AL140" s="483"/>
      <c r="AM140" s="483"/>
      <c r="AN140" s="483"/>
      <c r="AO140" s="483"/>
      <c r="AP140" s="483"/>
      <c r="AQ140" s="483"/>
      <c r="AR140" s="483"/>
      <c r="AS140" s="483"/>
      <c r="AT140" s="483"/>
      <c r="AU140" s="483"/>
      <c r="AV140" s="483"/>
      <c r="AW140" s="483"/>
      <c r="AX140" s="483"/>
      <c r="AY140" s="483"/>
      <c r="AZ140" s="483"/>
      <c r="BA140" s="483"/>
      <c r="BB140" s="483"/>
      <c r="BC140" s="483"/>
      <c r="BD140" s="483"/>
      <c r="BE140" s="483"/>
    </row>
    <row r="141" spans="1:58" x14ac:dyDescent="0.2">
      <c r="A141" s="267" t="s">
        <v>220</v>
      </c>
      <c r="B141" s="267"/>
      <c r="C141" s="267"/>
      <c r="E141" s="477"/>
      <c r="F141" s="463"/>
      <c r="G141" s="267"/>
      <c r="H141" s="267"/>
      <c r="I141" s="267"/>
      <c r="J141" s="267"/>
      <c r="K141" s="267"/>
      <c r="L141" s="267"/>
      <c r="M141" s="267"/>
      <c r="N141" s="286"/>
      <c r="O141" s="286"/>
      <c r="R141" s="285"/>
      <c r="S141" s="286"/>
      <c r="T141" s="455"/>
      <c r="U141" s="485"/>
      <c r="V141" s="485"/>
      <c r="W141" s="485"/>
      <c r="X141" s="485"/>
      <c r="Y141" s="485"/>
      <c r="Z141" s="485"/>
      <c r="AA141" s="483"/>
      <c r="AB141" s="483"/>
      <c r="AC141" s="483"/>
      <c r="AD141" s="483"/>
      <c r="AE141" s="483"/>
      <c r="AF141" s="483"/>
      <c r="AG141" s="483"/>
      <c r="AH141" s="483"/>
      <c r="AI141" s="483"/>
      <c r="AJ141" s="483"/>
      <c r="AK141" s="483"/>
      <c r="AL141" s="483"/>
      <c r="AM141" s="483"/>
      <c r="AN141" s="483"/>
      <c r="AO141" s="483"/>
      <c r="AP141" s="483"/>
      <c r="AQ141" s="483"/>
      <c r="AR141" s="483"/>
      <c r="AS141" s="483"/>
      <c r="AT141" s="485"/>
      <c r="AU141" s="485"/>
      <c r="AV141" s="485"/>
      <c r="AW141" s="485"/>
      <c r="AX141" s="485"/>
      <c r="AY141" s="485"/>
      <c r="AZ141" s="485"/>
      <c r="BA141" s="485"/>
      <c r="BB141" s="485"/>
      <c r="BC141" s="485"/>
      <c r="BD141" s="485"/>
      <c r="BE141" s="485"/>
    </row>
    <row r="142" spans="1:58" x14ac:dyDescent="0.2">
      <c r="A142" s="267"/>
      <c r="B142" s="267"/>
      <c r="C142" s="267"/>
      <c r="D142" s="486"/>
      <c r="E142" s="486"/>
      <c r="F142" s="486"/>
      <c r="G142" s="267"/>
      <c r="H142" s="267">
        <v>10914800</v>
      </c>
      <c r="I142" s="267"/>
      <c r="J142" s="267"/>
      <c r="K142" s="267"/>
      <c r="L142" s="267"/>
      <c r="M142" s="267"/>
      <c r="N142" s="286"/>
      <c r="O142" s="286"/>
      <c r="R142" s="285"/>
      <c r="S142" s="286"/>
      <c r="T142" s="455"/>
      <c r="U142" s="485"/>
      <c r="V142" s="485"/>
      <c r="W142" s="485"/>
      <c r="X142" s="485"/>
      <c r="Y142" s="485"/>
      <c r="Z142" s="485"/>
      <c r="AA142" s="483"/>
      <c r="AB142" s="483"/>
      <c r="AC142" s="483"/>
      <c r="AD142" s="483"/>
      <c r="AE142" s="483"/>
      <c r="AF142" s="483"/>
      <c r="AG142" s="483"/>
      <c r="AH142" s="483"/>
      <c r="AI142" s="483"/>
      <c r="AJ142" s="483"/>
      <c r="AK142" s="483"/>
      <c r="AL142" s="483"/>
      <c r="AM142" s="483"/>
      <c r="AN142" s="483"/>
      <c r="AO142" s="483"/>
      <c r="AP142" s="483"/>
      <c r="AQ142" s="483"/>
      <c r="AR142" s="483"/>
      <c r="AS142" s="483"/>
      <c r="AT142" s="485"/>
      <c r="AU142" s="485"/>
      <c r="AV142" s="485"/>
      <c r="AW142" s="485"/>
      <c r="AX142" s="485"/>
      <c r="AY142" s="485"/>
      <c r="AZ142" s="485"/>
      <c r="BA142" s="485"/>
      <c r="BB142" s="485"/>
      <c r="BC142" s="485"/>
      <c r="BD142" s="485"/>
      <c r="BE142" s="485"/>
    </row>
    <row r="143" spans="1:58" ht="15.75" x14ac:dyDescent="0.2">
      <c r="B143" s="488"/>
      <c r="C143" s="488"/>
      <c r="D143" s="486"/>
      <c r="E143" s="486"/>
      <c r="F143" s="486"/>
      <c r="G143" s="488"/>
      <c r="H143" s="488"/>
      <c r="I143" s="488"/>
      <c r="J143" s="488"/>
      <c r="L143" s="489"/>
      <c r="M143" s="489"/>
      <c r="N143" s="490"/>
      <c r="O143" s="490"/>
      <c r="R143" s="285"/>
      <c r="S143" s="286"/>
      <c r="T143" s="455"/>
      <c r="U143" s="485"/>
      <c r="V143" s="485"/>
      <c r="W143" s="485"/>
      <c r="X143" s="485"/>
      <c r="Y143" s="485"/>
      <c r="Z143" s="485"/>
      <c r="AA143" s="483"/>
      <c r="AB143" s="483"/>
      <c r="AC143" s="483"/>
      <c r="AD143" s="483"/>
      <c r="AE143" s="483"/>
      <c r="AF143" s="483"/>
      <c r="AG143" s="483"/>
      <c r="AH143" s="483"/>
      <c r="AI143" s="483"/>
      <c r="AJ143" s="483"/>
      <c r="AK143" s="483"/>
      <c r="AL143" s="483"/>
      <c r="AM143" s="483"/>
      <c r="AN143" s="483"/>
      <c r="AO143" s="483"/>
      <c r="AP143" s="483"/>
      <c r="AQ143" s="483"/>
      <c r="AR143" s="483"/>
      <c r="AS143" s="483"/>
      <c r="AT143" s="485"/>
      <c r="AU143" s="485"/>
      <c r="AV143" s="485"/>
      <c r="AW143" s="485"/>
      <c r="AX143" s="485"/>
      <c r="AY143" s="485"/>
      <c r="AZ143" s="485"/>
      <c r="BA143" s="485"/>
      <c r="BB143" s="485"/>
      <c r="BC143" s="485"/>
      <c r="BD143" s="485"/>
      <c r="BE143" s="485"/>
    </row>
    <row r="144" spans="1:58" ht="15.75" x14ac:dyDescent="0.2">
      <c r="B144" s="488"/>
      <c r="C144" s="488"/>
      <c r="D144" s="486"/>
      <c r="E144" s="486"/>
      <c r="F144" s="486"/>
      <c r="G144" s="488"/>
      <c r="H144" s="488"/>
      <c r="I144" s="488"/>
      <c r="J144" s="488"/>
      <c r="K144" s="490"/>
      <c r="L144" s="489"/>
      <c r="M144" s="491"/>
      <c r="N144" s="490"/>
      <c r="O144" s="490"/>
      <c r="S144" s="267"/>
    </row>
    <row r="145" spans="2:19" ht="15.75" x14ac:dyDescent="0.2">
      <c r="B145" s="488"/>
      <c r="C145" s="488"/>
      <c r="D145" s="486"/>
      <c r="E145" s="486"/>
      <c r="F145" s="486"/>
      <c r="G145" s="488"/>
      <c r="H145" s="488"/>
      <c r="I145" s="488"/>
      <c r="J145" s="488"/>
      <c r="K145" s="492"/>
      <c r="L145" s="489"/>
      <c r="M145" s="493"/>
      <c r="N145" s="490"/>
      <c r="O145" s="493"/>
      <c r="P145" s="286"/>
      <c r="Q145" s="286"/>
      <c r="R145" s="285"/>
      <c r="S145" s="436"/>
    </row>
    <row r="146" spans="2:19" ht="15.75" x14ac:dyDescent="0.2">
      <c r="B146" s="488"/>
      <c r="C146" s="488"/>
      <c r="D146" s="486"/>
      <c r="E146" s="486"/>
      <c r="F146" s="486"/>
      <c r="G146" s="488"/>
      <c r="H146" s="488"/>
      <c r="I146" s="488"/>
      <c r="J146" s="488"/>
      <c r="K146" s="450"/>
      <c r="L146" s="489"/>
      <c r="M146" s="493"/>
      <c r="N146" s="494"/>
      <c r="O146" s="494"/>
      <c r="P146" s="495"/>
      <c r="Q146" s="495"/>
      <c r="R146" s="324"/>
      <c r="S146" s="495"/>
    </row>
    <row r="147" spans="2:19" ht="15.75" x14ac:dyDescent="0.2">
      <c r="B147" s="488"/>
      <c r="C147" s="488"/>
      <c r="D147" s="486"/>
      <c r="E147" s="486"/>
      <c r="F147" s="486"/>
      <c r="G147" s="488"/>
      <c r="H147" s="488"/>
      <c r="I147" s="488"/>
      <c r="J147" s="488"/>
      <c r="K147" s="450"/>
      <c r="L147" s="489"/>
      <c r="M147" s="493"/>
      <c r="N147" s="494"/>
      <c r="O147" s="494"/>
      <c r="P147" s="495"/>
      <c r="Q147" s="495"/>
      <c r="R147" s="324"/>
      <c r="S147" s="495"/>
    </row>
    <row r="148" spans="2:19" ht="15.75" x14ac:dyDescent="0.2">
      <c r="B148" s="488"/>
      <c r="C148" s="488"/>
      <c r="D148" s="486"/>
      <c r="E148" s="486"/>
      <c r="F148" s="486"/>
      <c r="G148" s="488"/>
      <c r="H148" s="488"/>
      <c r="I148" s="488"/>
      <c r="J148" s="488"/>
      <c r="K148" s="450"/>
      <c r="L148" s="489"/>
      <c r="M148" s="493"/>
      <c r="N148" s="494"/>
      <c r="O148" s="494"/>
      <c r="P148" s="495"/>
      <c r="Q148" s="495"/>
      <c r="R148" s="324"/>
      <c r="S148" s="495"/>
    </row>
    <row r="149" spans="2:19" ht="15.75" x14ac:dyDescent="0.2">
      <c r="B149" s="488"/>
      <c r="C149" s="488"/>
      <c r="D149" s="486"/>
      <c r="E149" s="486"/>
      <c r="F149" s="486"/>
      <c r="G149" s="488"/>
      <c r="H149" s="488"/>
      <c r="I149" s="488"/>
      <c r="J149" s="488"/>
      <c r="K149" s="450"/>
      <c r="L149" s="489"/>
      <c r="M149" s="493"/>
      <c r="N149" s="494"/>
      <c r="O149" s="494"/>
      <c r="P149" s="495"/>
      <c r="Q149" s="495"/>
      <c r="R149" s="324"/>
      <c r="S149" s="495"/>
    </row>
    <row r="150" spans="2:19" ht="15.75" x14ac:dyDescent="0.2">
      <c r="B150" s="488"/>
      <c r="C150" s="488"/>
      <c r="E150" s="488"/>
      <c r="F150" s="488"/>
      <c r="G150" s="488"/>
      <c r="H150" s="488"/>
      <c r="I150" s="488"/>
      <c r="J150" s="488"/>
      <c r="K150" s="450"/>
      <c r="L150" s="489"/>
      <c r="M150" s="493"/>
      <c r="N150" s="494"/>
      <c r="O150" s="494"/>
      <c r="P150" s="495"/>
      <c r="Q150" s="495"/>
      <c r="R150" s="324"/>
      <c r="S150" s="495"/>
    </row>
    <row r="151" spans="2:19" ht="15.75" x14ac:dyDescent="0.2">
      <c r="B151" s="488"/>
      <c r="C151" s="488"/>
      <c r="E151" s="488"/>
      <c r="F151" s="488"/>
      <c r="G151" s="488"/>
      <c r="H151" s="488"/>
      <c r="I151" s="488"/>
      <c r="J151" s="488"/>
      <c r="K151" s="450"/>
      <c r="L151" s="489"/>
      <c r="M151" s="496"/>
      <c r="N151" s="497"/>
      <c r="O151" s="497"/>
      <c r="P151" s="495"/>
      <c r="Q151" s="495"/>
      <c r="R151" s="324"/>
      <c r="S151" s="495"/>
    </row>
    <row r="152" spans="2:19" ht="15.75" x14ac:dyDescent="0.2">
      <c r="B152" s="488"/>
      <c r="C152" s="488"/>
      <c r="E152" s="488"/>
      <c r="F152" s="488"/>
      <c r="G152" s="488"/>
      <c r="H152" s="488"/>
      <c r="I152" s="488"/>
      <c r="J152" s="488"/>
      <c r="K152" s="450"/>
      <c r="L152" s="489"/>
      <c r="M152" s="496"/>
      <c r="N152" s="497"/>
      <c r="O152" s="497"/>
      <c r="P152" s="495"/>
      <c r="Q152" s="495"/>
      <c r="R152" s="324"/>
      <c r="S152" s="495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42" sqref="I142"/>
    </sheetView>
  </sheetViews>
  <sheetFormatPr baseColWidth="10"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topLeftCell="A22" workbookViewId="0">
      <selection activeCell="A35" sqref="A35:XFD35"/>
    </sheetView>
  </sheetViews>
  <sheetFormatPr baseColWidth="10" defaultColWidth="11.42578125" defaultRowHeight="12.75" x14ac:dyDescent="0.2"/>
  <cols>
    <col min="1" max="1" width="3.85546875" style="804" customWidth="1"/>
    <col min="2" max="2" width="5.28515625" style="805" customWidth="1"/>
    <col min="3" max="3" width="6" style="806" customWidth="1"/>
    <col min="4" max="4" width="42.42578125" style="804" customWidth="1"/>
    <col min="5" max="5" width="9.42578125" style="804" customWidth="1"/>
    <col min="6" max="6" width="6" style="804" customWidth="1"/>
    <col min="7" max="7" width="4.28515625" style="807" customWidth="1"/>
    <col min="8" max="8" width="8.28515625" style="1012" customWidth="1"/>
    <col min="9" max="9" width="4.85546875" style="1013" customWidth="1"/>
    <col min="10" max="10" width="6.5703125" style="1014" customWidth="1"/>
    <col min="11" max="11" width="7" style="804" customWidth="1"/>
    <col min="12" max="12" width="9" style="804" customWidth="1"/>
    <col min="13" max="13" width="10.140625" style="804" customWidth="1"/>
    <col min="14" max="14" width="6.85546875" style="804" customWidth="1"/>
    <col min="15" max="15" width="10.42578125" style="804" customWidth="1"/>
    <col min="16" max="16" width="7" style="804" customWidth="1"/>
    <col min="17" max="17" width="9.42578125" style="804" customWidth="1"/>
    <col min="18" max="18" width="7" style="1003" customWidth="1"/>
    <col min="19" max="19" width="7" style="810" customWidth="1"/>
    <col min="20" max="20" width="3.28515625" style="804" customWidth="1"/>
    <col min="21" max="21" width="47.28515625" style="804" customWidth="1"/>
    <col min="22" max="24" width="4" style="804" customWidth="1"/>
    <col min="25" max="25" width="8.28515625" style="804" customWidth="1"/>
    <col min="26" max="26" width="6.42578125" style="804" customWidth="1"/>
    <col min="27" max="27" width="10.5703125" style="1015" customWidth="1"/>
    <col min="28" max="28" width="5.7109375" style="1015" customWidth="1"/>
    <col min="29" max="29" width="5.5703125" style="1015" customWidth="1"/>
    <col min="30" max="30" width="3.28515625" style="1015" customWidth="1"/>
    <col min="31" max="31" width="7.5703125" style="1015" customWidth="1"/>
    <col min="32" max="43" width="2.140625" style="1015" hidden="1" customWidth="1"/>
    <col min="44" max="44" width="3.28515625" style="1015" hidden="1" customWidth="1"/>
    <col min="45" max="45" width="2" style="1015" hidden="1" customWidth="1"/>
    <col min="46" max="57" width="4" style="804" customWidth="1"/>
    <col min="58" max="77" width="2.42578125" style="810" customWidth="1"/>
    <col min="78" max="16384" width="11.42578125" style="810"/>
  </cols>
  <sheetData>
    <row r="1" spans="1:57" x14ac:dyDescent="0.2">
      <c r="H1" s="808"/>
      <c r="I1" s="808"/>
      <c r="J1" s="809"/>
      <c r="R1" s="804"/>
      <c r="AA1" s="804"/>
      <c r="AB1" s="804"/>
      <c r="AC1" s="804"/>
      <c r="AD1" s="804"/>
      <c r="AE1" s="804"/>
      <c r="AF1" s="804"/>
      <c r="AG1" s="804"/>
      <c r="AH1" s="804"/>
      <c r="AI1" s="804"/>
      <c r="AJ1" s="804"/>
      <c r="AK1" s="804"/>
      <c r="AL1" s="804"/>
      <c r="AM1" s="804"/>
      <c r="AN1" s="804"/>
      <c r="AO1" s="804"/>
      <c r="AP1" s="804"/>
      <c r="AQ1" s="804"/>
      <c r="AR1" s="804"/>
      <c r="AS1" s="804"/>
    </row>
    <row r="2" spans="1:57" ht="13.5" customHeight="1" x14ac:dyDescent="0.2">
      <c r="A2" s="1492" t="s">
        <v>0</v>
      </c>
      <c r="B2" s="1492"/>
      <c r="C2" s="1492"/>
      <c r="D2" s="1492"/>
      <c r="E2" s="1492"/>
      <c r="F2" s="1492"/>
      <c r="G2" s="1492"/>
      <c r="H2" s="1492"/>
      <c r="I2" s="1492"/>
      <c r="J2" s="1492"/>
      <c r="K2" s="1492"/>
      <c r="L2" s="1492"/>
      <c r="M2" s="1492"/>
      <c r="N2" s="1492"/>
      <c r="O2" s="1492"/>
      <c r="P2" s="814"/>
      <c r="Q2" s="814"/>
      <c r="R2" s="812"/>
      <c r="S2" s="813"/>
      <c r="T2" s="1446" t="s">
        <v>0</v>
      </c>
      <c r="U2" s="1446"/>
      <c r="V2" s="1446"/>
      <c r="W2" s="1446"/>
      <c r="X2" s="1446"/>
      <c r="Y2" s="1446"/>
      <c r="Z2" s="1446"/>
      <c r="AA2" s="1446"/>
      <c r="AB2" s="1446"/>
      <c r="AC2" s="1446"/>
      <c r="AD2" s="1446"/>
      <c r="AE2" s="1446"/>
      <c r="AF2" s="1446"/>
      <c r="AG2" s="1446"/>
      <c r="AH2" s="1446"/>
      <c r="AI2" s="1446"/>
      <c r="AJ2" s="1446"/>
      <c r="AK2" s="1446"/>
      <c r="AL2" s="1446"/>
      <c r="AM2" s="1446"/>
      <c r="AN2" s="1446"/>
      <c r="AO2" s="1446"/>
      <c r="AP2" s="1446"/>
      <c r="AQ2" s="1446"/>
      <c r="AR2" s="1446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  <c r="BD2" s="1446"/>
      <c r="BE2" s="1446"/>
    </row>
    <row r="3" spans="1:57" ht="12" customHeight="1" x14ac:dyDescent="0.2">
      <c r="A3" s="1493" t="s">
        <v>1</v>
      </c>
      <c r="B3" s="1493"/>
      <c r="C3" s="1493"/>
      <c r="D3" s="1493"/>
      <c r="E3" s="1493"/>
      <c r="F3" s="1493"/>
      <c r="G3" s="1493"/>
      <c r="H3" s="1493"/>
      <c r="I3" s="1493"/>
      <c r="J3" s="1493"/>
      <c r="K3" s="1493"/>
      <c r="L3" s="1493"/>
      <c r="M3" s="1493"/>
      <c r="N3" s="1493"/>
      <c r="O3" s="1493"/>
      <c r="P3" s="814"/>
      <c r="Q3" s="814"/>
      <c r="R3" s="812"/>
      <c r="S3" s="813"/>
      <c r="T3" s="1446" t="s">
        <v>1</v>
      </c>
      <c r="U3" s="1446"/>
      <c r="V3" s="1446"/>
      <c r="W3" s="1446"/>
      <c r="X3" s="1446"/>
      <c r="Y3" s="1446"/>
      <c r="Z3" s="1446"/>
      <c r="AA3" s="1446"/>
      <c r="AB3" s="1446"/>
      <c r="AC3" s="1446"/>
      <c r="AD3" s="1446"/>
      <c r="AE3" s="1446"/>
      <c r="AF3" s="1446"/>
      <c r="AG3" s="1446"/>
      <c r="AH3" s="1446"/>
      <c r="AI3" s="1446"/>
      <c r="AJ3" s="1446"/>
      <c r="AK3" s="1446"/>
      <c r="AL3" s="1446"/>
      <c r="AM3" s="1446"/>
      <c r="AN3" s="1446"/>
      <c r="AO3" s="1446"/>
      <c r="AP3" s="1446"/>
      <c r="AQ3" s="1446"/>
      <c r="AR3" s="1446"/>
      <c r="AS3" s="1446"/>
      <c r="AT3" s="1446"/>
      <c r="AU3" s="1446"/>
      <c r="AV3" s="1446"/>
      <c r="AW3" s="1446"/>
      <c r="AX3" s="1446"/>
      <c r="AY3" s="1446"/>
      <c r="AZ3" s="1446"/>
      <c r="BA3" s="1446"/>
      <c r="BB3" s="1446"/>
      <c r="BC3" s="1446"/>
      <c r="BD3" s="1446"/>
      <c r="BE3" s="1446"/>
    </row>
    <row r="4" spans="1:57" ht="12" customHeight="1" x14ac:dyDescent="0.2">
      <c r="A4" s="1493" t="s">
        <v>2</v>
      </c>
      <c r="B4" s="1493"/>
      <c r="C4" s="1493"/>
      <c r="D4" s="1493"/>
      <c r="E4" s="1493"/>
      <c r="F4" s="1493"/>
      <c r="G4" s="1493"/>
      <c r="H4" s="1493"/>
      <c r="I4" s="1493"/>
      <c r="J4" s="1493"/>
      <c r="K4" s="1493"/>
      <c r="L4" s="1493"/>
      <c r="M4" s="1493"/>
      <c r="N4" s="1493"/>
      <c r="O4" s="1493"/>
      <c r="P4" s="814"/>
      <c r="Q4" s="814"/>
      <c r="R4" s="812"/>
      <c r="S4" s="813"/>
      <c r="T4" s="1446" t="s">
        <v>3</v>
      </c>
      <c r="U4" s="1446"/>
      <c r="V4" s="1446"/>
      <c r="W4" s="1446"/>
      <c r="X4" s="1446"/>
      <c r="Y4" s="1446"/>
      <c r="Z4" s="1446"/>
      <c r="AA4" s="1446"/>
      <c r="AB4" s="1446"/>
      <c r="AC4" s="1446"/>
      <c r="AD4" s="1446"/>
      <c r="AE4" s="1446"/>
      <c r="AF4" s="1446"/>
      <c r="AG4" s="1446"/>
      <c r="AH4" s="1446"/>
      <c r="AI4" s="1446"/>
      <c r="AJ4" s="1446"/>
      <c r="AK4" s="1446"/>
      <c r="AL4" s="1446"/>
      <c r="AM4" s="1446"/>
      <c r="AN4" s="1446"/>
      <c r="AO4" s="1446"/>
      <c r="AP4" s="1446"/>
      <c r="AQ4" s="1446"/>
      <c r="AR4" s="1446"/>
      <c r="AS4" s="1446"/>
      <c r="AT4" s="1446"/>
      <c r="AU4" s="1446"/>
      <c r="AV4" s="1446"/>
      <c r="AW4" s="1446"/>
      <c r="AX4" s="1446"/>
      <c r="AY4" s="1446"/>
      <c r="AZ4" s="1446"/>
      <c r="BA4" s="1446"/>
      <c r="BB4" s="1446"/>
      <c r="BC4" s="1446"/>
      <c r="BD4" s="1446"/>
      <c r="BE4" s="1446"/>
    </row>
    <row r="5" spans="1:57" ht="9" customHeight="1" x14ac:dyDescent="0.2">
      <c r="A5" s="814"/>
      <c r="B5" s="815"/>
      <c r="C5" s="816"/>
      <c r="D5" s="814"/>
      <c r="E5" s="814"/>
      <c r="F5" s="814"/>
      <c r="G5" s="817"/>
      <c r="H5" s="814"/>
      <c r="I5" s="814"/>
      <c r="J5" s="814"/>
      <c r="K5" s="814"/>
      <c r="L5" s="814"/>
      <c r="M5" s="814"/>
      <c r="N5" s="814"/>
      <c r="O5" s="814"/>
      <c r="P5" s="814"/>
      <c r="Q5" s="814"/>
      <c r="R5" s="812"/>
      <c r="S5" s="813"/>
      <c r="T5" s="818"/>
      <c r="U5" s="818"/>
      <c r="V5" s="818"/>
      <c r="W5" s="818"/>
      <c r="X5" s="818"/>
      <c r="Y5" s="818"/>
      <c r="Z5" s="818"/>
      <c r="AA5" s="818"/>
      <c r="AB5" s="818"/>
      <c r="AC5" s="818"/>
      <c r="AD5" s="818"/>
      <c r="AE5" s="818"/>
      <c r="AF5" s="818"/>
      <c r="AG5" s="818"/>
      <c r="AH5" s="818"/>
      <c r="AI5" s="818"/>
      <c r="AJ5" s="818"/>
      <c r="AK5" s="818"/>
      <c r="AL5" s="818"/>
      <c r="AM5" s="818"/>
      <c r="AN5" s="818"/>
      <c r="AO5" s="818"/>
      <c r="AP5" s="818"/>
      <c r="AQ5" s="818"/>
      <c r="AR5" s="818"/>
      <c r="AS5" s="818"/>
      <c r="AT5" s="818"/>
      <c r="AU5" s="818"/>
      <c r="AV5" s="818"/>
      <c r="AW5" s="818"/>
      <c r="AX5" s="818"/>
      <c r="AY5" s="818"/>
      <c r="AZ5" s="818"/>
      <c r="BA5" s="818"/>
      <c r="BB5" s="818"/>
      <c r="BC5" s="818"/>
      <c r="BD5" s="818"/>
      <c r="BE5" s="818"/>
    </row>
    <row r="6" spans="1:57" ht="12" customHeight="1" x14ac:dyDescent="0.2">
      <c r="A6" s="1446" t="s">
        <v>314</v>
      </c>
      <c r="B6" s="1446"/>
      <c r="C6" s="1446"/>
      <c r="D6" s="1446"/>
      <c r="E6" s="1446"/>
      <c r="F6" s="1446"/>
      <c r="G6" s="1446"/>
      <c r="H6" s="1446"/>
      <c r="I6" s="1446"/>
      <c r="J6" s="1446"/>
      <c r="K6" s="1446"/>
      <c r="L6" s="1446"/>
      <c r="M6" s="1446"/>
      <c r="N6" s="1446"/>
      <c r="O6" s="1446"/>
      <c r="P6" s="1446"/>
      <c r="Q6" s="1446"/>
      <c r="R6" s="819"/>
      <c r="S6" s="813"/>
      <c r="T6" s="1446" t="s">
        <v>315</v>
      </c>
      <c r="U6" s="1446"/>
      <c r="V6" s="1446"/>
      <c r="W6" s="1446"/>
      <c r="X6" s="1446"/>
      <c r="Y6" s="1446"/>
      <c r="Z6" s="1446"/>
      <c r="AA6" s="1446"/>
      <c r="AB6" s="1446"/>
      <c r="AC6" s="1446"/>
      <c r="AD6" s="1446"/>
      <c r="AE6" s="1446"/>
      <c r="AF6" s="1446"/>
      <c r="AG6" s="1446"/>
      <c r="AH6" s="1446"/>
      <c r="AI6" s="1446"/>
      <c r="AJ6" s="1446"/>
      <c r="AK6" s="1446"/>
      <c r="AL6" s="1446"/>
      <c r="AM6" s="1446"/>
      <c r="AN6" s="1446"/>
      <c r="AO6" s="1446"/>
      <c r="AP6" s="1446"/>
      <c r="AQ6" s="1446"/>
      <c r="AR6" s="1446"/>
      <c r="AS6" s="1446"/>
      <c r="AT6" s="1446"/>
      <c r="AU6" s="1446"/>
      <c r="AV6" s="1446"/>
      <c r="AW6" s="1446"/>
      <c r="AX6" s="1446"/>
      <c r="AY6" s="1446"/>
      <c r="AZ6" s="1446"/>
      <c r="BA6" s="1446"/>
      <c r="BB6" s="1446"/>
      <c r="BC6" s="1446"/>
      <c r="BD6" s="1446"/>
      <c r="BE6" s="1446"/>
    </row>
    <row r="7" spans="1:57" ht="12" customHeight="1" x14ac:dyDescent="0.2">
      <c r="A7" s="818"/>
      <c r="B7" s="820"/>
      <c r="C7" s="821"/>
      <c r="D7" s="818"/>
      <c r="E7" s="818"/>
      <c r="F7" s="818"/>
      <c r="G7" s="822"/>
      <c r="H7" s="818"/>
      <c r="I7" s="818"/>
      <c r="J7" s="818"/>
      <c r="K7" s="818"/>
      <c r="L7" s="818"/>
      <c r="M7" s="818"/>
      <c r="N7" s="818"/>
      <c r="O7" s="818"/>
      <c r="P7" s="818"/>
      <c r="Q7" s="818"/>
      <c r="R7" s="819"/>
      <c r="S7" s="813"/>
      <c r="T7" s="818"/>
      <c r="U7" s="818"/>
      <c r="V7" s="818"/>
      <c r="W7" s="818"/>
      <c r="X7" s="818"/>
      <c r="Y7" s="818"/>
      <c r="Z7" s="818"/>
      <c r="AA7" s="818"/>
      <c r="AB7" s="818"/>
      <c r="AC7" s="818"/>
      <c r="AD7" s="818"/>
      <c r="AE7" s="818"/>
      <c r="AF7" s="818"/>
      <c r="AG7" s="818"/>
      <c r="AH7" s="818"/>
      <c r="AI7" s="818"/>
      <c r="AJ7" s="818"/>
      <c r="AK7" s="818"/>
      <c r="AL7" s="818"/>
      <c r="AM7" s="818"/>
      <c r="AN7" s="818"/>
      <c r="AO7" s="818"/>
      <c r="AP7" s="818"/>
      <c r="AQ7" s="818"/>
      <c r="AR7" s="818"/>
      <c r="AS7" s="818"/>
      <c r="AT7" s="818"/>
      <c r="AU7" s="818"/>
      <c r="AV7" s="818"/>
      <c r="AW7" s="818"/>
      <c r="AX7" s="818"/>
      <c r="AY7" s="818"/>
      <c r="AZ7" s="818"/>
      <c r="BA7" s="818"/>
      <c r="BB7" s="818"/>
      <c r="BC7" s="818"/>
      <c r="BD7" s="818"/>
      <c r="BE7" s="818"/>
    </row>
    <row r="8" spans="1:57" s="804" customFormat="1" x14ac:dyDescent="0.2">
      <c r="A8" s="823">
        <v>1</v>
      </c>
      <c r="B8" s="824">
        <v>2</v>
      </c>
      <c r="C8" s="825">
        <v>3</v>
      </c>
      <c r="D8" s="823">
        <v>4</v>
      </c>
      <c r="E8" s="823">
        <v>5</v>
      </c>
      <c r="F8" s="823">
        <v>6</v>
      </c>
      <c r="G8" s="826">
        <v>7</v>
      </c>
      <c r="H8" s="827">
        <v>8</v>
      </c>
      <c r="I8" s="827">
        <v>9</v>
      </c>
      <c r="J8" s="823">
        <v>10</v>
      </c>
      <c r="K8" s="823">
        <v>11</v>
      </c>
      <c r="L8" s="823">
        <v>12</v>
      </c>
      <c r="M8" s="823">
        <v>13</v>
      </c>
      <c r="N8" s="823">
        <v>14</v>
      </c>
      <c r="O8" s="823">
        <v>15</v>
      </c>
      <c r="P8" s="828">
        <v>16</v>
      </c>
      <c r="Q8" s="828">
        <v>17</v>
      </c>
      <c r="R8" s="829"/>
      <c r="S8" s="992"/>
      <c r="T8" s="831">
        <v>1</v>
      </c>
      <c r="U8" s="831">
        <v>2</v>
      </c>
      <c r="V8" s="832">
        <v>3</v>
      </c>
      <c r="W8" s="831">
        <v>4</v>
      </c>
      <c r="X8" s="831">
        <v>5</v>
      </c>
      <c r="Y8" s="831">
        <v>6</v>
      </c>
      <c r="Z8" s="831">
        <v>7</v>
      </c>
      <c r="AA8" s="832">
        <v>8</v>
      </c>
      <c r="AB8" s="832">
        <v>9</v>
      </c>
      <c r="AC8" s="831">
        <v>10</v>
      </c>
      <c r="AD8" s="831">
        <v>11</v>
      </c>
      <c r="AE8" s="831">
        <v>12</v>
      </c>
      <c r="AF8" s="831">
        <v>13</v>
      </c>
      <c r="AG8" s="831">
        <v>14</v>
      </c>
      <c r="AH8" s="831">
        <v>15</v>
      </c>
      <c r="AI8" s="831">
        <v>16</v>
      </c>
      <c r="AJ8" s="831">
        <v>17</v>
      </c>
      <c r="AK8" s="831">
        <v>18</v>
      </c>
      <c r="AL8" s="831">
        <v>19</v>
      </c>
      <c r="AM8" s="831">
        <v>20</v>
      </c>
      <c r="AN8" s="831">
        <v>21</v>
      </c>
      <c r="AO8" s="831">
        <v>22</v>
      </c>
      <c r="AP8" s="831">
        <v>23</v>
      </c>
      <c r="AQ8" s="831">
        <v>24</v>
      </c>
      <c r="AR8" s="831">
        <v>25</v>
      </c>
      <c r="AS8" s="831">
        <v>26</v>
      </c>
      <c r="AT8" s="831">
        <v>27</v>
      </c>
      <c r="AU8" s="831">
        <v>28</v>
      </c>
      <c r="AV8" s="831">
        <v>29</v>
      </c>
      <c r="AW8" s="831">
        <v>30</v>
      </c>
      <c r="AX8" s="831">
        <v>31</v>
      </c>
      <c r="AY8" s="831">
        <v>32</v>
      </c>
      <c r="AZ8" s="831">
        <v>33</v>
      </c>
      <c r="BA8" s="831">
        <v>34</v>
      </c>
      <c r="BB8" s="831">
        <v>35</v>
      </c>
      <c r="BC8" s="831">
        <v>36</v>
      </c>
      <c r="BD8" s="831">
        <v>37</v>
      </c>
      <c r="BE8" s="831">
        <v>38</v>
      </c>
    </row>
    <row r="9" spans="1:57" s="835" customFormat="1" ht="114.75" customHeight="1" x14ac:dyDescent="0.2">
      <c r="A9" s="1485" t="s">
        <v>4</v>
      </c>
      <c r="B9" s="1487" t="s">
        <v>5</v>
      </c>
      <c r="C9" s="1488" t="s">
        <v>6</v>
      </c>
      <c r="D9" s="1489" t="s">
        <v>7</v>
      </c>
      <c r="E9" s="1490" t="s">
        <v>8</v>
      </c>
      <c r="F9" s="1485" t="s">
        <v>9</v>
      </c>
      <c r="G9" s="1491" t="s">
        <v>10</v>
      </c>
      <c r="H9" s="1484" t="s">
        <v>11</v>
      </c>
      <c r="I9" s="1484" t="s">
        <v>12</v>
      </c>
      <c r="J9" s="1484" t="s">
        <v>13</v>
      </c>
      <c r="K9" s="1485" t="s">
        <v>14</v>
      </c>
      <c r="L9" s="1485" t="s">
        <v>15</v>
      </c>
      <c r="M9" s="1485" t="s">
        <v>16</v>
      </c>
      <c r="N9" s="1486" t="s">
        <v>17</v>
      </c>
      <c r="O9" s="1486"/>
      <c r="P9" s="1477" t="s">
        <v>18</v>
      </c>
      <c r="Q9" s="1477"/>
      <c r="R9" s="833"/>
      <c r="S9" s="834"/>
      <c r="T9" s="1478" t="s">
        <v>4</v>
      </c>
      <c r="U9" s="1480" t="s">
        <v>7</v>
      </c>
      <c r="V9" s="1482" t="s">
        <v>8</v>
      </c>
      <c r="W9" s="1472" t="s">
        <v>19</v>
      </c>
      <c r="X9" s="1472" t="s">
        <v>20</v>
      </c>
      <c r="Y9" s="1472" t="s">
        <v>11</v>
      </c>
      <c r="Z9" s="1472" t="s">
        <v>21</v>
      </c>
      <c r="AA9" s="1472" t="s">
        <v>22</v>
      </c>
      <c r="AB9" s="1474" t="s">
        <v>23</v>
      </c>
      <c r="AC9" s="1475"/>
      <c r="AD9" s="1475"/>
      <c r="AE9" s="1476"/>
      <c r="AF9" s="1469" t="s">
        <v>24</v>
      </c>
      <c r="AG9" s="1469"/>
      <c r="AH9" s="1469" t="s">
        <v>25</v>
      </c>
      <c r="AI9" s="1469"/>
      <c r="AJ9" s="1469" t="s">
        <v>26</v>
      </c>
      <c r="AK9" s="1469"/>
      <c r="AL9" s="1469" t="s">
        <v>27</v>
      </c>
      <c r="AM9" s="1469"/>
      <c r="AN9" s="1469" t="s">
        <v>28</v>
      </c>
      <c r="AO9" s="1469"/>
      <c r="AP9" s="1469" t="s">
        <v>29</v>
      </c>
      <c r="AQ9" s="1469"/>
      <c r="AR9" s="1465" t="s">
        <v>30</v>
      </c>
      <c r="AS9" s="1465"/>
      <c r="AT9" s="1465" t="s">
        <v>31</v>
      </c>
      <c r="AU9" s="1465"/>
      <c r="AV9" s="1465" t="s">
        <v>32</v>
      </c>
      <c r="AW9" s="1465"/>
      <c r="AX9" s="1465" t="s">
        <v>33</v>
      </c>
      <c r="AY9" s="1465"/>
      <c r="AZ9" s="1465" t="s">
        <v>34</v>
      </c>
      <c r="BA9" s="1465"/>
      <c r="BB9" s="1465" t="s">
        <v>35</v>
      </c>
      <c r="BC9" s="1465"/>
      <c r="BD9" s="1465" t="s">
        <v>36</v>
      </c>
      <c r="BE9" s="1465"/>
    </row>
    <row r="10" spans="1:57" s="835" customFormat="1" ht="33" customHeight="1" x14ac:dyDescent="0.2">
      <c r="A10" s="1485"/>
      <c r="B10" s="1487"/>
      <c r="C10" s="1488"/>
      <c r="D10" s="1489"/>
      <c r="E10" s="1490"/>
      <c r="F10" s="1485"/>
      <c r="G10" s="1491"/>
      <c r="H10" s="1484"/>
      <c r="I10" s="1484"/>
      <c r="J10" s="1484"/>
      <c r="K10" s="1485"/>
      <c r="L10" s="1485"/>
      <c r="M10" s="1485"/>
      <c r="N10" s="1466" t="s">
        <v>37</v>
      </c>
      <c r="O10" s="1466" t="s">
        <v>38</v>
      </c>
      <c r="P10" s="1467" t="s">
        <v>39</v>
      </c>
      <c r="Q10" s="1467" t="s">
        <v>40</v>
      </c>
      <c r="R10" s="836"/>
      <c r="S10" s="834"/>
      <c r="T10" s="1479"/>
      <c r="U10" s="1480"/>
      <c r="V10" s="1483"/>
      <c r="W10" s="1473"/>
      <c r="X10" s="1473"/>
      <c r="Y10" s="1473"/>
      <c r="Z10" s="1473"/>
      <c r="AA10" s="1473"/>
      <c r="AB10" s="837" t="s">
        <v>41</v>
      </c>
      <c r="AC10" s="1468" t="s">
        <v>42</v>
      </c>
      <c r="AD10" s="1468"/>
      <c r="AE10" s="1468"/>
      <c r="AF10" s="1463" t="s">
        <v>43</v>
      </c>
      <c r="AG10" s="1463" t="s">
        <v>44</v>
      </c>
      <c r="AH10" s="1463" t="s">
        <v>43</v>
      </c>
      <c r="AI10" s="1463" t="s">
        <v>44</v>
      </c>
      <c r="AJ10" s="1463" t="s">
        <v>43</v>
      </c>
      <c r="AK10" s="1463" t="s">
        <v>44</v>
      </c>
      <c r="AL10" s="1463" t="s">
        <v>43</v>
      </c>
      <c r="AM10" s="1463" t="s">
        <v>44</v>
      </c>
      <c r="AN10" s="1463" t="s">
        <v>43</v>
      </c>
      <c r="AO10" s="1463" t="s">
        <v>44</v>
      </c>
      <c r="AP10" s="1463" t="s">
        <v>43</v>
      </c>
      <c r="AQ10" s="1463" t="s">
        <v>44</v>
      </c>
      <c r="AR10" s="1461" t="s">
        <v>43</v>
      </c>
      <c r="AS10" s="1461" t="s">
        <v>44</v>
      </c>
      <c r="AT10" s="1461" t="s">
        <v>43</v>
      </c>
      <c r="AU10" s="1461" t="s">
        <v>44</v>
      </c>
      <c r="AV10" s="1461" t="s">
        <v>43</v>
      </c>
      <c r="AW10" s="1461" t="s">
        <v>44</v>
      </c>
      <c r="AX10" s="1461" t="s">
        <v>43</v>
      </c>
      <c r="AY10" s="1461" t="s">
        <v>44</v>
      </c>
      <c r="AZ10" s="1461" t="s">
        <v>43</v>
      </c>
      <c r="BA10" s="1461" t="s">
        <v>44</v>
      </c>
      <c r="BB10" s="1461" t="s">
        <v>43</v>
      </c>
      <c r="BC10" s="1461" t="s">
        <v>44</v>
      </c>
      <c r="BD10" s="1461" t="s">
        <v>43</v>
      </c>
      <c r="BE10" s="1461" t="s">
        <v>44</v>
      </c>
    </row>
    <row r="11" spans="1:57" s="835" customFormat="1" ht="94.5" customHeight="1" x14ac:dyDescent="0.2">
      <c r="A11" s="1485"/>
      <c r="B11" s="1487"/>
      <c r="C11" s="1488"/>
      <c r="D11" s="1489"/>
      <c r="E11" s="1490"/>
      <c r="F11" s="1485"/>
      <c r="G11" s="1491"/>
      <c r="H11" s="1484"/>
      <c r="I11" s="1484"/>
      <c r="J11" s="1484"/>
      <c r="K11" s="1485"/>
      <c r="L11" s="1485"/>
      <c r="M11" s="1485"/>
      <c r="N11" s="1466"/>
      <c r="O11" s="1466"/>
      <c r="P11" s="1467"/>
      <c r="Q11" s="1467"/>
      <c r="R11" s="836"/>
      <c r="S11" s="834"/>
      <c r="T11" s="1479"/>
      <c r="U11" s="1481"/>
      <c r="V11" s="1483"/>
      <c r="W11" s="1473"/>
      <c r="X11" s="1473"/>
      <c r="Y11" s="1473"/>
      <c r="Z11" s="1473"/>
      <c r="AA11" s="1473"/>
      <c r="AB11" s="838" t="s">
        <v>45</v>
      </c>
      <c r="AC11" s="839" t="s">
        <v>43</v>
      </c>
      <c r="AD11" s="839" t="s">
        <v>44</v>
      </c>
      <c r="AE11" s="838" t="s">
        <v>45</v>
      </c>
      <c r="AF11" s="1464"/>
      <c r="AG11" s="1464"/>
      <c r="AH11" s="1464"/>
      <c r="AI11" s="1464"/>
      <c r="AJ11" s="1464"/>
      <c r="AK11" s="1464"/>
      <c r="AL11" s="1464"/>
      <c r="AM11" s="1464"/>
      <c r="AN11" s="1464"/>
      <c r="AO11" s="1464"/>
      <c r="AP11" s="1464"/>
      <c r="AQ11" s="1464"/>
      <c r="AR11" s="1462"/>
      <c r="AS11" s="1462"/>
      <c r="AT11" s="1462"/>
      <c r="AU11" s="1462"/>
      <c r="AV11" s="1462"/>
      <c r="AW11" s="1462"/>
      <c r="AX11" s="1462"/>
      <c r="AY11" s="1462"/>
      <c r="AZ11" s="1462"/>
      <c r="BA11" s="1462"/>
      <c r="BB11" s="1462"/>
      <c r="BC11" s="1462"/>
      <c r="BD11" s="1462"/>
      <c r="BE11" s="1462"/>
    </row>
    <row r="12" spans="1:57" s="860" customFormat="1" ht="17.25" customHeight="1" x14ac:dyDescent="0.2">
      <c r="A12" s="840">
        <v>1</v>
      </c>
      <c r="B12" s="841"/>
      <c r="C12" s="842"/>
      <c r="D12" s="843" t="s">
        <v>46</v>
      </c>
      <c r="E12" s="844"/>
      <c r="F12" s="845"/>
      <c r="G12" s="846"/>
      <c r="H12" s="847"/>
      <c r="I12" s="847"/>
      <c r="J12" s="848"/>
      <c r="K12" s="848"/>
      <c r="L12" s="849"/>
      <c r="M12" s="849"/>
      <c r="N12" s="849"/>
      <c r="O12" s="849"/>
      <c r="P12" s="850"/>
      <c r="Q12" s="850"/>
      <c r="R12" s="851"/>
      <c r="S12" s="852"/>
      <c r="T12" s="853">
        <v>1</v>
      </c>
      <c r="U12" s="854" t="s">
        <v>46</v>
      </c>
      <c r="V12" s="855"/>
      <c r="W12" s="856"/>
      <c r="X12" s="856"/>
      <c r="Y12" s="856"/>
      <c r="Z12" s="856"/>
      <c r="AA12" s="856"/>
      <c r="AB12" s="857"/>
      <c r="AC12" s="858"/>
      <c r="AD12" s="858"/>
      <c r="AE12" s="857"/>
      <c r="AF12" s="859"/>
      <c r="AG12" s="859"/>
      <c r="AH12" s="859"/>
      <c r="AI12" s="859"/>
      <c r="AJ12" s="859"/>
      <c r="AK12" s="859"/>
      <c r="AL12" s="859"/>
      <c r="AM12" s="859"/>
      <c r="AN12" s="859"/>
      <c r="AO12" s="859"/>
      <c r="AP12" s="859"/>
      <c r="AQ12" s="859"/>
      <c r="AR12" s="859"/>
      <c r="AS12" s="859"/>
      <c r="AT12" s="859"/>
      <c r="AU12" s="859"/>
      <c r="AV12" s="859"/>
      <c r="AW12" s="859"/>
      <c r="AX12" s="859"/>
      <c r="AY12" s="859"/>
      <c r="AZ12" s="859"/>
      <c r="BA12" s="859"/>
      <c r="BB12" s="859"/>
      <c r="BC12" s="859"/>
      <c r="BD12" s="859"/>
      <c r="BE12" s="859"/>
    </row>
    <row r="13" spans="1:57" s="877" customFormat="1" ht="25.5" customHeight="1" x14ac:dyDescent="0.2">
      <c r="A13" s="861">
        <v>2</v>
      </c>
      <c r="B13" s="862"/>
      <c r="C13" s="863"/>
      <c r="D13" s="864" t="s">
        <v>47</v>
      </c>
      <c r="E13" s="865"/>
      <c r="F13" s="866"/>
      <c r="G13" s="867"/>
      <c r="H13" s="868"/>
      <c r="I13" s="868"/>
      <c r="J13" s="869"/>
      <c r="K13" s="869"/>
      <c r="L13" s="869"/>
      <c r="M13" s="869"/>
      <c r="N13" s="869"/>
      <c r="O13" s="869"/>
      <c r="P13" s="870"/>
      <c r="Q13" s="870"/>
      <c r="R13" s="871"/>
      <c r="S13" s="872"/>
      <c r="T13" s="873">
        <f>+A13</f>
        <v>2</v>
      </c>
      <c r="U13" s="874" t="str">
        <f>+D13</f>
        <v>I  VIGILANCIA DE LA CALIDAD DEL AGUA PARA CONSUMO HUMANO  Y DISPOSICIÓN DE RESIDUOS</v>
      </c>
      <c r="V13" s="865"/>
      <c r="W13" s="868"/>
      <c r="X13" s="868"/>
      <c r="Y13" s="868"/>
      <c r="Z13" s="868"/>
      <c r="AA13" s="868"/>
      <c r="AB13" s="875"/>
      <c r="AC13" s="876"/>
      <c r="AD13" s="876"/>
      <c r="AE13" s="875"/>
      <c r="AF13" s="873"/>
      <c r="AG13" s="873"/>
      <c r="AH13" s="873"/>
      <c r="AI13" s="873"/>
      <c r="AJ13" s="873"/>
      <c r="AK13" s="873"/>
      <c r="AL13" s="873"/>
      <c r="AM13" s="873"/>
      <c r="AN13" s="873"/>
      <c r="AO13" s="873"/>
      <c r="AP13" s="873"/>
      <c r="AQ13" s="873"/>
      <c r="AR13" s="873"/>
      <c r="AS13" s="873"/>
      <c r="AT13" s="873"/>
      <c r="AU13" s="873"/>
      <c r="AV13" s="873"/>
      <c r="AW13" s="873"/>
      <c r="AX13" s="873"/>
      <c r="AY13" s="873"/>
      <c r="AZ13" s="873"/>
      <c r="BA13" s="873"/>
      <c r="BB13" s="873"/>
      <c r="BC13" s="873"/>
      <c r="BD13" s="873"/>
      <c r="BE13" s="873"/>
    </row>
    <row r="14" spans="1:57" ht="18.75" customHeight="1" x14ac:dyDescent="0.2">
      <c r="A14" s="840">
        <v>3</v>
      </c>
      <c r="B14" s="878">
        <v>8</v>
      </c>
      <c r="C14" s="879"/>
      <c r="D14" s="1453" t="s">
        <v>48</v>
      </c>
      <c r="E14" s="880" t="s">
        <v>278</v>
      </c>
      <c r="F14" s="1278">
        <v>1</v>
      </c>
      <c r="G14" s="1279">
        <v>1</v>
      </c>
      <c r="H14" s="883">
        <f>G14*100/F14</f>
        <v>100</v>
      </c>
      <c r="I14" s="884">
        <v>2</v>
      </c>
      <c r="J14" s="885">
        <f>I14*G14</f>
        <v>2</v>
      </c>
      <c r="K14" s="886">
        <f t="shared" ref="K14:K33" si="0">J14*B14</f>
        <v>16</v>
      </c>
      <c r="L14" s="887">
        <f>B14*7960</f>
        <v>63680</v>
      </c>
      <c r="M14" s="887">
        <f>L14*J14</f>
        <v>127360</v>
      </c>
      <c r="N14" s="887">
        <f>C14*J14</f>
        <v>0</v>
      </c>
      <c r="O14" s="887">
        <f>N14*7960</f>
        <v>0</v>
      </c>
      <c r="P14" s="888">
        <f>K14+N14</f>
        <v>16</v>
      </c>
      <c r="Q14" s="888">
        <f>M14+O14</f>
        <v>127360</v>
      </c>
      <c r="R14" s="889"/>
      <c r="S14" s="1005"/>
      <c r="T14" s="891">
        <v>3</v>
      </c>
      <c r="U14" s="1450" t="str">
        <f>+D14</f>
        <v>Inspecciones sanitarias a sistemas de abastecimiento de agua, con acta debidamente diligenciada.</v>
      </c>
      <c r="V14" s="892" t="s">
        <v>49</v>
      </c>
      <c r="W14" s="893">
        <f t="shared" ref="W14:AA29" si="1">F14</f>
        <v>1</v>
      </c>
      <c r="X14" s="893">
        <f t="shared" si="1"/>
        <v>1</v>
      </c>
      <c r="Y14" s="894">
        <f>X14*100/W14</f>
        <v>100</v>
      </c>
      <c r="Z14" s="894">
        <f t="shared" si="1"/>
        <v>2</v>
      </c>
      <c r="AA14" s="894">
        <f t="shared" si="1"/>
        <v>2</v>
      </c>
      <c r="AB14" s="895"/>
      <c r="AC14" s="895">
        <f>AF14+AH14+AJ14+AL14+AN14+AP14+AR14+AT14+AV14+AX14+AZ14+BB14</f>
        <v>2</v>
      </c>
      <c r="AD14" s="895">
        <f>AG14+AI14+AK14+AM14+AO14+AQ14+AS14+AU14+AW14+AY14+BA14+BC14</f>
        <v>0</v>
      </c>
      <c r="AE14" s="896">
        <f>AD14*100/AC14</f>
        <v>0</v>
      </c>
      <c r="AF14" s="896"/>
      <c r="AG14" s="896"/>
      <c r="AH14" s="896"/>
      <c r="AI14" s="896"/>
      <c r="AJ14" s="896"/>
      <c r="AK14" s="896"/>
      <c r="AL14" s="896"/>
      <c r="AM14" s="896"/>
      <c r="AN14" s="896"/>
      <c r="AO14" s="896"/>
      <c r="AP14" s="896"/>
      <c r="AQ14" s="896"/>
      <c r="AR14" s="896"/>
      <c r="AS14" s="896"/>
      <c r="AT14" s="895"/>
      <c r="AU14" s="895"/>
      <c r="AV14" s="895">
        <v>1</v>
      </c>
      <c r="AW14" s="895"/>
      <c r="AX14" s="895"/>
      <c r="AY14" s="895"/>
      <c r="AZ14" s="895">
        <v>1</v>
      </c>
      <c r="BA14" s="895"/>
      <c r="BB14" s="895"/>
      <c r="BC14" s="895"/>
      <c r="BD14" s="895">
        <f>AF14+AH14+AJ14+AL14+AN14+AP14+AR14+AT14+AV14+AX14+AZ14+BB14</f>
        <v>2</v>
      </c>
      <c r="BE14" s="895">
        <f>AG14+AI14+AK14+AM14+AO14+AQ14+AS14+AU14+AW14+AY14+BA14+BC14</f>
        <v>0</v>
      </c>
    </row>
    <row r="15" spans="1:57" ht="20.25" customHeight="1" x14ac:dyDescent="0.2">
      <c r="A15" s="840">
        <v>4</v>
      </c>
      <c r="B15" s="878">
        <v>4</v>
      </c>
      <c r="C15" s="879">
        <v>2</v>
      </c>
      <c r="D15" s="1453"/>
      <c r="E15" s="880" t="s">
        <v>279</v>
      </c>
      <c r="F15" s="1280">
        <v>14</v>
      </c>
      <c r="G15" s="1281">
        <v>5</v>
      </c>
      <c r="H15" s="883">
        <f t="shared" ref="H15:H33" si="2">G15*100/F15</f>
        <v>35.714285714285715</v>
      </c>
      <c r="I15" s="899">
        <v>1</v>
      </c>
      <c r="J15" s="885">
        <f t="shared" ref="J15:J33" si="3">I15*G15</f>
        <v>5</v>
      </c>
      <c r="K15" s="886">
        <f t="shared" si="0"/>
        <v>20</v>
      </c>
      <c r="L15" s="887">
        <f t="shared" ref="L15:L33" si="4">B15*7960</f>
        <v>31840</v>
      </c>
      <c r="M15" s="887">
        <f t="shared" ref="M15:M33" si="5">L15*J15</f>
        <v>159200</v>
      </c>
      <c r="N15" s="887">
        <f t="shared" ref="N15:N33" si="6">C15*J15</f>
        <v>10</v>
      </c>
      <c r="O15" s="887">
        <f t="shared" ref="O15:O33" si="7">N15*7960</f>
        <v>79600</v>
      </c>
      <c r="P15" s="888">
        <f t="shared" ref="P15:P33" si="8">K15+N15</f>
        <v>30</v>
      </c>
      <c r="Q15" s="888">
        <f t="shared" ref="Q15:Q73" si="9">M15+O15</f>
        <v>238800</v>
      </c>
      <c r="R15" s="889"/>
      <c r="S15" s="1005"/>
      <c r="T15" s="831">
        <v>4</v>
      </c>
      <c r="U15" s="1450"/>
      <c r="V15" s="900" t="s">
        <v>50</v>
      </c>
      <c r="W15" s="893">
        <f t="shared" si="1"/>
        <v>14</v>
      </c>
      <c r="X15" s="893">
        <f t="shared" si="1"/>
        <v>5</v>
      </c>
      <c r="Y15" s="894">
        <f t="shared" ref="Y15:Y33" si="10">X15*100/W15</f>
        <v>35.714285714285715</v>
      </c>
      <c r="Z15" s="894">
        <f t="shared" si="1"/>
        <v>1</v>
      </c>
      <c r="AA15" s="894">
        <f t="shared" si="1"/>
        <v>5</v>
      </c>
      <c r="AB15" s="901"/>
      <c r="AC15" s="895">
        <f t="shared" ref="AC15:AD30" si="11">AF15+AH15+AJ15+AL15+AN15+AP15+AR15+AT15+AV15+AX15+AZ15+BB15</f>
        <v>5</v>
      </c>
      <c r="AD15" s="895">
        <f t="shared" si="11"/>
        <v>0</v>
      </c>
      <c r="AE15" s="896">
        <f t="shared" ref="AE15:AE33" si="12">AD15*100/AC15</f>
        <v>0</v>
      </c>
      <c r="AF15" s="902"/>
      <c r="AG15" s="902"/>
      <c r="AH15" s="902"/>
      <c r="AI15" s="902"/>
      <c r="AJ15" s="902"/>
      <c r="AK15" s="902"/>
      <c r="AL15" s="902"/>
      <c r="AM15" s="902"/>
      <c r="AN15" s="902"/>
      <c r="AO15" s="902"/>
      <c r="AP15" s="902"/>
      <c r="AQ15" s="902"/>
      <c r="AR15" s="902"/>
      <c r="AS15" s="902"/>
      <c r="AT15" s="901"/>
      <c r="AU15" s="901"/>
      <c r="AV15" s="901">
        <v>1</v>
      </c>
      <c r="AW15" s="901"/>
      <c r="AX15" s="901">
        <v>2</v>
      </c>
      <c r="AY15" s="901"/>
      <c r="AZ15" s="901">
        <v>1</v>
      </c>
      <c r="BA15" s="901"/>
      <c r="BB15" s="901">
        <v>1</v>
      </c>
      <c r="BC15" s="901"/>
      <c r="BD15" s="895">
        <f t="shared" ref="BD15:BE30" si="13">AF15+AH15+AJ15+AL15+AN15+AP15+AR15+AT15+AV15+AX15+AZ15+BB15</f>
        <v>5</v>
      </c>
      <c r="BE15" s="895">
        <f t="shared" si="13"/>
        <v>0</v>
      </c>
    </row>
    <row r="16" spans="1:57" ht="11.25" customHeight="1" x14ac:dyDescent="0.2">
      <c r="A16" s="840">
        <v>5</v>
      </c>
      <c r="B16" s="878">
        <v>8</v>
      </c>
      <c r="C16" s="879"/>
      <c r="D16" s="1453" t="s">
        <v>51</v>
      </c>
      <c r="E16" s="903" t="s">
        <v>278</v>
      </c>
      <c r="F16" s="602">
        <v>1</v>
      </c>
      <c r="G16" s="603">
        <v>1</v>
      </c>
      <c r="H16" s="883">
        <f t="shared" si="2"/>
        <v>100</v>
      </c>
      <c r="I16" s="899">
        <v>4</v>
      </c>
      <c r="J16" s="885">
        <f t="shared" si="3"/>
        <v>4</v>
      </c>
      <c r="K16" s="886">
        <f t="shared" si="0"/>
        <v>32</v>
      </c>
      <c r="L16" s="887">
        <f t="shared" si="4"/>
        <v>63680</v>
      </c>
      <c r="M16" s="887">
        <f t="shared" si="5"/>
        <v>254720</v>
      </c>
      <c r="N16" s="887">
        <f t="shared" si="6"/>
        <v>0</v>
      </c>
      <c r="O16" s="887">
        <f t="shared" si="7"/>
        <v>0</v>
      </c>
      <c r="P16" s="888">
        <f t="shared" si="8"/>
        <v>32</v>
      </c>
      <c r="Q16" s="888">
        <f t="shared" si="9"/>
        <v>254720</v>
      </c>
      <c r="R16" s="906"/>
      <c r="S16" s="1005"/>
      <c r="T16" s="831">
        <v>5</v>
      </c>
      <c r="U16" s="1450" t="s">
        <v>51</v>
      </c>
      <c r="V16" s="900" t="s">
        <v>49</v>
      </c>
      <c r="W16" s="893">
        <f t="shared" si="1"/>
        <v>1</v>
      </c>
      <c r="X16" s="893">
        <f t="shared" si="1"/>
        <v>1</v>
      </c>
      <c r="Y16" s="894">
        <f t="shared" si="10"/>
        <v>100</v>
      </c>
      <c r="Z16" s="894">
        <f t="shared" si="1"/>
        <v>4</v>
      </c>
      <c r="AA16" s="894">
        <f t="shared" si="1"/>
        <v>4</v>
      </c>
      <c r="AB16" s="901"/>
      <c r="AC16" s="895">
        <f t="shared" si="11"/>
        <v>4</v>
      </c>
      <c r="AD16" s="895">
        <f t="shared" si="11"/>
        <v>0</v>
      </c>
      <c r="AE16" s="896">
        <f t="shared" si="12"/>
        <v>0</v>
      </c>
      <c r="AF16" s="902"/>
      <c r="AG16" s="902"/>
      <c r="AH16" s="902"/>
      <c r="AI16" s="902"/>
      <c r="AJ16" s="902"/>
      <c r="AK16" s="902"/>
      <c r="AL16" s="902"/>
      <c r="AM16" s="902"/>
      <c r="AN16" s="902"/>
      <c r="AO16" s="902"/>
      <c r="AP16" s="902"/>
      <c r="AQ16" s="902"/>
      <c r="AR16" s="902"/>
      <c r="AS16" s="902"/>
      <c r="AT16" s="901"/>
      <c r="AU16" s="901"/>
      <c r="AV16" s="901">
        <v>1</v>
      </c>
      <c r="AW16" s="901"/>
      <c r="AX16" s="901">
        <v>1</v>
      </c>
      <c r="AY16" s="901"/>
      <c r="AZ16" s="901">
        <v>1</v>
      </c>
      <c r="BA16" s="901"/>
      <c r="BB16" s="901">
        <v>1</v>
      </c>
      <c r="BC16" s="901"/>
      <c r="BD16" s="895">
        <f t="shared" si="13"/>
        <v>4</v>
      </c>
      <c r="BE16" s="895">
        <f t="shared" si="13"/>
        <v>0</v>
      </c>
    </row>
    <row r="17" spans="1:57" ht="15.75" customHeight="1" x14ac:dyDescent="0.2">
      <c r="A17" s="840">
        <v>6</v>
      </c>
      <c r="B17" s="878">
        <v>2</v>
      </c>
      <c r="C17" s="879">
        <v>2</v>
      </c>
      <c r="D17" s="1453"/>
      <c r="E17" s="903" t="s">
        <v>279</v>
      </c>
      <c r="F17" s="602">
        <v>14</v>
      </c>
      <c r="G17" s="603">
        <v>4</v>
      </c>
      <c r="H17" s="883">
        <f t="shared" si="2"/>
        <v>28.571428571428573</v>
      </c>
      <c r="I17" s="899">
        <v>1</v>
      </c>
      <c r="J17" s="885">
        <f t="shared" si="3"/>
        <v>4</v>
      </c>
      <c r="K17" s="886">
        <f t="shared" si="0"/>
        <v>8</v>
      </c>
      <c r="L17" s="887">
        <f t="shared" si="4"/>
        <v>15920</v>
      </c>
      <c r="M17" s="887">
        <f t="shared" si="5"/>
        <v>63680</v>
      </c>
      <c r="N17" s="887">
        <f t="shared" si="6"/>
        <v>8</v>
      </c>
      <c r="O17" s="887">
        <f t="shared" si="7"/>
        <v>63680</v>
      </c>
      <c r="P17" s="888">
        <f t="shared" si="8"/>
        <v>16</v>
      </c>
      <c r="Q17" s="888">
        <f t="shared" si="9"/>
        <v>127360</v>
      </c>
      <c r="R17" s="906"/>
      <c r="S17" s="1005"/>
      <c r="T17" s="831">
        <v>6</v>
      </c>
      <c r="U17" s="1450"/>
      <c r="V17" s="900" t="s">
        <v>50</v>
      </c>
      <c r="W17" s="893">
        <f t="shared" si="1"/>
        <v>14</v>
      </c>
      <c r="X17" s="893">
        <f t="shared" si="1"/>
        <v>4</v>
      </c>
      <c r="Y17" s="894">
        <f t="shared" si="10"/>
        <v>28.571428571428573</v>
      </c>
      <c r="Z17" s="894">
        <f t="shared" si="1"/>
        <v>1</v>
      </c>
      <c r="AA17" s="894">
        <f t="shared" si="1"/>
        <v>4</v>
      </c>
      <c r="AB17" s="901"/>
      <c r="AC17" s="895">
        <f t="shared" si="11"/>
        <v>4</v>
      </c>
      <c r="AD17" s="895">
        <f t="shared" si="11"/>
        <v>0</v>
      </c>
      <c r="AE17" s="896">
        <f t="shared" si="12"/>
        <v>0</v>
      </c>
      <c r="AF17" s="902"/>
      <c r="AG17" s="902"/>
      <c r="AH17" s="902"/>
      <c r="AI17" s="902"/>
      <c r="AJ17" s="902"/>
      <c r="AK17" s="902"/>
      <c r="AL17" s="902"/>
      <c r="AM17" s="902"/>
      <c r="AN17" s="902"/>
      <c r="AO17" s="902"/>
      <c r="AP17" s="902"/>
      <c r="AQ17" s="902"/>
      <c r="AR17" s="902"/>
      <c r="AS17" s="902"/>
      <c r="AT17" s="901"/>
      <c r="AU17" s="901"/>
      <c r="AV17" s="901">
        <v>1</v>
      </c>
      <c r="AW17" s="901"/>
      <c r="AX17" s="901">
        <v>1</v>
      </c>
      <c r="AY17" s="901"/>
      <c r="AZ17" s="901">
        <v>1</v>
      </c>
      <c r="BA17" s="901"/>
      <c r="BB17" s="901">
        <v>1</v>
      </c>
      <c r="BC17" s="901"/>
      <c r="BD17" s="895">
        <f t="shared" si="13"/>
        <v>4</v>
      </c>
      <c r="BE17" s="895">
        <f t="shared" si="13"/>
        <v>0</v>
      </c>
    </row>
    <row r="18" spans="1:57" ht="26.25" customHeight="1" x14ac:dyDescent="0.2">
      <c r="A18" s="840">
        <v>7</v>
      </c>
      <c r="B18" s="878">
        <v>0.6</v>
      </c>
      <c r="C18" s="879"/>
      <c r="D18" s="907" t="s">
        <v>52</v>
      </c>
      <c r="E18" s="903" t="s">
        <v>278</v>
      </c>
      <c r="F18" s="1280"/>
      <c r="G18" s="1281"/>
      <c r="H18" s="883" t="e">
        <f t="shared" si="2"/>
        <v>#DIV/0!</v>
      </c>
      <c r="I18" s="899"/>
      <c r="J18" s="885">
        <f t="shared" si="3"/>
        <v>0</v>
      </c>
      <c r="K18" s="886">
        <f t="shared" si="0"/>
        <v>0</v>
      </c>
      <c r="L18" s="887">
        <f t="shared" si="4"/>
        <v>4776</v>
      </c>
      <c r="M18" s="887">
        <f t="shared" si="5"/>
        <v>0</v>
      </c>
      <c r="N18" s="887">
        <f t="shared" si="6"/>
        <v>0</v>
      </c>
      <c r="O18" s="887">
        <f t="shared" si="7"/>
        <v>0</v>
      </c>
      <c r="P18" s="888">
        <f t="shared" si="8"/>
        <v>0</v>
      </c>
      <c r="Q18" s="888">
        <f t="shared" si="9"/>
        <v>0</v>
      </c>
      <c r="R18" s="906"/>
      <c r="S18" s="1005"/>
      <c r="T18" s="831">
        <v>7</v>
      </c>
      <c r="U18" s="908" t="s">
        <v>52</v>
      </c>
      <c r="V18" s="900" t="s">
        <v>49</v>
      </c>
      <c r="W18" s="893">
        <f t="shared" si="1"/>
        <v>0</v>
      </c>
      <c r="X18" s="893">
        <f t="shared" si="1"/>
        <v>0</v>
      </c>
      <c r="Y18" s="894" t="e">
        <f t="shared" si="10"/>
        <v>#DIV/0!</v>
      </c>
      <c r="Z18" s="894">
        <f t="shared" si="1"/>
        <v>0</v>
      </c>
      <c r="AA18" s="894">
        <f t="shared" si="1"/>
        <v>0</v>
      </c>
      <c r="AB18" s="901"/>
      <c r="AC18" s="895">
        <f t="shared" si="11"/>
        <v>0</v>
      </c>
      <c r="AD18" s="895">
        <f t="shared" si="11"/>
        <v>0</v>
      </c>
      <c r="AE18" s="896" t="e">
        <f t="shared" si="12"/>
        <v>#DIV/0!</v>
      </c>
      <c r="AF18" s="902"/>
      <c r="AG18" s="902"/>
      <c r="AH18" s="902"/>
      <c r="AI18" s="902"/>
      <c r="AJ18" s="902"/>
      <c r="AK18" s="902"/>
      <c r="AL18" s="902"/>
      <c r="AM18" s="902"/>
      <c r="AN18" s="902"/>
      <c r="AO18" s="902"/>
      <c r="AP18" s="902"/>
      <c r="AQ18" s="902"/>
      <c r="AR18" s="902"/>
      <c r="AS18" s="902"/>
      <c r="AT18" s="901"/>
      <c r="AU18" s="901"/>
      <c r="AV18" s="901"/>
      <c r="AW18" s="901"/>
      <c r="AX18" s="901"/>
      <c r="AY18" s="901"/>
      <c r="AZ18" s="901"/>
      <c r="BA18" s="901"/>
      <c r="BB18" s="901"/>
      <c r="BC18" s="901"/>
      <c r="BD18" s="895">
        <f t="shared" si="13"/>
        <v>0</v>
      </c>
      <c r="BE18" s="895">
        <f t="shared" si="13"/>
        <v>0</v>
      </c>
    </row>
    <row r="19" spans="1:57" ht="26.25" customHeight="1" x14ac:dyDescent="0.2">
      <c r="A19" s="840">
        <v>8</v>
      </c>
      <c r="B19" s="878">
        <v>0.84</v>
      </c>
      <c r="C19" s="879"/>
      <c r="D19" s="907" t="s">
        <v>53</v>
      </c>
      <c r="E19" s="903" t="s">
        <v>279</v>
      </c>
      <c r="F19" s="1278"/>
      <c r="G19" s="1279"/>
      <c r="H19" s="883" t="e">
        <f t="shared" si="2"/>
        <v>#DIV/0!</v>
      </c>
      <c r="I19" s="899"/>
      <c r="J19" s="885">
        <f t="shared" si="3"/>
        <v>0</v>
      </c>
      <c r="K19" s="886">
        <f t="shared" si="0"/>
        <v>0</v>
      </c>
      <c r="L19" s="887">
        <f t="shared" si="4"/>
        <v>6686.4</v>
      </c>
      <c r="M19" s="887">
        <f t="shared" si="5"/>
        <v>0</v>
      </c>
      <c r="N19" s="887">
        <f t="shared" si="6"/>
        <v>0</v>
      </c>
      <c r="O19" s="887">
        <f t="shared" si="7"/>
        <v>0</v>
      </c>
      <c r="P19" s="888">
        <f t="shared" si="8"/>
        <v>0</v>
      </c>
      <c r="Q19" s="888">
        <f t="shared" si="9"/>
        <v>0</v>
      </c>
      <c r="R19" s="906"/>
      <c r="S19" s="1005"/>
      <c r="T19" s="831">
        <v>8</v>
      </c>
      <c r="U19" s="908" t="s">
        <v>53</v>
      </c>
      <c r="V19" s="900" t="s">
        <v>49</v>
      </c>
      <c r="W19" s="893">
        <f t="shared" si="1"/>
        <v>0</v>
      </c>
      <c r="X19" s="893">
        <f t="shared" si="1"/>
        <v>0</v>
      </c>
      <c r="Y19" s="894" t="e">
        <f t="shared" si="10"/>
        <v>#DIV/0!</v>
      </c>
      <c r="Z19" s="894">
        <f t="shared" si="1"/>
        <v>0</v>
      </c>
      <c r="AA19" s="894">
        <f t="shared" si="1"/>
        <v>0</v>
      </c>
      <c r="AB19" s="901"/>
      <c r="AC19" s="895">
        <f t="shared" si="11"/>
        <v>0</v>
      </c>
      <c r="AD19" s="895">
        <f t="shared" si="11"/>
        <v>0</v>
      </c>
      <c r="AE19" s="896" t="e">
        <f t="shared" si="12"/>
        <v>#DIV/0!</v>
      </c>
      <c r="AF19" s="902"/>
      <c r="AG19" s="902"/>
      <c r="AH19" s="902"/>
      <c r="AI19" s="902"/>
      <c r="AJ19" s="902"/>
      <c r="AK19" s="902"/>
      <c r="AL19" s="902"/>
      <c r="AM19" s="902"/>
      <c r="AN19" s="902"/>
      <c r="AO19" s="902"/>
      <c r="AP19" s="902"/>
      <c r="AQ19" s="902"/>
      <c r="AR19" s="902"/>
      <c r="AS19" s="902"/>
      <c r="AT19" s="901"/>
      <c r="AU19" s="901"/>
      <c r="AV19" s="901"/>
      <c r="AW19" s="901"/>
      <c r="AX19" s="901"/>
      <c r="AY19" s="901"/>
      <c r="AZ19" s="901"/>
      <c r="BA19" s="901"/>
      <c r="BB19" s="901"/>
      <c r="BC19" s="901"/>
      <c r="BD19" s="895">
        <f t="shared" si="13"/>
        <v>0</v>
      </c>
      <c r="BE19" s="895">
        <f t="shared" si="13"/>
        <v>0</v>
      </c>
    </row>
    <row r="20" spans="1:57" ht="40.5" customHeight="1" x14ac:dyDescent="0.2">
      <c r="A20" s="840">
        <v>9</v>
      </c>
      <c r="B20" s="878">
        <v>1.5</v>
      </c>
      <c r="C20" s="909"/>
      <c r="D20" s="907" t="s">
        <v>54</v>
      </c>
      <c r="E20" s="903" t="s">
        <v>278</v>
      </c>
      <c r="F20" s="1278"/>
      <c r="G20" s="1279"/>
      <c r="H20" s="883" t="e">
        <f t="shared" si="2"/>
        <v>#DIV/0!</v>
      </c>
      <c r="I20" s="899"/>
      <c r="J20" s="885">
        <f t="shared" si="3"/>
        <v>0</v>
      </c>
      <c r="K20" s="886">
        <f t="shared" si="0"/>
        <v>0</v>
      </c>
      <c r="L20" s="887">
        <f t="shared" si="4"/>
        <v>11940</v>
      </c>
      <c r="M20" s="887">
        <f t="shared" si="5"/>
        <v>0</v>
      </c>
      <c r="N20" s="887">
        <f t="shared" si="6"/>
        <v>0</v>
      </c>
      <c r="O20" s="887">
        <f t="shared" si="7"/>
        <v>0</v>
      </c>
      <c r="P20" s="888">
        <f t="shared" si="8"/>
        <v>0</v>
      </c>
      <c r="Q20" s="888">
        <f t="shared" si="9"/>
        <v>0</v>
      </c>
      <c r="R20" s="906"/>
      <c r="S20" s="1005"/>
      <c r="T20" s="831">
        <v>9</v>
      </c>
      <c r="U20" s="908" t="s">
        <v>54</v>
      </c>
      <c r="V20" s="900" t="s">
        <v>50</v>
      </c>
      <c r="W20" s="893">
        <f t="shared" si="1"/>
        <v>0</v>
      </c>
      <c r="X20" s="893">
        <f t="shared" si="1"/>
        <v>0</v>
      </c>
      <c r="Y20" s="894" t="e">
        <f t="shared" si="10"/>
        <v>#DIV/0!</v>
      </c>
      <c r="Z20" s="894">
        <f t="shared" si="1"/>
        <v>0</v>
      </c>
      <c r="AA20" s="894">
        <f t="shared" si="1"/>
        <v>0</v>
      </c>
      <c r="AB20" s="901"/>
      <c r="AC20" s="895">
        <f t="shared" si="11"/>
        <v>0</v>
      </c>
      <c r="AD20" s="895">
        <f t="shared" si="11"/>
        <v>0</v>
      </c>
      <c r="AE20" s="896" t="e">
        <f t="shared" si="12"/>
        <v>#DIV/0!</v>
      </c>
      <c r="AF20" s="902"/>
      <c r="AG20" s="902"/>
      <c r="AH20" s="902"/>
      <c r="AI20" s="902"/>
      <c r="AJ20" s="902"/>
      <c r="AK20" s="902"/>
      <c r="AL20" s="902"/>
      <c r="AM20" s="902"/>
      <c r="AN20" s="902"/>
      <c r="AO20" s="902"/>
      <c r="AP20" s="902"/>
      <c r="AQ20" s="902"/>
      <c r="AR20" s="902"/>
      <c r="AS20" s="902"/>
      <c r="AT20" s="901"/>
      <c r="AU20" s="901"/>
      <c r="AV20" s="901"/>
      <c r="AW20" s="901"/>
      <c r="AX20" s="901"/>
      <c r="AY20" s="901"/>
      <c r="AZ20" s="901"/>
      <c r="BA20" s="901"/>
      <c r="BB20" s="901"/>
      <c r="BC20" s="901"/>
      <c r="BD20" s="895">
        <f t="shared" si="13"/>
        <v>0</v>
      </c>
      <c r="BE20" s="895">
        <f t="shared" si="13"/>
        <v>0</v>
      </c>
    </row>
    <row r="21" spans="1:57" ht="39" customHeight="1" x14ac:dyDescent="0.2">
      <c r="A21" s="840">
        <v>10</v>
      </c>
      <c r="B21" s="878">
        <v>1</v>
      </c>
      <c r="C21" s="909"/>
      <c r="D21" s="907" t="s">
        <v>55</v>
      </c>
      <c r="E21" s="903" t="s">
        <v>279</v>
      </c>
      <c r="F21" s="1278"/>
      <c r="G21" s="1279"/>
      <c r="H21" s="883" t="e">
        <f t="shared" si="2"/>
        <v>#DIV/0!</v>
      </c>
      <c r="I21" s="899"/>
      <c r="J21" s="885">
        <f t="shared" si="3"/>
        <v>0</v>
      </c>
      <c r="K21" s="886">
        <f t="shared" si="0"/>
        <v>0</v>
      </c>
      <c r="L21" s="887">
        <f t="shared" si="4"/>
        <v>7960</v>
      </c>
      <c r="M21" s="887">
        <f t="shared" si="5"/>
        <v>0</v>
      </c>
      <c r="N21" s="887">
        <f t="shared" si="6"/>
        <v>0</v>
      </c>
      <c r="O21" s="887">
        <f t="shared" si="7"/>
        <v>0</v>
      </c>
      <c r="P21" s="888">
        <f t="shared" si="8"/>
        <v>0</v>
      </c>
      <c r="Q21" s="888">
        <f t="shared" si="9"/>
        <v>0</v>
      </c>
      <c r="R21" s="906"/>
      <c r="S21" s="1005"/>
      <c r="T21" s="831">
        <v>10</v>
      </c>
      <c r="U21" s="908" t="s">
        <v>55</v>
      </c>
      <c r="V21" s="900" t="s">
        <v>50</v>
      </c>
      <c r="W21" s="893">
        <f t="shared" si="1"/>
        <v>0</v>
      </c>
      <c r="X21" s="893">
        <f t="shared" si="1"/>
        <v>0</v>
      </c>
      <c r="Y21" s="894" t="e">
        <f t="shared" si="10"/>
        <v>#DIV/0!</v>
      </c>
      <c r="Z21" s="894">
        <f t="shared" si="1"/>
        <v>0</v>
      </c>
      <c r="AA21" s="894">
        <f t="shared" si="1"/>
        <v>0</v>
      </c>
      <c r="AB21" s="901"/>
      <c r="AC21" s="895">
        <f t="shared" si="11"/>
        <v>0</v>
      </c>
      <c r="AD21" s="895">
        <f t="shared" si="11"/>
        <v>0</v>
      </c>
      <c r="AE21" s="896" t="e">
        <f t="shared" si="12"/>
        <v>#DIV/0!</v>
      </c>
      <c r="AF21" s="902"/>
      <c r="AG21" s="902"/>
      <c r="AH21" s="902"/>
      <c r="AI21" s="902"/>
      <c r="AJ21" s="902"/>
      <c r="AK21" s="902"/>
      <c r="AL21" s="902"/>
      <c r="AM21" s="902"/>
      <c r="AN21" s="902"/>
      <c r="AO21" s="902"/>
      <c r="AP21" s="902"/>
      <c r="AQ21" s="902"/>
      <c r="AR21" s="902"/>
      <c r="AS21" s="902"/>
      <c r="AT21" s="901"/>
      <c r="AU21" s="901"/>
      <c r="AV21" s="901"/>
      <c r="AW21" s="901"/>
      <c r="AX21" s="901"/>
      <c r="AY21" s="901"/>
      <c r="AZ21" s="901"/>
      <c r="BA21" s="901"/>
      <c r="BB21" s="901"/>
      <c r="BC21" s="901"/>
      <c r="BD21" s="895">
        <f t="shared" si="13"/>
        <v>0</v>
      </c>
      <c r="BE21" s="895">
        <f t="shared" si="13"/>
        <v>0</v>
      </c>
    </row>
    <row r="22" spans="1:57" ht="11.25" customHeight="1" x14ac:dyDescent="0.2">
      <c r="A22" s="840">
        <v>11</v>
      </c>
      <c r="B22" s="878">
        <v>4</v>
      </c>
      <c r="C22" s="879"/>
      <c r="D22" s="1453" t="s">
        <v>280</v>
      </c>
      <c r="E22" s="903" t="s">
        <v>278</v>
      </c>
      <c r="F22" s="1278">
        <v>1</v>
      </c>
      <c r="G22" s="1279">
        <v>1</v>
      </c>
      <c r="H22" s="883">
        <f t="shared" si="2"/>
        <v>100</v>
      </c>
      <c r="I22" s="899"/>
      <c r="J22" s="885">
        <f t="shared" si="3"/>
        <v>0</v>
      </c>
      <c r="K22" s="886">
        <f t="shared" si="0"/>
        <v>0</v>
      </c>
      <c r="L22" s="887">
        <f t="shared" si="4"/>
        <v>31840</v>
      </c>
      <c r="M22" s="887">
        <f t="shared" si="5"/>
        <v>0</v>
      </c>
      <c r="N22" s="887">
        <f t="shared" si="6"/>
        <v>0</v>
      </c>
      <c r="O22" s="887">
        <f t="shared" si="7"/>
        <v>0</v>
      </c>
      <c r="P22" s="888">
        <f t="shared" si="8"/>
        <v>0</v>
      </c>
      <c r="Q22" s="888">
        <f t="shared" si="9"/>
        <v>0</v>
      </c>
      <c r="R22" s="906"/>
      <c r="S22" s="1005"/>
      <c r="T22" s="831">
        <v>11</v>
      </c>
      <c r="U22" s="1450" t="s">
        <v>56</v>
      </c>
      <c r="V22" s="900" t="s">
        <v>57</v>
      </c>
      <c r="W22" s="893">
        <f t="shared" si="1"/>
        <v>1</v>
      </c>
      <c r="X22" s="893">
        <f t="shared" si="1"/>
        <v>1</v>
      </c>
      <c r="Y22" s="894">
        <f t="shared" si="10"/>
        <v>100</v>
      </c>
      <c r="Z22" s="894">
        <f t="shared" si="1"/>
        <v>0</v>
      </c>
      <c r="AA22" s="894">
        <f t="shared" si="1"/>
        <v>0</v>
      </c>
      <c r="AB22" s="901"/>
      <c r="AC22" s="895">
        <f t="shared" si="11"/>
        <v>0</v>
      </c>
      <c r="AD22" s="895">
        <f t="shared" si="11"/>
        <v>0</v>
      </c>
      <c r="AE22" s="896" t="e">
        <f t="shared" si="12"/>
        <v>#DIV/0!</v>
      </c>
      <c r="AF22" s="902"/>
      <c r="AG22" s="902"/>
      <c r="AH22" s="902"/>
      <c r="AI22" s="902"/>
      <c r="AJ22" s="902"/>
      <c r="AK22" s="902"/>
      <c r="AL22" s="902"/>
      <c r="AM22" s="902"/>
      <c r="AN22" s="902"/>
      <c r="AO22" s="902"/>
      <c r="AP22" s="902"/>
      <c r="AQ22" s="902"/>
      <c r="AR22" s="902"/>
      <c r="AS22" s="902"/>
      <c r="AT22" s="901"/>
      <c r="AU22" s="901"/>
      <c r="AV22" s="901"/>
      <c r="AW22" s="901"/>
      <c r="AX22" s="901"/>
      <c r="AY22" s="901"/>
      <c r="AZ22" s="901"/>
      <c r="BA22" s="901"/>
      <c r="BB22" s="901"/>
      <c r="BC22" s="901"/>
      <c r="BD22" s="895">
        <f t="shared" si="13"/>
        <v>0</v>
      </c>
      <c r="BE22" s="895">
        <f t="shared" si="13"/>
        <v>0</v>
      </c>
    </row>
    <row r="23" spans="1:57" ht="13.5" customHeight="1" x14ac:dyDescent="0.2">
      <c r="A23" s="840">
        <v>12</v>
      </c>
      <c r="B23" s="878">
        <v>4</v>
      </c>
      <c r="C23" s="879"/>
      <c r="D23" s="1453"/>
      <c r="E23" s="903" t="s">
        <v>279</v>
      </c>
      <c r="F23" s="1280">
        <v>14</v>
      </c>
      <c r="G23" s="1281">
        <v>4</v>
      </c>
      <c r="H23" s="883">
        <f t="shared" si="2"/>
        <v>28.571428571428573</v>
      </c>
      <c r="I23" s="899"/>
      <c r="J23" s="885">
        <f t="shared" si="3"/>
        <v>0</v>
      </c>
      <c r="K23" s="886">
        <f t="shared" si="0"/>
        <v>0</v>
      </c>
      <c r="L23" s="887">
        <f t="shared" si="4"/>
        <v>31840</v>
      </c>
      <c r="M23" s="887">
        <f t="shared" si="5"/>
        <v>0</v>
      </c>
      <c r="N23" s="887">
        <f t="shared" si="6"/>
        <v>0</v>
      </c>
      <c r="O23" s="887">
        <f t="shared" si="7"/>
        <v>0</v>
      </c>
      <c r="P23" s="888">
        <f t="shared" si="8"/>
        <v>0</v>
      </c>
      <c r="Q23" s="888">
        <f t="shared" si="9"/>
        <v>0</v>
      </c>
      <c r="R23" s="906"/>
      <c r="S23" s="1005"/>
      <c r="T23" s="831">
        <v>12</v>
      </c>
      <c r="U23" s="1450"/>
      <c r="V23" s="900" t="s">
        <v>50</v>
      </c>
      <c r="W23" s="893">
        <f t="shared" si="1"/>
        <v>14</v>
      </c>
      <c r="X23" s="893">
        <f t="shared" si="1"/>
        <v>4</v>
      </c>
      <c r="Y23" s="894">
        <f t="shared" si="10"/>
        <v>28.571428571428573</v>
      </c>
      <c r="Z23" s="894">
        <f t="shared" si="1"/>
        <v>0</v>
      </c>
      <c r="AA23" s="894">
        <f t="shared" si="1"/>
        <v>0</v>
      </c>
      <c r="AB23" s="901"/>
      <c r="AC23" s="895">
        <f t="shared" si="11"/>
        <v>0</v>
      </c>
      <c r="AD23" s="895">
        <f t="shared" si="11"/>
        <v>0</v>
      </c>
      <c r="AE23" s="896" t="e">
        <f t="shared" si="12"/>
        <v>#DIV/0!</v>
      </c>
      <c r="AF23" s="902"/>
      <c r="AG23" s="902"/>
      <c r="AH23" s="902"/>
      <c r="AI23" s="902"/>
      <c r="AJ23" s="902"/>
      <c r="AK23" s="902"/>
      <c r="AL23" s="902"/>
      <c r="AM23" s="902"/>
      <c r="AN23" s="902"/>
      <c r="AO23" s="902"/>
      <c r="AP23" s="902"/>
      <c r="AQ23" s="902"/>
      <c r="AR23" s="902"/>
      <c r="AS23" s="902"/>
      <c r="AT23" s="901"/>
      <c r="AU23" s="901"/>
      <c r="AV23" s="901"/>
      <c r="AW23" s="901"/>
      <c r="AX23" s="901"/>
      <c r="AY23" s="901"/>
      <c r="AZ23" s="901"/>
      <c r="BA23" s="901"/>
      <c r="BB23" s="901"/>
      <c r="BC23" s="901"/>
      <c r="BD23" s="895">
        <f t="shared" si="13"/>
        <v>0</v>
      </c>
      <c r="BE23" s="895">
        <f t="shared" si="13"/>
        <v>0</v>
      </c>
    </row>
    <row r="24" spans="1:57" ht="19.5" customHeight="1" x14ac:dyDescent="0.2">
      <c r="A24" s="840">
        <v>13</v>
      </c>
      <c r="B24" s="878">
        <v>1</v>
      </c>
      <c r="C24" s="909"/>
      <c r="D24" s="1453" t="s">
        <v>58</v>
      </c>
      <c r="E24" s="903" t="s">
        <v>278</v>
      </c>
      <c r="F24" s="1278">
        <v>1</v>
      </c>
      <c r="G24" s="1279">
        <v>1</v>
      </c>
      <c r="H24" s="883">
        <f t="shared" si="2"/>
        <v>100</v>
      </c>
      <c r="I24" s="899">
        <v>5</v>
      </c>
      <c r="J24" s="885">
        <f t="shared" si="3"/>
        <v>5</v>
      </c>
      <c r="K24" s="886">
        <f t="shared" si="0"/>
        <v>5</v>
      </c>
      <c r="L24" s="887">
        <f t="shared" si="4"/>
        <v>7960</v>
      </c>
      <c r="M24" s="887">
        <f t="shared" si="5"/>
        <v>39800</v>
      </c>
      <c r="N24" s="887">
        <f t="shared" si="6"/>
        <v>0</v>
      </c>
      <c r="O24" s="887">
        <f t="shared" si="7"/>
        <v>0</v>
      </c>
      <c r="P24" s="888">
        <f t="shared" si="8"/>
        <v>5</v>
      </c>
      <c r="Q24" s="888">
        <f t="shared" si="9"/>
        <v>39800</v>
      </c>
      <c r="R24" s="906"/>
      <c r="S24" s="1005"/>
      <c r="T24" s="831">
        <v>13</v>
      </c>
      <c r="U24" s="1460" t="s">
        <v>58</v>
      </c>
      <c r="V24" s="900" t="s">
        <v>49</v>
      </c>
      <c r="W24" s="893">
        <f t="shared" si="1"/>
        <v>1</v>
      </c>
      <c r="X24" s="893">
        <f t="shared" si="1"/>
        <v>1</v>
      </c>
      <c r="Y24" s="894">
        <f t="shared" si="10"/>
        <v>100</v>
      </c>
      <c r="Z24" s="894">
        <f t="shared" si="1"/>
        <v>5</v>
      </c>
      <c r="AA24" s="894">
        <f t="shared" si="1"/>
        <v>5</v>
      </c>
      <c r="AB24" s="901"/>
      <c r="AC24" s="895">
        <f t="shared" si="11"/>
        <v>5</v>
      </c>
      <c r="AD24" s="895">
        <f t="shared" si="11"/>
        <v>0</v>
      </c>
      <c r="AE24" s="896">
        <f t="shared" si="12"/>
        <v>0</v>
      </c>
      <c r="AF24" s="902"/>
      <c r="AG24" s="902"/>
      <c r="AH24" s="902"/>
      <c r="AI24" s="902"/>
      <c r="AJ24" s="902"/>
      <c r="AK24" s="902"/>
      <c r="AL24" s="902"/>
      <c r="AM24" s="902"/>
      <c r="AN24" s="902"/>
      <c r="AO24" s="902"/>
      <c r="AP24" s="902"/>
      <c r="AQ24" s="902"/>
      <c r="AR24" s="902"/>
      <c r="AS24" s="902"/>
      <c r="AT24" s="901">
        <v>1</v>
      </c>
      <c r="AU24" s="901"/>
      <c r="AV24" s="901">
        <v>1</v>
      </c>
      <c r="AW24" s="901"/>
      <c r="AX24" s="901">
        <v>1</v>
      </c>
      <c r="AY24" s="901"/>
      <c r="AZ24" s="901">
        <v>1</v>
      </c>
      <c r="BA24" s="901"/>
      <c r="BB24" s="901">
        <v>1</v>
      </c>
      <c r="BC24" s="901"/>
      <c r="BD24" s="895">
        <f t="shared" si="13"/>
        <v>5</v>
      </c>
      <c r="BE24" s="895">
        <f t="shared" si="13"/>
        <v>0</v>
      </c>
    </row>
    <row r="25" spans="1:57" ht="21" customHeight="1" x14ac:dyDescent="0.2">
      <c r="A25" s="840">
        <v>14</v>
      </c>
      <c r="B25" s="878">
        <v>2</v>
      </c>
      <c r="C25" s="879">
        <v>2</v>
      </c>
      <c r="D25" s="1453"/>
      <c r="E25" s="903" t="s">
        <v>279</v>
      </c>
      <c r="F25" s="1280">
        <v>14</v>
      </c>
      <c r="G25" s="1281">
        <v>4</v>
      </c>
      <c r="H25" s="883">
        <f t="shared" si="2"/>
        <v>28.571428571428573</v>
      </c>
      <c r="I25" s="899">
        <v>1</v>
      </c>
      <c r="J25" s="885">
        <f t="shared" si="3"/>
        <v>4</v>
      </c>
      <c r="K25" s="886">
        <f t="shared" si="0"/>
        <v>8</v>
      </c>
      <c r="L25" s="887">
        <f t="shared" si="4"/>
        <v>15920</v>
      </c>
      <c r="M25" s="887">
        <f t="shared" si="5"/>
        <v>63680</v>
      </c>
      <c r="N25" s="887">
        <f t="shared" si="6"/>
        <v>8</v>
      </c>
      <c r="O25" s="887">
        <f t="shared" si="7"/>
        <v>63680</v>
      </c>
      <c r="P25" s="888">
        <f t="shared" si="8"/>
        <v>16</v>
      </c>
      <c r="Q25" s="888">
        <f t="shared" si="9"/>
        <v>127360</v>
      </c>
      <c r="R25" s="906"/>
      <c r="S25" s="1005"/>
      <c r="T25" s="831">
        <v>14</v>
      </c>
      <c r="U25" s="1460"/>
      <c r="V25" s="900" t="s">
        <v>50</v>
      </c>
      <c r="W25" s="893">
        <f t="shared" si="1"/>
        <v>14</v>
      </c>
      <c r="X25" s="893">
        <f t="shared" si="1"/>
        <v>4</v>
      </c>
      <c r="Y25" s="894">
        <f t="shared" si="10"/>
        <v>28.571428571428573</v>
      </c>
      <c r="Z25" s="894">
        <f t="shared" si="1"/>
        <v>1</v>
      </c>
      <c r="AA25" s="894">
        <f t="shared" si="1"/>
        <v>4</v>
      </c>
      <c r="AB25" s="901"/>
      <c r="AC25" s="895">
        <f t="shared" si="11"/>
        <v>4</v>
      </c>
      <c r="AD25" s="895">
        <f t="shared" si="11"/>
        <v>0</v>
      </c>
      <c r="AE25" s="896">
        <f t="shared" si="12"/>
        <v>0</v>
      </c>
      <c r="AF25" s="902"/>
      <c r="AG25" s="902"/>
      <c r="AH25" s="902"/>
      <c r="AI25" s="902"/>
      <c r="AJ25" s="902"/>
      <c r="AK25" s="902"/>
      <c r="AL25" s="902"/>
      <c r="AM25" s="902"/>
      <c r="AN25" s="902"/>
      <c r="AO25" s="902"/>
      <c r="AP25" s="902"/>
      <c r="AQ25" s="902"/>
      <c r="AR25" s="902"/>
      <c r="AS25" s="902"/>
      <c r="AT25" s="901"/>
      <c r="AU25" s="901"/>
      <c r="AV25" s="901">
        <v>1</v>
      </c>
      <c r="AW25" s="901"/>
      <c r="AX25" s="901">
        <v>1</v>
      </c>
      <c r="AY25" s="901"/>
      <c r="AZ25" s="901">
        <v>1</v>
      </c>
      <c r="BA25" s="901"/>
      <c r="BB25" s="901">
        <v>1</v>
      </c>
      <c r="BC25" s="901"/>
      <c r="BD25" s="895">
        <f t="shared" si="13"/>
        <v>4</v>
      </c>
      <c r="BE25" s="895">
        <f t="shared" si="13"/>
        <v>0</v>
      </c>
    </row>
    <row r="26" spans="1:57" ht="12" customHeight="1" x14ac:dyDescent="0.2">
      <c r="A26" s="840">
        <v>15</v>
      </c>
      <c r="B26" s="878">
        <v>1</v>
      </c>
      <c r="C26" s="879"/>
      <c r="D26" s="1449" t="s">
        <v>59</v>
      </c>
      <c r="E26" s="903" t="s">
        <v>278</v>
      </c>
      <c r="F26" s="1278"/>
      <c r="G26" s="1279"/>
      <c r="H26" s="883" t="e">
        <f t="shared" si="2"/>
        <v>#DIV/0!</v>
      </c>
      <c r="I26" s="899"/>
      <c r="J26" s="885">
        <f t="shared" si="3"/>
        <v>0</v>
      </c>
      <c r="K26" s="886">
        <f t="shared" si="0"/>
        <v>0</v>
      </c>
      <c r="L26" s="887">
        <f t="shared" si="4"/>
        <v>7960</v>
      </c>
      <c r="M26" s="887">
        <f t="shared" si="5"/>
        <v>0</v>
      </c>
      <c r="N26" s="887">
        <f t="shared" si="6"/>
        <v>0</v>
      </c>
      <c r="O26" s="887">
        <f t="shared" si="7"/>
        <v>0</v>
      </c>
      <c r="P26" s="888">
        <f t="shared" si="8"/>
        <v>0</v>
      </c>
      <c r="Q26" s="888">
        <f t="shared" si="9"/>
        <v>0</v>
      </c>
      <c r="R26" s="906"/>
      <c r="S26" s="1005"/>
      <c r="T26" s="831">
        <v>15</v>
      </c>
      <c r="U26" s="1450" t="s">
        <v>59</v>
      </c>
      <c r="V26" s="900" t="s">
        <v>49</v>
      </c>
      <c r="W26" s="893">
        <f t="shared" si="1"/>
        <v>0</v>
      </c>
      <c r="X26" s="893">
        <f t="shared" si="1"/>
        <v>0</v>
      </c>
      <c r="Y26" s="894" t="e">
        <f t="shared" si="10"/>
        <v>#DIV/0!</v>
      </c>
      <c r="Z26" s="894">
        <f t="shared" si="1"/>
        <v>0</v>
      </c>
      <c r="AA26" s="894">
        <f t="shared" si="1"/>
        <v>0</v>
      </c>
      <c r="AB26" s="901"/>
      <c r="AC26" s="895">
        <f t="shared" si="11"/>
        <v>0</v>
      </c>
      <c r="AD26" s="895">
        <f t="shared" si="11"/>
        <v>0</v>
      </c>
      <c r="AE26" s="896" t="e">
        <f t="shared" si="12"/>
        <v>#DIV/0!</v>
      </c>
      <c r="AF26" s="902"/>
      <c r="AG26" s="902"/>
      <c r="AH26" s="902"/>
      <c r="AI26" s="902"/>
      <c r="AJ26" s="902"/>
      <c r="AK26" s="902"/>
      <c r="AL26" s="902"/>
      <c r="AM26" s="902"/>
      <c r="AN26" s="902"/>
      <c r="AO26" s="902"/>
      <c r="AP26" s="902"/>
      <c r="AQ26" s="902"/>
      <c r="AR26" s="902"/>
      <c r="AS26" s="902"/>
      <c r="AT26" s="901"/>
      <c r="AU26" s="901"/>
      <c r="AV26" s="901"/>
      <c r="AW26" s="901"/>
      <c r="AX26" s="901"/>
      <c r="AY26" s="901"/>
      <c r="AZ26" s="901"/>
      <c r="BA26" s="901"/>
      <c r="BB26" s="901"/>
      <c r="BC26" s="901"/>
      <c r="BD26" s="895">
        <f t="shared" si="13"/>
        <v>0</v>
      </c>
      <c r="BE26" s="895">
        <f t="shared" si="13"/>
        <v>0</v>
      </c>
    </row>
    <row r="27" spans="1:57" ht="12" customHeight="1" x14ac:dyDescent="0.2">
      <c r="A27" s="840">
        <v>16</v>
      </c>
      <c r="B27" s="878">
        <v>1</v>
      </c>
      <c r="C27" s="879"/>
      <c r="D27" s="1449"/>
      <c r="E27" s="903" t="s">
        <v>279</v>
      </c>
      <c r="F27" s="1278"/>
      <c r="G27" s="1279"/>
      <c r="H27" s="883" t="e">
        <f t="shared" si="2"/>
        <v>#DIV/0!</v>
      </c>
      <c r="I27" s="899"/>
      <c r="J27" s="885">
        <f t="shared" si="3"/>
        <v>0</v>
      </c>
      <c r="K27" s="886">
        <f t="shared" si="0"/>
        <v>0</v>
      </c>
      <c r="L27" s="887">
        <f t="shared" si="4"/>
        <v>7960</v>
      </c>
      <c r="M27" s="887">
        <f t="shared" si="5"/>
        <v>0</v>
      </c>
      <c r="N27" s="887">
        <f t="shared" si="6"/>
        <v>0</v>
      </c>
      <c r="O27" s="887">
        <f t="shared" si="7"/>
        <v>0</v>
      </c>
      <c r="P27" s="888">
        <f t="shared" si="8"/>
        <v>0</v>
      </c>
      <c r="Q27" s="888">
        <f t="shared" si="9"/>
        <v>0</v>
      </c>
      <c r="R27" s="906"/>
      <c r="S27" s="1005"/>
      <c r="T27" s="831">
        <v>16</v>
      </c>
      <c r="U27" s="1450"/>
      <c r="V27" s="900" t="s">
        <v>50</v>
      </c>
      <c r="W27" s="893">
        <f t="shared" si="1"/>
        <v>0</v>
      </c>
      <c r="X27" s="893">
        <f t="shared" si="1"/>
        <v>0</v>
      </c>
      <c r="Y27" s="894" t="e">
        <f t="shared" si="10"/>
        <v>#DIV/0!</v>
      </c>
      <c r="Z27" s="894">
        <f t="shared" si="1"/>
        <v>0</v>
      </c>
      <c r="AA27" s="894">
        <f t="shared" si="1"/>
        <v>0</v>
      </c>
      <c r="AB27" s="901"/>
      <c r="AC27" s="895">
        <f t="shared" si="11"/>
        <v>0</v>
      </c>
      <c r="AD27" s="895">
        <f t="shared" si="11"/>
        <v>0</v>
      </c>
      <c r="AE27" s="896" t="e">
        <f t="shared" si="12"/>
        <v>#DIV/0!</v>
      </c>
      <c r="AF27" s="902"/>
      <c r="AG27" s="902"/>
      <c r="AH27" s="902"/>
      <c r="AI27" s="902"/>
      <c r="AJ27" s="902"/>
      <c r="AK27" s="902"/>
      <c r="AL27" s="902"/>
      <c r="AM27" s="902"/>
      <c r="AN27" s="902"/>
      <c r="AO27" s="902"/>
      <c r="AP27" s="902"/>
      <c r="AQ27" s="902"/>
      <c r="AR27" s="902"/>
      <c r="AS27" s="902"/>
      <c r="AT27" s="901"/>
      <c r="AU27" s="901"/>
      <c r="AV27" s="901"/>
      <c r="AW27" s="901"/>
      <c r="AX27" s="901"/>
      <c r="AY27" s="901"/>
      <c r="AZ27" s="901"/>
      <c r="BA27" s="901"/>
      <c r="BB27" s="901"/>
      <c r="BC27" s="901"/>
      <c r="BD27" s="895">
        <f t="shared" si="13"/>
        <v>0</v>
      </c>
      <c r="BE27" s="895">
        <f t="shared" si="13"/>
        <v>0</v>
      </c>
    </row>
    <row r="28" spans="1:57" ht="10.5" customHeight="1" x14ac:dyDescent="0.2">
      <c r="A28" s="840">
        <v>17</v>
      </c>
      <c r="B28" s="878">
        <v>1</v>
      </c>
      <c r="C28" s="879"/>
      <c r="D28" s="1453" t="s">
        <v>60</v>
      </c>
      <c r="E28" s="903" t="s">
        <v>278</v>
      </c>
      <c r="F28" s="1278"/>
      <c r="G28" s="1279"/>
      <c r="H28" s="883" t="e">
        <f t="shared" si="2"/>
        <v>#DIV/0!</v>
      </c>
      <c r="I28" s="899">
        <v>1</v>
      </c>
      <c r="J28" s="885">
        <f t="shared" si="3"/>
        <v>0</v>
      </c>
      <c r="K28" s="886">
        <f t="shared" si="0"/>
        <v>0</v>
      </c>
      <c r="L28" s="887">
        <f t="shared" si="4"/>
        <v>7960</v>
      </c>
      <c r="M28" s="887">
        <f t="shared" si="5"/>
        <v>0</v>
      </c>
      <c r="N28" s="887">
        <f t="shared" si="6"/>
        <v>0</v>
      </c>
      <c r="O28" s="887">
        <f t="shared" si="7"/>
        <v>0</v>
      </c>
      <c r="P28" s="888">
        <f t="shared" si="8"/>
        <v>0</v>
      </c>
      <c r="Q28" s="888">
        <f t="shared" si="9"/>
        <v>0</v>
      </c>
      <c r="R28" s="906"/>
      <c r="S28" s="1005"/>
      <c r="T28" s="831">
        <v>17</v>
      </c>
      <c r="U28" s="1450" t="s">
        <v>60</v>
      </c>
      <c r="V28" s="900" t="s">
        <v>49</v>
      </c>
      <c r="W28" s="893">
        <f t="shared" si="1"/>
        <v>0</v>
      </c>
      <c r="X28" s="893">
        <f t="shared" si="1"/>
        <v>0</v>
      </c>
      <c r="Y28" s="894" t="e">
        <f t="shared" si="10"/>
        <v>#DIV/0!</v>
      </c>
      <c r="Z28" s="894">
        <f t="shared" si="1"/>
        <v>1</v>
      </c>
      <c r="AA28" s="894">
        <f t="shared" si="1"/>
        <v>0</v>
      </c>
      <c r="AB28" s="901"/>
      <c r="AC28" s="895">
        <f t="shared" si="11"/>
        <v>0</v>
      </c>
      <c r="AD28" s="895">
        <f t="shared" si="11"/>
        <v>0</v>
      </c>
      <c r="AE28" s="896" t="e">
        <f t="shared" si="12"/>
        <v>#DIV/0!</v>
      </c>
      <c r="AF28" s="902"/>
      <c r="AG28" s="902"/>
      <c r="AH28" s="902"/>
      <c r="AI28" s="902"/>
      <c r="AJ28" s="902"/>
      <c r="AK28" s="902"/>
      <c r="AL28" s="902"/>
      <c r="AM28" s="902"/>
      <c r="AN28" s="902"/>
      <c r="AO28" s="902"/>
      <c r="AP28" s="902"/>
      <c r="AQ28" s="902"/>
      <c r="AR28" s="902"/>
      <c r="AS28" s="902"/>
      <c r="AT28" s="901"/>
      <c r="AU28" s="901"/>
      <c r="AV28" s="901"/>
      <c r="AW28" s="901"/>
      <c r="AX28" s="901"/>
      <c r="AY28" s="901"/>
      <c r="AZ28" s="901"/>
      <c r="BA28" s="901"/>
      <c r="BB28" s="901"/>
      <c r="BC28" s="901"/>
      <c r="BD28" s="895">
        <f t="shared" si="13"/>
        <v>0</v>
      </c>
      <c r="BE28" s="895">
        <f t="shared" si="13"/>
        <v>0</v>
      </c>
    </row>
    <row r="29" spans="1:57" ht="17.25" customHeight="1" x14ac:dyDescent="0.2">
      <c r="A29" s="840">
        <v>18</v>
      </c>
      <c r="B29" s="878">
        <v>1</v>
      </c>
      <c r="C29" s="879"/>
      <c r="D29" s="1453"/>
      <c r="E29" s="903" t="s">
        <v>279</v>
      </c>
      <c r="F29" s="1278"/>
      <c r="G29" s="1279"/>
      <c r="H29" s="883" t="e">
        <f t="shared" si="2"/>
        <v>#DIV/0!</v>
      </c>
      <c r="I29" s="899"/>
      <c r="J29" s="885">
        <f t="shared" si="3"/>
        <v>0</v>
      </c>
      <c r="K29" s="886">
        <f t="shared" si="0"/>
        <v>0</v>
      </c>
      <c r="L29" s="887">
        <f t="shared" si="4"/>
        <v>7960</v>
      </c>
      <c r="M29" s="887">
        <f t="shared" si="5"/>
        <v>0</v>
      </c>
      <c r="N29" s="887">
        <f t="shared" si="6"/>
        <v>0</v>
      </c>
      <c r="O29" s="887">
        <f t="shared" si="7"/>
        <v>0</v>
      </c>
      <c r="P29" s="888">
        <f t="shared" si="8"/>
        <v>0</v>
      </c>
      <c r="Q29" s="888">
        <f t="shared" si="9"/>
        <v>0</v>
      </c>
      <c r="R29" s="906"/>
      <c r="S29" s="1005"/>
      <c r="T29" s="831">
        <v>18</v>
      </c>
      <c r="U29" s="1450"/>
      <c r="V29" s="900" t="s">
        <v>50</v>
      </c>
      <c r="W29" s="893">
        <f t="shared" si="1"/>
        <v>0</v>
      </c>
      <c r="X29" s="893">
        <f t="shared" si="1"/>
        <v>0</v>
      </c>
      <c r="Y29" s="894" t="e">
        <f t="shared" si="10"/>
        <v>#DIV/0!</v>
      </c>
      <c r="Z29" s="894">
        <f t="shared" si="1"/>
        <v>0</v>
      </c>
      <c r="AA29" s="894">
        <f t="shared" si="1"/>
        <v>0</v>
      </c>
      <c r="AB29" s="901"/>
      <c r="AC29" s="895">
        <f t="shared" si="11"/>
        <v>0</v>
      </c>
      <c r="AD29" s="895">
        <f t="shared" si="11"/>
        <v>0</v>
      </c>
      <c r="AE29" s="896" t="e">
        <f t="shared" si="12"/>
        <v>#DIV/0!</v>
      </c>
      <c r="AF29" s="902"/>
      <c r="AG29" s="902"/>
      <c r="AH29" s="902"/>
      <c r="AI29" s="902"/>
      <c r="AJ29" s="902"/>
      <c r="AK29" s="902"/>
      <c r="AL29" s="902"/>
      <c r="AM29" s="902"/>
      <c r="AN29" s="902"/>
      <c r="AO29" s="902"/>
      <c r="AP29" s="902"/>
      <c r="AQ29" s="902"/>
      <c r="AR29" s="902"/>
      <c r="AS29" s="902"/>
      <c r="AT29" s="901"/>
      <c r="AU29" s="901"/>
      <c r="AV29" s="901"/>
      <c r="AW29" s="901"/>
      <c r="AX29" s="901"/>
      <c r="AY29" s="901"/>
      <c r="AZ29" s="901"/>
      <c r="BA29" s="901"/>
      <c r="BB29" s="901"/>
      <c r="BC29" s="901"/>
      <c r="BD29" s="895">
        <f t="shared" si="13"/>
        <v>0</v>
      </c>
      <c r="BE29" s="895">
        <f t="shared" si="13"/>
        <v>0</v>
      </c>
    </row>
    <row r="30" spans="1:57" ht="14.25" customHeight="1" x14ac:dyDescent="0.2">
      <c r="A30" s="840">
        <v>19</v>
      </c>
      <c r="B30" s="878">
        <v>1</v>
      </c>
      <c r="C30" s="879"/>
      <c r="D30" s="1453" t="s">
        <v>61</v>
      </c>
      <c r="E30" s="903" t="s">
        <v>278</v>
      </c>
      <c r="F30" s="1278">
        <v>1</v>
      </c>
      <c r="G30" s="1279">
        <v>1</v>
      </c>
      <c r="H30" s="883">
        <f t="shared" si="2"/>
        <v>100</v>
      </c>
      <c r="I30" s="910">
        <v>5</v>
      </c>
      <c r="J30" s="885">
        <f t="shared" si="3"/>
        <v>5</v>
      </c>
      <c r="K30" s="886">
        <f t="shared" si="0"/>
        <v>5</v>
      </c>
      <c r="L30" s="887">
        <f t="shared" si="4"/>
        <v>7960</v>
      </c>
      <c r="M30" s="887">
        <f t="shared" si="5"/>
        <v>39800</v>
      </c>
      <c r="N30" s="887">
        <f t="shared" si="6"/>
        <v>0</v>
      </c>
      <c r="O30" s="887">
        <f t="shared" si="7"/>
        <v>0</v>
      </c>
      <c r="P30" s="888">
        <f t="shared" si="8"/>
        <v>5</v>
      </c>
      <c r="Q30" s="888">
        <f t="shared" si="9"/>
        <v>39800</v>
      </c>
      <c r="R30" s="906"/>
      <c r="S30" s="1005"/>
      <c r="T30" s="831">
        <v>19</v>
      </c>
      <c r="U30" s="1450" t="s">
        <v>61</v>
      </c>
      <c r="V30" s="900" t="s">
        <v>49</v>
      </c>
      <c r="W30" s="893">
        <f t="shared" ref="W30:X33" si="14">F30</f>
        <v>1</v>
      </c>
      <c r="X30" s="893">
        <f t="shared" si="14"/>
        <v>1</v>
      </c>
      <c r="Y30" s="894">
        <f t="shared" si="10"/>
        <v>100</v>
      </c>
      <c r="Z30" s="894">
        <f t="shared" ref="Z30:AA33" si="15">I30</f>
        <v>5</v>
      </c>
      <c r="AA30" s="894">
        <f t="shared" si="15"/>
        <v>5</v>
      </c>
      <c r="AB30" s="911"/>
      <c r="AC30" s="895">
        <f t="shared" si="11"/>
        <v>5</v>
      </c>
      <c r="AD30" s="895">
        <f t="shared" si="11"/>
        <v>0</v>
      </c>
      <c r="AE30" s="896">
        <f t="shared" si="12"/>
        <v>0</v>
      </c>
      <c r="AF30" s="912"/>
      <c r="AG30" s="912"/>
      <c r="AH30" s="912"/>
      <c r="AI30" s="912"/>
      <c r="AJ30" s="912"/>
      <c r="AK30" s="912"/>
      <c r="AL30" s="912"/>
      <c r="AM30" s="912"/>
      <c r="AN30" s="912"/>
      <c r="AO30" s="912"/>
      <c r="AP30" s="912"/>
      <c r="AQ30" s="912"/>
      <c r="AR30" s="912"/>
      <c r="AS30" s="912"/>
      <c r="AT30" s="911">
        <v>1</v>
      </c>
      <c r="AU30" s="911"/>
      <c r="AV30" s="911">
        <v>1</v>
      </c>
      <c r="AW30" s="911"/>
      <c r="AX30" s="911">
        <v>1</v>
      </c>
      <c r="AY30" s="911"/>
      <c r="AZ30" s="911">
        <v>1</v>
      </c>
      <c r="BA30" s="911"/>
      <c r="BB30" s="911">
        <v>1</v>
      </c>
      <c r="BC30" s="911"/>
      <c r="BD30" s="895">
        <f t="shared" si="13"/>
        <v>5</v>
      </c>
      <c r="BE30" s="895">
        <f t="shared" si="13"/>
        <v>0</v>
      </c>
    </row>
    <row r="31" spans="1:57" ht="14.25" customHeight="1" x14ac:dyDescent="0.2">
      <c r="A31" s="840">
        <v>20</v>
      </c>
      <c r="B31" s="878">
        <v>1</v>
      </c>
      <c r="C31" s="909">
        <v>2</v>
      </c>
      <c r="D31" s="1453"/>
      <c r="E31" s="903" t="s">
        <v>279</v>
      </c>
      <c r="F31" s="1278">
        <v>14</v>
      </c>
      <c r="G31" s="1279">
        <v>4</v>
      </c>
      <c r="H31" s="883">
        <f t="shared" si="2"/>
        <v>28.571428571428573</v>
      </c>
      <c r="I31" s="910">
        <v>1</v>
      </c>
      <c r="J31" s="885">
        <f t="shared" si="3"/>
        <v>4</v>
      </c>
      <c r="K31" s="886">
        <f t="shared" si="0"/>
        <v>4</v>
      </c>
      <c r="L31" s="887">
        <f t="shared" si="4"/>
        <v>7960</v>
      </c>
      <c r="M31" s="887">
        <f t="shared" si="5"/>
        <v>31840</v>
      </c>
      <c r="N31" s="887">
        <f t="shared" si="6"/>
        <v>8</v>
      </c>
      <c r="O31" s="887">
        <f t="shared" si="7"/>
        <v>63680</v>
      </c>
      <c r="P31" s="888">
        <f t="shared" si="8"/>
        <v>12</v>
      </c>
      <c r="Q31" s="888">
        <f t="shared" si="9"/>
        <v>95520</v>
      </c>
      <c r="R31" s="906"/>
      <c r="S31" s="1005"/>
      <c r="T31" s="831">
        <v>20</v>
      </c>
      <c r="U31" s="1450"/>
      <c r="V31" s="900" t="s">
        <v>50</v>
      </c>
      <c r="W31" s="893">
        <f t="shared" si="14"/>
        <v>14</v>
      </c>
      <c r="X31" s="893">
        <f t="shared" si="14"/>
        <v>4</v>
      </c>
      <c r="Y31" s="894">
        <f t="shared" si="10"/>
        <v>28.571428571428573</v>
      </c>
      <c r="Z31" s="894">
        <f t="shared" si="15"/>
        <v>1</v>
      </c>
      <c r="AA31" s="894">
        <f t="shared" si="15"/>
        <v>4</v>
      </c>
      <c r="AB31" s="911"/>
      <c r="AC31" s="895">
        <f t="shared" ref="AC31:AD33" si="16">AF31+AH31+AJ31+AL31+AN31+AP31+AR31+AT31+AV31+AX31+AZ31+BB31</f>
        <v>4</v>
      </c>
      <c r="AD31" s="895">
        <f t="shared" si="16"/>
        <v>0</v>
      </c>
      <c r="AE31" s="896">
        <f t="shared" si="12"/>
        <v>0</v>
      </c>
      <c r="AF31" s="912"/>
      <c r="AG31" s="912"/>
      <c r="AH31" s="912"/>
      <c r="AI31" s="912"/>
      <c r="AJ31" s="912"/>
      <c r="AK31" s="912"/>
      <c r="AL31" s="912"/>
      <c r="AM31" s="912"/>
      <c r="AN31" s="912"/>
      <c r="AO31" s="912"/>
      <c r="AP31" s="912"/>
      <c r="AQ31" s="912"/>
      <c r="AR31" s="912"/>
      <c r="AS31" s="912"/>
      <c r="AT31" s="911"/>
      <c r="AU31" s="911"/>
      <c r="AV31" s="911">
        <v>1</v>
      </c>
      <c r="AW31" s="911"/>
      <c r="AX31" s="911">
        <v>1</v>
      </c>
      <c r="AY31" s="911"/>
      <c r="AZ31" s="911">
        <v>1</v>
      </c>
      <c r="BA31" s="911"/>
      <c r="BB31" s="911">
        <v>1</v>
      </c>
      <c r="BC31" s="911"/>
      <c r="BD31" s="895">
        <f t="shared" ref="BD31:BE33" si="17">AF31+AH31+AJ31+AL31+AN31+AP31+AR31+AT31+AV31+AX31+AZ31+BB31</f>
        <v>4</v>
      </c>
      <c r="BE31" s="895">
        <f t="shared" si="17"/>
        <v>0</v>
      </c>
    </row>
    <row r="32" spans="1:57" ht="10.5" customHeight="1" x14ac:dyDescent="0.2">
      <c r="A32" s="840">
        <v>21</v>
      </c>
      <c r="B32" s="878">
        <v>1</v>
      </c>
      <c r="C32" s="879"/>
      <c r="D32" s="1453" t="s">
        <v>62</v>
      </c>
      <c r="E32" s="903" t="s">
        <v>278</v>
      </c>
      <c r="F32" s="1278"/>
      <c r="G32" s="1279"/>
      <c r="H32" s="883" t="e">
        <f t="shared" si="2"/>
        <v>#DIV/0!</v>
      </c>
      <c r="I32" s="910"/>
      <c r="J32" s="885">
        <f t="shared" si="3"/>
        <v>0</v>
      </c>
      <c r="K32" s="886">
        <f t="shared" si="0"/>
        <v>0</v>
      </c>
      <c r="L32" s="887">
        <f t="shared" si="4"/>
        <v>7960</v>
      </c>
      <c r="M32" s="887">
        <f t="shared" si="5"/>
        <v>0</v>
      </c>
      <c r="N32" s="887">
        <f t="shared" si="6"/>
        <v>0</v>
      </c>
      <c r="O32" s="887">
        <f t="shared" si="7"/>
        <v>0</v>
      </c>
      <c r="P32" s="888">
        <f t="shared" si="8"/>
        <v>0</v>
      </c>
      <c r="Q32" s="888">
        <f t="shared" si="9"/>
        <v>0</v>
      </c>
      <c r="R32" s="906"/>
      <c r="S32" s="1005"/>
      <c r="T32" s="831">
        <v>21</v>
      </c>
      <c r="U32" s="1450" t="s">
        <v>62</v>
      </c>
      <c r="V32" s="900" t="s">
        <v>49</v>
      </c>
      <c r="W32" s="893">
        <f t="shared" si="14"/>
        <v>0</v>
      </c>
      <c r="X32" s="893">
        <f t="shared" si="14"/>
        <v>0</v>
      </c>
      <c r="Y32" s="894" t="e">
        <f t="shared" si="10"/>
        <v>#DIV/0!</v>
      </c>
      <c r="Z32" s="894">
        <f t="shared" si="15"/>
        <v>0</v>
      </c>
      <c r="AA32" s="894">
        <f t="shared" si="15"/>
        <v>0</v>
      </c>
      <c r="AB32" s="911"/>
      <c r="AC32" s="895">
        <f t="shared" si="16"/>
        <v>0</v>
      </c>
      <c r="AD32" s="895">
        <f t="shared" si="16"/>
        <v>0</v>
      </c>
      <c r="AE32" s="896" t="e">
        <f t="shared" si="12"/>
        <v>#DIV/0!</v>
      </c>
      <c r="AF32" s="912"/>
      <c r="AG32" s="912"/>
      <c r="AH32" s="912"/>
      <c r="AI32" s="912"/>
      <c r="AJ32" s="912"/>
      <c r="AK32" s="912"/>
      <c r="AL32" s="912"/>
      <c r="AM32" s="912"/>
      <c r="AN32" s="912"/>
      <c r="AO32" s="912"/>
      <c r="AP32" s="912"/>
      <c r="AQ32" s="912"/>
      <c r="AR32" s="912"/>
      <c r="AS32" s="912"/>
      <c r="AT32" s="911"/>
      <c r="AU32" s="911"/>
      <c r="AV32" s="911"/>
      <c r="AW32" s="911"/>
      <c r="AX32" s="911"/>
      <c r="AY32" s="911"/>
      <c r="AZ32" s="911"/>
      <c r="BA32" s="911"/>
      <c r="BB32" s="911"/>
      <c r="BC32" s="911"/>
      <c r="BD32" s="895">
        <f t="shared" si="17"/>
        <v>0</v>
      </c>
      <c r="BE32" s="895">
        <f t="shared" si="17"/>
        <v>0</v>
      </c>
    </row>
    <row r="33" spans="1:57" ht="14.25" customHeight="1" x14ac:dyDescent="0.2">
      <c r="A33" s="840">
        <v>22</v>
      </c>
      <c r="B33" s="878">
        <v>1</v>
      </c>
      <c r="C33" s="879"/>
      <c r="D33" s="1454"/>
      <c r="E33" s="903" t="s">
        <v>279</v>
      </c>
      <c r="F33" s="1278"/>
      <c r="G33" s="1279"/>
      <c r="H33" s="883" t="e">
        <f t="shared" si="2"/>
        <v>#DIV/0!</v>
      </c>
      <c r="I33" s="910"/>
      <c r="J33" s="885">
        <f t="shared" si="3"/>
        <v>0</v>
      </c>
      <c r="K33" s="886">
        <f t="shared" si="0"/>
        <v>0</v>
      </c>
      <c r="L33" s="887">
        <f t="shared" si="4"/>
        <v>7960</v>
      </c>
      <c r="M33" s="887">
        <f t="shared" si="5"/>
        <v>0</v>
      </c>
      <c r="N33" s="887">
        <f t="shared" si="6"/>
        <v>0</v>
      </c>
      <c r="O33" s="887">
        <f t="shared" si="7"/>
        <v>0</v>
      </c>
      <c r="P33" s="888">
        <f t="shared" si="8"/>
        <v>0</v>
      </c>
      <c r="Q33" s="888">
        <f t="shared" si="9"/>
        <v>0</v>
      </c>
      <c r="R33" s="906"/>
      <c r="S33" s="1005"/>
      <c r="T33" s="831">
        <v>22</v>
      </c>
      <c r="U33" s="1452"/>
      <c r="V33" s="900" t="s">
        <v>50</v>
      </c>
      <c r="W33" s="893">
        <f t="shared" si="14"/>
        <v>0</v>
      </c>
      <c r="X33" s="893">
        <f t="shared" si="14"/>
        <v>0</v>
      </c>
      <c r="Y33" s="894" t="e">
        <f t="shared" si="10"/>
        <v>#DIV/0!</v>
      </c>
      <c r="Z33" s="894">
        <f t="shared" si="15"/>
        <v>0</v>
      </c>
      <c r="AA33" s="894">
        <f t="shared" si="15"/>
        <v>0</v>
      </c>
      <c r="AB33" s="911"/>
      <c r="AC33" s="895">
        <f t="shared" si="16"/>
        <v>0</v>
      </c>
      <c r="AD33" s="895">
        <f t="shared" si="16"/>
        <v>0</v>
      </c>
      <c r="AE33" s="896" t="e">
        <f t="shared" si="12"/>
        <v>#DIV/0!</v>
      </c>
      <c r="AF33" s="912"/>
      <c r="AG33" s="912"/>
      <c r="AH33" s="912"/>
      <c r="AI33" s="912"/>
      <c r="AJ33" s="912"/>
      <c r="AK33" s="912"/>
      <c r="AL33" s="912"/>
      <c r="AM33" s="912"/>
      <c r="AN33" s="912"/>
      <c r="AO33" s="912"/>
      <c r="AP33" s="912"/>
      <c r="AQ33" s="912"/>
      <c r="AR33" s="912"/>
      <c r="AS33" s="912"/>
      <c r="AT33" s="911"/>
      <c r="AU33" s="911"/>
      <c r="AV33" s="911"/>
      <c r="AW33" s="911"/>
      <c r="AX33" s="911"/>
      <c r="AY33" s="911"/>
      <c r="AZ33" s="911"/>
      <c r="BA33" s="911"/>
      <c r="BB33" s="911"/>
      <c r="BC33" s="911"/>
      <c r="BD33" s="895">
        <f t="shared" si="17"/>
        <v>0</v>
      </c>
      <c r="BE33" s="895">
        <f t="shared" si="17"/>
        <v>0</v>
      </c>
    </row>
    <row r="34" spans="1:57" s="929" customFormat="1" ht="18.75" customHeight="1" x14ac:dyDescent="0.2">
      <c r="A34" s="840">
        <v>23</v>
      </c>
      <c r="B34" s="913"/>
      <c r="C34" s="914"/>
      <c r="D34" s="864" t="s">
        <v>63</v>
      </c>
      <c r="E34" s="915"/>
      <c r="F34" s="915"/>
      <c r="G34" s="916"/>
      <c r="H34" s="913"/>
      <c r="I34" s="917"/>
      <c r="J34" s="918"/>
      <c r="K34" s="919"/>
      <c r="L34" s="920"/>
      <c r="M34" s="920"/>
      <c r="N34" s="921"/>
      <c r="O34" s="920"/>
      <c r="P34" s="922"/>
      <c r="Q34" s="922"/>
      <c r="R34" s="923"/>
      <c r="S34" s="924"/>
      <c r="T34" s="831">
        <v>23</v>
      </c>
      <c r="U34" s="925" t="s">
        <v>63</v>
      </c>
      <c r="V34" s="926"/>
      <c r="W34" s="926"/>
      <c r="X34" s="926"/>
      <c r="Y34" s="927"/>
      <c r="Z34" s="832"/>
      <c r="AA34" s="927"/>
      <c r="AB34" s="832"/>
      <c r="AC34" s="832"/>
      <c r="AD34" s="832"/>
      <c r="AE34" s="928"/>
      <c r="AF34" s="928"/>
      <c r="AG34" s="928"/>
      <c r="AH34" s="928"/>
      <c r="AI34" s="928"/>
      <c r="AJ34" s="928"/>
      <c r="AK34" s="928"/>
      <c r="AL34" s="928"/>
      <c r="AM34" s="928"/>
      <c r="AN34" s="928"/>
      <c r="AO34" s="928"/>
      <c r="AP34" s="928"/>
      <c r="AQ34" s="928"/>
      <c r="AR34" s="928"/>
      <c r="AS34" s="928"/>
      <c r="AT34" s="832"/>
      <c r="AU34" s="832"/>
      <c r="AV34" s="832"/>
      <c r="AW34" s="832"/>
      <c r="AX34" s="832"/>
      <c r="AY34" s="832"/>
      <c r="AZ34" s="832"/>
      <c r="BA34" s="832"/>
      <c r="BB34" s="832"/>
      <c r="BC34" s="832"/>
      <c r="BD34" s="832"/>
      <c r="BE34" s="832"/>
    </row>
    <row r="35" spans="1:57" s="860" customFormat="1" ht="12.75" customHeight="1" x14ac:dyDescent="0.2">
      <c r="A35" s="840">
        <v>24</v>
      </c>
      <c r="B35" s="930">
        <v>0.66</v>
      </c>
      <c r="C35" s="931"/>
      <c r="D35" s="1453" t="s">
        <v>64</v>
      </c>
      <c r="E35" s="903" t="s">
        <v>278</v>
      </c>
      <c r="F35" s="932">
        <v>40</v>
      </c>
      <c r="G35" s="933">
        <v>40</v>
      </c>
      <c r="H35" s="883">
        <f t="shared" ref="H35:H67" si="18">G35*100/F35</f>
        <v>100</v>
      </c>
      <c r="I35" s="934">
        <v>1</v>
      </c>
      <c r="J35" s="885">
        <f t="shared" ref="J35:J67" si="19">I35*G35</f>
        <v>40</v>
      </c>
      <c r="K35" s="886">
        <f t="shared" ref="K35:K56" si="20">J35*B35</f>
        <v>26.400000000000002</v>
      </c>
      <c r="L35" s="887">
        <f t="shared" ref="L35:L67" si="21">B35*7960</f>
        <v>5253.6</v>
      </c>
      <c r="M35" s="887">
        <f t="shared" ref="M35:M67" si="22">L35*J35</f>
        <v>210144</v>
      </c>
      <c r="N35" s="887">
        <f t="shared" ref="N35:N67" si="23">C35*J35</f>
        <v>0</v>
      </c>
      <c r="O35" s="887">
        <f t="shared" ref="O35:O67" si="24">N35*7960</f>
        <v>0</v>
      </c>
      <c r="P35" s="888">
        <f t="shared" ref="P35:P67" si="25">K35+N35</f>
        <v>26.400000000000002</v>
      </c>
      <c r="Q35" s="888">
        <f t="shared" si="9"/>
        <v>210144</v>
      </c>
      <c r="R35" s="935"/>
      <c r="S35" s="936"/>
      <c r="T35" s="831">
        <v>24</v>
      </c>
      <c r="U35" s="1458" t="s">
        <v>64</v>
      </c>
      <c r="V35" s="937"/>
      <c r="W35" s="893">
        <f t="shared" ref="W35:X67" si="26">F35</f>
        <v>40</v>
      </c>
      <c r="X35" s="893">
        <f t="shared" si="26"/>
        <v>40</v>
      </c>
      <c r="Y35" s="894">
        <f t="shared" ref="Y35:Y67" si="27">X35*100/W35</f>
        <v>100</v>
      </c>
      <c r="Z35" s="894">
        <f t="shared" ref="Z35:AA67" si="28">I35</f>
        <v>1</v>
      </c>
      <c r="AA35" s="894">
        <f t="shared" si="28"/>
        <v>40</v>
      </c>
      <c r="AB35" s="938"/>
      <c r="AC35" s="895">
        <f t="shared" ref="AC35:AD50" si="29">AF35+AH35+AJ35+AL35+AN35+AP35+AR35+AT35+AV35+AX35+AZ35+BB35</f>
        <v>40</v>
      </c>
      <c r="AD35" s="895">
        <f t="shared" si="29"/>
        <v>0</v>
      </c>
      <c r="AE35" s="896">
        <f t="shared" ref="AE35:AE67" si="30">AD35*100/AC35</f>
        <v>0</v>
      </c>
      <c r="AF35" s="939"/>
      <c r="AG35" s="939"/>
      <c r="AH35" s="939"/>
      <c r="AI35" s="939"/>
      <c r="AJ35" s="939"/>
      <c r="AK35" s="939"/>
      <c r="AL35" s="939"/>
      <c r="AM35" s="939"/>
      <c r="AN35" s="939"/>
      <c r="AO35" s="939"/>
      <c r="AP35" s="939"/>
      <c r="AQ35" s="939"/>
      <c r="AR35" s="939"/>
      <c r="AS35" s="939"/>
      <c r="AT35" s="938">
        <v>30</v>
      </c>
      <c r="AU35" s="938"/>
      <c r="AV35" s="938">
        <v>10</v>
      </c>
      <c r="AW35" s="938"/>
      <c r="AX35" s="938"/>
      <c r="AY35" s="938"/>
      <c r="AZ35" s="938"/>
      <c r="BA35" s="938"/>
      <c r="BB35" s="938"/>
      <c r="BC35" s="938"/>
      <c r="BD35" s="895">
        <f t="shared" ref="BD35:BE50" si="31">AF35+AH35+AJ35+AL35+AN35+AP35+AR35+AT35+AV35+AX35+AZ35+BB35</f>
        <v>40</v>
      </c>
      <c r="BE35" s="895">
        <f t="shared" si="31"/>
        <v>0</v>
      </c>
    </row>
    <row r="36" spans="1:57" s="860" customFormat="1" ht="24.75" customHeight="1" x14ac:dyDescent="0.2">
      <c r="A36" s="840">
        <v>25</v>
      </c>
      <c r="B36" s="930">
        <v>0.66</v>
      </c>
      <c r="C36" s="931">
        <v>2</v>
      </c>
      <c r="D36" s="1453"/>
      <c r="E36" s="903" t="s">
        <v>279</v>
      </c>
      <c r="F36" s="932">
        <v>1</v>
      </c>
      <c r="G36" s="933">
        <v>40</v>
      </c>
      <c r="H36" s="883">
        <f t="shared" si="18"/>
        <v>4000</v>
      </c>
      <c r="I36" s="934">
        <v>1</v>
      </c>
      <c r="J36" s="885">
        <f t="shared" si="19"/>
        <v>40</v>
      </c>
      <c r="K36" s="886">
        <f t="shared" si="20"/>
        <v>26.400000000000002</v>
      </c>
      <c r="L36" s="887">
        <f t="shared" si="21"/>
        <v>5253.6</v>
      </c>
      <c r="M36" s="887">
        <f t="shared" si="22"/>
        <v>210144</v>
      </c>
      <c r="N36" s="887">
        <f t="shared" si="23"/>
        <v>80</v>
      </c>
      <c r="O36" s="887">
        <f t="shared" si="24"/>
        <v>636800</v>
      </c>
      <c r="P36" s="888">
        <f t="shared" si="25"/>
        <v>106.4</v>
      </c>
      <c r="Q36" s="888">
        <f t="shared" si="9"/>
        <v>846944</v>
      </c>
      <c r="R36" s="935"/>
      <c r="S36" s="936"/>
      <c r="T36" s="831">
        <v>25</v>
      </c>
      <c r="U36" s="1459"/>
      <c r="V36" s="937"/>
      <c r="W36" s="893">
        <f t="shared" si="26"/>
        <v>1</v>
      </c>
      <c r="X36" s="893">
        <f t="shared" si="26"/>
        <v>40</v>
      </c>
      <c r="Y36" s="894">
        <f t="shared" si="27"/>
        <v>4000</v>
      </c>
      <c r="Z36" s="894">
        <f t="shared" si="28"/>
        <v>1</v>
      </c>
      <c r="AA36" s="894">
        <f t="shared" si="28"/>
        <v>40</v>
      </c>
      <c r="AB36" s="938"/>
      <c r="AC36" s="895">
        <f t="shared" si="29"/>
        <v>40</v>
      </c>
      <c r="AD36" s="895">
        <f t="shared" si="29"/>
        <v>0</v>
      </c>
      <c r="AE36" s="896">
        <f t="shared" si="30"/>
        <v>0</v>
      </c>
      <c r="AF36" s="939"/>
      <c r="AG36" s="939"/>
      <c r="AH36" s="939"/>
      <c r="AI36" s="939"/>
      <c r="AJ36" s="939"/>
      <c r="AK36" s="939"/>
      <c r="AL36" s="939"/>
      <c r="AM36" s="939"/>
      <c r="AN36" s="939"/>
      <c r="AO36" s="939"/>
      <c r="AP36" s="939"/>
      <c r="AQ36" s="939"/>
      <c r="AR36" s="939"/>
      <c r="AS36" s="939"/>
      <c r="AT36" s="938">
        <v>20</v>
      </c>
      <c r="AU36" s="938"/>
      <c r="AV36" s="938">
        <v>20</v>
      </c>
      <c r="AW36" s="938"/>
      <c r="AX36" s="938"/>
      <c r="AY36" s="938"/>
      <c r="AZ36" s="938"/>
      <c r="BA36" s="938"/>
      <c r="BB36" s="938"/>
      <c r="BC36" s="938"/>
      <c r="BD36" s="895">
        <f t="shared" si="31"/>
        <v>40</v>
      </c>
      <c r="BE36" s="895">
        <f t="shared" si="31"/>
        <v>0</v>
      </c>
    </row>
    <row r="37" spans="1:57" ht="25.5" customHeight="1" x14ac:dyDescent="0.2">
      <c r="A37" s="840">
        <v>26</v>
      </c>
      <c r="B37" s="878">
        <v>0.3</v>
      </c>
      <c r="C37" s="879"/>
      <c r="D37" s="907" t="s">
        <v>65</v>
      </c>
      <c r="E37" s="880" t="s">
        <v>66</v>
      </c>
      <c r="F37" s="905"/>
      <c r="G37" s="904"/>
      <c r="H37" s="883" t="e">
        <f t="shared" si="18"/>
        <v>#DIV/0!</v>
      </c>
      <c r="I37" s="910"/>
      <c r="J37" s="885">
        <f t="shared" si="19"/>
        <v>0</v>
      </c>
      <c r="K37" s="886">
        <f t="shared" si="20"/>
        <v>0</v>
      </c>
      <c r="L37" s="887">
        <f t="shared" si="21"/>
        <v>2388</v>
      </c>
      <c r="M37" s="887">
        <f t="shared" si="22"/>
        <v>0</v>
      </c>
      <c r="N37" s="887">
        <f t="shared" si="23"/>
        <v>0</v>
      </c>
      <c r="O37" s="887">
        <f t="shared" si="24"/>
        <v>0</v>
      </c>
      <c r="P37" s="888">
        <f t="shared" si="25"/>
        <v>0</v>
      </c>
      <c r="Q37" s="888">
        <f t="shared" si="9"/>
        <v>0</v>
      </c>
      <c r="R37" s="906"/>
      <c r="S37" s="1005"/>
      <c r="T37" s="831">
        <v>26</v>
      </c>
      <c r="U37" s="908" t="s">
        <v>65</v>
      </c>
      <c r="V37" s="900" t="s">
        <v>66</v>
      </c>
      <c r="W37" s="893">
        <f t="shared" si="26"/>
        <v>0</v>
      </c>
      <c r="X37" s="893">
        <f t="shared" si="26"/>
        <v>0</v>
      </c>
      <c r="Y37" s="894" t="e">
        <f t="shared" si="27"/>
        <v>#DIV/0!</v>
      </c>
      <c r="Z37" s="894">
        <f t="shared" si="28"/>
        <v>0</v>
      </c>
      <c r="AA37" s="894">
        <f t="shared" si="28"/>
        <v>0</v>
      </c>
      <c r="AB37" s="901"/>
      <c r="AC37" s="895">
        <f t="shared" si="29"/>
        <v>0</v>
      </c>
      <c r="AD37" s="895">
        <f t="shared" si="29"/>
        <v>0</v>
      </c>
      <c r="AE37" s="896" t="e">
        <f t="shared" si="30"/>
        <v>#DIV/0!</v>
      </c>
      <c r="AF37" s="902"/>
      <c r="AG37" s="902"/>
      <c r="AH37" s="902"/>
      <c r="AI37" s="902"/>
      <c r="AJ37" s="902"/>
      <c r="AK37" s="902"/>
      <c r="AL37" s="902"/>
      <c r="AM37" s="902"/>
      <c r="AN37" s="902"/>
      <c r="AO37" s="902"/>
      <c r="AP37" s="902"/>
      <c r="AQ37" s="902"/>
      <c r="AR37" s="902"/>
      <c r="AS37" s="902"/>
      <c r="AT37" s="901"/>
      <c r="AU37" s="901"/>
      <c r="AV37" s="901"/>
      <c r="AW37" s="901"/>
      <c r="AX37" s="901"/>
      <c r="AY37" s="901"/>
      <c r="AZ37" s="901"/>
      <c r="BA37" s="901"/>
      <c r="BB37" s="901"/>
      <c r="BC37" s="901"/>
      <c r="BD37" s="895">
        <f t="shared" ref="BD37:BD67" si="32">AF37+AH37+AJ37+AL37+AN37+AP37+AR37+AT37+AV37+AX37+AZ37</f>
        <v>0</v>
      </c>
      <c r="BE37" s="895">
        <f t="shared" si="31"/>
        <v>0</v>
      </c>
    </row>
    <row r="38" spans="1:57" ht="21" customHeight="1" x14ac:dyDescent="0.2">
      <c r="A38" s="840">
        <v>27</v>
      </c>
      <c r="B38" s="878">
        <v>0.25</v>
      </c>
      <c r="C38" s="879"/>
      <c r="D38" s="907" t="s">
        <v>67</v>
      </c>
      <c r="E38" s="880" t="s">
        <v>66</v>
      </c>
      <c r="F38" s="905"/>
      <c r="G38" s="904"/>
      <c r="H38" s="883" t="e">
        <f t="shared" si="18"/>
        <v>#DIV/0!</v>
      </c>
      <c r="I38" s="910"/>
      <c r="J38" s="885">
        <f t="shared" si="19"/>
        <v>0</v>
      </c>
      <c r="K38" s="886">
        <f t="shared" si="20"/>
        <v>0</v>
      </c>
      <c r="L38" s="887">
        <f t="shared" si="21"/>
        <v>1990</v>
      </c>
      <c r="M38" s="887">
        <f t="shared" si="22"/>
        <v>0</v>
      </c>
      <c r="N38" s="887">
        <f t="shared" si="23"/>
        <v>0</v>
      </c>
      <c r="O38" s="887">
        <f t="shared" si="24"/>
        <v>0</v>
      </c>
      <c r="P38" s="888">
        <f t="shared" si="25"/>
        <v>0</v>
      </c>
      <c r="Q38" s="888">
        <f t="shared" si="9"/>
        <v>0</v>
      </c>
      <c r="R38" s="906"/>
      <c r="S38" s="1005"/>
      <c r="T38" s="831">
        <v>27</v>
      </c>
      <c r="U38" s="908" t="s">
        <v>67</v>
      </c>
      <c r="V38" s="900" t="s">
        <v>66</v>
      </c>
      <c r="W38" s="893">
        <f t="shared" si="26"/>
        <v>0</v>
      </c>
      <c r="X38" s="893">
        <f t="shared" si="26"/>
        <v>0</v>
      </c>
      <c r="Y38" s="894" t="e">
        <f t="shared" si="27"/>
        <v>#DIV/0!</v>
      </c>
      <c r="Z38" s="894">
        <f t="shared" si="28"/>
        <v>0</v>
      </c>
      <c r="AA38" s="894">
        <f t="shared" si="28"/>
        <v>0</v>
      </c>
      <c r="AB38" s="901"/>
      <c r="AC38" s="895">
        <f t="shared" si="29"/>
        <v>0</v>
      </c>
      <c r="AD38" s="895">
        <f t="shared" si="29"/>
        <v>0</v>
      </c>
      <c r="AE38" s="896" t="e">
        <f t="shared" si="30"/>
        <v>#DIV/0!</v>
      </c>
      <c r="AF38" s="902"/>
      <c r="AG38" s="902"/>
      <c r="AH38" s="902"/>
      <c r="AI38" s="902"/>
      <c r="AJ38" s="902"/>
      <c r="AK38" s="902"/>
      <c r="AL38" s="902"/>
      <c r="AM38" s="902"/>
      <c r="AN38" s="902"/>
      <c r="AO38" s="902"/>
      <c r="AP38" s="902"/>
      <c r="AQ38" s="902"/>
      <c r="AR38" s="902"/>
      <c r="AS38" s="902"/>
      <c r="AT38" s="901"/>
      <c r="AU38" s="901"/>
      <c r="AV38" s="901"/>
      <c r="AW38" s="901"/>
      <c r="AX38" s="901"/>
      <c r="AY38" s="901"/>
      <c r="AZ38" s="901"/>
      <c r="BA38" s="901"/>
      <c r="BB38" s="901"/>
      <c r="BC38" s="901"/>
      <c r="BD38" s="895">
        <f t="shared" si="32"/>
        <v>0</v>
      </c>
      <c r="BE38" s="895">
        <f t="shared" si="31"/>
        <v>0</v>
      </c>
    </row>
    <row r="39" spans="1:57" ht="10.5" customHeight="1" x14ac:dyDescent="0.2">
      <c r="A39" s="840">
        <v>28</v>
      </c>
      <c r="B39" s="878">
        <v>2</v>
      </c>
      <c r="C39" s="931"/>
      <c r="D39" s="1453" t="s">
        <v>68</v>
      </c>
      <c r="E39" s="903" t="s">
        <v>278</v>
      </c>
      <c r="F39" s="905"/>
      <c r="G39" s="904"/>
      <c r="H39" s="883" t="e">
        <f t="shared" si="18"/>
        <v>#DIV/0!</v>
      </c>
      <c r="I39" s="910"/>
      <c r="J39" s="885">
        <f t="shared" si="19"/>
        <v>0</v>
      </c>
      <c r="K39" s="886">
        <f t="shared" si="20"/>
        <v>0</v>
      </c>
      <c r="L39" s="887">
        <f t="shared" si="21"/>
        <v>15920</v>
      </c>
      <c r="M39" s="887">
        <f t="shared" si="22"/>
        <v>0</v>
      </c>
      <c r="N39" s="887">
        <f t="shared" si="23"/>
        <v>0</v>
      </c>
      <c r="O39" s="887">
        <f t="shared" si="24"/>
        <v>0</v>
      </c>
      <c r="P39" s="888">
        <f t="shared" si="25"/>
        <v>0</v>
      </c>
      <c r="Q39" s="888">
        <f t="shared" si="9"/>
        <v>0</v>
      </c>
      <c r="R39" s="906"/>
      <c r="S39" s="1005"/>
      <c r="T39" s="831">
        <v>28</v>
      </c>
      <c r="U39" s="1450" t="s">
        <v>68</v>
      </c>
      <c r="V39" s="900" t="s">
        <v>49</v>
      </c>
      <c r="W39" s="893">
        <f t="shared" si="26"/>
        <v>0</v>
      </c>
      <c r="X39" s="893">
        <f t="shared" si="26"/>
        <v>0</v>
      </c>
      <c r="Y39" s="894" t="e">
        <f t="shared" si="27"/>
        <v>#DIV/0!</v>
      </c>
      <c r="Z39" s="894">
        <f t="shared" si="28"/>
        <v>0</v>
      </c>
      <c r="AA39" s="894">
        <f t="shared" si="28"/>
        <v>0</v>
      </c>
      <c r="AB39" s="901"/>
      <c r="AC39" s="895">
        <f t="shared" si="29"/>
        <v>0</v>
      </c>
      <c r="AD39" s="895">
        <f t="shared" si="29"/>
        <v>0</v>
      </c>
      <c r="AE39" s="896" t="e">
        <f t="shared" si="30"/>
        <v>#DIV/0!</v>
      </c>
      <c r="AF39" s="902"/>
      <c r="AG39" s="902"/>
      <c r="AH39" s="902"/>
      <c r="AI39" s="902"/>
      <c r="AJ39" s="902"/>
      <c r="AK39" s="902"/>
      <c r="AL39" s="902"/>
      <c r="AM39" s="902"/>
      <c r="AN39" s="902"/>
      <c r="AO39" s="902"/>
      <c r="AP39" s="902"/>
      <c r="AQ39" s="902"/>
      <c r="AR39" s="902"/>
      <c r="AS39" s="902"/>
      <c r="AT39" s="901"/>
      <c r="AU39" s="901"/>
      <c r="AV39" s="901"/>
      <c r="AW39" s="901"/>
      <c r="AX39" s="901"/>
      <c r="AY39" s="901"/>
      <c r="AZ39" s="901"/>
      <c r="BA39" s="901"/>
      <c r="BB39" s="901"/>
      <c r="BC39" s="901"/>
      <c r="BD39" s="895">
        <f t="shared" si="32"/>
        <v>0</v>
      </c>
      <c r="BE39" s="895">
        <f t="shared" si="31"/>
        <v>0</v>
      </c>
    </row>
    <row r="40" spans="1:57" ht="10.5" customHeight="1" x14ac:dyDescent="0.2">
      <c r="A40" s="840">
        <v>29</v>
      </c>
      <c r="B40" s="878">
        <v>2</v>
      </c>
      <c r="C40" s="879"/>
      <c r="D40" s="1453"/>
      <c r="E40" s="903" t="s">
        <v>279</v>
      </c>
      <c r="F40" s="905"/>
      <c r="G40" s="904"/>
      <c r="H40" s="883" t="e">
        <f t="shared" si="18"/>
        <v>#DIV/0!</v>
      </c>
      <c r="I40" s="910"/>
      <c r="J40" s="885">
        <f t="shared" si="19"/>
        <v>0</v>
      </c>
      <c r="K40" s="886">
        <f t="shared" si="20"/>
        <v>0</v>
      </c>
      <c r="L40" s="887">
        <f t="shared" si="21"/>
        <v>15920</v>
      </c>
      <c r="M40" s="887">
        <f t="shared" si="22"/>
        <v>0</v>
      </c>
      <c r="N40" s="887">
        <f t="shared" si="23"/>
        <v>0</v>
      </c>
      <c r="O40" s="887">
        <f t="shared" si="24"/>
        <v>0</v>
      </c>
      <c r="P40" s="888">
        <f t="shared" si="25"/>
        <v>0</v>
      </c>
      <c r="Q40" s="888">
        <f t="shared" si="9"/>
        <v>0</v>
      </c>
      <c r="R40" s="906"/>
      <c r="S40" s="1005"/>
      <c r="T40" s="831">
        <v>29</v>
      </c>
      <c r="U40" s="1450"/>
      <c r="V40" s="900" t="s">
        <v>50</v>
      </c>
      <c r="W40" s="893">
        <f t="shared" si="26"/>
        <v>0</v>
      </c>
      <c r="X40" s="893">
        <f t="shared" si="26"/>
        <v>0</v>
      </c>
      <c r="Y40" s="894" t="e">
        <f t="shared" si="27"/>
        <v>#DIV/0!</v>
      </c>
      <c r="Z40" s="894">
        <f t="shared" si="28"/>
        <v>0</v>
      </c>
      <c r="AA40" s="894">
        <f t="shared" si="28"/>
        <v>0</v>
      </c>
      <c r="AB40" s="901"/>
      <c r="AC40" s="895">
        <f t="shared" si="29"/>
        <v>0</v>
      </c>
      <c r="AD40" s="895">
        <f t="shared" si="29"/>
        <v>0</v>
      </c>
      <c r="AE40" s="896" t="e">
        <f t="shared" si="30"/>
        <v>#DIV/0!</v>
      </c>
      <c r="AF40" s="902"/>
      <c r="AG40" s="902"/>
      <c r="AH40" s="902"/>
      <c r="AI40" s="902"/>
      <c r="AJ40" s="902"/>
      <c r="AK40" s="902"/>
      <c r="AL40" s="902"/>
      <c r="AM40" s="902"/>
      <c r="AN40" s="902"/>
      <c r="AO40" s="902"/>
      <c r="AP40" s="902"/>
      <c r="AQ40" s="902"/>
      <c r="AR40" s="902"/>
      <c r="AS40" s="902"/>
      <c r="AT40" s="901"/>
      <c r="AU40" s="901"/>
      <c r="AV40" s="901"/>
      <c r="AW40" s="901"/>
      <c r="AX40" s="901"/>
      <c r="AY40" s="901"/>
      <c r="AZ40" s="901"/>
      <c r="BA40" s="901"/>
      <c r="BB40" s="901"/>
      <c r="BC40" s="901"/>
      <c r="BD40" s="895">
        <f t="shared" si="32"/>
        <v>0</v>
      </c>
      <c r="BE40" s="895">
        <f t="shared" si="31"/>
        <v>0</v>
      </c>
    </row>
    <row r="41" spans="1:57" ht="10.5" customHeight="1" x14ac:dyDescent="0.2">
      <c r="A41" s="840">
        <v>30</v>
      </c>
      <c r="B41" s="878">
        <v>2</v>
      </c>
      <c r="C41" s="879"/>
      <c r="D41" s="1449" t="s">
        <v>69</v>
      </c>
      <c r="E41" s="903" t="s">
        <v>278</v>
      </c>
      <c r="F41" s="905"/>
      <c r="G41" s="904"/>
      <c r="H41" s="883" t="e">
        <f t="shared" si="18"/>
        <v>#DIV/0!</v>
      </c>
      <c r="I41" s="910"/>
      <c r="J41" s="885">
        <f t="shared" si="19"/>
        <v>0</v>
      </c>
      <c r="K41" s="886">
        <f t="shared" si="20"/>
        <v>0</v>
      </c>
      <c r="L41" s="887">
        <f t="shared" si="21"/>
        <v>15920</v>
      </c>
      <c r="M41" s="887">
        <f t="shared" si="22"/>
        <v>0</v>
      </c>
      <c r="N41" s="887">
        <f t="shared" si="23"/>
        <v>0</v>
      </c>
      <c r="O41" s="887">
        <f t="shared" si="24"/>
        <v>0</v>
      </c>
      <c r="P41" s="888">
        <f t="shared" si="25"/>
        <v>0</v>
      </c>
      <c r="Q41" s="888">
        <f t="shared" si="9"/>
        <v>0</v>
      </c>
      <c r="R41" s="906"/>
      <c r="S41" s="1005"/>
      <c r="T41" s="831">
        <v>30</v>
      </c>
      <c r="U41" s="1450" t="s">
        <v>69</v>
      </c>
      <c r="V41" s="900" t="s">
        <v>49</v>
      </c>
      <c r="W41" s="893">
        <f t="shared" si="26"/>
        <v>0</v>
      </c>
      <c r="X41" s="893">
        <f t="shared" si="26"/>
        <v>0</v>
      </c>
      <c r="Y41" s="894" t="e">
        <f t="shared" si="27"/>
        <v>#DIV/0!</v>
      </c>
      <c r="Z41" s="894">
        <f t="shared" si="28"/>
        <v>0</v>
      </c>
      <c r="AA41" s="894">
        <f t="shared" si="28"/>
        <v>0</v>
      </c>
      <c r="AB41" s="901"/>
      <c r="AC41" s="895">
        <f t="shared" si="29"/>
        <v>0</v>
      </c>
      <c r="AD41" s="895">
        <f t="shared" si="29"/>
        <v>0</v>
      </c>
      <c r="AE41" s="896" t="e">
        <f t="shared" si="30"/>
        <v>#DIV/0!</v>
      </c>
      <c r="AF41" s="902"/>
      <c r="AG41" s="902"/>
      <c r="AH41" s="902"/>
      <c r="AI41" s="902"/>
      <c r="AJ41" s="902"/>
      <c r="AK41" s="902"/>
      <c r="AL41" s="902"/>
      <c r="AM41" s="902"/>
      <c r="AN41" s="902"/>
      <c r="AO41" s="902"/>
      <c r="AP41" s="902"/>
      <c r="AQ41" s="902"/>
      <c r="AR41" s="902"/>
      <c r="AS41" s="902"/>
      <c r="AT41" s="901"/>
      <c r="AU41" s="901"/>
      <c r="AV41" s="901"/>
      <c r="AW41" s="901"/>
      <c r="AX41" s="901"/>
      <c r="AY41" s="901"/>
      <c r="AZ41" s="901"/>
      <c r="BA41" s="901"/>
      <c r="BB41" s="901"/>
      <c r="BC41" s="901"/>
      <c r="BD41" s="895">
        <f t="shared" si="32"/>
        <v>0</v>
      </c>
      <c r="BE41" s="895">
        <f t="shared" si="31"/>
        <v>0</v>
      </c>
    </row>
    <row r="42" spans="1:57" ht="10.5" customHeight="1" x14ac:dyDescent="0.2">
      <c r="A42" s="840">
        <v>31</v>
      </c>
      <c r="B42" s="878">
        <v>2</v>
      </c>
      <c r="C42" s="879"/>
      <c r="D42" s="1449"/>
      <c r="E42" s="903" t="s">
        <v>279</v>
      </c>
      <c r="F42" s="905"/>
      <c r="G42" s="904"/>
      <c r="H42" s="883" t="e">
        <f t="shared" si="18"/>
        <v>#DIV/0!</v>
      </c>
      <c r="I42" s="910"/>
      <c r="J42" s="885">
        <f t="shared" si="19"/>
        <v>0</v>
      </c>
      <c r="K42" s="886">
        <f t="shared" si="20"/>
        <v>0</v>
      </c>
      <c r="L42" s="887">
        <f t="shared" si="21"/>
        <v>15920</v>
      </c>
      <c r="M42" s="887">
        <f t="shared" si="22"/>
        <v>0</v>
      </c>
      <c r="N42" s="887">
        <f t="shared" si="23"/>
        <v>0</v>
      </c>
      <c r="O42" s="887">
        <f t="shared" si="24"/>
        <v>0</v>
      </c>
      <c r="P42" s="888">
        <f t="shared" si="25"/>
        <v>0</v>
      </c>
      <c r="Q42" s="888">
        <f t="shared" si="9"/>
        <v>0</v>
      </c>
      <c r="R42" s="906"/>
      <c r="S42" s="1005"/>
      <c r="T42" s="831">
        <v>31</v>
      </c>
      <c r="U42" s="1450"/>
      <c r="V42" s="900" t="s">
        <v>50</v>
      </c>
      <c r="W42" s="893">
        <f t="shared" si="26"/>
        <v>0</v>
      </c>
      <c r="X42" s="893">
        <f t="shared" si="26"/>
        <v>0</v>
      </c>
      <c r="Y42" s="894" t="e">
        <f t="shared" si="27"/>
        <v>#DIV/0!</v>
      </c>
      <c r="Z42" s="894">
        <f t="shared" si="28"/>
        <v>0</v>
      </c>
      <c r="AA42" s="894">
        <f t="shared" si="28"/>
        <v>0</v>
      </c>
      <c r="AB42" s="901"/>
      <c r="AC42" s="895">
        <f t="shared" si="29"/>
        <v>0</v>
      </c>
      <c r="AD42" s="895">
        <f t="shared" si="29"/>
        <v>0</v>
      </c>
      <c r="AE42" s="896" t="e">
        <f t="shared" si="30"/>
        <v>#DIV/0!</v>
      </c>
      <c r="AF42" s="902"/>
      <c r="AG42" s="902"/>
      <c r="AH42" s="902"/>
      <c r="AI42" s="902"/>
      <c r="AJ42" s="902"/>
      <c r="AK42" s="902"/>
      <c r="AL42" s="902"/>
      <c r="AM42" s="902"/>
      <c r="AN42" s="902"/>
      <c r="AO42" s="902"/>
      <c r="AP42" s="902"/>
      <c r="AQ42" s="902"/>
      <c r="AR42" s="902"/>
      <c r="AS42" s="902"/>
      <c r="AT42" s="901"/>
      <c r="AU42" s="901"/>
      <c r="AV42" s="901"/>
      <c r="AW42" s="901"/>
      <c r="AX42" s="901"/>
      <c r="AY42" s="901"/>
      <c r="AZ42" s="901"/>
      <c r="BA42" s="901"/>
      <c r="BB42" s="901"/>
      <c r="BC42" s="901"/>
      <c r="BD42" s="895">
        <f t="shared" si="32"/>
        <v>0</v>
      </c>
      <c r="BE42" s="895">
        <f t="shared" si="31"/>
        <v>0</v>
      </c>
    </row>
    <row r="43" spans="1:57" ht="15" customHeight="1" x14ac:dyDescent="0.2">
      <c r="A43" s="840">
        <v>32</v>
      </c>
      <c r="B43" s="878">
        <v>1</v>
      </c>
      <c r="C43" s="879"/>
      <c r="D43" s="1454" t="s">
        <v>70</v>
      </c>
      <c r="E43" s="903" t="s">
        <v>278</v>
      </c>
      <c r="F43" s="905"/>
      <c r="G43" s="904"/>
      <c r="H43" s="883" t="e">
        <f t="shared" si="18"/>
        <v>#DIV/0!</v>
      </c>
      <c r="I43" s="910"/>
      <c r="J43" s="885">
        <f t="shared" si="19"/>
        <v>0</v>
      </c>
      <c r="K43" s="886">
        <f t="shared" si="20"/>
        <v>0</v>
      </c>
      <c r="L43" s="887">
        <f t="shared" si="21"/>
        <v>7960</v>
      </c>
      <c r="M43" s="887">
        <f t="shared" si="22"/>
        <v>0</v>
      </c>
      <c r="N43" s="887">
        <f t="shared" si="23"/>
        <v>0</v>
      </c>
      <c r="O43" s="887">
        <f t="shared" si="24"/>
        <v>0</v>
      </c>
      <c r="P43" s="888">
        <f t="shared" si="25"/>
        <v>0</v>
      </c>
      <c r="Q43" s="888">
        <f t="shared" si="9"/>
        <v>0</v>
      </c>
      <c r="R43" s="906"/>
      <c r="S43" s="1005"/>
      <c r="T43" s="831">
        <v>32</v>
      </c>
      <c r="U43" s="1452" t="s">
        <v>70</v>
      </c>
      <c r="V43" s="900" t="s">
        <v>49</v>
      </c>
      <c r="W43" s="893">
        <f t="shared" si="26"/>
        <v>0</v>
      </c>
      <c r="X43" s="893">
        <f t="shared" si="26"/>
        <v>0</v>
      </c>
      <c r="Y43" s="894" t="e">
        <f t="shared" si="27"/>
        <v>#DIV/0!</v>
      </c>
      <c r="Z43" s="894">
        <f t="shared" si="28"/>
        <v>0</v>
      </c>
      <c r="AA43" s="894">
        <f t="shared" si="28"/>
        <v>0</v>
      </c>
      <c r="AB43" s="901"/>
      <c r="AC43" s="895">
        <f t="shared" si="29"/>
        <v>0</v>
      </c>
      <c r="AD43" s="895">
        <f t="shared" si="29"/>
        <v>0</v>
      </c>
      <c r="AE43" s="896" t="e">
        <f t="shared" si="30"/>
        <v>#DIV/0!</v>
      </c>
      <c r="AF43" s="902"/>
      <c r="AG43" s="902"/>
      <c r="AH43" s="902"/>
      <c r="AI43" s="902"/>
      <c r="AJ43" s="902"/>
      <c r="AK43" s="902"/>
      <c r="AL43" s="902"/>
      <c r="AM43" s="902"/>
      <c r="AN43" s="902"/>
      <c r="AO43" s="902"/>
      <c r="AP43" s="902"/>
      <c r="AQ43" s="902"/>
      <c r="AR43" s="902"/>
      <c r="AS43" s="902"/>
      <c r="AT43" s="901"/>
      <c r="AU43" s="901"/>
      <c r="AV43" s="901"/>
      <c r="AW43" s="901"/>
      <c r="AX43" s="901"/>
      <c r="AY43" s="901"/>
      <c r="AZ43" s="901"/>
      <c r="BA43" s="901"/>
      <c r="BB43" s="901"/>
      <c r="BC43" s="901"/>
      <c r="BD43" s="895">
        <f t="shared" si="32"/>
        <v>0</v>
      </c>
      <c r="BE43" s="895">
        <f t="shared" si="31"/>
        <v>0</v>
      </c>
    </row>
    <row r="44" spans="1:57" ht="13.5" customHeight="1" x14ac:dyDescent="0.2">
      <c r="A44" s="840">
        <v>33</v>
      </c>
      <c r="B44" s="878">
        <v>1</v>
      </c>
      <c r="C44" s="879"/>
      <c r="D44" s="1454"/>
      <c r="E44" s="903" t="s">
        <v>279</v>
      </c>
      <c r="F44" s="905"/>
      <c r="G44" s="904"/>
      <c r="H44" s="883" t="e">
        <f t="shared" si="18"/>
        <v>#DIV/0!</v>
      </c>
      <c r="I44" s="910"/>
      <c r="J44" s="885">
        <f t="shared" si="19"/>
        <v>0</v>
      </c>
      <c r="K44" s="886">
        <f t="shared" si="20"/>
        <v>0</v>
      </c>
      <c r="L44" s="887">
        <f t="shared" si="21"/>
        <v>7960</v>
      </c>
      <c r="M44" s="887">
        <f t="shared" si="22"/>
        <v>0</v>
      </c>
      <c r="N44" s="887">
        <f t="shared" si="23"/>
        <v>0</v>
      </c>
      <c r="O44" s="887">
        <f t="shared" si="24"/>
        <v>0</v>
      </c>
      <c r="P44" s="888">
        <f t="shared" si="25"/>
        <v>0</v>
      </c>
      <c r="Q44" s="888">
        <f t="shared" si="9"/>
        <v>0</v>
      </c>
      <c r="R44" s="906"/>
      <c r="S44" s="1005"/>
      <c r="T44" s="831">
        <v>33</v>
      </c>
      <c r="U44" s="1452"/>
      <c r="V44" s="900" t="s">
        <v>50</v>
      </c>
      <c r="W44" s="893">
        <f t="shared" si="26"/>
        <v>0</v>
      </c>
      <c r="X44" s="893">
        <f t="shared" si="26"/>
        <v>0</v>
      </c>
      <c r="Y44" s="894" t="e">
        <f t="shared" si="27"/>
        <v>#DIV/0!</v>
      </c>
      <c r="Z44" s="894">
        <f t="shared" si="28"/>
        <v>0</v>
      </c>
      <c r="AA44" s="894">
        <f t="shared" si="28"/>
        <v>0</v>
      </c>
      <c r="AB44" s="901"/>
      <c r="AC44" s="895">
        <f t="shared" si="29"/>
        <v>0</v>
      </c>
      <c r="AD44" s="895">
        <f t="shared" si="29"/>
        <v>0</v>
      </c>
      <c r="AE44" s="896" t="e">
        <f t="shared" si="30"/>
        <v>#DIV/0!</v>
      </c>
      <c r="AF44" s="902"/>
      <c r="AG44" s="902"/>
      <c r="AH44" s="902"/>
      <c r="AI44" s="902"/>
      <c r="AJ44" s="902"/>
      <c r="AK44" s="902"/>
      <c r="AL44" s="902"/>
      <c r="AM44" s="902"/>
      <c r="AN44" s="902"/>
      <c r="AO44" s="902"/>
      <c r="AP44" s="902"/>
      <c r="AQ44" s="902"/>
      <c r="AR44" s="902"/>
      <c r="AS44" s="902"/>
      <c r="AT44" s="901"/>
      <c r="AU44" s="901"/>
      <c r="AV44" s="901"/>
      <c r="AW44" s="901"/>
      <c r="AX44" s="901"/>
      <c r="AY44" s="901"/>
      <c r="AZ44" s="901"/>
      <c r="BA44" s="901"/>
      <c r="BB44" s="901"/>
      <c r="BC44" s="901"/>
      <c r="BD44" s="895">
        <f t="shared" si="32"/>
        <v>0</v>
      </c>
      <c r="BE44" s="895">
        <f t="shared" si="31"/>
        <v>0</v>
      </c>
    </row>
    <row r="45" spans="1:57" ht="10.5" customHeight="1" x14ac:dyDescent="0.2">
      <c r="A45" s="840">
        <v>34</v>
      </c>
      <c r="B45" s="878">
        <v>0.33</v>
      </c>
      <c r="C45" s="879"/>
      <c r="D45" s="1454" t="s">
        <v>71</v>
      </c>
      <c r="E45" s="903" t="s">
        <v>278</v>
      </c>
      <c r="F45" s="905"/>
      <c r="G45" s="904"/>
      <c r="H45" s="883" t="e">
        <f t="shared" si="18"/>
        <v>#DIV/0!</v>
      </c>
      <c r="I45" s="910"/>
      <c r="J45" s="885">
        <f t="shared" si="19"/>
        <v>0</v>
      </c>
      <c r="K45" s="886">
        <f t="shared" si="20"/>
        <v>0</v>
      </c>
      <c r="L45" s="887">
        <f t="shared" si="21"/>
        <v>2626.8</v>
      </c>
      <c r="M45" s="887">
        <f t="shared" si="22"/>
        <v>0</v>
      </c>
      <c r="N45" s="887">
        <f t="shared" si="23"/>
        <v>0</v>
      </c>
      <c r="O45" s="887">
        <f t="shared" si="24"/>
        <v>0</v>
      </c>
      <c r="P45" s="888">
        <f t="shared" si="25"/>
        <v>0</v>
      </c>
      <c r="Q45" s="888">
        <f t="shared" si="9"/>
        <v>0</v>
      </c>
      <c r="R45" s="906"/>
      <c r="S45" s="1005"/>
      <c r="T45" s="831">
        <v>34</v>
      </c>
      <c r="U45" s="1452" t="s">
        <v>71</v>
      </c>
      <c r="V45" s="900" t="s">
        <v>49</v>
      </c>
      <c r="W45" s="893">
        <f t="shared" si="26"/>
        <v>0</v>
      </c>
      <c r="X45" s="893">
        <f t="shared" si="26"/>
        <v>0</v>
      </c>
      <c r="Y45" s="894" t="e">
        <f t="shared" si="27"/>
        <v>#DIV/0!</v>
      </c>
      <c r="Z45" s="894">
        <f t="shared" si="28"/>
        <v>0</v>
      </c>
      <c r="AA45" s="894">
        <f t="shared" si="28"/>
        <v>0</v>
      </c>
      <c r="AB45" s="901"/>
      <c r="AC45" s="895">
        <f t="shared" si="29"/>
        <v>0</v>
      </c>
      <c r="AD45" s="895">
        <f t="shared" si="29"/>
        <v>0</v>
      </c>
      <c r="AE45" s="896" t="e">
        <f t="shared" si="30"/>
        <v>#DIV/0!</v>
      </c>
      <c r="AF45" s="902"/>
      <c r="AG45" s="902"/>
      <c r="AH45" s="902"/>
      <c r="AI45" s="902"/>
      <c r="AJ45" s="902"/>
      <c r="AK45" s="902"/>
      <c r="AL45" s="902"/>
      <c r="AM45" s="902"/>
      <c r="AN45" s="902"/>
      <c r="AO45" s="902"/>
      <c r="AP45" s="902"/>
      <c r="AQ45" s="902"/>
      <c r="AR45" s="902"/>
      <c r="AS45" s="902"/>
      <c r="AT45" s="902"/>
      <c r="AU45" s="901"/>
      <c r="AV45" s="902"/>
      <c r="AW45" s="901"/>
      <c r="AX45" s="902"/>
      <c r="AY45" s="901"/>
      <c r="AZ45" s="902"/>
      <c r="BA45" s="901"/>
      <c r="BB45" s="902"/>
      <c r="BC45" s="901"/>
      <c r="BD45" s="895">
        <f t="shared" si="32"/>
        <v>0</v>
      </c>
      <c r="BE45" s="895">
        <f t="shared" si="31"/>
        <v>0</v>
      </c>
    </row>
    <row r="46" spans="1:57" ht="10.5" customHeight="1" x14ac:dyDescent="0.2">
      <c r="A46" s="840">
        <v>35</v>
      </c>
      <c r="B46" s="878">
        <v>0.33</v>
      </c>
      <c r="C46" s="879"/>
      <c r="D46" s="1454"/>
      <c r="E46" s="903" t="s">
        <v>279</v>
      </c>
      <c r="F46" s="905"/>
      <c r="G46" s="904"/>
      <c r="H46" s="883" t="e">
        <f t="shared" si="18"/>
        <v>#DIV/0!</v>
      </c>
      <c r="I46" s="910"/>
      <c r="J46" s="885">
        <f t="shared" si="19"/>
        <v>0</v>
      </c>
      <c r="K46" s="886">
        <f t="shared" si="20"/>
        <v>0</v>
      </c>
      <c r="L46" s="887">
        <f t="shared" si="21"/>
        <v>2626.8</v>
      </c>
      <c r="M46" s="887">
        <f t="shared" si="22"/>
        <v>0</v>
      </c>
      <c r="N46" s="887">
        <f t="shared" si="23"/>
        <v>0</v>
      </c>
      <c r="O46" s="887">
        <f t="shared" si="24"/>
        <v>0</v>
      </c>
      <c r="P46" s="888">
        <f t="shared" si="25"/>
        <v>0</v>
      </c>
      <c r="Q46" s="888">
        <f t="shared" si="9"/>
        <v>0</v>
      </c>
      <c r="R46" s="906"/>
      <c r="S46" s="1005"/>
      <c r="T46" s="831">
        <v>35</v>
      </c>
      <c r="U46" s="1452"/>
      <c r="V46" s="900" t="s">
        <v>50</v>
      </c>
      <c r="W46" s="893">
        <f t="shared" si="26"/>
        <v>0</v>
      </c>
      <c r="X46" s="893">
        <f t="shared" si="26"/>
        <v>0</v>
      </c>
      <c r="Y46" s="894" t="e">
        <f t="shared" si="27"/>
        <v>#DIV/0!</v>
      </c>
      <c r="Z46" s="894">
        <f t="shared" si="28"/>
        <v>0</v>
      </c>
      <c r="AA46" s="894">
        <f t="shared" si="28"/>
        <v>0</v>
      </c>
      <c r="AB46" s="901"/>
      <c r="AC46" s="895">
        <f t="shared" si="29"/>
        <v>0</v>
      </c>
      <c r="AD46" s="895">
        <f t="shared" si="29"/>
        <v>0</v>
      </c>
      <c r="AE46" s="896" t="e">
        <f t="shared" si="30"/>
        <v>#DIV/0!</v>
      </c>
      <c r="AF46" s="902"/>
      <c r="AG46" s="902"/>
      <c r="AH46" s="902"/>
      <c r="AI46" s="902"/>
      <c r="AJ46" s="902"/>
      <c r="AK46" s="902"/>
      <c r="AL46" s="902"/>
      <c r="AM46" s="902"/>
      <c r="AN46" s="902"/>
      <c r="AO46" s="902"/>
      <c r="AP46" s="902"/>
      <c r="AQ46" s="902"/>
      <c r="AR46" s="902"/>
      <c r="AS46" s="902"/>
      <c r="AT46" s="901"/>
      <c r="AU46" s="901"/>
      <c r="AV46" s="901"/>
      <c r="AW46" s="901"/>
      <c r="AX46" s="901"/>
      <c r="AY46" s="901"/>
      <c r="AZ46" s="901"/>
      <c r="BA46" s="901"/>
      <c r="BB46" s="901"/>
      <c r="BC46" s="901"/>
      <c r="BD46" s="895">
        <f t="shared" si="32"/>
        <v>0</v>
      </c>
      <c r="BE46" s="895">
        <f t="shared" si="31"/>
        <v>0</v>
      </c>
    </row>
    <row r="47" spans="1:57" ht="14.25" customHeight="1" x14ac:dyDescent="0.2">
      <c r="A47" s="840">
        <v>36</v>
      </c>
      <c r="B47" s="878">
        <v>0.46</v>
      </c>
      <c r="C47" s="879"/>
      <c r="D47" s="1454" t="s">
        <v>281</v>
      </c>
      <c r="E47" s="903" t="s">
        <v>278</v>
      </c>
      <c r="F47" s="940">
        <v>1</v>
      </c>
      <c r="G47" s="941">
        <v>5</v>
      </c>
      <c r="H47" s="883">
        <f t="shared" si="18"/>
        <v>500</v>
      </c>
      <c r="I47" s="910">
        <v>32</v>
      </c>
      <c r="J47" s="885">
        <f t="shared" si="19"/>
        <v>160</v>
      </c>
      <c r="K47" s="886">
        <f t="shared" si="20"/>
        <v>73.600000000000009</v>
      </c>
      <c r="L47" s="887">
        <f t="shared" si="21"/>
        <v>3661.6000000000004</v>
      </c>
      <c r="M47" s="887">
        <f t="shared" si="22"/>
        <v>585856</v>
      </c>
      <c r="N47" s="887">
        <f t="shared" si="23"/>
        <v>0</v>
      </c>
      <c r="O47" s="887">
        <f t="shared" si="24"/>
        <v>0</v>
      </c>
      <c r="P47" s="888">
        <f t="shared" si="25"/>
        <v>73.600000000000009</v>
      </c>
      <c r="Q47" s="888">
        <f t="shared" si="9"/>
        <v>585856</v>
      </c>
      <c r="R47" s="906"/>
      <c r="S47" s="1005"/>
      <c r="T47" s="831">
        <v>36</v>
      </c>
      <c r="U47" s="1452" t="s">
        <v>72</v>
      </c>
      <c r="V47" s="900" t="s">
        <v>49</v>
      </c>
      <c r="W47" s="893">
        <f t="shared" si="26"/>
        <v>1</v>
      </c>
      <c r="X47" s="893">
        <f t="shared" si="26"/>
        <v>5</v>
      </c>
      <c r="Y47" s="894">
        <f t="shared" si="27"/>
        <v>500</v>
      </c>
      <c r="Z47" s="894">
        <f t="shared" si="28"/>
        <v>32</v>
      </c>
      <c r="AA47" s="894">
        <f t="shared" si="28"/>
        <v>160</v>
      </c>
      <c r="AB47" s="901"/>
      <c r="AC47" s="895">
        <f t="shared" si="29"/>
        <v>160</v>
      </c>
      <c r="AD47" s="895">
        <f t="shared" si="29"/>
        <v>0</v>
      </c>
      <c r="AE47" s="896">
        <f t="shared" si="30"/>
        <v>0</v>
      </c>
      <c r="AF47" s="902"/>
      <c r="AG47" s="902"/>
      <c r="AH47" s="902"/>
      <c r="AI47" s="902"/>
      <c r="AJ47" s="902"/>
      <c r="AK47" s="902"/>
      <c r="AL47" s="902"/>
      <c r="AM47" s="902"/>
      <c r="AN47" s="902"/>
      <c r="AO47" s="902"/>
      <c r="AP47" s="902"/>
      <c r="AQ47" s="902"/>
      <c r="AR47" s="902"/>
      <c r="AS47" s="902"/>
      <c r="AT47" s="902"/>
      <c r="AU47" s="901"/>
      <c r="AV47" s="902">
        <v>40</v>
      </c>
      <c r="AW47" s="901"/>
      <c r="AX47" s="902">
        <v>40</v>
      </c>
      <c r="AY47" s="901"/>
      <c r="AZ47" s="902">
        <v>40</v>
      </c>
      <c r="BA47" s="901"/>
      <c r="BB47" s="902">
        <v>40</v>
      </c>
      <c r="BC47" s="901"/>
      <c r="BD47" s="895">
        <f t="shared" ref="BD47:BD48" si="33">AF47+AH47+AJ47+AL47+AN47+AP47+AR47+AT47+AV47+AX47+AZ47+BB47</f>
        <v>160</v>
      </c>
      <c r="BE47" s="895">
        <f t="shared" si="31"/>
        <v>0</v>
      </c>
    </row>
    <row r="48" spans="1:57" ht="15" customHeight="1" x14ac:dyDescent="0.2">
      <c r="A48" s="840">
        <v>37</v>
      </c>
      <c r="B48" s="878">
        <v>0.46</v>
      </c>
      <c r="C48" s="879">
        <v>2</v>
      </c>
      <c r="D48" s="1454"/>
      <c r="E48" s="903" t="s">
        <v>279</v>
      </c>
      <c r="F48" s="940">
        <v>1</v>
      </c>
      <c r="G48" s="941">
        <v>5</v>
      </c>
      <c r="H48" s="883">
        <f t="shared" si="18"/>
        <v>500</v>
      </c>
      <c r="I48" s="910">
        <v>8</v>
      </c>
      <c r="J48" s="885">
        <f t="shared" si="19"/>
        <v>40</v>
      </c>
      <c r="K48" s="886">
        <f t="shared" si="20"/>
        <v>18.400000000000002</v>
      </c>
      <c r="L48" s="887">
        <f t="shared" si="21"/>
        <v>3661.6000000000004</v>
      </c>
      <c r="M48" s="887">
        <f t="shared" si="22"/>
        <v>146464</v>
      </c>
      <c r="N48" s="887">
        <f t="shared" si="23"/>
        <v>80</v>
      </c>
      <c r="O48" s="887">
        <f t="shared" si="24"/>
        <v>636800</v>
      </c>
      <c r="P48" s="888">
        <f t="shared" si="25"/>
        <v>98.4</v>
      </c>
      <c r="Q48" s="888">
        <f t="shared" si="9"/>
        <v>783264</v>
      </c>
      <c r="R48" s="1005"/>
      <c r="S48" s="1005"/>
      <c r="T48" s="831">
        <v>37</v>
      </c>
      <c r="U48" s="1452"/>
      <c r="V48" s="900" t="s">
        <v>50</v>
      </c>
      <c r="W48" s="893">
        <f t="shared" si="26"/>
        <v>1</v>
      </c>
      <c r="X48" s="893">
        <f t="shared" si="26"/>
        <v>5</v>
      </c>
      <c r="Y48" s="894">
        <f t="shared" si="27"/>
        <v>500</v>
      </c>
      <c r="Z48" s="894">
        <f t="shared" si="28"/>
        <v>8</v>
      </c>
      <c r="AA48" s="894">
        <f t="shared" si="28"/>
        <v>40</v>
      </c>
      <c r="AB48" s="901"/>
      <c r="AC48" s="895">
        <f t="shared" si="29"/>
        <v>40</v>
      </c>
      <c r="AD48" s="895">
        <f t="shared" si="29"/>
        <v>0</v>
      </c>
      <c r="AE48" s="896">
        <f t="shared" si="30"/>
        <v>0</v>
      </c>
      <c r="AF48" s="902"/>
      <c r="AG48" s="902"/>
      <c r="AH48" s="902"/>
      <c r="AI48" s="902"/>
      <c r="AJ48" s="902"/>
      <c r="AK48" s="902"/>
      <c r="AL48" s="902"/>
      <c r="AM48" s="902"/>
      <c r="AN48" s="902"/>
      <c r="AO48" s="902"/>
      <c r="AP48" s="902"/>
      <c r="AQ48" s="902"/>
      <c r="AR48" s="902"/>
      <c r="AS48" s="902"/>
      <c r="AT48" s="901"/>
      <c r="AU48" s="901"/>
      <c r="AV48" s="901">
        <v>10</v>
      </c>
      <c r="AW48" s="901"/>
      <c r="AX48" s="901">
        <v>10</v>
      </c>
      <c r="AY48" s="901"/>
      <c r="AZ48" s="901">
        <v>10</v>
      </c>
      <c r="BA48" s="901"/>
      <c r="BB48" s="902">
        <v>10</v>
      </c>
      <c r="BC48" s="901"/>
      <c r="BD48" s="895">
        <f t="shared" si="33"/>
        <v>40</v>
      </c>
      <c r="BE48" s="895">
        <f t="shared" si="31"/>
        <v>0</v>
      </c>
    </row>
    <row r="49" spans="1:57" ht="11.25" customHeight="1" x14ac:dyDescent="0.2">
      <c r="A49" s="840">
        <v>38</v>
      </c>
      <c r="B49" s="878">
        <v>4</v>
      </c>
      <c r="C49" s="879"/>
      <c r="D49" s="1454" t="s">
        <v>73</v>
      </c>
      <c r="E49" s="903" t="s">
        <v>278</v>
      </c>
      <c r="F49" s="905"/>
      <c r="G49" s="904"/>
      <c r="H49" s="883" t="e">
        <f t="shared" si="18"/>
        <v>#DIV/0!</v>
      </c>
      <c r="I49" s="910"/>
      <c r="J49" s="885">
        <f t="shared" si="19"/>
        <v>0</v>
      </c>
      <c r="K49" s="886">
        <f t="shared" si="20"/>
        <v>0</v>
      </c>
      <c r="L49" s="887">
        <f t="shared" si="21"/>
        <v>31840</v>
      </c>
      <c r="M49" s="887">
        <f t="shared" si="22"/>
        <v>0</v>
      </c>
      <c r="N49" s="887">
        <f t="shared" si="23"/>
        <v>0</v>
      </c>
      <c r="O49" s="887">
        <f t="shared" si="24"/>
        <v>0</v>
      </c>
      <c r="P49" s="888">
        <f t="shared" si="25"/>
        <v>0</v>
      </c>
      <c r="Q49" s="888">
        <f t="shared" si="9"/>
        <v>0</v>
      </c>
      <c r="R49" s="906"/>
      <c r="S49" s="1005"/>
      <c r="T49" s="831">
        <v>38</v>
      </c>
      <c r="U49" s="1452" t="s">
        <v>73</v>
      </c>
      <c r="V49" s="900" t="s">
        <v>49</v>
      </c>
      <c r="W49" s="893">
        <f t="shared" si="26"/>
        <v>0</v>
      </c>
      <c r="X49" s="893">
        <f t="shared" si="26"/>
        <v>0</v>
      </c>
      <c r="Y49" s="894" t="e">
        <f t="shared" si="27"/>
        <v>#DIV/0!</v>
      </c>
      <c r="Z49" s="894">
        <f t="shared" si="28"/>
        <v>0</v>
      </c>
      <c r="AA49" s="894">
        <f t="shared" si="28"/>
        <v>0</v>
      </c>
      <c r="AB49" s="901"/>
      <c r="AC49" s="895">
        <f t="shared" si="29"/>
        <v>0</v>
      </c>
      <c r="AD49" s="895">
        <f t="shared" si="29"/>
        <v>0</v>
      </c>
      <c r="AE49" s="896" t="e">
        <f t="shared" si="30"/>
        <v>#DIV/0!</v>
      </c>
      <c r="AF49" s="902"/>
      <c r="AG49" s="902"/>
      <c r="AH49" s="902"/>
      <c r="AI49" s="902"/>
      <c r="AJ49" s="902"/>
      <c r="AK49" s="902"/>
      <c r="AL49" s="902"/>
      <c r="AM49" s="902"/>
      <c r="AN49" s="902"/>
      <c r="AO49" s="902"/>
      <c r="AP49" s="902"/>
      <c r="AQ49" s="902"/>
      <c r="AR49" s="902"/>
      <c r="AS49" s="902"/>
      <c r="AT49" s="902"/>
      <c r="AU49" s="901"/>
      <c r="AV49" s="902"/>
      <c r="AW49" s="901"/>
      <c r="AX49" s="902"/>
      <c r="AY49" s="901"/>
      <c r="AZ49" s="902"/>
      <c r="BA49" s="901"/>
      <c r="BB49" s="902"/>
      <c r="BC49" s="901"/>
      <c r="BD49" s="895">
        <f t="shared" si="32"/>
        <v>0</v>
      </c>
      <c r="BE49" s="895">
        <f t="shared" si="31"/>
        <v>0</v>
      </c>
    </row>
    <row r="50" spans="1:57" ht="12.75" customHeight="1" x14ac:dyDescent="0.2">
      <c r="A50" s="840">
        <v>39</v>
      </c>
      <c r="B50" s="878">
        <v>4</v>
      </c>
      <c r="C50" s="879"/>
      <c r="D50" s="1454"/>
      <c r="E50" s="903" t="s">
        <v>279</v>
      </c>
      <c r="F50" s="905"/>
      <c r="G50" s="904"/>
      <c r="H50" s="883" t="e">
        <f t="shared" si="18"/>
        <v>#DIV/0!</v>
      </c>
      <c r="I50" s="910"/>
      <c r="J50" s="885">
        <f t="shared" si="19"/>
        <v>0</v>
      </c>
      <c r="K50" s="886">
        <f t="shared" si="20"/>
        <v>0</v>
      </c>
      <c r="L50" s="887">
        <f t="shared" si="21"/>
        <v>31840</v>
      </c>
      <c r="M50" s="887">
        <f t="shared" si="22"/>
        <v>0</v>
      </c>
      <c r="N50" s="887">
        <f t="shared" si="23"/>
        <v>0</v>
      </c>
      <c r="O50" s="887">
        <f t="shared" si="24"/>
        <v>0</v>
      </c>
      <c r="P50" s="888">
        <f t="shared" si="25"/>
        <v>0</v>
      </c>
      <c r="Q50" s="888">
        <f t="shared" si="9"/>
        <v>0</v>
      </c>
      <c r="R50" s="906"/>
      <c r="S50" s="1005"/>
      <c r="T50" s="831">
        <v>39</v>
      </c>
      <c r="U50" s="1452"/>
      <c r="V50" s="900" t="s">
        <v>50</v>
      </c>
      <c r="W50" s="893">
        <f t="shared" si="26"/>
        <v>0</v>
      </c>
      <c r="X50" s="893">
        <f t="shared" si="26"/>
        <v>0</v>
      </c>
      <c r="Y50" s="894" t="e">
        <f t="shared" si="27"/>
        <v>#DIV/0!</v>
      </c>
      <c r="Z50" s="894">
        <f t="shared" si="28"/>
        <v>0</v>
      </c>
      <c r="AA50" s="894">
        <f t="shared" si="28"/>
        <v>0</v>
      </c>
      <c r="AB50" s="901"/>
      <c r="AC50" s="895">
        <f t="shared" si="29"/>
        <v>0</v>
      </c>
      <c r="AD50" s="895">
        <f t="shared" si="29"/>
        <v>0</v>
      </c>
      <c r="AE50" s="896" t="e">
        <f t="shared" si="30"/>
        <v>#DIV/0!</v>
      </c>
      <c r="AF50" s="902"/>
      <c r="AG50" s="902"/>
      <c r="AH50" s="902"/>
      <c r="AI50" s="902"/>
      <c r="AJ50" s="902"/>
      <c r="AK50" s="902"/>
      <c r="AL50" s="902"/>
      <c r="AM50" s="902"/>
      <c r="AN50" s="902"/>
      <c r="AO50" s="902"/>
      <c r="AP50" s="902"/>
      <c r="AQ50" s="902"/>
      <c r="AR50" s="902"/>
      <c r="AS50" s="902"/>
      <c r="AT50" s="901"/>
      <c r="AU50" s="901"/>
      <c r="AV50" s="901"/>
      <c r="AW50" s="901"/>
      <c r="AX50" s="901"/>
      <c r="AY50" s="901"/>
      <c r="AZ50" s="901"/>
      <c r="BA50" s="901"/>
      <c r="BB50" s="901"/>
      <c r="BC50" s="901"/>
      <c r="BD50" s="895">
        <f t="shared" si="32"/>
        <v>0</v>
      </c>
      <c r="BE50" s="895">
        <f t="shared" si="31"/>
        <v>0</v>
      </c>
    </row>
    <row r="51" spans="1:57" ht="12" customHeight="1" x14ac:dyDescent="0.2">
      <c r="A51" s="840">
        <v>40</v>
      </c>
      <c r="B51" s="878">
        <v>0.46</v>
      </c>
      <c r="C51" s="879"/>
      <c r="D51" s="1449" t="s">
        <v>282</v>
      </c>
      <c r="E51" s="903" t="s">
        <v>278</v>
      </c>
      <c r="F51" s="940">
        <v>1</v>
      </c>
      <c r="G51" s="941">
        <v>2</v>
      </c>
      <c r="H51" s="883">
        <f t="shared" si="18"/>
        <v>200</v>
      </c>
      <c r="I51" s="910">
        <v>32</v>
      </c>
      <c r="J51" s="885">
        <f t="shared" si="19"/>
        <v>64</v>
      </c>
      <c r="K51" s="886">
        <f t="shared" si="20"/>
        <v>29.44</v>
      </c>
      <c r="L51" s="887">
        <f t="shared" si="21"/>
        <v>3661.6000000000004</v>
      </c>
      <c r="M51" s="887">
        <f t="shared" si="22"/>
        <v>234342.40000000002</v>
      </c>
      <c r="N51" s="887">
        <f t="shared" si="23"/>
        <v>0</v>
      </c>
      <c r="O51" s="887">
        <f t="shared" si="24"/>
        <v>0</v>
      </c>
      <c r="P51" s="888">
        <f t="shared" si="25"/>
        <v>29.44</v>
      </c>
      <c r="Q51" s="888">
        <f t="shared" si="9"/>
        <v>234342.40000000002</v>
      </c>
      <c r="R51" s="906"/>
      <c r="S51" s="1005"/>
      <c r="T51" s="831">
        <v>40</v>
      </c>
      <c r="U51" s="1450" t="s">
        <v>74</v>
      </c>
      <c r="V51" s="900" t="s">
        <v>49</v>
      </c>
      <c r="W51" s="893">
        <f t="shared" si="26"/>
        <v>1</v>
      </c>
      <c r="X51" s="893">
        <f t="shared" si="26"/>
        <v>2</v>
      </c>
      <c r="Y51" s="894">
        <f t="shared" si="27"/>
        <v>200</v>
      </c>
      <c r="Z51" s="894">
        <f t="shared" si="28"/>
        <v>32</v>
      </c>
      <c r="AA51" s="894">
        <f t="shared" si="28"/>
        <v>64</v>
      </c>
      <c r="AB51" s="901"/>
      <c r="AC51" s="895">
        <f t="shared" ref="AC51:AD67" si="34">AF51+AH51+AJ51+AL51+AN51+AP51+AR51+AT51+AV51+AX51+AZ51+BB51</f>
        <v>64</v>
      </c>
      <c r="AD51" s="895">
        <f t="shared" si="34"/>
        <v>0</v>
      </c>
      <c r="AE51" s="896">
        <f t="shared" si="30"/>
        <v>0</v>
      </c>
      <c r="AF51" s="902"/>
      <c r="AG51" s="902"/>
      <c r="AH51" s="902"/>
      <c r="AI51" s="902"/>
      <c r="AJ51" s="902"/>
      <c r="AK51" s="902"/>
      <c r="AL51" s="902"/>
      <c r="AM51" s="902"/>
      <c r="AN51" s="902"/>
      <c r="AO51" s="902"/>
      <c r="AP51" s="902"/>
      <c r="AQ51" s="902"/>
      <c r="AR51" s="902"/>
      <c r="AS51" s="902"/>
      <c r="AT51" s="902"/>
      <c r="AU51" s="901"/>
      <c r="AV51" s="902">
        <v>16</v>
      </c>
      <c r="AW51" s="901"/>
      <c r="AX51" s="902">
        <v>16</v>
      </c>
      <c r="AY51" s="901"/>
      <c r="AZ51" s="902">
        <v>16</v>
      </c>
      <c r="BA51" s="902"/>
      <c r="BB51" s="902">
        <v>16</v>
      </c>
      <c r="BC51" s="902"/>
      <c r="BD51" s="895">
        <f t="shared" ref="BD51:BE65" si="35">AF51+AH51+AJ51+AL51+AN51+AP51+AR51+AT51+AV51+AX51+AZ51+BB51</f>
        <v>64</v>
      </c>
      <c r="BE51" s="895">
        <f t="shared" si="35"/>
        <v>0</v>
      </c>
    </row>
    <row r="52" spans="1:57" ht="12" customHeight="1" x14ac:dyDescent="0.2">
      <c r="A52" s="840">
        <v>41</v>
      </c>
      <c r="B52" s="878">
        <v>0.46</v>
      </c>
      <c r="C52" s="879">
        <v>2</v>
      </c>
      <c r="D52" s="1449"/>
      <c r="E52" s="903" t="s">
        <v>279</v>
      </c>
      <c r="F52" s="940">
        <v>1</v>
      </c>
      <c r="G52" s="941">
        <v>1</v>
      </c>
      <c r="H52" s="883">
        <f t="shared" si="18"/>
        <v>100</v>
      </c>
      <c r="I52" s="910">
        <v>8</v>
      </c>
      <c r="J52" s="885">
        <f t="shared" si="19"/>
        <v>8</v>
      </c>
      <c r="K52" s="886">
        <f t="shared" si="20"/>
        <v>3.68</v>
      </c>
      <c r="L52" s="887">
        <f t="shared" si="21"/>
        <v>3661.6000000000004</v>
      </c>
      <c r="M52" s="887">
        <f t="shared" si="22"/>
        <v>29292.800000000003</v>
      </c>
      <c r="N52" s="887">
        <f t="shared" si="23"/>
        <v>16</v>
      </c>
      <c r="O52" s="887">
        <f t="shared" si="24"/>
        <v>127360</v>
      </c>
      <c r="P52" s="888">
        <f t="shared" si="25"/>
        <v>19.68</v>
      </c>
      <c r="Q52" s="888">
        <f t="shared" si="9"/>
        <v>156652.79999999999</v>
      </c>
      <c r="R52" s="906"/>
      <c r="S52" s="1005"/>
      <c r="T52" s="831">
        <v>41</v>
      </c>
      <c r="U52" s="1450"/>
      <c r="V52" s="900" t="s">
        <v>50</v>
      </c>
      <c r="W52" s="893">
        <f t="shared" si="26"/>
        <v>1</v>
      </c>
      <c r="X52" s="893">
        <f t="shared" si="26"/>
        <v>1</v>
      </c>
      <c r="Y52" s="894">
        <f t="shared" si="27"/>
        <v>100</v>
      </c>
      <c r="Z52" s="894">
        <f t="shared" si="28"/>
        <v>8</v>
      </c>
      <c r="AA52" s="894">
        <f t="shared" si="28"/>
        <v>8</v>
      </c>
      <c r="AB52" s="901"/>
      <c r="AC52" s="895">
        <f t="shared" si="34"/>
        <v>8</v>
      </c>
      <c r="AD52" s="895">
        <f t="shared" si="34"/>
        <v>0</v>
      </c>
      <c r="AE52" s="896">
        <f t="shared" si="30"/>
        <v>0</v>
      </c>
      <c r="AF52" s="902"/>
      <c r="AG52" s="902"/>
      <c r="AH52" s="902"/>
      <c r="AI52" s="902"/>
      <c r="AJ52" s="902"/>
      <c r="AK52" s="902"/>
      <c r="AL52" s="902"/>
      <c r="AM52" s="902"/>
      <c r="AN52" s="902"/>
      <c r="AO52" s="902"/>
      <c r="AP52" s="902"/>
      <c r="AQ52" s="902"/>
      <c r="AR52" s="902"/>
      <c r="AS52" s="902"/>
      <c r="AT52" s="901"/>
      <c r="AU52" s="901"/>
      <c r="AV52" s="901">
        <v>2</v>
      </c>
      <c r="AW52" s="901"/>
      <c r="AX52" s="901">
        <v>2</v>
      </c>
      <c r="AY52" s="901"/>
      <c r="AZ52" s="901">
        <v>2</v>
      </c>
      <c r="BA52" s="901"/>
      <c r="BB52" s="901">
        <v>2</v>
      </c>
      <c r="BC52" s="901"/>
      <c r="BD52" s="895">
        <f t="shared" si="35"/>
        <v>8</v>
      </c>
      <c r="BE52" s="895">
        <f t="shared" si="35"/>
        <v>0</v>
      </c>
    </row>
    <row r="53" spans="1:57" ht="12" customHeight="1" x14ac:dyDescent="0.2">
      <c r="A53" s="840">
        <v>42</v>
      </c>
      <c r="B53" s="878">
        <v>0.5</v>
      </c>
      <c r="C53" s="879"/>
      <c r="D53" s="1454" t="s">
        <v>75</v>
      </c>
      <c r="E53" s="903" t="s">
        <v>278</v>
      </c>
      <c r="F53" s="905"/>
      <c r="G53" s="904"/>
      <c r="H53" s="883" t="e">
        <f t="shared" si="18"/>
        <v>#DIV/0!</v>
      </c>
      <c r="I53" s="910"/>
      <c r="J53" s="885">
        <f t="shared" si="19"/>
        <v>0</v>
      </c>
      <c r="K53" s="886">
        <f t="shared" si="20"/>
        <v>0</v>
      </c>
      <c r="L53" s="887">
        <f t="shared" si="21"/>
        <v>3980</v>
      </c>
      <c r="M53" s="887">
        <f t="shared" si="22"/>
        <v>0</v>
      </c>
      <c r="N53" s="887">
        <f t="shared" si="23"/>
        <v>0</v>
      </c>
      <c r="O53" s="887">
        <f t="shared" si="24"/>
        <v>0</v>
      </c>
      <c r="P53" s="888">
        <f t="shared" si="25"/>
        <v>0</v>
      </c>
      <c r="Q53" s="888">
        <f t="shared" si="9"/>
        <v>0</v>
      </c>
      <c r="R53" s="906"/>
      <c r="S53" s="1005"/>
      <c r="T53" s="831">
        <v>42</v>
      </c>
      <c r="U53" s="1452" t="s">
        <v>75</v>
      </c>
      <c r="V53" s="900" t="s">
        <v>49</v>
      </c>
      <c r="W53" s="893">
        <f t="shared" si="26"/>
        <v>0</v>
      </c>
      <c r="X53" s="893">
        <f t="shared" si="26"/>
        <v>0</v>
      </c>
      <c r="Y53" s="894" t="e">
        <f t="shared" si="27"/>
        <v>#DIV/0!</v>
      </c>
      <c r="Z53" s="894">
        <f t="shared" si="28"/>
        <v>0</v>
      </c>
      <c r="AA53" s="894">
        <f t="shared" si="28"/>
        <v>0</v>
      </c>
      <c r="AB53" s="901"/>
      <c r="AC53" s="895">
        <f t="shared" si="34"/>
        <v>0</v>
      </c>
      <c r="AD53" s="895">
        <f t="shared" si="34"/>
        <v>0</v>
      </c>
      <c r="AE53" s="896" t="e">
        <f t="shared" si="30"/>
        <v>#DIV/0!</v>
      </c>
      <c r="AF53" s="902"/>
      <c r="AG53" s="902"/>
      <c r="AH53" s="902"/>
      <c r="AI53" s="902"/>
      <c r="AJ53" s="902"/>
      <c r="AK53" s="902"/>
      <c r="AL53" s="902"/>
      <c r="AM53" s="902"/>
      <c r="AN53" s="902"/>
      <c r="AO53" s="902"/>
      <c r="AP53" s="902"/>
      <c r="AQ53" s="902"/>
      <c r="AR53" s="902"/>
      <c r="AS53" s="902"/>
      <c r="AT53" s="901"/>
      <c r="AU53" s="901"/>
      <c r="AV53" s="901"/>
      <c r="AW53" s="901"/>
      <c r="AX53" s="901"/>
      <c r="AY53" s="901"/>
      <c r="AZ53" s="901"/>
      <c r="BA53" s="901"/>
      <c r="BB53" s="901"/>
      <c r="BC53" s="901"/>
      <c r="BD53" s="895">
        <f t="shared" si="32"/>
        <v>0</v>
      </c>
      <c r="BE53" s="895">
        <f t="shared" si="35"/>
        <v>0</v>
      </c>
    </row>
    <row r="54" spans="1:57" ht="12" customHeight="1" x14ac:dyDescent="0.2">
      <c r="A54" s="840">
        <v>43</v>
      </c>
      <c r="B54" s="878">
        <v>0.5</v>
      </c>
      <c r="C54" s="879"/>
      <c r="D54" s="1454"/>
      <c r="E54" s="903" t="s">
        <v>279</v>
      </c>
      <c r="F54" s="905"/>
      <c r="G54" s="904"/>
      <c r="H54" s="883" t="e">
        <f t="shared" si="18"/>
        <v>#DIV/0!</v>
      </c>
      <c r="I54" s="910"/>
      <c r="J54" s="885">
        <f t="shared" si="19"/>
        <v>0</v>
      </c>
      <c r="K54" s="886">
        <f t="shared" si="20"/>
        <v>0</v>
      </c>
      <c r="L54" s="887">
        <f t="shared" si="21"/>
        <v>3980</v>
      </c>
      <c r="M54" s="887">
        <f t="shared" si="22"/>
        <v>0</v>
      </c>
      <c r="N54" s="887">
        <f t="shared" si="23"/>
        <v>0</v>
      </c>
      <c r="O54" s="887">
        <f t="shared" si="24"/>
        <v>0</v>
      </c>
      <c r="P54" s="888">
        <f t="shared" si="25"/>
        <v>0</v>
      </c>
      <c r="Q54" s="888">
        <f t="shared" si="9"/>
        <v>0</v>
      </c>
      <c r="R54" s="906"/>
      <c r="S54" s="1005"/>
      <c r="T54" s="831">
        <v>43</v>
      </c>
      <c r="U54" s="1452"/>
      <c r="V54" s="900" t="s">
        <v>50</v>
      </c>
      <c r="W54" s="893">
        <f t="shared" si="26"/>
        <v>0</v>
      </c>
      <c r="X54" s="893">
        <f t="shared" si="26"/>
        <v>0</v>
      </c>
      <c r="Y54" s="894" t="e">
        <f t="shared" si="27"/>
        <v>#DIV/0!</v>
      </c>
      <c r="Z54" s="894">
        <f t="shared" si="28"/>
        <v>0</v>
      </c>
      <c r="AA54" s="894">
        <f t="shared" si="28"/>
        <v>0</v>
      </c>
      <c r="AB54" s="901"/>
      <c r="AC54" s="895">
        <f t="shared" si="34"/>
        <v>0</v>
      </c>
      <c r="AD54" s="895">
        <f t="shared" si="34"/>
        <v>0</v>
      </c>
      <c r="AE54" s="896" t="e">
        <f t="shared" si="30"/>
        <v>#DIV/0!</v>
      </c>
      <c r="AF54" s="902"/>
      <c r="AG54" s="902"/>
      <c r="AH54" s="902"/>
      <c r="AI54" s="902"/>
      <c r="AJ54" s="902"/>
      <c r="AK54" s="902"/>
      <c r="AL54" s="902"/>
      <c r="AM54" s="902"/>
      <c r="AN54" s="902"/>
      <c r="AO54" s="902"/>
      <c r="AP54" s="902"/>
      <c r="AQ54" s="902"/>
      <c r="AR54" s="902"/>
      <c r="AS54" s="902"/>
      <c r="AT54" s="901"/>
      <c r="AU54" s="901"/>
      <c r="AV54" s="901"/>
      <c r="AW54" s="901"/>
      <c r="AX54" s="901"/>
      <c r="AY54" s="901"/>
      <c r="AZ54" s="901"/>
      <c r="BA54" s="901"/>
      <c r="BB54" s="901"/>
      <c r="BC54" s="901"/>
      <c r="BD54" s="895">
        <f t="shared" si="32"/>
        <v>0</v>
      </c>
      <c r="BE54" s="895">
        <f t="shared" si="35"/>
        <v>0</v>
      </c>
    </row>
    <row r="55" spans="1:57" ht="12" customHeight="1" x14ac:dyDescent="0.2">
      <c r="A55" s="840">
        <v>44</v>
      </c>
      <c r="B55" s="878">
        <v>1</v>
      </c>
      <c r="C55" s="909"/>
      <c r="D55" s="1449" t="s">
        <v>76</v>
      </c>
      <c r="E55" s="903" t="s">
        <v>278</v>
      </c>
      <c r="F55" s="942"/>
      <c r="G55" s="943"/>
      <c r="H55" s="883" t="e">
        <f t="shared" si="18"/>
        <v>#DIV/0!</v>
      </c>
      <c r="I55" s="899"/>
      <c r="J55" s="885">
        <f t="shared" si="19"/>
        <v>0</v>
      </c>
      <c r="K55" s="886">
        <f t="shared" si="20"/>
        <v>0</v>
      </c>
      <c r="L55" s="887">
        <f t="shared" si="21"/>
        <v>7960</v>
      </c>
      <c r="M55" s="887">
        <f t="shared" si="22"/>
        <v>0</v>
      </c>
      <c r="N55" s="887">
        <f t="shared" si="23"/>
        <v>0</v>
      </c>
      <c r="O55" s="887">
        <f t="shared" si="24"/>
        <v>0</v>
      </c>
      <c r="P55" s="888">
        <f t="shared" si="25"/>
        <v>0</v>
      </c>
      <c r="Q55" s="888">
        <f t="shared" si="9"/>
        <v>0</v>
      </c>
      <c r="R55" s="906"/>
      <c r="S55" s="1005"/>
      <c r="T55" s="831">
        <v>44</v>
      </c>
      <c r="U55" s="1450" t="s">
        <v>76</v>
      </c>
      <c r="V55" s="900" t="s">
        <v>49</v>
      </c>
      <c r="W55" s="893">
        <f t="shared" si="26"/>
        <v>0</v>
      </c>
      <c r="X55" s="893">
        <f t="shared" si="26"/>
        <v>0</v>
      </c>
      <c r="Y55" s="894" t="e">
        <f t="shared" si="27"/>
        <v>#DIV/0!</v>
      </c>
      <c r="Z55" s="894">
        <f t="shared" si="28"/>
        <v>0</v>
      </c>
      <c r="AA55" s="894">
        <f t="shared" si="28"/>
        <v>0</v>
      </c>
      <c r="AB55" s="901"/>
      <c r="AC55" s="895">
        <f t="shared" si="34"/>
        <v>0</v>
      </c>
      <c r="AD55" s="895">
        <f t="shared" si="34"/>
        <v>0</v>
      </c>
      <c r="AE55" s="896" t="e">
        <f t="shared" si="30"/>
        <v>#DIV/0!</v>
      </c>
      <c r="AF55" s="902"/>
      <c r="AG55" s="902"/>
      <c r="AH55" s="902"/>
      <c r="AI55" s="902"/>
      <c r="AJ55" s="902"/>
      <c r="AK55" s="902"/>
      <c r="AL55" s="902"/>
      <c r="AM55" s="902"/>
      <c r="AN55" s="902"/>
      <c r="AO55" s="902"/>
      <c r="AP55" s="902"/>
      <c r="AQ55" s="902"/>
      <c r="AR55" s="902"/>
      <c r="AS55" s="902"/>
      <c r="AT55" s="901"/>
      <c r="AU55" s="901"/>
      <c r="AV55" s="901"/>
      <c r="AW55" s="901"/>
      <c r="AX55" s="901"/>
      <c r="AY55" s="901"/>
      <c r="AZ55" s="901"/>
      <c r="BA55" s="901"/>
      <c r="BB55" s="901"/>
      <c r="BC55" s="901"/>
      <c r="BD55" s="895">
        <f t="shared" si="32"/>
        <v>0</v>
      </c>
      <c r="BE55" s="895">
        <f t="shared" si="35"/>
        <v>0</v>
      </c>
    </row>
    <row r="56" spans="1:57" ht="12" customHeight="1" x14ac:dyDescent="0.2">
      <c r="A56" s="840">
        <v>45</v>
      </c>
      <c r="B56" s="878">
        <v>1</v>
      </c>
      <c r="C56" s="909"/>
      <c r="D56" s="1449"/>
      <c r="E56" s="903" t="s">
        <v>279</v>
      </c>
      <c r="F56" s="942"/>
      <c r="G56" s="943"/>
      <c r="H56" s="883" t="e">
        <f t="shared" si="18"/>
        <v>#DIV/0!</v>
      </c>
      <c r="I56" s="899"/>
      <c r="J56" s="885">
        <f t="shared" si="19"/>
        <v>0</v>
      </c>
      <c r="K56" s="886">
        <f t="shared" si="20"/>
        <v>0</v>
      </c>
      <c r="L56" s="887">
        <f t="shared" si="21"/>
        <v>7960</v>
      </c>
      <c r="M56" s="887">
        <f t="shared" si="22"/>
        <v>0</v>
      </c>
      <c r="N56" s="887">
        <f t="shared" si="23"/>
        <v>0</v>
      </c>
      <c r="O56" s="887">
        <f t="shared" si="24"/>
        <v>0</v>
      </c>
      <c r="P56" s="888">
        <f t="shared" si="25"/>
        <v>0</v>
      </c>
      <c r="Q56" s="888">
        <f t="shared" si="9"/>
        <v>0</v>
      </c>
      <c r="R56" s="906"/>
      <c r="S56" s="1005"/>
      <c r="T56" s="831">
        <v>45</v>
      </c>
      <c r="U56" s="1450"/>
      <c r="V56" s="900" t="s">
        <v>50</v>
      </c>
      <c r="W56" s="893">
        <f t="shared" si="26"/>
        <v>0</v>
      </c>
      <c r="X56" s="893">
        <f t="shared" si="26"/>
        <v>0</v>
      </c>
      <c r="Y56" s="894" t="e">
        <f t="shared" si="27"/>
        <v>#DIV/0!</v>
      </c>
      <c r="Z56" s="894">
        <f t="shared" si="28"/>
        <v>0</v>
      </c>
      <c r="AA56" s="894">
        <f t="shared" si="28"/>
        <v>0</v>
      </c>
      <c r="AB56" s="901"/>
      <c r="AC56" s="895">
        <f t="shared" si="34"/>
        <v>0</v>
      </c>
      <c r="AD56" s="895">
        <f t="shared" si="34"/>
        <v>0</v>
      </c>
      <c r="AE56" s="896" t="e">
        <f t="shared" si="30"/>
        <v>#DIV/0!</v>
      </c>
      <c r="AF56" s="902"/>
      <c r="AG56" s="902"/>
      <c r="AH56" s="902"/>
      <c r="AI56" s="902"/>
      <c r="AJ56" s="902"/>
      <c r="AK56" s="902"/>
      <c r="AL56" s="902"/>
      <c r="AM56" s="902"/>
      <c r="AN56" s="902"/>
      <c r="AO56" s="902"/>
      <c r="AP56" s="902"/>
      <c r="AQ56" s="902"/>
      <c r="AR56" s="902"/>
      <c r="AS56" s="902"/>
      <c r="AT56" s="901"/>
      <c r="AU56" s="901"/>
      <c r="AV56" s="901"/>
      <c r="AW56" s="901"/>
      <c r="AX56" s="901"/>
      <c r="AY56" s="901"/>
      <c r="AZ56" s="901"/>
      <c r="BA56" s="901"/>
      <c r="BB56" s="901"/>
      <c r="BC56" s="901"/>
      <c r="BD56" s="895">
        <f t="shared" si="32"/>
        <v>0</v>
      </c>
      <c r="BE56" s="895">
        <f t="shared" si="35"/>
        <v>0</v>
      </c>
    </row>
    <row r="57" spans="1:57" ht="13.5" customHeight="1" x14ac:dyDescent="0.2">
      <c r="A57" s="840">
        <v>46</v>
      </c>
      <c r="B57" s="878">
        <v>1</v>
      </c>
      <c r="C57" s="879"/>
      <c r="D57" s="907" t="s">
        <v>77</v>
      </c>
      <c r="E57" s="880" t="s">
        <v>78</v>
      </c>
      <c r="F57" s="942"/>
      <c r="G57" s="943"/>
      <c r="H57" s="883" t="e">
        <f t="shared" si="18"/>
        <v>#DIV/0!</v>
      </c>
      <c r="I57" s="899"/>
      <c r="J57" s="885">
        <f t="shared" si="19"/>
        <v>0</v>
      </c>
      <c r="K57" s="886">
        <f t="shared" ref="K57:K67" si="36">J57*B57</f>
        <v>0</v>
      </c>
      <c r="L57" s="887">
        <f t="shared" si="21"/>
        <v>7960</v>
      </c>
      <c r="M57" s="887">
        <f t="shared" si="22"/>
        <v>0</v>
      </c>
      <c r="N57" s="887">
        <f t="shared" si="23"/>
        <v>0</v>
      </c>
      <c r="O57" s="887">
        <f t="shared" si="24"/>
        <v>0</v>
      </c>
      <c r="P57" s="888">
        <f t="shared" si="25"/>
        <v>0</v>
      </c>
      <c r="Q57" s="888">
        <f t="shared" si="9"/>
        <v>0</v>
      </c>
      <c r="R57" s="906"/>
      <c r="S57" s="1005"/>
      <c r="T57" s="831">
        <v>46</v>
      </c>
      <c r="U57" s="908" t="s">
        <v>77</v>
      </c>
      <c r="V57" s="900" t="s">
        <v>78</v>
      </c>
      <c r="W57" s="893">
        <f t="shared" si="26"/>
        <v>0</v>
      </c>
      <c r="X57" s="893">
        <f t="shared" si="26"/>
        <v>0</v>
      </c>
      <c r="Y57" s="894" t="e">
        <f t="shared" si="27"/>
        <v>#DIV/0!</v>
      </c>
      <c r="Z57" s="894">
        <f t="shared" si="28"/>
        <v>0</v>
      </c>
      <c r="AA57" s="894">
        <f t="shared" si="28"/>
        <v>0</v>
      </c>
      <c r="AB57" s="901"/>
      <c r="AC57" s="895">
        <f t="shared" si="34"/>
        <v>0</v>
      </c>
      <c r="AD57" s="895">
        <f t="shared" si="34"/>
        <v>0</v>
      </c>
      <c r="AE57" s="896" t="e">
        <f t="shared" si="30"/>
        <v>#DIV/0!</v>
      </c>
      <c r="AF57" s="902"/>
      <c r="AG57" s="902"/>
      <c r="AH57" s="902"/>
      <c r="AI57" s="902"/>
      <c r="AJ57" s="902"/>
      <c r="AK57" s="902"/>
      <c r="AL57" s="902"/>
      <c r="AM57" s="902"/>
      <c r="AN57" s="902"/>
      <c r="AO57" s="902"/>
      <c r="AP57" s="902"/>
      <c r="AQ57" s="902"/>
      <c r="AR57" s="902"/>
      <c r="AS57" s="902"/>
      <c r="AT57" s="901"/>
      <c r="AU57" s="901"/>
      <c r="AV57" s="901"/>
      <c r="AW57" s="901"/>
      <c r="AX57" s="901"/>
      <c r="AY57" s="901"/>
      <c r="AZ57" s="901"/>
      <c r="BA57" s="901"/>
      <c r="BB57" s="901"/>
      <c r="BC57" s="901"/>
      <c r="BD57" s="895">
        <f t="shared" si="32"/>
        <v>0</v>
      </c>
      <c r="BE57" s="895">
        <f t="shared" si="35"/>
        <v>0</v>
      </c>
    </row>
    <row r="58" spans="1:57" ht="12" customHeight="1" x14ac:dyDescent="0.2">
      <c r="A58" s="840">
        <v>47</v>
      </c>
      <c r="B58" s="878">
        <v>2</v>
      </c>
      <c r="C58" s="879"/>
      <c r="D58" s="1454" t="s">
        <v>79</v>
      </c>
      <c r="E58" s="903" t="s">
        <v>278</v>
      </c>
      <c r="F58" s="942"/>
      <c r="G58" s="943"/>
      <c r="H58" s="883" t="e">
        <f t="shared" si="18"/>
        <v>#DIV/0!</v>
      </c>
      <c r="I58" s="899"/>
      <c r="J58" s="885">
        <f t="shared" si="19"/>
        <v>0</v>
      </c>
      <c r="K58" s="886">
        <f t="shared" si="36"/>
        <v>0</v>
      </c>
      <c r="L58" s="887">
        <f t="shared" si="21"/>
        <v>15920</v>
      </c>
      <c r="M58" s="887">
        <f t="shared" si="22"/>
        <v>0</v>
      </c>
      <c r="N58" s="887">
        <f t="shared" si="23"/>
        <v>0</v>
      </c>
      <c r="O58" s="887">
        <f t="shared" si="24"/>
        <v>0</v>
      </c>
      <c r="P58" s="888">
        <f t="shared" si="25"/>
        <v>0</v>
      </c>
      <c r="Q58" s="888">
        <f t="shared" si="9"/>
        <v>0</v>
      </c>
      <c r="R58" s="906"/>
      <c r="S58" s="1005"/>
      <c r="T58" s="831">
        <v>47</v>
      </c>
      <c r="U58" s="1452" t="s">
        <v>79</v>
      </c>
      <c r="V58" s="900" t="s">
        <v>49</v>
      </c>
      <c r="W58" s="893">
        <f t="shared" si="26"/>
        <v>0</v>
      </c>
      <c r="X58" s="893">
        <f t="shared" si="26"/>
        <v>0</v>
      </c>
      <c r="Y58" s="894" t="e">
        <f t="shared" si="27"/>
        <v>#DIV/0!</v>
      </c>
      <c r="Z58" s="894">
        <f t="shared" si="28"/>
        <v>0</v>
      </c>
      <c r="AA58" s="894">
        <f t="shared" si="28"/>
        <v>0</v>
      </c>
      <c r="AB58" s="901"/>
      <c r="AC58" s="895">
        <f t="shared" si="34"/>
        <v>0</v>
      </c>
      <c r="AD58" s="895">
        <f t="shared" si="34"/>
        <v>0</v>
      </c>
      <c r="AE58" s="896" t="e">
        <f t="shared" si="30"/>
        <v>#DIV/0!</v>
      </c>
      <c r="AF58" s="902"/>
      <c r="AG58" s="902"/>
      <c r="AH58" s="902"/>
      <c r="AI58" s="902"/>
      <c r="AJ58" s="902"/>
      <c r="AK58" s="902"/>
      <c r="AL58" s="902"/>
      <c r="AM58" s="902"/>
      <c r="AN58" s="902"/>
      <c r="AO58" s="902"/>
      <c r="AP58" s="902"/>
      <c r="AQ58" s="902"/>
      <c r="AR58" s="902"/>
      <c r="AS58" s="902"/>
      <c r="AT58" s="902"/>
      <c r="AU58" s="901"/>
      <c r="AV58" s="902"/>
      <c r="AW58" s="901"/>
      <c r="AX58" s="902"/>
      <c r="AY58" s="901"/>
      <c r="AZ58" s="902"/>
      <c r="BA58" s="901"/>
      <c r="BB58" s="902"/>
      <c r="BC58" s="901"/>
      <c r="BD58" s="895">
        <f t="shared" si="32"/>
        <v>0</v>
      </c>
      <c r="BE58" s="895">
        <f t="shared" si="35"/>
        <v>0</v>
      </c>
    </row>
    <row r="59" spans="1:57" ht="12" customHeight="1" x14ac:dyDescent="0.2">
      <c r="A59" s="840">
        <v>48</v>
      </c>
      <c r="B59" s="878">
        <v>2</v>
      </c>
      <c r="C59" s="879"/>
      <c r="D59" s="1454"/>
      <c r="E59" s="903" t="s">
        <v>279</v>
      </c>
      <c r="F59" s="942"/>
      <c r="G59" s="943"/>
      <c r="H59" s="883" t="e">
        <f t="shared" si="18"/>
        <v>#DIV/0!</v>
      </c>
      <c r="I59" s="899"/>
      <c r="J59" s="885">
        <f t="shared" si="19"/>
        <v>0</v>
      </c>
      <c r="K59" s="886">
        <f t="shared" si="36"/>
        <v>0</v>
      </c>
      <c r="L59" s="887">
        <f t="shared" si="21"/>
        <v>15920</v>
      </c>
      <c r="M59" s="887">
        <f t="shared" si="22"/>
        <v>0</v>
      </c>
      <c r="N59" s="887">
        <f t="shared" si="23"/>
        <v>0</v>
      </c>
      <c r="O59" s="887">
        <f t="shared" si="24"/>
        <v>0</v>
      </c>
      <c r="P59" s="888">
        <f t="shared" si="25"/>
        <v>0</v>
      </c>
      <c r="Q59" s="888">
        <f t="shared" si="9"/>
        <v>0</v>
      </c>
      <c r="R59" s="906"/>
      <c r="S59" s="1005"/>
      <c r="T59" s="831">
        <v>48</v>
      </c>
      <c r="U59" s="1452"/>
      <c r="V59" s="900" t="s">
        <v>50</v>
      </c>
      <c r="W59" s="893">
        <f t="shared" si="26"/>
        <v>0</v>
      </c>
      <c r="X59" s="893">
        <f t="shared" si="26"/>
        <v>0</v>
      </c>
      <c r="Y59" s="894" t="e">
        <f t="shared" si="27"/>
        <v>#DIV/0!</v>
      </c>
      <c r="Z59" s="894">
        <f t="shared" si="28"/>
        <v>0</v>
      </c>
      <c r="AA59" s="894">
        <f t="shared" si="28"/>
        <v>0</v>
      </c>
      <c r="AB59" s="901"/>
      <c r="AC59" s="895">
        <f t="shared" si="34"/>
        <v>0</v>
      </c>
      <c r="AD59" s="895">
        <f t="shared" si="34"/>
        <v>0</v>
      </c>
      <c r="AE59" s="896" t="e">
        <f t="shared" si="30"/>
        <v>#DIV/0!</v>
      </c>
      <c r="AF59" s="902"/>
      <c r="AG59" s="902"/>
      <c r="AH59" s="902"/>
      <c r="AI59" s="902"/>
      <c r="AJ59" s="902"/>
      <c r="AK59" s="902"/>
      <c r="AL59" s="902"/>
      <c r="AM59" s="902"/>
      <c r="AN59" s="902"/>
      <c r="AO59" s="902"/>
      <c r="AP59" s="902"/>
      <c r="AQ59" s="902"/>
      <c r="AR59" s="902"/>
      <c r="AS59" s="902"/>
      <c r="AT59" s="901"/>
      <c r="AU59" s="901"/>
      <c r="AV59" s="901"/>
      <c r="AW59" s="901"/>
      <c r="AX59" s="901"/>
      <c r="AY59" s="901"/>
      <c r="AZ59" s="901"/>
      <c r="BA59" s="901"/>
      <c r="BB59" s="901"/>
      <c r="BC59" s="901"/>
      <c r="BD59" s="895">
        <f t="shared" si="32"/>
        <v>0</v>
      </c>
      <c r="BE59" s="895">
        <f t="shared" si="35"/>
        <v>0</v>
      </c>
    </row>
    <row r="60" spans="1:57" ht="12" customHeight="1" x14ac:dyDescent="0.2">
      <c r="A60" s="840">
        <v>49</v>
      </c>
      <c r="B60" s="878">
        <v>2</v>
      </c>
      <c r="C60" s="879"/>
      <c r="D60" s="1449" t="s">
        <v>80</v>
      </c>
      <c r="E60" s="903" t="s">
        <v>278</v>
      </c>
      <c r="F60" s="942"/>
      <c r="G60" s="943"/>
      <c r="H60" s="883" t="e">
        <f t="shared" si="18"/>
        <v>#DIV/0!</v>
      </c>
      <c r="I60" s="899"/>
      <c r="J60" s="885">
        <f t="shared" si="19"/>
        <v>0</v>
      </c>
      <c r="K60" s="886">
        <f t="shared" si="36"/>
        <v>0</v>
      </c>
      <c r="L60" s="887">
        <f t="shared" si="21"/>
        <v>15920</v>
      </c>
      <c r="M60" s="887">
        <f t="shared" si="22"/>
        <v>0</v>
      </c>
      <c r="N60" s="887">
        <f t="shared" si="23"/>
        <v>0</v>
      </c>
      <c r="O60" s="887">
        <f t="shared" si="24"/>
        <v>0</v>
      </c>
      <c r="P60" s="888">
        <f t="shared" si="25"/>
        <v>0</v>
      </c>
      <c r="Q60" s="888">
        <f t="shared" si="9"/>
        <v>0</v>
      </c>
      <c r="R60" s="906"/>
      <c r="S60" s="1005"/>
      <c r="T60" s="831">
        <v>49</v>
      </c>
      <c r="U60" s="1450" t="s">
        <v>80</v>
      </c>
      <c r="V60" s="900" t="s">
        <v>49</v>
      </c>
      <c r="W60" s="893">
        <f t="shared" si="26"/>
        <v>0</v>
      </c>
      <c r="X60" s="893">
        <f t="shared" si="26"/>
        <v>0</v>
      </c>
      <c r="Y60" s="894" t="e">
        <f t="shared" si="27"/>
        <v>#DIV/0!</v>
      </c>
      <c r="Z60" s="894">
        <f t="shared" si="28"/>
        <v>0</v>
      </c>
      <c r="AA60" s="894">
        <f t="shared" si="28"/>
        <v>0</v>
      </c>
      <c r="AB60" s="901"/>
      <c r="AC60" s="895">
        <f t="shared" si="34"/>
        <v>0</v>
      </c>
      <c r="AD60" s="895">
        <f t="shared" si="34"/>
        <v>0</v>
      </c>
      <c r="AE60" s="896" t="e">
        <f t="shared" si="30"/>
        <v>#DIV/0!</v>
      </c>
      <c r="AF60" s="902"/>
      <c r="AG60" s="902"/>
      <c r="AH60" s="902"/>
      <c r="AI60" s="902"/>
      <c r="AJ60" s="902"/>
      <c r="AK60" s="902"/>
      <c r="AL60" s="902"/>
      <c r="AM60" s="902"/>
      <c r="AN60" s="902"/>
      <c r="AO60" s="902"/>
      <c r="AP60" s="902"/>
      <c r="AQ60" s="902"/>
      <c r="AR60" s="902"/>
      <c r="AS60" s="902"/>
      <c r="AT60" s="901"/>
      <c r="AU60" s="901"/>
      <c r="AV60" s="901"/>
      <c r="AW60" s="901"/>
      <c r="AX60" s="901"/>
      <c r="AY60" s="901"/>
      <c r="AZ60" s="901"/>
      <c r="BA60" s="901"/>
      <c r="BB60" s="901"/>
      <c r="BC60" s="901"/>
      <c r="BD60" s="895">
        <f t="shared" si="32"/>
        <v>0</v>
      </c>
      <c r="BE60" s="895">
        <f t="shared" si="35"/>
        <v>0</v>
      </c>
    </row>
    <row r="61" spans="1:57" ht="12" customHeight="1" x14ac:dyDescent="0.2">
      <c r="A61" s="840">
        <v>50</v>
      </c>
      <c r="B61" s="878">
        <v>1</v>
      </c>
      <c r="C61" s="879"/>
      <c r="D61" s="1449"/>
      <c r="E61" s="903" t="s">
        <v>279</v>
      </c>
      <c r="F61" s="942"/>
      <c r="G61" s="943"/>
      <c r="H61" s="883" t="e">
        <f t="shared" si="18"/>
        <v>#DIV/0!</v>
      </c>
      <c r="I61" s="899"/>
      <c r="J61" s="885">
        <f t="shared" si="19"/>
        <v>0</v>
      </c>
      <c r="K61" s="886">
        <f t="shared" si="36"/>
        <v>0</v>
      </c>
      <c r="L61" s="887">
        <f t="shared" si="21"/>
        <v>7960</v>
      </c>
      <c r="M61" s="887">
        <f t="shared" si="22"/>
        <v>0</v>
      </c>
      <c r="N61" s="887">
        <f t="shared" si="23"/>
        <v>0</v>
      </c>
      <c r="O61" s="887">
        <f t="shared" si="24"/>
        <v>0</v>
      </c>
      <c r="P61" s="888">
        <f t="shared" si="25"/>
        <v>0</v>
      </c>
      <c r="Q61" s="888">
        <f t="shared" si="9"/>
        <v>0</v>
      </c>
      <c r="R61" s="906"/>
      <c r="S61" s="1005"/>
      <c r="T61" s="831">
        <v>50</v>
      </c>
      <c r="U61" s="1450"/>
      <c r="V61" s="900" t="s">
        <v>50</v>
      </c>
      <c r="W61" s="893">
        <f t="shared" si="26"/>
        <v>0</v>
      </c>
      <c r="X61" s="893">
        <f t="shared" si="26"/>
        <v>0</v>
      </c>
      <c r="Y61" s="894" t="e">
        <f t="shared" si="27"/>
        <v>#DIV/0!</v>
      </c>
      <c r="Z61" s="894">
        <f t="shared" si="28"/>
        <v>0</v>
      </c>
      <c r="AA61" s="894">
        <f t="shared" si="28"/>
        <v>0</v>
      </c>
      <c r="AB61" s="901"/>
      <c r="AC61" s="895">
        <f t="shared" si="34"/>
        <v>0</v>
      </c>
      <c r="AD61" s="895">
        <f t="shared" si="34"/>
        <v>0</v>
      </c>
      <c r="AE61" s="896" t="e">
        <f t="shared" si="30"/>
        <v>#DIV/0!</v>
      </c>
      <c r="AF61" s="902"/>
      <c r="AG61" s="902"/>
      <c r="AH61" s="902"/>
      <c r="AI61" s="902"/>
      <c r="AJ61" s="902"/>
      <c r="AK61" s="902"/>
      <c r="AL61" s="902"/>
      <c r="AM61" s="902"/>
      <c r="AN61" s="902"/>
      <c r="AO61" s="902"/>
      <c r="AP61" s="902"/>
      <c r="AQ61" s="902"/>
      <c r="AR61" s="902"/>
      <c r="AS61" s="902"/>
      <c r="AT61" s="901"/>
      <c r="AU61" s="901"/>
      <c r="AV61" s="901"/>
      <c r="AW61" s="901"/>
      <c r="AX61" s="901"/>
      <c r="AY61" s="901"/>
      <c r="AZ61" s="901"/>
      <c r="BA61" s="901"/>
      <c r="BB61" s="901"/>
      <c r="BC61" s="901"/>
      <c r="BD61" s="895">
        <f t="shared" si="32"/>
        <v>0</v>
      </c>
      <c r="BE61" s="895">
        <f t="shared" si="35"/>
        <v>0</v>
      </c>
    </row>
    <row r="62" spans="1:57" ht="12" customHeight="1" x14ac:dyDescent="0.2">
      <c r="A62" s="840">
        <v>51</v>
      </c>
      <c r="B62" s="878">
        <v>0.33</v>
      </c>
      <c r="C62" s="879"/>
      <c r="D62" s="1449" t="s">
        <v>81</v>
      </c>
      <c r="E62" s="903" t="s">
        <v>278</v>
      </c>
      <c r="F62" s="942"/>
      <c r="G62" s="943"/>
      <c r="H62" s="883" t="e">
        <f t="shared" si="18"/>
        <v>#DIV/0!</v>
      </c>
      <c r="I62" s="899"/>
      <c r="J62" s="885">
        <f t="shared" si="19"/>
        <v>0</v>
      </c>
      <c r="K62" s="886">
        <f t="shared" si="36"/>
        <v>0</v>
      </c>
      <c r="L62" s="887">
        <f t="shared" si="21"/>
        <v>2626.8</v>
      </c>
      <c r="M62" s="887">
        <f t="shared" si="22"/>
        <v>0</v>
      </c>
      <c r="N62" s="887">
        <f t="shared" si="23"/>
        <v>0</v>
      </c>
      <c r="O62" s="887">
        <f t="shared" si="24"/>
        <v>0</v>
      </c>
      <c r="P62" s="888">
        <f t="shared" si="25"/>
        <v>0</v>
      </c>
      <c r="Q62" s="888">
        <f t="shared" si="9"/>
        <v>0</v>
      </c>
      <c r="R62" s="906"/>
      <c r="S62" s="1005"/>
      <c r="T62" s="831">
        <v>51</v>
      </c>
      <c r="U62" s="1450" t="s">
        <v>81</v>
      </c>
      <c r="V62" s="900" t="s">
        <v>49</v>
      </c>
      <c r="W62" s="893">
        <f t="shared" si="26"/>
        <v>0</v>
      </c>
      <c r="X62" s="893">
        <f t="shared" si="26"/>
        <v>0</v>
      </c>
      <c r="Y62" s="894" t="e">
        <f t="shared" si="27"/>
        <v>#DIV/0!</v>
      </c>
      <c r="Z62" s="894">
        <f t="shared" si="28"/>
        <v>0</v>
      </c>
      <c r="AA62" s="894">
        <f t="shared" si="28"/>
        <v>0</v>
      </c>
      <c r="AB62" s="901"/>
      <c r="AC62" s="895">
        <f t="shared" si="34"/>
        <v>0</v>
      </c>
      <c r="AD62" s="895">
        <f t="shared" si="34"/>
        <v>0</v>
      </c>
      <c r="AE62" s="896" t="e">
        <f t="shared" si="30"/>
        <v>#DIV/0!</v>
      </c>
      <c r="AF62" s="902"/>
      <c r="AG62" s="902"/>
      <c r="AH62" s="902"/>
      <c r="AI62" s="902"/>
      <c r="AJ62" s="902"/>
      <c r="AK62" s="902"/>
      <c r="AL62" s="902"/>
      <c r="AM62" s="902"/>
      <c r="AN62" s="902"/>
      <c r="AO62" s="902"/>
      <c r="AP62" s="902"/>
      <c r="AQ62" s="902"/>
      <c r="AR62" s="902"/>
      <c r="AS62" s="902"/>
      <c r="AT62" s="902"/>
      <c r="AU62" s="901"/>
      <c r="AV62" s="902"/>
      <c r="AW62" s="901"/>
      <c r="AX62" s="902"/>
      <c r="AY62" s="901"/>
      <c r="AZ62" s="902"/>
      <c r="BA62" s="901"/>
      <c r="BB62" s="902"/>
      <c r="BC62" s="901"/>
      <c r="BD62" s="895">
        <f t="shared" si="32"/>
        <v>0</v>
      </c>
      <c r="BE62" s="895">
        <f t="shared" si="35"/>
        <v>0</v>
      </c>
    </row>
    <row r="63" spans="1:57" ht="12" customHeight="1" x14ac:dyDescent="0.2">
      <c r="A63" s="840">
        <v>52</v>
      </c>
      <c r="B63" s="878">
        <v>0.33</v>
      </c>
      <c r="C63" s="879"/>
      <c r="D63" s="1449"/>
      <c r="E63" s="903" t="s">
        <v>279</v>
      </c>
      <c r="F63" s="942"/>
      <c r="G63" s="943"/>
      <c r="H63" s="883" t="e">
        <f t="shared" si="18"/>
        <v>#DIV/0!</v>
      </c>
      <c r="I63" s="899"/>
      <c r="J63" s="885">
        <f t="shared" si="19"/>
        <v>0</v>
      </c>
      <c r="K63" s="886">
        <f t="shared" si="36"/>
        <v>0</v>
      </c>
      <c r="L63" s="887">
        <f t="shared" si="21"/>
        <v>2626.8</v>
      </c>
      <c r="M63" s="887">
        <f t="shared" si="22"/>
        <v>0</v>
      </c>
      <c r="N63" s="887">
        <f t="shared" si="23"/>
        <v>0</v>
      </c>
      <c r="O63" s="887">
        <f t="shared" si="24"/>
        <v>0</v>
      </c>
      <c r="P63" s="888">
        <f t="shared" si="25"/>
        <v>0</v>
      </c>
      <c r="Q63" s="888">
        <f t="shared" si="9"/>
        <v>0</v>
      </c>
      <c r="R63" s="906"/>
      <c r="S63" s="1005"/>
      <c r="T63" s="831">
        <v>52</v>
      </c>
      <c r="U63" s="1450"/>
      <c r="V63" s="900" t="s">
        <v>50</v>
      </c>
      <c r="W63" s="893">
        <f t="shared" si="26"/>
        <v>0</v>
      </c>
      <c r="X63" s="893">
        <f t="shared" si="26"/>
        <v>0</v>
      </c>
      <c r="Y63" s="894" t="e">
        <f t="shared" si="27"/>
        <v>#DIV/0!</v>
      </c>
      <c r="Z63" s="894">
        <f t="shared" si="28"/>
        <v>0</v>
      </c>
      <c r="AA63" s="894">
        <f t="shared" si="28"/>
        <v>0</v>
      </c>
      <c r="AB63" s="901"/>
      <c r="AC63" s="895">
        <f t="shared" si="34"/>
        <v>0</v>
      </c>
      <c r="AD63" s="895">
        <f t="shared" si="34"/>
        <v>0</v>
      </c>
      <c r="AE63" s="896" t="e">
        <f t="shared" si="30"/>
        <v>#DIV/0!</v>
      </c>
      <c r="AF63" s="902"/>
      <c r="AG63" s="902"/>
      <c r="AH63" s="902"/>
      <c r="AI63" s="902"/>
      <c r="AJ63" s="902"/>
      <c r="AK63" s="902"/>
      <c r="AL63" s="902"/>
      <c r="AM63" s="902"/>
      <c r="AN63" s="902"/>
      <c r="AO63" s="902"/>
      <c r="AP63" s="902"/>
      <c r="AQ63" s="902"/>
      <c r="AR63" s="902"/>
      <c r="AS63" s="902"/>
      <c r="AT63" s="901"/>
      <c r="AU63" s="901"/>
      <c r="AV63" s="901"/>
      <c r="AW63" s="901"/>
      <c r="AX63" s="901"/>
      <c r="AY63" s="901"/>
      <c r="AZ63" s="901"/>
      <c r="BA63" s="901"/>
      <c r="BB63" s="901"/>
      <c r="BC63" s="901"/>
      <c r="BD63" s="895">
        <f t="shared" si="32"/>
        <v>0</v>
      </c>
      <c r="BE63" s="895">
        <f t="shared" si="35"/>
        <v>0</v>
      </c>
    </row>
    <row r="64" spans="1:57" ht="15" customHeight="1" x14ac:dyDescent="0.2">
      <c r="A64" s="840">
        <v>53</v>
      </c>
      <c r="B64" s="878">
        <v>0.33</v>
      </c>
      <c r="C64" s="879"/>
      <c r="D64" s="1453" t="s">
        <v>145</v>
      </c>
      <c r="E64" s="903" t="s">
        <v>278</v>
      </c>
      <c r="F64" s="940"/>
      <c r="G64" s="941"/>
      <c r="H64" s="883" t="e">
        <f t="shared" si="18"/>
        <v>#DIV/0!</v>
      </c>
      <c r="I64" s="899">
        <v>1</v>
      </c>
      <c r="J64" s="885">
        <f t="shared" si="19"/>
        <v>0</v>
      </c>
      <c r="K64" s="886">
        <f t="shared" si="36"/>
        <v>0</v>
      </c>
      <c r="L64" s="887">
        <f t="shared" si="21"/>
        <v>2626.8</v>
      </c>
      <c r="M64" s="887">
        <f t="shared" si="22"/>
        <v>0</v>
      </c>
      <c r="N64" s="887">
        <f t="shared" si="23"/>
        <v>0</v>
      </c>
      <c r="O64" s="887">
        <f t="shared" si="24"/>
        <v>0</v>
      </c>
      <c r="P64" s="888">
        <f t="shared" si="25"/>
        <v>0</v>
      </c>
      <c r="Q64" s="888">
        <f t="shared" si="9"/>
        <v>0</v>
      </c>
      <c r="R64" s="906"/>
      <c r="S64" s="1005"/>
      <c r="T64" s="831">
        <v>53</v>
      </c>
      <c r="U64" s="1450" t="s">
        <v>82</v>
      </c>
      <c r="V64" s="900" t="s">
        <v>49</v>
      </c>
      <c r="W64" s="893">
        <f t="shared" si="26"/>
        <v>0</v>
      </c>
      <c r="X64" s="893">
        <f t="shared" si="26"/>
        <v>0</v>
      </c>
      <c r="Y64" s="894" t="e">
        <f t="shared" si="27"/>
        <v>#DIV/0!</v>
      </c>
      <c r="Z64" s="894">
        <f t="shared" si="28"/>
        <v>1</v>
      </c>
      <c r="AA64" s="894">
        <f t="shared" si="28"/>
        <v>0</v>
      </c>
      <c r="AB64" s="901"/>
      <c r="AC64" s="895">
        <f t="shared" si="34"/>
        <v>0</v>
      </c>
      <c r="AD64" s="895">
        <f t="shared" si="34"/>
        <v>0</v>
      </c>
      <c r="AE64" s="896" t="e">
        <f t="shared" si="30"/>
        <v>#DIV/0!</v>
      </c>
      <c r="AF64" s="902"/>
      <c r="AG64" s="902"/>
      <c r="AH64" s="902"/>
      <c r="AI64" s="902"/>
      <c r="AJ64" s="902"/>
      <c r="AK64" s="902"/>
      <c r="AL64" s="902"/>
      <c r="AM64" s="902"/>
      <c r="AN64" s="902"/>
      <c r="AO64" s="902"/>
      <c r="AP64" s="902"/>
      <c r="AQ64" s="902"/>
      <c r="AR64" s="902"/>
      <c r="AS64" s="902"/>
      <c r="AT64" s="901"/>
      <c r="AU64" s="901"/>
      <c r="AV64" s="901"/>
      <c r="AW64" s="901"/>
      <c r="AX64" s="901"/>
      <c r="AY64" s="901"/>
      <c r="AZ64" s="901"/>
      <c r="BA64" s="901"/>
      <c r="BB64" s="901"/>
      <c r="BC64" s="901"/>
      <c r="BD64" s="895">
        <f t="shared" ref="BD64:BD65" si="37">AF64+AH64+AJ64+AL64+AN64+AP64+AR64+AT64+AV64+AX64+AZ64+BB64</f>
        <v>0</v>
      </c>
      <c r="BE64" s="895">
        <f t="shared" si="35"/>
        <v>0</v>
      </c>
    </row>
    <row r="65" spans="1:57" ht="14.25" customHeight="1" x14ac:dyDescent="0.2">
      <c r="A65" s="840">
        <v>54</v>
      </c>
      <c r="B65" s="878">
        <v>0.33</v>
      </c>
      <c r="C65" s="879">
        <v>8.77</v>
      </c>
      <c r="D65" s="1453"/>
      <c r="E65" s="903" t="s">
        <v>279</v>
      </c>
      <c r="F65" s="940">
        <v>1</v>
      </c>
      <c r="G65" s="941">
        <v>1</v>
      </c>
      <c r="H65" s="883">
        <f t="shared" si="18"/>
        <v>100</v>
      </c>
      <c r="I65" s="899">
        <v>1</v>
      </c>
      <c r="J65" s="885">
        <f t="shared" si="19"/>
        <v>1</v>
      </c>
      <c r="K65" s="886">
        <f t="shared" si="36"/>
        <v>0.33</v>
      </c>
      <c r="L65" s="887">
        <f t="shared" si="21"/>
        <v>2626.8</v>
      </c>
      <c r="M65" s="887">
        <f t="shared" si="22"/>
        <v>2626.8</v>
      </c>
      <c r="N65" s="887">
        <f t="shared" si="23"/>
        <v>8.77</v>
      </c>
      <c r="O65" s="887">
        <f t="shared" si="24"/>
        <v>69809.2</v>
      </c>
      <c r="P65" s="888">
        <f t="shared" si="25"/>
        <v>9.1</v>
      </c>
      <c r="Q65" s="888">
        <f t="shared" si="9"/>
        <v>72436</v>
      </c>
      <c r="R65" s="906"/>
      <c r="S65" s="1005"/>
      <c r="T65" s="831">
        <v>54</v>
      </c>
      <c r="U65" s="1450"/>
      <c r="V65" s="900" t="s">
        <v>50</v>
      </c>
      <c r="W65" s="893">
        <f t="shared" si="26"/>
        <v>1</v>
      </c>
      <c r="X65" s="893">
        <f t="shared" si="26"/>
        <v>1</v>
      </c>
      <c r="Y65" s="894">
        <f t="shared" si="27"/>
        <v>100</v>
      </c>
      <c r="Z65" s="894">
        <f t="shared" si="28"/>
        <v>1</v>
      </c>
      <c r="AA65" s="894">
        <f t="shared" si="28"/>
        <v>1</v>
      </c>
      <c r="AB65" s="901"/>
      <c r="AC65" s="895">
        <f t="shared" si="34"/>
        <v>1</v>
      </c>
      <c r="AD65" s="895">
        <f t="shared" si="34"/>
        <v>0</v>
      </c>
      <c r="AE65" s="896">
        <f t="shared" si="30"/>
        <v>0</v>
      </c>
      <c r="AF65" s="902"/>
      <c r="AG65" s="902"/>
      <c r="AH65" s="902"/>
      <c r="AI65" s="902"/>
      <c r="AJ65" s="902"/>
      <c r="AK65" s="902"/>
      <c r="AL65" s="902"/>
      <c r="AM65" s="902"/>
      <c r="AN65" s="902"/>
      <c r="AO65" s="902"/>
      <c r="AP65" s="902"/>
      <c r="AQ65" s="902"/>
      <c r="AR65" s="902"/>
      <c r="AS65" s="902"/>
      <c r="AT65" s="901"/>
      <c r="AU65" s="901"/>
      <c r="AV65" s="901">
        <v>1</v>
      </c>
      <c r="AW65" s="901"/>
      <c r="AX65" s="901"/>
      <c r="AY65" s="901"/>
      <c r="AZ65" s="901"/>
      <c r="BA65" s="901"/>
      <c r="BB65" s="901"/>
      <c r="BC65" s="901"/>
      <c r="BD65" s="895">
        <f t="shared" si="37"/>
        <v>1</v>
      </c>
      <c r="BE65" s="895">
        <f t="shared" si="35"/>
        <v>0</v>
      </c>
    </row>
    <row r="66" spans="1:57" ht="12" customHeight="1" x14ac:dyDescent="0.2">
      <c r="A66" s="840">
        <v>55</v>
      </c>
      <c r="B66" s="878">
        <v>0.33</v>
      </c>
      <c r="C66" s="879"/>
      <c r="D66" s="1453" t="s">
        <v>83</v>
      </c>
      <c r="E66" s="903" t="s">
        <v>278</v>
      </c>
      <c r="F66" s="942"/>
      <c r="G66" s="943"/>
      <c r="H66" s="883" t="e">
        <f t="shared" si="18"/>
        <v>#DIV/0!</v>
      </c>
      <c r="I66" s="899"/>
      <c r="J66" s="885">
        <f t="shared" si="19"/>
        <v>0</v>
      </c>
      <c r="K66" s="886">
        <f t="shared" si="36"/>
        <v>0</v>
      </c>
      <c r="L66" s="887">
        <f t="shared" si="21"/>
        <v>2626.8</v>
      </c>
      <c r="M66" s="887">
        <f t="shared" si="22"/>
        <v>0</v>
      </c>
      <c r="N66" s="887">
        <f t="shared" si="23"/>
        <v>0</v>
      </c>
      <c r="O66" s="887">
        <f t="shared" si="24"/>
        <v>0</v>
      </c>
      <c r="P66" s="888">
        <f t="shared" si="25"/>
        <v>0</v>
      </c>
      <c r="Q66" s="888">
        <f t="shared" si="9"/>
        <v>0</v>
      </c>
      <c r="R66" s="906"/>
      <c r="S66" s="1005"/>
      <c r="T66" s="831">
        <v>55</v>
      </c>
      <c r="U66" s="1450" t="s">
        <v>83</v>
      </c>
      <c r="V66" s="900" t="s">
        <v>49</v>
      </c>
      <c r="W66" s="893">
        <f t="shared" si="26"/>
        <v>0</v>
      </c>
      <c r="X66" s="893">
        <f t="shared" si="26"/>
        <v>0</v>
      </c>
      <c r="Y66" s="894" t="e">
        <f t="shared" si="27"/>
        <v>#DIV/0!</v>
      </c>
      <c r="Z66" s="894">
        <f t="shared" si="28"/>
        <v>0</v>
      </c>
      <c r="AA66" s="894">
        <f t="shared" si="28"/>
        <v>0</v>
      </c>
      <c r="AB66" s="901"/>
      <c r="AC66" s="895">
        <f t="shared" si="34"/>
        <v>0</v>
      </c>
      <c r="AD66" s="895">
        <f t="shared" si="34"/>
        <v>0</v>
      </c>
      <c r="AE66" s="896" t="e">
        <f t="shared" si="30"/>
        <v>#DIV/0!</v>
      </c>
      <c r="AF66" s="902"/>
      <c r="AG66" s="902"/>
      <c r="AH66" s="902"/>
      <c r="AI66" s="902"/>
      <c r="AJ66" s="902"/>
      <c r="AK66" s="902"/>
      <c r="AL66" s="902"/>
      <c r="AM66" s="902"/>
      <c r="AN66" s="902"/>
      <c r="AO66" s="902"/>
      <c r="AP66" s="902"/>
      <c r="AQ66" s="902"/>
      <c r="AR66" s="902"/>
      <c r="AS66" s="902"/>
      <c r="AT66" s="901"/>
      <c r="AU66" s="901"/>
      <c r="AV66" s="901"/>
      <c r="AW66" s="901"/>
      <c r="AX66" s="901"/>
      <c r="AY66" s="901"/>
      <c r="AZ66" s="901"/>
      <c r="BA66" s="901"/>
      <c r="BB66" s="901"/>
      <c r="BC66" s="901"/>
      <c r="BD66" s="895">
        <f t="shared" si="32"/>
        <v>0</v>
      </c>
      <c r="BE66" s="895">
        <f t="shared" ref="BE66:BE67" si="38">AG66+AI66+AK66+AM66+AO66+AQ66+AS66+AU66+AW66+AY66+BA66+BC66</f>
        <v>0</v>
      </c>
    </row>
    <row r="67" spans="1:57" ht="12" customHeight="1" x14ac:dyDescent="0.2">
      <c r="A67" s="840">
        <v>56</v>
      </c>
      <c r="B67" s="878">
        <v>0.33</v>
      </c>
      <c r="C67" s="879"/>
      <c r="D67" s="1453"/>
      <c r="E67" s="903" t="s">
        <v>279</v>
      </c>
      <c r="F67" s="942"/>
      <c r="G67" s="943"/>
      <c r="H67" s="883" t="e">
        <f t="shared" si="18"/>
        <v>#DIV/0!</v>
      </c>
      <c r="I67" s="899"/>
      <c r="J67" s="885">
        <f t="shared" si="19"/>
        <v>0</v>
      </c>
      <c r="K67" s="886">
        <f t="shared" si="36"/>
        <v>0</v>
      </c>
      <c r="L67" s="887">
        <f t="shared" si="21"/>
        <v>2626.8</v>
      </c>
      <c r="M67" s="887">
        <f t="shared" si="22"/>
        <v>0</v>
      </c>
      <c r="N67" s="887">
        <f t="shared" si="23"/>
        <v>0</v>
      </c>
      <c r="O67" s="887">
        <f t="shared" si="24"/>
        <v>0</v>
      </c>
      <c r="P67" s="888">
        <f t="shared" si="25"/>
        <v>0</v>
      </c>
      <c r="Q67" s="888">
        <f t="shared" si="9"/>
        <v>0</v>
      </c>
      <c r="R67" s="906"/>
      <c r="S67" s="1005"/>
      <c r="T67" s="831">
        <v>56</v>
      </c>
      <c r="U67" s="1450"/>
      <c r="V67" s="900" t="s">
        <v>50</v>
      </c>
      <c r="W67" s="893">
        <f t="shared" si="26"/>
        <v>0</v>
      </c>
      <c r="X67" s="893">
        <f t="shared" si="26"/>
        <v>0</v>
      </c>
      <c r="Y67" s="894" t="e">
        <f t="shared" si="27"/>
        <v>#DIV/0!</v>
      </c>
      <c r="Z67" s="894">
        <f t="shared" si="28"/>
        <v>0</v>
      </c>
      <c r="AA67" s="894">
        <f t="shared" si="28"/>
        <v>0</v>
      </c>
      <c r="AB67" s="901"/>
      <c r="AC67" s="895">
        <f t="shared" si="34"/>
        <v>0</v>
      </c>
      <c r="AD67" s="895">
        <f t="shared" si="34"/>
        <v>0</v>
      </c>
      <c r="AE67" s="896" t="e">
        <f t="shared" si="30"/>
        <v>#DIV/0!</v>
      </c>
      <c r="AF67" s="902"/>
      <c r="AG67" s="902"/>
      <c r="AH67" s="902"/>
      <c r="AI67" s="902"/>
      <c r="AJ67" s="902"/>
      <c r="AK67" s="902"/>
      <c r="AL67" s="902"/>
      <c r="AM67" s="902"/>
      <c r="AN67" s="902"/>
      <c r="AO67" s="902"/>
      <c r="AP67" s="902"/>
      <c r="AQ67" s="902"/>
      <c r="AR67" s="902"/>
      <c r="AS67" s="902"/>
      <c r="AT67" s="901"/>
      <c r="AU67" s="901"/>
      <c r="AV67" s="901"/>
      <c r="AW67" s="901"/>
      <c r="AX67" s="901"/>
      <c r="AY67" s="901"/>
      <c r="AZ67" s="901"/>
      <c r="BA67" s="901"/>
      <c r="BB67" s="901"/>
      <c r="BC67" s="901"/>
      <c r="BD67" s="895">
        <f t="shared" si="32"/>
        <v>0</v>
      </c>
      <c r="BE67" s="895">
        <f t="shared" si="38"/>
        <v>0</v>
      </c>
    </row>
    <row r="68" spans="1:57" s="929" customFormat="1" ht="20.25" customHeight="1" x14ac:dyDescent="0.2">
      <c r="A68" s="840">
        <v>57</v>
      </c>
      <c r="B68" s="913"/>
      <c r="C68" s="914"/>
      <c r="D68" s="864" t="s">
        <v>84</v>
      </c>
      <c r="E68" s="915"/>
      <c r="F68" s="840"/>
      <c r="G68" s="945"/>
      <c r="H68" s="913"/>
      <c r="I68" s="917"/>
      <c r="J68" s="918"/>
      <c r="K68" s="919"/>
      <c r="L68" s="920"/>
      <c r="M68" s="920"/>
      <c r="N68" s="921"/>
      <c r="O68" s="920"/>
      <c r="P68" s="921"/>
      <c r="Q68" s="921"/>
      <c r="R68" s="923"/>
      <c r="S68" s="924"/>
      <c r="T68" s="831">
        <v>57</v>
      </c>
      <c r="U68" s="925" t="s">
        <v>84</v>
      </c>
      <c r="V68" s="926"/>
      <c r="W68" s="831"/>
      <c r="X68" s="831"/>
      <c r="Y68" s="927"/>
      <c r="Z68" s="832"/>
      <c r="AA68" s="927"/>
      <c r="AB68" s="832"/>
      <c r="AC68" s="832"/>
      <c r="AD68" s="832"/>
      <c r="AE68" s="928"/>
      <c r="AF68" s="928"/>
      <c r="AG68" s="928"/>
      <c r="AH68" s="928"/>
      <c r="AI68" s="928"/>
      <c r="AJ68" s="928"/>
      <c r="AK68" s="928"/>
      <c r="AL68" s="928"/>
      <c r="AM68" s="928"/>
      <c r="AN68" s="928"/>
      <c r="AO68" s="928"/>
      <c r="AP68" s="928"/>
      <c r="AQ68" s="928"/>
      <c r="AR68" s="928"/>
      <c r="AS68" s="928"/>
      <c r="AT68" s="832"/>
      <c r="AU68" s="832"/>
      <c r="AV68" s="832"/>
      <c r="AW68" s="832"/>
      <c r="AX68" s="832"/>
      <c r="AY68" s="832"/>
      <c r="AZ68" s="832"/>
      <c r="BA68" s="832"/>
      <c r="BB68" s="832"/>
      <c r="BC68" s="832"/>
      <c r="BD68" s="832"/>
      <c r="BE68" s="832"/>
    </row>
    <row r="69" spans="1:57" ht="13.5" customHeight="1" x14ac:dyDescent="0.2">
      <c r="A69" s="840">
        <v>58</v>
      </c>
      <c r="B69" s="878">
        <v>2</v>
      </c>
      <c r="C69" s="879"/>
      <c r="D69" s="1454" t="s">
        <v>85</v>
      </c>
      <c r="E69" s="903" t="s">
        <v>278</v>
      </c>
      <c r="F69" s="942"/>
      <c r="G69" s="943"/>
      <c r="H69" s="883" t="e">
        <f t="shared" ref="H69:H74" si="39">G69*100/F69</f>
        <v>#DIV/0!</v>
      </c>
      <c r="I69" s="899"/>
      <c r="J69" s="885">
        <f t="shared" ref="J69:J74" si="40">I69*G69</f>
        <v>0</v>
      </c>
      <c r="K69" s="886">
        <f t="shared" ref="K69:K74" si="41">J69*B69</f>
        <v>0</v>
      </c>
      <c r="L69" s="887">
        <f t="shared" ref="L69:L74" si="42">B69*7960</f>
        <v>15920</v>
      </c>
      <c r="M69" s="887">
        <f t="shared" ref="M69:M74" si="43">L69*J69</f>
        <v>0</v>
      </c>
      <c r="N69" s="887">
        <f t="shared" ref="N69:N74" si="44">C69*J69</f>
        <v>0</v>
      </c>
      <c r="O69" s="887">
        <f t="shared" ref="O69:O74" si="45">N69*7960</f>
        <v>0</v>
      </c>
      <c r="P69" s="888">
        <f t="shared" ref="P69:P74" si="46">K69+N69</f>
        <v>0</v>
      </c>
      <c r="Q69" s="888">
        <f t="shared" si="9"/>
        <v>0</v>
      </c>
      <c r="R69" s="906"/>
      <c r="S69" s="1005"/>
      <c r="T69" s="831">
        <v>58</v>
      </c>
      <c r="U69" s="1452" t="s">
        <v>85</v>
      </c>
      <c r="V69" s="900" t="s">
        <v>49</v>
      </c>
      <c r="W69" s="893">
        <f t="shared" ref="W69:X74" si="47">F69</f>
        <v>0</v>
      </c>
      <c r="X69" s="893">
        <f t="shared" si="47"/>
        <v>0</v>
      </c>
      <c r="Y69" s="894" t="e">
        <f t="shared" ref="Y69:Y74" si="48">X69*100/W69</f>
        <v>#DIV/0!</v>
      </c>
      <c r="Z69" s="894">
        <f t="shared" ref="Z69:AA74" si="49">I69</f>
        <v>0</v>
      </c>
      <c r="AA69" s="894">
        <f t="shared" si="49"/>
        <v>0</v>
      </c>
      <c r="AB69" s="901"/>
      <c r="AC69" s="895">
        <f t="shared" ref="AC69:AD74" si="50">AF69+AH69+AJ69+AL69+AN69+AP69+AR69+AT69+AV69+AX69+AZ69+BB69</f>
        <v>0</v>
      </c>
      <c r="AD69" s="895">
        <f t="shared" si="50"/>
        <v>0</v>
      </c>
      <c r="AE69" s="896" t="e">
        <f t="shared" ref="AE69:AE74" si="51">AD69*100/AC69</f>
        <v>#DIV/0!</v>
      </c>
      <c r="AF69" s="902"/>
      <c r="AG69" s="902"/>
      <c r="AH69" s="902"/>
      <c r="AI69" s="902"/>
      <c r="AJ69" s="902"/>
      <c r="AK69" s="902"/>
      <c r="AL69" s="902"/>
      <c r="AM69" s="902"/>
      <c r="AN69" s="902"/>
      <c r="AO69" s="902"/>
      <c r="AP69" s="902"/>
      <c r="AQ69" s="902"/>
      <c r="AR69" s="902"/>
      <c r="AS69" s="902"/>
      <c r="AT69" s="901"/>
      <c r="AU69" s="901"/>
      <c r="AV69" s="901"/>
      <c r="AW69" s="901"/>
      <c r="AX69" s="901"/>
      <c r="AY69" s="901"/>
      <c r="AZ69" s="901"/>
      <c r="BA69" s="901"/>
      <c r="BB69" s="901"/>
      <c r="BC69" s="901"/>
      <c r="BD69" s="895">
        <f t="shared" ref="BD69:BD72" si="52">AF69+AH69+AJ69+AL69+AN69+AP69+AR69+AT69+AV69+AX69+AZ69</f>
        <v>0</v>
      </c>
      <c r="BE69" s="895">
        <f t="shared" ref="BE69:BE74" si="53">AG69+AI69+AK69+AM69+AO69+AQ69+AS69+AU69+AW69+AY69+BA69+BC69</f>
        <v>0</v>
      </c>
    </row>
    <row r="70" spans="1:57" ht="13.5" customHeight="1" x14ac:dyDescent="0.2">
      <c r="A70" s="840">
        <v>59</v>
      </c>
      <c r="B70" s="878">
        <v>2</v>
      </c>
      <c r="C70" s="879"/>
      <c r="D70" s="1454"/>
      <c r="E70" s="903" t="s">
        <v>279</v>
      </c>
      <c r="F70" s="942"/>
      <c r="G70" s="943"/>
      <c r="H70" s="883" t="e">
        <f t="shared" si="39"/>
        <v>#DIV/0!</v>
      </c>
      <c r="I70" s="899"/>
      <c r="J70" s="885">
        <f t="shared" si="40"/>
        <v>0</v>
      </c>
      <c r="K70" s="886">
        <f t="shared" si="41"/>
        <v>0</v>
      </c>
      <c r="L70" s="887">
        <f t="shared" si="42"/>
        <v>15920</v>
      </c>
      <c r="M70" s="887">
        <f t="shared" si="43"/>
        <v>0</v>
      </c>
      <c r="N70" s="887">
        <f t="shared" si="44"/>
        <v>0</v>
      </c>
      <c r="O70" s="887">
        <f t="shared" si="45"/>
        <v>0</v>
      </c>
      <c r="P70" s="888">
        <f t="shared" si="46"/>
        <v>0</v>
      </c>
      <c r="Q70" s="888">
        <f t="shared" si="9"/>
        <v>0</v>
      </c>
      <c r="R70" s="906"/>
      <c r="S70" s="1005"/>
      <c r="T70" s="831">
        <v>59</v>
      </c>
      <c r="U70" s="1452"/>
      <c r="V70" s="900" t="s">
        <v>50</v>
      </c>
      <c r="W70" s="893">
        <f t="shared" si="47"/>
        <v>0</v>
      </c>
      <c r="X70" s="893">
        <f t="shared" si="47"/>
        <v>0</v>
      </c>
      <c r="Y70" s="894" t="e">
        <f t="shared" si="48"/>
        <v>#DIV/0!</v>
      </c>
      <c r="Z70" s="894">
        <f t="shared" si="49"/>
        <v>0</v>
      </c>
      <c r="AA70" s="894">
        <f t="shared" si="49"/>
        <v>0</v>
      </c>
      <c r="AB70" s="901"/>
      <c r="AC70" s="895">
        <f t="shared" si="50"/>
        <v>0</v>
      </c>
      <c r="AD70" s="895">
        <f t="shared" si="50"/>
        <v>0</v>
      </c>
      <c r="AE70" s="896" t="e">
        <f t="shared" si="51"/>
        <v>#DIV/0!</v>
      </c>
      <c r="AF70" s="902"/>
      <c r="AG70" s="902"/>
      <c r="AH70" s="902"/>
      <c r="AI70" s="902"/>
      <c r="AJ70" s="902"/>
      <c r="AK70" s="902"/>
      <c r="AL70" s="902"/>
      <c r="AM70" s="902"/>
      <c r="AN70" s="902"/>
      <c r="AO70" s="902"/>
      <c r="AP70" s="902"/>
      <c r="AQ70" s="902"/>
      <c r="AR70" s="902"/>
      <c r="AS70" s="902"/>
      <c r="AT70" s="901"/>
      <c r="AU70" s="901"/>
      <c r="AV70" s="901"/>
      <c r="AW70" s="901"/>
      <c r="AX70" s="901"/>
      <c r="AY70" s="901"/>
      <c r="AZ70" s="901"/>
      <c r="BA70" s="901"/>
      <c r="BB70" s="901"/>
      <c r="BC70" s="901"/>
      <c r="BD70" s="895">
        <f t="shared" si="52"/>
        <v>0</v>
      </c>
      <c r="BE70" s="895">
        <f t="shared" si="53"/>
        <v>0</v>
      </c>
    </row>
    <row r="71" spans="1:57" ht="12" customHeight="1" x14ac:dyDescent="0.2">
      <c r="A71" s="840">
        <v>60</v>
      </c>
      <c r="B71" s="878">
        <v>2</v>
      </c>
      <c r="C71" s="879"/>
      <c r="D71" s="1454" t="s">
        <v>86</v>
      </c>
      <c r="E71" s="903" t="s">
        <v>278</v>
      </c>
      <c r="F71" s="942"/>
      <c r="G71" s="943"/>
      <c r="H71" s="883" t="e">
        <f t="shared" si="39"/>
        <v>#DIV/0!</v>
      </c>
      <c r="I71" s="899"/>
      <c r="J71" s="885">
        <f t="shared" si="40"/>
        <v>0</v>
      </c>
      <c r="K71" s="886">
        <f t="shared" si="41"/>
        <v>0</v>
      </c>
      <c r="L71" s="887">
        <f t="shared" si="42"/>
        <v>15920</v>
      </c>
      <c r="M71" s="887">
        <f t="shared" si="43"/>
        <v>0</v>
      </c>
      <c r="N71" s="887">
        <f t="shared" si="44"/>
        <v>0</v>
      </c>
      <c r="O71" s="887">
        <f t="shared" si="45"/>
        <v>0</v>
      </c>
      <c r="P71" s="888">
        <f t="shared" si="46"/>
        <v>0</v>
      </c>
      <c r="Q71" s="888">
        <f t="shared" si="9"/>
        <v>0</v>
      </c>
      <c r="R71" s="906"/>
      <c r="S71" s="1005"/>
      <c r="T71" s="831">
        <v>60</v>
      </c>
      <c r="U71" s="1452" t="s">
        <v>86</v>
      </c>
      <c r="V71" s="900" t="s">
        <v>49</v>
      </c>
      <c r="W71" s="893">
        <f t="shared" si="47"/>
        <v>0</v>
      </c>
      <c r="X71" s="893">
        <f t="shared" si="47"/>
        <v>0</v>
      </c>
      <c r="Y71" s="894" t="e">
        <f t="shared" si="48"/>
        <v>#DIV/0!</v>
      </c>
      <c r="Z71" s="894">
        <f t="shared" si="49"/>
        <v>0</v>
      </c>
      <c r="AA71" s="894">
        <f t="shared" si="49"/>
        <v>0</v>
      </c>
      <c r="AB71" s="901"/>
      <c r="AC71" s="895">
        <f t="shared" si="50"/>
        <v>0</v>
      </c>
      <c r="AD71" s="895">
        <f t="shared" si="50"/>
        <v>0</v>
      </c>
      <c r="AE71" s="896" t="e">
        <f t="shared" si="51"/>
        <v>#DIV/0!</v>
      </c>
      <c r="AF71" s="902"/>
      <c r="AG71" s="902"/>
      <c r="AH71" s="902"/>
      <c r="AI71" s="902"/>
      <c r="AJ71" s="902"/>
      <c r="AK71" s="902"/>
      <c r="AL71" s="902"/>
      <c r="AM71" s="902"/>
      <c r="AN71" s="902"/>
      <c r="AO71" s="902"/>
      <c r="AP71" s="902"/>
      <c r="AQ71" s="902"/>
      <c r="AR71" s="902"/>
      <c r="AS71" s="902"/>
      <c r="AT71" s="901"/>
      <c r="AU71" s="901"/>
      <c r="AV71" s="901"/>
      <c r="AW71" s="901"/>
      <c r="AX71" s="901"/>
      <c r="AY71" s="901"/>
      <c r="AZ71" s="901"/>
      <c r="BA71" s="901"/>
      <c r="BB71" s="901"/>
      <c r="BC71" s="901"/>
      <c r="BD71" s="895">
        <f t="shared" si="52"/>
        <v>0</v>
      </c>
      <c r="BE71" s="895">
        <f t="shared" si="53"/>
        <v>0</v>
      </c>
    </row>
    <row r="72" spans="1:57" ht="12" customHeight="1" x14ac:dyDescent="0.2">
      <c r="A72" s="840">
        <v>61</v>
      </c>
      <c r="B72" s="878">
        <v>2</v>
      </c>
      <c r="C72" s="879"/>
      <c r="D72" s="1454"/>
      <c r="E72" s="903" t="s">
        <v>279</v>
      </c>
      <c r="F72" s="942"/>
      <c r="G72" s="943"/>
      <c r="H72" s="883" t="e">
        <f t="shared" si="39"/>
        <v>#DIV/0!</v>
      </c>
      <c r="I72" s="899"/>
      <c r="J72" s="885">
        <f t="shared" si="40"/>
        <v>0</v>
      </c>
      <c r="K72" s="886">
        <f t="shared" si="41"/>
        <v>0</v>
      </c>
      <c r="L72" s="887">
        <f t="shared" si="42"/>
        <v>15920</v>
      </c>
      <c r="M72" s="887">
        <f t="shared" si="43"/>
        <v>0</v>
      </c>
      <c r="N72" s="887">
        <f t="shared" si="44"/>
        <v>0</v>
      </c>
      <c r="O72" s="887">
        <f t="shared" si="45"/>
        <v>0</v>
      </c>
      <c r="P72" s="888">
        <f t="shared" si="46"/>
        <v>0</v>
      </c>
      <c r="Q72" s="888">
        <f t="shared" si="9"/>
        <v>0</v>
      </c>
      <c r="R72" s="906"/>
      <c r="S72" s="1005"/>
      <c r="T72" s="831">
        <v>61</v>
      </c>
      <c r="U72" s="1452"/>
      <c r="V72" s="900" t="s">
        <v>50</v>
      </c>
      <c r="W72" s="893">
        <f t="shared" si="47"/>
        <v>0</v>
      </c>
      <c r="X72" s="893">
        <f t="shared" si="47"/>
        <v>0</v>
      </c>
      <c r="Y72" s="894" t="e">
        <f t="shared" si="48"/>
        <v>#DIV/0!</v>
      </c>
      <c r="Z72" s="894">
        <f t="shared" si="49"/>
        <v>0</v>
      </c>
      <c r="AA72" s="894">
        <f t="shared" si="49"/>
        <v>0</v>
      </c>
      <c r="AB72" s="901"/>
      <c r="AC72" s="895">
        <f t="shared" si="50"/>
        <v>0</v>
      </c>
      <c r="AD72" s="895">
        <f t="shared" si="50"/>
        <v>0</v>
      </c>
      <c r="AE72" s="896" t="e">
        <f t="shared" si="51"/>
        <v>#DIV/0!</v>
      </c>
      <c r="AF72" s="902"/>
      <c r="AG72" s="902"/>
      <c r="AH72" s="902"/>
      <c r="AI72" s="902"/>
      <c r="AJ72" s="902"/>
      <c r="AK72" s="902"/>
      <c r="AL72" s="902"/>
      <c r="AM72" s="902"/>
      <c r="AN72" s="902"/>
      <c r="AO72" s="902"/>
      <c r="AP72" s="902"/>
      <c r="AQ72" s="902"/>
      <c r="AR72" s="902"/>
      <c r="AS72" s="902"/>
      <c r="AT72" s="901"/>
      <c r="AU72" s="901"/>
      <c r="AV72" s="901"/>
      <c r="AW72" s="901"/>
      <c r="AX72" s="901"/>
      <c r="AY72" s="901"/>
      <c r="AZ72" s="901"/>
      <c r="BA72" s="901"/>
      <c r="BB72" s="901"/>
      <c r="BC72" s="901"/>
      <c r="BD72" s="895">
        <f t="shared" si="52"/>
        <v>0</v>
      </c>
      <c r="BE72" s="895">
        <f t="shared" si="53"/>
        <v>0</v>
      </c>
    </row>
    <row r="73" spans="1:57" ht="12" customHeight="1" x14ac:dyDescent="0.2">
      <c r="A73" s="840">
        <v>62</v>
      </c>
      <c r="B73" s="878">
        <v>1</v>
      </c>
      <c r="C73" s="879"/>
      <c r="D73" s="1454" t="s">
        <v>144</v>
      </c>
      <c r="E73" s="903" t="s">
        <v>278</v>
      </c>
      <c r="F73" s="940"/>
      <c r="G73" s="941"/>
      <c r="H73" s="883" t="e">
        <f t="shared" si="39"/>
        <v>#DIV/0!</v>
      </c>
      <c r="I73" s="899">
        <v>1</v>
      </c>
      <c r="J73" s="885">
        <f t="shared" si="40"/>
        <v>0</v>
      </c>
      <c r="K73" s="886">
        <f t="shared" si="41"/>
        <v>0</v>
      </c>
      <c r="L73" s="887">
        <f t="shared" si="42"/>
        <v>7960</v>
      </c>
      <c r="M73" s="887">
        <f t="shared" si="43"/>
        <v>0</v>
      </c>
      <c r="N73" s="887">
        <f t="shared" si="44"/>
        <v>0</v>
      </c>
      <c r="O73" s="887">
        <f t="shared" si="45"/>
        <v>0</v>
      </c>
      <c r="P73" s="888">
        <f t="shared" si="46"/>
        <v>0</v>
      </c>
      <c r="Q73" s="888">
        <f t="shared" si="9"/>
        <v>0</v>
      </c>
      <c r="R73" s="906"/>
      <c r="S73" s="1005"/>
      <c r="T73" s="831">
        <v>62</v>
      </c>
      <c r="U73" s="1452" t="s">
        <v>87</v>
      </c>
      <c r="V73" s="900" t="s">
        <v>49</v>
      </c>
      <c r="W73" s="893">
        <f t="shared" si="47"/>
        <v>0</v>
      </c>
      <c r="X73" s="893">
        <f t="shared" si="47"/>
        <v>0</v>
      </c>
      <c r="Y73" s="894" t="e">
        <f t="shared" si="48"/>
        <v>#DIV/0!</v>
      </c>
      <c r="Z73" s="894">
        <f t="shared" si="49"/>
        <v>1</v>
      </c>
      <c r="AA73" s="894">
        <f t="shared" si="49"/>
        <v>0</v>
      </c>
      <c r="AB73" s="901"/>
      <c r="AC73" s="895">
        <f t="shared" si="50"/>
        <v>0</v>
      </c>
      <c r="AD73" s="895">
        <f t="shared" si="50"/>
        <v>0</v>
      </c>
      <c r="AE73" s="896" t="e">
        <f t="shared" si="51"/>
        <v>#DIV/0!</v>
      </c>
      <c r="AF73" s="902"/>
      <c r="AG73" s="902"/>
      <c r="AH73" s="902"/>
      <c r="AI73" s="902"/>
      <c r="AJ73" s="902"/>
      <c r="AK73" s="902"/>
      <c r="AL73" s="902"/>
      <c r="AM73" s="902"/>
      <c r="AN73" s="902"/>
      <c r="AO73" s="902"/>
      <c r="AP73" s="902"/>
      <c r="AQ73" s="902"/>
      <c r="AR73" s="902"/>
      <c r="AS73" s="902"/>
      <c r="AT73" s="901"/>
      <c r="AU73" s="901"/>
      <c r="AV73" s="901"/>
      <c r="AW73" s="901"/>
      <c r="AX73" s="901"/>
      <c r="AY73" s="901"/>
      <c r="AZ73" s="901"/>
      <c r="BA73" s="901"/>
      <c r="BB73" s="901"/>
      <c r="BC73" s="901"/>
      <c r="BD73" s="895">
        <f t="shared" ref="BD73:BD74" si="54">AF73+AH73+AJ73+AL73+AN73+AP73+AR73+AT73+AV73+AX73+AZ73+BB73</f>
        <v>0</v>
      </c>
      <c r="BE73" s="895">
        <f t="shared" si="53"/>
        <v>0</v>
      </c>
    </row>
    <row r="74" spans="1:57" ht="12" customHeight="1" x14ac:dyDescent="0.2">
      <c r="A74" s="840">
        <v>63</v>
      </c>
      <c r="B74" s="878">
        <v>1</v>
      </c>
      <c r="C74" s="879">
        <v>10</v>
      </c>
      <c r="D74" s="1454"/>
      <c r="E74" s="903" t="s">
        <v>279</v>
      </c>
      <c r="F74" s="940">
        <v>1</v>
      </c>
      <c r="G74" s="941">
        <v>1</v>
      </c>
      <c r="H74" s="883">
        <f t="shared" si="39"/>
        <v>100</v>
      </c>
      <c r="I74" s="899">
        <v>1</v>
      </c>
      <c r="J74" s="885">
        <f t="shared" si="40"/>
        <v>1</v>
      </c>
      <c r="K74" s="886">
        <f t="shared" si="41"/>
        <v>1</v>
      </c>
      <c r="L74" s="887">
        <f t="shared" si="42"/>
        <v>7960</v>
      </c>
      <c r="M74" s="887">
        <f t="shared" si="43"/>
        <v>7960</v>
      </c>
      <c r="N74" s="887">
        <f t="shared" si="44"/>
        <v>10</v>
      </c>
      <c r="O74" s="887">
        <f t="shared" si="45"/>
        <v>79600</v>
      </c>
      <c r="P74" s="888">
        <f t="shared" si="46"/>
        <v>11</v>
      </c>
      <c r="Q74" s="888">
        <f>M74+O74</f>
        <v>87560</v>
      </c>
      <c r="R74" s="906"/>
      <c r="S74" s="1005"/>
      <c r="T74" s="831">
        <v>63</v>
      </c>
      <c r="U74" s="1452"/>
      <c r="V74" s="900" t="s">
        <v>50</v>
      </c>
      <c r="W74" s="893">
        <f t="shared" si="47"/>
        <v>1</v>
      </c>
      <c r="X74" s="893">
        <f t="shared" si="47"/>
        <v>1</v>
      </c>
      <c r="Y74" s="894">
        <f t="shared" si="48"/>
        <v>100</v>
      </c>
      <c r="Z74" s="894">
        <f t="shared" si="49"/>
        <v>1</v>
      </c>
      <c r="AA74" s="894">
        <f t="shared" si="49"/>
        <v>1</v>
      </c>
      <c r="AB74" s="901"/>
      <c r="AC74" s="895">
        <f t="shared" si="50"/>
        <v>1</v>
      </c>
      <c r="AD74" s="895">
        <f t="shared" si="50"/>
        <v>0</v>
      </c>
      <c r="AE74" s="896">
        <f t="shared" si="51"/>
        <v>0</v>
      </c>
      <c r="AF74" s="902"/>
      <c r="AG74" s="902"/>
      <c r="AH74" s="902"/>
      <c r="AI74" s="902"/>
      <c r="AJ74" s="902"/>
      <c r="AK74" s="902"/>
      <c r="AL74" s="902"/>
      <c r="AM74" s="902"/>
      <c r="AN74" s="902"/>
      <c r="AO74" s="902"/>
      <c r="AP74" s="902"/>
      <c r="AQ74" s="902"/>
      <c r="AR74" s="902"/>
      <c r="AS74" s="902"/>
      <c r="AT74" s="901"/>
      <c r="AU74" s="901"/>
      <c r="AV74" s="901">
        <v>1</v>
      </c>
      <c r="AW74" s="901"/>
      <c r="AX74" s="901"/>
      <c r="AY74" s="901"/>
      <c r="AZ74" s="901"/>
      <c r="BA74" s="901"/>
      <c r="BB74" s="901"/>
      <c r="BC74" s="901"/>
      <c r="BD74" s="895">
        <f t="shared" si="54"/>
        <v>1</v>
      </c>
      <c r="BE74" s="895">
        <f t="shared" si="53"/>
        <v>0</v>
      </c>
    </row>
    <row r="75" spans="1:57" s="947" customFormat="1" ht="21.75" customHeight="1" x14ac:dyDescent="0.2">
      <c r="A75" s="840">
        <v>64</v>
      </c>
      <c r="B75" s="913"/>
      <c r="C75" s="914"/>
      <c r="D75" s="946" t="s">
        <v>88</v>
      </c>
      <c r="E75" s="915"/>
      <c r="F75" s="840"/>
      <c r="G75" s="945"/>
      <c r="H75" s="913"/>
      <c r="I75" s="917"/>
      <c r="J75" s="918"/>
      <c r="K75" s="919"/>
      <c r="L75" s="920"/>
      <c r="M75" s="920"/>
      <c r="N75" s="921"/>
      <c r="O75" s="920"/>
      <c r="P75" s="921"/>
      <c r="Q75" s="921"/>
      <c r="R75" s="923"/>
      <c r="S75" s="924"/>
      <c r="T75" s="831">
        <v>64</v>
      </c>
      <c r="U75" s="925" t="s">
        <v>88</v>
      </c>
      <c r="V75" s="926"/>
      <c r="W75" s="831"/>
      <c r="X75" s="831"/>
      <c r="Y75" s="927"/>
      <c r="Z75" s="832"/>
      <c r="AA75" s="927"/>
      <c r="AB75" s="832"/>
      <c r="AC75" s="832"/>
      <c r="AD75" s="832"/>
      <c r="AE75" s="928"/>
      <c r="AF75" s="928"/>
      <c r="AG75" s="928"/>
      <c r="AH75" s="928"/>
      <c r="AI75" s="928"/>
      <c r="AJ75" s="928"/>
      <c r="AK75" s="928"/>
      <c r="AL75" s="928"/>
      <c r="AM75" s="928"/>
      <c r="AN75" s="928"/>
      <c r="AO75" s="928"/>
      <c r="AP75" s="928"/>
      <c r="AQ75" s="928"/>
      <c r="AR75" s="928"/>
      <c r="AS75" s="928"/>
      <c r="AT75" s="832"/>
      <c r="AU75" s="832"/>
      <c r="AV75" s="832"/>
      <c r="AW75" s="832"/>
      <c r="AX75" s="832"/>
      <c r="AY75" s="832"/>
      <c r="AZ75" s="832"/>
      <c r="BA75" s="832"/>
      <c r="BB75" s="832"/>
      <c r="BC75" s="832"/>
      <c r="BD75" s="832"/>
      <c r="BE75" s="832"/>
    </row>
    <row r="76" spans="1:57" s="860" customFormat="1" ht="11.25" customHeight="1" x14ac:dyDescent="0.2">
      <c r="A76" s="840">
        <v>65</v>
      </c>
      <c r="B76" s="930">
        <v>0.5</v>
      </c>
      <c r="C76" s="931"/>
      <c r="D76" s="1455" t="s">
        <v>89</v>
      </c>
      <c r="E76" s="903" t="s">
        <v>278</v>
      </c>
      <c r="F76" s="948">
        <v>1</v>
      </c>
      <c r="G76" s="949">
        <v>40</v>
      </c>
      <c r="H76" s="883">
        <f t="shared" ref="H76:H97" si="55">G76*100/F76</f>
        <v>4000</v>
      </c>
      <c r="I76" s="934">
        <v>1</v>
      </c>
      <c r="J76" s="885">
        <f t="shared" ref="J76:J97" si="56">I76*G76</f>
        <v>40</v>
      </c>
      <c r="K76" s="886">
        <f t="shared" ref="K76:K97" si="57">J76*B76</f>
        <v>20</v>
      </c>
      <c r="L76" s="887">
        <f t="shared" ref="L76:L97" si="58">B76*7960</f>
        <v>3980</v>
      </c>
      <c r="M76" s="887">
        <f t="shared" ref="M76:M97" si="59">L76*J76</f>
        <v>159200</v>
      </c>
      <c r="N76" s="887">
        <f t="shared" ref="N76:N97" si="60">C76*J76</f>
        <v>0</v>
      </c>
      <c r="O76" s="887">
        <f t="shared" ref="O76:O97" si="61">N76*7960</f>
        <v>0</v>
      </c>
      <c r="P76" s="888">
        <f t="shared" ref="P76:P97" si="62">K76+N76</f>
        <v>20</v>
      </c>
      <c r="Q76" s="888">
        <f>M76+O76</f>
        <v>159200</v>
      </c>
      <c r="R76" s="935"/>
      <c r="S76" s="936"/>
      <c r="T76" s="831">
        <v>65</v>
      </c>
      <c r="U76" s="1456" t="s">
        <v>89</v>
      </c>
      <c r="V76" s="900" t="s">
        <v>49</v>
      </c>
      <c r="W76" s="893">
        <f t="shared" ref="W76:X97" si="63">F76</f>
        <v>1</v>
      </c>
      <c r="X76" s="893">
        <f t="shared" si="63"/>
        <v>40</v>
      </c>
      <c r="Y76" s="894">
        <f t="shared" ref="Y76:Y97" si="64">X76*100/W76</f>
        <v>4000</v>
      </c>
      <c r="Z76" s="894">
        <f t="shared" ref="Z76:AA97" si="65">I76</f>
        <v>1</v>
      </c>
      <c r="AA76" s="894">
        <f t="shared" si="65"/>
        <v>40</v>
      </c>
      <c r="AB76" s="901"/>
      <c r="AC76" s="895">
        <f t="shared" ref="AC76:AD91" si="66">AF76+AH76+AJ76+AL76+AN76+AP76+AR76+AT76+AV76+AX76+AZ76+BB76</f>
        <v>40</v>
      </c>
      <c r="AD76" s="895">
        <f t="shared" si="66"/>
        <v>0</v>
      </c>
      <c r="AE76" s="896">
        <f t="shared" ref="AE76:AE97" si="67">AD76*100/AC76</f>
        <v>0</v>
      </c>
      <c r="AF76" s="902"/>
      <c r="AG76" s="902"/>
      <c r="AH76" s="902"/>
      <c r="AI76" s="902"/>
      <c r="AJ76" s="902"/>
      <c r="AK76" s="902"/>
      <c r="AL76" s="902"/>
      <c r="AM76" s="902"/>
      <c r="AN76" s="902"/>
      <c r="AO76" s="902"/>
      <c r="AP76" s="902"/>
      <c r="AQ76" s="902"/>
      <c r="AR76" s="902"/>
      <c r="AS76" s="902"/>
      <c r="AT76" s="901">
        <v>10</v>
      </c>
      <c r="AU76" s="901"/>
      <c r="AV76" s="901">
        <v>10</v>
      </c>
      <c r="AW76" s="901"/>
      <c r="AX76" s="901">
        <v>20</v>
      </c>
      <c r="AY76" s="901"/>
      <c r="AZ76" s="901"/>
      <c r="BA76" s="901"/>
      <c r="BB76" s="901"/>
      <c r="BC76" s="901"/>
      <c r="BD76" s="895">
        <f t="shared" ref="BD76:BE91" si="68">AF76+AH76+AJ76+AL76+AN76+AP76+AR76+AT76+AV76+AX76+AZ76+BB76</f>
        <v>40</v>
      </c>
      <c r="BE76" s="895">
        <f t="shared" si="68"/>
        <v>0</v>
      </c>
    </row>
    <row r="77" spans="1:57" s="860" customFormat="1" ht="15" customHeight="1" x14ac:dyDescent="0.2">
      <c r="A77" s="840">
        <v>66</v>
      </c>
      <c r="B77" s="930">
        <v>0.5</v>
      </c>
      <c r="C77" s="931"/>
      <c r="D77" s="1455"/>
      <c r="E77" s="903" t="s">
        <v>279</v>
      </c>
      <c r="F77" s="948">
        <v>1</v>
      </c>
      <c r="G77" s="949">
        <v>20</v>
      </c>
      <c r="H77" s="883">
        <f t="shared" si="55"/>
        <v>2000</v>
      </c>
      <c r="I77" s="934">
        <v>1</v>
      </c>
      <c r="J77" s="885">
        <f t="shared" si="56"/>
        <v>20</v>
      </c>
      <c r="K77" s="886">
        <f t="shared" si="57"/>
        <v>10</v>
      </c>
      <c r="L77" s="887">
        <f t="shared" si="58"/>
        <v>3980</v>
      </c>
      <c r="M77" s="887">
        <f t="shared" si="59"/>
        <v>79600</v>
      </c>
      <c r="N77" s="887">
        <f t="shared" si="60"/>
        <v>0</v>
      </c>
      <c r="O77" s="887">
        <f t="shared" si="61"/>
        <v>0</v>
      </c>
      <c r="P77" s="888">
        <f t="shared" si="62"/>
        <v>10</v>
      </c>
      <c r="Q77" s="888">
        <f t="shared" ref="Q77:Q97" si="69">M77+O77</f>
        <v>79600</v>
      </c>
      <c r="R77" s="935"/>
      <c r="S77" s="936"/>
      <c r="T77" s="831">
        <v>66</v>
      </c>
      <c r="U77" s="1457"/>
      <c r="V77" s="900" t="s">
        <v>50</v>
      </c>
      <c r="W77" s="893">
        <f t="shared" si="63"/>
        <v>1</v>
      </c>
      <c r="X77" s="893">
        <f t="shared" si="63"/>
        <v>20</v>
      </c>
      <c r="Y77" s="894">
        <f t="shared" si="64"/>
        <v>2000</v>
      </c>
      <c r="Z77" s="894">
        <f t="shared" si="65"/>
        <v>1</v>
      </c>
      <c r="AA77" s="894">
        <f t="shared" si="65"/>
        <v>20</v>
      </c>
      <c r="AB77" s="901"/>
      <c r="AC77" s="895">
        <f t="shared" si="66"/>
        <v>20</v>
      </c>
      <c r="AD77" s="895">
        <f t="shared" si="66"/>
        <v>0</v>
      </c>
      <c r="AE77" s="896">
        <f t="shared" si="67"/>
        <v>0</v>
      </c>
      <c r="AF77" s="902"/>
      <c r="AG77" s="902"/>
      <c r="AH77" s="902"/>
      <c r="AI77" s="902"/>
      <c r="AJ77" s="902"/>
      <c r="AK77" s="902"/>
      <c r="AL77" s="902"/>
      <c r="AM77" s="902"/>
      <c r="AN77" s="902"/>
      <c r="AO77" s="902"/>
      <c r="AP77" s="902"/>
      <c r="AQ77" s="902"/>
      <c r="AR77" s="902"/>
      <c r="AS77" s="902"/>
      <c r="AT77" s="901"/>
      <c r="AU77" s="901"/>
      <c r="AV77" s="901"/>
      <c r="AW77" s="901"/>
      <c r="AX77" s="901">
        <v>10</v>
      </c>
      <c r="AY77" s="901"/>
      <c r="AZ77" s="901">
        <v>10</v>
      </c>
      <c r="BA77" s="901"/>
      <c r="BB77" s="901"/>
      <c r="BC77" s="901"/>
      <c r="BD77" s="895">
        <f t="shared" si="68"/>
        <v>20</v>
      </c>
      <c r="BE77" s="895">
        <f t="shared" si="68"/>
        <v>0</v>
      </c>
    </row>
    <row r="78" spans="1:57" ht="12" customHeight="1" x14ac:dyDescent="0.2">
      <c r="A78" s="840">
        <v>67</v>
      </c>
      <c r="B78" s="878">
        <v>1</v>
      </c>
      <c r="C78" s="879"/>
      <c r="D78" s="1449" t="s">
        <v>90</v>
      </c>
      <c r="E78" s="903" t="s">
        <v>278</v>
      </c>
      <c r="F78" s="1282">
        <v>2</v>
      </c>
      <c r="G78" s="1283">
        <v>2</v>
      </c>
      <c r="H78" s="883">
        <f t="shared" si="55"/>
        <v>100</v>
      </c>
      <c r="I78" s="899">
        <v>2</v>
      </c>
      <c r="J78" s="885">
        <f t="shared" si="56"/>
        <v>4</v>
      </c>
      <c r="K78" s="886">
        <f t="shared" si="57"/>
        <v>4</v>
      </c>
      <c r="L78" s="887">
        <f t="shared" si="58"/>
        <v>7960</v>
      </c>
      <c r="M78" s="887">
        <f t="shared" si="59"/>
        <v>31840</v>
      </c>
      <c r="N78" s="887">
        <f t="shared" si="60"/>
        <v>0</v>
      </c>
      <c r="O78" s="887">
        <f t="shared" si="61"/>
        <v>0</v>
      </c>
      <c r="P78" s="888">
        <f t="shared" si="62"/>
        <v>4</v>
      </c>
      <c r="Q78" s="888">
        <f t="shared" si="69"/>
        <v>31840</v>
      </c>
      <c r="R78" s="906"/>
      <c r="S78" s="1005"/>
      <c r="T78" s="831">
        <v>67</v>
      </c>
      <c r="U78" s="1450" t="s">
        <v>90</v>
      </c>
      <c r="V78" s="900" t="s">
        <v>49</v>
      </c>
      <c r="W78" s="893">
        <f t="shared" si="63"/>
        <v>2</v>
      </c>
      <c r="X78" s="893">
        <f t="shared" si="63"/>
        <v>2</v>
      </c>
      <c r="Y78" s="894">
        <f t="shared" si="64"/>
        <v>100</v>
      </c>
      <c r="Z78" s="894">
        <f t="shared" si="65"/>
        <v>2</v>
      </c>
      <c r="AA78" s="894">
        <f t="shared" si="65"/>
        <v>4</v>
      </c>
      <c r="AB78" s="901"/>
      <c r="AC78" s="895">
        <f t="shared" si="66"/>
        <v>4</v>
      </c>
      <c r="AD78" s="895">
        <f t="shared" si="66"/>
        <v>0</v>
      </c>
      <c r="AE78" s="896">
        <f t="shared" si="67"/>
        <v>0</v>
      </c>
      <c r="AF78" s="902"/>
      <c r="AG78" s="902"/>
      <c r="AH78" s="902"/>
      <c r="AI78" s="902"/>
      <c r="AJ78" s="902"/>
      <c r="AK78" s="902"/>
      <c r="AL78" s="902"/>
      <c r="AM78" s="902"/>
      <c r="AN78" s="902"/>
      <c r="AO78" s="902"/>
      <c r="AP78" s="902"/>
      <c r="AQ78" s="902"/>
      <c r="AR78" s="902"/>
      <c r="AS78" s="902"/>
      <c r="AT78" s="901"/>
      <c r="AU78" s="901"/>
      <c r="AV78" s="901">
        <v>1</v>
      </c>
      <c r="AW78" s="901"/>
      <c r="AX78" s="901">
        <v>1</v>
      </c>
      <c r="AY78" s="901"/>
      <c r="AZ78" s="901">
        <v>1</v>
      </c>
      <c r="BA78" s="901"/>
      <c r="BB78" s="901">
        <v>1</v>
      </c>
      <c r="BC78" s="901"/>
      <c r="BD78" s="895">
        <f t="shared" si="68"/>
        <v>4</v>
      </c>
      <c r="BE78" s="895">
        <f t="shared" si="68"/>
        <v>0</v>
      </c>
    </row>
    <row r="79" spans="1:57" ht="13.5" customHeight="1" x14ac:dyDescent="0.2">
      <c r="A79" s="840">
        <v>68</v>
      </c>
      <c r="B79" s="878">
        <v>1</v>
      </c>
      <c r="C79" s="879">
        <v>2</v>
      </c>
      <c r="D79" s="1449"/>
      <c r="E79" s="903" t="s">
        <v>279</v>
      </c>
      <c r="F79" s="1282">
        <v>8</v>
      </c>
      <c r="G79" s="1283">
        <v>8</v>
      </c>
      <c r="H79" s="883">
        <f t="shared" si="55"/>
        <v>100</v>
      </c>
      <c r="I79" s="899">
        <v>2</v>
      </c>
      <c r="J79" s="885">
        <f t="shared" si="56"/>
        <v>16</v>
      </c>
      <c r="K79" s="886">
        <f t="shared" si="57"/>
        <v>16</v>
      </c>
      <c r="L79" s="887">
        <f t="shared" si="58"/>
        <v>7960</v>
      </c>
      <c r="M79" s="887">
        <f t="shared" si="59"/>
        <v>127360</v>
      </c>
      <c r="N79" s="887">
        <f t="shared" si="60"/>
        <v>32</v>
      </c>
      <c r="O79" s="887">
        <f t="shared" si="61"/>
        <v>254720</v>
      </c>
      <c r="P79" s="888">
        <f t="shared" si="62"/>
        <v>48</v>
      </c>
      <c r="Q79" s="888">
        <f t="shared" si="69"/>
        <v>382080</v>
      </c>
      <c r="R79" s="906"/>
      <c r="S79" s="1005"/>
      <c r="T79" s="831">
        <v>68</v>
      </c>
      <c r="U79" s="1450"/>
      <c r="V79" s="900" t="s">
        <v>50</v>
      </c>
      <c r="W79" s="893">
        <f t="shared" si="63"/>
        <v>8</v>
      </c>
      <c r="X79" s="893">
        <f t="shared" si="63"/>
        <v>8</v>
      </c>
      <c r="Y79" s="894">
        <f t="shared" si="64"/>
        <v>100</v>
      </c>
      <c r="Z79" s="894">
        <f t="shared" si="65"/>
        <v>2</v>
      </c>
      <c r="AA79" s="894">
        <f t="shared" si="65"/>
        <v>16</v>
      </c>
      <c r="AB79" s="901"/>
      <c r="AC79" s="895">
        <f t="shared" si="66"/>
        <v>16</v>
      </c>
      <c r="AD79" s="895">
        <f t="shared" si="66"/>
        <v>0</v>
      </c>
      <c r="AE79" s="896">
        <f t="shared" si="67"/>
        <v>0</v>
      </c>
      <c r="AF79" s="902"/>
      <c r="AG79" s="902"/>
      <c r="AH79" s="902"/>
      <c r="AI79" s="902"/>
      <c r="AJ79" s="902"/>
      <c r="AK79" s="902"/>
      <c r="AL79" s="902"/>
      <c r="AM79" s="902"/>
      <c r="AN79" s="902"/>
      <c r="AO79" s="902"/>
      <c r="AP79" s="902"/>
      <c r="AQ79" s="902"/>
      <c r="AR79" s="902"/>
      <c r="AS79" s="902"/>
      <c r="AT79" s="901"/>
      <c r="AU79" s="901"/>
      <c r="AV79" s="901">
        <v>4</v>
      </c>
      <c r="AW79" s="901"/>
      <c r="AX79" s="901">
        <v>4</v>
      </c>
      <c r="AY79" s="901"/>
      <c r="AZ79" s="901">
        <v>4</v>
      </c>
      <c r="BA79" s="901"/>
      <c r="BB79" s="901">
        <v>4</v>
      </c>
      <c r="BC79" s="901"/>
      <c r="BD79" s="895">
        <f t="shared" si="68"/>
        <v>16</v>
      </c>
      <c r="BE79" s="895">
        <f t="shared" si="68"/>
        <v>0</v>
      </c>
    </row>
    <row r="80" spans="1:57" ht="24.75" customHeight="1" x14ac:dyDescent="0.2">
      <c r="A80" s="840">
        <v>69</v>
      </c>
      <c r="B80" s="878">
        <v>2</v>
      </c>
      <c r="C80" s="879"/>
      <c r="D80" s="1453" t="s">
        <v>91</v>
      </c>
      <c r="E80" s="903" t="s">
        <v>278</v>
      </c>
      <c r="F80" s="942"/>
      <c r="G80" s="943"/>
      <c r="H80" s="883" t="e">
        <f t="shared" si="55"/>
        <v>#DIV/0!</v>
      </c>
      <c r="I80" s="899"/>
      <c r="J80" s="885">
        <f t="shared" si="56"/>
        <v>0</v>
      </c>
      <c r="K80" s="886">
        <f t="shared" si="57"/>
        <v>0</v>
      </c>
      <c r="L80" s="887">
        <f t="shared" si="58"/>
        <v>15920</v>
      </c>
      <c r="M80" s="887">
        <f t="shared" si="59"/>
        <v>0</v>
      </c>
      <c r="N80" s="887">
        <f t="shared" si="60"/>
        <v>0</v>
      </c>
      <c r="O80" s="887">
        <f t="shared" si="61"/>
        <v>0</v>
      </c>
      <c r="P80" s="888">
        <f t="shared" si="62"/>
        <v>0</v>
      </c>
      <c r="Q80" s="888">
        <f t="shared" si="69"/>
        <v>0</v>
      </c>
      <c r="R80" s="906"/>
      <c r="S80" s="1005"/>
      <c r="T80" s="831">
        <v>69</v>
      </c>
      <c r="U80" s="1450" t="s">
        <v>91</v>
      </c>
      <c r="V80" s="900" t="s">
        <v>49</v>
      </c>
      <c r="W80" s="893">
        <f t="shared" si="63"/>
        <v>0</v>
      </c>
      <c r="X80" s="893">
        <f t="shared" si="63"/>
        <v>0</v>
      </c>
      <c r="Y80" s="894" t="e">
        <f t="shared" si="64"/>
        <v>#DIV/0!</v>
      </c>
      <c r="Z80" s="894">
        <f t="shared" si="65"/>
        <v>0</v>
      </c>
      <c r="AA80" s="894">
        <f t="shared" si="65"/>
        <v>0</v>
      </c>
      <c r="AB80" s="901"/>
      <c r="AC80" s="895">
        <f t="shared" si="66"/>
        <v>0</v>
      </c>
      <c r="AD80" s="895">
        <f t="shared" si="66"/>
        <v>0</v>
      </c>
      <c r="AE80" s="896" t="e">
        <f t="shared" si="67"/>
        <v>#DIV/0!</v>
      </c>
      <c r="AF80" s="902"/>
      <c r="AG80" s="902"/>
      <c r="AH80" s="902"/>
      <c r="AI80" s="902"/>
      <c r="AJ80" s="902"/>
      <c r="AK80" s="902"/>
      <c r="AL80" s="902"/>
      <c r="AM80" s="902"/>
      <c r="AN80" s="902"/>
      <c r="AO80" s="902"/>
      <c r="AP80" s="902"/>
      <c r="AQ80" s="902"/>
      <c r="AR80" s="902"/>
      <c r="AS80" s="902"/>
      <c r="AT80" s="901"/>
      <c r="AU80" s="901"/>
      <c r="AV80" s="901"/>
      <c r="AW80" s="901"/>
      <c r="AX80" s="901"/>
      <c r="AY80" s="901"/>
      <c r="AZ80" s="901"/>
      <c r="BA80" s="901"/>
      <c r="BB80" s="901"/>
      <c r="BC80" s="901"/>
      <c r="BD80" s="895">
        <f t="shared" ref="BD80:BD98" si="70">AF80+AH80+AJ80+AL80+AN80+AP80+AR80+AT80+AV80+AX80+AZ80</f>
        <v>0</v>
      </c>
      <c r="BE80" s="895">
        <f t="shared" si="68"/>
        <v>0</v>
      </c>
    </row>
    <row r="81" spans="1:57" ht="16.5" customHeight="1" x14ac:dyDescent="0.2">
      <c r="A81" s="840">
        <v>70</v>
      </c>
      <c r="B81" s="878">
        <v>2</v>
      </c>
      <c r="C81" s="879"/>
      <c r="D81" s="1453"/>
      <c r="E81" s="903" t="s">
        <v>279</v>
      </c>
      <c r="F81" s="942"/>
      <c r="G81" s="943"/>
      <c r="H81" s="883" t="e">
        <f t="shared" si="55"/>
        <v>#DIV/0!</v>
      </c>
      <c r="I81" s="899"/>
      <c r="J81" s="885">
        <f t="shared" si="56"/>
        <v>0</v>
      </c>
      <c r="K81" s="886">
        <f t="shared" si="57"/>
        <v>0</v>
      </c>
      <c r="L81" s="887">
        <f t="shared" si="58"/>
        <v>15920</v>
      </c>
      <c r="M81" s="887">
        <f t="shared" si="59"/>
        <v>0</v>
      </c>
      <c r="N81" s="887">
        <f t="shared" si="60"/>
        <v>0</v>
      </c>
      <c r="O81" s="887">
        <f t="shared" si="61"/>
        <v>0</v>
      </c>
      <c r="P81" s="888">
        <f t="shared" si="62"/>
        <v>0</v>
      </c>
      <c r="Q81" s="888">
        <f t="shared" si="69"/>
        <v>0</v>
      </c>
      <c r="R81" s="906"/>
      <c r="S81" s="1005"/>
      <c r="T81" s="831">
        <v>70</v>
      </c>
      <c r="U81" s="1450"/>
      <c r="V81" s="900" t="s">
        <v>50</v>
      </c>
      <c r="W81" s="893">
        <f t="shared" si="63"/>
        <v>0</v>
      </c>
      <c r="X81" s="893">
        <f t="shared" si="63"/>
        <v>0</v>
      </c>
      <c r="Y81" s="894" t="e">
        <f t="shared" si="64"/>
        <v>#DIV/0!</v>
      </c>
      <c r="Z81" s="894">
        <f t="shared" si="65"/>
        <v>0</v>
      </c>
      <c r="AA81" s="894">
        <f t="shared" si="65"/>
        <v>0</v>
      </c>
      <c r="AB81" s="901"/>
      <c r="AC81" s="895">
        <f t="shared" si="66"/>
        <v>0</v>
      </c>
      <c r="AD81" s="895">
        <f t="shared" si="66"/>
        <v>0</v>
      </c>
      <c r="AE81" s="896" t="e">
        <f t="shared" si="67"/>
        <v>#DIV/0!</v>
      </c>
      <c r="AF81" s="902"/>
      <c r="AG81" s="902"/>
      <c r="AH81" s="902"/>
      <c r="AI81" s="902"/>
      <c r="AJ81" s="902"/>
      <c r="AK81" s="902"/>
      <c r="AL81" s="902"/>
      <c r="AM81" s="902"/>
      <c r="AN81" s="902"/>
      <c r="AO81" s="902"/>
      <c r="AP81" s="902"/>
      <c r="AQ81" s="902"/>
      <c r="AR81" s="902"/>
      <c r="AS81" s="902"/>
      <c r="AT81" s="901"/>
      <c r="AU81" s="901"/>
      <c r="AV81" s="901"/>
      <c r="AW81" s="901"/>
      <c r="AX81" s="901"/>
      <c r="AY81" s="901"/>
      <c r="AZ81" s="901"/>
      <c r="BA81" s="901"/>
      <c r="BB81" s="901"/>
      <c r="BC81" s="901"/>
      <c r="BD81" s="895">
        <f t="shared" si="70"/>
        <v>0</v>
      </c>
      <c r="BE81" s="895">
        <f t="shared" si="68"/>
        <v>0</v>
      </c>
    </row>
    <row r="82" spans="1:57" ht="12" customHeight="1" x14ac:dyDescent="0.2">
      <c r="A82" s="840">
        <v>71</v>
      </c>
      <c r="B82" s="878">
        <v>1</v>
      </c>
      <c r="C82" s="879"/>
      <c r="D82" s="1449" t="s">
        <v>92</v>
      </c>
      <c r="E82" s="903" t="s">
        <v>278</v>
      </c>
      <c r="F82" s="942"/>
      <c r="G82" s="943"/>
      <c r="H82" s="883" t="e">
        <f t="shared" si="55"/>
        <v>#DIV/0!</v>
      </c>
      <c r="I82" s="899"/>
      <c r="J82" s="885">
        <f t="shared" si="56"/>
        <v>0</v>
      </c>
      <c r="K82" s="886">
        <f t="shared" si="57"/>
        <v>0</v>
      </c>
      <c r="L82" s="887">
        <f t="shared" si="58"/>
        <v>7960</v>
      </c>
      <c r="M82" s="887">
        <f t="shared" si="59"/>
        <v>0</v>
      </c>
      <c r="N82" s="887">
        <f t="shared" si="60"/>
        <v>0</v>
      </c>
      <c r="O82" s="887">
        <f t="shared" si="61"/>
        <v>0</v>
      </c>
      <c r="P82" s="888">
        <f t="shared" si="62"/>
        <v>0</v>
      </c>
      <c r="Q82" s="888">
        <f t="shared" si="69"/>
        <v>0</v>
      </c>
      <c r="R82" s="906"/>
      <c r="S82" s="1005"/>
      <c r="T82" s="831">
        <v>71</v>
      </c>
      <c r="U82" s="1450" t="s">
        <v>92</v>
      </c>
      <c r="V82" s="900" t="s">
        <v>57</v>
      </c>
      <c r="W82" s="893">
        <f t="shared" si="63"/>
        <v>0</v>
      </c>
      <c r="X82" s="893">
        <f t="shared" si="63"/>
        <v>0</v>
      </c>
      <c r="Y82" s="894" t="e">
        <f t="shared" si="64"/>
        <v>#DIV/0!</v>
      </c>
      <c r="Z82" s="894">
        <f t="shared" si="65"/>
        <v>0</v>
      </c>
      <c r="AA82" s="894">
        <f t="shared" si="65"/>
        <v>0</v>
      </c>
      <c r="AB82" s="901"/>
      <c r="AC82" s="895">
        <f t="shared" si="66"/>
        <v>0</v>
      </c>
      <c r="AD82" s="895">
        <f t="shared" si="66"/>
        <v>0</v>
      </c>
      <c r="AE82" s="896" t="e">
        <f t="shared" si="67"/>
        <v>#DIV/0!</v>
      </c>
      <c r="AF82" s="902"/>
      <c r="AG82" s="902"/>
      <c r="AH82" s="902"/>
      <c r="AI82" s="902"/>
      <c r="AJ82" s="902"/>
      <c r="AK82" s="902"/>
      <c r="AL82" s="902"/>
      <c r="AM82" s="902"/>
      <c r="AN82" s="902"/>
      <c r="AO82" s="902"/>
      <c r="AP82" s="902"/>
      <c r="AQ82" s="902"/>
      <c r="AR82" s="902"/>
      <c r="AS82" s="902"/>
      <c r="AT82" s="901"/>
      <c r="AU82" s="901"/>
      <c r="AV82" s="901"/>
      <c r="AW82" s="901"/>
      <c r="AX82" s="901"/>
      <c r="AY82" s="901"/>
      <c r="AZ82" s="901"/>
      <c r="BA82" s="901"/>
      <c r="BB82" s="901"/>
      <c r="BC82" s="901"/>
      <c r="BD82" s="895">
        <f t="shared" si="70"/>
        <v>0</v>
      </c>
      <c r="BE82" s="895">
        <f t="shared" si="68"/>
        <v>0</v>
      </c>
    </row>
    <row r="83" spans="1:57" ht="12" customHeight="1" x14ac:dyDescent="0.2">
      <c r="A83" s="840">
        <v>72</v>
      </c>
      <c r="B83" s="878">
        <v>1</v>
      </c>
      <c r="C83" s="879"/>
      <c r="D83" s="1449"/>
      <c r="E83" s="903" t="s">
        <v>279</v>
      </c>
      <c r="F83" s="942"/>
      <c r="G83" s="943"/>
      <c r="H83" s="883" t="e">
        <f t="shared" si="55"/>
        <v>#DIV/0!</v>
      </c>
      <c r="I83" s="899"/>
      <c r="J83" s="885">
        <f t="shared" si="56"/>
        <v>0</v>
      </c>
      <c r="K83" s="886">
        <f t="shared" si="57"/>
        <v>0</v>
      </c>
      <c r="L83" s="887">
        <f t="shared" si="58"/>
        <v>7960</v>
      </c>
      <c r="M83" s="887">
        <f t="shared" si="59"/>
        <v>0</v>
      </c>
      <c r="N83" s="887">
        <f t="shared" si="60"/>
        <v>0</v>
      </c>
      <c r="O83" s="887">
        <f t="shared" si="61"/>
        <v>0</v>
      </c>
      <c r="P83" s="888">
        <f t="shared" si="62"/>
        <v>0</v>
      </c>
      <c r="Q83" s="888">
        <f t="shared" si="69"/>
        <v>0</v>
      </c>
      <c r="R83" s="906"/>
      <c r="S83" s="1005"/>
      <c r="T83" s="831">
        <v>72</v>
      </c>
      <c r="U83" s="1450"/>
      <c r="V83" s="900" t="s">
        <v>50</v>
      </c>
      <c r="W83" s="893">
        <f t="shared" si="63"/>
        <v>0</v>
      </c>
      <c r="X83" s="893">
        <f t="shared" si="63"/>
        <v>0</v>
      </c>
      <c r="Y83" s="894" t="e">
        <f t="shared" si="64"/>
        <v>#DIV/0!</v>
      </c>
      <c r="Z83" s="894">
        <f t="shared" si="65"/>
        <v>0</v>
      </c>
      <c r="AA83" s="894">
        <f t="shared" si="65"/>
        <v>0</v>
      </c>
      <c r="AB83" s="901"/>
      <c r="AC83" s="895">
        <f t="shared" si="66"/>
        <v>0</v>
      </c>
      <c r="AD83" s="895">
        <f t="shared" si="66"/>
        <v>0</v>
      </c>
      <c r="AE83" s="896" t="e">
        <f t="shared" si="67"/>
        <v>#DIV/0!</v>
      </c>
      <c r="AF83" s="902"/>
      <c r="AG83" s="902"/>
      <c r="AH83" s="902"/>
      <c r="AI83" s="902"/>
      <c r="AJ83" s="902"/>
      <c r="AK83" s="902"/>
      <c r="AL83" s="902"/>
      <c r="AM83" s="902"/>
      <c r="AN83" s="902"/>
      <c r="AO83" s="902"/>
      <c r="AP83" s="902"/>
      <c r="AQ83" s="902"/>
      <c r="AR83" s="902"/>
      <c r="AS83" s="902"/>
      <c r="AT83" s="901"/>
      <c r="AU83" s="901"/>
      <c r="AV83" s="901"/>
      <c r="AW83" s="901"/>
      <c r="AX83" s="901"/>
      <c r="AY83" s="901"/>
      <c r="AZ83" s="901"/>
      <c r="BA83" s="901"/>
      <c r="BB83" s="901"/>
      <c r="BC83" s="901"/>
      <c r="BD83" s="895">
        <f t="shared" si="70"/>
        <v>0</v>
      </c>
      <c r="BE83" s="895">
        <f t="shared" si="68"/>
        <v>0</v>
      </c>
    </row>
    <row r="84" spans="1:57" ht="12" customHeight="1" x14ac:dyDescent="0.2">
      <c r="A84" s="840">
        <v>73</v>
      </c>
      <c r="B84" s="878">
        <v>1</v>
      </c>
      <c r="C84" s="879"/>
      <c r="D84" s="1453" t="s">
        <v>93</v>
      </c>
      <c r="E84" s="903" t="s">
        <v>278</v>
      </c>
      <c r="F84" s="1284">
        <v>1</v>
      </c>
      <c r="G84" s="1285">
        <v>1</v>
      </c>
      <c r="H84" s="883">
        <f t="shared" si="55"/>
        <v>100</v>
      </c>
      <c r="I84" s="899">
        <v>2</v>
      </c>
      <c r="J84" s="885">
        <f t="shared" si="56"/>
        <v>2</v>
      </c>
      <c r="K84" s="886">
        <f t="shared" si="57"/>
        <v>2</v>
      </c>
      <c r="L84" s="887">
        <f t="shared" si="58"/>
        <v>7960</v>
      </c>
      <c r="M84" s="887">
        <f t="shared" si="59"/>
        <v>15920</v>
      </c>
      <c r="N84" s="887">
        <f t="shared" si="60"/>
        <v>0</v>
      </c>
      <c r="O84" s="887">
        <f t="shared" si="61"/>
        <v>0</v>
      </c>
      <c r="P84" s="888">
        <f t="shared" si="62"/>
        <v>2</v>
      </c>
      <c r="Q84" s="888">
        <f t="shared" si="69"/>
        <v>15920</v>
      </c>
      <c r="R84" s="906"/>
      <c r="S84" s="1005"/>
      <c r="T84" s="831">
        <v>73</v>
      </c>
      <c r="U84" s="1450" t="s">
        <v>93</v>
      </c>
      <c r="V84" s="900" t="s">
        <v>49</v>
      </c>
      <c r="W84" s="893">
        <f t="shared" si="63"/>
        <v>1</v>
      </c>
      <c r="X84" s="893">
        <f t="shared" si="63"/>
        <v>1</v>
      </c>
      <c r="Y84" s="894">
        <f t="shared" si="64"/>
        <v>100</v>
      </c>
      <c r="Z84" s="894">
        <f t="shared" si="65"/>
        <v>2</v>
      </c>
      <c r="AA84" s="894">
        <f t="shared" si="65"/>
        <v>2</v>
      </c>
      <c r="AB84" s="901"/>
      <c r="AC84" s="895">
        <f t="shared" si="66"/>
        <v>2</v>
      </c>
      <c r="AD84" s="895">
        <f t="shared" si="66"/>
        <v>0</v>
      </c>
      <c r="AE84" s="896">
        <f t="shared" si="67"/>
        <v>0</v>
      </c>
      <c r="AF84" s="902"/>
      <c r="AG84" s="902"/>
      <c r="AH84" s="902"/>
      <c r="AI84" s="902"/>
      <c r="AJ84" s="902"/>
      <c r="AK84" s="902"/>
      <c r="AL84" s="902"/>
      <c r="AM84" s="902"/>
      <c r="AN84" s="902"/>
      <c r="AO84" s="902"/>
      <c r="AP84" s="902"/>
      <c r="AQ84" s="902"/>
      <c r="AR84" s="902"/>
      <c r="AS84" s="902"/>
      <c r="AT84" s="901"/>
      <c r="AU84" s="901"/>
      <c r="AV84" s="901">
        <v>1</v>
      </c>
      <c r="AW84" s="901"/>
      <c r="AX84" s="901"/>
      <c r="AY84" s="901"/>
      <c r="AZ84" s="901">
        <v>1</v>
      </c>
      <c r="BA84" s="901"/>
      <c r="BB84" s="901"/>
      <c r="BC84" s="901"/>
      <c r="BD84" s="895">
        <f t="shared" ref="BD84:BD88" si="71">AF84+AH84+AJ84+AL84+AN84+AP84+AR84+AT84+AV84+AX84+AZ84+BB84</f>
        <v>2</v>
      </c>
      <c r="BE84" s="895">
        <f t="shared" si="68"/>
        <v>0</v>
      </c>
    </row>
    <row r="85" spans="1:57" ht="12" customHeight="1" x14ac:dyDescent="0.2">
      <c r="A85" s="840">
        <v>74</v>
      </c>
      <c r="B85" s="878">
        <v>1</v>
      </c>
      <c r="C85" s="879">
        <v>2</v>
      </c>
      <c r="D85" s="1453"/>
      <c r="E85" s="903" t="s">
        <v>279</v>
      </c>
      <c r="F85" s="1284">
        <v>1</v>
      </c>
      <c r="G85" s="1285">
        <v>1</v>
      </c>
      <c r="H85" s="883">
        <f t="shared" si="55"/>
        <v>100</v>
      </c>
      <c r="I85" s="899">
        <v>1</v>
      </c>
      <c r="J85" s="885">
        <f t="shared" si="56"/>
        <v>1</v>
      </c>
      <c r="K85" s="886">
        <f t="shared" si="57"/>
        <v>1</v>
      </c>
      <c r="L85" s="887">
        <f t="shared" si="58"/>
        <v>7960</v>
      </c>
      <c r="M85" s="887">
        <f t="shared" si="59"/>
        <v>7960</v>
      </c>
      <c r="N85" s="887">
        <f t="shared" si="60"/>
        <v>2</v>
      </c>
      <c r="O85" s="887">
        <f t="shared" si="61"/>
        <v>15920</v>
      </c>
      <c r="P85" s="888">
        <f t="shared" si="62"/>
        <v>3</v>
      </c>
      <c r="Q85" s="888">
        <f t="shared" si="69"/>
        <v>23880</v>
      </c>
      <c r="R85" s="906"/>
      <c r="S85" s="1005"/>
      <c r="T85" s="831">
        <v>74</v>
      </c>
      <c r="U85" s="1450"/>
      <c r="V85" s="900" t="s">
        <v>50</v>
      </c>
      <c r="W85" s="893">
        <f t="shared" si="63"/>
        <v>1</v>
      </c>
      <c r="X85" s="893">
        <f t="shared" si="63"/>
        <v>1</v>
      </c>
      <c r="Y85" s="894">
        <f t="shared" si="64"/>
        <v>100</v>
      </c>
      <c r="Z85" s="894">
        <f t="shared" si="65"/>
        <v>1</v>
      </c>
      <c r="AA85" s="894">
        <f t="shared" si="65"/>
        <v>1</v>
      </c>
      <c r="AB85" s="901"/>
      <c r="AC85" s="895">
        <f t="shared" si="66"/>
        <v>1</v>
      </c>
      <c r="AD85" s="895">
        <f t="shared" si="66"/>
        <v>0</v>
      </c>
      <c r="AE85" s="896">
        <f t="shared" si="67"/>
        <v>0</v>
      </c>
      <c r="AF85" s="902"/>
      <c r="AG85" s="902"/>
      <c r="AH85" s="902"/>
      <c r="AI85" s="902"/>
      <c r="AJ85" s="902"/>
      <c r="AK85" s="902"/>
      <c r="AL85" s="902"/>
      <c r="AM85" s="902"/>
      <c r="AN85" s="902"/>
      <c r="AO85" s="902"/>
      <c r="AP85" s="902"/>
      <c r="AQ85" s="902"/>
      <c r="AR85" s="902"/>
      <c r="AS85" s="902"/>
      <c r="AT85" s="901"/>
      <c r="AU85" s="901"/>
      <c r="AV85" s="901"/>
      <c r="AW85" s="901"/>
      <c r="AX85" s="901">
        <v>1</v>
      </c>
      <c r="AY85" s="901"/>
      <c r="AZ85" s="901"/>
      <c r="BA85" s="901"/>
      <c r="BB85" s="901"/>
      <c r="BC85" s="901"/>
      <c r="BD85" s="895">
        <f t="shared" si="71"/>
        <v>1</v>
      </c>
      <c r="BE85" s="895">
        <f t="shared" si="68"/>
        <v>0</v>
      </c>
    </row>
    <row r="86" spans="1:57" ht="12" customHeight="1" x14ac:dyDescent="0.2">
      <c r="A86" s="840">
        <v>75</v>
      </c>
      <c r="B86" s="878">
        <v>2</v>
      </c>
      <c r="C86" s="909"/>
      <c r="D86" s="1454" t="s">
        <v>94</v>
      </c>
      <c r="E86" s="903" t="s">
        <v>278</v>
      </c>
      <c r="F86" s="1286">
        <v>2</v>
      </c>
      <c r="G86" s="1287">
        <v>2</v>
      </c>
      <c r="H86" s="883">
        <f t="shared" si="55"/>
        <v>100</v>
      </c>
      <c r="I86" s="899">
        <v>2</v>
      </c>
      <c r="J86" s="885">
        <f t="shared" si="56"/>
        <v>4</v>
      </c>
      <c r="K86" s="886">
        <f t="shared" si="57"/>
        <v>8</v>
      </c>
      <c r="L86" s="887">
        <f t="shared" si="58"/>
        <v>15920</v>
      </c>
      <c r="M86" s="887">
        <f t="shared" si="59"/>
        <v>63680</v>
      </c>
      <c r="N86" s="887">
        <f t="shared" si="60"/>
        <v>0</v>
      </c>
      <c r="O86" s="887">
        <f t="shared" si="61"/>
        <v>0</v>
      </c>
      <c r="P86" s="888">
        <f t="shared" si="62"/>
        <v>8</v>
      </c>
      <c r="Q86" s="888">
        <f t="shared" si="69"/>
        <v>63680</v>
      </c>
      <c r="R86" s="906"/>
      <c r="S86" s="1005"/>
      <c r="T86" s="831">
        <v>75</v>
      </c>
      <c r="U86" s="1452" t="s">
        <v>94</v>
      </c>
      <c r="V86" s="900" t="s">
        <v>49</v>
      </c>
      <c r="W86" s="893">
        <f t="shared" si="63"/>
        <v>2</v>
      </c>
      <c r="X86" s="893">
        <f t="shared" si="63"/>
        <v>2</v>
      </c>
      <c r="Y86" s="894">
        <f t="shared" si="64"/>
        <v>100</v>
      </c>
      <c r="Z86" s="894">
        <f t="shared" si="65"/>
        <v>2</v>
      </c>
      <c r="AA86" s="894">
        <f t="shared" si="65"/>
        <v>4</v>
      </c>
      <c r="AB86" s="901"/>
      <c r="AC86" s="895">
        <f t="shared" si="66"/>
        <v>4</v>
      </c>
      <c r="AD86" s="895">
        <f t="shared" si="66"/>
        <v>0</v>
      </c>
      <c r="AE86" s="896">
        <f t="shared" si="67"/>
        <v>0</v>
      </c>
      <c r="AF86" s="902"/>
      <c r="AG86" s="902"/>
      <c r="AH86" s="902"/>
      <c r="AI86" s="902"/>
      <c r="AJ86" s="902"/>
      <c r="AK86" s="902"/>
      <c r="AL86" s="902"/>
      <c r="AM86" s="902"/>
      <c r="AN86" s="902"/>
      <c r="AO86" s="902"/>
      <c r="AP86" s="902"/>
      <c r="AQ86" s="902"/>
      <c r="AR86" s="902"/>
      <c r="AS86" s="902"/>
      <c r="AT86" s="901"/>
      <c r="AU86" s="901"/>
      <c r="AV86" s="901">
        <v>1</v>
      </c>
      <c r="AW86" s="901"/>
      <c r="AX86" s="901">
        <v>1</v>
      </c>
      <c r="AY86" s="901"/>
      <c r="AZ86" s="901">
        <v>1</v>
      </c>
      <c r="BA86" s="901"/>
      <c r="BB86" s="901">
        <v>1</v>
      </c>
      <c r="BC86" s="901"/>
      <c r="BD86" s="895">
        <f t="shared" si="71"/>
        <v>4</v>
      </c>
      <c r="BE86" s="895">
        <f t="shared" si="68"/>
        <v>0</v>
      </c>
    </row>
    <row r="87" spans="1:57" ht="13.5" customHeight="1" x14ac:dyDescent="0.2">
      <c r="A87" s="840">
        <v>76</v>
      </c>
      <c r="B87" s="930">
        <v>2</v>
      </c>
      <c r="C87" s="909"/>
      <c r="D87" s="1454"/>
      <c r="E87" s="903" t="s">
        <v>279</v>
      </c>
      <c r="F87" s="1286"/>
      <c r="G87" s="1287"/>
      <c r="H87" s="883" t="e">
        <f t="shared" si="55"/>
        <v>#DIV/0!</v>
      </c>
      <c r="I87" s="899"/>
      <c r="J87" s="885">
        <f t="shared" si="56"/>
        <v>0</v>
      </c>
      <c r="K87" s="886">
        <f t="shared" si="57"/>
        <v>0</v>
      </c>
      <c r="L87" s="887">
        <f t="shared" si="58"/>
        <v>15920</v>
      </c>
      <c r="M87" s="887">
        <f t="shared" si="59"/>
        <v>0</v>
      </c>
      <c r="N87" s="887">
        <f t="shared" si="60"/>
        <v>0</v>
      </c>
      <c r="O87" s="887">
        <f t="shared" si="61"/>
        <v>0</v>
      </c>
      <c r="P87" s="888">
        <f t="shared" si="62"/>
        <v>0</v>
      </c>
      <c r="Q87" s="888">
        <f t="shared" si="69"/>
        <v>0</v>
      </c>
      <c r="R87" s="906"/>
      <c r="S87" s="1005"/>
      <c r="T87" s="831">
        <v>76</v>
      </c>
      <c r="U87" s="1452"/>
      <c r="V87" s="900" t="s">
        <v>50</v>
      </c>
      <c r="W87" s="893">
        <f t="shared" si="63"/>
        <v>0</v>
      </c>
      <c r="X87" s="893">
        <f t="shared" si="63"/>
        <v>0</v>
      </c>
      <c r="Y87" s="894" t="e">
        <f t="shared" si="64"/>
        <v>#DIV/0!</v>
      </c>
      <c r="Z87" s="894">
        <f t="shared" si="65"/>
        <v>0</v>
      </c>
      <c r="AA87" s="894">
        <f t="shared" si="65"/>
        <v>0</v>
      </c>
      <c r="AB87" s="901"/>
      <c r="AC87" s="895">
        <f t="shared" si="66"/>
        <v>0</v>
      </c>
      <c r="AD87" s="895">
        <f t="shared" si="66"/>
        <v>0</v>
      </c>
      <c r="AE87" s="896" t="e">
        <f t="shared" si="67"/>
        <v>#DIV/0!</v>
      </c>
      <c r="AF87" s="902"/>
      <c r="AG87" s="902"/>
      <c r="AH87" s="902"/>
      <c r="AI87" s="902"/>
      <c r="AJ87" s="902"/>
      <c r="AK87" s="902"/>
      <c r="AL87" s="902"/>
      <c r="AM87" s="902"/>
      <c r="AN87" s="902"/>
      <c r="AO87" s="902"/>
      <c r="AP87" s="902"/>
      <c r="AQ87" s="902"/>
      <c r="AR87" s="902"/>
      <c r="AS87" s="902"/>
      <c r="AT87" s="901"/>
      <c r="AU87" s="901"/>
      <c r="AV87" s="901"/>
      <c r="AW87" s="901"/>
      <c r="AX87" s="901"/>
      <c r="AY87" s="901"/>
      <c r="AZ87" s="901"/>
      <c r="BA87" s="901"/>
      <c r="BB87" s="901"/>
      <c r="BC87" s="901"/>
      <c r="BD87" s="895">
        <f t="shared" si="71"/>
        <v>0</v>
      </c>
      <c r="BE87" s="895">
        <f t="shared" si="68"/>
        <v>0</v>
      </c>
    </row>
    <row r="88" spans="1:57" ht="12.75" customHeight="1" x14ac:dyDescent="0.2">
      <c r="A88" s="840">
        <v>77</v>
      </c>
      <c r="B88" s="930">
        <v>8</v>
      </c>
      <c r="C88" s="879"/>
      <c r="D88" s="1453" t="s">
        <v>95</v>
      </c>
      <c r="E88" s="903" t="s">
        <v>278</v>
      </c>
      <c r="F88" s="1288">
        <v>4</v>
      </c>
      <c r="G88" s="1289">
        <v>4</v>
      </c>
      <c r="H88" s="883">
        <f t="shared" si="55"/>
        <v>100</v>
      </c>
      <c r="I88" s="899">
        <v>1</v>
      </c>
      <c r="J88" s="885">
        <f t="shared" si="56"/>
        <v>4</v>
      </c>
      <c r="K88" s="886">
        <f t="shared" si="57"/>
        <v>32</v>
      </c>
      <c r="L88" s="887">
        <f t="shared" si="58"/>
        <v>63680</v>
      </c>
      <c r="M88" s="887">
        <f t="shared" si="59"/>
        <v>254720</v>
      </c>
      <c r="N88" s="887">
        <f t="shared" si="60"/>
        <v>0</v>
      </c>
      <c r="O88" s="887">
        <f t="shared" si="61"/>
        <v>0</v>
      </c>
      <c r="P88" s="888">
        <f t="shared" si="62"/>
        <v>32</v>
      </c>
      <c r="Q88" s="888">
        <f t="shared" si="69"/>
        <v>254720</v>
      </c>
      <c r="R88" s="906"/>
      <c r="S88" s="1005"/>
      <c r="T88" s="831">
        <v>77</v>
      </c>
      <c r="U88" s="1450" t="s">
        <v>95</v>
      </c>
      <c r="V88" s="900" t="s">
        <v>49</v>
      </c>
      <c r="W88" s="893">
        <f t="shared" si="63"/>
        <v>4</v>
      </c>
      <c r="X88" s="893">
        <f t="shared" si="63"/>
        <v>4</v>
      </c>
      <c r="Y88" s="894">
        <f t="shared" si="64"/>
        <v>100</v>
      </c>
      <c r="Z88" s="894">
        <f t="shared" si="65"/>
        <v>1</v>
      </c>
      <c r="AA88" s="894">
        <f t="shared" si="65"/>
        <v>4</v>
      </c>
      <c r="AB88" s="901"/>
      <c r="AC88" s="895">
        <f t="shared" si="66"/>
        <v>4</v>
      </c>
      <c r="AD88" s="895">
        <f t="shared" si="66"/>
        <v>0</v>
      </c>
      <c r="AE88" s="896">
        <f t="shared" si="67"/>
        <v>0</v>
      </c>
      <c r="AF88" s="902"/>
      <c r="AG88" s="902"/>
      <c r="AH88" s="902"/>
      <c r="AI88" s="902"/>
      <c r="AJ88" s="902"/>
      <c r="AK88" s="902"/>
      <c r="AL88" s="902"/>
      <c r="AM88" s="902"/>
      <c r="AN88" s="902"/>
      <c r="AO88" s="902"/>
      <c r="AP88" s="902"/>
      <c r="AQ88" s="902"/>
      <c r="AR88" s="902"/>
      <c r="AS88" s="902"/>
      <c r="AT88" s="901"/>
      <c r="AU88" s="901"/>
      <c r="AV88" s="901">
        <v>1</v>
      </c>
      <c r="AW88" s="901"/>
      <c r="AX88" s="901">
        <v>1</v>
      </c>
      <c r="AY88" s="901"/>
      <c r="AZ88" s="901">
        <v>1</v>
      </c>
      <c r="BA88" s="901"/>
      <c r="BB88" s="901">
        <v>1</v>
      </c>
      <c r="BC88" s="901"/>
      <c r="BD88" s="895">
        <f t="shared" si="71"/>
        <v>4</v>
      </c>
      <c r="BE88" s="895">
        <f t="shared" si="68"/>
        <v>0</v>
      </c>
    </row>
    <row r="89" spans="1:57" ht="18" customHeight="1" x14ac:dyDescent="0.2">
      <c r="A89" s="840">
        <v>78</v>
      </c>
      <c r="B89" s="930">
        <v>0.5</v>
      </c>
      <c r="C89" s="879">
        <v>1</v>
      </c>
      <c r="D89" s="1453"/>
      <c r="E89" s="903" t="s">
        <v>279</v>
      </c>
      <c r="F89" s="1288"/>
      <c r="G89" s="1289"/>
      <c r="H89" s="883" t="e">
        <f t="shared" si="55"/>
        <v>#DIV/0!</v>
      </c>
      <c r="I89" s="899"/>
      <c r="J89" s="885">
        <f t="shared" si="56"/>
        <v>0</v>
      </c>
      <c r="K89" s="886">
        <f t="shared" si="57"/>
        <v>0</v>
      </c>
      <c r="L89" s="887">
        <f t="shared" si="58"/>
        <v>3980</v>
      </c>
      <c r="M89" s="887">
        <f t="shared" si="59"/>
        <v>0</v>
      </c>
      <c r="N89" s="887">
        <f t="shared" si="60"/>
        <v>0</v>
      </c>
      <c r="O89" s="887">
        <f t="shared" si="61"/>
        <v>0</v>
      </c>
      <c r="P89" s="888">
        <f t="shared" si="62"/>
        <v>0</v>
      </c>
      <c r="Q89" s="888">
        <f t="shared" si="69"/>
        <v>0</v>
      </c>
      <c r="R89" s="906"/>
      <c r="S89" s="1005"/>
      <c r="T89" s="831">
        <v>78</v>
      </c>
      <c r="U89" s="1450"/>
      <c r="V89" s="900" t="s">
        <v>50</v>
      </c>
      <c r="W89" s="893">
        <f t="shared" si="63"/>
        <v>0</v>
      </c>
      <c r="X89" s="893">
        <f t="shared" si="63"/>
        <v>0</v>
      </c>
      <c r="Y89" s="894" t="e">
        <f t="shared" si="64"/>
        <v>#DIV/0!</v>
      </c>
      <c r="Z89" s="894">
        <f t="shared" si="65"/>
        <v>0</v>
      </c>
      <c r="AA89" s="894">
        <f t="shared" si="65"/>
        <v>0</v>
      </c>
      <c r="AB89" s="901"/>
      <c r="AC89" s="895">
        <f t="shared" si="66"/>
        <v>0</v>
      </c>
      <c r="AD89" s="895">
        <f t="shared" si="66"/>
        <v>0</v>
      </c>
      <c r="AE89" s="896" t="e">
        <f t="shared" si="67"/>
        <v>#DIV/0!</v>
      </c>
      <c r="AF89" s="902"/>
      <c r="AG89" s="902"/>
      <c r="AH89" s="902"/>
      <c r="AI89" s="902"/>
      <c r="AJ89" s="902"/>
      <c r="AK89" s="902"/>
      <c r="AL89" s="902"/>
      <c r="AM89" s="902"/>
      <c r="AN89" s="902"/>
      <c r="AO89" s="902"/>
      <c r="AP89" s="902"/>
      <c r="AQ89" s="902"/>
      <c r="AR89" s="902"/>
      <c r="AS89" s="902"/>
      <c r="AT89" s="901"/>
      <c r="AU89" s="901"/>
      <c r="AV89" s="901"/>
      <c r="AW89" s="901"/>
      <c r="AX89" s="901"/>
      <c r="AY89" s="901"/>
      <c r="AZ89" s="901"/>
      <c r="BA89" s="901"/>
      <c r="BB89" s="901"/>
      <c r="BC89" s="901"/>
      <c r="BD89" s="895">
        <f t="shared" si="70"/>
        <v>0</v>
      </c>
      <c r="BE89" s="895">
        <f t="shared" si="68"/>
        <v>0</v>
      </c>
    </row>
    <row r="90" spans="1:57" ht="11.25" customHeight="1" x14ac:dyDescent="0.2">
      <c r="A90" s="840">
        <v>79</v>
      </c>
      <c r="B90" s="878">
        <v>1</v>
      </c>
      <c r="C90" s="879"/>
      <c r="D90" s="1454" t="s">
        <v>96</v>
      </c>
      <c r="E90" s="903" t="s">
        <v>278</v>
      </c>
      <c r="F90" s="942"/>
      <c r="G90" s="943"/>
      <c r="H90" s="883" t="e">
        <f t="shared" si="55"/>
        <v>#DIV/0!</v>
      </c>
      <c r="I90" s="899"/>
      <c r="J90" s="885">
        <f t="shared" si="56"/>
        <v>0</v>
      </c>
      <c r="K90" s="886">
        <f t="shared" si="57"/>
        <v>0</v>
      </c>
      <c r="L90" s="887">
        <f t="shared" si="58"/>
        <v>7960</v>
      </c>
      <c r="M90" s="887">
        <f t="shared" si="59"/>
        <v>0</v>
      </c>
      <c r="N90" s="887">
        <f t="shared" si="60"/>
        <v>0</v>
      </c>
      <c r="O90" s="887">
        <f t="shared" si="61"/>
        <v>0</v>
      </c>
      <c r="P90" s="888">
        <f t="shared" si="62"/>
        <v>0</v>
      </c>
      <c r="Q90" s="888">
        <f t="shared" si="69"/>
        <v>0</v>
      </c>
      <c r="R90" s="906"/>
      <c r="S90" s="1005"/>
      <c r="T90" s="831">
        <v>79</v>
      </c>
      <c r="U90" s="1452" t="s">
        <v>96</v>
      </c>
      <c r="V90" s="900" t="s">
        <v>49</v>
      </c>
      <c r="W90" s="893">
        <f t="shared" si="63"/>
        <v>0</v>
      </c>
      <c r="X90" s="893">
        <f t="shared" si="63"/>
        <v>0</v>
      </c>
      <c r="Y90" s="894" t="e">
        <f t="shared" si="64"/>
        <v>#DIV/0!</v>
      </c>
      <c r="Z90" s="894">
        <f t="shared" si="65"/>
        <v>0</v>
      </c>
      <c r="AA90" s="894">
        <f t="shared" si="65"/>
        <v>0</v>
      </c>
      <c r="AB90" s="901"/>
      <c r="AC90" s="895">
        <f t="shared" si="66"/>
        <v>0</v>
      </c>
      <c r="AD90" s="895">
        <f t="shared" si="66"/>
        <v>0</v>
      </c>
      <c r="AE90" s="896" t="e">
        <f t="shared" si="67"/>
        <v>#DIV/0!</v>
      </c>
      <c r="AF90" s="902"/>
      <c r="AG90" s="902"/>
      <c r="AH90" s="902"/>
      <c r="AI90" s="902"/>
      <c r="AJ90" s="902"/>
      <c r="AK90" s="902"/>
      <c r="AL90" s="902"/>
      <c r="AM90" s="902"/>
      <c r="AN90" s="902"/>
      <c r="AO90" s="902"/>
      <c r="AP90" s="902"/>
      <c r="AQ90" s="902"/>
      <c r="AR90" s="902"/>
      <c r="AS90" s="902"/>
      <c r="AT90" s="901"/>
      <c r="AU90" s="901"/>
      <c r="AV90" s="901"/>
      <c r="AW90" s="901"/>
      <c r="AX90" s="901"/>
      <c r="AY90" s="901"/>
      <c r="AZ90" s="901"/>
      <c r="BA90" s="901"/>
      <c r="BB90" s="901"/>
      <c r="BC90" s="901"/>
      <c r="BD90" s="895">
        <f t="shared" si="70"/>
        <v>0</v>
      </c>
      <c r="BE90" s="895">
        <f t="shared" si="68"/>
        <v>0</v>
      </c>
    </row>
    <row r="91" spans="1:57" ht="15" customHeight="1" x14ac:dyDescent="0.2">
      <c r="A91" s="840">
        <v>80</v>
      </c>
      <c r="B91" s="878">
        <v>1</v>
      </c>
      <c r="C91" s="879"/>
      <c r="D91" s="1454"/>
      <c r="E91" s="903" t="s">
        <v>279</v>
      </c>
      <c r="F91" s="942"/>
      <c r="G91" s="943"/>
      <c r="H91" s="883" t="e">
        <f t="shared" si="55"/>
        <v>#DIV/0!</v>
      </c>
      <c r="I91" s="899"/>
      <c r="J91" s="885">
        <f t="shared" si="56"/>
        <v>0</v>
      </c>
      <c r="K91" s="886">
        <f t="shared" si="57"/>
        <v>0</v>
      </c>
      <c r="L91" s="887">
        <f t="shared" si="58"/>
        <v>7960</v>
      </c>
      <c r="M91" s="887">
        <f t="shared" si="59"/>
        <v>0</v>
      </c>
      <c r="N91" s="887">
        <f t="shared" si="60"/>
        <v>0</v>
      </c>
      <c r="O91" s="887">
        <f t="shared" si="61"/>
        <v>0</v>
      </c>
      <c r="P91" s="888">
        <f t="shared" si="62"/>
        <v>0</v>
      </c>
      <c r="Q91" s="888">
        <f t="shared" si="69"/>
        <v>0</v>
      </c>
      <c r="R91" s="906"/>
      <c r="S91" s="1005"/>
      <c r="T91" s="831">
        <v>80</v>
      </c>
      <c r="U91" s="1452"/>
      <c r="V91" s="900" t="s">
        <v>50</v>
      </c>
      <c r="W91" s="893">
        <f t="shared" si="63"/>
        <v>0</v>
      </c>
      <c r="X91" s="893">
        <f t="shared" si="63"/>
        <v>0</v>
      </c>
      <c r="Y91" s="894" t="e">
        <f t="shared" si="64"/>
        <v>#DIV/0!</v>
      </c>
      <c r="Z91" s="894">
        <f t="shared" si="65"/>
        <v>0</v>
      </c>
      <c r="AA91" s="894">
        <f t="shared" si="65"/>
        <v>0</v>
      </c>
      <c r="AB91" s="901"/>
      <c r="AC91" s="895">
        <f t="shared" si="66"/>
        <v>0</v>
      </c>
      <c r="AD91" s="895">
        <f t="shared" si="66"/>
        <v>0</v>
      </c>
      <c r="AE91" s="896" t="e">
        <f t="shared" si="67"/>
        <v>#DIV/0!</v>
      </c>
      <c r="AF91" s="902"/>
      <c r="AG91" s="902"/>
      <c r="AH91" s="902"/>
      <c r="AI91" s="902"/>
      <c r="AJ91" s="902"/>
      <c r="AK91" s="902"/>
      <c r="AL91" s="902"/>
      <c r="AM91" s="902"/>
      <c r="AN91" s="902"/>
      <c r="AO91" s="902"/>
      <c r="AP91" s="902"/>
      <c r="AQ91" s="902"/>
      <c r="AR91" s="902"/>
      <c r="AS91" s="902"/>
      <c r="AT91" s="901"/>
      <c r="AU91" s="901"/>
      <c r="AV91" s="901"/>
      <c r="AW91" s="901"/>
      <c r="AX91" s="901"/>
      <c r="AY91" s="901"/>
      <c r="AZ91" s="901"/>
      <c r="BA91" s="901"/>
      <c r="BB91" s="901"/>
      <c r="BC91" s="911"/>
      <c r="BD91" s="895">
        <f t="shared" si="70"/>
        <v>0</v>
      </c>
      <c r="BE91" s="895">
        <f t="shared" si="68"/>
        <v>0</v>
      </c>
    </row>
    <row r="92" spans="1:57" ht="26.25" customHeight="1" x14ac:dyDescent="0.2">
      <c r="A92" s="840">
        <v>81</v>
      </c>
      <c r="B92" s="878">
        <v>2</v>
      </c>
      <c r="C92" s="879"/>
      <c r="D92" s="907" t="s">
        <v>97</v>
      </c>
      <c r="E92" s="903" t="s">
        <v>278</v>
      </c>
      <c r="F92" s="942"/>
      <c r="G92" s="943"/>
      <c r="H92" s="883" t="e">
        <f t="shared" si="55"/>
        <v>#DIV/0!</v>
      </c>
      <c r="I92" s="899"/>
      <c r="J92" s="885">
        <f t="shared" si="56"/>
        <v>0</v>
      </c>
      <c r="K92" s="886">
        <f t="shared" si="57"/>
        <v>0</v>
      </c>
      <c r="L92" s="887">
        <f t="shared" si="58"/>
        <v>15920</v>
      </c>
      <c r="M92" s="887">
        <f t="shared" si="59"/>
        <v>0</v>
      </c>
      <c r="N92" s="887">
        <f t="shared" si="60"/>
        <v>0</v>
      </c>
      <c r="O92" s="887">
        <f t="shared" si="61"/>
        <v>0</v>
      </c>
      <c r="P92" s="888">
        <f t="shared" si="62"/>
        <v>0</v>
      </c>
      <c r="Q92" s="888">
        <f t="shared" si="69"/>
        <v>0</v>
      </c>
      <c r="R92" s="906"/>
      <c r="S92" s="1005"/>
      <c r="T92" s="831">
        <v>81</v>
      </c>
      <c r="U92" s="908" t="s">
        <v>97</v>
      </c>
      <c r="V92" s="900" t="s">
        <v>50</v>
      </c>
      <c r="W92" s="893">
        <f t="shared" si="63"/>
        <v>0</v>
      </c>
      <c r="X92" s="893">
        <f t="shared" si="63"/>
        <v>0</v>
      </c>
      <c r="Y92" s="894" t="e">
        <f t="shared" si="64"/>
        <v>#DIV/0!</v>
      </c>
      <c r="Z92" s="894">
        <f t="shared" si="65"/>
        <v>0</v>
      </c>
      <c r="AA92" s="894">
        <f t="shared" si="65"/>
        <v>0</v>
      </c>
      <c r="AB92" s="901"/>
      <c r="AC92" s="895">
        <f t="shared" ref="AC92:AD97" si="72">AF92+AH92+AJ92+AL92+AN92+AP92+AR92+AT92+AV92+AX92+AZ92+BB92</f>
        <v>0</v>
      </c>
      <c r="AD92" s="895">
        <f t="shared" si="72"/>
        <v>0</v>
      </c>
      <c r="AE92" s="896" t="e">
        <f t="shared" si="67"/>
        <v>#DIV/0!</v>
      </c>
      <c r="AF92" s="902"/>
      <c r="AG92" s="902"/>
      <c r="AH92" s="902"/>
      <c r="AI92" s="902"/>
      <c r="AJ92" s="902"/>
      <c r="AK92" s="902"/>
      <c r="AL92" s="902"/>
      <c r="AM92" s="902"/>
      <c r="AN92" s="902"/>
      <c r="AO92" s="902"/>
      <c r="AP92" s="902"/>
      <c r="AQ92" s="902"/>
      <c r="AR92" s="902"/>
      <c r="AS92" s="902"/>
      <c r="AT92" s="901"/>
      <c r="AU92" s="901"/>
      <c r="AV92" s="901"/>
      <c r="AW92" s="901"/>
      <c r="AX92" s="901"/>
      <c r="AY92" s="901"/>
      <c r="AZ92" s="901"/>
      <c r="BA92" s="901"/>
      <c r="BB92" s="901"/>
      <c r="BC92" s="911"/>
      <c r="BD92" s="895">
        <f t="shared" si="70"/>
        <v>0</v>
      </c>
      <c r="BE92" s="895">
        <f t="shared" ref="BE92:BE101" si="73">AG92+AI92+AK92+AM92+AO92+AQ92+AS92+AU92+AW92+AY92+BA92+BC92</f>
        <v>0</v>
      </c>
    </row>
    <row r="93" spans="1:57" ht="12.75" customHeight="1" x14ac:dyDescent="0.2">
      <c r="A93" s="840">
        <v>82</v>
      </c>
      <c r="B93" s="878">
        <v>2</v>
      </c>
      <c r="C93" s="879"/>
      <c r="D93" s="907" t="s">
        <v>98</v>
      </c>
      <c r="E93" s="903" t="s">
        <v>279</v>
      </c>
      <c r="F93" s="942"/>
      <c r="G93" s="943"/>
      <c r="H93" s="883" t="e">
        <f t="shared" si="55"/>
        <v>#DIV/0!</v>
      </c>
      <c r="I93" s="899"/>
      <c r="J93" s="885">
        <f t="shared" si="56"/>
        <v>0</v>
      </c>
      <c r="K93" s="886">
        <f t="shared" si="57"/>
        <v>0</v>
      </c>
      <c r="L93" s="887">
        <f t="shared" si="58"/>
        <v>15920</v>
      </c>
      <c r="M93" s="887">
        <f t="shared" si="59"/>
        <v>0</v>
      </c>
      <c r="N93" s="887">
        <f t="shared" si="60"/>
        <v>0</v>
      </c>
      <c r="O93" s="887">
        <f t="shared" si="61"/>
        <v>0</v>
      </c>
      <c r="P93" s="888">
        <f t="shared" si="62"/>
        <v>0</v>
      </c>
      <c r="Q93" s="888">
        <f t="shared" si="69"/>
        <v>0</v>
      </c>
      <c r="R93" s="906"/>
      <c r="S93" s="1005"/>
      <c r="T93" s="831">
        <v>82</v>
      </c>
      <c r="U93" s="908" t="s">
        <v>98</v>
      </c>
      <c r="V93" s="900" t="s">
        <v>49</v>
      </c>
      <c r="W93" s="893">
        <f t="shared" si="63"/>
        <v>0</v>
      </c>
      <c r="X93" s="893">
        <f t="shared" si="63"/>
        <v>0</v>
      </c>
      <c r="Y93" s="894" t="e">
        <f t="shared" si="64"/>
        <v>#DIV/0!</v>
      </c>
      <c r="Z93" s="894">
        <f t="shared" si="65"/>
        <v>0</v>
      </c>
      <c r="AA93" s="894">
        <f t="shared" si="65"/>
        <v>0</v>
      </c>
      <c r="AB93" s="901"/>
      <c r="AC93" s="895">
        <f t="shared" si="72"/>
        <v>0</v>
      </c>
      <c r="AD93" s="895">
        <f t="shared" si="72"/>
        <v>0</v>
      </c>
      <c r="AE93" s="896" t="e">
        <f t="shared" si="67"/>
        <v>#DIV/0!</v>
      </c>
      <c r="AF93" s="902"/>
      <c r="AG93" s="902"/>
      <c r="AH93" s="902"/>
      <c r="AI93" s="902"/>
      <c r="AJ93" s="902"/>
      <c r="AK93" s="902"/>
      <c r="AL93" s="902"/>
      <c r="AM93" s="902"/>
      <c r="AN93" s="902"/>
      <c r="AO93" s="902"/>
      <c r="AP93" s="902"/>
      <c r="AQ93" s="902"/>
      <c r="AR93" s="902"/>
      <c r="AS93" s="902"/>
      <c r="AT93" s="901"/>
      <c r="AU93" s="901"/>
      <c r="AV93" s="901"/>
      <c r="AW93" s="901"/>
      <c r="AX93" s="901"/>
      <c r="AY93" s="901"/>
      <c r="AZ93" s="901"/>
      <c r="BA93" s="901"/>
      <c r="BB93" s="901"/>
      <c r="BC93" s="911"/>
      <c r="BD93" s="895">
        <f t="shared" si="70"/>
        <v>0</v>
      </c>
      <c r="BE93" s="895">
        <f t="shared" si="73"/>
        <v>0</v>
      </c>
    </row>
    <row r="94" spans="1:57" ht="12.75" customHeight="1" x14ac:dyDescent="0.2">
      <c r="A94" s="840">
        <v>83</v>
      </c>
      <c r="B94" s="878">
        <v>2</v>
      </c>
      <c r="C94" s="879"/>
      <c r="D94" s="1449" t="s">
        <v>99</v>
      </c>
      <c r="E94" s="903" t="s">
        <v>278</v>
      </c>
      <c r="F94" s="940">
        <v>3</v>
      </c>
      <c r="G94" s="941">
        <v>3</v>
      </c>
      <c r="H94" s="883">
        <f t="shared" si="55"/>
        <v>100</v>
      </c>
      <c r="I94" s="899">
        <v>2</v>
      </c>
      <c r="J94" s="885">
        <f t="shared" si="56"/>
        <v>6</v>
      </c>
      <c r="K94" s="886">
        <f t="shared" si="57"/>
        <v>12</v>
      </c>
      <c r="L94" s="887">
        <f t="shared" si="58"/>
        <v>15920</v>
      </c>
      <c r="M94" s="887">
        <f t="shared" si="59"/>
        <v>95520</v>
      </c>
      <c r="N94" s="887">
        <f t="shared" si="60"/>
        <v>0</v>
      </c>
      <c r="O94" s="887">
        <f t="shared" si="61"/>
        <v>0</v>
      </c>
      <c r="P94" s="888">
        <f t="shared" si="62"/>
        <v>12</v>
      </c>
      <c r="Q94" s="888">
        <f t="shared" si="69"/>
        <v>95520</v>
      </c>
      <c r="R94" s="906"/>
      <c r="S94" s="1005"/>
      <c r="T94" s="831">
        <v>83</v>
      </c>
      <c r="U94" s="1450" t="s">
        <v>99</v>
      </c>
      <c r="V94" s="900" t="s">
        <v>49</v>
      </c>
      <c r="W94" s="893">
        <f t="shared" si="63"/>
        <v>3</v>
      </c>
      <c r="X94" s="893">
        <f t="shared" si="63"/>
        <v>3</v>
      </c>
      <c r="Y94" s="894">
        <f t="shared" si="64"/>
        <v>100</v>
      </c>
      <c r="Z94" s="894">
        <f t="shared" si="65"/>
        <v>2</v>
      </c>
      <c r="AA94" s="894">
        <f t="shared" si="65"/>
        <v>6</v>
      </c>
      <c r="AB94" s="901"/>
      <c r="AC94" s="895">
        <f t="shared" si="72"/>
        <v>6</v>
      </c>
      <c r="AD94" s="895">
        <f>AG94+AI94+AK94+AM94+AO94+AQ94+AS94+AU94+AW94+AY94+BA94+BC94</f>
        <v>0</v>
      </c>
      <c r="AE94" s="896">
        <f t="shared" si="67"/>
        <v>0</v>
      </c>
      <c r="AF94" s="902"/>
      <c r="AG94" s="902"/>
      <c r="AH94" s="902"/>
      <c r="AI94" s="902"/>
      <c r="AJ94" s="902"/>
      <c r="AK94" s="902"/>
      <c r="AL94" s="902"/>
      <c r="AM94" s="902"/>
      <c r="AN94" s="902"/>
      <c r="AO94" s="902"/>
      <c r="AP94" s="902"/>
      <c r="AQ94" s="902"/>
      <c r="AR94" s="902"/>
      <c r="AS94" s="902"/>
      <c r="AT94" s="901"/>
      <c r="AU94" s="901"/>
      <c r="AV94" s="901">
        <v>1</v>
      </c>
      <c r="AW94" s="901"/>
      <c r="AX94" s="901">
        <v>2</v>
      </c>
      <c r="AY94" s="901"/>
      <c r="AZ94" s="901">
        <v>2</v>
      </c>
      <c r="BA94" s="901"/>
      <c r="BB94" s="901">
        <v>1</v>
      </c>
      <c r="BC94" s="911"/>
      <c r="BD94" s="895">
        <f t="shared" ref="BD94:BD95" si="74">AF94+AH94+AJ94+AL94+AN94+AP94+AR94+AT94+AV94+AX94+AZ94+BB94</f>
        <v>6</v>
      </c>
      <c r="BE94" s="895">
        <f t="shared" si="73"/>
        <v>0</v>
      </c>
    </row>
    <row r="95" spans="1:57" ht="12.75" customHeight="1" x14ac:dyDescent="0.2">
      <c r="A95" s="840">
        <v>84</v>
      </c>
      <c r="B95" s="878">
        <v>2</v>
      </c>
      <c r="C95" s="879"/>
      <c r="D95" s="1449"/>
      <c r="E95" s="903" t="s">
        <v>279</v>
      </c>
      <c r="F95" s="940"/>
      <c r="G95" s="941"/>
      <c r="H95" s="883" t="e">
        <f t="shared" si="55"/>
        <v>#DIV/0!</v>
      </c>
      <c r="I95" s="899"/>
      <c r="J95" s="885">
        <f t="shared" si="56"/>
        <v>0</v>
      </c>
      <c r="K95" s="886">
        <f t="shared" si="57"/>
        <v>0</v>
      </c>
      <c r="L95" s="887">
        <f t="shared" si="58"/>
        <v>15920</v>
      </c>
      <c r="M95" s="887">
        <f t="shared" si="59"/>
        <v>0</v>
      </c>
      <c r="N95" s="887">
        <f>C95*J95</f>
        <v>0</v>
      </c>
      <c r="O95" s="887">
        <f t="shared" si="61"/>
        <v>0</v>
      </c>
      <c r="P95" s="888">
        <f t="shared" si="62"/>
        <v>0</v>
      </c>
      <c r="Q95" s="888">
        <f t="shared" si="69"/>
        <v>0</v>
      </c>
      <c r="R95" s="906"/>
      <c r="S95" s="1005"/>
      <c r="T95" s="831">
        <v>84</v>
      </c>
      <c r="U95" s="1450"/>
      <c r="V95" s="900" t="s">
        <v>50</v>
      </c>
      <c r="W95" s="893">
        <f t="shared" si="63"/>
        <v>0</v>
      </c>
      <c r="X95" s="893">
        <f t="shared" si="63"/>
        <v>0</v>
      </c>
      <c r="Y95" s="894" t="e">
        <f t="shared" si="64"/>
        <v>#DIV/0!</v>
      </c>
      <c r="Z95" s="894">
        <f t="shared" si="65"/>
        <v>0</v>
      </c>
      <c r="AA95" s="894">
        <f t="shared" si="65"/>
        <v>0</v>
      </c>
      <c r="AB95" s="901"/>
      <c r="AC95" s="895">
        <f t="shared" si="72"/>
        <v>0</v>
      </c>
      <c r="AD95" s="895">
        <f t="shared" si="72"/>
        <v>0</v>
      </c>
      <c r="AE95" s="896" t="e">
        <f t="shared" si="67"/>
        <v>#DIV/0!</v>
      </c>
      <c r="AF95" s="902"/>
      <c r="AG95" s="902"/>
      <c r="AH95" s="902"/>
      <c r="AI95" s="902"/>
      <c r="AJ95" s="902"/>
      <c r="AK95" s="902"/>
      <c r="AL95" s="902"/>
      <c r="AM95" s="902"/>
      <c r="AN95" s="902"/>
      <c r="AO95" s="902"/>
      <c r="AP95" s="902"/>
      <c r="AQ95" s="902"/>
      <c r="AR95" s="902"/>
      <c r="AS95" s="902"/>
      <c r="AT95" s="901"/>
      <c r="AU95" s="901"/>
      <c r="AV95" s="901"/>
      <c r="AW95" s="901"/>
      <c r="AX95" s="901"/>
      <c r="AY95" s="901"/>
      <c r="AZ95" s="901"/>
      <c r="BA95" s="901"/>
      <c r="BB95" s="901"/>
      <c r="BC95" s="911"/>
      <c r="BD95" s="895">
        <f t="shared" si="74"/>
        <v>0</v>
      </c>
      <c r="BE95" s="895">
        <f t="shared" si="73"/>
        <v>0</v>
      </c>
    </row>
    <row r="96" spans="1:57" ht="12.75" customHeight="1" x14ac:dyDescent="0.2">
      <c r="A96" s="840">
        <v>85</v>
      </c>
      <c r="B96" s="878">
        <v>0.25</v>
      </c>
      <c r="C96" s="909"/>
      <c r="D96" s="1449" t="s">
        <v>100</v>
      </c>
      <c r="E96" s="903" t="s">
        <v>278</v>
      </c>
      <c r="F96" s="942"/>
      <c r="G96" s="943"/>
      <c r="H96" s="883" t="e">
        <f t="shared" si="55"/>
        <v>#DIV/0!</v>
      </c>
      <c r="I96" s="899"/>
      <c r="J96" s="885">
        <f t="shared" si="56"/>
        <v>0</v>
      </c>
      <c r="K96" s="886">
        <f t="shared" si="57"/>
        <v>0</v>
      </c>
      <c r="L96" s="887">
        <f t="shared" si="58"/>
        <v>1990</v>
      </c>
      <c r="M96" s="887">
        <f t="shared" si="59"/>
        <v>0</v>
      </c>
      <c r="N96" s="887">
        <f t="shared" si="60"/>
        <v>0</v>
      </c>
      <c r="O96" s="887">
        <f t="shared" si="61"/>
        <v>0</v>
      </c>
      <c r="P96" s="888">
        <f t="shared" si="62"/>
        <v>0</v>
      </c>
      <c r="Q96" s="888">
        <f t="shared" si="69"/>
        <v>0</v>
      </c>
      <c r="R96" s="906"/>
      <c r="S96" s="1005"/>
      <c r="T96" s="831">
        <v>85</v>
      </c>
      <c r="U96" s="1450" t="s">
        <v>100</v>
      </c>
      <c r="V96" s="900" t="s">
        <v>49</v>
      </c>
      <c r="W96" s="893">
        <f t="shared" si="63"/>
        <v>0</v>
      </c>
      <c r="X96" s="893">
        <f t="shared" si="63"/>
        <v>0</v>
      </c>
      <c r="Y96" s="894" t="e">
        <f t="shared" si="64"/>
        <v>#DIV/0!</v>
      </c>
      <c r="Z96" s="894">
        <f t="shared" si="65"/>
        <v>0</v>
      </c>
      <c r="AA96" s="894">
        <f t="shared" si="65"/>
        <v>0</v>
      </c>
      <c r="AB96" s="901"/>
      <c r="AC96" s="895">
        <f t="shared" si="72"/>
        <v>0</v>
      </c>
      <c r="AD96" s="895">
        <f t="shared" si="72"/>
        <v>0</v>
      </c>
      <c r="AE96" s="896" t="e">
        <f t="shared" si="67"/>
        <v>#DIV/0!</v>
      </c>
      <c r="AF96" s="902"/>
      <c r="AG96" s="902"/>
      <c r="AH96" s="902"/>
      <c r="AI96" s="902"/>
      <c r="AJ96" s="902"/>
      <c r="AK96" s="902"/>
      <c r="AL96" s="902"/>
      <c r="AM96" s="902"/>
      <c r="AN96" s="902"/>
      <c r="AO96" s="902"/>
      <c r="AP96" s="902"/>
      <c r="AQ96" s="902"/>
      <c r="AR96" s="902"/>
      <c r="AS96" s="902"/>
      <c r="AT96" s="901"/>
      <c r="AU96" s="901"/>
      <c r="AV96" s="901"/>
      <c r="AW96" s="901"/>
      <c r="AX96" s="901"/>
      <c r="AY96" s="901"/>
      <c r="AZ96" s="901"/>
      <c r="BA96" s="901"/>
      <c r="BB96" s="901"/>
      <c r="BC96" s="911"/>
      <c r="BD96" s="895">
        <f t="shared" si="70"/>
        <v>0</v>
      </c>
      <c r="BE96" s="895">
        <f t="shared" si="73"/>
        <v>0</v>
      </c>
    </row>
    <row r="97" spans="1:57" ht="12.75" customHeight="1" x14ac:dyDescent="0.2">
      <c r="A97" s="840">
        <v>86</v>
      </c>
      <c r="B97" s="878">
        <v>0.25</v>
      </c>
      <c r="C97" s="909"/>
      <c r="D97" s="1449"/>
      <c r="E97" s="903" t="s">
        <v>279</v>
      </c>
      <c r="F97" s="942"/>
      <c r="G97" s="943"/>
      <c r="H97" s="883" t="e">
        <f t="shared" si="55"/>
        <v>#DIV/0!</v>
      </c>
      <c r="I97" s="899"/>
      <c r="J97" s="885">
        <f t="shared" si="56"/>
        <v>0</v>
      </c>
      <c r="K97" s="886">
        <f t="shared" si="57"/>
        <v>0</v>
      </c>
      <c r="L97" s="887">
        <f t="shared" si="58"/>
        <v>1990</v>
      </c>
      <c r="M97" s="887">
        <f t="shared" si="59"/>
        <v>0</v>
      </c>
      <c r="N97" s="887">
        <f t="shared" si="60"/>
        <v>0</v>
      </c>
      <c r="O97" s="887">
        <f t="shared" si="61"/>
        <v>0</v>
      </c>
      <c r="P97" s="888">
        <f t="shared" si="62"/>
        <v>0</v>
      </c>
      <c r="Q97" s="888">
        <f t="shared" si="69"/>
        <v>0</v>
      </c>
      <c r="R97" s="906"/>
      <c r="S97" s="1005"/>
      <c r="T97" s="831">
        <v>86</v>
      </c>
      <c r="U97" s="1450"/>
      <c r="V97" s="900" t="s">
        <v>50</v>
      </c>
      <c r="W97" s="893">
        <f t="shared" si="63"/>
        <v>0</v>
      </c>
      <c r="X97" s="893">
        <f t="shared" si="63"/>
        <v>0</v>
      </c>
      <c r="Y97" s="894" t="e">
        <f t="shared" si="64"/>
        <v>#DIV/0!</v>
      </c>
      <c r="Z97" s="894">
        <f t="shared" si="65"/>
        <v>0</v>
      </c>
      <c r="AA97" s="894">
        <f t="shared" si="65"/>
        <v>0</v>
      </c>
      <c r="AB97" s="901"/>
      <c r="AC97" s="895">
        <f t="shared" si="72"/>
        <v>0</v>
      </c>
      <c r="AD97" s="895">
        <f t="shared" si="72"/>
        <v>0</v>
      </c>
      <c r="AE97" s="896" t="e">
        <f t="shared" si="67"/>
        <v>#DIV/0!</v>
      </c>
      <c r="AF97" s="902"/>
      <c r="AG97" s="902"/>
      <c r="AH97" s="902"/>
      <c r="AI97" s="902"/>
      <c r="AJ97" s="902"/>
      <c r="AK97" s="902"/>
      <c r="AL97" s="902"/>
      <c r="AM97" s="902"/>
      <c r="AN97" s="902"/>
      <c r="AO97" s="902"/>
      <c r="AP97" s="902"/>
      <c r="AQ97" s="902"/>
      <c r="AR97" s="902"/>
      <c r="AS97" s="902"/>
      <c r="AT97" s="901"/>
      <c r="AU97" s="901"/>
      <c r="AV97" s="901"/>
      <c r="AW97" s="901"/>
      <c r="AX97" s="901"/>
      <c r="AY97" s="901"/>
      <c r="AZ97" s="901"/>
      <c r="BA97" s="901"/>
      <c r="BB97" s="901"/>
      <c r="BC97" s="911"/>
      <c r="BD97" s="895">
        <f t="shared" si="70"/>
        <v>0</v>
      </c>
      <c r="BE97" s="895">
        <f t="shared" si="73"/>
        <v>0</v>
      </c>
    </row>
    <row r="98" spans="1:57" s="947" customFormat="1" ht="12.75" customHeight="1" x14ac:dyDescent="0.2">
      <c r="A98" s="840">
        <v>87</v>
      </c>
      <c r="B98" s="913"/>
      <c r="C98" s="914"/>
      <c r="D98" s="946" t="s">
        <v>101</v>
      </c>
      <c r="E98" s="915"/>
      <c r="F98" s="840"/>
      <c r="G98" s="945"/>
      <c r="H98" s="913"/>
      <c r="I98" s="917"/>
      <c r="J98" s="918"/>
      <c r="K98" s="919"/>
      <c r="L98" s="920"/>
      <c r="M98" s="920"/>
      <c r="N98" s="921"/>
      <c r="O98" s="920"/>
      <c r="P98" s="921"/>
      <c r="Q98" s="921"/>
      <c r="R98" s="923"/>
      <c r="S98" s="924"/>
      <c r="T98" s="831">
        <v>87</v>
      </c>
      <c r="U98" s="925" t="s">
        <v>101</v>
      </c>
      <c r="V98" s="926"/>
      <c r="W98" s="831"/>
      <c r="X98" s="831"/>
      <c r="Y98" s="927"/>
      <c r="Z98" s="832"/>
      <c r="AA98" s="927"/>
      <c r="AB98" s="832"/>
      <c r="AC98" s="832"/>
      <c r="AD98" s="832"/>
      <c r="AE98" s="928"/>
      <c r="AF98" s="928"/>
      <c r="AG98" s="928"/>
      <c r="AH98" s="928"/>
      <c r="AI98" s="928"/>
      <c r="AJ98" s="928"/>
      <c r="AK98" s="928"/>
      <c r="AL98" s="928"/>
      <c r="AM98" s="928"/>
      <c r="AN98" s="928"/>
      <c r="AO98" s="928"/>
      <c r="AP98" s="928"/>
      <c r="AQ98" s="928"/>
      <c r="AR98" s="928"/>
      <c r="AS98" s="928"/>
      <c r="AT98" s="832"/>
      <c r="AU98" s="832"/>
      <c r="AV98" s="832"/>
      <c r="AW98" s="832"/>
      <c r="AX98" s="832"/>
      <c r="AY98" s="832"/>
      <c r="AZ98" s="832"/>
      <c r="BA98" s="832"/>
      <c r="BB98" s="832"/>
      <c r="BC98" s="832"/>
      <c r="BD98" s="958">
        <f t="shared" si="70"/>
        <v>0</v>
      </c>
      <c r="BE98" s="958">
        <f t="shared" si="73"/>
        <v>0</v>
      </c>
    </row>
    <row r="99" spans="1:57" ht="25.5" customHeight="1" x14ac:dyDescent="0.2">
      <c r="A99" s="840">
        <v>88</v>
      </c>
      <c r="B99" s="878">
        <v>8</v>
      </c>
      <c r="C99" s="909"/>
      <c r="D99" s="907" t="s">
        <v>102</v>
      </c>
      <c r="E99" s="880" t="s">
        <v>278</v>
      </c>
      <c r="F99" s="942">
        <v>1</v>
      </c>
      <c r="G99" s="943">
        <v>1</v>
      </c>
      <c r="H99" s="883">
        <f>G99*100/F99</f>
        <v>100</v>
      </c>
      <c r="I99" s="899">
        <v>4</v>
      </c>
      <c r="J99" s="885">
        <f>I99*G99</f>
        <v>4</v>
      </c>
      <c r="K99" s="886">
        <f>J99*B99</f>
        <v>32</v>
      </c>
      <c r="L99" s="887">
        <f t="shared" ref="L99:L101" si="75">B99*7960</f>
        <v>63680</v>
      </c>
      <c r="M99" s="887">
        <f t="shared" ref="M99:M101" si="76">L99*J99</f>
        <v>254720</v>
      </c>
      <c r="N99" s="887">
        <f>C99*J99</f>
        <v>0</v>
      </c>
      <c r="O99" s="887">
        <f>N99*7960</f>
        <v>0</v>
      </c>
      <c r="P99" s="888">
        <f>K99+N99</f>
        <v>32</v>
      </c>
      <c r="Q99" s="888">
        <f t="shared" ref="Q99:Q101" si="77">M99+O99</f>
        <v>254720</v>
      </c>
      <c r="R99" s="906"/>
      <c r="S99" s="1005"/>
      <c r="T99" s="831">
        <v>88</v>
      </c>
      <c r="U99" s="908" t="s">
        <v>102</v>
      </c>
      <c r="V99" s="900" t="s">
        <v>49</v>
      </c>
      <c r="W99" s="893">
        <f t="shared" ref="W99:AA101" si="78">F99</f>
        <v>1</v>
      </c>
      <c r="X99" s="893">
        <f t="shared" si="78"/>
        <v>1</v>
      </c>
      <c r="Y99" s="894">
        <f>X99*100/W99</f>
        <v>100</v>
      </c>
      <c r="Z99" s="894">
        <f t="shared" si="78"/>
        <v>4</v>
      </c>
      <c r="AA99" s="894">
        <f t="shared" si="78"/>
        <v>4</v>
      </c>
      <c r="AB99" s="901"/>
      <c r="AC99" s="895">
        <f t="shared" ref="AC99:AD101" si="79">AF99+AH99+AJ99+AL99+AN99+AP99+AR99+AT99+AV99+AX99+AZ99+BB99</f>
        <v>4</v>
      </c>
      <c r="AD99" s="895">
        <f t="shared" si="79"/>
        <v>0</v>
      </c>
      <c r="AE99" s="896">
        <f>AD99*100/AC99</f>
        <v>0</v>
      </c>
      <c r="AF99" s="902"/>
      <c r="AG99" s="902"/>
      <c r="AH99" s="902"/>
      <c r="AI99" s="902"/>
      <c r="AJ99" s="902"/>
      <c r="AK99" s="902"/>
      <c r="AL99" s="902"/>
      <c r="AM99" s="902"/>
      <c r="AN99" s="902"/>
      <c r="AO99" s="902"/>
      <c r="AP99" s="902"/>
      <c r="AQ99" s="902"/>
      <c r="AR99" s="902"/>
      <c r="AS99" s="902"/>
      <c r="AT99" s="901"/>
      <c r="AU99" s="901"/>
      <c r="AV99" s="901">
        <v>4</v>
      </c>
      <c r="AW99" s="901"/>
      <c r="AX99" s="901"/>
      <c r="AY99" s="901"/>
      <c r="AZ99" s="901"/>
      <c r="BA99" s="901"/>
      <c r="BB99" s="901"/>
      <c r="BC99" s="911"/>
      <c r="BD99" s="895">
        <f t="shared" ref="BD99:BD101" si="80">AF99+AH99+AJ99+AL99+AN99+AP99+AR99+AT99+AV99+AX99+AZ99+BB99</f>
        <v>4</v>
      </c>
      <c r="BE99" s="895">
        <f t="shared" si="73"/>
        <v>0</v>
      </c>
    </row>
    <row r="100" spans="1:57" ht="12" customHeight="1" x14ac:dyDescent="0.2">
      <c r="A100" s="840">
        <v>89</v>
      </c>
      <c r="B100" s="878">
        <v>1</v>
      </c>
      <c r="C100" s="879"/>
      <c r="D100" s="1453" t="s">
        <v>103</v>
      </c>
      <c r="E100" s="903" t="s">
        <v>278</v>
      </c>
      <c r="F100" s="940">
        <v>8</v>
      </c>
      <c r="G100" s="941">
        <v>8</v>
      </c>
      <c r="H100" s="883">
        <f>G100*100/F100</f>
        <v>100</v>
      </c>
      <c r="I100" s="899">
        <v>1</v>
      </c>
      <c r="J100" s="885">
        <f>I100*G100</f>
        <v>8</v>
      </c>
      <c r="K100" s="886">
        <f>J100*B100</f>
        <v>8</v>
      </c>
      <c r="L100" s="887">
        <f t="shared" si="75"/>
        <v>7960</v>
      </c>
      <c r="M100" s="887">
        <f t="shared" si="76"/>
        <v>63680</v>
      </c>
      <c r="N100" s="887">
        <f>C100*J100</f>
        <v>0</v>
      </c>
      <c r="O100" s="887">
        <f>N100*7960</f>
        <v>0</v>
      </c>
      <c r="P100" s="888">
        <f>K100+N100</f>
        <v>8</v>
      </c>
      <c r="Q100" s="888">
        <f t="shared" si="77"/>
        <v>63680</v>
      </c>
      <c r="R100" s="906"/>
      <c r="S100" s="1005"/>
      <c r="T100" s="831">
        <v>89</v>
      </c>
      <c r="U100" s="1450" t="s">
        <v>103</v>
      </c>
      <c r="V100" s="900" t="s">
        <v>49</v>
      </c>
      <c r="W100" s="893">
        <f t="shared" si="78"/>
        <v>8</v>
      </c>
      <c r="X100" s="893">
        <f t="shared" si="78"/>
        <v>8</v>
      </c>
      <c r="Y100" s="894">
        <f>X100*100/W100</f>
        <v>100</v>
      </c>
      <c r="Z100" s="894">
        <f t="shared" si="78"/>
        <v>1</v>
      </c>
      <c r="AA100" s="894">
        <f t="shared" si="78"/>
        <v>8</v>
      </c>
      <c r="AB100" s="901"/>
      <c r="AC100" s="895">
        <f t="shared" si="79"/>
        <v>8</v>
      </c>
      <c r="AD100" s="895">
        <f t="shared" si="79"/>
        <v>0</v>
      </c>
      <c r="AE100" s="896">
        <f>AD100*100/AC100</f>
        <v>0</v>
      </c>
      <c r="AF100" s="902"/>
      <c r="AG100" s="902"/>
      <c r="AH100" s="902"/>
      <c r="AI100" s="902"/>
      <c r="AJ100" s="902"/>
      <c r="AK100" s="902"/>
      <c r="AL100" s="902"/>
      <c r="AM100" s="902"/>
      <c r="AN100" s="902"/>
      <c r="AO100" s="902"/>
      <c r="AP100" s="902"/>
      <c r="AQ100" s="902"/>
      <c r="AR100" s="902"/>
      <c r="AS100" s="902"/>
      <c r="AT100" s="901"/>
      <c r="AU100" s="901"/>
      <c r="AV100" s="901">
        <v>2</v>
      </c>
      <c r="AW100" s="901"/>
      <c r="AX100" s="901">
        <v>2</v>
      </c>
      <c r="AY100" s="901"/>
      <c r="AZ100" s="901">
        <v>2</v>
      </c>
      <c r="BA100" s="901"/>
      <c r="BB100" s="901">
        <v>2</v>
      </c>
      <c r="BC100" s="911"/>
      <c r="BD100" s="895">
        <f t="shared" si="80"/>
        <v>8</v>
      </c>
      <c r="BE100" s="895">
        <f t="shared" si="73"/>
        <v>0</v>
      </c>
    </row>
    <row r="101" spans="1:57" ht="12" customHeight="1" x14ac:dyDescent="0.2">
      <c r="A101" s="840">
        <v>90</v>
      </c>
      <c r="B101" s="878">
        <v>1.5</v>
      </c>
      <c r="C101" s="879">
        <v>2</v>
      </c>
      <c r="D101" s="1454"/>
      <c r="E101" s="903" t="s">
        <v>279</v>
      </c>
      <c r="F101" s="940">
        <v>4</v>
      </c>
      <c r="G101" s="941">
        <v>4</v>
      </c>
      <c r="H101" s="883">
        <f>G101*100/F101</f>
        <v>100</v>
      </c>
      <c r="I101" s="899">
        <v>1</v>
      </c>
      <c r="J101" s="885">
        <f>I101*G101</f>
        <v>4</v>
      </c>
      <c r="K101" s="886">
        <f>J101*B101</f>
        <v>6</v>
      </c>
      <c r="L101" s="887">
        <f t="shared" si="75"/>
        <v>11940</v>
      </c>
      <c r="M101" s="887">
        <f t="shared" si="76"/>
        <v>47760</v>
      </c>
      <c r="N101" s="887">
        <f>C101*J101</f>
        <v>8</v>
      </c>
      <c r="O101" s="887">
        <f>N101*7960</f>
        <v>63680</v>
      </c>
      <c r="P101" s="888">
        <f>K101+N101</f>
        <v>14</v>
      </c>
      <c r="Q101" s="888">
        <f t="shared" si="77"/>
        <v>111440</v>
      </c>
      <c r="R101" s="906"/>
      <c r="S101" s="1005"/>
      <c r="T101" s="831">
        <v>90</v>
      </c>
      <c r="U101" s="1452"/>
      <c r="V101" s="900" t="s">
        <v>50</v>
      </c>
      <c r="W101" s="893">
        <f t="shared" si="78"/>
        <v>4</v>
      </c>
      <c r="X101" s="893">
        <f t="shared" si="78"/>
        <v>4</v>
      </c>
      <c r="Y101" s="894">
        <f>X101*100/W101</f>
        <v>100</v>
      </c>
      <c r="Z101" s="894">
        <f t="shared" si="78"/>
        <v>1</v>
      </c>
      <c r="AA101" s="894">
        <f t="shared" si="78"/>
        <v>4</v>
      </c>
      <c r="AB101" s="901"/>
      <c r="AC101" s="895">
        <f t="shared" si="79"/>
        <v>4</v>
      </c>
      <c r="AD101" s="895">
        <f t="shared" si="79"/>
        <v>0</v>
      </c>
      <c r="AE101" s="896">
        <f>AD101*100/AC101</f>
        <v>0</v>
      </c>
      <c r="AF101" s="902"/>
      <c r="AG101" s="902"/>
      <c r="AH101" s="902"/>
      <c r="AI101" s="902"/>
      <c r="AJ101" s="902"/>
      <c r="AK101" s="902"/>
      <c r="AL101" s="902"/>
      <c r="AM101" s="902"/>
      <c r="AN101" s="902"/>
      <c r="AO101" s="902"/>
      <c r="AP101" s="902"/>
      <c r="AQ101" s="902"/>
      <c r="AR101" s="902"/>
      <c r="AS101" s="902"/>
      <c r="AT101" s="901"/>
      <c r="AU101" s="901"/>
      <c r="AV101" s="901">
        <v>1</v>
      </c>
      <c r="AW101" s="901"/>
      <c r="AX101" s="901">
        <v>1</v>
      </c>
      <c r="AY101" s="901"/>
      <c r="AZ101" s="901">
        <v>1</v>
      </c>
      <c r="BA101" s="901"/>
      <c r="BB101" s="901">
        <v>1</v>
      </c>
      <c r="BC101" s="911"/>
      <c r="BD101" s="895">
        <f t="shared" si="80"/>
        <v>4</v>
      </c>
      <c r="BE101" s="895">
        <f t="shared" si="73"/>
        <v>0</v>
      </c>
    </row>
    <row r="102" spans="1:57" s="947" customFormat="1" ht="12" customHeight="1" x14ac:dyDescent="0.2">
      <c r="A102" s="840">
        <v>91</v>
      </c>
      <c r="B102" s="913"/>
      <c r="C102" s="914"/>
      <c r="D102" s="946" t="s">
        <v>104</v>
      </c>
      <c r="E102" s="915"/>
      <c r="F102" s="915"/>
      <c r="G102" s="916"/>
      <c r="H102" s="913"/>
      <c r="I102" s="917"/>
      <c r="J102" s="918"/>
      <c r="K102" s="919"/>
      <c r="L102" s="920"/>
      <c r="M102" s="920"/>
      <c r="N102" s="921"/>
      <c r="O102" s="920"/>
      <c r="P102" s="921"/>
      <c r="Q102" s="921"/>
      <c r="R102" s="923"/>
      <c r="S102" s="924"/>
      <c r="T102" s="831">
        <v>91</v>
      </c>
      <c r="U102" s="925" t="s">
        <v>104</v>
      </c>
      <c r="V102" s="926"/>
      <c r="W102" s="926"/>
      <c r="X102" s="926"/>
      <c r="Y102" s="927"/>
      <c r="Z102" s="832"/>
      <c r="AA102" s="927"/>
      <c r="AB102" s="832"/>
      <c r="AC102" s="832"/>
      <c r="AD102" s="832"/>
      <c r="AE102" s="928"/>
      <c r="AF102" s="928"/>
      <c r="AG102" s="928"/>
      <c r="AH102" s="928"/>
      <c r="AI102" s="928"/>
      <c r="AJ102" s="928"/>
      <c r="AK102" s="928"/>
      <c r="AL102" s="928"/>
      <c r="AM102" s="928"/>
      <c r="AN102" s="928"/>
      <c r="AO102" s="928"/>
      <c r="AP102" s="928"/>
      <c r="AQ102" s="928"/>
      <c r="AR102" s="928"/>
      <c r="AS102" s="928"/>
      <c r="AT102" s="832"/>
      <c r="AU102" s="832"/>
      <c r="AV102" s="832"/>
      <c r="AW102" s="832"/>
      <c r="AX102" s="832"/>
      <c r="AY102" s="832"/>
      <c r="AZ102" s="832"/>
      <c r="BA102" s="832"/>
      <c r="BB102" s="832"/>
      <c r="BC102" s="832"/>
      <c r="BD102" s="958">
        <f>AF102+AH102+AJ102+AL102+AN102+AP102+AR102+AT102+AV102+AX102+AZ102</f>
        <v>0</v>
      </c>
      <c r="BE102" s="958">
        <f>AG102+AI102+AK102+AM102+AO102+AQ102+AS102+AU102+AW102+AY102+BA102+BC102</f>
        <v>0</v>
      </c>
    </row>
    <row r="103" spans="1:57" ht="22.5" customHeight="1" x14ac:dyDescent="0.2">
      <c r="A103" s="840">
        <v>92</v>
      </c>
      <c r="B103" s="878">
        <v>8</v>
      </c>
      <c r="C103" s="879"/>
      <c r="D103" s="907" t="s">
        <v>105</v>
      </c>
      <c r="E103" s="880" t="s">
        <v>106</v>
      </c>
      <c r="F103" s="959">
        <v>1</v>
      </c>
      <c r="G103" s="960">
        <v>1</v>
      </c>
      <c r="H103" s="883">
        <f>G103*100/F103</f>
        <v>100</v>
      </c>
      <c r="I103" s="899">
        <v>8</v>
      </c>
      <c r="J103" s="885">
        <f>I103*G103</f>
        <v>8</v>
      </c>
      <c r="K103" s="886">
        <f>J103*B103</f>
        <v>64</v>
      </c>
      <c r="L103" s="887">
        <f t="shared" ref="L103:L107" si="81">B103*7960</f>
        <v>63680</v>
      </c>
      <c r="M103" s="887">
        <f t="shared" ref="M103:M107" si="82">L103*J103</f>
        <v>509440</v>
      </c>
      <c r="N103" s="887">
        <f>C103*J103</f>
        <v>0</v>
      </c>
      <c r="O103" s="887">
        <f>N103*7960</f>
        <v>0</v>
      </c>
      <c r="P103" s="888">
        <f>K103+N103</f>
        <v>64</v>
      </c>
      <c r="Q103" s="888">
        <f t="shared" ref="Q103:Q107" si="83">M103+O103</f>
        <v>509440</v>
      </c>
      <c r="R103" s="906"/>
      <c r="S103" s="1005"/>
      <c r="T103" s="831">
        <v>92</v>
      </c>
      <c r="U103" s="908" t="s">
        <v>105</v>
      </c>
      <c r="V103" s="900" t="s">
        <v>106</v>
      </c>
      <c r="W103" s="893">
        <f t="shared" ref="W103:AA107" si="84">F103</f>
        <v>1</v>
      </c>
      <c r="X103" s="893">
        <f t="shared" si="84"/>
        <v>1</v>
      </c>
      <c r="Y103" s="894">
        <f>X103*100/W103</f>
        <v>100</v>
      </c>
      <c r="Z103" s="894">
        <f t="shared" si="84"/>
        <v>8</v>
      </c>
      <c r="AA103" s="894">
        <f t="shared" si="84"/>
        <v>8</v>
      </c>
      <c r="AB103" s="901"/>
      <c r="AC103" s="895">
        <f t="shared" ref="AC103:AD107" si="85">AF103+AH103+AJ103+AL103+AN103+AP103+AR103+AT103+AV103+AX103+AZ103+BB103</f>
        <v>8</v>
      </c>
      <c r="AD103" s="895">
        <f t="shared" si="85"/>
        <v>0</v>
      </c>
      <c r="AE103" s="896">
        <f>AD103*100/AC103</f>
        <v>0</v>
      </c>
      <c r="AF103" s="902"/>
      <c r="AG103" s="902"/>
      <c r="AH103" s="902"/>
      <c r="AI103" s="902"/>
      <c r="AJ103" s="902"/>
      <c r="AK103" s="902"/>
      <c r="AL103" s="902"/>
      <c r="AM103" s="902"/>
      <c r="AN103" s="902"/>
      <c r="AO103" s="902"/>
      <c r="AP103" s="902"/>
      <c r="AQ103" s="902"/>
      <c r="AR103" s="902"/>
      <c r="AS103" s="902"/>
      <c r="AT103" s="901">
        <v>1</v>
      </c>
      <c r="AU103" s="901"/>
      <c r="AV103" s="901">
        <v>2</v>
      </c>
      <c r="AW103" s="901"/>
      <c r="AX103" s="901">
        <v>1</v>
      </c>
      <c r="AY103" s="901"/>
      <c r="AZ103" s="901">
        <v>2</v>
      </c>
      <c r="BA103" s="901"/>
      <c r="BB103" s="901">
        <v>2</v>
      </c>
      <c r="BC103" s="911"/>
      <c r="BD103" s="895">
        <f t="shared" ref="BD103:BE107" si="86">AF103+AH103+AJ103+AL103+AN103+AP103+AR103+AT103+AV103+AX103+AZ103+BB103</f>
        <v>8</v>
      </c>
      <c r="BE103" s="895">
        <f t="shared" si="86"/>
        <v>0</v>
      </c>
    </row>
    <row r="104" spans="1:57" ht="27" customHeight="1" x14ac:dyDescent="0.2">
      <c r="A104" s="840">
        <v>93</v>
      </c>
      <c r="B104" s="878">
        <v>1</v>
      </c>
      <c r="C104" s="879">
        <v>2</v>
      </c>
      <c r="D104" s="907" t="s">
        <v>107</v>
      </c>
      <c r="E104" s="880" t="s">
        <v>106</v>
      </c>
      <c r="F104" s="932">
        <v>2</v>
      </c>
      <c r="G104" s="933">
        <v>2</v>
      </c>
      <c r="H104" s="883">
        <f>G104*100/F104</f>
        <v>100</v>
      </c>
      <c r="I104" s="899">
        <v>1</v>
      </c>
      <c r="J104" s="885">
        <f>I104*G104</f>
        <v>2</v>
      </c>
      <c r="K104" s="886">
        <f>J104*B104</f>
        <v>2</v>
      </c>
      <c r="L104" s="887">
        <f t="shared" si="81"/>
        <v>7960</v>
      </c>
      <c r="M104" s="887">
        <f t="shared" si="82"/>
        <v>15920</v>
      </c>
      <c r="N104" s="887">
        <f>C104*J104</f>
        <v>4</v>
      </c>
      <c r="O104" s="887">
        <f>N104*7960</f>
        <v>31840</v>
      </c>
      <c r="P104" s="888">
        <f>K104+N104</f>
        <v>6</v>
      </c>
      <c r="Q104" s="888">
        <f t="shared" si="83"/>
        <v>47760</v>
      </c>
      <c r="R104" s="906"/>
      <c r="S104" s="1005"/>
      <c r="T104" s="831">
        <v>93</v>
      </c>
      <c r="U104" s="908" t="s">
        <v>107</v>
      </c>
      <c r="V104" s="900" t="s">
        <v>106</v>
      </c>
      <c r="W104" s="893">
        <f t="shared" si="84"/>
        <v>2</v>
      </c>
      <c r="X104" s="893">
        <f t="shared" si="84"/>
        <v>2</v>
      </c>
      <c r="Y104" s="894">
        <f>X104*100/W104</f>
        <v>100</v>
      </c>
      <c r="Z104" s="894">
        <f t="shared" si="84"/>
        <v>1</v>
      </c>
      <c r="AA104" s="894">
        <f t="shared" si="84"/>
        <v>2</v>
      </c>
      <c r="AB104" s="901"/>
      <c r="AC104" s="895">
        <f t="shared" si="85"/>
        <v>2</v>
      </c>
      <c r="AD104" s="895">
        <f t="shared" si="85"/>
        <v>0</v>
      </c>
      <c r="AE104" s="896">
        <f>AD104*100/AC104</f>
        <v>0</v>
      </c>
      <c r="AF104" s="902"/>
      <c r="AG104" s="902"/>
      <c r="AH104" s="902"/>
      <c r="AI104" s="902"/>
      <c r="AJ104" s="902"/>
      <c r="AK104" s="902"/>
      <c r="AL104" s="902"/>
      <c r="AM104" s="902"/>
      <c r="AN104" s="902"/>
      <c r="AO104" s="902"/>
      <c r="AP104" s="902"/>
      <c r="AQ104" s="902"/>
      <c r="AR104" s="902"/>
      <c r="AS104" s="902"/>
      <c r="AT104" s="901"/>
      <c r="AU104" s="901"/>
      <c r="AV104" s="901"/>
      <c r="AW104" s="901"/>
      <c r="AX104" s="901">
        <v>1</v>
      </c>
      <c r="AY104" s="901"/>
      <c r="AZ104" s="901">
        <v>1</v>
      </c>
      <c r="BA104" s="901"/>
      <c r="BB104" s="901"/>
      <c r="BC104" s="911"/>
      <c r="BD104" s="895">
        <f t="shared" si="86"/>
        <v>2</v>
      </c>
      <c r="BE104" s="895">
        <f t="shared" si="86"/>
        <v>0</v>
      </c>
    </row>
    <row r="105" spans="1:57" ht="24.75" customHeight="1" x14ac:dyDescent="0.2">
      <c r="A105" s="840">
        <v>94</v>
      </c>
      <c r="B105" s="878">
        <v>8</v>
      </c>
      <c r="C105" s="879"/>
      <c r="D105" s="907" t="s">
        <v>108</v>
      </c>
      <c r="E105" s="880" t="s">
        <v>106</v>
      </c>
      <c r="F105" s="959">
        <v>1</v>
      </c>
      <c r="G105" s="960">
        <v>1</v>
      </c>
      <c r="H105" s="883">
        <f>G105*100/F105</f>
        <v>100</v>
      </c>
      <c r="I105" s="899">
        <v>5</v>
      </c>
      <c r="J105" s="885">
        <f>I105*G105</f>
        <v>5</v>
      </c>
      <c r="K105" s="886">
        <f>J105*B105</f>
        <v>40</v>
      </c>
      <c r="L105" s="887">
        <f t="shared" si="81"/>
        <v>63680</v>
      </c>
      <c r="M105" s="887">
        <f t="shared" si="82"/>
        <v>318400</v>
      </c>
      <c r="N105" s="887">
        <f>C105*J105</f>
        <v>0</v>
      </c>
      <c r="O105" s="887">
        <f>N105*7960</f>
        <v>0</v>
      </c>
      <c r="P105" s="888">
        <f>K105+N105</f>
        <v>40</v>
      </c>
      <c r="Q105" s="888">
        <f t="shared" si="83"/>
        <v>318400</v>
      </c>
      <c r="R105" s="906"/>
      <c r="S105" s="1005"/>
      <c r="T105" s="831">
        <v>94</v>
      </c>
      <c r="U105" s="908" t="s">
        <v>108</v>
      </c>
      <c r="V105" s="900" t="s">
        <v>106</v>
      </c>
      <c r="W105" s="893">
        <f t="shared" si="84"/>
        <v>1</v>
      </c>
      <c r="X105" s="893">
        <f t="shared" si="84"/>
        <v>1</v>
      </c>
      <c r="Y105" s="894">
        <f>X105*100/W105</f>
        <v>100</v>
      </c>
      <c r="Z105" s="894">
        <f t="shared" si="84"/>
        <v>5</v>
      </c>
      <c r="AA105" s="894">
        <f t="shared" si="84"/>
        <v>5</v>
      </c>
      <c r="AB105" s="901"/>
      <c r="AC105" s="895">
        <f t="shared" si="85"/>
        <v>5</v>
      </c>
      <c r="AD105" s="895">
        <f t="shared" si="85"/>
        <v>0</v>
      </c>
      <c r="AE105" s="896">
        <f>AD105*100/AC105</f>
        <v>0</v>
      </c>
      <c r="AF105" s="902"/>
      <c r="AG105" s="902"/>
      <c r="AH105" s="902"/>
      <c r="AI105" s="902"/>
      <c r="AJ105" s="902"/>
      <c r="AK105" s="902"/>
      <c r="AL105" s="902"/>
      <c r="AM105" s="902"/>
      <c r="AN105" s="902"/>
      <c r="AO105" s="902"/>
      <c r="AP105" s="902"/>
      <c r="AQ105" s="902"/>
      <c r="AR105" s="902"/>
      <c r="AS105" s="902"/>
      <c r="AT105" s="901">
        <v>1</v>
      </c>
      <c r="AU105" s="901"/>
      <c r="AV105" s="901">
        <v>1</v>
      </c>
      <c r="AW105" s="901"/>
      <c r="AX105" s="901">
        <v>1</v>
      </c>
      <c r="AY105" s="901"/>
      <c r="AZ105" s="901">
        <v>1</v>
      </c>
      <c r="BA105" s="901"/>
      <c r="BB105" s="901">
        <v>1</v>
      </c>
      <c r="BC105" s="911"/>
      <c r="BD105" s="895">
        <f t="shared" si="86"/>
        <v>5</v>
      </c>
      <c r="BE105" s="895">
        <f t="shared" si="86"/>
        <v>0</v>
      </c>
    </row>
    <row r="106" spans="1:57" ht="14.25" customHeight="1" x14ac:dyDescent="0.2">
      <c r="A106" s="840">
        <v>95</v>
      </c>
      <c r="B106" s="878">
        <v>8</v>
      </c>
      <c r="C106" s="879"/>
      <c r="D106" s="944" t="s">
        <v>109</v>
      </c>
      <c r="E106" s="880" t="s">
        <v>106</v>
      </c>
      <c r="F106" s="959">
        <v>1</v>
      </c>
      <c r="G106" s="960">
        <v>1</v>
      </c>
      <c r="H106" s="883">
        <f>G106*100/F106</f>
        <v>100</v>
      </c>
      <c r="I106" s="899">
        <v>7</v>
      </c>
      <c r="J106" s="885">
        <f>I106*G106</f>
        <v>7</v>
      </c>
      <c r="K106" s="886">
        <f>J106*B106</f>
        <v>56</v>
      </c>
      <c r="L106" s="887">
        <f t="shared" si="81"/>
        <v>63680</v>
      </c>
      <c r="M106" s="887">
        <f t="shared" si="82"/>
        <v>445760</v>
      </c>
      <c r="N106" s="887">
        <f>C106*J106</f>
        <v>0</v>
      </c>
      <c r="O106" s="887">
        <f>N106*7960</f>
        <v>0</v>
      </c>
      <c r="P106" s="888">
        <f>K106+N106</f>
        <v>56</v>
      </c>
      <c r="Q106" s="888">
        <f t="shared" si="83"/>
        <v>445760</v>
      </c>
      <c r="R106" s="906"/>
      <c r="S106" s="1005"/>
      <c r="T106" s="831">
        <v>95</v>
      </c>
      <c r="U106" s="908" t="s">
        <v>109</v>
      </c>
      <c r="V106" s="900" t="s">
        <v>106</v>
      </c>
      <c r="W106" s="893">
        <f t="shared" si="84"/>
        <v>1</v>
      </c>
      <c r="X106" s="893">
        <f t="shared" si="84"/>
        <v>1</v>
      </c>
      <c r="Y106" s="894">
        <f>X106*100/W106</f>
        <v>100</v>
      </c>
      <c r="Z106" s="894">
        <f t="shared" si="84"/>
        <v>7</v>
      </c>
      <c r="AA106" s="894">
        <f t="shared" si="84"/>
        <v>7</v>
      </c>
      <c r="AB106" s="901"/>
      <c r="AC106" s="895">
        <f t="shared" si="85"/>
        <v>7</v>
      </c>
      <c r="AD106" s="895">
        <f t="shared" si="85"/>
        <v>0</v>
      </c>
      <c r="AE106" s="896">
        <f>AD106*100/AC106</f>
        <v>0</v>
      </c>
      <c r="AF106" s="902"/>
      <c r="AG106" s="902"/>
      <c r="AH106" s="902"/>
      <c r="AI106" s="902"/>
      <c r="AJ106" s="902"/>
      <c r="AK106" s="902"/>
      <c r="AL106" s="902"/>
      <c r="AM106" s="902"/>
      <c r="AN106" s="902"/>
      <c r="AO106" s="902"/>
      <c r="AP106" s="902"/>
      <c r="AQ106" s="902"/>
      <c r="AR106" s="902"/>
      <c r="AS106" s="902"/>
      <c r="AT106" s="901">
        <v>1</v>
      </c>
      <c r="AU106" s="901"/>
      <c r="AV106" s="901">
        <v>2</v>
      </c>
      <c r="AW106" s="901"/>
      <c r="AX106" s="901">
        <v>1</v>
      </c>
      <c r="AY106" s="901"/>
      <c r="AZ106" s="901">
        <v>2</v>
      </c>
      <c r="BA106" s="901"/>
      <c r="BB106" s="901">
        <v>1</v>
      </c>
      <c r="BC106" s="911"/>
      <c r="BD106" s="895">
        <f t="shared" si="86"/>
        <v>7</v>
      </c>
      <c r="BE106" s="895">
        <f t="shared" si="86"/>
        <v>0</v>
      </c>
    </row>
    <row r="107" spans="1:57" ht="13.5" customHeight="1" x14ac:dyDescent="0.2">
      <c r="A107" s="840">
        <v>96</v>
      </c>
      <c r="B107" s="878">
        <v>3</v>
      </c>
      <c r="C107" s="879"/>
      <c r="D107" s="944" t="s">
        <v>110</v>
      </c>
      <c r="E107" s="880" t="s">
        <v>106</v>
      </c>
      <c r="F107" s="959">
        <v>1</v>
      </c>
      <c r="G107" s="960">
        <v>1</v>
      </c>
      <c r="H107" s="883">
        <f>G107*100/F107</f>
        <v>100</v>
      </c>
      <c r="I107" s="899">
        <v>5</v>
      </c>
      <c r="J107" s="885">
        <f>I107*G107</f>
        <v>5</v>
      </c>
      <c r="K107" s="886">
        <f>J107*B107</f>
        <v>15</v>
      </c>
      <c r="L107" s="887">
        <f t="shared" si="81"/>
        <v>23880</v>
      </c>
      <c r="M107" s="887">
        <f t="shared" si="82"/>
        <v>119400</v>
      </c>
      <c r="N107" s="887">
        <f>C107*J107</f>
        <v>0</v>
      </c>
      <c r="O107" s="887">
        <f>N107*7960</f>
        <v>0</v>
      </c>
      <c r="P107" s="888">
        <f>K107+N107</f>
        <v>15</v>
      </c>
      <c r="Q107" s="888">
        <f t="shared" si="83"/>
        <v>119400</v>
      </c>
      <c r="R107" s="906"/>
      <c r="S107" s="1005"/>
      <c r="T107" s="831">
        <v>96</v>
      </c>
      <c r="U107" s="908" t="s">
        <v>110</v>
      </c>
      <c r="V107" s="900" t="s">
        <v>106</v>
      </c>
      <c r="W107" s="893">
        <f t="shared" si="84"/>
        <v>1</v>
      </c>
      <c r="X107" s="893">
        <f t="shared" si="84"/>
        <v>1</v>
      </c>
      <c r="Y107" s="894">
        <f>X107*100/W107</f>
        <v>100</v>
      </c>
      <c r="Z107" s="894">
        <f t="shared" si="84"/>
        <v>5</v>
      </c>
      <c r="AA107" s="894">
        <f t="shared" si="84"/>
        <v>5</v>
      </c>
      <c r="AB107" s="901"/>
      <c r="AC107" s="895">
        <f t="shared" si="85"/>
        <v>5</v>
      </c>
      <c r="AD107" s="895">
        <f t="shared" si="85"/>
        <v>0</v>
      </c>
      <c r="AE107" s="896">
        <f>AD107*100/AC107</f>
        <v>0</v>
      </c>
      <c r="AF107" s="902"/>
      <c r="AG107" s="902"/>
      <c r="AH107" s="902"/>
      <c r="AI107" s="902"/>
      <c r="AJ107" s="902"/>
      <c r="AK107" s="902"/>
      <c r="AL107" s="902"/>
      <c r="AM107" s="902"/>
      <c r="AN107" s="902"/>
      <c r="AO107" s="902"/>
      <c r="AP107" s="902"/>
      <c r="AQ107" s="902"/>
      <c r="AR107" s="902"/>
      <c r="AS107" s="902"/>
      <c r="AT107" s="901">
        <v>1</v>
      </c>
      <c r="AU107" s="901"/>
      <c r="AV107" s="901">
        <v>1</v>
      </c>
      <c r="AW107" s="901"/>
      <c r="AX107" s="901">
        <v>1</v>
      </c>
      <c r="AY107" s="901"/>
      <c r="AZ107" s="901">
        <v>1</v>
      </c>
      <c r="BA107" s="901"/>
      <c r="BB107" s="901">
        <v>1</v>
      </c>
      <c r="BC107" s="911"/>
      <c r="BD107" s="895">
        <f t="shared" si="86"/>
        <v>5</v>
      </c>
      <c r="BE107" s="895">
        <f t="shared" si="86"/>
        <v>0</v>
      </c>
    </row>
    <row r="108" spans="1:57" s="947" customFormat="1" ht="12.75" customHeight="1" x14ac:dyDescent="0.2">
      <c r="A108" s="840">
        <v>97</v>
      </c>
      <c r="B108" s="913"/>
      <c r="C108" s="914"/>
      <c r="D108" s="826" t="s">
        <v>111</v>
      </c>
      <c r="E108" s="915"/>
      <c r="F108" s="915"/>
      <c r="G108" s="916"/>
      <c r="H108" s="913"/>
      <c r="I108" s="917"/>
      <c r="J108" s="918"/>
      <c r="K108" s="919"/>
      <c r="L108" s="920"/>
      <c r="M108" s="920"/>
      <c r="N108" s="921"/>
      <c r="O108" s="920"/>
      <c r="P108" s="921"/>
      <c r="Q108" s="921"/>
      <c r="R108" s="923"/>
      <c r="S108" s="924"/>
      <c r="T108" s="831">
        <v>97</v>
      </c>
      <c r="U108" s="925" t="s">
        <v>111</v>
      </c>
      <c r="V108" s="926"/>
      <c r="W108" s="926"/>
      <c r="X108" s="926"/>
      <c r="Y108" s="927"/>
      <c r="Z108" s="832"/>
      <c r="AA108" s="927"/>
      <c r="AB108" s="832"/>
      <c r="AC108" s="832"/>
      <c r="AD108" s="832"/>
      <c r="AE108" s="928"/>
      <c r="AF108" s="928"/>
      <c r="AG108" s="928"/>
      <c r="AH108" s="928"/>
      <c r="AI108" s="928"/>
      <c r="AJ108" s="928"/>
      <c r="AK108" s="928"/>
      <c r="AL108" s="928"/>
      <c r="AM108" s="928"/>
      <c r="AN108" s="928"/>
      <c r="AO108" s="928"/>
      <c r="AP108" s="928"/>
      <c r="AQ108" s="928"/>
      <c r="AR108" s="928"/>
      <c r="AS108" s="928"/>
      <c r="AT108" s="832"/>
      <c r="AU108" s="832"/>
      <c r="AV108" s="832"/>
      <c r="AW108" s="832"/>
      <c r="AX108" s="832"/>
      <c r="AY108" s="832"/>
      <c r="AZ108" s="832"/>
      <c r="BA108" s="832"/>
      <c r="BB108" s="832"/>
      <c r="BC108" s="832"/>
      <c r="BD108" s="832"/>
      <c r="BE108" s="832"/>
    </row>
    <row r="109" spans="1:57" ht="21.75" customHeight="1" x14ac:dyDescent="0.2">
      <c r="A109" s="840">
        <v>98</v>
      </c>
      <c r="B109" s="878">
        <v>24</v>
      </c>
      <c r="C109" s="879"/>
      <c r="D109" s="1453" t="s">
        <v>112</v>
      </c>
      <c r="E109" s="903" t="s">
        <v>278</v>
      </c>
      <c r="F109" s="959">
        <v>0</v>
      </c>
      <c r="G109" s="960">
        <v>0</v>
      </c>
      <c r="H109" s="883" t="e">
        <f t="shared" ref="H109:H128" si="87">G109*100/F109</f>
        <v>#DIV/0!</v>
      </c>
      <c r="I109" s="899"/>
      <c r="J109" s="885">
        <f t="shared" ref="J109:J128" si="88">I109*G109</f>
        <v>0</v>
      </c>
      <c r="K109" s="886">
        <f t="shared" ref="K109:K128" si="89">J109*B109</f>
        <v>0</v>
      </c>
      <c r="L109" s="887">
        <f t="shared" ref="L109:L128" si="90">B109*7960</f>
        <v>191040</v>
      </c>
      <c r="M109" s="887">
        <f t="shared" ref="M109:M128" si="91">L109*J109</f>
        <v>0</v>
      </c>
      <c r="N109" s="887">
        <f t="shared" ref="N109:N128" si="92">C109*J109</f>
        <v>0</v>
      </c>
      <c r="O109" s="887">
        <f t="shared" ref="O109:O128" si="93">N109*7960</f>
        <v>0</v>
      </c>
      <c r="P109" s="888">
        <f t="shared" ref="P109:P128" si="94">K109+N109</f>
        <v>0</v>
      </c>
      <c r="Q109" s="888">
        <f t="shared" ref="Q109:Q128" si="95">M109+O109</f>
        <v>0</v>
      </c>
      <c r="R109" s="906"/>
      <c r="S109" s="1005"/>
      <c r="T109" s="831">
        <v>98</v>
      </c>
      <c r="U109" s="1450" t="s">
        <v>112</v>
      </c>
      <c r="V109" s="900" t="s">
        <v>49</v>
      </c>
      <c r="W109" s="893">
        <f t="shared" ref="W109:X128" si="96">F109</f>
        <v>0</v>
      </c>
      <c r="X109" s="893">
        <f t="shared" si="96"/>
        <v>0</v>
      </c>
      <c r="Y109" s="894" t="e">
        <f t="shared" ref="Y109:Y128" si="97">X109*100/W109</f>
        <v>#DIV/0!</v>
      </c>
      <c r="Z109" s="894">
        <f t="shared" ref="Z109:AA128" si="98">I109</f>
        <v>0</v>
      </c>
      <c r="AA109" s="894">
        <f t="shared" si="98"/>
        <v>0</v>
      </c>
      <c r="AB109" s="911"/>
      <c r="AC109" s="895">
        <f t="shared" ref="AC109:AD128" si="99">AF109+AH109+AJ109+AL109+AN109+AP109+AR109+AT109+AV109+AX109+AZ109+BB109</f>
        <v>0</v>
      </c>
      <c r="AD109" s="895">
        <f t="shared" si="99"/>
        <v>0</v>
      </c>
      <c r="AE109" s="896" t="e">
        <f t="shared" ref="AE109:AE128" si="100">AD109*100/AC109</f>
        <v>#DIV/0!</v>
      </c>
      <c r="AF109" s="912"/>
      <c r="AG109" s="912"/>
      <c r="AH109" s="912"/>
      <c r="AI109" s="912"/>
      <c r="AJ109" s="912"/>
      <c r="AK109" s="912"/>
      <c r="AL109" s="912"/>
      <c r="AM109" s="912"/>
      <c r="AN109" s="912"/>
      <c r="AO109" s="912"/>
      <c r="AP109" s="912"/>
      <c r="AQ109" s="912"/>
      <c r="AR109" s="912"/>
      <c r="AS109" s="912"/>
      <c r="AT109" s="911"/>
      <c r="AU109" s="911"/>
      <c r="AV109" s="911"/>
      <c r="AW109" s="911"/>
      <c r="AX109" s="911"/>
      <c r="AY109" s="911"/>
      <c r="AZ109" s="911"/>
      <c r="BA109" s="911"/>
      <c r="BB109" s="911"/>
      <c r="BC109" s="911"/>
      <c r="BD109" s="895">
        <f t="shared" ref="BD109:BD128" si="101">AF109+AH109+AJ109+AL109+AN109+AP109+AR109+AT109+AV109+AX109+AZ109</f>
        <v>0</v>
      </c>
      <c r="BE109" s="895">
        <f t="shared" ref="BE109:BE128" si="102">AG109+AI109+AK109+AM109+AO109+AQ109+AS109+AU109+AW109+AY109+BA109+BC109</f>
        <v>0</v>
      </c>
    </row>
    <row r="110" spans="1:57" ht="17.25" customHeight="1" x14ac:dyDescent="0.2">
      <c r="A110" s="840">
        <v>99</v>
      </c>
      <c r="B110" s="878">
        <v>12</v>
      </c>
      <c r="C110" s="879"/>
      <c r="D110" s="1453"/>
      <c r="E110" s="903" t="s">
        <v>279</v>
      </c>
      <c r="F110" s="880">
        <v>0</v>
      </c>
      <c r="G110" s="961">
        <v>0</v>
      </c>
      <c r="H110" s="883" t="e">
        <f t="shared" si="87"/>
        <v>#DIV/0!</v>
      </c>
      <c r="I110" s="910"/>
      <c r="J110" s="885">
        <f t="shared" si="88"/>
        <v>0</v>
      </c>
      <c r="K110" s="886">
        <f t="shared" si="89"/>
        <v>0</v>
      </c>
      <c r="L110" s="887">
        <f t="shared" si="90"/>
        <v>95520</v>
      </c>
      <c r="M110" s="887">
        <f t="shared" si="91"/>
        <v>0</v>
      </c>
      <c r="N110" s="887">
        <f t="shared" si="92"/>
        <v>0</v>
      </c>
      <c r="O110" s="887">
        <f t="shared" si="93"/>
        <v>0</v>
      </c>
      <c r="P110" s="888">
        <f t="shared" si="94"/>
        <v>0</v>
      </c>
      <c r="Q110" s="888">
        <f t="shared" si="95"/>
        <v>0</v>
      </c>
      <c r="R110" s="906"/>
      <c r="S110" s="1005"/>
      <c r="T110" s="831">
        <v>99</v>
      </c>
      <c r="U110" s="1450"/>
      <c r="V110" s="900" t="s">
        <v>50</v>
      </c>
      <c r="W110" s="893">
        <f t="shared" si="96"/>
        <v>0</v>
      </c>
      <c r="X110" s="893">
        <f t="shared" si="96"/>
        <v>0</v>
      </c>
      <c r="Y110" s="894" t="e">
        <f t="shared" si="97"/>
        <v>#DIV/0!</v>
      </c>
      <c r="Z110" s="894">
        <f t="shared" si="98"/>
        <v>0</v>
      </c>
      <c r="AA110" s="894">
        <f t="shared" si="98"/>
        <v>0</v>
      </c>
      <c r="AB110" s="911"/>
      <c r="AC110" s="895">
        <f t="shared" si="99"/>
        <v>0</v>
      </c>
      <c r="AD110" s="895">
        <f t="shared" si="99"/>
        <v>0</v>
      </c>
      <c r="AE110" s="896" t="e">
        <f t="shared" si="100"/>
        <v>#DIV/0!</v>
      </c>
      <c r="AF110" s="912"/>
      <c r="AG110" s="912"/>
      <c r="AH110" s="912"/>
      <c r="AI110" s="912"/>
      <c r="AJ110" s="912"/>
      <c r="AK110" s="912"/>
      <c r="AL110" s="912"/>
      <c r="AM110" s="912"/>
      <c r="AN110" s="912"/>
      <c r="AO110" s="912"/>
      <c r="AP110" s="912"/>
      <c r="AQ110" s="912"/>
      <c r="AR110" s="912"/>
      <c r="AS110" s="912"/>
      <c r="AT110" s="911"/>
      <c r="AU110" s="911"/>
      <c r="AV110" s="911"/>
      <c r="AW110" s="911"/>
      <c r="AX110" s="911"/>
      <c r="AY110" s="911"/>
      <c r="AZ110" s="911"/>
      <c r="BA110" s="911"/>
      <c r="BB110" s="911"/>
      <c r="BC110" s="911"/>
      <c r="BD110" s="895">
        <f t="shared" si="101"/>
        <v>0</v>
      </c>
      <c r="BE110" s="895">
        <f t="shared" si="102"/>
        <v>0</v>
      </c>
    </row>
    <row r="111" spans="1:57" ht="27.75" customHeight="1" x14ac:dyDescent="0.2">
      <c r="A111" s="840">
        <v>100</v>
      </c>
      <c r="B111" s="878">
        <v>24</v>
      </c>
      <c r="C111" s="879"/>
      <c r="D111" s="1453" t="s">
        <v>113</v>
      </c>
      <c r="E111" s="903" t="s">
        <v>278</v>
      </c>
      <c r="F111" s="880">
        <v>0</v>
      </c>
      <c r="G111" s="961">
        <v>0</v>
      </c>
      <c r="H111" s="883" t="e">
        <f t="shared" si="87"/>
        <v>#DIV/0!</v>
      </c>
      <c r="I111" s="910"/>
      <c r="J111" s="885">
        <f t="shared" si="88"/>
        <v>0</v>
      </c>
      <c r="K111" s="886">
        <f t="shared" si="89"/>
        <v>0</v>
      </c>
      <c r="L111" s="887">
        <f t="shared" si="90"/>
        <v>191040</v>
      </c>
      <c r="M111" s="887">
        <f t="shared" si="91"/>
        <v>0</v>
      </c>
      <c r="N111" s="887">
        <f t="shared" si="92"/>
        <v>0</v>
      </c>
      <c r="O111" s="887">
        <f t="shared" si="93"/>
        <v>0</v>
      </c>
      <c r="P111" s="888">
        <f t="shared" si="94"/>
        <v>0</v>
      </c>
      <c r="Q111" s="888">
        <f t="shared" si="95"/>
        <v>0</v>
      </c>
      <c r="R111" s="906"/>
      <c r="S111" s="1005"/>
      <c r="T111" s="831">
        <v>100</v>
      </c>
      <c r="U111" s="1450" t="s">
        <v>113</v>
      </c>
      <c r="V111" s="900" t="s">
        <v>49</v>
      </c>
      <c r="W111" s="893">
        <f t="shared" si="96"/>
        <v>0</v>
      </c>
      <c r="X111" s="893">
        <f t="shared" si="96"/>
        <v>0</v>
      </c>
      <c r="Y111" s="894" t="e">
        <f t="shared" si="97"/>
        <v>#DIV/0!</v>
      </c>
      <c r="Z111" s="894">
        <f t="shared" si="98"/>
        <v>0</v>
      </c>
      <c r="AA111" s="894">
        <f t="shared" si="98"/>
        <v>0</v>
      </c>
      <c r="AB111" s="911"/>
      <c r="AC111" s="895">
        <f t="shared" si="99"/>
        <v>0</v>
      </c>
      <c r="AD111" s="895">
        <f t="shared" si="99"/>
        <v>0</v>
      </c>
      <c r="AE111" s="896" t="e">
        <f t="shared" si="100"/>
        <v>#DIV/0!</v>
      </c>
      <c r="AF111" s="912"/>
      <c r="AG111" s="912"/>
      <c r="AH111" s="912"/>
      <c r="AI111" s="912"/>
      <c r="AJ111" s="912"/>
      <c r="AK111" s="912"/>
      <c r="AL111" s="912"/>
      <c r="AM111" s="912"/>
      <c r="AN111" s="912"/>
      <c r="AO111" s="912"/>
      <c r="AP111" s="912"/>
      <c r="AQ111" s="912"/>
      <c r="AR111" s="912"/>
      <c r="AS111" s="912"/>
      <c r="AT111" s="911"/>
      <c r="AU111" s="911"/>
      <c r="AV111" s="911"/>
      <c r="AW111" s="911"/>
      <c r="AX111" s="911"/>
      <c r="AY111" s="911"/>
      <c r="AZ111" s="911"/>
      <c r="BA111" s="911"/>
      <c r="BB111" s="911"/>
      <c r="BC111" s="911"/>
      <c r="BD111" s="895">
        <f t="shared" si="101"/>
        <v>0</v>
      </c>
      <c r="BE111" s="895">
        <f t="shared" si="102"/>
        <v>0</v>
      </c>
    </row>
    <row r="112" spans="1:57" ht="27.75" customHeight="1" x14ac:dyDescent="0.2">
      <c r="A112" s="840">
        <v>101</v>
      </c>
      <c r="B112" s="878">
        <v>8</v>
      </c>
      <c r="C112" s="879"/>
      <c r="D112" s="1453"/>
      <c r="E112" s="903" t="s">
        <v>279</v>
      </c>
      <c r="F112" s="959">
        <v>0</v>
      </c>
      <c r="G112" s="960">
        <v>0</v>
      </c>
      <c r="H112" s="883" t="e">
        <f t="shared" si="87"/>
        <v>#DIV/0!</v>
      </c>
      <c r="I112" s="910"/>
      <c r="J112" s="885">
        <f t="shared" si="88"/>
        <v>0</v>
      </c>
      <c r="K112" s="886">
        <f t="shared" si="89"/>
        <v>0</v>
      </c>
      <c r="L112" s="887">
        <f t="shared" si="90"/>
        <v>63680</v>
      </c>
      <c r="M112" s="887">
        <f t="shared" si="91"/>
        <v>0</v>
      </c>
      <c r="N112" s="887">
        <f t="shared" si="92"/>
        <v>0</v>
      </c>
      <c r="O112" s="887">
        <f t="shared" si="93"/>
        <v>0</v>
      </c>
      <c r="P112" s="888">
        <f t="shared" si="94"/>
        <v>0</v>
      </c>
      <c r="Q112" s="888">
        <f t="shared" si="95"/>
        <v>0</v>
      </c>
      <c r="R112" s="906"/>
      <c r="S112" s="1005"/>
      <c r="T112" s="831">
        <v>101</v>
      </c>
      <c r="U112" s="1450"/>
      <c r="V112" s="900" t="s">
        <v>50</v>
      </c>
      <c r="W112" s="893">
        <f t="shared" si="96"/>
        <v>0</v>
      </c>
      <c r="X112" s="893">
        <f t="shared" si="96"/>
        <v>0</v>
      </c>
      <c r="Y112" s="894" t="e">
        <f t="shared" si="97"/>
        <v>#DIV/0!</v>
      </c>
      <c r="Z112" s="894">
        <f t="shared" si="98"/>
        <v>0</v>
      </c>
      <c r="AA112" s="894">
        <f t="shared" si="98"/>
        <v>0</v>
      </c>
      <c r="AB112" s="911"/>
      <c r="AC112" s="895">
        <f t="shared" si="99"/>
        <v>0</v>
      </c>
      <c r="AD112" s="895">
        <f t="shared" si="99"/>
        <v>0</v>
      </c>
      <c r="AE112" s="896" t="e">
        <f t="shared" si="100"/>
        <v>#DIV/0!</v>
      </c>
      <c r="AF112" s="912"/>
      <c r="AG112" s="912"/>
      <c r="AH112" s="912"/>
      <c r="AI112" s="912"/>
      <c r="AJ112" s="912"/>
      <c r="AK112" s="912"/>
      <c r="AL112" s="912"/>
      <c r="AM112" s="912"/>
      <c r="AN112" s="912"/>
      <c r="AO112" s="912"/>
      <c r="AP112" s="912"/>
      <c r="AQ112" s="912"/>
      <c r="AR112" s="912"/>
      <c r="AS112" s="912"/>
      <c r="AT112" s="911"/>
      <c r="AU112" s="911"/>
      <c r="AV112" s="911"/>
      <c r="AW112" s="911"/>
      <c r="AX112" s="911"/>
      <c r="AY112" s="911"/>
      <c r="AZ112" s="911"/>
      <c r="BA112" s="911"/>
      <c r="BB112" s="911"/>
      <c r="BC112" s="911"/>
      <c r="BD112" s="895">
        <f t="shared" si="101"/>
        <v>0</v>
      </c>
      <c r="BE112" s="895">
        <f t="shared" si="102"/>
        <v>0</v>
      </c>
    </row>
    <row r="113" spans="1:57" ht="9.75" customHeight="1" x14ac:dyDescent="0.2">
      <c r="A113" s="840">
        <v>102</v>
      </c>
      <c r="B113" s="878"/>
      <c r="C113" s="879"/>
      <c r="D113" s="1449" t="s">
        <v>114</v>
      </c>
      <c r="E113" s="903" t="s">
        <v>278</v>
      </c>
      <c r="F113" s="880">
        <v>0</v>
      </c>
      <c r="G113" s="961">
        <v>0</v>
      </c>
      <c r="H113" s="883" t="e">
        <f t="shared" si="87"/>
        <v>#DIV/0!</v>
      </c>
      <c r="I113" s="910"/>
      <c r="J113" s="885">
        <f t="shared" si="88"/>
        <v>0</v>
      </c>
      <c r="K113" s="886">
        <f t="shared" si="89"/>
        <v>0</v>
      </c>
      <c r="L113" s="887">
        <f t="shared" si="90"/>
        <v>0</v>
      </c>
      <c r="M113" s="887">
        <f t="shared" si="91"/>
        <v>0</v>
      </c>
      <c r="N113" s="887">
        <f t="shared" si="92"/>
        <v>0</v>
      </c>
      <c r="O113" s="887">
        <f t="shared" si="93"/>
        <v>0</v>
      </c>
      <c r="P113" s="888">
        <f t="shared" si="94"/>
        <v>0</v>
      </c>
      <c r="Q113" s="888">
        <f t="shared" si="95"/>
        <v>0</v>
      </c>
      <c r="R113" s="906"/>
      <c r="S113" s="1005"/>
      <c r="T113" s="831">
        <v>102</v>
      </c>
      <c r="U113" s="1450" t="s">
        <v>114</v>
      </c>
      <c r="V113" s="900" t="s">
        <v>49</v>
      </c>
      <c r="W113" s="893">
        <f t="shared" si="96"/>
        <v>0</v>
      </c>
      <c r="X113" s="893">
        <f t="shared" si="96"/>
        <v>0</v>
      </c>
      <c r="Y113" s="894" t="e">
        <f t="shared" si="97"/>
        <v>#DIV/0!</v>
      </c>
      <c r="Z113" s="894">
        <f t="shared" si="98"/>
        <v>0</v>
      </c>
      <c r="AA113" s="894">
        <f t="shared" si="98"/>
        <v>0</v>
      </c>
      <c r="AB113" s="911"/>
      <c r="AC113" s="895">
        <f t="shared" si="99"/>
        <v>0</v>
      </c>
      <c r="AD113" s="895">
        <f t="shared" si="99"/>
        <v>0</v>
      </c>
      <c r="AE113" s="896" t="e">
        <f t="shared" si="100"/>
        <v>#DIV/0!</v>
      </c>
      <c r="AF113" s="912"/>
      <c r="AG113" s="912"/>
      <c r="AH113" s="912"/>
      <c r="AI113" s="912"/>
      <c r="AJ113" s="912"/>
      <c r="AK113" s="912"/>
      <c r="AL113" s="912"/>
      <c r="AM113" s="912"/>
      <c r="AN113" s="912"/>
      <c r="AO113" s="912"/>
      <c r="AP113" s="912"/>
      <c r="AQ113" s="912"/>
      <c r="AR113" s="912"/>
      <c r="AS113" s="912"/>
      <c r="AT113" s="911"/>
      <c r="AU113" s="911"/>
      <c r="AV113" s="911"/>
      <c r="AW113" s="911"/>
      <c r="AX113" s="911"/>
      <c r="AY113" s="911"/>
      <c r="AZ113" s="911"/>
      <c r="BA113" s="911"/>
      <c r="BB113" s="911"/>
      <c r="BC113" s="911"/>
      <c r="BD113" s="895">
        <f t="shared" si="101"/>
        <v>0</v>
      </c>
      <c r="BE113" s="895">
        <f t="shared" si="102"/>
        <v>0</v>
      </c>
    </row>
    <row r="114" spans="1:57" ht="9.75" customHeight="1" x14ac:dyDescent="0.2">
      <c r="A114" s="840">
        <v>103</v>
      </c>
      <c r="B114" s="878"/>
      <c r="C114" s="879"/>
      <c r="D114" s="1449"/>
      <c r="E114" s="903" t="s">
        <v>279</v>
      </c>
      <c r="F114" s="880">
        <v>0</v>
      </c>
      <c r="G114" s="961">
        <v>0</v>
      </c>
      <c r="H114" s="883" t="e">
        <f t="shared" si="87"/>
        <v>#DIV/0!</v>
      </c>
      <c r="I114" s="910"/>
      <c r="J114" s="885">
        <f t="shared" si="88"/>
        <v>0</v>
      </c>
      <c r="K114" s="886">
        <f t="shared" si="89"/>
        <v>0</v>
      </c>
      <c r="L114" s="887">
        <f t="shared" si="90"/>
        <v>0</v>
      </c>
      <c r="M114" s="887">
        <f t="shared" si="91"/>
        <v>0</v>
      </c>
      <c r="N114" s="887">
        <f t="shared" si="92"/>
        <v>0</v>
      </c>
      <c r="O114" s="887">
        <f t="shared" si="93"/>
        <v>0</v>
      </c>
      <c r="P114" s="888">
        <f t="shared" si="94"/>
        <v>0</v>
      </c>
      <c r="Q114" s="888">
        <f t="shared" si="95"/>
        <v>0</v>
      </c>
      <c r="R114" s="906"/>
      <c r="S114" s="1005"/>
      <c r="T114" s="831">
        <v>103</v>
      </c>
      <c r="U114" s="1450"/>
      <c r="V114" s="900" t="s">
        <v>50</v>
      </c>
      <c r="W114" s="893">
        <f t="shared" si="96"/>
        <v>0</v>
      </c>
      <c r="X114" s="893">
        <f t="shared" si="96"/>
        <v>0</v>
      </c>
      <c r="Y114" s="894" t="e">
        <f t="shared" si="97"/>
        <v>#DIV/0!</v>
      </c>
      <c r="Z114" s="894">
        <f t="shared" si="98"/>
        <v>0</v>
      </c>
      <c r="AA114" s="894">
        <f t="shared" si="98"/>
        <v>0</v>
      </c>
      <c r="AB114" s="911"/>
      <c r="AC114" s="895">
        <f t="shared" si="99"/>
        <v>0</v>
      </c>
      <c r="AD114" s="895">
        <f t="shared" si="99"/>
        <v>0</v>
      </c>
      <c r="AE114" s="896" t="e">
        <f t="shared" si="100"/>
        <v>#DIV/0!</v>
      </c>
      <c r="AF114" s="912"/>
      <c r="AG114" s="912"/>
      <c r="AH114" s="912"/>
      <c r="AI114" s="912"/>
      <c r="AJ114" s="912"/>
      <c r="AK114" s="912"/>
      <c r="AL114" s="912"/>
      <c r="AM114" s="912"/>
      <c r="AN114" s="912"/>
      <c r="AO114" s="912"/>
      <c r="AP114" s="912"/>
      <c r="AQ114" s="912"/>
      <c r="AR114" s="912"/>
      <c r="AS114" s="912"/>
      <c r="AT114" s="911"/>
      <c r="AU114" s="911"/>
      <c r="AV114" s="911"/>
      <c r="AW114" s="911"/>
      <c r="AX114" s="911"/>
      <c r="AY114" s="911"/>
      <c r="AZ114" s="911"/>
      <c r="BA114" s="911"/>
      <c r="BB114" s="911"/>
      <c r="BC114" s="911"/>
      <c r="BD114" s="895">
        <f t="shared" si="101"/>
        <v>0</v>
      </c>
      <c r="BE114" s="895">
        <f t="shared" si="102"/>
        <v>0</v>
      </c>
    </row>
    <row r="115" spans="1:57" ht="10.5" customHeight="1" x14ac:dyDescent="0.2">
      <c r="A115" s="840">
        <v>104</v>
      </c>
      <c r="B115" s="878"/>
      <c r="C115" s="879"/>
      <c r="D115" s="1449" t="s">
        <v>115</v>
      </c>
      <c r="E115" s="903" t="s">
        <v>278</v>
      </c>
      <c r="F115" s="959">
        <v>0</v>
      </c>
      <c r="G115" s="960">
        <v>0</v>
      </c>
      <c r="H115" s="883" t="e">
        <f t="shared" si="87"/>
        <v>#DIV/0!</v>
      </c>
      <c r="I115" s="910"/>
      <c r="J115" s="885">
        <f t="shared" si="88"/>
        <v>0</v>
      </c>
      <c r="K115" s="886">
        <f t="shared" si="89"/>
        <v>0</v>
      </c>
      <c r="L115" s="887">
        <f t="shared" si="90"/>
        <v>0</v>
      </c>
      <c r="M115" s="887">
        <f t="shared" si="91"/>
        <v>0</v>
      </c>
      <c r="N115" s="887">
        <f t="shared" si="92"/>
        <v>0</v>
      </c>
      <c r="O115" s="887">
        <f t="shared" si="93"/>
        <v>0</v>
      </c>
      <c r="P115" s="888">
        <f t="shared" si="94"/>
        <v>0</v>
      </c>
      <c r="Q115" s="888">
        <f t="shared" si="95"/>
        <v>0</v>
      </c>
      <c r="R115" s="906"/>
      <c r="S115" s="1005"/>
      <c r="T115" s="831">
        <v>104</v>
      </c>
      <c r="U115" s="1450" t="s">
        <v>115</v>
      </c>
      <c r="V115" s="900" t="s">
        <v>49</v>
      </c>
      <c r="W115" s="893">
        <f t="shared" si="96"/>
        <v>0</v>
      </c>
      <c r="X115" s="893">
        <f t="shared" si="96"/>
        <v>0</v>
      </c>
      <c r="Y115" s="894" t="e">
        <f t="shared" si="97"/>
        <v>#DIV/0!</v>
      </c>
      <c r="Z115" s="894">
        <f t="shared" si="98"/>
        <v>0</v>
      </c>
      <c r="AA115" s="894">
        <f t="shared" si="98"/>
        <v>0</v>
      </c>
      <c r="AB115" s="911"/>
      <c r="AC115" s="895">
        <f t="shared" si="99"/>
        <v>0</v>
      </c>
      <c r="AD115" s="895">
        <f t="shared" si="99"/>
        <v>0</v>
      </c>
      <c r="AE115" s="896" t="e">
        <f t="shared" si="100"/>
        <v>#DIV/0!</v>
      </c>
      <c r="AF115" s="912"/>
      <c r="AG115" s="912"/>
      <c r="AH115" s="912"/>
      <c r="AI115" s="912"/>
      <c r="AJ115" s="912"/>
      <c r="AK115" s="912"/>
      <c r="AL115" s="912"/>
      <c r="AM115" s="912"/>
      <c r="AN115" s="912"/>
      <c r="AO115" s="912"/>
      <c r="AP115" s="912"/>
      <c r="AQ115" s="912"/>
      <c r="AR115" s="912"/>
      <c r="AS115" s="912"/>
      <c r="AT115" s="911"/>
      <c r="AU115" s="911"/>
      <c r="AV115" s="911"/>
      <c r="AW115" s="911"/>
      <c r="AX115" s="911"/>
      <c r="AY115" s="911"/>
      <c r="AZ115" s="911"/>
      <c r="BA115" s="911"/>
      <c r="BB115" s="911"/>
      <c r="BC115" s="911"/>
      <c r="BD115" s="895">
        <f t="shared" si="101"/>
        <v>0</v>
      </c>
      <c r="BE115" s="895">
        <f t="shared" si="102"/>
        <v>0</v>
      </c>
    </row>
    <row r="116" spans="1:57" ht="10.5" customHeight="1" x14ac:dyDescent="0.2">
      <c r="A116" s="840">
        <v>105</v>
      </c>
      <c r="B116" s="878"/>
      <c r="C116" s="879"/>
      <c r="D116" s="1449"/>
      <c r="E116" s="903" t="s">
        <v>279</v>
      </c>
      <c r="F116" s="880">
        <v>0</v>
      </c>
      <c r="G116" s="961">
        <v>0</v>
      </c>
      <c r="H116" s="883" t="e">
        <f t="shared" si="87"/>
        <v>#DIV/0!</v>
      </c>
      <c r="I116" s="910"/>
      <c r="J116" s="885">
        <f t="shared" si="88"/>
        <v>0</v>
      </c>
      <c r="K116" s="886">
        <f t="shared" si="89"/>
        <v>0</v>
      </c>
      <c r="L116" s="887">
        <f t="shared" si="90"/>
        <v>0</v>
      </c>
      <c r="M116" s="887">
        <f t="shared" si="91"/>
        <v>0</v>
      </c>
      <c r="N116" s="887">
        <f t="shared" si="92"/>
        <v>0</v>
      </c>
      <c r="O116" s="887">
        <f t="shared" si="93"/>
        <v>0</v>
      </c>
      <c r="P116" s="888">
        <f t="shared" si="94"/>
        <v>0</v>
      </c>
      <c r="Q116" s="888">
        <f t="shared" si="95"/>
        <v>0</v>
      </c>
      <c r="R116" s="906"/>
      <c r="S116" s="1005"/>
      <c r="T116" s="831">
        <v>105</v>
      </c>
      <c r="U116" s="1450"/>
      <c r="V116" s="900" t="s">
        <v>50</v>
      </c>
      <c r="W116" s="893">
        <f t="shared" si="96"/>
        <v>0</v>
      </c>
      <c r="X116" s="893">
        <f t="shared" si="96"/>
        <v>0</v>
      </c>
      <c r="Y116" s="894" t="e">
        <f t="shared" si="97"/>
        <v>#DIV/0!</v>
      </c>
      <c r="Z116" s="894">
        <f t="shared" si="98"/>
        <v>0</v>
      </c>
      <c r="AA116" s="894">
        <f t="shared" si="98"/>
        <v>0</v>
      </c>
      <c r="AB116" s="911"/>
      <c r="AC116" s="895">
        <f t="shared" si="99"/>
        <v>0</v>
      </c>
      <c r="AD116" s="895">
        <f t="shared" si="99"/>
        <v>0</v>
      </c>
      <c r="AE116" s="896" t="e">
        <f t="shared" si="100"/>
        <v>#DIV/0!</v>
      </c>
      <c r="AF116" s="912"/>
      <c r="AG116" s="912"/>
      <c r="AH116" s="912"/>
      <c r="AI116" s="912"/>
      <c r="AJ116" s="912"/>
      <c r="AK116" s="912"/>
      <c r="AL116" s="912"/>
      <c r="AM116" s="912"/>
      <c r="AN116" s="912"/>
      <c r="AO116" s="912"/>
      <c r="AP116" s="912"/>
      <c r="AQ116" s="912"/>
      <c r="AR116" s="912"/>
      <c r="AS116" s="912"/>
      <c r="AT116" s="911"/>
      <c r="AU116" s="911"/>
      <c r="AV116" s="911"/>
      <c r="AW116" s="911"/>
      <c r="AX116" s="911"/>
      <c r="AY116" s="911"/>
      <c r="AZ116" s="911"/>
      <c r="BA116" s="911"/>
      <c r="BB116" s="911"/>
      <c r="BC116" s="911"/>
      <c r="BD116" s="895">
        <f t="shared" si="101"/>
        <v>0</v>
      </c>
      <c r="BE116" s="895">
        <f t="shared" si="102"/>
        <v>0</v>
      </c>
    </row>
    <row r="117" spans="1:57" ht="11.25" customHeight="1" x14ac:dyDescent="0.2">
      <c r="A117" s="840">
        <v>106</v>
      </c>
      <c r="B117" s="878"/>
      <c r="C117" s="879"/>
      <c r="D117" s="1449" t="s">
        <v>116</v>
      </c>
      <c r="E117" s="903" t="s">
        <v>278</v>
      </c>
      <c r="F117" s="880">
        <v>0</v>
      </c>
      <c r="G117" s="961">
        <v>0</v>
      </c>
      <c r="H117" s="883" t="e">
        <f t="shared" si="87"/>
        <v>#DIV/0!</v>
      </c>
      <c r="I117" s="910"/>
      <c r="J117" s="885">
        <f t="shared" si="88"/>
        <v>0</v>
      </c>
      <c r="K117" s="886">
        <f t="shared" si="89"/>
        <v>0</v>
      </c>
      <c r="L117" s="887">
        <f t="shared" si="90"/>
        <v>0</v>
      </c>
      <c r="M117" s="887">
        <f t="shared" si="91"/>
        <v>0</v>
      </c>
      <c r="N117" s="887">
        <f t="shared" si="92"/>
        <v>0</v>
      </c>
      <c r="O117" s="887">
        <f t="shared" si="93"/>
        <v>0</v>
      </c>
      <c r="P117" s="888">
        <f t="shared" si="94"/>
        <v>0</v>
      </c>
      <c r="Q117" s="888">
        <f t="shared" si="95"/>
        <v>0</v>
      </c>
      <c r="R117" s="906"/>
      <c r="S117" s="1005"/>
      <c r="T117" s="831">
        <v>106</v>
      </c>
      <c r="U117" s="1450" t="s">
        <v>116</v>
      </c>
      <c r="V117" s="900" t="s">
        <v>49</v>
      </c>
      <c r="W117" s="893">
        <f t="shared" si="96"/>
        <v>0</v>
      </c>
      <c r="X117" s="893">
        <f t="shared" si="96"/>
        <v>0</v>
      </c>
      <c r="Y117" s="894" t="e">
        <f t="shared" si="97"/>
        <v>#DIV/0!</v>
      </c>
      <c r="Z117" s="894">
        <f t="shared" si="98"/>
        <v>0</v>
      </c>
      <c r="AA117" s="894">
        <f t="shared" si="98"/>
        <v>0</v>
      </c>
      <c r="AB117" s="911"/>
      <c r="AC117" s="895">
        <f t="shared" si="99"/>
        <v>0</v>
      </c>
      <c r="AD117" s="895">
        <f t="shared" si="99"/>
        <v>0</v>
      </c>
      <c r="AE117" s="896" t="e">
        <f t="shared" si="100"/>
        <v>#DIV/0!</v>
      </c>
      <c r="AF117" s="912"/>
      <c r="AG117" s="912"/>
      <c r="AH117" s="912"/>
      <c r="AI117" s="912"/>
      <c r="AJ117" s="912"/>
      <c r="AK117" s="912"/>
      <c r="AL117" s="912"/>
      <c r="AM117" s="912"/>
      <c r="AN117" s="912"/>
      <c r="AO117" s="912"/>
      <c r="AP117" s="912"/>
      <c r="AQ117" s="912"/>
      <c r="AR117" s="912"/>
      <c r="AS117" s="912"/>
      <c r="AT117" s="911"/>
      <c r="AU117" s="911"/>
      <c r="AV117" s="911"/>
      <c r="AW117" s="911"/>
      <c r="AX117" s="911"/>
      <c r="AY117" s="911"/>
      <c r="AZ117" s="911"/>
      <c r="BA117" s="911"/>
      <c r="BB117" s="911"/>
      <c r="BC117" s="911"/>
      <c r="BD117" s="895">
        <f t="shared" si="101"/>
        <v>0</v>
      </c>
      <c r="BE117" s="895">
        <f t="shared" si="102"/>
        <v>0</v>
      </c>
    </row>
    <row r="118" spans="1:57" ht="11.25" customHeight="1" x14ac:dyDescent="0.2">
      <c r="A118" s="840">
        <v>107</v>
      </c>
      <c r="B118" s="878"/>
      <c r="C118" s="879"/>
      <c r="D118" s="1449"/>
      <c r="E118" s="903" t="s">
        <v>279</v>
      </c>
      <c r="F118" s="959">
        <v>0</v>
      </c>
      <c r="G118" s="960">
        <v>0</v>
      </c>
      <c r="H118" s="883" t="e">
        <f t="shared" si="87"/>
        <v>#DIV/0!</v>
      </c>
      <c r="I118" s="910"/>
      <c r="J118" s="885">
        <f t="shared" si="88"/>
        <v>0</v>
      </c>
      <c r="K118" s="886">
        <f t="shared" si="89"/>
        <v>0</v>
      </c>
      <c r="L118" s="887">
        <f t="shared" si="90"/>
        <v>0</v>
      </c>
      <c r="M118" s="887">
        <f t="shared" si="91"/>
        <v>0</v>
      </c>
      <c r="N118" s="887">
        <f t="shared" si="92"/>
        <v>0</v>
      </c>
      <c r="O118" s="887">
        <f t="shared" si="93"/>
        <v>0</v>
      </c>
      <c r="P118" s="888">
        <f t="shared" si="94"/>
        <v>0</v>
      </c>
      <c r="Q118" s="888">
        <f t="shared" si="95"/>
        <v>0</v>
      </c>
      <c r="R118" s="906"/>
      <c r="S118" s="1005"/>
      <c r="T118" s="831">
        <v>107</v>
      </c>
      <c r="U118" s="1450"/>
      <c r="V118" s="900" t="s">
        <v>50</v>
      </c>
      <c r="W118" s="893">
        <f t="shared" si="96"/>
        <v>0</v>
      </c>
      <c r="X118" s="893">
        <f t="shared" si="96"/>
        <v>0</v>
      </c>
      <c r="Y118" s="894" t="e">
        <f t="shared" si="97"/>
        <v>#DIV/0!</v>
      </c>
      <c r="Z118" s="894">
        <f t="shared" si="98"/>
        <v>0</v>
      </c>
      <c r="AA118" s="894">
        <f t="shared" si="98"/>
        <v>0</v>
      </c>
      <c r="AB118" s="911"/>
      <c r="AC118" s="895">
        <f t="shared" si="99"/>
        <v>0</v>
      </c>
      <c r="AD118" s="895">
        <f t="shared" si="99"/>
        <v>0</v>
      </c>
      <c r="AE118" s="896" t="e">
        <f t="shared" si="100"/>
        <v>#DIV/0!</v>
      </c>
      <c r="AF118" s="912"/>
      <c r="AG118" s="912"/>
      <c r="AH118" s="912"/>
      <c r="AI118" s="912"/>
      <c r="AJ118" s="912"/>
      <c r="AK118" s="912"/>
      <c r="AL118" s="912"/>
      <c r="AM118" s="912"/>
      <c r="AN118" s="912"/>
      <c r="AO118" s="912"/>
      <c r="AP118" s="912"/>
      <c r="AQ118" s="912"/>
      <c r="AR118" s="912"/>
      <c r="AS118" s="912"/>
      <c r="AT118" s="911"/>
      <c r="AU118" s="911"/>
      <c r="AV118" s="911"/>
      <c r="AW118" s="911"/>
      <c r="AX118" s="911"/>
      <c r="AY118" s="911"/>
      <c r="AZ118" s="911"/>
      <c r="BA118" s="911"/>
      <c r="BB118" s="911"/>
      <c r="BC118" s="911"/>
      <c r="BD118" s="895">
        <f t="shared" si="101"/>
        <v>0</v>
      </c>
      <c r="BE118" s="895">
        <f t="shared" si="102"/>
        <v>0</v>
      </c>
    </row>
    <row r="119" spans="1:57" ht="12" customHeight="1" x14ac:dyDescent="0.2">
      <c r="A119" s="840">
        <v>108</v>
      </c>
      <c r="B119" s="878"/>
      <c r="C119" s="879"/>
      <c r="D119" s="1449" t="s">
        <v>117</v>
      </c>
      <c r="E119" s="903" t="s">
        <v>278</v>
      </c>
      <c r="F119" s="880">
        <v>0</v>
      </c>
      <c r="G119" s="961">
        <v>0</v>
      </c>
      <c r="H119" s="883" t="e">
        <f t="shared" si="87"/>
        <v>#DIV/0!</v>
      </c>
      <c r="I119" s="910"/>
      <c r="J119" s="885">
        <f t="shared" si="88"/>
        <v>0</v>
      </c>
      <c r="K119" s="886">
        <f t="shared" si="89"/>
        <v>0</v>
      </c>
      <c r="L119" s="887">
        <f t="shared" si="90"/>
        <v>0</v>
      </c>
      <c r="M119" s="887">
        <f t="shared" si="91"/>
        <v>0</v>
      </c>
      <c r="N119" s="887">
        <f t="shared" si="92"/>
        <v>0</v>
      </c>
      <c r="O119" s="887">
        <f t="shared" si="93"/>
        <v>0</v>
      </c>
      <c r="P119" s="888">
        <f t="shared" si="94"/>
        <v>0</v>
      </c>
      <c r="Q119" s="888">
        <f t="shared" si="95"/>
        <v>0</v>
      </c>
      <c r="R119" s="906"/>
      <c r="S119" s="1005"/>
      <c r="T119" s="831">
        <v>108</v>
      </c>
      <c r="U119" s="1450" t="s">
        <v>117</v>
      </c>
      <c r="V119" s="900" t="s">
        <v>49</v>
      </c>
      <c r="W119" s="893">
        <f t="shared" si="96"/>
        <v>0</v>
      </c>
      <c r="X119" s="893">
        <f t="shared" si="96"/>
        <v>0</v>
      </c>
      <c r="Y119" s="894" t="e">
        <f t="shared" si="97"/>
        <v>#DIV/0!</v>
      </c>
      <c r="Z119" s="894">
        <f t="shared" si="98"/>
        <v>0</v>
      </c>
      <c r="AA119" s="894">
        <f t="shared" si="98"/>
        <v>0</v>
      </c>
      <c r="AB119" s="911"/>
      <c r="AC119" s="895">
        <f t="shared" si="99"/>
        <v>0</v>
      </c>
      <c r="AD119" s="895">
        <f t="shared" si="99"/>
        <v>0</v>
      </c>
      <c r="AE119" s="896" t="e">
        <f t="shared" si="100"/>
        <v>#DIV/0!</v>
      </c>
      <c r="AF119" s="912"/>
      <c r="AG119" s="912"/>
      <c r="AH119" s="912"/>
      <c r="AI119" s="912"/>
      <c r="AJ119" s="912"/>
      <c r="AK119" s="912"/>
      <c r="AL119" s="912"/>
      <c r="AM119" s="912"/>
      <c r="AN119" s="912"/>
      <c r="AO119" s="912"/>
      <c r="AP119" s="912"/>
      <c r="AQ119" s="912"/>
      <c r="AR119" s="912"/>
      <c r="AS119" s="912"/>
      <c r="AT119" s="911"/>
      <c r="AU119" s="911"/>
      <c r="AV119" s="911"/>
      <c r="AW119" s="911"/>
      <c r="AX119" s="911"/>
      <c r="AY119" s="911"/>
      <c r="AZ119" s="911"/>
      <c r="BA119" s="911"/>
      <c r="BB119" s="911"/>
      <c r="BC119" s="911"/>
      <c r="BD119" s="895">
        <f t="shared" si="101"/>
        <v>0</v>
      </c>
      <c r="BE119" s="895">
        <f t="shared" si="102"/>
        <v>0</v>
      </c>
    </row>
    <row r="120" spans="1:57" ht="12" customHeight="1" x14ac:dyDescent="0.2">
      <c r="A120" s="840">
        <v>109</v>
      </c>
      <c r="B120" s="878"/>
      <c r="C120" s="879"/>
      <c r="D120" s="1449"/>
      <c r="E120" s="903" t="s">
        <v>279</v>
      </c>
      <c r="F120" s="880">
        <v>0</v>
      </c>
      <c r="G120" s="961">
        <v>0</v>
      </c>
      <c r="H120" s="883" t="e">
        <f t="shared" si="87"/>
        <v>#DIV/0!</v>
      </c>
      <c r="I120" s="910"/>
      <c r="J120" s="885">
        <f t="shared" si="88"/>
        <v>0</v>
      </c>
      <c r="K120" s="886">
        <f t="shared" si="89"/>
        <v>0</v>
      </c>
      <c r="L120" s="887">
        <f t="shared" si="90"/>
        <v>0</v>
      </c>
      <c r="M120" s="887">
        <f t="shared" si="91"/>
        <v>0</v>
      </c>
      <c r="N120" s="887">
        <f t="shared" si="92"/>
        <v>0</v>
      </c>
      <c r="O120" s="887">
        <f t="shared" si="93"/>
        <v>0</v>
      </c>
      <c r="P120" s="888">
        <f t="shared" si="94"/>
        <v>0</v>
      </c>
      <c r="Q120" s="888">
        <f t="shared" si="95"/>
        <v>0</v>
      </c>
      <c r="R120" s="906"/>
      <c r="S120" s="1005"/>
      <c r="T120" s="831">
        <v>109</v>
      </c>
      <c r="U120" s="1450"/>
      <c r="V120" s="900" t="s">
        <v>50</v>
      </c>
      <c r="W120" s="893">
        <f t="shared" si="96"/>
        <v>0</v>
      </c>
      <c r="X120" s="893">
        <f t="shared" si="96"/>
        <v>0</v>
      </c>
      <c r="Y120" s="894" t="e">
        <f t="shared" si="97"/>
        <v>#DIV/0!</v>
      </c>
      <c r="Z120" s="894">
        <f t="shared" si="98"/>
        <v>0</v>
      </c>
      <c r="AA120" s="894">
        <f t="shared" si="98"/>
        <v>0</v>
      </c>
      <c r="AB120" s="911"/>
      <c r="AC120" s="895">
        <f t="shared" si="99"/>
        <v>0</v>
      </c>
      <c r="AD120" s="895">
        <f t="shared" si="99"/>
        <v>0</v>
      </c>
      <c r="AE120" s="896" t="e">
        <f t="shared" si="100"/>
        <v>#DIV/0!</v>
      </c>
      <c r="AF120" s="912"/>
      <c r="AG120" s="912"/>
      <c r="AH120" s="912"/>
      <c r="AI120" s="912"/>
      <c r="AJ120" s="912"/>
      <c r="AK120" s="912"/>
      <c r="AL120" s="912"/>
      <c r="AM120" s="912"/>
      <c r="AN120" s="912"/>
      <c r="AO120" s="912"/>
      <c r="AP120" s="912"/>
      <c r="AQ120" s="912"/>
      <c r="AR120" s="912"/>
      <c r="AS120" s="912"/>
      <c r="AT120" s="911"/>
      <c r="AU120" s="911"/>
      <c r="AV120" s="911"/>
      <c r="AW120" s="911"/>
      <c r="AX120" s="911"/>
      <c r="AY120" s="911"/>
      <c r="AZ120" s="911"/>
      <c r="BA120" s="911"/>
      <c r="BB120" s="911"/>
      <c r="BC120" s="911"/>
      <c r="BD120" s="895">
        <f t="shared" si="101"/>
        <v>0</v>
      </c>
      <c r="BE120" s="895">
        <f t="shared" si="102"/>
        <v>0</v>
      </c>
    </row>
    <row r="121" spans="1:57" ht="12" customHeight="1" x14ac:dyDescent="0.2">
      <c r="A121" s="840">
        <v>110</v>
      </c>
      <c r="B121" s="878"/>
      <c r="C121" s="909"/>
      <c r="D121" s="1449" t="s">
        <v>118</v>
      </c>
      <c r="E121" s="903" t="s">
        <v>278</v>
      </c>
      <c r="F121" s="959">
        <v>0</v>
      </c>
      <c r="G121" s="960">
        <v>0</v>
      </c>
      <c r="H121" s="883" t="e">
        <f t="shared" si="87"/>
        <v>#DIV/0!</v>
      </c>
      <c r="I121" s="910"/>
      <c r="J121" s="885">
        <f t="shared" si="88"/>
        <v>0</v>
      </c>
      <c r="K121" s="886">
        <f t="shared" si="89"/>
        <v>0</v>
      </c>
      <c r="L121" s="887">
        <f t="shared" si="90"/>
        <v>0</v>
      </c>
      <c r="M121" s="887">
        <f t="shared" si="91"/>
        <v>0</v>
      </c>
      <c r="N121" s="887">
        <f t="shared" si="92"/>
        <v>0</v>
      </c>
      <c r="O121" s="887">
        <f t="shared" si="93"/>
        <v>0</v>
      </c>
      <c r="P121" s="888">
        <f t="shared" si="94"/>
        <v>0</v>
      </c>
      <c r="Q121" s="888">
        <f t="shared" si="95"/>
        <v>0</v>
      </c>
      <c r="R121" s="906"/>
      <c r="S121" s="1005"/>
      <c r="T121" s="831">
        <v>110</v>
      </c>
      <c r="U121" s="1450" t="s">
        <v>118</v>
      </c>
      <c r="V121" s="900" t="s">
        <v>49</v>
      </c>
      <c r="W121" s="893">
        <f t="shared" si="96"/>
        <v>0</v>
      </c>
      <c r="X121" s="893">
        <f t="shared" si="96"/>
        <v>0</v>
      </c>
      <c r="Y121" s="894" t="e">
        <f t="shared" si="97"/>
        <v>#DIV/0!</v>
      </c>
      <c r="Z121" s="894">
        <f t="shared" si="98"/>
        <v>0</v>
      </c>
      <c r="AA121" s="894">
        <f t="shared" si="98"/>
        <v>0</v>
      </c>
      <c r="AB121" s="911"/>
      <c r="AC121" s="895">
        <f t="shared" si="99"/>
        <v>0</v>
      </c>
      <c r="AD121" s="895">
        <f t="shared" si="99"/>
        <v>0</v>
      </c>
      <c r="AE121" s="896" t="e">
        <f t="shared" si="100"/>
        <v>#DIV/0!</v>
      </c>
      <c r="AF121" s="912"/>
      <c r="AG121" s="912"/>
      <c r="AH121" s="912"/>
      <c r="AI121" s="912"/>
      <c r="AJ121" s="912"/>
      <c r="AK121" s="912"/>
      <c r="AL121" s="912"/>
      <c r="AM121" s="912"/>
      <c r="AN121" s="912"/>
      <c r="AO121" s="912"/>
      <c r="AP121" s="912"/>
      <c r="AQ121" s="912"/>
      <c r="AR121" s="912"/>
      <c r="AS121" s="912"/>
      <c r="AT121" s="911"/>
      <c r="AU121" s="911"/>
      <c r="AV121" s="911"/>
      <c r="AW121" s="911"/>
      <c r="AX121" s="911"/>
      <c r="AY121" s="911"/>
      <c r="AZ121" s="911"/>
      <c r="BA121" s="911"/>
      <c r="BB121" s="911"/>
      <c r="BC121" s="911"/>
      <c r="BD121" s="895">
        <f t="shared" si="101"/>
        <v>0</v>
      </c>
      <c r="BE121" s="895">
        <f t="shared" si="102"/>
        <v>0</v>
      </c>
    </row>
    <row r="122" spans="1:57" ht="12" customHeight="1" x14ac:dyDescent="0.2">
      <c r="A122" s="840">
        <v>111</v>
      </c>
      <c r="B122" s="878"/>
      <c r="C122" s="909"/>
      <c r="D122" s="1451"/>
      <c r="E122" s="903" t="s">
        <v>279</v>
      </c>
      <c r="F122" s="880">
        <v>0</v>
      </c>
      <c r="G122" s="961">
        <v>0</v>
      </c>
      <c r="H122" s="883" t="e">
        <f t="shared" si="87"/>
        <v>#DIV/0!</v>
      </c>
      <c r="I122" s="910"/>
      <c r="J122" s="885">
        <f t="shared" si="88"/>
        <v>0</v>
      </c>
      <c r="K122" s="886">
        <f t="shared" si="89"/>
        <v>0</v>
      </c>
      <c r="L122" s="887">
        <f t="shared" si="90"/>
        <v>0</v>
      </c>
      <c r="M122" s="887">
        <f t="shared" si="91"/>
        <v>0</v>
      </c>
      <c r="N122" s="887">
        <f t="shared" si="92"/>
        <v>0</v>
      </c>
      <c r="O122" s="887">
        <f t="shared" si="93"/>
        <v>0</v>
      </c>
      <c r="P122" s="888">
        <f t="shared" si="94"/>
        <v>0</v>
      </c>
      <c r="Q122" s="888">
        <f t="shared" si="95"/>
        <v>0</v>
      </c>
      <c r="R122" s="906"/>
      <c r="S122" s="1005"/>
      <c r="T122" s="831">
        <v>111</v>
      </c>
      <c r="U122" s="1452"/>
      <c r="V122" s="900" t="s">
        <v>50</v>
      </c>
      <c r="W122" s="893">
        <f t="shared" si="96"/>
        <v>0</v>
      </c>
      <c r="X122" s="893">
        <f t="shared" si="96"/>
        <v>0</v>
      </c>
      <c r="Y122" s="894" t="e">
        <f t="shared" si="97"/>
        <v>#DIV/0!</v>
      </c>
      <c r="Z122" s="894">
        <f t="shared" si="98"/>
        <v>0</v>
      </c>
      <c r="AA122" s="894">
        <f t="shared" si="98"/>
        <v>0</v>
      </c>
      <c r="AB122" s="911"/>
      <c r="AC122" s="895">
        <f t="shared" si="99"/>
        <v>0</v>
      </c>
      <c r="AD122" s="895">
        <f t="shared" si="99"/>
        <v>0</v>
      </c>
      <c r="AE122" s="896" t="e">
        <f t="shared" si="100"/>
        <v>#DIV/0!</v>
      </c>
      <c r="AF122" s="912"/>
      <c r="AG122" s="912"/>
      <c r="AH122" s="912"/>
      <c r="AI122" s="912"/>
      <c r="AJ122" s="912"/>
      <c r="AK122" s="912"/>
      <c r="AL122" s="912"/>
      <c r="AM122" s="912"/>
      <c r="AN122" s="912"/>
      <c r="AO122" s="912"/>
      <c r="AP122" s="912"/>
      <c r="AQ122" s="912"/>
      <c r="AR122" s="912"/>
      <c r="AS122" s="912"/>
      <c r="AT122" s="911"/>
      <c r="AU122" s="911"/>
      <c r="AV122" s="911"/>
      <c r="AW122" s="911"/>
      <c r="AX122" s="911"/>
      <c r="AY122" s="911"/>
      <c r="AZ122" s="911"/>
      <c r="BA122" s="911"/>
      <c r="BB122" s="911"/>
      <c r="BC122" s="911"/>
      <c r="BD122" s="895">
        <f t="shared" si="101"/>
        <v>0</v>
      </c>
      <c r="BE122" s="895">
        <f t="shared" si="102"/>
        <v>0</v>
      </c>
    </row>
    <row r="123" spans="1:57" ht="9.75" customHeight="1" x14ac:dyDescent="0.2">
      <c r="A123" s="840">
        <v>112</v>
      </c>
      <c r="B123" s="878"/>
      <c r="C123" s="909"/>
      <c r="D123" s="1449" t="s">
        <v>119</v>
      </c>
      <c r="E123" s="903" t="s">
        <v>278</v>
      </c>
      <c r="F123" s="880">
        <v>0</v>
      </c>
      <c r="G123" s="961">
        <v>0</v>
      </c>
      <c r="H123" s="883" t="e">
        <f t="shared" si="87"/>
        <v>#DIV/0!</v>
      </c>
      <c r="I123" s="910"/>
      <c r="J123" s="885">
        <f t="shared" si="88"/>
        <v>0</v>
      </c>
      <c r="K123" s="886">
        <f t="shared" si="89"/>
        <v>0</v>
      </c>
      <c r="L123" s="887">
        <f t="shared" si="90"/>
        <v>0</v>
      </c>
      <c r="M123" s="887">
        <f t="shared" si="91"/>
        <v>0</v>
      </c>
      <c r="N123" s="887">
        <f t="shared" si="92"/>
        <v>0</v>
      </c>
      <c r="O123" s="887">
        <f t="shared" si="93"/>
        <v>0</v>
      </c>
      <c r="P123" s="888">
        <f t="shared" si="94"/>
        <v>0</v>
      </c>
      <c r="Q123" s="888">
        <f t="shared" si="95"/>
        <v>0</v>
      </c>
      <c r="R123" s="906"/>
      <c r="S123" s="1005"/>
      <c r="T123" s="831">
        <v>112</v>
      </c>
      <c r="U123" s="1450" t="s">
        <v>119</v>
      </c>
      <c r="V123" s="900" t="s">
        <v>49</v>
      </c>
      <c r="W123" s="893">
        <f t="shared" si="96"/>
        <v>0</v>
      </c>
      <c r="X123" s="893">
        <f t="shared" si="96"/>
        <v>0</v>
      </c>
      <c r="Y123" s="894" t="e">
        <f t="shared" si="97"/>
        <v>#DIV/0!</v>
      </c>
      <c r="Z123" s="894">
        <f t="shared" si="98"/>
        <v>0</v>
      </c>
      <c r="AA123" s="894">
        <f t="shared" si="98"/>
        <v>0</v>
      </c>
      <c r="AB123" s="911"/>
      <c r="AC123" s="895">
        <f t="shared" si="99"/>
        <v>0</v>
      </c>
      <c r="AD123" s="895">
        <f t="shared" si="99"/>
        <v>0</v>
      </c>
      <c r="AE123" s="896" t="e">
        <f t="shared" si="100"/>
        <v>#DIV/0!</v>
      </c>
      <c r="AF123" s="912"/>
      <c r="AG123" s="912"/>
      <c r="AH123" s="912"/>
      <c r="AI123" s="912"/>
      <c r="AJ123" s="912"/>
      <c r="AK123" s="912"/>
      <c r="AL123" s="912"/>
      <c r="AM123" s="912"/>
      <c r="AN123" s="912"/>
      <c r="AO123" s="912"/>
      <c r="AP123" s="912"/>
      <c r="AQ123" s="912"/>
      <c r="AR123" s="912"/>
      <c r="AS123" s="912"/>
      <c r="AT123" s="911"/>
      <c r="AU123" s="911"/>
      <c r="AV123" s="911"/>
      <c r="AW123" s="911"/>
      <c r="AX123" s="911"/>
      <c r="AY123" s="911"/>
      <c r="AZ123" s="911"/>
      <c r="BA123" s="911"/>
      <c r="BB123" s="911"/>
      <c r="BC123" s="911"/>
      <c r="BD123" s="895">
        <f t="shared" si="101"/>
        <v>0</v>
      </c>
      <c r="BE123" s="895">
        <f t="shared" si="102"/>
        <v>0</v>
      </c>
    </row>
    <row r="124" spans="1:57" ht="9.75" customHeight="1" x14ac:dyDescent="0.2">
      <c r="A124" s="840">
        <v>113</v>
      </c>
      <c r="B124" s="878"/>
      <c r="C124" s="909"/>
      <c r="D124" s="1449"/>
      <c r="E124" s="903" t="s">
        <v>279</v>
      </c>
      <c r="F124" s="959">
        <v>0</v>
      </c>
      <c r="G124" s="960">
        <v>0</v>
      </c>
      <c r="H124" s="883" t="e">
        <f t="shared" si="87"/>
        <v>#DIV/0!</v>
      </c>
      <c r="I124" s="910"/>
      <c r="J124" s="885">
        <f t="shared" si="88"/>
        <v>0</v>
      </c>
      <c r="K124" s="886">
        <f t="shared" si="89"/>
        <v>0</v>
      </c>
      <c r="L124" s="887">
        <f t="shared" si="90"/>
        <v>0</v>
      </c>
      <c r="M124" s="887">
        <f t="shared" si="91"/>
        <v>0</v>
      </c>
      <c r="N124" s="887">
        <f t="shared" si="92"/>
        <v>0</v>
      </c>
      <c r="O124" s="887">
        <f t="shared" si="93"/>
        <v>0</v>
      </c>
      <c r="P124" s="888">
        <f t="shared" si="94"/>
        <v>0</v>
      </c>
      <c r="Q124" s="888">
        <f t="shared" si="95"/>
        <v>0</v>
      </c>
      <c r="R124" s="906"/>
      <c r="S124" s="1005"/>
      <c r="T124" s="831">
        <v>113</v>
      </c>
      <c r="U124" s="1450"/>
      <c r="V124" s="900" t="s">
        <v>50</v>
      </c>
      <c r="W124" s="893">
        <f t="shared" si="96"/>
        <v>0</v>
      </c>
      <c r="X124" s="893">
        <f t="shared" si="96"/>
        <v>0</v>
      </c>
      <c r="Y124" s="894" t="e">
        <f t="shared" si="97"/>
        <v>#DIV/0!</v>
      </c>
      <c r="Z124" s="894">
        <f t="shared" si="98"/>
        <v>0</v>
      </c>
      <c r="AA124" s="894">
        <f t="shared" si="98"/>
        <v>0</v>
      </c>
      <c r="AB124" s="911"/>
      <c r="AC124" s="895">
        <f t="shared" si="99"/>
        <v>0</v>
      </c>
      <c r="AD124" s="895">
        <f t="shared" si="99"/>
        <v>0</v>
      </c>
      <c r="AE124" s="896" t="e">
        <f t="shared" si="100"/>
        <v>#DIV/0!</v>
      </c>
      <c r="AF124" s="912"/>
      <c r="AG124" s="912"/>
      <c r="AH124" s="912"/>
      <c r="AI124" s="912"/>
      <c r="AJ124" s="912"/>
      <c r="AK124" s="912"/>
      <c r="AL124" s="912"/>
      <c r="AM124" s="912"/>
      <c r="AN124" s="912"/>
      <c r="AO124" s="912"/>
      <c r="AP124" s="912"/>
      <c r="AQ124" s="912"/>
      <c r="AR124" s="912"/>
      <c r="AS124" s="912"/>
      <c r="AT124" s="911"/>
      <c r="AU124" s="911"/>
      <c r="AV124" s="911"/>
      <c r="AW124" s="911"/>
      <c r="AX124" s="911"/>
      <c r="AY124" s="911"/>
      <c r="AZ124" s="911"/>
      <c r="BA124" s="911"/>
      <c r="BB124" s="911"/>
      <c r="BC124" s="911"/>
      <c r="BD124" s="895">
        <f t="shared" si="101"/>
        <v>0</v>
      </c>
      <c r="BE124" s="895">
        <f t="shared" si="102"/>
        <v>0</v>
      </c>
    </row>
    <row r="125" spans="1:57" ht="9.75" customHeight="1" x14ac:dyDescent="0.2">
      <c r="A125" s="840">
        <v>114</v>
      </c>
      <c r="B125" s="878"/>
      <c r="C125" s="909"/>
      <c r="D125" s="1449" t="s">
        <v>120</v>
      </c>
      <c r="E125" s="903" t="s">
        <v>278</v>
      </c>
      <c r="F125" s="880">
        <v>0</v>
      </c>
      <c r="G125" s="961">
        <v>0</v>
      </c>
      <c r="H125" s="883" t="e">
        <f t="shared" si="87"/>
        <v>#DIV/0!</v>
      </c>
      <c r="I125" s="910"/>
      <c r="J125" s="885">
        <f t="shared" si="88"/>
        <v>0</v>
      </c>
      <c r="K125" s="886">
        <f t="shared" si="89"/>
        <v>0</v>
      </c>
      <c r="L125" s="887">
        <f t="shared" si="90"/>
        <v>0</v>
      </c>
      <c r="M125" s="887">
        <f t="shared" si="91"/>
        <v>0</v>
      </c>
      <c r="N125" s="887">
        <f t="shared" si="92"/>
        <v>0</v>
      </c>
      <c r="O125" s="887">
        <f t="shared" si="93"/>
        <v>0</v>
      </c>
      <c r="P125" s="888">
        <f t="shared" si="94"/>
        <v>0</v>
      </c>
      <c r="Q125" s="888">
        <f t="shared" si="95"/>
        <v>0</v>
      </c>
      <c r="R125" s="906"/>
      <c r="S125" s="1005"/>
      <c r="T125" s="831">
        <v>114</v>
      </c>
      <c r="U125" s="1450" t="s">
        <v>120</v>
      </c>
      <c r="V125" s="900" t="s">
        <v>49</v>
      </c>
      <c r="W125" s="893">
        <f t="shared" si="96"/>
        <v>0</v>
      </c>
      <c r="X125" s="893">
        <f t="shared" si="96"/>
        <v>0</v>
      </c>
      <c r="Y125" s="894" t="e">
        <f t="shared" si="97"/>
        <v>#DIV/0!</v>
      </c>
      <c r="Z125" s="894">
        <f t="shared" si="98"/>
        <v>0</v>
      </c>
      <c r="AA125" s="894">
        <f t="shared" si="98"/>
        <v>0</v>
      </c>
      <c r="AB125" s="911"/>
      <c r="AC125" s="895">
        <f t="shared" si="99"/>
        <v>0</v>
      </c>
      <c r="AD125" s="895">
        <f t="shared" si="99"/>
        <v>0</v>
      </c>
      <c r="AE125" s="896" t="e">
        <f t="shared" si="100"/>
        <v>#DIV/0!</v>
      </c>
      <c r="AF125" s="912"/>
      <c r="AG125" s="912"/>
      <c r="AH125" s="912"/>
      <c r="AI125" s="912"/>
      <c r="AJ125" s="912"/>
      <c r="AK125" s="912"/>
      <c r="AL125" s="912"/>
      <c r="AM125" s="912"/>
      <c r="AN125" s="912"/>
      <c r="AO125" s="912"/>
      <c r="AP125" s="912"/>
      <c r="AQ125" s="912"/>
      <c r="AR125" s="912"/>
      <c r="AS125" s="912"/>
      <c r="AT125" s="911"/>
      <c r="AU125" s="911"/>
      <c r="AV125" s="911"/>
      <c r="AW125" s="911"/>
      <c r="AX125" s="911"/>
      <c r="AY125" s="911"/>
      <c r="AZ125" s="911"/>
      <c r="BA125" s="911"/>
      <c r="BB125" s="911"/>
      <c r="BC125" s="911"/>
      <c r="BD125" s="895">
        <f t="shared" si="101"/>
        <v>0</v>
      </c>
      <c r="BE125" s="895">
        <f t="shared" si="102"/>
        <v>0</v>
      </c>
    </row>
    <row r="126" spans="1:57" ht="9.75" customHeight="1" x14ac:dyDescent="0.2">
      <c r="A126" s="840">
        <v>115</v>
      </c>
      <c r="B126" s="878"/>
      <c r="C126" s="909"/>
      <c r="D126" s="1449"/>
      <c r="E126" s="903" t="s">
        <v>279</v>
      </c>
      <c r="F126" s="880">
        <v>0</v>
      </c>
      <c r="G126" s="961">
        <v>0</v>
      </c>
      <c r="H126" s="883" t="e">
        <f t="shared" si="87"/>
        <v>#DIV/0!</v>
      </c>
      <c r="I126" s="910"/>
      <c r="J126" s="885">
        <f t="shared" si="88"/>
        <v>0</v>
      </c>
      <c r="K126" s="886">
        <f t="shared" si="89"/>
        <v>0</v>
      </c>
      <c r="L126" s="887">
        <f t="shared" si="90"/>
        <v>0</v>
      </c>
      <c r="M126" s="887">
        <f t="shared" si="91"/>
        <v>0</v>
      </c>
      <c r="N126" s="887">
        <f t="shared" si="92"/>
        <v>0</v>
      </c>
      <c r="O126" s="887">
        <f t="shared" si="93"/>
        <v>0</v>
      </c>
      <c r="P126" s="888">
        <f t="shared" si="94"/>
        <v>0</v>
      </c>
      <c r="Q126" s="888">
        <f t="shared" si="95"/>
        <v>0</v>
      </c>
      <c r="R126" s="906"/>
      <c r="S126" s="1005"/>
      <c r="T126" s="831">
        <v>115</v>
      </c>
      <c r="U126" s="1450"/>
      <c r="V126" s="900" t="s">
        <v>50</v>
      </c>
      <c r="W126" s="893">
        <f t="shared" si="96"/>
        <v>0</v>
      </c>
      <c r="X126" s="893">
        <f t="shared" si="96"/>
        <v>0</v>
      </c>
      <c r="Y126" s="894" t="e">
        <f t="shared" si="97"/>
        <v>#DIV/0!</v>
      </c>
      <c r="Z126" s="894">
        <f t="shared" si="98"/>
        <v>0</v>
      </c>
      <c r="AA126" s="894">
        <f t="shared" si="98"/>
        <v>0</v>
      </c>
      <c r="AB126" s="911"/>
      <c r="AC126" s="895">
        <f t="shared" si="99"/>
        <v>0</v>
      </c>
      <c r="AD126" s="895">
        <f t="shared" si="99"/>
        <v>0</v>
      </c>
      <c r="AE126" s="896" t="e">
        <f t="shared" si="100"/>
        <v>#DIV/0!</v>
      </c>
      <c r="AF126" s="912"/>
      <c r="AG126" s="912"/>
      <c r="AH126" s="912"/>
      <c r="AI126" s="912"/>
      <c r="AJ126" s="912"/>
      <c r="AK126" s="912"/>
      <c r="AL126" s="912"/>
      <c r="AM126" s="912"/>
      <c r="AN126" s="912"/>
      <c r="AO126" s="912"/>
      <c r="AP126" s="912"/>
      <c r="AQ126" s="912"/>
      <c r="AR126" s="912"/>
      <c r="AS126" s="912"/>
      <c r="AT126" s="911"/>
      <c r="AU126" s="911"/>
      <c r="AV126" s="911"/>
      <c r="AW126" s="911"/>
      <c r="AX126" s="911"/>
      <c r="AY126" s="911"/>
      <c r="AZ126" s="911"/>
      <c r="BA126" s="911"/>
      <c r="BB126" s="911"/>
      <c r="BC126" s="911"/>
      <c r="BD126" s="895">
        <f t="shared" si="101"/>
        <v>0</v>
      </c>
      <c r="BE126" s="895">
        <f t="shared" si="102"/>
        <v>0</v>
      </c>
    </row>
    <row r="127" spans="1:57" ht="12" customHeight="1" x14ac:dyDescent="0.2">
      <c r="A127" s="840">
        <v>116</v>
      </c>
      <c r="B127" s="878"/>
      <c r="C127" s="909"/>
      <c r="D127" s="1449" t="s">
        <v>121</v>
      </c>
      <c r="E127" s="903" t="s">
        <v>278</v>
      </c>
      <c r="F127" s="959">
        <v>0</v>
      </c>
      <c r="G127" s="960">
        <v>0</v>
      </c>
      <c r="H127" s="883" t="e">
        <f t="shared" si="87"/>
        <v>#DIV/0!</v>
      </c>
      <c r="I127" s="910"/>
      <c r="J127" s="885">
        <f t="shared" si="88"/>
        <v>0</v>
      </c>
      <c r="K127" s="886">
        <f t="shared" si="89"/>
        <v>0</v>
      </c>
      <c r="L127" s="887">
        <f t="shared" si="90"/>
        <v>0</v>
      </c>
      <c r="M127" s="887">
        <f t="shared" si="91"/>
        <v>0</v>
      </c>
      <c r="N127" s="887">
        <f t="shared" si="92"/>
        <v>0</v>
      </c>
      <c r="O127" s="887">
        <f t="shared" si="93"/>
        <v>0</v>
      </c>
      <c r="P127" s="888">
        <f t="shared" si="94"/>
        <v>0</v>
      </c>
      <c r="Q127" s="888">
        <f t="shared" si="95"/>
        <v>0</v>
      </c>
      <c r="R127" s="906"/>
      <c r="S127" s="962"/>
      <c r="T127" s="831">
        <v>116</v>
      </c>
      <c r="U127" s="1450" t="s">
        <v>121</v>
      </c>
      <c r="V127" s="900" t="s">
        <v>49</v>
      </c>
      <c r="W127" s="893">
        <f t="shared" si="96"/>
        <v>0</v>
      </c>
      <c r="X127" s="893">
        <f t="shared" si="96"/>
        <v>0</v>
      </c>
      <c r="Y127" s="894" t="e">
        <f t="shared" si="97"/>
        <v>#DIV/0!</v>
      </c>
      <c r="Z127" s="894">
        <f t="shared" si="98"/>
        <v>0</v>
      </c>
      <c r="AA127" s="894">
        <f t="shared" si="98"/>
        <v>0</v>
      </c>
      <c r="AB127" s="911"/>
      <c r="AC127" s="895">
        <f t="shared" si="99"/>
        <v>0</v>
      </c>
      <c r="AD127" s="895">
        <f t="shared" si="99"/>
        <v>0</v>
      </c>
      <c r="AE127" s="896" t="e">
        <f t="shared" si="100"/>
        <v>#DIV/0!</v>
      </c>
      <c r="AF127" s="912"/>
      <c r="AG127" s="912"/>
      <c r="AH127" s="912"/>
      <c r="AI127" s="912"/>
      <c r="AJ127" s="912"/>
      <c r="AK127" s="912"/>
      <c r="AL127" s="912"/>
      <c r="AM127" s="912"/>
      <c r="AN127" s="912"/>
      <c r="AO127" s="912"/>
      <c r="AP127" s="912"/>
      <c r="AQ127" s="912"/>
      <c r="AR127" s="912"/>
      <c r="AS127" s="912"/>
      <c r="AT127" s="911"/>
      <c r="AU127" s="911"/>
      <c r="AV127" s="911"/>
      <c r="AW127" s="911"/>
      <c r="AX127" s="911"/>
      <c r="AY127" s="911"/>
      <c r="AZ127" s="911"/>
      <c r="BA127" s="911"/>
      <c r="BB127" s="911"/>
      <c r="BC127" s="911"/>
      <c r="BD127" s="895">
        <f t="shared" si="101"/>
        <v>0</v>
      </c>
      <c r="BE127" s="895">
        <f t="shared" si="102"/>
        <v>0</v>
      </c>
    </row>
    <row r="128" spans="1:57" ht="12" customHeight="1" x14ac:dyDescent="0.2">
      <c r="A128" s="840">
        <v>117</v>
      </c>
      <c r="B128" s="878"/>
      <c r="C128" s="909"/>
      <c r="D128" s="1449"/>
      <c r="E128" s="903" t="s">
        <v>279</v>
      </c>
      <c r="F128" s="880">
        <v>0</v>
      </c>
      <c r="G128" s="961">
        <v>0</v>
      </c>
      <c r="H128" s="883" t="e">
        <f t="shared" si="87"/>
        <v>#DIV/0!</v>
      </c>
      <c r="I128" s="910"/>
      <c r="J128" s="885">
        <f t="shared" si="88"/>
        <v>0</v>
      </c>
      <c r="K128" s="886">
        <f t="shared" si="89"/>
        <v>0</v>
      </c>
      <c r="L128" s="887">
        <f t="shared" si="90"/>
        <v>0</v>
      </c>
      <c r="M128" s="887">
        <f t="shared" si="91"/>
        <v>0</v>
      </c>
      <c r="N128" s="887">
        <f t="shared" si="92"/>
        <v>0</v>
      </c>
      <c r="O128" s="887">
        <f t="shared" si="93"/>
        <v>0</v>
      </c>
      <c r="P128" s="888">
        <f t="shared" si="94"/>
        <v>0</v>
      </c>
      <c r="Q128" s="888">
        <f t="shared" si="95"/>
        <v>0</v>
      </c>
      <c r="R128" s="906"/>
      <c r="S128" s="962"/>
      <c r="T128" s="831">
        <v>117</v>
      </c>
      <c r="U128" s="1450"/>
      <c r="V128" s="900" t="s">
        <v>50</v>
      </c>
      <c r="W128" s="893">
        <f t="shared" si="96"/>
        <v>0</v>
      </c>
      <c r="X128" s="893">
        <f t="shared" si="96"/>
        <v>0</v>
      </c>
      <c r="Y128" s="894" t="e">
        <f t="shared" si="97"/>
        <v>#DIV/0!</v>
      </c>
      <c r="Z128" s="894">
        <f t="shared" si="98"/>
        <v>0</v>
      </c>
      <c r="AA128" s="894">
        <f t="shared" si="98"/>
        <v>0</v>
      </c>
      <c r="AB128" s="911"/>
      <c r="AC128" s="895">
        <f t="shared" si="99"/>
        <v>0</v>
      </c>
      <c r="AD128" s="895">
        <f t="shared" si="99"/>
        <v>0</v>
      </c>
      <c r="AE128" s="896" t="e">
        <f t="shared" si="100"/>
        <v>#DIV/0!</v>
      </c>
      <c r="AF128" s="912"/>
      <c r="AG128" s="912"/>
      <c r="AH128" s="912"/>
      <c r="AI128" s="912"/>
      <c r="AJ128" s="912"/>
      <c r="AK128" s="912"/>
      <c r="AL128" s="912"/>
      <c r="AM128" s="912"/>
      <c r="AN128" s="912"/>
      <c r="AO128" s="912"/>
      <c r="AP128" s="912"/>
      <c r="AQ128" s="912"/>
      <c r="AR128" s="900"/>
      <c r="AS128" s="900"/>
      <c r="AT128" s="900"/>
      <c r="AU128" s="900"/>
      <c r="AV128" s="900"/>
      <c r="AW128" s="900"/>
      <c r="AX128" s="900"/>
      <c r="AY128" s="900"/>
      <c r="AZ128" s="900"/>
      <c r="BA128" s="900"/>
      <c r="BB128" s="900"/>
      <c r="BC128" s="900"/>
      <c r="BD128" s="895">
        <f t="shared" si="101"/>
        <v>0</v>
      </c>
      <c r="BE128" s="895">
        <f t="shared" si="102"/>
        <v>0</v>
      </c>
    </row>
    <row r="129" spans="1:58" ht="15.75" customHeight="1" x14ac:dyDescent="0.2">
      <c r="A129" s="840">
        <v>118</v>
      </c>
      <c r="B129" s="963"/>
      <c r="C129" s="909">
        <f>SUM(C14:C128)</f>
        <v>41.769999999999996</v>
      </c>
      <c r="D129" s="964" t="s">
        <v>122</v>
      </c>
      <c r="E129" s="965"/>
      <c r="F129" s="965">
        <f t="shared" ref="F129:P129" si="103">SUM(F14:F128)</f>
        <v>164</v>
      </c>
      <c r="G129" s="966">
        <f t="shared" si="103"/>
        <v>221</v>
      </c>
      <c r="H129" s="967" t="e">
        <f>SUM(H14:H128)</f>
        <v>#DIV/0!</v>
      </c>
      <c r="I129" s="965">
        <f t="shared" si="103"/>
        <v>153</v>
      </c>
      <c r="J129" s="968">
        <f t="shared" si="103"/>
        <v>527</v>
      </c>
      <c r="K129" s="969">
        <f>SUM(K14:K128)</f>
        <v>605.25</v>
      </c>
      <c r="L129" s="970">
        <f t="shared" si="103"/>
        <v>1837088.4000000001</v>
      </c>
      <c r="M129" s="971">
        <f t="shared" si="103"/>
        <v>4817790</v>
      </c>
      <c r="N129" s="971">
        <f t="shared" si="103"/>
        <v>274.77</v>
      </c>
      <c r="O129" s="972">
        <f>SUM(O14:O128)-159</f>
        <v>2187010.2000000002</v>
      </c>
      <c r="P129" s="973">
        <f t="shared" si="103"/>
        <v>880.0200000000001</v>
      </c>
      <c r="Q129" s="973">
        <f>SUM(Q14:Q128)-159</f>
        <v>7004800.1999999993</v>
      </c>
      <c r="R129" s="906"/>
      <c r="S129" s="1005"/>
      <c r="T129" s="831">
        <v>118</v>
      </c>
      <c r="U129" s="974" t="s">
        <v>122</v>
      </c>
      <c r="V129" s="937"/>
      <c r="W129" s="937"/>
      <c r="X129" s="937"/>
      <c r="Y129" s="938"/>
      <c r="Z129" s="938"/>
      <c r="AA129" s="894">
        <f>+SUM(AA14:AA107)</f>
        <v>527</v>
      </c>
      <c r="AB129" s="938"/>
      <c r="AC129" s="938"/>
      <c r="AD129" s="938"/>
      <c r="AE129" s="939"/>
      <c r="AF129" s="938">
        <f t="shared" ref="AF129:AQ129" si="104">SUM(AF14:AF128)</f>
        <v>0</v>
      </c>
      <c r="AG129" s="938">
        <f t="shared" si="104"/>
        <v>0</v>
      </c>
      <c r="AH129" s="938">
        <f t="shared" si="104"/>
        <v>0</v>
      </c>
      <c r="AI129" s="938">
        <f t="shared" si="104"/>
        <v>0</v>
      </c>
      <c r="AJ129" s="938">
        <f t="shared" si="104"/>
        <v>0</v>
      </c>
      <c r="AK129" s="938">
        <f t="shared" si="104"/>
        <v>0</v>
      </c>
      <c r="AL129" s="938">
        <f t="shared" si="104"/>
        <v>0</v>
      </c>
      <c r="AM129" s="938">
        <f t="shared" si="104"/>
        <v>0</v>
      </c>
      <c r="AN129" s="938">
        <f t="shared" si="104"/>
        <v>0</v>
      </c>
      <c r="AO129" s="938">
        <f t="shared" si="104"/>
        <v>0</v>
      </c>
      <c r="AP129" s="938">
        <f t="shared" si="104"/>
        <v>0</v>
      </c>
      <c r="AQ129" s="938">
        <f t="shared" si="104"/>
        <v>0</v>
      </c>
      <c r="AR129" s="938">
        <f>SUM(AR14:AR128)</f>
        <v>0</v>
      </c>
      <c r="AS129" s="938">
        <f t="shared" ref="AS129:BE129" si="105">SUM(AS14:AS128)</f>
        <v>0</v>
      </c>
      <c r="AT129" s="938">
        <f t="shared" si="105"/>
        <v>66</v>
      </c>
      <c r="AU129" s="938">
        <f t="shared" si="105"/>
        <v>0</v>
      </c>
      <c r="AV129" s="938">
        <f t="shared" si="105"/>
        <v>140</v>
      </c>
      <c r="AW129" s="938">
        <f t="shared" si="105"/>
        <v>0</v>
      </c>
      <c r="AX129" s="938">
        <f t="shared" si="105"/>
        <v>124</v>
      </c>
      <c r="AY129" s="938">
        <f t="shared" si="105"/>
        <v>0</v>
      </c>
      <c r="AZ129" s="938">
        <f t="shared" si="105"/>
        <v>106</v>
      </c>
      <c r="BA129" s="938">
        <f t="shared" si="105"/>
        <v>0</v>
      </c>
      <c r="BB129" s="938">
        <f t="shared" si="105"/>
        <v>91</v>
      </c>
      <c r="BC129" s="938">
        <f t="shared" si="105"/>
        <v>0</v>
      </c>
      <c r="BD129" s="938">
        <f t="shared" si="105"/>
        <v>527</v>
      </c>
      <c r="BE129" s="938">
        <f t="shared" si="105"/>
        <v>0</v>
      </c>
      <c r="BF129" s="808"/>
    </row>
    <row r="130" spans="1:58" ht="12" customHeight="1" x14ac:dyDescent="0.2">
      <c r="A130" s="992"/>
      <c r="B130" s="820"/>
      <c r="C130" s="975"/>
      <c r="D130" s="976"/>
      <c r="E130" s="977"/>
      <c r="F130" s="978"/>
      <c r="G130" s="979"/>
      <c r="H130" s="980"/>
      <c r="I130" s="980"/>
      <c r="J130" s="981"/>
      <c r="K130" s="980"/>
      <c r="L130" s="982"/>
      <c r="M130" s="982"/>
      <c r="N130" s="980"/>
      <c r="O130" s="980"/>
      <c r="P130" s="983"/>
      <c r="Q130" s="983"/>
      <c r="R130" s="906"/>
      <c r="S130" s="1005"/>
      <c r="T130" s="992"/>
      <c r="U130" s="996"/>
      <c r="V130" s="985"/>
      <c r="W130" s="985"/>
      <c r="X130" s="985"/>
      <c r="Y130" s="986"/>
      <c r="Z130" s="986"/>
      <c r="AA130" s="987"/>
      <c r="AB130" s="986"/>
      <c r="AC130" s="986"/>
      <c r="AD130" s="986"/>
      <c r="AE130" s="988"/>
      <c r="AF130" s="988"/>
      <c r="AG130" s="988"/>
      <c r="AH130" s="988"/>
      <c r="AI130" s="988"/>
      <c r="AJ130" s="988"/>
      <c r="AK130" s="988"/>
      <c r="AL130" s="988"/>
      <c r="AM130" s="988"/>
      <c r="AN130" s="988"/>
      <c r="AO130" s="988"/>
      <c r="AP130" s="988"/>
      <c r="AQ130" s="988"/>
      <c r="AR130" s="986"/>
      <c r="AS130" s="985"/>
      <c r="AT130" s="986"/>
      <c r="AU130" s="985"/>
      <c r="AV130" s="986"/>
      <c r="AW130" s="985"/>
      <c r="AX130" s="985"/>
      <c r="AY130" s="985"/>
      <c r="AZ130" s="985"/>
      <c r="BA130" s="985"/>
      <c r="BB130" s="985"/>
      <c r="BC130" s="985"/>
      <c r="BD130" s="986"/>
      <c r="BE130" s="986">
        <f>AG129+AI129+AK129+AM129+AO129+AQ129+AS129+AU129+AW129+AY129+BA129+BC129</f>
        <v>0</v>
      </c>
    </row>
    <row r="131" spans="1:58" ht="13.5" customHeight="1" x14ac:dyDescent="0.2">
      <c r="A131" s="1446" t="s">
        <v>123</v>
      </c>
      <c r="B131" s="1446"/>
      <c r="C131" s="1446"/>
      <c r="D131" s="1446"/>
      <c r="E131" s="1446"/>
      <c r="F131" s="1446"/>
      <c r="G131" s="1446"/>
      <c r="H131" s="1446"/>
      <c r="I131" s="1446"/>
      <c r="J131" s="1446"/>
      <c r="K131" s="989"/>
      <c r="L131" s="989"/>
      <c r="M131" s="989"/>
      <c r="N131" s="989"/>
      <c r="O131" s="989"/>
      <c r="P131" s="989"/>
      <c r="Q131" s="989"/>
      <c r="R131" s="906"/>
      <c r="S131" s="1005"/>
      <c r="T131" s="992"/>
      <c r="U131" s="992"/>
      <c r="V131" s="985"/>
      <c r="W131" s="985"/>
      <c r="X131" s="985"/>
      <c r="Y131" s="985"/>
      <c r="Z131" s="985"/>
      <c r="AA131" s="986"/>
      <c r="AB131" s="989"/>
      <c r="AC131" s="989"/>
      <c r="AD131" s="989"/>
      <c r="AE131" s="990"/>
      <c r="AF131" s="990"/>
      <c r="AG131" s="990"/>
      <c r="AH131" s="990"/>
      <c r="AI131" s="990"/>
      <c r="AJ131" s="990"/>
      <c r="AK131" s="990"/>
      <c r="AL131" s="990"/>
      <c r="AM131" s="990"/>
      <c r="AN131" s="990"/>
      <c r="AO131" s="990"/>
      <c r="AP131" s="990"/>
      <c r="AQ131" s="990"/>
      <c r="AR131" s="990"/>
      <c r="AS131" s="990"/>
      <c r="AT131" s="989"/>
      <c r="AU131" s="989"/>
      <c r="AV131" s="989"/>
      <c r="AW131" s="989"/>
      <c r="AX131" s="989"/>
      <c r="AY131" s="989"/>
      <c r="AZ131" s="989"/>
      <c r="BA131" s="989"/>
      <c r="BB131" s="989"/>
      <c r="BC131" s="989"/>
      <c r="BD131" s="989"/>
      <c r="BE131" s="989"/>
    </row>
    <row r="132" spans="1:58" ht="12" customHeight="1" x14ac:dyDescent="0.2">
      <c r="A132" s="1448" t="s">
        <v>124</v>
      </c>
      <c r="B132" s="1448"/>
      <c r="C132" s="1448"/>
      <c r="D132" s="1448"/>
      <c r="E132" s="1501">
        <f>K129*7960</f>
        <v>4817790</v>
      </c>
      <c r="F132" s="1501"/>
      <c r="G132" s="1501"/>
      <c r="H132" s="989">
        <f>+K129+N129</f>
        <v>880.02</v>
      </c>
      <c r="I132" s="989"/>
      <c r="J132" s="989"/>
      <c r="K132" s="1446" t="s">
        <v>125</v>
      </c>
      <c r="L132" s="1446"/>
      <c r="M132" s="818" t="s">
        <v>126</v>
      </c>
      <c r="N132" s="989"/>
      <c r="O132" s="1005"/>
      <c r="P132" s="986"/>
      <c r="Q132" s="986"/>
      <c r="R132" s="906"/>
      <c r="S132" s="1005"/>
      <c r="T132" s="992" t="s">
        <v>283</v>
      </c>
      <c r="U132" s="992"/>
      <c r="V132" s="985"/>
      <c r="W132" s="985"/>
      <c r="X132" s="985"/>
      <c r="Y132" s="985"/>
      <c r="Z132" s="985"/>
      <c r="AA132" s="986"/>
      <c r="AB132" s="989"/>
      <c r="AC132" s="989"/>
      <c r="AD132" s="989"/>
      <c r="AE132" s="990"/>
      <c r="AF132" s="990"/>
      <c r="AG132" s="990"/>
      <c r="AH132" s="990"/>
      <c r="AI132" s="990"/>
      <c r="AJ132" s="990"/>
      <c r="AK132" s="990"/>
      <c r="AL132" s="990"/>
      <c r="AM132" s="990"/>
      <c r="AN132" s="990"/>
      <c r="AO132" s="990"/>
      <c r="AP132" s="990"/>
      <c r="AQ132" s="990"/>
      <c r="AR132" s="990"/>
      <c r="AS132" s="990"/>
      <c r="AT132" s="989"/>
      <c r="AU132" s="989"/>
      <c r="AV132" s="989"/>
      <c r="AW132" s="989"/>
      <c r="AX132" s="989"/>
      <c r="AY132" s="989"/>
      <c r="AZ132" s="989"/>
      <c r="BA132" s="989"/>
      <c r="BB132" s="989"/>
      <c r="BC132" s="989"/>
      <c r="BD132" s="989"/>
      <c r="BE132" s="989"/>
    </row>
    <row r="133" spans="1:58" ht="12" customHeight="1" x14ac:dyDescent="0.2">
      <c r="A133" s="1448" t="s">
        <v>128</v>
      </c>
      <c r="B133" s="1448"/>
      <c r="C133" s="1448"/>
      <c r="D133" s="1448"/>
      <c r="E133" s="1501">
        <f>N129*7960-159</f>
        <v>2187010.1999999997</v>
      </c>
      <c r="F133" s="1501"/>
      <c r="G133" s="1501"/>
      <c r="H133" s="989"/>
      <c r="I133" s="989"/>
      <c r="J133" s="989"/>
      <c r="K133" s="1446" t="s">
        <v>125</v>
      </c>
      <c r="L133" s="1446"/>
      <c r="M133" s="818" t="s">
        <v>129</v>
      </c>
      <c r="N133" s="991"/>
      <c r="O133" s="991"/>
      <c r="P133" s="980"/>
      <c r="Q133" s="980"/>
      <c r="R133" s="906"/>
      <c r="S133" s="1005"/>
      <c r="T133" s="992"/>
      <c r="U133" s="1442"/>
      <c r="V133" s="985"/>
      <c r="W133" s="985"/>
      <c r="X133" s="985"/>
      <c r="Y133" s="985"/>
      <c r="Z133" s="985"/>
      <c r="AA133" s="986"/>
      <c r="AB133" s="989"/>
      <c r="AC133" s="989"/>
      <c r="AD133" s="989"/>
      <c r="AE133" s="990"/>
      <c r="AF133" s="990"/>
      <c r="AG133" s="990"/>
      <c r="AH133" s="990"/>
      <c r="AI133" s="990"/>
      <c r="AJ133" s="990"/>
      <c r="AK133" s="990"/>
      <c r="AL133" s="990"/>
      <c r="AM133" s="990"/>
      <c r="AN133" s="990"/>
      <c r="AO133" s="990"/>
      <c r="AP133" s="990"/>
      <c r="AQ133" s="990"/>
      <c r="AR133" s="990"/>
      <c r="AS133" s="990"/>
      <c r="AT133" s="989"/>
      <c r="AU133" s="989"/>
      <c r="AV133" s="989"/>
      <c r="AW133" s="989"/>
      <c r="AX133" s="989"/>
      <c r="AY133" s="989"/>
      <c r="AZ133" s="989"/>
      <c r="BA133" s="989"/>
      <c r="BB133" s="989"/>
      <c r="BC133" s="989"/>
      <c r="BD133" s="989"/>
      <c r="BE133" s="989"/>
    </row>
    <row r="134" spans="1:58" ht="12" customHeight="1" x14ac:dyDescent="0.2">
      <c r="A134" s="1448" t="s">
        <v>130</v>
      </c>
      <c r="B134" s="1448"/>
      <c r="C134" s="1448"/>
      <c r="D134" s="1448"/>
      <c r="E134" s="1501">
        <f>1820000/2</f>
        <v>910000</v>
      </c>
      <c r="F134" s="1501"/>
      <c r="G134" s="1501"/>
      <c r="H134" s="989"/>
      <c r="I134" s="989"/>
      <c r="J134" s="989"/>
      <c r="K134" s="1446" t="s">
        <v>125</v>
      </c>
      <c r="L134" s="1446"/>
      <c r="M134" s="818" t="s">
        <v>131</v>
      </c>
      <c r="N134" s="993"/>
      <c r="O134" s="993"/>
      <c r="P134" s="980"/>
      <c r="Q134" s="980"/>
      <c r="R134" s="906"/>
      <c r="S134" s="1005"/>
      <c r="T134" s="992"/>
      <c r="U134" s="1442"/>
      <c r="V134" s="985"/>
      <c r="W134" s="985"/>
      <c r="X134" s="985"/>
      <c r="Y134" s="985"/>
      <c r="Z134" s="985"/>
      <c r="AA134" s="986"/>
      <c r="AB134" s="989"/>
      <c r="AC134" s="989"/>
      <c r="AD134" s="989"/>
      <c r="AE134" s="990"/>
      <c r="AF134" s="990"/>
      <c r="AG134" s="990"/>
      <c r="AH134" s="990"/>
      <c r="AI134" s="990"/>
      <c r="AJ134" s="990"/>
      <c r="AK134" s="990"/>
      <c r="AL134" s="990"/>
      <c r="AM134" s="990"/>
      <c r="AN134" s="990"/>
      <c r="AO134" s="990"/>
      <c r="AP134" s="990"/>
      <c r="AQ134" s="990"/>
      <c r="AR134" s="990"/>
      <c r="AS134" s="990"/>
      <c r="AT134" s="989"/>
      <c r="AU134" s="989"/>
      <c r="AV134" s="989"/>
      <c r="AW134" s="989"/>
      <c r="AX134" s="989"/>
      <c r="AY134" s="989"/>
      <c r="AZ134" s="989"/>
      <c r="BA134" s="989"/>
      <c r="BB134" s="989"/>
      <c r="BC134" s="989"/>
      <c r="BD134" s="989"/>
      <c r="BE134" s="989"/>
    </row>
    <row r="135" spans="1:58" ht="12" customHeight="1" x14ac:dyDescent="0.2">
      <c r="A135" s="1448" t="s">
        <v>132</v>
      </c>
      <c r="B135" s="1448"/>
      <c r="C135" s="1448"/>
      <c r="D135" s="1448"/>
      <c r="E135" s="1501">
        <v>1400000</v>
      </c>
      <c r="F135" s="1501"/>
      <c r="G135" s="1501"/>
      <c r="H135" s="989"/>
      <c r="I135" s="989"/>
      <c r="J135" s="989"/>
      <c r="K135" s="1446" t="s">
        <v>125</v>
      </c>
      <c r="L135" s="1446"/>
      <c r="M135" s="1446" t="s">
        <v>133</v>
      </c>
      <c r="N135" s="1446"/>
      <c r="O135" s="989"/>
      <c r="P135" s="994"/>
      <c r="Q135" s="994"/>
      <c r="R135" s="906"/>
      <c r="S135" s="1005"/>
      <c r="T135" s="992"/>
      <c r="U135" s="992"/>
      <c r="V135" s="985"/>
      <c r="W135" s="985"/>
      <c r="X135" s="985"/>
      <c r="Y135" s="985"/>
      <c r="Z135" s="985"/>
      <c r="AA135" s="962"/>
      <c r="AB135" s="962"/>
      <c r="AC135" s="962"/>
      <c r="AD135" s="962"/>
      <c r="AE135" s="995"/>
      <c r="AF135" s="995"/>
      <c r="AG135" s="995"/>
      <c r="AH135" s="995"/>
      <c r="AI135" s="995"/>
      <c r="AJ135" s="995"/>
      <c r="AK135" s="995"/>
      <c r="AL135" s="995"/>
      <c r="AM135" s="995"/>
      <c r="AN135" s="995"/>
      <c r="AO135" s="995"/>
      <c r="AP135" s="995"/>
      <c r="AQ135" s="995"/>
      <c r="AR135" s="962"/>
      <c r="AS135" s="962"/>
      <c r="AT135" s="989"/>
      <c r="AU135" s="989"/>
      <c r="AV135" s="989"/>
      <c r="AW135" s="989"/>
      <c r="AX135" s="989"/>
      <c r="AY135" s="989"/>
      <c r="AZ135" s="989"/>
      <c r="BA135" s="989"/>
      <c r="BB135" s="989"/>
      <c r="BC135" s="989"/>
      <c r="BD135" s="989"/>
      <c r="BE135" s="989"/>
    </row>
    <row r="136" spans="1:58" ht="12" customHeight="1" x14ac:dyDescent="0.2">
      <c r="A136" s="1448" t="s">
        <v>134</v>
      </c>
      <c r="B136" s="1448"/>
      <c r="C136" s="1448"/>
      <c r="D136" s="1448"/>
      <c r="E136" s="1501">
        <v>500000</v>
      </c>
      <c r="F136" s="1501"/>
      <c r="G136" s="1501"/>
      <c r="H136" s="989"/>
      <c r="I136" s="989"/>
      <c r="J136" s="989"/>
      <c r="K136" s="1446" t="s">
        <v>125</v>
      </c>
      <c r="L136" s="1446"/>
      <c r="M136" s="1443" t="s">
        <v>135</v>
      </c>
      <c r="N136" s="1443"/>
      <c r="O136" s="989"/>
      <c r="P136" s="994"/>
      <c r="Q136" s="994"/>
      <c r="R136" s="906"/>
      <c r="S136" s="1005"/>
      <c r="T136" s="992"/>
      <c r="U136" s="992"/>
      <c r="V136" s="985"/>
      <c r="W136" s="985"/>
      <c r="X136" s="985"/>
      <c r="Y136" s="985"/>
      <c r="Z136" s="985"/>
      <c r="AA136" s="962"/>
      <c r="AB136" s="962"/>
      <c r="AC136" s="962"/>
      <c r="AD136" s="962"/>
      <c r="AE136" s="995"/>
      <c r="AF136" s="995"/>
      <c r="AG136" s="995"/>
      <c r="AH136" s="995"/>
      <c r="AI136" s="995"/>
      <c r="AJ136" s="995"/>
      <c r="AK136" s="995"/>
      <c r="AL136" s="995"/>
      <c r="AM136" s="995"/>
      <c r="AN136" s="995"/>
      <c r="AO136" s="995"/>
      <c r="AP136" s="995"/>
      <c r="AQ136" s="995"/>
      <c r="AR136" s="962"/>
      <c r="AS136" s="962"/>
      <c r="AT136" s="989"/>
      <c r="AU136" s="989"/>
      <c r="AV136" s="989"/>
      <c r="AW136" s="989"/>
      <c r="AX136" s="989"/>
      <c r="AY136" s="989"/>
      <c r="AZ136" s="989"/>
      <c r="BA136" s="989"/>
      <c r="BB136" s="989"/>
      <c r="BC136" s="989"/>
      <c r="BD136" s="989"/>
      <c r="BE136" s="989"/>
    </row>
    <row r="137" spans="1:58" ht="12" customHeight="1" x14ac:dyDescent="0.2">
      <c r="A137" s="1448" t="s">
        <v>136</v>
      </c>
      <c r="B137" s="1448"/>
      <c r="C137" s="1448"/>
      <c r="D137" s="1448"/>
      <c r="E137" s="1501">
        <f>501600/2</f>
        <v>250800</v>
      </c>
      <c r="F137" s="1501"/>
      <c r="G137" s="1501"/>
      <c r="H137" s="989"/>
      <c r="I137" s="989"/>
      <c r="J137" s="989"/>
      <c r="K137" s="1446" t="s">
        <v>125</v>
      </c>
      <c r="L137" s="1446"/>
      <c r="M137" s="997" t="s">
        <v>137</v>
      </c>
      <c r="N137" s="989"/>
      <c r="O137" s="989"/>
      <c r="P137" s="994"/>
      <c r="Q137" s="994"/>
      <c r="R137" s="906"/>
      <c r="S137" s="1005"/>
      <c r="T137" s="992"/>
      <c r="U137" s="992"/>
      <c r="V137" s="985"/>
      <c r="W137" s="985"/>
      <c r="X137" s="985"/>
      <c r="Y137" s="985"/>
      <c r="Z137" s="985"/>
      <c r="AA137" s="962"/>
      <c r="AB137" s="962"/>
      <c r="AC137" s="962"/>
      <c r="AD137" s="962"/>
      <c r="AE137" s="995"/>
      <c r="AF137" s="995"/>
      <c r="AG137" s="995"/>
      <c r="AH137" s="995"/>
      <c r="AI137" s="995"/>
      <c r="AJ137" s="995"/>
      <c r="AK137" s="995"/>
      <c r="AL137" s="995"/>
      <c r="AM137" s="995"/>
      <c r="AN137" s="995"/>
      <c r="AO137" s="995"/>
      <c r="AP137" s="995"/>
      <c r="AQ137" s="995"/>
      <c r="AR137" s="962"/>
      <c r="AS137" s="962"/>
      <c r="AT137" s="989"/>
      <c r="AU137" s="989"/>
      <c r="AV137" s="989"/>
      <c r="AW137" s="989"/>
      <c r="AX137" s="989"/>
      <c r="AY137" s="989"/>
      <c r="AZ137" s="989"/>
      <c r="BA137" s="989"/>
      <c r="BB137" s="989"/>
      <c r="BC137" s="989"/>
      <c r="BD137" s="989"/>
      <c r="BE137" s="989"/>
    </row>
    <row r="138" spans="1:58" ht="12" customHeight="1" x14ac:dyDescent="0.2">
      <c r="A138" s="1448" t="s">
        <v>138</v>
      </c>
      <c r="B138" s="1448"/>
      <c r="C138" s="1448"/>
      <c r="D138" s="1448"/>
      <c r="E138" s="1501">
        <f>1698400/2</f>
        <v>849200</v>
      </c>
      <c r="F138" s="1501"/>
      <c r="G138" s="1501"/>
      <c r="H138" s="989"/>
      <c r="I138" s="989"/>
      <c r="J138" s="989"/>
      <c r="K138" s="1446" t="s">
        <v>125</v>
      </c>
      <c r="L138" s="1446"/>
      <c r="M138" s="1443" t="s">
        <v>139</v>
      </c>
      <c r="N138" s="1443"/>
      <c r="O138" s="998"/>
      <c r="P138" s="994"/>
      <c r="Q138" s="994"/>
      <c r="R138" s="906"/>
      <c r="S138" s="1005"/>
      <c r="T138" s="992"/>
      <c r="U138" s="992"/>
      <c r="V138" s="985"/>
      <c r="W138" s="985"/>
      <c r="X138" s="985"/>
      <c r="Y138" s="985"/>
      <c r="Z138" s="985"/>
      <c r="AA138" s="962"/>
      <c r="AB138" s="962"/>
      <c r="AC138" s="962"/>
      <c r="AD138" s="962"/>
      <c r="AE138" s="995"/>
      <c r="AF138" s="995"/>
      <c r="AG138" s="995"/>
      <c r="AH138" s="995"/>
      <c r="AI138" s="995"/>
      <c r="AJ138" s="995"/>
      <c r="AK138" s="995"/>
      <c r="AL138" s="995"/>
      <c r="AM138" s="995"/>
      <c r="AN138" s="995"/>
      <c r="AO138" s="995"/>
      <c r="AP138" s="995"/>
      <c r="AQ138" s="995"/>
      <c r="AR138" s="962"/>
      <c r="AS138" s="962"/>
      <c r="AT138" s="989"/>
      <c r="AU138" s="989"/>
      <c r="AV138" s="989"/>
      <c r="AW138" s="989"/>
      <c r="AX138" s="989"/>
      <c r="AY138" s="989"/>
      <c r="AZ138" s="989"/>
      <c r="BA138" s="989"/>
      <c r="BB138" s="989"/>
      <c r="BC138" s="989"/>
      <c r="BD138" s="989"/>
      <c r="BE138" s="989"/>
    </row>
    <row r="139" spans="1:58" ht="12" customHeight="1" x14ac:dyDescent="0.2">
      <c r="A139" s="1444" t="s">
        <v>140</v>
      </c>
      <c r="B139" s="1444"/>
      <c r="C139" s="1444"/>
      <c r="D139" s="1444"/>
      <c r="E139" s="1501">
        <f>SUM(E132:G138)</f>
        <v>10914800.199999999</v>
      </c>
      <c r="F139" s="1501"/>
      <c r="G139" s="1501"/>
      <c r="H139" s="989"/>
      <c r="I139" s="989"/>
      <c r="J139" s="989"/>
      <c r="K139" s="1446" t="s">
        <v>125</v>
      </c>
      <c r="L139" s="1446"/>
      <c r="M139" s="1443" t="s">
        <v>141</v>
      </c>
      <c r="N139" s="1443"/>
      <c r="O139" s="989"/>
      <c r="P139" s="989"/>
      <c r="Q139" s="989"/>
      <c r="R139" s="906"/>
      <c r="S139" s="1005"/>
      <c r="T139" s="992"/>
      <c r="U139" s="992"/>
      <c r="V139" s="985"/>
      <c r="W139" s="985"/>
      <c r="X139" s="985"/>
      <c r="Y139" s="985"/>
      <c r="Z139" s="985"/>
      <c r="AA139" s="962"/>
      <c r="AB139" s="962"/>
      <c r="AC139" s="962"/>
      <c r="AD139" s="962"/>
      <c r="AE139" s="995"/>
      <c r="AF139" s="995"/>
      <c r="AG139" s="995"/>
      <c r="AH139" s="995"/>
      <c r="AI139" s="995"/>
      <c r="AJ139" s="995"/>
      <c r="AK139" s="995"/>
      <c r="AL139" s="995"/>
      <c r="AM139" s="995"/>
      <c r="AN139" s="995"/>
      <c r="AO139" s="995"/>
      <c r="AP139" s="995"/>
      <c r="AQ139" s="995"/>
      <c r="AR139" s="962"/>
      <c r="AS139" s="962"/>
      <c r="AT139" s="989"/>
      <c r="AU139" s="989"/>
      <c r="AV139" s="989"/>
      <c r="AW139" s="989"/>
      <c r="AX139" s="989"/>
      <c r="AY139" s="989"/>
      <c r="AZ139" s="989"/>
      <c r="BA139" s="989"/>
      <c r="BB139" s="989"/>
      <c r="BC139" s="989"/>
      <c r="BD139" s="989"/>
      <c r="BE139" s="989"/>
    </row>
    <row r="140" spans="1:58" ht="12" customHeight="1" x14ac:dyDescent="0.2">
      <c r="E140" s="1502">
        <f>10914800</f>
        <v>10914800</v>
      </c>
      <c r="F140" s="1502"/>
      <c r="G140" s="1502"/>
      <c r="H140" s="818"/>
      <c r="I140" s="998"/>
      <c r="J140" s="818"/>
      <c r="K140" s="1446" t="s">
        <v>125</v>
      </c>
      <c r="L140" s="1446"/>
      <c r="M140" s="996" t="s">
        <v>142</v>
      </c>
      <c r="N140" s="818"/>
      <c r="O140" s="818"/>
      <c r="R140" s="829"/>
      <c r="S140" s="992"/>
      <c r="T140" s="999"/>
      <c r="U140" s="999"/>
      <c r="V140" s="999"/>
      <c r="W140" s="999"/>
      <c r="X140" s="999"/>
      <c r="Y140" s="999"/>
      <c r="Z140" s="999"/>
      <c r="AA140" s="999"/>
      <c r="AB140" s="999"/>
      <c r="AC140" s="999"/>
      <c r="AD140" s="999"/>
      <c r="AE140" s="999"/>
      <c r="AF140" s="999"/>
      <c r="AG140" s="999"/>
      <c r="AH140" s="999"/>
      <c r="AI140" s="999"/>
      <c r="AJ140" s="999"/>
      <c r="AK140" s="999"/>
      <c r="AL140" s="999"/>
      <c r="AM140" s="999"/>
      <c r="AN140" s="999"/>
      <c r="AO140" s="999"/>
      <c r="AP140" s="999"/>
      <c r="AQ140" s="999"/>
      <c r="AR140" s="999"/>
      <c r="AS140" s="999"/>
      <c r="AT140" s="999"/>
      <c r="AU140" s="999"/>
      <c r="AV140" s="999"/>
      <c r="AW140" s="999"/>
      <c r="AX140" s="999"/>
      <c r="AY140" s="999"/>
      <c r="AZ140" s="999"/>
      <c r="BA140" s="999"/>
      <c r="BB140" s="999"/>
      <c r="BC140" s="999"/>
      <c r="BD140" s="999"/>
      <c r="BE140" s="999"/>
    </row>
    <row r="141" spans="1:58" ht="20.25" customHeight="1" x14ac:dyDescent="0.2">
      <c r="A141" s="1000" t="s">
        <v>284</v>
      </c>
      <c r="E141" s="1500">
        <f>+E140-E139</f>
        <v>-0.19999999925494194</v>
      </c>
      <c r="F141" s="1500"/>
      <c r="G141" s="1500"/>
      <c r="H141" s="804"/>
      <c r="I141" s="804"/>
      <c r="J141" s="804"/>
      <c r="N141" s="992"/>
      <c r="O141" s="992"/>
      <c r="R141" s="829"/>
      <c r="S141" s="992"/>
      <c r="T141" s="992"/>
      <c r="U141" s="992"/>
      <c r="V141" s="992"/>
      <c r="W141" s="992"/>
      <c r="X141" s="992"/>
      <c r="Y141" s="992"/>
      <c r="Z141" s="992"/>
      <c r="AA141" s="999"/>
      <c r="AB141" s="999"/>
      <c r="AC141" s="999"/>
      <c r="AD141" s="999"/>
      <c r="AE141" s="999"/>
      <c r="AF141" s="999"/>
      <c r="AG141" s="999"/>
      <c r="AH141" s="999"/>
      <c r="AI141" s="999"/>
      <c r="AJ141" s="999"/>
      <c r="AK141" s="999"/>
      <c r="AL141" s="999"/>
      <c r="AM141" s="999"/>
      <c r="AN141" s="999"/>
      <c r="AO141" s="999"/>
      <c r="AP141" s="999"/>
      <c r="AQ141" s="999"/>
      <c r="AR141" s="999"/>
      <c r="AS141" s="999"/>
      <c r="AT141" s="992"/>
      <c r="AU141" s="992"/>
      <c r="AV141" s="992"/>
      <c r="AW141" s="992"/>
      <c r="AX141" s="992"/>
      <c r="AY141" s="992"/>
      <c r="AZ141" s="992"/>
      <c r="BA141" s="992"/>
      <c r="BB141" s="992"/>
      <c r="BC141" s="992"/>
      <c r="BD141" s="992"/>
      <c r="BE141" s="992"/>
    </row>
    <row r="142" spans="1:58" ht="18.75" customHeight="1" x14ac:dyDescent="0.2">
      <c r="E142" s="808"/>
      <c r="F142" s="808"/>
      <c r="H142" s="808"/>
      <c r="I142" s="804"/>
      <c r="J142" s="804"/>
      <c r="N142" s="992"/>
      <c r="O142" s="992"/>
      <c r="R142" s="829"/>
      <c r="S142" s="992"/>
      <c r="T142" s="992"/>
      <c r="U142" s="992"/>
      <c r="V142" s="992"/>
      <c r="W142" s="992"/>
      <c r="X142" s="992"/>
      <c r="Y142" s="992"/>
      <c r="Z142" s="992"/>
      <c r="AA142" s="999"/>
      <c r="AB142" s="999"/>
      <c r="AC142" s="999"/>
      <c r="AD142" s="999"/>
      <c r="AE142" s="999"/>
      <c r="AF142" s="999"/>
      <c r="AG142" s="999"/>
      <c r="AH142" s="999"/>
      <c r="AI142" s="999"/>
      <c r="AJ142" s="999"/>
      <c r="AK142" s="999"/>
      <c r="AL142" s="999"/>
      <c r="AM142" s="999"/>
      <c r="AN142" s="999"/>
      <c r="AO142" s="999"/>
      <c r="AP142" s="999"/>
      <c r="AQ142" s="999"/>
      <c r="AR142" s="999"/>
      <c r="AS142" s="999"/>
      <c r="AT142" s="992"/>
      <c r="AU142" s="992"/>
      <c r="AV142" s="992"/>
      <c r="AW142" s="992"/>
      <c r="AX142" s="992"/>
      <c r="AY142" s="992"/>
      <c r="AZ142" s="992"/>
      <c r="BA142" s="992"/>
      <c r="BB142" s="992"/>
      <c r="BC142" s="992"/>
      <c r="BD142" s="992"/>
      <c r="BE142" s="992"/>
    </row>
    <row r="143" spans="1:58" ht="27.75" customHeight="1" x14ac:dyDescent="0.2">
      <c r="E143" s="1001"/>
      <c r="H143" s="804"/>
      <c r="I143" s="804"/>
      <c r="J143" s="804"/>
      <c r="L143" s="1002"/>
      <c r="M143" s="1002"/>
      <c r="N143" s="992"/>
      <c r="O143" s="992"/>
      <c r="R143" s="829"/>
      <c r="S143" s="992"/>
      <c r="T143" s="992"/>
      <c r="U143" s="992"/>
      <c r="V143" s="992"/>
      <c r="W143" s="992"/>
      <c r="X143" s="992"/>
      <c r="Y143" s="992"/>
      <c r="Z143" s="992"/>
      <c r="AA143" s="999"/>
      <c r="AB143" s="999"/>
      <c r="AC143" s="999"/>
      <c r="AD143" s="999"/>
      <c r="AE143" s="999"/>
      <c r="AF143" s="999"/>
      <c r="AG143" s="999"/>
      <c r="AH143" s="999"/>
      <c r="AI143" s="999"/>
      <c r="AJ143" s="999"/>
      <c r="AK143" s="999"/>
      <c r="AL143" s="999"/>
      <c r="AM143" s="999"/>
      <c r="AN143" s="999"/>
      <c r="AO143" s="999"/>
      <c r="AP143" s="999"/>
      <c r="AQ143" s="999"/>
      <c r="AR143" s="999"/>
      <c r="AS143" s="999"/>
      <c r="AT143" s="992"/>
      <c r="AU143" s="992"/>
      <c r="AV143" s="992"/>
      <c r="AW143" s="992"/>
      <c r="AX143" s="992"/>
      <c r="AY143" s="992"/>
      <c r="AZ143" s="992"/>
      <c r="BA143" s="992"/>
      <c r="BB143" s="992"/>
      <c r="BC143" s="992"/>
      <c r="BD143" s="992"/>
      <c r="BE143" s="992"/>
    </row>
    <row r="144" spans="1:58" s="804" customFormat="1" x14ac:dyDescent="0.2">
      <c r="B144" s="805"/>
      <c r="C144" s="806"/>
      <c r="G144" s="807"/>
      <c r="K144" s="992"/>
      <c r="L144" s="1002"/>
      <c r="M144" s="1002"/>
      <c r="N144" s="992"/>
      <c r="O144" s="992"/>
      <c r="R144" s="1003"/>
      <c r="AA144" s="1015"/>
      <c r="AB144" s="1015"/>
      <c r="AC144" s="1015"/>
      <c r="AD144" s="1015"/>
      <c r="AE144" s="1015"/>
      <c r="AF144" s="1015"/>
      <c r="AG144" s="1015"/>
      <c r="AH144" s="1015"/>
      <c r="AI144" s="1015"/>
      <c r="AJ144" s="1015"/>
      <c r="AK144" s="1015"/>
      <c r="AL144" s="1015"/>
      <c r="AM144" s="1015"/>
      <c r="AN144" s="1015"/>
      <c r="AO144" s="1015"/>
      <c r="AP144" s="1015"/>
      <c r="AQ144" s="1015"/>
      <c r="AR144" s="1015"/>
      <c r="AS144" s="1015"/>
      <c r="BF144" s="810"/>
    </row>
    <row r="145" spans="2:58" s="804" customFormat="1" ht="20.100000000000001" customHeight="1" x14ac:dyDescent="0.2">
      <c r="B145" s="805"/>
      <c r="C145" s="806"/>
      <c r="G145" s="807"/>
      <c r="K145" s="818"/>
      <c r="L145" s="1002"/>
      <c r="M145" s="1002"/>
      <c r="N145" s="992"/>
      <c r="O145" s="992"/>
      <c r="P145" s="992"/>
      <c r="Q145" s="992"/>
      <c r="R145" s="829"/>
      <c r="S145" s="992"/>
      <c r="AA145" s="1015"/>
      <c r="AB145" s="1015"/>
      <c r="AC145" s="1015"/>
      <c r="AD145" s="1015"/>
      <c r="AE145" s="1015"/>
      <c r="AF145" s="1015"/>
      <c r="AG145" s="1015"/>
      <c r="AH145" s="1015"/>
      <c r="AI145" s="1015"/>
      <c r="AJ145" s="1015"/>
      <c r="AK145" s="1015"/>
      <c r="AL145" s="1015"/>
      <c r="AM145" s="1015"/>
      <c r="AN145" s="1015"/>
      <c r="AO145" s="1015"/>
      <c r="AP145" s="1015"/>
      <c r="AQ145" s="1015"/>
      <c r="AR145" s="1015"/>
      <c r="AS145" s="1015"/>
      <c r="BF145" s="810"/>
    </row>
    <row r="146" spans="2:58" s="804" customFormat="1" ht="20.100000000000001" customHeight="1" x14ac:dyDescent="0.2">
      <c r="B146" s="805"/>
      <c r="C146" s="806"/>
      <c r="G146" s="807"/>
      <c r="K146" s="992"/>
      <c r="L146" s="1002"/>
      <c r="M146" s="1002"/>
      <c r="N146" s="1005"/>
      <c r="O146" s="1005"/>
      <c r="P146" s="1005"/>
      <c r="Q146" s="1005"/>
      <c r="R146" s="1004"/>
      <c r="S146" s="1441"/>
      <c r="AA146" s="1015"/>
      <c r="AB146" s="1015"/>
      <c r="AC146" s="1015"/>
      <c r="AD146" s="1015"/>
      <c r="AE146" s="1015"/>
      <c r="AF146" s="1015"/>
      <c r="AG146" s="1015"/>
      <c r="AH146" s="1015"/>
      <c r="AI146" s="1015"/>
      <c r="AJ146" s="1015"/>
      <c r="AK146" s="1015"/>
      <c r="AL146" s="1015"/>
      <c r="AM146" s="1015"/>
      <c r="AN146" s="1015"/>
      <c r="AO146" s="1015"/>
      <c r="AP146" s="1015"/>
      <c r="AQ146" s="1015"/>
      <c r="AR146" s="1015"/>
      <c r="AS146" s="1015"/>
      <c r="BF146" s="810"/>
    </row>
    <row r="147" spans="2:58" s="804" customFormat="1" ht="20.100000000000001" customHeight="1" x14ac:dyDescent="0.2">
      <c r="B147" s="805"/>
      <c r="C147" s="806"/>
      <c r="G147" s="807"/>
      <c r="K147" s="992"/>
      <c r="L147" s="1002"/>
      <c r="M147" s="1002"/>
      <c r="N147" s="1005"/>
      <c r="O147" s="1005"/>
      <c r="P147" s="1005"/>
      <c r="Q147" s="1005"/>
      <c r="R147" s="1004"/>
      <c r="S147" s="1442"/>
      <c r="AA147" s="1015"/>
      <c r="AB147" s="1015"/>
      <c r="AC147" s="1015"/>
      <c r="AD147" s="1015"/>
      <c r="AE147" s="1015"/>
      <c r="AF147" s="1015"/>
      <c r="AG147" s="1015"/>
      <c r="AH147" s="1015"/>
      <c r="AI147" s="1015"/>
      <c r="AJ147" s="1015"/>
      <c r="AK147" s="1015"/>
      <c r="AL147" s="1015"/>
      <c r="AM147" s="1015"/>
      <c r="AN147" s="1015"/>
      <c r="AO147" s="1015"/>
      <c r="AP147" s="1015"/>
      <c r="AQ147" s="1015"/>
      <c r="AR147" s="1015"/>
      <c r="AS147" s="1015"/>
      <c r="BF147" s="810"/>
    </row>
    <row r="148" spans="2:58" s="804" customFormat="1" ht="20.100000000000001" customHeight="1" x14ac:dyDescent="0.2">
      <c r="B148" s="805"/>
      <c r="C148" s="806"/>
      <c r="G148" s="807"/>
      <c r="K148" s="992"/>
      <c r="L148" s="1002"/>
      <c r="M148" s="1002"/>
      <c r="N148" s="1005"/>
      <c r="O148" s="1005"/>
      <c r="P148" s="1005"/>
      <c r="Q148" s="1005"/>
      <c r="R148" s="1004"/>
      <c r="S148" s="1441"/>
      <c r="AA148" s="1015"/>
      <c r="AB148" s="1015"/>
      <c r="AC148" s="1015"/>
      <c r="AD148" s="1015"/>
      <c r="AE148" s="1015"/>
      <c r="AF148" s="1015"/>
      <c r="AG148" s="1015"/>
      <c r="AH148" s="1015"/>
      <c r="AI148" s="1015"/>
      <c r="AJ148" s="1015"/>
      <c r="AK148" s="1015"/>
      <c r="AL148" s="1015"/>
      <c r="AM148" s="1015"/>
      <c r="AN148" s="1015"/>
      <c r="AO148" s="1015"/>
      <c r="AP148" s="1015"/>
      <c r="AQ148" s="1015"/>
      <c r="AR148" s="1015"/>
      <c r="AS148" s="1015"/>
      <c r="BF148" s="810"/>
    </row>
    <row r="149" spans="2:58" s="804" customFormat="1" ht="20.100000000000001" customHeight="1" x14ac:dyDescent="0.2">
      <c r="B149" s="805"/>
      <c r="C149" s="806"/>
      <c r="G149" s="807"/>
      <c r="K149" s="992"/>
      <c r="L149" s="1002"/>
      <c r="M149" s="1002"/>
      <c r="N149" s="1005"/>
      <c r="O149" s="1005"/>
      <c r="P149" s="1005"/>
      <c r="Q149" s="1005"/>
      <c r="R149" s="1004"/>
      <c r="S149" s="1442"/>
      <c r="AA149" s="1015"/>
      <c r="AB149" s="1015"/>
      <c r="AC149" s="1015"/>
      <c r="AD149" s="1015"/>
      <c r="AE149" s="1015"/>
      <c r="AF149" s="1015"/>
      <c r="AG149" s="1015"/>
      <c r="AH149" s="1015"/>
      <c r="AI149" s="1015"/>
      <c r="AJ149" s="1015"/>
      <c r="AK149" s="1015"/>
      <c r="AL149" s="1015"/>
      <c r="AM149" s="1015"/>
      <c r="AN149" s="1015"/>
      <c r="AO149" s="1015"/>
      <c r="AP149" s="1015"/>
      <c r="AQ149" s="1015"/>
      <c r="AR149" s="1015"/>
      <c r="AS149" s="1015"/>
      <c r="BF149" s="810"/>
    </row>
    <row r="150" spans="2:58" s="804" customFormat="1" ht="20.100000000000001" customHeight="1" x14ac:dyDescent="0.2">
      <c r="B150" s="805"/>
      <c r="C150" s="806"/>
      <c r="G150" s="807"/>
      <c r="K150" s="992"/>
      <c r="L150" s="1002"/>
      <c r="M150" s="1002"/>
      <c r="N150" s="1005"/>
      <c r="O150" s="1005"/>
      <c r="P150" s="1005"/>
      <c r="Q150" s="1005"/>
      <c r="R150" s="1004"/>
      <c r="S150" s="1442"/>
      <c r="AA150" s="1015"/>
      <c r="AB150" s="1015"/>
      <c r="AC150" s="1015"/>
      <c r="AD150" s="1015"/>
      <c r="AE150" s="1015"/>
      <c r="AF150" s="1015"/>
      <c r="AG150" s="1015"/>
      <c r="AH150" s="1015"/>
      <c r="AI150" s="1015"/>
      <c r="AJ150" s="1015"/>
      <c r="AK150" s="1015"/>
      <c r="AL150" s="1015"/>
      <c r="AM150" s="1015"/>
      <c r="AN150" s="1015"/>
      <c r="AO150" s="1015"/>
      <c r="AP150" s="1015"/>
      <c r="AQ150" s="1015"/>
      <c r="AR150" s="1015"/>
      <c r="AS150" s="1015"/>
      <c r="BF150" s="810"/>
    </row>
    <row r="151" spans="2:58" s="804" customFormat="1" ht="20.100000000000001" customHeight="1" x14ac:dyDescent="0.2">
      <c r="B151" s="805"/>
      <c r="C151" s="806"/>
      <c r="G151" s="807"/>
      <c r="K151" s="992"/>
      <c r="L151" s="1002"/>
      <c r="M151" s="1006"/>
      <c r="N151" s="1005"/>
      <c r="O151" s="1005"/>
      <c r="P151" s="1005"/>
      <c r="Q151" s="1005"/>
      <c r="R151" s="1004"/>
      <c r="S151" s="1442"/>
      <c r="AA151" s="1015"/>
      <c r="AB151" s="1015"/>
      <c r="AC151" s="1015"/>
      <c r="AD151" s="1015"/>
      <c r="AE151" s="1015"/>
      <c r="AF151" s="1015"/>
      <c r="AG151" s="1015"/>
      <c r="AH151" s="1015"/>
      <c r="AI151" s="1015"/>
      <c r="AJ151" s="1015"/>
      <c r="AK151" s="1015"/>
      <c r="AL151" s="1015"/>
      <c r="AM151" s="1015"/>
      <c r="AN151" s="1015"/>
      <c r="AO151" s="1015"/>
      <c r="AP151" s="1015"/>
      <c r="AQ151" s="1015"/>
      <c r="AR151" s="1015"/>
      <c r="AS151" s="1015"/>
      <c r="BF151" s="810"/>
    </row>
    <row r="152" spans="2:58" s="804" customFormat="1" ht="20.100000000000001" customHeight="1" x14ac:dyDescent="0.2">
      <c r="B152" s="805"/>
      <c r="C152" s="806"/>
      <c r="G152" s="807"/>
      <c r="K152" s="992"/>
      <c r="L152" s="1002"/>
      <c r="M152" s="1006"/>
      <c r="N152" s="1005"/>
      <c r="O152" s="1005"/>
      <c r="P152" s="1005"/>
      <c r="Q152" s="1005"/>
      <c r="R152" s="1004"/>
      <c r="S152" s="1005"/>
      <c r="AA152" s="1015"/>
      <c r="AB152" s="1015"/>
      <c r="AC152" s="1015"/>
      <c r="AD152" s="1015"/>
      <c r="AE152" s="1015"/>
      <c r="AF152" s="1015"/>
      <c r="AG152" s="1015"/>
      <c r="AH152" s="1015"/>
      <c r="AI152" s="1015"/>
      <c r="AJ152" s="1015"/>
      <c r="AK152" s="1015"/>
      <c r="AL152" s="1015"/>
      <c r="AM152" s="1015"/>
      <c r="AN152" s="1015"/>
      <c r="AO152" s="1015"/>
      <c r="AP152" s="1015"/>
      <c r="AQ152" s="1015"/>
      <c r="AR152" s="1015"/>
      <c r="AS152" s="1015"/>
      <c r="BF152" s="810"/>
    </row>
    <row r="153" spans="2:58" s="804" customFormat="1" x14ac:dyDescent="0.2">
      <c r="B153" s="805"/>
      <c r="C153" s="806"/>
      <c r="D153" s="992"/>
      <c r="E153" s="1442"/>
      <c r="F153" s="1442"/>
      <c r="G153" s="1442"/>
      <c r="H153" s="962"/>
      <c r="I153" s="1007"/>
      <c r="J153" s="1008"/>
      <c r="K153" s="1005"/>
      <c r="L153" s="1002"/>
      <c r="M153" s="1006"/>
      <c r="N153" s="1005"/>
      <c r="O153" s="1005"/>
      <c r="P153" s="992"/>
      <c r="Q153" s="992"/>
      <c r="R153" s="829"/>
      <c r="S153" s="992"/>
      <c r="AA153" s="1015"/>
      <c r="AB153" s="1015"/>
      <c r="AC153" s="1015"/>
      <c r="AD153" s="1015"/>
      <c r="AE153" s="1015"/>
      <c r="AF153" s="1015"/>
      <c r="AG153" s="1015"/>
      <c r="AH153" s="1015"/>
      <c r="AI153" s="1015"/>
      <c r="AJ153" s="1015"/>
      <c r="AK153" s="1015"/>
      <c r="AL153" s="1015"/>
      <c r="AM153" s="1015"/>
      <c r="AN153" s="1015"/>
      <c r="AO153" s="1015"/>
      <c r="AP153" s="1015"/>
      <c r="AQ153" s="1015"/>
      <c r="AR153" s="1015"/>
      <c r="AS153" s="1015"/>
      <c r="BF153" s="810"/>
    </row>
    <row r="154" spans="2:58" s="804" customFormat="1" x14ac:dyDescent="0.2">
      <c r="B154" s="805"/>
      <c r="C154" s="806"/>
      <c r="D154" s="992"/>
      <c r="E154" s="992"/>
      <c r="F154" s="992"/>
      <c r="G154" s="1009"/>
      <c r="H154" s="962"/>
      <c r="I154" s="1007"/>
      <c r="J154" s="1010"/>
      <c r="K154" s="992"/>
      <c r="L154" s="1002"/>
      <c r="M154" s="1002"/>
      <c r="N154" s="992"/>
      <c r="O154" s="992"/>
      <c r="R154" s="1003"/>
      <c r="AA154" s="1015"/>
      <c r="AB154" s="1015"/>
      <c r="AC154" s="1015"/>
      <c r="AD154" s="1015"/>
      <c r="AE154" s="1015"/>
      <c r="AF154" s="1015"/>
      <c r="AG154" s="1015"/>
      <c r="AH154" s="1015"/>
      <c r="AI154" s="1015"/>
      <c r="AJ154" s="1015"/>
      <c r="AK154" s="1015"/>
      <c r="AL154" s="1015"/>
      <c r="AM154" s="1015"/>
      <c r="AN154" s="1015"/>
      <c r="AO154" s="1015"/>
      <c r="AP154" s="1015"/>
      <c r="AQ154" s="1015"/>
      <c r="AR154" s="1015"/>
      <c r="AS154" s="1015"/>
      <c r="BF154" s="810"/>
    </row>
    <row r="155" spans="2:58" s="804" customFormat="1" x14ac:dyDescent="0.2">
      <c r="B155" s="805"/>
      <c r="C155" s="806"/>
      <c r="D155" s="992"/>
      <c r="E155" s="992"/>
      <c r="F155" s="992"/>
      <c r="G155" s="1009"/>
      <c r="H155" s="962"/>
      <c r="I155" s="1007"/>
      <c r="J155" s="1010"/>
      <c r="K155" s="992"/>
      <c r="L155" s="1002"/>
      <c r="M155" s="1002"/>
      <c r="N155" s="992"/>
      <c r="O155" s="992"/>
      <c r="R155" s="1003"/>
      <c r="AA155" s="1015"/>
      <c r="AB155" s="1015"/>
      <c r="AC155" s="1015"/>
      <c r="AD155" s="1015"/>
      <c r="AE155" s="1015"/>
      <c r="AF155" s="1015"/>
      <c r="AG155" s="1015"/>
      <c r="AH155" s="1015"/>
      <c r="AI155" s="1015"/>
      <c r="AJ155" s="1015"/>
      <c r="AK155" s="1015"/>
      <c r="AL155" s="1015"/>
      <c r="AM155" s="1015"/>
      <c r="AN155" s="1015"/>
      <c r="AO155" s="1015"/>
      <c r="AP155" s="1015"/>
      <c r="AQ155" s="1015"/>
      <c r="AR155" s="1015"/>
      <c r="AS155" s="1015"/>
      <c r="BF155" s="810"/>
    </row>
    <row r="156" spans="2:58" s="804" customFormat="1" x14ac:dyDescent="0.2">
      <c r="B156" s="805"/>
      <c r="C156" s="806"/>
      <c r="D156" s="992"/>
      <c r="E156" s="992"/>
      <c r="F156" s="992"/>
      <c r="G156" s="1009"/>
      <c r="H156" s="962"/>
      <c r="I156" s="1007"/>
      <c r="J156" s="1010"/>
      <c r="K156" s="992"/>
      <c r="L156" s="1002"/>
      <c r="M156" s="1002"/>
      <c r="N156" s="992"/>
      <c r="O156" s="992"/>
      <c r="R156" s="1003"/>
      <c r="AA156" s="1015"/>
      <c r="AB156" s="1015"/>
      <c r="AC156" s="1015"/>
      <c r="AD156" s="1015"/>
      <c r="AE156" s="1015"/>
      <c r="AF156" s="1015"/>
      <c r="AG156" s="1015"/>
      <c r="AH156" s="1015"/>
      <c r="AI156" s="1015"/>
      <c r="AJ156" s="1015"/>
      <c r="AK156" s="1015"/>
      <c r="AL156" s="1015"/>
      <c r="AM156" s="1015"/>
      <c r="AN156" s="1015"/>
      <c r="AO156" s="1015"/>
      <c r="AP156" s="1015"/>
      <c r="AQ156" s="1015"/>
      <c r="AR156" s="1015"/>
      <c r="AS156" s="1015"/>
      <c r="BF156" s="810"/>
    </row>
    <row r="157" spans="2:58" s="804" customFormat="1" x14ac:dyDescent="0.2">
      <c r="B157" s="805"/>
      <c r="C157" s="806"/>
      <c r="D157" s="992"/>
      <c r="E157" s="992"/>
      <c r="F157" s="992"/>
      <c r="G157" s="1009"/>
      <c r="H157" s="962"/>
      <c r="I157" s="1007"/>
      <c r="J157" s="1010"/>
      <c r="K157" s="992"/>
      <c r="L157" s="1002"/>
      <c r="M157" s="1002"/>
      <c r="N157" s="992"/>
      <c r="O157" s="992"/>
      <c r="R157" s="1003"/>
      <c r="AA157" s="1015"/>
      <c r="AB157" s="1015"/>
      <c r="AC157" s="1015"/>
      <c r="AD157" s="1015"/>
      <c r="AE157" s="1015"/>
      <c r="AF157" s="1015"/>
      <c r="AG157" s="1015"/>
      <c r="AH157" s="1015"/>
      <c r="AI157" s="1015"/>
      <c r="AJ157" s="1015"/>
      <c r="AK157" s="1015"/>
      <c r="AL157" s="1015"/>
      <c r="AM157" s="1015"/>
      <c r="AN157" s="1015"/>
      <c r="AO157" s="1015"/>
      <c r="AP157" s="1015"/>
      <c r="AQ157" s="1015"/>
      <c r="AR157" s="1015"/>
      <c r="AS157" s="1015"/>
      <c r="BF157" s="810"/>
    </row>
    <row r="158" spans="2:58" s="804" customFormat="1" x14ac:dyDescent="0.2">
      <c r="B158" s="805"/>
      <c r="C158" s="806"/>
      <c r="D158" s="992"/>
      <c r="E158" s="992"/>
      <c r="F158" s="992"/>
      <c r="G158" s="1009"/>
      <c r="H158" s="962"/>
      <c r="I158" s="1007"/>
      <c r="J158" s="1010"/>
      <c r="K158" s="992"/>
      <c r="L158" s="1002"/>
      <c r="M158" s="1002"/>
      <c r="N158" s="992"/>
      <c r="O158" s="992"/>
      <c r="R158" s="1003"/>
      <c r="AA158" s="1015"/>
      <c r="AB158" s="1015"/>
      <c r="AC158" s="1015"/>
      <c r="AD158" s="1015"/>
      <c r="AE158" s="1015"/>
      <c r="AF158" s="1015"/>
      <c r="AG158" s="1015"/>
      <c r="AH158" s="1015"/>
      <c r="AI158" s="1015"/>
      <c r="AJ158" s="1015"/>
      <c r="AK158" s="1015"/>
      <c r="AL158" s="1015"/>
      <c r="AM158" s="1015"/>
      <c r="AN158" s="1015"/>
      <c r="AO158" s="1015"/>
      <c r="AP158" s="1015"/>
      <c r="AQ158" s="1015"/>
      <c r="AR158" s="1015"/>
      <c r="AS158" s="1015"/>
      <c r="BF158" s="810"/>
    </row>
    <row r="159" spans="2:58" s="804" customFormat="1" x14ac:dyDescent="0.2">
      <c r="B159" s="805"/>
      <c r="C159" s="806"/>
      <c r="D159" s="992"/>
      <c r="E159" s="992"/>
      <c r="F159" s="992"/>
      <c r="G159" s="1009"/>
      <c r="H159" s="962"/>
      <c r="I159" s="1007"/>
      <c r="J159" s="1010"/>
      <c r="K159" s="992"/>
      <c r="L159" s="1002"/>
      <c r="M159" s="1002"/>
      <c r="N159" s="992"/>
      <c r="O159" s="992"/>
      <c r="R159" s="1003"/>
      <c r="AA159" s="1015"/>
      <c r="AB159" s="1015"/>
      <c r="AC159" s="1015"/>
      <c r="AD159" s="1015"/>
      <c r="AE159" s="1015"/>
      <c r="AF159" s="1015"/>
      <c r="AG159" s="1015"/>
      <c r="AH159" s="1015"/>
      <c r="AI159" s="1015"/>
      <c r="AJ159" s="1015"/>
      <c r="AK159" s="1015"/>
      <c r="AL159" s="1015"/>
      <c r="AM159" s="1015"/>
      <c r="AN159" s="1015"/>
      <c r="AO159" s="1015"/>
      <c r="AP159" s="1015"/>
      <c r="AQ159" s="1015"/>
      <c r="AR159" s="1015"/>
      <c r="AS159" s="1015"/>
      <c r="BF159" s="810"/>
    </row>
    <row r="160" spans="2:58" s="804" customFormat="1" x14ac:dyDescent="0.2">
      <c r="B160" s="805"/>
      <c r="C160" s="806"/>
      <c r="G160" s="807"/>
      <c r="H160" s="1012"/>
      <c r="I160" s="1013"/>
      <c r="J160" s="1014"/>
      <c r="L160" s="1002"/>
      <c r="M160" s="1002"/>
      <c r="N160" s="992"/>
      <c r="O160" s="992"/>
      <c r="R160" s="1003"/>
      <c r="AA160" s="1015"/>
      <c r="AB160" s="1015"/>
      <c r="AC160" s="1015"/>
      <c r="AD160" s="1015"/>
      <c r="AE160" s="1015"/>
      <c r="AF160" s="1015"/>
      <c r="AG160" s="1015"/>
      <c r="AH160" s="1015"/>
      <c r="AI160" s="1015"/>
      <c r="AJ160" s="1015"/>
      <c r="AK160" s="1015"/>
      <c r="AL160" s="1015"/>
      <c r="AM160" s="1015"/>
      <c r="AN160" s="1015"/>
      <c r="AO160" s="1015"/>
      <c r="AP160" s="1015"/>
      <c r="AQ160" s="1015"/>
      <c r="AR160" s="1015"/>
      <c r="AS160" s="1015"/>
      <c r="BF160" s="810"/>
    </row>
    <row r="161" spans="2:58" s="804" customFormat="1" x14ac:dyDescent="0.2">
      <c r="B161" s="805"/>
      <c r="C161" s="806"/>
      <c r="G161" s="807"/>
      <c r="H161" s="1012"/>
      <c r="I161" s="1013"/>
      <c r="J161" s="1014"/>
      <c r="L161" s="1002"/>
      <c r="M161" s="1002"/>
      <c r="N161" s="992"/>
      <c r="O161" s="992"/>
      <c r="R161" s="1003"/>
      <c r="AA161" s="1015"/>
      <c r="AB161" s="1015"/>
      <c r="AC161" s="1015"/>
      <c r="AD161" s="1015"/>
      <c r="AE161" s="1015"/>
      <c r="AF161" s="1015"/>
      <c r="AG161" s="1015"/>
      <c r="AH161" s="1015"/>
      <c r="AI161" s="1015"/>
      <c r="AJ161" s="1015"/>
      <c r="AK161" s="1015"/>
      <c r="AL161" s="1015"/>
      <c r="AM161" s="1015"/>
      <c r="AN161" s="1015"/>
      <c r="AO161" s="1015"/>
      <c r="AP161" s="1015"/>
      <c r="AQ161" s="1015"/>
      <c r="AR161" s="1015"/>
      <c r="AS161" s="1015"/>
      <c r="BF161" s="810"/>
    </row>
    <row r="162" spans="2:58" s="804" customFormat="1" x14ac:dyDescent="0.2">
      <c r="B162" s="805"/>
      <c r="C162" s="806"/>
      <c r="G162" s="807"/>
      <c r="H162" s="1012"/>
      <c r="I162" s="1013"/>
      <c r="J162" s="1014"/>
      <c r="L162" s="1002"/>
      <c r="M162" s="1002"/>
      <c r="N162" s="992"/>
      <c r="O162" s="992"/>
      <c r="R162" s="1003"/>
      <c r="AA162" s="1015"/>
      <c r="AB162" s="1015"/>
      <c r="AC162" s="1015"/>
      <c r="AD162" s="1015"/>
      <c r="AE162" s="1015"/>
      <c r="AF162" s="1015"/>
      <c r="AG162" s="1015"/>
      <c r="AH162" s="1015"/>
      <c r="AI162" s="1015"/>
      <c r="AJ162" s="1015"/>
      <c r="AK162" s="1015"/>
      <c r="AL162" s="1015"/>
      <c r="AM162" s="1015"/>
      <c r="AN162" s="1015"/>
      <c r="AO162" s="1015"/>
      <c r="AP162" s="1015"/>
      <c r="AQ162" s="1015"/>
      <c r="AR162" s="1015"/>
      <c r="AS162" s="1015"/>
      <c r="BF162" s="810"/>
    </row>
    <row r="163" spans="2:58" s="804" customFormat="1" x14ac:dyDescent="0.2">
      <c r="B163" s="805"/>
      <c r="C163" s="806"/>
      <c r="G163" s="807"/>
      <c r="H163" s="1012"/>
      <c r="I163" s="1013"/>
      <c r="J163" s="1014"/>
      <c r="L163" s="1002"/>
      <c r="M163" s="1002"/>
      <c r="N163" s="992"/>
      <c r="O163" s="992"/>
      <c r="R163" s="1003"/>
      <c r="AA163" s="1015"/>
      <c r="AB163" s="1015"/>
      <c r="AC163" s="1015"/>
      <c r="AD163" s="1015"/>
      <c r="AE163" s="1015"/>
      <c r="AF163" s="1015"/>
      <c r="AG163" s="1015"/>
      <c r="AH163" s="1015"/>
      <c r="AI163" s="1015"/>
      <c r="AJ163" s="1015"/>
      <c r="AK163" s="1015"/>
      <c r="AL163" s="1015"/>
      <c r="AM163" s="1015"/>
      <c r="AN163" s="1015"/>
      <c r="AO163" s="1015"/>
      <c r="AP163" s="1015"/>
      <c r="AQ163" s="1015"/>
      <c r="AR163" s="1015"/>
      <c r="AS163" s="1015"/>
      <c r="BF163" s="810"/>
    </row>
    <row r="164" spans="2:58" s="804" customFormat="1" x14ac:dyDescent="0.2">
      <c r="B164" s="805"/>
      <c r="C164" s="806"/>
      <c r="G164" s="807"/>
      <c r="H164" s="1012"/>
      <c r="I164" s="1013"/>
      <c r="J164" s="1014"/>
      <c r="L164" s="1002"/>
      <c r="M164" s="1011"/>
      <c r="N164" s="992"/>
      <c r="O164" s="992"/>
      <c r="R164" s="1003"/>
      <c r="AA164" s="1015"/>
      <c r="AB164" s="1015"/>
      <c r="AC164" s="1015"/>
      <c r="AD164" s="1015"/>
      <c r="AE164" s="1015"/>
      <c r="AF164" s="1015"/>
      <c r="AG164" s="1015"/>
      <c r="AH164" s="1015"/>
      <c r="AI164" s="1015"/>
      <c r="AJ164" s="1015"/>
      <c r="AK164" s="1015"/>
      <c r="AL164" s="1015"/>
      <c r="AM164" s="1015"/>
      <c r="AN164" s="1015"/>
      <c r="AO164" s="1015"/>
      <c r="AP164" s="1015"/>
      <c r="AQ164" s="1015"/>
      <c r="AR164" s="1015"/>
      <c r="AS164" s="1015"/>
      <c r="BF164" s="810"/>
    </row>
    <row r="165" spans="2:58" s="804" customFormat="1" x14ac:dyDescent="0.2">
      <c r="B165" s="805"/>
      <c r="C165" s="806"/>
      <c r="G165" s="807"/>
      <c r="H165" s="1012"/>
      <c r="I165" s="1013"/>
      <c r="J165" s="1014"/>
      <c r="L165" s="1002"/>
      <c r="M165" s="1002"/>
      <c r="N165" s="992"/>
      <c r="O165" s="992"/>
      <c r="R165" s="1003"/>
      <c r="AA165" s="1015"/>
      <c r="AB165" s="1015"/>
      <c r="AC165" s="1015"/>
      <c r="AD165" s="1015"/>
      <c r="AE165" s="1015"/>
      <c r="AF165" s="1015"/>
      <c r="AG165" s="1015"/>
      <c r="AH165" s="1015"/>
      <c r="AI165" s="1015"/>
      <c r="AJ165" s="1015"/>
      <c r="AK165" s="1015"/>
      <c r="AL165" s="1015"/>
      <c r="AM165" s="1015"/>
      <c r="AN165" s="1015"/>
      <c r="AO165" s="1015"/>
      <c r="AP165" s="1015"/>
      <c r="AQ165" s="1015"/>
      <c r="AR165" s="1015"/>
      <c r="AS165" s="1015"/>
      <c r="BF165" s="810"/>
    </row>
    <row r="166" spans="2:58" s="804" customFormat="1" x14ac:dyDescent="0.2">
      <c r="B166" s="805"/>
      <c r="C166" s="806"/>
      <c r="G166" s="807"/>
      <c r="H166" s="1012"/>
      <c r="I166" s="1013"/>
      <c r="J166" s="1014"/>
      <c r="L166" s="1011"/>
      <c r="M166" s="1011"/>
      <c r="N166" s="992"/>
      <c r="O166" s="992"/>
      <c r="R166" s="1003"/>
      <c r="AA166" s="1015"/>
      <c r="AB166" s="1015"/>
      <c r="AC166" s="1015"/>
      <c r="AD166" s="1015"/>
      <c r="AE166" s="1015"/>
      <c r="AF166" s="1015"/>
      <c r="AG166" s="1015"/>
      <c r="AH166" s="1015"/>
      <c r="AI166" s="1015"/>
      <c r="AJ166" s="1015"/>
      <c r="AK166" s="1015"/>
      <c r="AL166" s="1015"/>
      <c r="AM166" s="1015"/>
      <c r="AN166" s="1015"/>
      <c r="AO166" s="1015"/>
      <c r="AP166" s="1015"/>
      <c r="AQ166" s="1015"/>
      <c r="AR166" s="1015"/>
      <c r="AS166" s="1015"/>
      <c r="BF166" s="810"/>
    </row>
    <row r="167" spans="2:58" s="804" customFormat="1" x14ac:dyDescent="0.2">
      <c r="B167" s="805"/>
      <c r="C167" s="806"/>
      <c r="G167" s="807"/>
      <c r="H167" s="1012"/>
      <c r="I167" s="1013"/>
      <c r="J167" s="1014"/>
      <c r="L167" s="1002"/>
      <c r="M167" s="1002"/>
      <c r="N167" s="992"/>
      <c r="O167" s="992"/>
      <c r="R167" s="1003"/>
      <c r="AA167" s="1015"/>
      <c r="AB167" s="1015"/>
      <c r="AC167" s="1015"/>
      <c r="AD167" s="1015"/>
      <c r="AE167" s="1015"/>
      <c r="AF167" s="1015"/>
      <c r="AG167" s="1015"/>
      <c r="AH167" s="1015"/>
      <c r="AI167" s="1015"/>
      <c r="AJ167" s="1015"/>
      <c r="AK167" s="1015"/>
      <c r="AL167" s="1015"/>
      <c r="AM167" s="1015"/>
      <c r="AN167" s="1015"/>
      <c r="AO167" s="1015"/>
      <c r="AP167" s="1015"/>
      <c r="AQ167" s="1015"/>
      <c r="AR167" s="1015"/>
      <c r="AS167" s="1015"/>
      <c r="BF167" s="810"/>
    </row>
    <row r="168" spans="2:58" s="804" customFormat="1" x14ac:dyDescent="0.2">
      <c r="B168" s="805"/>
      <c r="C168" s="806"/>
      <c r="G168" s="807"/>
      <c r="H168" s="1012"/>
      <c r="I168" s="1013"/>
      <c r="J168" s="1014"/>
      <c r="L168" s="1002"/>
      <c r="M168" s="1002"/>
      <c r="N168" s="992"/>
      <c r="O168" s="992"/>
      <c r="R168" s="1003"/>
      <c r="AA168" s="1015"/>
      <c r="AB168" s="1015"/>
      <c r="AC168" s="1015"/>
      <c r="AD168" s="1015"/>
      <c r="AE168" s="1015"/>
      <c r="AF168" s="1015"/>
      <c r="AG168" s="1015"/>
      <c r="AH168" s="1015"/>
      <c r="AI168" s="1015"/>
      <c r="AJ168" s="1015"/>
      <c r="AK168" s="1015"/>
      <c r="AL168" s="1015"/>
      <c r="AM168" s="1015"/>
      <c r="AN168" s="1015"/>
      <c r="AO168" s="1015"/>
      <c r="AP168" s="1015"/>
      <c r="AQ168" s="1015"/>
      <c r="AR168" s="1015"/>
      <c r="AS168" s="1015"/>
      <c r="BF168" s="810"/>
    </row>
    <row r="169" spans="2:58" s="804" customFormat="1" x14ac:dyDescent="0.2">
      <c r="B169" s="805"/>
      <c r="C169" s="806"/>
      <c r="G169" s="807"/>
      <c r="H169" s="1012"/>
      <c r="I169" s="1013"/>
      <c r="J169" s="1014"/>
      <c r="L169" s="1002"/>
      <c r="M169" s="1002"/>
      <c r="N169" s="992"/>
      <c r="O169" s="992"/>
      <c r="R169" s="1003"/>
      <c r="AA169" s="1015"/>
      <c r="AB169" s="1015"/>
      <c r="AC169" s="1015"/>
      <c r="AD169" s="1015"/>
      <c r="AE169" s="1015"/>
      <c r="AF169" s="1015"/>
      <c r="AG169" s="1015"/>
      <c r="AH169" s="1015"/>
      <c r="AI169" s="1015"/>
      <c r="AJ169" s="1015"/>
      <c r="AK169" s="1015"/>
      <c r="AL169" s="1015"/>
      <c r="AM169" s="1015"/>
      <c r="AN169" s="1015"/>
      <c r="AO169" s="1015"/>
      <c r="AP169" s="1015"/>
      <c r="AQ169" s="1015"/>
      <c r="AR169" s="1015"/>
      <c r="AS169" s="1015"/>
      <c r="BF169" s="810"/>
    </row>
    <row r="170" spans="2:58" s="804" customFormat="1" x14ac:dyDescent="0.2">
      <c r="B170" s="805"/>
      <c r="C170" s="806"/>
      <c r="G170" s="807"/>
      <c r="H170" s="1012"/>
      <c r="I170" s="1013"/>
      <c r="J170" s="1014"/>
      <c r="L170" s="1002"/>
      <c r="M170" s="1002"/>
      <c r="N170" s="992"/>
      <c r="O170" s="992"/>
      <c r="R170" s="1003"/>
      <c r="AA170" s="1015"/>
      <c r="AB170" s="1015"/>
      <c r="AC170" s="1015"/>
      <c r="AD170" s="1015"/>
      <c r="AE170" s="1015"/>
      <c r="AF170" s="1015"/>
      <c r="AG170" s="1015"/>
      <c r="AH170" s="1015"/>
      <c r="AI170" s="1015"/>
      <c r="AJ170" s="1015"/>
      <c r="AK170" s="1015"/>
      <c r="AL170" s="1015"/>
      <c r="AM170" s="1015"/>
      <c r="AN170" s="1015"/>
      <c r="AO170" s="1015"/>
      <c r="AP170" s="1015"/>
      <c r="AQ170" s="1015"/>
      <c r="AR170" s="1015"/>
      <c r="AS170" s="1015"/>
      <c r="BF170" s="810"/>
    </row>
    <row r="171" spans="2:58" s="804" customFormat="1" x14ac:dyDescent="0.2">
      <c r="B171" s="805"/>
      <c r="C171" s="806"/>
      <c r="G171" s="807"/>
      <c r="H171" s="1012"/>
      <c r="I171" s="1013"/>
      <c r="J171" s="1014"/>
      <c r="L171" s="1002"/>
      <c r="M171" s="1002"/>
      <c r="N171" s="992"/>
      <c r="O171" s="992"/>
      <c r="R171" s="1003"/>
      <c r="AA171" s="1015"/>
      <c r="AB171" s="1015"/>
      <c r="AC171" s="1015"/>
      <c r="AD171" s="1015"/>
      <c r="AE171" s="1015"/>
      <c r="AF171" s="1015"/>
      <c r="AG171" s="1015"/>
      <c r="AH171" s="1015"/>
      <c r="AI171" s="1015"/>
      <c r="AJ171" s="1015"/>
      <c r="AK171" s="1015"/>
      <c r="AL171" s="1015"/>
      <c r="AM171" s="1015"/>
      <c r="AN171" s="1015"/>
      <c r="AO171" s="1015"/>
      <c r="AP171" s="1015"/>
      <c r="AQ171" s="1015"/>
      <c r="AR171" s="1015"/>
      <c r="AS171" s="1015"/>
      <c r="BF171" s="810"/>
    </row>
    <row r="172" spans="2:58" s="804" customFormat="1" x14ac:dyDescent="0.2">
      <c r="B172" s="805"/>
      <c r="C172" s="806"/>
      <c r="G172" s="807"/>
      <c r="H172" s="1012"/>
      <c r="I172" s="1013"/>
      <c r="J172" s="1014"/>
      <c r="L172" s="1002"/>
      <c r="M172" s="1002"/>
      <c r="N172" s="992"/>
      <c r="O172" s="992"/>
      <c r="R172" s="1003"/>
      <c r="AA172" s="1015"/>
      <c r="AB172" s="1015"/>
      <c r="AC172" s="1015"/>
      <c r="AD172" s="1015"/>
      <c r="AE172" s="1015"/>
      <c r="AF172" s="1015"/>
      <c r="AG172" s="1015"/>
      <c r="AH172" s="1015"/>
      <c r="AI172" s="1015"/>
      <c r="AJ172" s="1015"/>
      <c r="AK172" s="1015"/>
      <c r="AL172" s="1015"/>
      <c r="AM172" s="1015"/>
      <c r="AN172" s="1015"/>
      <c r="AO172" s="1015"/>
      <c r="AP172" s="1015"/>
      <c r="AQ172" s="1015"/>
      <c r="AR172" s="1015"/>
      <c r="AS172" s="1015"/>
      <c r="BF172" s="810"/>
    </row>
    <row r="173" spans="2:58" s="804" customFormat="1" x14ac:dyDescent="0.2">
      <c r="B173" s="805"/>
      <c r="C173" s="806"/>
      <c r="G173" s="807"/>
      <c r="H173" s="1012"/>
      <c r="I173" s="1013"/>
      <c r="J173" s="1014"/>
      <c r="L173" s="1002"/>
      <c r="M173" s="1002"/>
      <c r="N173" s="992"/>
      <c r="O173" s="992"/>
      <c r="R173" s="1003"/>
      <c r="AA173" s="1015"/>
      <c r="AB173" s="1015"/>
      <c r="AC173" s="1015"/>
      <c r="AD173" s="1015"/>
      <c r="AE173" s="1015"/>
      <c r="AF173" s="1015"/>
      <c r="AG173" s="1015"/>
      <c r="AH173" s="1015"/>
      <c r="AI173" s="1015"/>
      <c r="AJ173" s="1015"/>
      <c r="AK173" s="1015"/>
      <c r="AL173" s="1015"/>
      <c r="AM173" s="1015"/>
      <c r="AN173" s="1015"/>
      <c r="AO173" s="1015"/>
      <c r="AP173" s="1015"/>
      <c r="AQ173" s="1015"/>
      <c r="AR173" s="1015"/>
      <c r="AS173" s="1015"/>
      <c r="BF173" s="810"/>
    </row>
    <row r="174" spans="2:58" s="804" customFormat="1" x14ac:dyDescent="0.2">
      <c r="B174" s="805"/>
      <c r="C174" s="806"/>
      <c r="G174" s="807"/>
      <c r="H174" s="1012"/>
      <c r="I174" s="1013"/>
      <c r="J174" s="1014"/>
      <c r="L174" s="1002"/>
      <c r="M174" s="1002"/>
      <c r="N174" s="992"/>
      <c r="O174" s="992"/>
      <c r="R174" s="1003"/>
      <c r="AA174" s="1015"/>
      <c r="AB174" s="1015"/>
      <c r="AC174" s="1015"/>
      <c r="AD174" s="1015"/>
      <c r="AE174" s="1015"/>
      <c r="AF174" s="1015"/>
      <c r="AG174" s="1015"/>
      <c r="AH174" s="1015"/>
      <c r="AI174" s="1015"/>
      <c r="AJ174" s="1015"/>
      <c r="AK174" s="1015"/>
      <c r="AL174" s="1015"/>
      <c r="AM174" s="1015"/>
      <c r="AN174" s="1015"/>
      <c r="AO174" s="1015"/>
      <c r="AP174" s="1015"/>
      <c r="AQ174" s="1015"/>
      <c r="AR174" s="1015"/>
      <c r="AS174" s="1015"/>
      <c r="BF174" s="810"/>
    </row>
    <row r="175" spans="2:58" s="804" customFormat="1" x14ac:dyDescent="0.2">
      <c r="B175" s="805"/>
      <c r="C175" s="806"/>
      <c r="G175" s="807"/>
      <c r="H175" s="1012"/>
      <c r="I175" s="1013"/>
      <c r="J175" s="1014"/>
      <c r="L175" s="1002"/>
      <c r="M175" s="1002"/>
      <c r="N175" s="992"/>
      <c r="O175" s="992"/>
      <c r="R175" s="1003"/>
      <c r="AA175" s="1015"/>
      <c r="AB175" s="1015"/>
      <c r="AC175" s="1015"/>
      <c r="AD175" s="1015"/>
      <c r="AE175" s="1015"/>
      <c r="AF175" s="1015"/>
      <c r="AG175" s="1015"/>
      <c r="AH175" s="1015"/>
      <c r="AI175" s="1015"/>
      <c r="AJ175" s="1015"/>
      <c r="AK175" s="1015"/>
      <c r="AL175" s="1015"/>
      <c r="AM175" s="1015"/>
      <c r="AN175" s="1015"/>
      <c r="AO175" s="1015"/>
      <c r="AP175" s="1015"/>
      <c r="AQ175" s="1015"/>
      <c r="AR175" s="1015"/>
      <c r="AS175" s="1015"/>
      <c r="BF175" s="810"/>
    </row>
    <row r="176" spans="2:58" s="804" customFormat="1" x14ac:dyDescent="0.2">
      <c r="B176" s="805"/>
      <c r="C176" s="806"/>
      <c r="G176" s="807"/>
      <c r="H176" s="1012"/>
      <c r="I176" s="1013"/>
      <c r="J176" s="1014"/>
      <c r="L176" s="1002"/>
      <c r="M176" s="1002"/>
      <c r="N176" s="992"/>
      <c r="O176" s="992"/>
      <c r="R176" s="1003"/>
      <c r="AA176" s="1015"/>
      <c r="AB176" s="1015"/>
      <c r="AC176" s="1015"/>
      <c r="AD176" s="1015"/>
      <c r="AE176" s="1015"/>
      <c r="AF176" s="1015"/>
      <c r="AG176" s="1015"/>
      <c r="AH176" s="1015"/>
      <c r="AI176" s="1015"/>
      <c r="AJ176" s="1015"/>
      <c r="AK176" s="1015"/>
      <c r="AL176" s="1015"/>
      <c r="AM176" s="1015"/>
      <c r="AN176" s="1015"/>
      <c r="AO176" s="1015"/>
      <c r="AP176" s="1015"/>
      <c r="AQ176" s="1015"/>
      <c r="AR176" s="1015"/>
      <c r="AS176" s="1015"/>
      <c r="BF176" s="810"/>
    </row>
    <row r="177" spans="2:58" s="804" customFormat="1" x14ac:dyDescent="0.2">
      <c r="B177" s="805"/>
      <c r="C177" s="806"/>
      <c r="G177" s="807"/>
      <c r="H177" s="1012"/>
      <c r="I177" s="1013"/>
      <c r="J177" s="1014"/>
      <c r="L177" s="1002"/>
      <c r="M177" s="1002"/>
      <c r="N177" s="992"/>
      <c r="O177" s="992"/>
      <c r="R177" s="1003"/>
      <c r="AA177" s="1015"/>
      <c r="AB177" s="1015"/>
      <c r="AC177" s="1015"/>
      <c r="AD177" s="1015"/>
      <c r="AE177" s="1015"/>
      <c r="AF177" s="1015"/>
      <c r="AG177" s="1015"/>
      <c r="AH177" s="1015"/>
      <c r="AI177" s="1015"/>
      <c r="AJ177" s="1015"/>
      <c r="AK177" s="1015"/>
      <c r="AL177" s="1015"/>
      <c r="AM177" s="1015"/>
      <c r="AN177" s="1015"/>
      <c r="AO177" s="1015"/>
      <c r="AP177" s="1015"/>
      <c r="AQ177" s="1015"/>
      <c r="AR177" s="1015"/>
      <c r="AS177" s="1015"/>
      <c r="BF177" s="810"/>
    </row>
    <row r="178" spans="2:58" s="804" customFormat="1" x14ac:dyDescent="0.2">
      <c r="B178" s="805"/>
      <c r="C178" s="806"/>
      <c r="G178" s="807"/>
      <c r="H178" s="1012"/>
      <c r="I178" s="1013"/>
      <c r="J178" s="1014"/>
      <c r="L178" s="1002"/>
      <c r="M178" s="1002"/>
      <c r="N178" s="992"/>
      <c r="O178" s="992"/>
      <c r="R178" s="1003"/>
      <c r="AA178" s="1015"/>
      <c r="AB178" s="1015"/>
      <c r="AC178" s="1015"/>
      <c r="AD178" s="1015"/>
      <c r="AE178" s="1015"/>
      <c r="AF178" s="1015"/>
      <c r="AG178" s="1015"/>
      <c r="AH178" s="1015"/>
      <c r="AI178" s="1015"/>
      <c r="AJ178" s="1015"/>
      <c r="AK178" s="1015"/>
      <c r="AL178" s="1015"/>
      <c r="AM178" s="1015"/>
      <c r="AN178" s="1015"/>
      <c r="AO178" s="1015"/>
      <c r="AP178" s="1015"/>
      <c r="AQ178" s="1015"/>
      <c r="AR178" s="1015"/>
      <c r="AS178" s="1015"/>
      <c r="BF178" s="810"/>
    </row>
    <row r="179" spans="2:58" s="804" customFormat="1" x14ac:dyDescent="0.2">
      <c r="B179" s="805"/>
      <c r="C179" s="806"/>
      <c r="G179" s="807"/>
      <c r="H179" s="1012"/>
      <c r="I179" s="1013"/>
      <c r="J179" s="1014"/>
      <c r="L179" s="1002"/>
      <c r="M179" s="1002"/>
      <c r="N179" s="992"/>
      <c r="O179" s="992"/>
      <c r="R179" s="1003"/>
      <c r="AA179" s="1015"/>
      <c r="AB179" s="1015"/>
      <c r="AC179" s="1015"/>
      <c r="AD179" s="1015"/>
      <c r="AE179" s="1015"/>
      <c r="AF179" s="1015"/>
      <c r="AG179" s="1015"/>
      <c r="AH179" s="1015"/>
      <c r="AI179" s="1015"/>
      <c r="AJ179" s="1015"/>
      <c r="AK179" s="1015"/>
      <c r="AL179" s="1015"/>
      <c r="AM179" s="1015"/>
      <c r="AN179" s="1015"/>
      <c r="AO179" s="1015"/>
      <c r="AP179" s="1015"/>
      <c r="AQ179" s="1015"/>
      <c r="AR179" s="1015"/>
      <c r="AS179" s="1015"/>
      <c r="BF179" s="810"/>
    </row>
    <row r="180" spans="2:58" s="804" customFormat="1" x14ac:dyDescent="0.2">
      <c r="B180" s="805"/>
      <c r="C180" s="806"/>
      <c r="G180" s="807"/>
      <c r="H180" s="1012"/>
      <c r="I180" s="1013"/>
      <c r="J180" s="1014"/>
      <c r="L180" s="1002"/>
      <c r="M180" s="1002"/>
      <c r="N180" s="992"/>
      <c r="O180" s="992"/>
      <c r="R180" s="1003"/>
      <c r="AA180" s="1015"/>
      <c r="AB180" s="1015"/>
      <c r="AC180" s="1015"/>
      <c r="AD180" s="1015"/>
      <c r="AE180" s="1015"/>
      <c r="AF180" s="1015"/>
      <c r="AG180" s="1015"/>
      <c r="AH180" s="1015"/>
      <c r="AI180" s="1015"/>
      <c r="AJ180" s="1015"/>
      <c r="AK180" s="1015"/>
      <c r="AL180" s="1015"/>
      <c r="AM180" s="1015"/>
      <c r="AN180" s="1015"/>
      <c r="AO180" s="1015"/>
      <c r="AP180" s="1015"/>
      <c r="AQ180" s="1015"/>
      <c r="AR180" s="1015"/>
      <c r="AS180" s="1015"/>
      <c r="BF180" s="810"/>
    </row>
    <row r="181" spans="2:58" s="804" customFormat="1" x14ac:dyDescent="0.2">
      <c r="B181" s="805"/>
      <c r="C181" s="806"/>
      <c r="G181" s="807"/>
      <c r="H181" s="1012"/>
      <c r="I181" s="1013"/>
      <c r="J181" s="1014"/>
      <c r="L181" s="1002"/>
      <c r="M181" s="1002"/>
      <c r="N181" s="992"/>
      <c r="O181" s="992"/>
      <c r="R181" s="1003"/>
      <c r="AA181" s="1015"/>
      <c r="AB181" s="1015"/>
      <c r="AC181" s="1015"/>
      <c r="AD181" s="1015"/>
      <c r="AE181" s="1015"/>
      <c r="AF181" s="1015"/>
      <c r="AG181" s="1015"/>
      <c r="AH181" s="1015"/>
      <c r="AI181" s="1015"/>
      <c r="AJ181" s="1015"/>
      <c r="AK181" s="1015"/>
      <c r="AL181" s="1015"/>
      <c r="AM181" s="1015"/>
      <c r="AN181" s="1015"/>
      <c r="AO181" s="1015"/>
      <c r="AP181" s="1015"/>
      <c r="AQ181" s="1015"/>
      <c r="AR181" s="1015"/>
      <c r="AS181" s="1015"/>
      <c r="BF181" s="810"/>
    </row>
    <row r="182" spans="2:58" s="804" customFormat="1" x14ac:dyDescent="0.2">
      <c r="B182" s="805"/>
      <c r="C182" s="806"/>
      <c r="G182" s="807"/>
      <c r="H182" s="1012"/>
      <c r="I182" s="1013"/>
      <c r="J182" s="1014"/>
      <c r="L182" s="1002"/>
      <c r="M182" s="1002"/>
      <c r="N182" s="992"/>
      <c r="O182" s="992"/>
      <c r="R182" s="1003"/>
      <c r="AA182" s="1015"/>
      <c r="AB182" s="1015"/>
      <c r="AC182" s="1015"/>
      <c r="AD182" s="1015"/>
      <c r="AE182" s="1015"/>
      <c r="AF182" s="1015"/>
      <c r="AG182" s="1015"/>
      <c r="AH182" s="1015"/>
      <c r="AI182" s="1015"/>
      <c r="AJ182" s="1015"/>
      <c r="AK182" s="1015"/>
      <c r="AL182" s="1015"/>
      <c r="AM182" s="1015"/>
      <c r="AN182" s="1015"/>
      <c r="AO182" s="1015"/>
      <c r="AP182" s="1015"/>
      <c r="AQ182" s="1015"/>
      <c r="AR182" s="1015"/>
      <c r="AS182" s="1015"/>
      <c r="BF182" s="810"/>
    </row>
    <row r="183" spans="2:58" s="804" customFormat="1" x14ac:dyDescent="0.2">
      <c r="B183" s="805"/>
      <c r="C183" s="806"/>
      <c r="G183" s="807"/>
      <c r="H183" s="1012"/>
      <c r="I183" s="1013"/>
      <c r="J183" s="1014"/>
      <c r="L183" s="1002"/>
      <c r="M183" s="1002"/>
      <c r="N183" s="992"/>
      <c r="O183" s="992"/>
      <c r="R183" s="1003"/>
      <c r="AA183" s="1015"/>
      <c r="AB183" s="1015"/>
      <c r="AC183" s="1015"/>
      <c r="AD183" s="1015"/>
      <c r="AE183" s="1015"/>
      <c r="AF183" s="1015"/>
      <c r="AG183" s="1015"/>
      <c r="AH183" s="1015"/>
      <c r="AI183" s="1015"/>
      <c r="AJ183" s="1015"/>
      <c r="AK183" s="1015"/>
      <c r="AL183" s="1015"/>
      <c r="AM183" s="1015"/>
      <c r="AN183" s="1015"/>
      <c r="AO183" s="1015"/>
      <c r="AP183" s="1015"/>
      <c r="AQ183" s="1015"/>
      <c r="AR183" s="1015"/>
      <c r="AS183" s="1015"/>
      <c r="BF183" s="810"/>
    </row>
    <row r="184" spans="2:58" s="804" customFormat="1" x14ac:dyDescent="0.2">
      <c r="B184" s="805"/>
      <c r="C184" s="806"/>
      <c r="G184" s="807"/>
      <c r="H184" s="1012"/>
      <c r="I184" s="1013"/>
      <c r="J184" s="1014"/>
      <c r="L184" s="1002"/>
      <c r="M184" s="1002"/>
      <c r="N184" s="992"/>
      <c r="O184" s="992"/>
      <c r="R184" s="1003"/>
      <c r="AA184" s="1015"/>
      <c r="AB184" s="1015"/>
      <c r="AC184" s="1015"/>
      <c r="AD184" s="1015"/>
      <c r="AE184" s="1015"/>
      <c r="AF184" s="1015"/>
      <c r="AG184" s="1015"/>
      <c r="AH184" s="1015"/>
      <c r="AI184" s="1015"/>
      <c r="AJ184" s="1015"/>
      <c r="AK184" s="1015"/>
      <c r="AL184" s="1015"/>
      <c r="AM184" s="1015"/>
      <c r="AN184" s="1015"/>
      <c r="AO184" s="1015"/>
      <c r="AP184" s="1015"/>
      <c r="AQ184" s="1015"/>
      <c r="AR184" s="1015"/>
      <c r="AS184" s="1015"/>
      <c r="BF184" s="810"/>
    </row>
    <row r="185" spans="2:58" s="804" customFormat="1" x14ac:dyDescent="0.2">
      <c r="B185" s="805"/>
      <c r="C185" s="806"/>
      <c r="G185" s="807"/>
      <c r="H185" s="1012"/>
      <c r="I185" s="1013"/>
      <c r="J185" s="1014"/>
      <c r="L185" s="1002"/>
      <c r="M185" s="1002"/>
      <c r="N185" s="992"/>
      <c r="O185" s="992"/>
      <c r="R185" s="1003"/>
      <c r="AA185" s="1015"/>
      <c r="AB185" s="1015"/>
      <c r="AC185" s="1015"/>
      <c r="AD185" s="1015"/>
      <c r="AE185" s="1015"/>
      <c r="AF185" s="1015"/>
      <c r="AG185" s="1015"/>
      <c r="AH185" s="1015"/>
      <c r="AI185" s="1015"/>
      <c r="AJ185" s="1015"/>
      <c r="AK185" s="1015"/>
      <c r="AL185" s="1015"/>
      <c r="AM185" s="1015"/>
      <c r="AN185" s="1015"/>
      <c r="AO185" s="1015"/>
      <c r="AP185" s="1015"/>
      <c r="AQ185" s="1015"/>
      <c r="AR185" s="1015"/>
      <c r="AS185" s="1015"/>
      <c r="BF185" s="810"/>
    </row>
    <row r="186" spans="2:58" s="804" customFormat="1" x14ac:dyDescent="0.2">
      <c r="B186" s="805"/>
      <c r="C186" s="806"/>
      <c r="G186" s="807"/>
      <c r="H186" s="1012"/>
      <c r="I186" s="1013"/>
      <c r="J186" s="1014"/>
      <c r="L186" s="1002"/>
      <c r="M186" s="1002"/>
      <c r="N186" s="992"/>
      <c r="O186" s="992"/>
      <c r="R186" s="1003"/>
      <c r="AA186" s="1015"/>
      <c r="AB186" s="1015"/>
      <c r="AC186" s="1015"/>
      <c r="AD186" s="1015"/>
      <c r="AE186" s="1015"/>
      <c r="AF186" s="1015"/>
      <c r="AG186" s="1015"/>
      <c r="AH186" s="1015"/>
      <c r="AI186" s="1015"/>
      <c r="AJ186" s="1015"/>
      <c r="AK186" s="1015"/>
      <c r="AL186" s="1015"/>
      <c r="AM186" s="1015"/>
      <c r="AN186" s="1015"/>
      <c r="AO186" s="1015"/>
      <c r="AP186" s="1015"/>
      <c r="AQ186" s="1015"/>
      <c r="AR186" s="1015"/>
      <c r="AS186" s="1015"/>
      <c r="BF186" s="810"/>
    </row>
    <row r="187" spans="2:58" s="804" customFormat="1" x14ac:dyDescent="0.2">
      <c r="B187" s="805"/>
      <c r="C187" s="806"/>
      <c r="G187" s="807"/>
      <c r="H187" s="1012"/>
      <c r="I187" s="1013"/>
      <c r="J187" s="1014"/>
      <c r="L187" s="1002"/>
      <c r="M187" s="1002"/>
      <c r="N187" s="992"/>
      <c r="O187" s="992"/>
      <c r="R187" s="1003"/>
      <c r="AA187" s="1015"/>
      <c r="AB187" s="1015"/>
      <c r="AC187" s="1015"/>
      <c r="AD187" s="1015"/>
      <c r="AE187" s="1015"/>
      <c r="AF187" s="1015"/>
      <c r="AG187" s="1015"/>
      <c r="AH187" s="1015"/>
      <c r="AI187" s="1015"/>
      <c r="AJ187" s="1015"/>
      <c r="AK187" s="1015"/>
      <c r="AL187" s="1015"/>
      <c r="AM187" s="1015"/>
      <c r="AN187" s="1015"/>
      <c r="AO187" s="1015"/>
      <c r="AP187" s="1015"/>
      <c r="AQ187" s="1015"/>
      <c r="AR187" s="1015"/>
      <c r="AS187" s="1015"/>
      <c r="BF187" s="810"/>
    </row>
    <row r="188" spans="2:58" s="804" customFormat="1" x14ac:dyDescent="0.2">
      <c r="B188" s="805"/>
      <c r="C188" s="806"/>
      <c r="G188" s="807"/>
      <c r="H188" s="1012"/>
      <c r="I188" s="1013"/>
      <c r="J188" s="1014"/>
      <c r="L188" s="1002"/>
      <c r="M188" s="1002"/>
      <c r="N188" s="992"/>
      <c r="O188" s="992"/>
      <c r="R188" s="1003"/>
      <c r="AA188" s="1015"/>
      <c r="AB188" s="1015"/>
      <c r="AC188" s="1015"/>
      <c r="AD188" s="1015"/>
      <c r="AE188" s="1015"/>
      <c r="AF188" s="1015"/>
      <c r="AG188" s="1015"/>
      <c r="AH188" s="1015"/>
      <c r="AI188" s="1015"/>
      <c r="AJ188" s="1015"/>
      <c r="AK188" s="1015"/>
      <c r="AL188" s="1015"/>
      <c r="AM188" s="1015"/>
      <c r="AN188" s="1015"/>
      <c r="AO188" s="1015"/>
      <c r="AP188" s="1015"/>
      <c r="AQ188" s="1015"/>
      <c r="AR188" s="1015"/>
      <c r="AS188" s="1015"/>
      <c r="BF188" s="810"/>
    </row>
    <row r="189" spans="2:58" s="804" customFormat="1" x14ac:dyDescent="0.2">
      <c r="B189" s="805"/>
      <c r="C189" s="806"/>
      <c r="G189" s="807"/>
      <c r="H189" s="1012"/>
      <c r="I189" s="1013"/>
      <c r="J189" s="1014"/>
      <c r="L189" s="1002"/>
      <c r="M189" s="1002"/>
      <c r="N189" s="992"/>
      <c r="O189" s="992"/>
      <c r="R189" s="1003"/>
      <c r="AA189" s="1015"/>
      <c r="AB189" s="1015"/>
      <c r="AC189" s="1015"/>
      <c r="AD189" s="1015"/>
      <c r="AE189" s="1015"/>
      <c r="AF189" s="1015"/>
      <c r="AG189" s="1015"/>
      <c r="AH189" s="1015"/>
      <c r="AI189" s="1015"/>
      <c r="AJ189" s="1015"/>
      <c r="AK189" s="1015"/>
      <c r="AL189" s="1015"/>
      <c r="AM189" s="1015"/>
      <c r="AN189" s="1015"/>
      <c r="AO189" s="1015"/>
      <c r="AP189" s="1015"/>
      <c r="AQ189" s="1015"/>
      <c r="AR189" s="1015"/>
      <c r="AS189" s="1015"/>
      <c r="BF189" s="810"/>
    </row>
    <row r="190" spans="2:58" s="804" customFormat="1" x14ac:dyDescent="0.2">
      <c r="B190" s="805"/>
      <c r="C190" s="806"/>
      <c r="G190" s="807"/>
      <c r="H190" s="1012"/>
      <c r="I190" s="1013"/>
      <c r="J190" s="1014"/>
      <c r="L190" s="1002"/>
      <c r="M190" s="1002"/>
      <c r="N190" s="992"/>
      <c r="O190" s="992"/>
      <c r="R190" s="1003"/>
      <c r="AA190" s="1015"/>
      <c r="AB190" s="1015"/>
      <c r="AC190" s="1015"/>
      <c r="AD190" s="1015"/>
      <c r="AE190" s="1015"/>
      <c r="AF190" s="1015"/>
      <c r="AG190" s="1015"/>
      <c r="AH190" s="1015"/>
      <c r="AI190" s="1015"/>
      <c r="AJ190" s="1015"/>
      <c r="AK190" s="1015"/>
      <c r="AL190" s="1015"/>
      <c r="AM190" s="1015"/>
      <c r="AN190" s="1015"/>
      <c r="AO190" s="1015"/>
      <c r="AP190" s="1015"/>
      <c r="AQ190" s="1015"/>
      <c r="AR190" s="1015"/>
      <c r="AS190" s="1015"/>
      <c r="BF190" s="810"/>
    </row>
    <row r="191" spans="2:58" s="804" customFormat="1" x14ac:dyDescent="0.2">
      <c r="B191" s="805"/>
      <c r="C191" s="806"/>
      <c r="G191" s="807"/>
      <c r="H191" s="1012"/>
      <c r="I191" s="1013"/>
      <c r="J191" s="1014"/>
      <c r="L191" s="1002"/>
      <c r="M191" s="1002"/>
      <c r="N191" s="992"/>
      <c r="O191" s="992"/>
      <c r="R191" s="1003"/>
      <c r="AA191" s="1015"/>
      <c r="AB191" s="1015"/>
      <c r="AC191" s="1015"/>
      <c r="AD191" s="1015"/>
      <c r="AE191" s="1015"/>
      <c r="AF191" s="1015"/>
      <c r="AG191" s="1015"/>
      <c r="AH191" s="1015"/>
      <c r="AI191" s="1015"/>
      <c r="AJ191" s="1015"/>
      <c r="AK191" s="1015"/>
      <c r="AL191" s="1015"/>
      <c r="AM191" s="1015"/>
      <c r="AN191" s="1015"/>
      <c r="AO191" s="1015"/>
      <c r="AP191" s="1015"/>
      <c r="AQ191" s="1015"/>
      <c r="AR191" s="1015"/>
      <c r="AS191" s="1015"/>
      <c r="BF191" s="810"/>
    </row>
    <row r="192" spans="2:58" s="804" customFormat="1" x14ac:dyDescent="0.2">
      <c r="B192" s="805"/>
      <c r="C192" s="806"/>
      <c r="G192" s="807"/>
      <c r="H192" s="1012"/>
      <c r="I192" s="1013"/>
      <c r="J192" s="1014"/>
      <c r="L192" s="1002"/>
      <c r="M192" s="1002"/>
      <c r="N192" s="992"/>
      <c r="O192" s="992"/>
      <c r="R192" s="1003"/>
      <c r="AA192" s="1015"/>
      <c r="AB192" s="1015"/>
      <c r="AC192" s="1015"/>
      <c r="AD192" s="1015"/>
      <c r="AE192" s="1015"/>
      <c r="AF192" s="1015"/>
      <c r="AG192" s="1015"/>
      <c r="AH192" s="1015"/>
      <c r="AI192" s="1015"/>
      <c r="AJ192" s="1015"/>
      <c r="AK192" s="1015"/>
      <c r="AL192" s="1015"/>
      <c r="AM192" s="1015"/>
      <c r="AN192" s="1015"/>
      <c r="AO192" s="1015"/>
      <c r="AP192" s="1015"/>
      <c r="AQ192" s="1015"/>
      <c r="AR192" s="1015"/>
      <c r="AS192" s="1015"/>
      <c r="BF192" s="810"/>
    </row>
    <row r="193" spans="2:58" s="804" customFormat="1" x14ac:dyDescent="0.2">
      <c r="B193" s="805"/>
      <c r="C193" s="806"/>
      <c r="G193" s="807"/>
      <c r="H193" s="1012"/>
      <c r="I193" s="1013"/>
      <c r="J193" s="1014"/>
      <c r="L193" s="1002"/>
      <c r="M193" s="1002"/>
      <c r="N193" s="992"/>
      <c r="O193" s="992"/>
      <c r="R193" s="1003"/>
      <c r="AA193" s="1015"/>
      <c r="AB193" s="1015"/>
      <c r="AC193" s="1015"/>
      <c r="AD193" s="1015"/>
      <c r="AE193" s="1015"/>
      <c r="AF193" s="1015"/>
      <c r="AG193" s="1015"/>
      <c r="AH193" s="1015"/>
      <c r="AI193" s="1015"/>
      <c r="AJ193" s="1015"/>
      <c r="AK193" s="1015"/>
      <c r="AL193" s="1015"/>
      <c r="AM193" s="1015"/>
      <c r="AN193" s="1015"/>
      <c r="AO193" s="1015"/>
      <c r="AP193" s="1015"/>
      <c r="AQ193" s="1015"/>
      <c r="AR193" s="1015"/>
      <c r="AS193" s="1015"/>
      <c r="BF193" s="810"/>
    </row>
    <row r="194" spans="2:58" s="804" customFormat="1" x14ac:dyDescent="0.2">
      <c r="B194" s="805"/>
      <c r="C194" s="806"/>
      <c r="G194" s="807"/>
      <c r="H194" s="1012"/>
      <c r="I194" s="1013"/>
      <c r="J194" s="1014"/>
      <c r="L194" s="1002"/>
      <c r="M194" s="1002"/>
      <c r="N194" s="992"/>
      <c r="O194" s="992"/>
      <c r="R194" s="1003"/>
      <c r="AA194" s="1015"/>
      <c r="AB194" s="1015"/>
      <c r="AC194" s="1015"/>
      <c r="AD194" s="1015"/>
      <c r="AE194" s="1015"/>
      <c r="AF194" s="1015"/>
      <c r="AG194" s="1015"/>
      <c r="AH194" s="1015"/>
      <c r="AI194" s="1015"/>
      <c r="AJ194" s="1015"/>
      <c r="AK194" s="1015"/>
      <c r="AL194" s="1015"/>
      <c r="AM194" s="1015"/>
      <c r="AN194" s="1015"/>
      <c r="AO194" s="1015"/>
      <c r="AP194" s="1015"/>
      <c r="AQ194" s="1015"/>
      <c r="AR194" s="1015"/>
      <c r="AS194" s="1015"/>
      <c r="BF194" s="810"/>
    </row>
    <row r="195" spans="2:58" s="804" customFormat="1" x14ac:dyDescent="0.2">
      <c r="B195" s="805"/>
      <c r="C195" s="806"/>
      <c r="G195" s="807"/>
      <c r="H195" s="1012"/>
      <c r="I195" s="1013"/>
      <c r="J195" s="1014"/>
      <c r="L195" s="1002"/>
      <c r="M195" s="1002"/>
      <c r="N195" s="992"/>
      <c r="O195" s="992"/>
      <c r="R195" s="1003"/>
      <c r="AA195" s="1015"/>
      <c r="AB195" s="1015"/>
      <c r="AC195" s="1015"/>
      <c r="AD195" s="1015"/>
      <c r="AE195" s="1015"/>
      <c r="AF195" s="1015"/>
      <c r="AG195" s="1015"/>
      <c r="AH195" s="1015"/>
      <c r="AI195" s="1015"/>
      <c r="AJ195" s="1015"/>
      <c r="AK195" s="1015"/>
      <c r="AL195" s="1015"/>
      <c r="AM195" s="1015"/>
      <c r="AN195" s="1015"/>
      <c r="AO195" s="1015"/>
      <c r="AP195" s="1015"/>
      <c r="AQ195" s="1015"/>
      <c r="AR195" s="1015"/>
      <c r="AS195" s="1015"/>
      <c r="BF195" s="810"/>
    </row>
    <row r="196" spans="2:58" s="804" customFormat="1" x14ac:dyDescent="0.2">
      <c r="B196" s="805"/>
      <c r="C196" s="806"/>
      <c r="G196" s="807"/>
      <c r="H196" s="1012"/>
      <c r="I196" s="1013"/>
      <c r="J196" s="1014"/>
      <c r="L196" s="1002"/>
      <c r="M196" s="1002"/>
      <c r="N196" s="992"/>
      <c r="O196" s="992"/>
      <c r="R196" s="1003"/>
      <c r="AA196" s="1015"/>
      <c r="AB196" s="1015"/>
      <c r="AC196" s="1015"/>
      <c r="AD196" s="1015"/>
      <c r="AE196" s="1015"/>
      <c r="AF196" s="1015"/>
      <c r="AG196" s="1015"/>
      <c r="AH196" s="1015"/>
      <c r="AI196" s="1015"/>
      <c r="AJ196" s="1015"/>
      <c r="AK196" s="1015"/>
      <c r="AL196" s="1015"/>
      <c r="AM196" s="1015"/>
      <c r="AN196" s="1015"/>
      <c r="AO196" s="1015"/>
      <c r="AP196" s="1015"/>
      <c r="AQ196" s="1015"/>
      <c r="AR196" s="1015"/>
      <c r="AS196" s="1015"/>
      <c r="BF196" s="810"/>
    </row>
    <row r="197" spans="2:58" s="804" customFormat="1" x14ac:dyDescent="0.2">
      <c r="B197" s="805"/>
      <c r="C197" s="806"/>
      <c r="G197" s="807"/>
      <c r="H197" s="1012"/>
      <c r="I197" s="1013"/>
      <c r="J197" s="1014"/>
      <c r="L197" s="1002"/>
      <c r="M197" s="1002"/>
      <c r="N197" s="992"/>
      <c r="O197" s="992"/>
      <c r="R197" s="1003"/>
      <c r="AA197" s="1015"/>
      <c r="AB197" s="1015"/>
      <c r="AC197" s="1015"/>
      <c r="AD197" s="1015"/>
      <c r="AE197" s="1015"/>
      <c r="AF197" s="1015"/>
      <c r="AG197" s="1015"/>
      <c r="AH197" s="1015"/>
      <c r="AI197" s="1015"/>
      <c r="AJ197" s="1015"/>
      <c r="AK197" s="1015"/>
      <c r="AL197" s="1015"/>
      <c r="AM197" s="1015"/>
      <c r="AN197" s="1015"/>
      <c r="AO197" s="1015"/>
      <c r="AP197" s="1015"/>
      <c r="AQ197" s="1015"/>
      <c r="AR197" s="1015"/>
      <c r="AS197" s="1015"/>
      <c r="BF197" s="810"/>
    </row>
    <row r="198" spans="2:58" s="804" customFormat="1" x14ac:dyDescent="0.2">
      <c r="B198" s="805"/>
      <c r="C198" s="806"/>
      <c r="G198" s="807"/>
      <c r="H198" s="1012"/>
      <c r="I198" s="1013"/>
      <c r="J198" s="1014"/>
      <c r="L198" s="1002"/>
      <c r="M198" s="1002"/>
      <c r="N198" s="992"/>
      <c r="O198" s="992"/>
      <c r="R198" s="1003"/>
      <c r="AA198" s="1015"/>
      <c r="AB198" s="1015"/>
      <c r="AC198" s="1015"/>
      <c r="AD198" s="1015"/>
      <c r="AE198" s="1015"/>
      <c r="AF198" s="1015"/>
      <c r="AG198" s="1015"/>
      <c r="AH198" s="1015"/>
      <c r="AI198" s="1015"/>
      <c r="AJ198" s="1015"/>
      <c r="AK198" s="1015"/>
      <c r="AL198" s="1015"/>
      <c r="AM198" s="1015"/>
      <c r="AN198" s="1015"/>
      <c r="AO198" s="1015"/>
      <c r="AP198" s="1015"/>
      <c r="AQ198" s="1015"/>
      <c r="AR198" s="1015"/>
      <c r="AS198" s="1015"/>
      <c r="BF198" s="810"/>
    </row>
    <row r="199" spans="2:58" s="804" customFormat="1" x14ac:dyDescent="0.2">
      <c r="B199" s="805"/>
      <c r="C199" s="806"/>
      <c r="G199" s="807"/>
      <c r="H199" s="1012"/>
      <c r="I199" s="1013"/>
      <c r="J199" s="1014"/>
      <c r="L199" s="1002"/>
      <c r="M199" s="1002"/>
      <c r="N199" s="992"/>
      <c r="O199" s="992"/>
      <c r="R199" s="1003"/>
      <c r="AA199" s="1015"/>
      <c r="AB199" s="1015"/>
      <c r="AC199" s="1015"/>
      <c r="AD199" s="1015"/>
      <c r="AE199" s="1015"/>
      <c r="AF199" s="1015"/>
      <c r="AG199" s="1015"/>
      <c r="AH199" s="1015"/>
      <c r="AI199" s="1015"/>
      <c r="AJ199" s="1015"/>
      <c r="AK199" s="1015"/>
      <c r="AL199" s="1015"/>
      <c r="AM199" s="1015"/>
      <c r="AN199" s="1015"/>
      <c r="AO199" s="1015"/>
      <c r="AP199" s="1015"/>
      <c r="AQ199" s="1015"/>
      <c r="AR199" s="1015"/>
      <c r="AS199" s="1015"/>
      <c r="BF199" s="810"/>
    </row>
    <row r="200" spans="2:58" s="804" customFormat="1" x14ac:dyDescent="0.2">
      <c r="B200" s="805"/>
      <c r="C200" s="806"/>
      <c r="G200" s="807"/>
      <c r="H200" s="1012"/>
      <c r="I200" s="1013"/>
      <c r="J200" s="1014"/>
      <c r="L200" s="1002"/>
      <c r="M200" s="1002"/>
      <c r="N200" s="992"/>
      <c r="O200" s="992"/>
      <c r="R200" s="1003"/>
      <c r="AA200" s="1015"/>
      <c r="AB200" s="1015"/>
      <c r="AC200" s="1015"/>
      <c r="AD200" s="1015"/>
      <c r="AE200" s="1015"/>
      <c r="AF200" s="1015"/>
      <c r="AG200" s="1015"/>
      <c r="AH200" s="1015"/>
      <c r="AI200" s="1015"/>
      <c r="AJ200" s="1015"/>
      <c r="AK200" s="1015"/>
      <c r="AL200" s="1015"/>
      <c r="AM200" s="1015"/>
      <c r="AN200" s="1015"/>
      <c r="AO200" s="1015"/>
      <c r="AP200" s="1015"/>
      <c r="AQ200" s="1015"/>
      <c r="AR200" s="1015"/>
      <c r="AS200" s="1015"/>
      <c r="BF200" s="810"/>
    </row>
    <row r="201" spans="2:58" s="804" customFormat="1" x14ac:dyDescent="0.2">
      <c r="B201" s="805"/>
      <c r="C201" s="806"/>
      <c r="G201" s="807"/>
      <c r="H201" s="1012"/>
      <c r="I201" s="1013"/>
      <c r="J201" s="1014"/>
      <c r="L201" s="1002"/>
      <c r="M201" s="1002"/>
      <c r="N201" s="992"/>
      <c r="O201" s="992"/>
      <c r="R201" s="1003"/>
      <c r="AA201" s="1015"/>
      <c r="AB201" s="1015"/>
      <c r="AC201" s="1015"/>
      <c r="AD201" s="1015"/>
      <c r="AE201" s="1015"/>
      <c r="AF201" s="1015"/>
      <c r="AG201" s="1015"/>
      <c r="AH201" s="1015"/>
      <c r="AI201" s="1015"/>
      <c r="AJ201" s="1015"/>
      <c r="AK201" s="1015"/>
      <c r="AL201" s="1015"/>
      <c r="AM201" s="1015"/>
      <c r="AN201" s="1015"/>
      <c r="AO201" s="1015"/>
      <c r="AP201" s="1015"/>
      <c r="AQ201" s="1015"/>
      <c r="AR201" s="1015"/>
      <c r="AS201" s="1015"/>
      <c r="BF201" s="810"/>
    </row>
    <row r="202" spans="2:58" s="804" customFormat="1" x14ac:dyDescent="0.2">
      <c r="B202" s="805"/>
      <c r="C202" s="806"/>
      <c r="G202" s="807"/>
      <c r="H202" s="1012"/>
      <c r="I202" s="1013"/>
      <c r="J202" s="1014"/>
      <c r="L202" s="1002"/>
      <c r="M202" s="1002"/>
      <c r="N202" s="992"/>
      <c r="O202" s="992"/>
      <c r="R202" s="1003"/>
      <c r="AA202" s="1015"/>
      <c r="AB202" s="1015"/>
      <c r="AC202" s="1015"/>
      <c r="AD202" s="1015"/>
      <c r="AE202" s="1015"/>
      <c r="AF202" s="1015"/>
      <c r="AG202" s="1015"/>
      <c r="AH202" s="1015"/>
      <c r="AI202" s="1015"/>
      <c r="AJ202" s="1015"/>
      <c r="AK202" s="1015"/>
      <c r="AL202" s="1015"/>
      <c r="AM202" s="1015"/>
      <c r="AN202" s="1015"/>
      <c r="AO202" s="1015"/>
      <c r="AP202" s="1015"/>
      <c r="AQ202" s="1015"/>
      <c r="AR202" s="1015"/>
      <c r="AS202" s="1015"/>
      <c r="BF202" s="810"/>
    </row>
    <row r="203" spans="2:58" s="804" customFormat="1" x14ac:dyDescent="0.2">
      <c r="B203" s="805"/>
      <c r="C203" s="806"/>
      <c r="G203" s="807"/>
      <c r="H203" s="1012"/>
      <c r="I203" s="1013"/>
      <c r="J203" s="1014"/>
      <c r="L203" s="1002"/>
      <c r="M203" s="1002"/>
      <c r="N203" s="992"/>
      <c r="O203" s="992"/>
      <c r="R203" s="1003"/>
      <c r="AA203" s="1015"/>
      <c r="AB203" s="1015"/>
      <c r="AC203" s="1015"/>
      <c r="AD203" s="1015"/>
      <c r="AE203" s="1015"/>
      <c r="AF203" s="1015"/>
      <c r="AG203" s="1015"/>
      <c r="AH203" s="1015"/>
      <c r="AI203" s="1015"/>
      <c r="AJ203" s="1015"/>
      <c r="AK203" s="1015"/>
      <c r="AL203" s="1015"/>
      <c r="AM203" s="1015"/>
      <c r="AN203" s="1015"/>
      <c r="AO203" s="1015"/>
      <c r="AP203" s="1015"/>
      <c r="AQ203" s="1015"/>
      <c r="AR203" s="1015"/>
      <c r="AS203" s="1015"/>
      <c r="BF203" s="810"/>
    </row>
    <row r="204" spans="2:58" s="804" customFormat="1" x14ac:dyDescent="0.2">
      <c r="B204" s="805"/>
      <c r="C204" s="806"/>
      <c r="G204" s="807"/>
      <c r="H204" s="1012"/>
      <c r="I204" s="1013"/>
      <c r="J204" s="1014"/>
      <c r="L204" s="1002"/>
      <c r="M204" s="1002"/>
      <c r="N204" s="992"/>
      <c r="O204" s="992"/>
      <c r="R204" s="1003"/>
      <c r="AA204" s="1015"/>
      <c r="AB204" s="1015"/>
      <c r="AC204" s="1015"/>
      <c r="AD204" s="1015"/>
      <c r="AE204" s="1015"/>
      <c r="AF204" s="1015"/>
      <c r="AG204" s="1015"/>
      <c r="AH204" s="1015"/>
      <c r="AI204" s="1015"/>
      <c r="AJ204" s="1015"/>
      <c r="AK204" s="1015"/>
      <c r="AL204" s="1015"/>
      <c r="AM204" s="1015"/>
      <c r="AN204" s="1015"/>
      <c r="AO204" s="1015"/>
      <c r="AP204" s="1015"/>
      <c r="AQ204" s="1015"/>
      <c r="AR204" s="1015"/>
      <c r="AS204" s="1015"/>
      <c r="BF204" s="810"/>
    </row>
    <row r="205" spans="2:58" s="804" customFormat="1" x14ac:dyDescent="0.2">
      <c r="B205" s="805"/>
      <c r="C205" s="806"/>
      <c r="G205" s="807"/>
      <c r="H205" s="1012"/>
      <c r="I205" s="1013"/>
      <c r="J205" s="1014"/>
      <c r="L205" s="1002"/>
      <c r="M205" s="1002"/>
      <c r="N205" s="992"/>
      <c r="O205" s="992"/>
      <c r="R205" s="1003"/>
      <c r="AA205" s="1015"/>
      <c r="AB205" s="1015"/>
      <c r="AC205" s="1015"/>
      <c r="AD205" s="1015"/>
      <c r="AE205" s="1015"/>
      <c r="AF205" s="1015"/>
      <c r="AG205" s="1015"/>
      <c r="AH205" s="1015"/>
      <c r="AI205" s="1015"/>
      <c r="AJ205" s="1015"/>
      <c r="AK205" s="1015"/>
      <c r="AL205" s="1015"/>
      <c r="AM205" s="1015"/>
      <c r="AN205" s="1015"/>
      <c r="AO205" s="1015"/>
      <c r="AP205" s="1015"/>
      <c r="AQ205" s="1015"/>
      <c r="AR205" s="1015"/>
      <c r="AS205" s="1015"/>
      <c r="BF205" s="810"/>
    </row>
    <row r="206" spans="2:58" s="804" customFormat="1" x14ac:dyDescent="0.2">
      <c r="B206" s="805"/>
      <c r="C206" s="806"/>
      <c r="G206" s="807"/>
      <c r="H206" s="1012"/>
      <c r="I206" s="1013"/>
      <c r="J206" s="1014"/>
      <c r="L206" s="1002"/>
      <c r="M206" s="1002"/>
      <c r="N206" s="992"/>
      <c r="O206" s="992"/>
      <c r="R206" s="1003"/>
      <c r="AA206" s="1015"/>
      <c r="AB206" s="1015"/>
      <c r="AC206" s="1015"/>
      <c r="AD206" s="1015"/>
      <c r="AE206" s="1015"/>
      <c r="AF206" s="1015"/>
      <c r="AG206" s="1015"/>
      <c r="AH206" s="1015"/>
      <c r="AI206" s="1015"/>
      <c r="AJ206" s="1015"/>
      <c r="AK206" s="1015"/>
      <c r="AL206" s="1015"/>
      <c r="AM206" s="1015"/>
      <c r="AN206" s="1015"/>
      <c r="AO206" s="1015"/>
      <c r="AP206" s="1015"/>
      <c r="AQ206" s="1015"/>
      <c r="AR206" s="1015"/>
      <c r="AS206" s="1015"/>
      <c r="BF206" s="810"/>
    </row>
    <row r="207" spans="2:58" s="804" customFormat="1" x14ac:dyDescent="0.2">
      <c r="B207" s="805"/>
      <c r="C207" s="806"/>
      <c r="G207" s="807"/>
      <c r="H207" s="1012"/>
      <c r="I207" s="1013"/>
      <c r="J207" s="1014"/>
      <c r="L207" s="1002"/>
      <c r="M207" s="1002"/>
      <c r="N207" s="992"/>
      <c r="O207" s="992"/>
      <c r="R207" s="1003"/>
      <c r="S207" s="810"/>
      <c r="AA207" s="1015"/>
      <c r="AB207" s="1015"/>
      <c r="AC207" s="1015"/>
      <c r="AD207" s="1015"/>
      <c r="AE207" s="1015"/>
      <c r="AF207" s="1015"/>
      <c r="AG207" s="1015"/>
      <c r="AH207" s="1015"/>
      <c r="AI207" s="1015"/>
      <c r="AJ207" s="1015"/>
      <c r="AK207" s="1015"/>
      <c r="AL207" s="1015"/>
      <c r="AM207" s="1015"/>
      <c r="AN207" s="1015"/>
      <c r="AO207" s="1015"/>
      <c r="AP207" s="1015"/>
      <c r="AQ207" s="1015"/>
      <c r="AR207" s="1015"/>
      <c r="AS207" s="1015"/>
      <c r="BF207" s="810"/>
    </row>
    <row r="208" spans="2:58" s="804" customFormat="1" x14ac:dyDescent="0.2">
      <c r="B208" s="805"/>
      <c r="C208" s="806"/>
      <c r="G208" s="807"/>
      <c r="H208" s="1012"/>
      <c r="I208" s="1013"/>
      <c r="J208" s="1014"/>
      <c r="L208" s="1002"/>
      <c r="M208" s="1002"/>
      <c r="N208" s="992"/>
      <c r="O208" s="992"/>
      <c r="R208" s="1003"/>
      <c r="S208" s="810"/>
      <c r="AA208" s="1015"/>
      <c r="AB208" s="1015"/>
      <c r="AC208" s="1015"/>
      <c r="AD208" s="1015"/>
      <c r="AE208" s="1015"/>
      <c r="AF208" s="1015"/>
      <c r="AG208" s="1015"/>
      <c r="AH208" s="1015"/>
      <c r="AI208" s="1015"/>
      <c r="AJ208" s="1015"/>
      <c r="AK208" s="1015"/>
      <c r="AL208" s="1015"/>
      <c r="AM208" s="1015"/>
      <c r="AN208" s="1015"/>
      <c r="AO208" s="1015"/>
      <c r="AP208" s="1015"/>
      <c r="AQ208" s="1015"/>
      <c r="AR208" s="1015"/>
      <c r="AS208" s="1015"/>
      <c r="BF208" s="810"/>
    </row>
    <row r="209" spans="2:58" s="804" customFormat="1" x14ac:dyDescent="0.2">
      <c r="B209" s="805"/>
      <c r="C209" s="806"/>
      <c r="G209" s="807"/>
      <c r="H209" s="1012"/>
      <c r="I209" s="1013"/>
      <c r="J209" s="1014"/>
      <c r="L209" s="1002"/>
      <c r="M209" s="1002"/>
      <c r="N209" s="992"/>
      <c r="O209" s="992"/>
      <c r="R209" s="1003"/>
      <c r="S209" s="810"/>
      <c r="AA209" s="1015"/>
      <c r="AB209" s="1015"/>
      <c r="AC209" s="1015"/>
      <c r="AD209" s="1015"/>
      <c r="AE209" s="1015"/>
      <c r="AF209" s="1015"/>
      <c r="AG209" s="1015"/>
      <c r="AH209" s="1015"/>
      <c r="AI209" s="1015"/>
      <c r="AJ209" s="1015"/>
      <c r="AK209" s="1015"/>
      <c r="AL209" s="1015"/>
      <c r="AM209" s="1015"/>
      <c r="AN209" s="1015"/>
      <c r="AO209" s="1015"/>
      <c r="AP209" s="1015"/>
      <c r="AQ209" s="1015"/>
      <c r="AR209" s="1015"/>
      <c r="AS209" s="1015"/>
      <c r="BF209" s="810"/>
    </row>
    <row r="210" spans="2:58" s="804" customFormat="1" x14ac:dyDescent="0.2">
      <c r="B210" s="805"/>
      <c r="C210" s="806"/>
      <c r="G210" s="807"/>
      <c r="H210" s="1012"/>
      <c r="I210" s="1013"/>
      <c r="J210" s="1014"/>
      <c r="L210" s="1002"/>
      <c r="M210" s="1002"/>
      <c r="N210" s="992"/>
      <c r="O210" s="992"/>
      <c r="R210" s="1003"/>
      <c r="S210" s="810"/>
      <c r="AA210" s="1015"/>
      <c r="AB210" s="1015"/>
      <c r="AC210" s="1015"/>
      <c r="AD210" s="1015"/>
      <c r="AE210" s="1015"/>
      <c r="AF210" s="1015"/>
      <c r="AG210" s="1015"/>
      <c r="AH210" s="1015"/>
      <c r="AI210" s="1015"/>
      <c r="AJ210" s="1015"/>
      <c r="AK210" s="1015"/>
      <c r="AL210" s="1015"/>
      <c r="AM210" s="1015"/>
      <c r="AN210" s="1015"/>
      <c r="AO210" s="1015"/>
      <c r="AP210" s="1015"/>
      <c r="AQ210" s="1015"/>
      <c r="AR210" s="1015"/>
      <c r="AS210" s="1015"/>
      <c r="BF210" s="810"/>
    </row>
    <row r="211" spans="2:58" s="804" customFormat="1" x14ac:dyDescent="0.2">
      <c r="B211" s="805"/>
      <c r="C211" s="806"/>
      <c r="G211" s="807"/>
      <c r="H211" s="1012"/>
      <c r="I211" s="1013"/>
      <c r="J211" s="1014"/>
      <c r="L211" s="1002"/>
      <c r="M211" s="1002"/>
      <c r="N211" s="992"/>
      <c r="O211" s="992"/>
      <c r="R211" s="1003"/>
      <c r="S211" s="810"/>
      <c r="AA211" s="1015"/>
      <c r="AB211" s="1015"/>
      <c r="AC211" s="1015"/>
      <c r="AD211" s="1015"/>
      <c r="AE211" s="1015"/>
      <c r="AF211" s="1015"/>
      <c r="AG211" s="1015"/>
      <c r="AH211" s="1015"/>
      <c r="AI211" s="1015"/>
      <c r="AJ211" s="1015"/>
      <c r="AK211" s="1015"/>
      <c r="AL211" s="1015"/>
      <c r="AM211" s="1015"/>
      <c r="AN211" s="1015"/>
      <c r="AO211" s="1015"/>
      <c r="AP211" s="1015"/>
      <c r="AQ211" s="1015"/>
      <c r="AR211" s="1015"/>
      <c r="AS211" s="1015"/>
      <c r="BF211" s="810"/>
    </row>
    <row r="212" spans="2:58" s="804" customFormat="1" x14ac:dyDescent="0.2">
      <c r="B212" s="805"/>
      <c r="C212" s="806"/>
      <c r="G212" s="807"/>
      <c r="H212" s="1012"/>
      <c r="I212" s="1013"/>
      <c r="J212" s="1014"/>
      <c r="L212" s="1002"/>
      <c r="M212" s="1002"/>
      <c r="N212" s="992"/>
      <c r="O212" s="992"/>
      <c r="R212" s="1003"/>
      <c r="S212" s="810"/>
      <c r="AA212" s="1015"/>
      <c r="AB212" s="1015"/>
      <c r="AC212" s="1015"/>
      <c r="AD212" s="1015"/>
      <c r="AE212" s="1015"/>
      <c r="AF212" s="1015"/>
      <c r="AG212" s="1015"/>
      <c r="AH212" s="1015"/>
      <c r="AI212" s="1015"/>
      <c r="AJ212" s="1015"/>
      <c r="AK212" s="1015"/>
      <c r="AL212" s="1015"/>
      <c r="AM212" s="1015"/>
      <c r="AN212" s="1015"/>
      <c r="AO212" s="1015"/>
      <c r="AP212" s="1015"/>
      <c r="AQ212" s="1015"/>
      <c r="AR212" s="1015"/>
      <c r="AS212" s="1015"/>
      <c r="BF212" s="810"/>
    </row>
    <row r="213" spans="2:58" s="804" customFormat="1" x14ac:dyDescent="0.2">
      <c r="B213" s="805"/>
      <c r="C213" s="806"/>
      <c r="G213" s="807"/>
      <c r="H213" s="1012"/>
      <c r="I213" s="1013"/>
      <c r="J213" s="1014"/>
      <c r="L213" s="1002"/>
      <c r="M213" s="1002"/>
      <c r="N213" s="992"/>
      <c r="O213" s="992"/>
      <c r="R213" s="1003"/>
      <c r="S213" s="810"/>
      <c r="AA213" s="1015"/>
      <c r="AB213" s="1015"/>
      <c r="AC213" s="1015"/>
      <c r="AD213" s="1015"/>
      <c r="AE213" s="1015"/>
      <c r="AF213" s="1015"/>
      <c r="AG213" s="1015"/>
      <c r="AH213" s="1015"/>
      <c r="AI213" s="1015"/>
      <c r="AJ213" s="1015"/>
      <c r="AK213" s="1015"/>
      <c r="AL213" s="1015"/>
      <c r="AM213" s="1015"/>
      <c r="AN213" s="1015"/>
      <c r="AO213" s="1015"/>
      <c r="AP213" s="1015"/>
      <c r="AQ213" s="1015"/>
      <c r="AR213" s="1015"/>
      <c r="AS213" s="1015"/>
      <c r="BF213" s="810"/>
    </row>
    <row r="214" spans="2:58" s="804" customFormat="1" x14ac:dyDescent="0.2">
      <c r="B214" s="805"/>
      <c r="C214" s="806"/>
      <c r="G214" s="807"/>
      <c r="H214" s="1012"/>
      <c r="I214" s="1013"/>
      <c r="J214" s="1014"/>
      <c r="L214" s="1002"/>
      <c r="M214" s="1002"/>
      <c r="N214" s="992"/>
      <c r="O214" s="992"/>
      <c r="R214" s="1003"/>
      <c r="S214" s="810"/>
      <c r="AA214" s="1015"/>
      <c r="AB214" s="1015"/>
      <c r="AC214" s="1015"/>
      <c r="AD214" s="1015"/>
      <c r="AE214" s="1015"/>
      <c r="AF214" s="1015"/>
      <c r="AG214" s="1015"/>
      <c r="AH214" s="1015"/>
      <c r="AI214" s="1015"/>
      <c r="AJ214" s="1015"/>
      <c r="AK214" s="1015"/>
      <c r="AL214" s="1015"/>
      <c r="AM214" s="1015"/>
      <c r="AN214" s="1015"/>
      <c r="AO214" s="1015"/>
      <c r="AP214" s="1015"/>
      <c r="AQ214" s="1015"/>
      <c r="AR214" s="1015"/>
      <c r="AS214" s="1015"/>
      <c r="BF214" s="810"/>
    </row>
    <row r="215" spans="2:58" s="804" customFormat="1" x14ac:dyDescent="0.2">
      <c r="B215" s="805"/>
      <c r="C215" s="806"/>
      <c r="G215" s="807"/>
      <c r="H215" s="1012"/>
      <c r="I215" s="1013"/>
      <c r="J215" s="1014"/>
      <c r="L215" s="1002"/>
      <c r="M215" s="1002"/>
      <c r="N215" s="992"/>
      <c r="O215" s="992"/>
      <c r="R215" s="1003"/>
      <c r="S215" s="810"/>
      <c r="AA215" s="1015"/>
      <c r="AB215" s="1015"/>
      <c r="AC215" s="1015"/>
      <c r="AD215" s="1015"/>
      <c r="AE215" s="1015"/>
      <c r="AF215" s="1015"/>
      <c r="AG215" s="1015"/>
      <c r="AH215" s="1015"/>
      <c r="AI215" s="1015"/>
      <c r="AJ215" s="1015"/>
      <c r="AK215" s="1015"/>
      <c r="AL215" s="1015"/>
      <c r="AM215" s="1015"/>
      <c r="AN215" s="1015"/>
      <c r="AO215" s="1015"/>
      <c r="AP215" s="1015"/>
      <c r="AQ215" s="1015"/>
      <c r="AR215" s="1015"/>
      <c r="AS215" s="1015"/>
      <c r="BF215" s="810"/>
    </row>
    <row r="216" spans="2:58" s="804" customFormat="1" x14ac:dyDescent="0.2">
      <c r="B216" s="805"/>
      <c r="C216" s="806"/>
      <c r="G216" s="807"/>
      <c r="H216" s="1012"/>
      <c r="I216" s="1013"/>
      <c r="J216" s="1014"/>
      <c r="L216" s="1002"/>
      <c r="M216" s="1002"/>
      <c r="N216" s="992"/>
      <c r="O216" s="992"/>
      <c r="R216" s="1003"/>
      <c r="S216" s="810"/>
      <c r="AA216" s="1015"/>
      <c r="AB216" s="1015"/>
      <c r="AC216" s="1015"/>
      <c r="AD216" s="1015"/>
      <c r="AE216" s="1015"/>
      <c r="AF216" s="1015"/>
      <c r="AG216" s="1015"/>
      <c r="AH216" s="1015"/>
      <c r="AI216" s="1015"/>
      <c r="AJ216" s="1015"/>
      <c r="AK216" s="1015"/>
      <c r="AL216" s="1015"/>
      <c r="AM216" s="1015"/>
      <c r="AN216" s="1015"/>
      <c r="AO216" s="1015"/>
      <c r="AP216" s="1015"/>
      <c r="AQ216" s="1015"/>
      <c r="AR216" s="1015"/>
      <c r="AS216" s="1015"/>
      <c r="BF216" s="810"/>
    </row>
    <row r="217" spans="2:58" s="804" customFormat="1" x14ac:dyDescent="0.2">
      <c r="B217" s="805"/>
      <c r="C217" s="806"/>
      <c r="G217" s="807"/>
      <c r="H217" s="1012"/>
      <c r="I217" s="1013"/>
      <c r="J217" s="1014"/>
      <c r="L217" s="1002"/>
      <c r="M217" s="1002"/>
      <c r="N217" s="992"/>
      <c r="O217" s="992"/>
      <c r="R217" s="1003"/>
      <c r="S217" s="810"/>
      <c r="AA217" s="1015"/>
      <c r="AB217" s="1015"/>
      <c r="AC217" s="1015"/>
      <c r="AD217" s="1015"/>
      <c r="AE217" s="1015"/>
      <c r="AF217" s="1015"/>
      <c r="AG217" s="1015"/>
      <c r="AH217" s="1015"/>
      <c r="AI217" s="1015"/>
      <c r="AJ217" s="1015"/>
      <c r="AK217" s="1015"/>
      <c r="AL217" s="1015"/>
      <c r="AM217" s="1015"/>
      <c r="AN217" s="1015"/>
      <c r="AO217" s="1015"/>
      <c r="AP217" s="1015"/>
      <c r="AQ217" s="1015"/>
      <c r="AR217" s="1015"/>
      <c r="AS217" s="1015"/>
      <c r="BF217" s="810"/>
    </row>
    <row r="218" spans="2:58" s="804" customFormat="1" x14ac:dyDescent="0.2">
      <c r="B218" s="805"/>
      <c r="C218" s="806"/>
      <c r="G218" s="807"/>
      <c r="H218" s="1012"/>
      <c r="I218" s="1013"/>
      <c r="J218" s="1014"/>
      <c r="L218" s="1002"/>
      <c r="M218" s="1002"/>
      <c r="N218" s="992"/>
      <c r="O218" s="992"/>
      <c r="R218" s="1003"/>
      <c r="S218" s="810"/>
      <c r="AA218" s="1015"/>
      <c r="AB218" s="1015"/>
      <c r="AC218" s="1015"/>
      <c r="AD218" s="1015"/>
      <c r="AE218" s="1015"/>
      <c r="AF218" s="1015"/>
      <c r="AG218" s="1015"/>
      <c r="AH218" s="1015"/>
      <c r="AI218" s="1015"/>
      <c r="AJ218" s="1015"/>
      <c r="AK218" s="1015"/>
      <c r="AL218" s="1015"/>
      <c r="AM218" s="1015"/>
      <c r="AN218" s="1015"/>
      <c r="AO218" s="1015"/>
      <c r="AP218" s="1015"/>
      <c r="AQ218" s="1015"/>
      <c r="AR218" s="1015"/>
      <c r="AS218" s="1015"/>
      <c r="BF218" s="810"/>
    </row>
    <row r="219" spans="2:58" s="804" customFormat="1" x14ac:dyDescent="0.2">
      <c r="B219" s="805"/>
      <c r="C219" s="806"/>
      <c r="G219" s="807"/>
      <c r="H219" s="1012"/>
      <c r="I219" s="1013"/>
      <c r="J219" s="1014"/>
      <c r="L219" s="1002"/>
      <c r="M219" s="1002"/>
      <c r="N219" s="992"/>
      <c r="O219" s="992"/>
      <c r="R219" s="1003"/>
      <c r="S219" s="810"/>
      <c r="AA219" s="1015"/>
      <c r="AB219" s="1015"/>
      <c r="AC219" s="1015"/>
      <c r="AD219" s="1015"/>
      <c r="AE219" s="1015"/>
      <c r="AF219" s="1015"/>
      <c r="AG219" s="1015"/>
      <c r="AH219" s="1015"/>
      <c r="AI219" s="1015"/>
      <c r="AJ219" s="1015"/>
      <c r="AK219" s="1015"/>
      <c r="AL219" s="1015"/>
      <c r="AM219" s="1015"/>
      <c r="AN219" s="1015"/>
      <c r="AO219" s="1015"/>
      <c r="AP219" s="1015"/>
      <c r="AQ219" s="1015"/>
      <c r="AR219" s="1015"/>
      <c r="AS219" s="1015"/>
      <c r="BF219" s="810"/>
    </row>
    <row r="220" spans="2:58" s="804" customFormat="1" x14ac:dyDescent="0.2">
      <c r="B220" s="805"/>
      <c r="C220" s="806"/>
      <c r="G220" s="807"/>
      <c r="H220" s="1012"/>
      <c r="I220" s="1013"/>
      <c r="J220" s="1014"/>
      <c r="L220" s="1002"/>
      <c r="M220" s="1002"/>
      <c r="N220" s="992"/>
      <c r="O220" s="992"/>
      <c r="R220" s="1003"/>
      <c r="S220" s="810"/>
      <c r="AA220" s="1015"/>
      <c r="AB220" s="1015"/>
      <c r="AC220" s="1015"/>
      <c r="AD220" s="1015"/>
      <c r="AE220" s="1015"/>
      <c r="AF220" s="1015"/>
      <c r="AG220" s="1015"/>
      <c r="AH220" s="1015"/>
      <c r="AI220" s="1015"/>
      <c r="AJ220" s="1015"/>
      <c r="AK220" s="1015"/>
      <c r="AL220" s="1015"/>
      <c r="AM220" s="1015"/>
      <c r="AN220" s="1015"/>
      <c r="AO220" s="1015"/>
      <c r="AP220" s="1015"/>
      <c r="AQ220" s="1015"/>
      <c r="AR220" s="1015"/>
      <c r="AS220" s="1015"/>
      <c r="BF220" s="810"/>
    </row>
    <row r="221" spans="2:58" s="804" customFormat="1" x14ac:dyDescent="0.2">
      <c r="B221" s="805"/>
      <c r="C221" s="806"/>
      <c r="G221" s="807"/>
      <c r="H221" s="1012"/>
      <c r="I221" s="1013"/>
      <c r="J221" s="1014"/>
      <c r="L221" s="1002"/>
      <c r="M221" s="1002"/>
      <c r="N221" s="992"/>
      <c r="O221" s="992"/>
      <c r="R221" s="1003"/>
      <c r="S221" s="810"/>
      <c r="AA221" s="1015"/>
      <c r="AB221" s="1015"/>
      <c r="AC221" s="1015"/>
      <c r="AD221" s="1015"/>
      <c r="AE221" s="1015"/>
      <c r="AF221" s="1015"/>
      <c r="AG221" s="1015"/>
      <c r="AH221" s="1015"/>
      <c r="AI221" s="1015"/>
      <c r="AJ221" s="1015"/>
      <c r="AK221" s="1015"/>
      <c r="AL221" s="1015"/>
      <c r="AM221" s="1015"/>
      <c r="AN221" s="1015"/>
      <c r="AO221" s="1015"/>
      <c r="AP221" s="1015"/>
      <c r="AQ221" s="1015"/>
      <c r="AR221" s="1015"/>
      <c r="AS221" s="1015"/>
      <c r="BF221" s="810"/>
    </row>
    <row r="222" spans="2:58" s="804" customFormat="1" x14ac:dyDescent="0.2">
      <c r="B222" s="805"/>
      <c r="C222" s="806"/>
      <c r="G222" s="807"/>
      <c r="H222" s="1012"/>
      <c r="I222" s="1013"/>
      <c r="J222" s="1014"/>
      <c r="L222" s="1002"/>
      <c r="M222" s="1002"/>
      <c r="N222" s="992"/>
      <c r="O222" s="992"/>
      <c r="R222" s="1003"/>
      <c r="S222" s="810"/>
      <c r="AA222" s="1015"/>
      <c r="AB222" s="1015"/>
      <c r="AC222" s="1015"/>
      <c r="AD222" s="1015"/>
      <c r="AE222" s="1015"/>
      <c r="AF222" s="1015"/>
      <c r="AG222" s="1015"/>
      <c r="AH222" s="1015"/>
      <c r="AI222" s="1015"/>
      <c r="AJ222" s="1015"/>
      <c r="AK222" s="1015"/>
      <c r="AL222" s="1015"/>
      <c r="AM222" s="1015"/>
      <c r="AN222" s="1015"/>
      <c r="AO222" s="1015"/>
      <c r="AP222" s="1015"/>
      <c r="AQ222" s="1015"/>
      <c r="AR222" s="1015"/>
      <c r="AS222" s="1015"/>
      <c r="BF222" s="810"/>
    </row>
    <row r="223" spans="2:58" s="804" customFormat="1" x14ac:dyDescent="0.2">
      <c r="B223" s="805"/>
      <c r="C223" s="806"/>
      <c r="G223" s="807"/>
      <c r="H223" s="1012"/>
      <c r="I223" s="1013"/>
      <c r="J223" s="1014"/>
      <c r="L223" s="1002"/>
      <c r="M223" s="1002"/>
      <c r="N223" s="992"/>
      <c r="O223" s="992"/>
      <c r="R223" s="1003"/>
      <c r="S223" s="810"/>
      <c r="AA223" s="1015"/>
      <c r="AB223" s="1015"/>
      <c r="AC223" s="1015"/>
      <c r="AD223" s="1015"/>
      <c r="AE223" s="1015"/>
      <c r="AF223" s="1015"/>
      <c r="AG223" s="1015"/>
      <c r="AH223" s="1015"/>
      <c r="AI223" s="1015"/>
      <c r="AJ223" s="1015"/>
      <c r="AK223" s="1015"/>
      <c r="AL223" s="1015"/>
      <c r="AM223" s="1015"/>
      <c r="AN223" s="1015"/>
      <c r="AO223" s="1015"/>
      <c r="AP223" s="1015"/>
      <c r="AQ223" s="1015"/>
      <c r="AR223" s="1015"/>
      <c r="AS223" s="1015"/>
      <c r="BF223" s="810"/>
    </row>
    <row r="224" spans="2:58" s="804" customFormat="1" x14ac:dyDescent="0.2">
      <c r="B224" s="805"/>
      <c r="C224" s="806"/>
      <c r="G224" s="807"/>
      <c r="H224" s="1012"/>
      <c r="I224" s="1013"/>
      <c r="J224" s="1014"/>
      <c r="L224" s="1002"/>
      <c r="M224" s="1002"/>
      <c r="N224" s="992"/>
      <c r="O224" s="992"/>
      <c r="R224" s="1003"/>
      <c r="S224" s="810"/>
      <c r="AA224" s="1015"/>
      <c r="AB224" s="1015"/>
      <c r="AC224" s="1015"/>
      <c r="AD224" s="1015"/>
      <c r="AE224" s="1015"/>
      <c r="AF224" s="1015"/>
      <c r="AG224" s="1015"/>
      <c r="AH224" s="1015"/>
      <c r="AI224" s="1015"/>
      <c r="AJ224" s="1015"/>
      <c r="AK224" s="1015"/>
      <c r="AL224" s="1015"/>
      <c r="AM224" s="1015"/>
      <c r="AN224" s="1015"/>
      <c r="AO224" s="1015"/>
      <c r="AP224" s="1015"/>
      <c r="AQ224" s="1015"/>
      <c r="AR224" s="1015"/>
      <c r="AS224" s="1015"/>
      <c r="BF224" s="810"/>
    </row>
    <row r="225" spans="2:58" s="804" customFormat="1" x14ac:dyDescent="0.2">
      <c r="B225" s="805"/>
      <c r="C225" s="806"/>
      <c r="G225" s="807"/>
      <c r="H225" s="1012"/>
      <c r="I225" s="1013"/>
      <c r="J225" s="1014"/>
      <c r="L225" s="1002"/>
      <c r="M225" s="1002"/>
      <c r="N225" s="992"/>
      <c r="O225" s="992"/>
      <c r="R225" s="1003"/>
      <c r="S225" s="810"/>
      <c r="AA225" s="1015"/>
      <c r="AB225" s="1015"/>
      <c r="AC225" s="1015"/>
      <c r="AD225" s="1015"/>
      <c r="AE225" s="1015"/>
      <c r="AF225" s="1015"/>
      <c r="AG225" s="1015"/>
      <c r="AH225" s="1015"/>
      <c r="AI225" s="1015"/>
      <c r="AJ225" s="1015"/>
      <c r="AK225" s="1015"/>
      <c r="AL225" s="1015"/>
      <c r="AM225" s="1015"/>
      <c r="AN225" s="1015"/>
      <c r="AO225" s="1015"/>
      <c r="AP225" s="1015"/>
      <c r="AQ225" s="1015"/>
      <c r="AR225" s="1015"/>
      <c r="AS225" s="1015"/>
      <c r="BF225" s="810"/>
    </row>
    <row r="226" spans="2:58" s="804" customFormat="1" x14ac:dyDescent="0.2">
      <c r="B226" s="805"/>
      <c r="C226" s="806"/>
      <c r="G226" s="807"/>
      <c r="H226" s="1012"/>
      <c r="I226" s="1013"/>
      <c r="J226" s="1014"/>
      <c r="L226" s="1002"/>
      <c r="M226" s="1002"/>
      <c r="N226" s="992"/>
      <c r="O226" s="992"/>
      <c r="R226" s="1003"/>
      <c r="S226" s="810"/>
      <c r="AA226" s="1015"/>
      <c r="AB226" s="1015"/>
      <c r="AC226" s="1015"/>
      <c r="AD226" s="1015"/>
      <c r="AE226" s="1015"/>
      <c r="AF226" s="1015"/>
      <c r="AG226" s="1015"/>
      <c r="AH226" s="1015"/>
      <c r="AI226" s="1015"/>
      <c r="AJ226" s="1015"/>
      <c r="AK226" s="1015"/>
      <c r="AL226" s="1015"/>
      <c r="AM226" s="1015"/>
      <c r="AN226" s="1015"/>
      <c r="AO226" s="1015"/>
      <c r="AP226" s="1015"/>
      <c r="AQ226" s="1015"/>
      <c r="AR226" s="1015"/>
      <c r="AS226" s="1015"/>
      <c r="BF226" s="810"/>
    </row>
    <row r="227" spans="2:58" s="804" customFormat="1" x14ac:dyDescent="0.2">
      <c r="B227" s="805"/>
      <c r="C227" s="806"/>
      <c r="G227" s="807"/>
      <c r="H227" s="1012"/>
      <c r="I227" s="1013"/>
      <c r="J227" s="1014"/>
      <c r="L227" s="1002"/>
      <c r="M227" s="1002"/>
      <c r="N227" s="992"/>
      <c r="O227" s="992"/>
      <c r="R227" s="1003"/>
      <c r="S227" s="810"/>
      <c r="AA227" s="1015"/>
      <c r="AB227" s="1015"/>
      <c r="AC227" s="1015"/>
      <c r="AD227" s="1015"/>
      <c r="AE227" s="1015"/>
      <c r="AF227" s="1015"/>
      <c r="AG227" s="1015"/>
      <c r="AH227" s="1015"/>
      <c r="AI227" s="1015"/>
      <c r="AJ227" s="1015"/>
      <c r="AK227" s="1015"/>
      <c r="AL227" s="1015"/>
      <c r="AM227" s="1015"/>
      <c r="AN227" s="1015"/>
      <c r="AO227" s="1015"/>
      <c r="AP227" s="1015"/>
      <c r="AQ227" s="1015"/>
      <c r="AR227" s="1015"/>
      <c r="AS227" s="1015"/>
      <c r="BF227" s="810"/>
    </row>
    <row r="228" spans="2:58" s="804" customFormat="1" x14ac:dyDescent="0.2">
      <c r="B228" s="805"/>
      <c r="C228" s="806"/>
      <c r="G228" s="807"/>
      <c r="H228" s="1012"/>
      <c r="I228" s="1013"/>
      <c r="J228" s="1014"/>
      <c r="L228" s="1002"/>
      <c r="M228" s="1002"/>
      <c r="N228" s="992"/>
      <c r="O228" s="992"/>
      <c r="R228" s="1003"/>
      <c r="S228" s="810"/>
      <c r="AA228" s="1015"/>
      <c r="AB228" s="1015"/>
      <c r="AC228" s="1015"/>
      <c r="AD228" s="1015"/>
      <c r="AE228" s="1015"/>
      <c r="AF228" s="1015"/>
      <c r="AG228" s="1015"/>
      <c r="AH228" s="1015"/>
      <c r="AI228" s="1015"/>
      <c r="AJ228" s="1015"/>
      <c r="AK228" s="1015"/>
      <c r="AL228" s="1015"/>
      <c r="AM228" s="1015"/>
      <c r="AN228" s="1015"/>
      <c r="AO228" s="1015"/>
      <c r="AP228" s="1015"/>
      <c r="AQ228" s="1015"/>
      <c r="AR228" s="1015"/>
      <c r="AS228" s="1015"/>
      <c r="BF228" s="810"/>
    </row>
    <row r="229" spans="2:58" s="804" customFormat="1" x14ac:dyDescent="0.2">
      <c r="B229" s="805"/>
      <c r="C229" s="806"/>
      <c r="G229" s="807"/>
      <c r="H229" s="1012"/>
      <c r="I229" s="1013"/>
      <c r="J229" s="1014"/>
      <c r="L229" s="1002"/>
      <c r="M229" s="1002"/>
      <c r="N229" s="992"/>
      <c r="O229" s="992"/>
      <c r="R229" s="1003"/>
      <c r="S229" s="810"/>
      <c r="AA229" s="1015"/>
      <c r="AB229" s="1015"/>
      <c r="AC229" s="1015"/>
      <c r="AD229" s="1015"/>
      <c r="AE229" s="1015"/>
      <c r="AF229" s="1015"/>
      <c r="AG229" s="1015"/>
      <c r="AH229" s="1015"/>
      <c r="AI229" s="1015"/>
      <c r="AJ229" s="1015"/>
      <c r="AK229" s="1015"/>
      <c r="AL229" s="1015"/>
      <c r="AM229" s="1015"/>
      <c r="AN229" s="1015"/>
      <c r="AO229" s="1015"/>
      <c r="AP229" s="1015"/>
      <c r="AQ229" s="1015"/>
      <c r="AR229" s="1015"/>
      <c r="AS229" s="1015"/>
      <c r="BF229" s="810"/>
    </row>
    <row r="230" spans="2:58" s="804" customFormat="1" x14ac:dyDescent="0.2">
      <c r="B230" s="805"/>
      <c r="C230" s="806"/>
      <c r="G230" s="807"/>
      <c r="H230" s="1012"/>
      <c r="I230" s="1013"/>
      <c r="J230" s="1014"/>
      <c r="L230" s="1002"/>
      <c r="M230" s="1002"/>
      <c r="N230" s="992"/>
      <c r="O230" s="992"/>
      <c r="R230" s="1003"/>
      <c r="S230" s="810"/>
      <c r="AA230" s="1015"/>
      <c r="AB230" s="1015"/>
      <c r="AC230" s="1015"/>
      <c r="AD230" s="1015"/>
      <c r="AE230" s="1015"/>
      <c r="AF230" s="1015"/>
      <c r="AG230" s="1015"/>
      <c r="AH230" s="1015"/>
      <c r="AI230" s="1015"/>
      <c r="AJ230" s="1015"/>
      <c r="AK230" s="1015"/>
      <c r="AL230" s="1015"/>
      <c r="AM230" s="1015"/>
      <c r="AN230" s="1015"/>
      <c r="AO230" s="1015"/>
      <c r="AP230" s="1015"/>
      <c r="AQ230" s="1015"/>
      <c r="AR230" s="1015"/>
      <c r="AS230" s="1015"/>
      <c r="BF230" s="810"/>
    </row>
    <row r="231" spans="2:58" s="804" customFormat="1" x14ac:dyDescent="0.2">
      <c r="B231" s="805"/>
      <c r="C231" s="806"/>
      <c r="G231" s="807"/>
      <c r="H231" s="1012"/>
      <c r="I231" s="1013"/>
      <c r="J231" s="1014"/>
      <c r="L231" s="1002"/>
      <c r="M231" s="1002"/>
      <c r="N231" s="992"/>
      <c r="O231" s="992"/>
      <c r="R231" s="1003"/>
      <c r="S231" s="810"/>
      <c r="AA231" s="1015"/>
      <c r="AB231" s="1015"/>
      <c r="AC231" s="1015"/>
      <c r="AD231" s="1015"/>
      <c r="AE231" s="1015"/>
      <c r="AF231" s="1015"/>
      <c r="AG231" s="1015"/>
      <c r="AH231" s="1015"/>
      <c r="AI231" s="1015"/>
      <c r="AJ231" s="1015"/>
      <c r="AK231" s="1015"/>
      <c r="AL231" s="1015"/>
      <c r="AM231" s="1015"/>
      <c r="AN231" s="1015"/>
      <c r="AO231" s="1015"/>
      <c r="AP231" s="1015"/>
      <c r="AQ231" s="1015"/>
      <c r="AR231" s="1015"/>
      <c r="AS231" s="1015"/>
      <c r="BF231" s="810"/>
    </row>
    <row r="232" spans="2:58" s="804" customFormat="1" x14ac:dyDescent="0.2">
      <c r="B232" s="805"/>
      <c r="C232" s="806"/>
      <c r="G232" s="807"/>
      <c r="H232" s="1012"/>
      <c r="I232" s="1013"/>
      <c r="J232" s="1014"/>
      <c r="L232" s="1002"/>
      <c r="M232" s="1002"/>
      <c r="N232" s="992"/>
      <c r="O232" s="992"/>
      <c r="R232" s="1003"/>
      <c r="S232" s="810"/>
      <c r="AA232" s="1015"/>
      <c r="AB232" s="1015"/>
      <c r="AC232" s="1015"/>
      <c r="AD232" s="1015"/>
      <c r="AE232" s="1015"/>
      <c r="AF232" s="1015"/>
      <c r="AG232" s="1015"/>
      <c r="AH232" s="1015"/>
      <c r="AI232" s="1015"/>
      <c r="AJ232" s="1015"/>
      <c r="AK232" s="1015"/>
      <c r="AL232" s="1015"/>
      <c r="AM232" s="1015"/>
      <c r="AN232" s="1015"/>
      <c r="AO232" s="1015"/>
      <c r="AP232" s="1015"/>
      <c r="AQ232" s="1015"/>
      <c r="AR232" s="1015"/>
      <c r="AS232" s="1015"/>
      <c r="BF232" s="810"/>
    </row>
    <row r="233" spans="2:58" s="804" customFormat="1" x14ac:dyDescent="0.2">
      <c r="B233" s="805"/>
      <c r="C233" s="806"/>
      <c r="G233" s="807"/>
      <c r="H233" s="1012"/>
      <c r="I233" s="1013"/>
      <c r="J233" s="1014"/>
      <c r="L233" s="1002"/>
      <c r="M233" s="1002"/>
      <c r="N233" s="992"/>
      <c r="O233" s="992"/>
      <c r="R233" s="1003"/>
      <c r="S233" s="810"/>
      <c r="AA233" s="1015"/>
      <c r="AB233" s="1015"/>
      <c r="AC233" s="1015"/>
      <c r="AD233" s="1015"/>
      <c r="AE233" s="1015"/>
      <c r="AF233" s="1015"/>
      <c r="AG233" s="1015"/>
      <c r="AH233" s="1015"/>
      <c r="AI233" s="1015"/>
      <c r="AJ233" s="1015"/>
      <c r="AK233" s="1015"/>
      <c r="AL233" s="1015"/>
      <c r="AM233" s="1015"/>
      <c r="AN233" s="1015"/>
      <c r="AO233" s="1015"/>
      <c r="AP233" s="1015"/>
      <c r="AQ233" s="1015"/>
      <c r="AR233" s="1015"/>
      <c r="AS233" s="1015"/>
      <c r="BF233" s="810"/>
    </row>
    <row r="234" spans="2:58" s="804" customFormat="1" x14ac:dyDescent="0.2">
      <c r="B234" s="805"/>
      <c r="C234" s="806"/>
      <c r="G234" s="807"/>
      <c r="H234" s="1012"/>
      <c r="I234" s="1013"/>
      <c r="J234" s="1014"/>
      <c r="L234" s="1002"/>
      <c r="M234" s="1002"/>
      <c r="N234" s="992"/>
      <c r="O234" s="992"/>
      <c r="R234" s="1003"/>
      <c r="S234" s="810"/>
      <c r="AA234" s="1015"/>
      <c r="AB234" s="1015"/>
      <c r="AC234" s="1015"/>
      <c r="AD234" s="1015"/>
      <c r="AE234" s="1015"/>
      <c r="AF234" s="1015"/>
      <c r="AG234" s="1015"/>
      <c r="AH234" s="1015"/>
      <c r="AI234" s="1015"/>
      <c r="AJ234" s="1015"/>
      <c r="AK234" s="1015"/>
      <c r="AL234" s="1015"/>
      <c r="AM234" s="1015"/>
      <c r="AN234" s="1015"/>
      <c r="AO234" s="1015"/>
      <c r="AP234" s="1015"/>
      <c r="AQ234" s="1015"/>
      <c r="AR234" s="1015"/>
      <c r="AS234" s="1015"/>
      <c r="BF234" s="810"/>
    </row>
    <row r="235" spans="2:58" s="804" customFormat="1" x14ac:dyDescent="0.2">
      <c r="B235" s="805"/>
      <c r="C235" s="806"/>
      <c r="G235" s="807"/>
      <c r="H235" s="1012"/>
      <c r="I235" s="1013"/>
      <c r="J235" s="1014"/>
      <c r="L235" s="1002"/>
      <c r="M235" s="1002"/>
      <c r="N235" s="992"/>
      <c r="O235" s="992"/>
      <c r="R235" s="1003"/>
      <c r="S235" s="810"/>
      <c r="AA235" s="1015"/>
      <c r="AB235" s="1015"/>
      <c r="AC235" s="1015"/>
      <c r="AD235" s="1015"/>
      <c r="AE235" s="1015"/>
      <c r="AF235" s="1015"/>
      <c r="AG235" s="1015"/>
      <c r="AH235" s="1015"/>
      <c r="AI235" s="1015"/>
      <c r="AJ235" s="1015"/>
      <c r="AK235" s="1015"/>
      <c r="AL235" s="1015"/>
      <c r="AM235" s="1015"/>
      <c r="AN235" s="1015"/>
      <c r="AO235" s="1015"/>
      <c r="AP235" s="1015"/>
      <c r="AQ235" s="1015"/>
      <c r="AR235" s="1015"/>
      <c r="AS235" s="1015"/>
      <c r="BF235" s="810"/>
    </row>
    <row r="236" spans="2:58" s="804" customFormat="1" x14ac:dyDescent="0.2">
      <c r="B236" s="805"/>
      <c r="C236" s="806"/>
      <c r="G236" s="807"/>
      <c r="H236" s="1012"/>
      <c r="I236" s="1013"/>
      <c r="J236" s="1014"/>
      <c r="L236" s="1002"/>
      <c r="M236" s="1002"/>
      <c r="N236" s="992"/>
      <c r="O236" s="992"/>
      <c r="R236" s="1003"/>
      <c r="S236" s="810"/>
      <c r="AA236" s="1015"/>
      <c r="AB236" s="1015"/>
      <c r="AC236" s="1015"/>
      <c r="AD236" s="1015"/>
      <c r="AE236" s="1015"/>
      <c r="AF236" s="1015"/>
      <c r="AG236" s="1015"/>
      <c r="AH236" s="1015"/>
      <c r="AI236" s="1015"/>
      <c r="AJ236" s="1015"/>
      <c r="AK236" s="1015"/>
      <c r="AL236" s="1015"/>
      <c r="AM236" s="1015"/>
      <c r="AN236" s="1015"/>
      <c r="AO236" s="1015"/>
      <c r="AP236" s="1015"/>
      <c r="AQ236" s="1015"/>
      <c r="AR236" s="1015"/>
      <c r="AS236" s="1015"/>
      <c r="BF236" s="810"/>
    </row>
    <row r="237" spans="2:58" s="804" customFormat="1" x14ac:dyDescent="0.2">
      <c r="B237" s="805"/>
      <c r="C237" s="806"/>
      <c r="G237" s="807"/>
      <c r="H237" s="1012"/>
      <c r="I237" s="1013"/>
      <c r="J237" s="1014"/>
      <c r="L237" s="1002"/>
      <c r="M237" s="1002"/>
      <c r="N237" s="992"/>
      <c r="O237" s="992"/>
      <c r="R237" s="1003"/>
      <c r="S237" s="810"/>
      <c r="AA237" s="1015"/>
      <c r="AB237" s="1015"/>
      <c r="AC237" s="1015"/>
      <c r="AD237" s="1015"/>
      <c r="AE237" s="1015"/>
      <c r="AF237" s="1015"/>
      <c r="AG237" s="1015"/>
      <c r="AH237" s="1015"/>
      <c r="AI237" s="1015"/>
      <c r="AJ237" s="1015"/>
      <c r="AK237" s="1015"/>
      <c r="AL237" s="1015"/>
      <c r="AM237" s="1015"/>
      <c r="AN237" s="1015"/>
      <c r="AO237" s="1015"/>
      <c r="AP237" s="1015"/>
      <c r="AQ237" s="1015"/>
      <c r="AR237" s="1015"/>
      <c r="AS237" s="1015"/>
      <c r="BF237" s="810"/>
    </row>
    <row r="238" spans="2:58" s="804" customFormat="1" x14ac:dyDescent="0.2">
      <c r="B238" s="805"/>
      <c r="C238" s="806"/>
      <c r="G238" s="807"/>
      <c r="H238" s="1012"/>
      <c r="I238" s="1013"/>
      <c r="J238" s="1014"/>
      <c r="L238" s="1002"/>
      <c r="M238" s="1002"/>
      <c r="N238" s="992"/>
      <c r="O238" s="992"/>
      <c r="R238" s="1003"/>
      <c r="S238" s="810"/>
      <c r="AA238" s="1015"/>
      <c r="AB238" s="1015"/>
      <c r="AC238" s="1015"/>
      <c r="AD238" s="1015"/>
      <c r="AE238" s="1015"/>
      <c r="AF238" s="1015"/>
      <c r="AG238" s="1015"/>
      <c r="AH238" s="1015"/>
      <c r="AI238" s="1015"/>
      <c r="AJ238" s="1015"/>
      <c r="AK238" s="1015"/>
      <c r="AL238" s="1015"/>
      <c r="AM238" s="1015"/>
      <c r="AN238" s="1015"/>
      <c r="AO238" s="1015"/>
      <c r="AP238" s="1015"/>
      <c r="AQ238" s="1015"/>
      <c r="AR238" s="1015"/>
      <c r="AS238" s="1015"/>
      <c r="BF238" s="810"/>
    </row>
    <row r="239" spans="2:58" s="804" customFormat="1" x14ac:dyDescent="0.2">
      <c r="B239" s="805"/>
      <c r="C239" s="806"/>
      <c r="G239" s="807"/>
      <c r="H239" s="1012"/>
      <c r="I239" s="1013"/>
      <c r="J239" s="1014"/>
      <c r="L239" s="1002"/>
      <c r="M239" s="1002"/>
      <c r="N239" s="992"/>
      <c r="O239" s="992"/>
      <c r="R239" s="1003"/>
      <c r="S239" s="810"/>
      <c r="AA239" s="1015"/>
      <c r="AB239" s="1015"/>
      <c r="AC239" s="1015"/>
      <c r="AD239" s="1015"/>
      <c r="AE239" s="1015"/>
      <c r="AF239" s="1015"/>
      <c r="AG239" s="1015"/>
      <c r="AH239" s="1015"/>
      <c r="AI239" s="1015"/>
      <c r="AJ239" s="1015"/>
      <c r="AK239" s="1015"/>
      <c r="AL239" s="1015"/>
      <c r="AM239" s="1015"/>
      <c r="AN239" s="1015"/>
      <c r="AO239" s="1015"/>
      <c r="AP239" s="1015"/>
      <c r="AQ239" s="1015"/>
      <c r="AR239" s="1015"/>
      <c r="AS239" s="1015"/>
      <c r="BF239" s="810"/>
    </row>
    <row r="240" spans="2:58" s="804" customFormat="1" x14ac:dyDescent="0.2">
      <c r="B240" s="805"/>
      <c r="C240" s="806"/>
      <c r="G240" s="807"/>
      <c r="H240" s="1012"/>
      <c r="I240" s="1013"/>
      <c r="J240" s="1014"/>
      <c r="L240" s="1002"/>
      <c r="M240" s="1002"/>
      <c r="N240" s="992"/>
      <c r="O240" s="992"/>
      <c r="R240" s="1003"/>
      <c r="S240" s="810"/>
      <c r="AA240" s="1015"/>
      <c r="AB240" s="1015"/>
      <c r="AC240" s="1015"/>
      <c r="AD240" s="1015"/>
      <c r="AE240" s="1015"/>
      <c r="AF240" s="1015"/>
      <c r="AG240" s="1015"/>
      <c r="AH240" s="1015"/>
      <c r="AI240" s="1015"/>
      <c r="AJ240" s="1015"/>
      <c r="AK240" s="1015"/>
      <c r="AL240" s="1015"/>
      <c r="AM240" s="1015"/>
      <c r="AN240" s="1015"/>
      <c r="AO240" s="1015"/>
      <c r="AP240" s="1015"/>
      <c r="AQ240" s="1015"/>
      <c r="AR240" s="1015"/>
      <c r="AS240" s="1015"/>
      <c r="BF240" s="810"/>
    </row>
    <row r="241" spans="2:58" s="804" customFormat="1" x14ac:dyDescent="0.2">
      <c r="B241" s="805"/>
      <c r="C241" s="806"/>
      <c r="G241" s="807"/>
      <c r="H241" s="1012"/>
      <c r="I241" s="1013"/>
      <c r="J241" s="1014"/>
      <c r="L241" s="1002"/>
      <c r="M241" s="1002"/>
      <c r="N241" s="992"/>
      <c r="O241" s="992"/>
      <c r="R241" s="1003"/>
      <c r="S241" s="810"/>
      <c r="AA241" s="1015"/>
      <c r="AB241" s="1015"/>
      <c r="AC241" s="1015"/>
      <c r="AD241" s="1015"/>
      <c r="AE241" s="1015"/>
      <c r="AF241" s="1015"/>
      <c r="AG241" s="1015"/>
      <c r="AH241" s="1015"/>
      <c r="AI241" s="1015"/>
      <c r="AJ241" s="1015"/>
      <c r="AK241" s="1015"/>
      <c r="AL241" s="1015"/>
      <c r="AM241" s="1015"/>
      <c r="AN241" s="1015"/>
      <c r="AO241" s="1015"/>
      <c r="AP241" s="1015"/>
      <c r="AQ241" s="1015"/>
      <c r="AR241" s="1015"/>
      <c r="AS241" s="1015"/>
      <c r="BF241" s="810"/>
    </row>
    <row r="242" spans="2:58" s="804" customFormat="1" x14ac:dyDescent="0.2">
      <c r="B242" s="805"/>
      <c r="C242" s="806"/>
      <c r="G242" s="807"/>
      <c r="H242" s="1012"/>
      <c r="I242" s="1013"/>
      <c r="J242" s="1014"/>
      <c r="L242" s="1002"/>
      <c r="M242" s="1002"/>
      <c r="N242" s="992"/>
      <c r="O242" s="992"/>
      <c r="R242" s="1003"/>
      <c r="S242" s="810"/>
      <c r="AA242" s="1015"/>
      <c r="AB242" s="1015"/>
      <c r="AC242" s="1015"/>
      <c r="AD242" s="1015"/>
      <c r="AE242" s="1015"/>
      <c r="AF242" s="1015"/>
      <c r="AG242" s="1015"/>
      <c r="AH242" s="1015"/>
      <c r="AI242" s="1015"/>
      <c r="AJ242" s="1015"/>
      <c r="AK242" s="1015"/>
      <c r="AL242" s="1015"/>
      <c r="AM242" s="1015"/>
      <c r="AN242" s="1015"/>
      <c r="AO242" s="1015"/>
      <c r="AP242" s="1015"/>
      <c r="AQ242" s="1015"/>
      <c r="AR242" s="1015"/>
      <c r="AS242" s="1015"/>
      <c r="BF242" s="810"/>
    </row>
    <row r="243" spans="2:58" s="804" customFormat="1" x14ac:dyDescent="0.2">
      <c r="B243" s="805"/>
      <c r="C243" s="806"/>
      <c r="G243" s="807"/>
      <c r="H243" s="1012"/>
      <c r="I243" s="1013"/>
      <c r="J243" s="1014"/>
      <c r="L243" s="1002"/>
      <c r="M243" s="1002"/>
      <c r="N243" s="992"/>
      <c r="O243" s="992"/>
      <c r="R243" s="1003"/>
      <c r="S243" s="810"/>
      <c r="AA243" s="1015"/>
      <c r="AB243" s="1015"/>
      <c r="AC243" s="1015"/>
      <c r="AD243" s="1015"/>
      <c r="AE243" s="1015"/>
      <c r="AF243" s="1015"/>
      <c r="AG243" s="1015"/>
      <c r="AH243" s="1015"/>
      <c r="AI243" s="1015"/>
      <c r="AJ243" s="1015"/>
      <c r="AK243" s="1015"/>
      <c r="AL243" s="1015"/>
      <c r="AM243" s="1015"/>
      <c r="AN243" s="1015"/>
      <c r="AO243" s="1015"/>
      <c r="AP243" s="1015"/>
      <c r="AQ243" s="1015"/>
      <c r="AR243" s="1015"/>
      <c r="AS243" s="1015"/>
      <c r="BF243" s="810"/>
    </row>
    <row r="244" spans="2:58" s="804" customFormat="1" x14ac:dyDescent="0.2">
      <c r="B244" s="805"/>
      <c r="C244" s="806"/>
      <c r="G244" s="807"/>
      <c r="H244" s="1012"/>
      <c r="I244" s="1013"/>
      <c r="J244" s="1014"/>
      <c r="L244" s="1002"/>
      <c r="M244" s="1002"/>
      <c r="N244" s="992"/>
      <c r="O244" s="992"/>
      <c r="R244" s="1003"/>
      <c r="S244" s="810"/>
      <c r="AA244" s="1015"/>
      <c r="AB244" s="1015"/>
      <c r="AC244" s="1015"/>
      <c r="AD244" s="1015"/>
      <c r="AE244" s="1015"/>
      <c r="AF244" s="1015"/>
      <c r="AG244" s="1015"/>
      <c r="AH244" s="1015"/>
      <c r="AI244" s="1015"/>
      <c r="AJ244" s="1015"/>
      <c r="AK244" s="1015"/>
      <c r="AL244" s="1015"/>
      <c r="AM244" s="1015"/>
      <c r="AN244" s="1015"/>
      <c r="AO244" s="1015"/>
      <c r="AP244" s="1015"/>
      <c r="AQ244" s="1015"/>
      <c r="AR244" s="1015"/>
      <c r="AS244" s="1015"/>
      <c r="BF244" s="810"/>
    </row>
    <row r="245" spans="2:58" s="804" customFormat="1" x14ac:dyDescent="0.2">
      <c r="B245" s="805"/>
      <c r="C245" s="806"/>
      <c r="G245" s="807"/>
      <c r="H245" s="1012"/>
      <c r="I245" s="1013"/>
      <c r="J245" s="1014"/>
      <c r="L245" s="1002"/>
      <c r="M245" s="1002"/>
      <c r="N245" s="992"/>
      <c r="O245" s="992"/>
      <c r="R245" s="1003"/>
      <c r="S245" s="810"/>
      <c r="AA245" s="1015"/>
      <c r="AB245" s="1015"/>
      <c r="AC245" s="1015"/>
      <c r="AD245" s="1015"/>
      <c r="AE245" s="1015"/>
      <c r="AF245" s="1015"/>
      <c r="AG245" s="1015"/>
      <c r="AH245" s="1015"/>
      <c r="AI245" s="1015"/>
      <c r="AJ245" s="1015"/>
      <c r="AK245" s="1015"/>
      <c r="AL245" s="1015"/>
      <c r="AM245" s="1015"/>
      <c r="AN245" s="1015"/>
      <c r="AO245" s="1015"/>
      <c r="AP245" s="1015"/>
      <c r="AQ245" s="1015"/>
      <c r="AR245" s="1015"/>
      <c r="AS245" s="1015"/>
      <c r="BF245" s="810"/>
    </row>
    <row r="246" spans="2:58" s="804" customFormat="1" x14ac:dyDescent="0.2">
      <c r="B246" s="805"/>
      <c r="C246" s="806"/>
      <c r="G246" s="807"/>
      <c r="H246" s="1012"/>
      <c r="I246" s="1013"/>
      <c r="J246" s="1014"/>
      <c r="L246" s="1002"/>
      <c r="M246" s="1002"/>
      <c r="N246" s="992"/>
      <c r="O246" s="992"/>
      <c r="R246" s="1003"/>
      <c r="S246" s="810"/>
      <c r="AA246" s="1015"/>
      <c r="AB246" s="1015"/>
      <c r="AC246" s="1015"/>
      <c r="AD246" s="1015"/>
      <c r="AE246" s="1015"/>
      <c r="AF246" s="1015"/>
      <c r="AG246" s="1015"/>
      <c r="AH246" s="1015"/>
      <c r="AI246" s="1015"/>
      <c r="AJ246" s="1015"/>
      <c r="AK246" s="1015"/>
      <c r="AL246" s="1015"/>
      <c r="AM246" s="1015"/>
      <c r="AN246" s="1015"/>
      <c r="AO246" s="1015"/>
      <c r="AP246" s="1015"/>
      <c r="AQ246" s="1015"/>
      <c r="AR246" s="1015"/>
      <c r="AS246" s="1015"/>
      <c r="BF246" s="810"/>
    </row>
    <row r="247" spans="2:58" s="804" customFormat="1" x14ac:dyDescent="0.2">
      <c r="B247" s="805"/>
      <c r="C247" s="806"/>
      <c r="G247" s="807"/>
      <c r="H247" s="1012"/>
      <c r="I247" s="1013"/>
      <c r="J247" s="1014"/>
      <c r="L247" s="1002"/>
      <c r="M247" s="1002"/>
      <c r="N247" s="992"/>
      <c r="O247" s="992"/>
      <c r="R247" s="1003"/>
      <c r="S247" s="810"/>
      <c r="AA247" s="1015"/>
      <c r="AB247" s="1015"/>
      <c r="AC247" s="1015"/>
      <c r="AD247" s="1015"/>
      <c r="AE247" s="1015"/>
      <c r="AF247" s="1015"/>
      <c r="AG247" s="1015"/>
      <c r="AH247" s="1015"/>
      <c r="AI247" s="1015"/>
      <c r="AJ247" s="1015"/>
      <c r="AK247" s="1015"/>
      <c r="AL247" s="1015"/>
      <c r="AM247" s="1015"/>
      <c r="AN247" s="1015"/>
      <c r="AO247" s="1015"/>
      <c r="AP247" s="1015"/>
      <c r="AQ247" s="1015"/>
      <c r="AR247" s="1015"/>
      <c r="AS247" s="1015"/>
      <c r="BF247" s="810"/>
    </row>
    <row r="248" spans="2:58" s="804" customFormat="1" x14ac:dyDescent="0.2">
      <c r="B248" s="805"/>
      <c r="C248" s="806"/>
      <c r="G248" s="807"/>
      <c r="H248" s="1012"/>
      <c r="I248" s="1013"/>
      <c r="J248" s="1014"/>
      <c r="L248" s="1002"/>
      <c r="M248" s="1002"/>
      <c r="N248" s="992"/>
      <c r="O248" s="992"/>
      <c r="R248" s="1003"/>
      <c r="S248" s="810"/>
      <c r="AA248" s="1015"/>
      <c r="AB248" s="1015"/>
      <c r="AC248" s="1015"/>
      <c r="AD248" s="1015"/>
      <c r="AE248" s="1015"/>
      <c r="AF248" s="1015"/>
      <c r="AG248" s="1015"/>
      <c r="AH248" s="1015"/>
      <c r="AI248" s="1015"/>
      <c r="AJ248" s="1015"/>
      <c r="AK248" s="1015"/>
      <c r="AL248" s="1015"/>
      <c r="AM248" s="1015"/>
      <c r="AN248" s="1015"/>
      <c r="AO248" s="1015"/>
      <c r="AP248" s="1015"/>
      <c r="AQ248" s="1015"/>
      <c r="AR248" s="1015"/>
      <c r="AS248" s="1015"/>
      <c r="BF248" s="810"/>
    </row>
    <row r="249" spans="2:58" s="804" customFormat="1" x14ac:dyDescent="0.2">
      <c r="B249" s="805"/>
      <c r="C249" s="806"/>
      <c r="G249" s="807"/>
      <c r="H249" s="1012"/>
      <c r="I249" s="1013"/>
      <c r="J249" s="1014"/>
      <c r="L249" s="1002"/>
      <c r="M249" s="1002"/>
      <c r="N249" s="992"/>
      <c r="O249" s="992"/>
      <c r="R249" s="1003"/>
      <c r="S249" s="810"/>
      <c r="AA249" s="1015"/>
      <c r="AB249" s="1015"/>
      <c r="AC249" s="1015"/>
      <c r="AD249" s="1015"/>
      <c r="AE249" s="1015"/>
      <c r="AF249" s="1015"/>
      <c r="AG249" s="1015"/>
      <c r="AH249" s="1015"/>
      <c r="AI249" s="1015"/>
      <c r="AJ249" s="1015"/>
      <c r="AK249" s="1015"/>
      <c r="AL249" s="1015"/>
      <c r="AM249" s="1015"/>
      <c r="AN249" s="1015"/>
      <c r="AO249" s="1015"/>
      <c r="AP249" s="1015"/>
      <c r="AQ249" s="1015"/>
      <c r="AR249" s="1015"/>
      <c r="AS249" s="1015"/>
      <c r="BF249" s="810"/>
    </row>
    <row r="250" spans="2:58" s="804" customFormat="1" x14ac:dyDescent="0.2">
      <c r="B250" s="805"/>
      <c r="C250" s="806"/>
      <c r="G250" s="807"/>
      <c r="H250" s="1012"/>
      <c r="I250" s="1013"/>
      <c r="J250" s="1014"/>
      <c r="L250" s="1002"/>
      <c r="M250" s="1002"/>
      <c r="N250" s="992"/>
      <c r="O250" s="992"/>
      <c r="R250" s="1003"/>
      <c r="S250" s="810"/>
      <c r="AA250" s="1015"/>
      <c r="AB250" s="1015"/>
      <c r="AC250" s="1015"/>
      <c r="AD250" s="1015"/>
      <c r="AE250" s="1015"/>
      <c r="AF250" s="1015"/>
      <c r="AG250" s="1015"/>
      <c r="AH250" s="1015"/>
      <c r="AI250" s="1015"/>
      <c r="AJ250" s="1015"/>
      <c r="AK250" s="1015"/>
      <c r="AL250" s="1015"/>
      <c r="AM250" s="1015"/>
      <c r="AN250" s="1015"/>
      <c r="AO250" s="1015"/>
      <c r="AP250" s="1015"/>
      <c r="AQ250" s="1015"/>
      <c r="AR250" s="1015"/>
      <c r="AS250" s="1015"/>
      <c r="BF250" s="810"/>
    </row>
    <row r="251" spans="2:58" s="804" customFormat="1" x14ac:dyDescent="0.2">
      <c r="B251" s="805"/>
      <c r="C251" s="806"/>
      <c r="G251" s="807"/>
      <c r="H251" s="1012"/>
      <c r="I251" s="1013"/>
      <c r="J251" s="1014"/>
      <c r="L251" s="1002"/>
      <c r="M251" s="1002"/>
      <c r="N251" s="992"/>
      <c r="O251" s="992"/>
      <c r="R251" s="1003"/>
      <c r="S251" s="810"/>
      <c r="AA251" s="1015"/>
      <c r="AB251" s="1015"/>
      <c r="AC251" s="1015"/>
      <c r="AD251" s="1015"/>
      <c r="AE251" s="1015"/>
      <c r="AF251" s="1015"/>
      <c r="AG251" s="1015"/>
      <c r="AH251" s="1015"/>
      <c r="AI251" s="1015"/>
      <c r="AJ251" s="1015"/>
      <c r="AK251" s="1015"/>
      <c r="AL251" s="1015"/>
      <c r="AM251" s="1015"/>
      <c r="AN251" s="1015"/>
      <c r="AO251" s="1015"/>
      <c r="AP251" s="1015"/>
      <c r="AQ251" s="1015"/>
      <c r="AR251" s="1015"/>
      <c r="AS251" s="1015"/>
      <c r="BF251" s="810"/>
    </row>
    <row r="252" spans="2:58" s="804" customFormat="1" x14ac:dyDescent="0.2">
      <c r="B252" s="805"/>
      <c r="C252" s="806"/>
      <c r="G252" s="807"/>
      <c r="H252" s="1012"/>
      <c r="I252" s="1013"/>
      <c r="J252" s="1014"/>
      <c r="L252" s="1002"/>
      <c r="M252" s="1002"/>
      <c r="N252" s="992"/>
      <c r="O252" s="992"/>
      <c r="R252" s="1003"/>
      <c r="S252" s="810"/>
      <c r="AA252" s="1015"/>
      <c r="AB252" s="1015"/>
      <c r="AC252" s="1015"/>
      <c r="AD252" s="1015"/>
      <c r="AE252" s="1015"/>
      <c r="AF252" s="1015"/>
      <c r="AG252" s="1015"/>
      <c r="AH252" s="1015"/>
      <c r="AI252" s="1015"/>
      <c r="AJ252" s="1015"/>
      <c r="AK252" s="1015"/>
      <c r="AL252" s="1015"/>
      <c r="AM252" s="1015"/>
      <c r="AN252" s="1015"/>
      <c r="AO252" s="1015"/>
      <c r="AP252" s="1015"/>
      <c r="AQ252" s="1015"/>
      <c r="AR252" s="1015"/>
      <c r="AS252" s="1015"/>
      <c r="BF252" s="810"/>
    </row>
    <row r="253" spans="2:58" s="804" customFormat="1" x14ac:dyDescent="0.2">
      <c r="B253" s="805"/>
      <c r="C253" s="806"/>
      <c r="G253" s="807"/>
      <c r="H253" s="1012"/>
      <c r="I253" s="1013"/>
      <c r="J253" s="1014"/>
      <c r="L253" s="1002"/>
      <c r="M253" s="1002"/>
      <c r="N253" s="992"/>
      <c r="O253" s="992"/>
      <c r="R253" s="1003"/>
      <c r="S253" s="810"/>
      <c r="AA253" s="1015"/>
      <c r="AB253" s="1015"/>
      <c r="AC253" s="1015"/>
      <c r="AD253" s="1015"/>
      <c r="AE253" s="1015"/>
      <c r="AF253" s="1015"/>
      <c r="AG253" s="1015"/>
      <c r="AH253" s="1015"/>
      <c r="AI253" s="1015"/>
      <c r="AJ253" s="1015"/>
      <c r="AK253" s="1015"/>
      <c r="AL253" s="1015"/>
      <c r="AM253" s="1015"/>
      <c r="AN253" s="1015"/>
      <c r="AO253" s="1015"/>
      <c r="AP253" s="1015"/>
      <c r="AQ253" s="1015"/>
      <c r="AR253" s="1015"/>
      <c r="AS253" s="1015"/>
      <c r="BF253" s="810"/>
    </row>
    <row r="254" spans="2:58" s="804" customFormat="1" x14ac:dyDescent="0.2">
      <c r="B254" s="805"/>
      <c r="C254" s="806"/>
      <c r="G254" s="807"/>
      <c r="H254" s="1012"/>
      <c r="I254" s="1013"/>
      <c r="J254" s="1014"/>
      <c r="L254" s="1002"/>
      <c r="M254" s="1002"/>
      <c r="N254" s="992"/>
      <c r="O254" s="992"/>
      <c r="R254" s="1003"/>
      <c r="S254" s="810"/>
      <c r="AA254" s="1015"/>
      <c r="AB254" s="1015"/>
      <c r="AC254" s="1015"/>
      <c r="AD254" s="1015"/>
      <c r="AE254" s="1015"/>
      <c r="AF254" s="1015"/>
      <c r="AG254" s="1015"/>
      <c r="AH254" s="1015"/>
      <c r="AI254" s="1015"/>
      <c r="AJ254" s="1015"/>
      <c r="AK254" s="1015"/>
      <c r="AL254" s="1015"/>
      <c r="AM254" s="1015"/>
      <c r="AN254" s="1015"/>
      <c r="AO254" s="1015"/>
      <c r="AP254" s="1015"/>
      <c r="AQ254" s="1015"/>
      <c r="AR254" s="1015"/>
      <c r="AS254" s="1015"/>
      <c r="BF254" s="810"/>
    </row>
    <row r="255" spans="2:58" s="804" customFormat="1" x14ac:dyDescent="0.2">
      <c r="B255" s="805"/>
      <c r="C255" s="806"/>
      <c r="G255" s="807"/>
      <c r="H255" s="1012"/>
      <c r="I255" s="1013"/>
      <c r="J255" s="1014"/>
      <c r="L255" s="992"/>
      <c r="M255" s="992"/>
      <c r="N255" s="992"/>
      <c r="O255" s="992"/>
      <c r="R255" s="1003"/>
      <c r="S255" s="810"/>
      <c r="AA255" s="1015"/>
      <c r="AB255" s="1015"/>
      <c r="AC255" s="1015"/>
      <c r="AD255" s="1015"/>
      <c r="AE255" s="1015"/>
      <c r="AF255" s="1015"/>
      <c r="AG255" s="1015"/>
      <c r="AH255" s="1015"/>
      <c r="AI255" s="1015"/>
      <c r="AJ255" s="1015"/>
      <c r="AK255" s="1015"/>
      <c r="AL255" s="1015"/>
      <c r="AM255" s="1015"/>
      <c r="AN255" s="1015"/>
      <c r="AO255" s="1015"/>
      <c r="AP255" s="1015"/>
      <c r="AQ255" s="1015"/>
      <c r="AR255" s="1015"/>
      <c r="AS255" s="1015"/>
      <c r="BF255" s="810"/>
    </row>
    <row r="256" spans="2:58" s="804" customFormat="1" x14ac:dyDescent="0.2">
      <c r="B256" s="805"/>
      <c r="C256" s="806"/>
      <c r="G256" s="807"/>
      <c r="H256" s="1012"/>
      <c r="I256" s="1013"/>
      <c r="J256" s="1014"/>
      <c r="L256" s="992"/>
      <c r="M256" s="992"/>
      <c r="N256" s="992"/>
      <c r="O256" s="992"/>
      <c r="R256" s="1003"/>
      <c r="S256" s="810"/>
      <c r="AA256" s="1015"/>
      <c r="AB256" s="1015"/>
      <c r="AC256" s="1015"/>
      <c r="AD256" s="1015"/>
      <c r="AE256" s="1015"/>
      <c r="AF256" s="1015"/>
      <c r="AG256" s="1015"/>
      <c r="AH256" s="1015"/>
      <c r="AI256" s="1015"/>
      <c r="AJ256" s="1015"/>
      <c r="AK256" s="1015"/>
      <c r="AL256" s="1015"/>
      <c r="AM256" s="1015"/>
      <c r="AN256" s="1015"/>
      <c r="AO256" s="1015"/>
      <c r="AP256" s="1015"/>
      <c r="AQ256" s="1015"/>
      <c r="AR256" s="1015"/>
      <c r="AS256" s="1015"/>
      <c r="BF256" s="810"/>
    </row>
    <row r="257" spans="2:58" s="804" customFormat="1" x14ac:dyDescent="0.2">
      <c r="B257" s="805"/>
      <c r="C257" s="806"/>
      <c r="G257" s="807"/>
      <c r="H257" s="1012"/>
      <c r="I257" s="1013"/>
      <c r="J257" s="1014"/>
      <c r="L257" s="992"/>
      <c r="M257" s="992"/>
      <c r="N257" s="992"/>
      <c r="O257" s="992"/>
      <c r="R257" s="1003"/>
      <c r="S257" s="810"/>
      <c r="AA257" s="1015"/>
      <c r="AB257" s="1015"/>
      <c r="AC257" s="1015"/>
      <c r="AD257" s="1015"/>
      <c r="AE257" s="1015"/>
      <c r="AF257" s="1015"/>
      <c r="AG257" s="1015"/>
      <c r="AH257" s="1015"/>
      <c r="AI257" s="1015"/>
      <c r="AJ257" s="1015"/>
      <c r="AK257" s="1015"/>
      <c r="AL257" s="1015"/>
      <c r="AM257" s="1015"/>
      <c r="AN257" s="1015"/>
      <c r="AO257" s="1015"/>
      <c r="AP257" s="1015"/>
      <c r="AQ257" s="1015"/>
      <c r="AR257" s="1015"/>
      <c r="AS257" s="1015"/>
      <c r="BF257" s="810"/>
    </row>
    <row r="258" spans="2:58" s="804" customFormat="1" x14ac:dyDescent="0.2">
      <c r="B258" s="805"/>
      <c r="C258" s="806"/>
      <c r="G258" s="807"/>
      <c r="H258" s="1012"/>
      <c r="I258" s="1013"/>
      <c r="J258" s="1014"/>
      <c r="L258" s="992"/>
      <c r="M258" s="992"/>
      <c r="N258" s="992"/>
      <c r="O258" s="992"/>
      <c r="R258" s="1003"/>
      <c r="S258" s="810"/>
      <c r="AA258" s="1015"/>
      <c r="AB258" s="1015"/>
      <c r="AC258" s="1015"/>
      <c r="AD258" s="1015"/>
      <c r="AE258" s="1015"/>
      <c r="AF258" s="1015"/>
      <c r="AG258" s="1015"/>
      <c r="AH258" s="1015"/>
      <c r="AI258" s="1015"/>
      <c r="AJ258" s="1015"/>
      <c r="AK258" s="1015"/>
      <c r="AL258" s="1015"/>
      <c r="AM258" s="1015"/>
      <c r="AN258" s="1015"/>
      <c r="AO258" s="1015"/>
      <c r="AP258" s="1015"/>
      <c r="AQ258" s="1015"/>
      <c r="AR258" s="1015"/>
      <c r="AS258" s="1015"/>
      <c r="BF258" s="810"/>
    </row>
    <row r="259" spans="2:58" s="804" customFormat="1" x14ac:dyDescent="0.2">
      <c r="B259" s="805"/>
      <c r="C259" s="806"/>
      <c r="G259" s="807"/>
      <c r="H259" s="1012"/>
      <c r="I259" s="1013"/>
      <c r="J259" s="1014"/>
      <c r="L259" s="992"/>
      <c r="M259" s="992"/>
      <c r="N259" s="992"/>
      <c r="O259" s="992"/>
      <c r="R259" s="1003"/>
      <c r="S259" s="810"/>
      <c r="AA259" s="1015"/>
      <c r="AB259" s="1015"/>
      <c r="AC259" s="1015"/>
      <c r="AD259" s="1015"/>
      <c r="AE259" s="1015"/>
      <c r="AF259" s="1015"/>
      <c r="AG259" s="1015"/>
      <c r="AH259" s="1015"/>
      <c r="AI259" s="1015"/>
      <c r="AJ259" s="1015"/>
      <c r="AK259" s="1015"/>
      <c r="AL259" s="1015"/>
      <c r="AM259" s="1015"/>
      <c r="AN259" s="1015"/>
      <c r="AO259" s="1015"/>
      <c r="AP259" s="1015"/>
      <c r="AQ259" s="1015"/>
      <c r="AR259" s="1015"/>
      <c r="AS259" s="1015"/>
      <c r="BF259" s="810"/>
    </row>
    <row r="260" spans="2:58" s="804" customFormat="1" x14ac:dyDescent="0.2">
      <c r="B260" s="805"/>
      <c r="C260" s="806"/>
      <c r="G260" s="807"/>
      <c r="H260" s="1012"/>
      <c r="I260" s="1013"/>
      <c r="J260" s="1014"/>
      <c r="L260" s="992"/>
      <c r="M260" s="992"/>
      <c r="N260" s="992"/>
      <c r="O260" s="992"/>
      <c r="R260" s="1003"/>
      <c r="S260" s="810"/>
      <c r="AA260" s="1015"/>
      <c r="AB260" s="1015"/>
      <c r="AC260" s="1015"/>
      <c r="AD260" s="1015"/>
      <c r="AE260" s="1015"/>
      <c r="AF260" s="1015"/>
      <c r="AG260" s="1015"/>
      <c r="AH260" s="1015"/>
      <c r="AI260" s="1015"/>
      <c r="AJ260" s="1015"/>
      <c r="AK260" s="1015"/>
      <c r="AL260" s="1015"/>
      <c r="AM260" s="1015"/>
      <c r="AN260" s="1015"/>
      <c r="AO260" s="1015"/>
      <c r="AP260" s="1015"/>
      <c r="AQ260" s="1015"/>
      <c r="AR260" s="1015"/>
      <c r="AS260" s="1015"/>
      <c r="BF260" s="810"/>
    </row>
    <row r="261" spans="2:58" s="804" customFormat="1" x14ac:dyDescent="0.2">
      <c r="B261" s="805"/>
      <c r="C261" s="806"/>
      <c r="G261" s="807"/>
      <c r="H261" s="1012"/>
      <c r="I261" s="1013"/>
      <c r="J261" s="1014"/>
      <c r="L261" s="992"/>
      <c r="M261" s="992"/>
      <c r="N261" s="992"/>
      <c r="O261" s="992"/>
      <c r="R261" s="1003"/>
      <c r="S261" s="810"/>
      <c r="AA261" s="1015"/>
      <c r="AB261" s="1015"/>
      <c r="AC261" s="1015"/>
      <c r="AD261" s="1015"/>
      <c r="AE261" s="1015"/>
      <c r="AF261" s="1015"/>
      <c r="AG261" s="1015"/>
      <c r="AH261" s="1015"/>
      <c r="AI261" s="1015"/>
      <c r="AJ261" s="1015"/>
      <c r="AK261" s="1015"/>
      <c r="AL261" s="1015"/>
      <c r="AM261" s="1015"/>
      <c r="AN261" s="1015"/>
      <c r="AO261" s="1015"/>
      <c r="AP261" s="1015"/>
      <c r="AQ261" s="1015"/>
      <c r="AR261" s="1015"/>
      <c r="AS261" s="1015"/>
      <c r="BF261" s="810"/>
    </row>
    <row r="262" spans="2:58" s="804" customFormat="1" x14ac:dyDescent="0.2">
      <c r="B262" s="805"/>
      <c r="C262" s="806"/>
      <c r="G262" s="807"/>
      <c r="H262" s="1012"/>
      <c r="I262" s="1013"/>
      <c r="J262" s="1014"/>
      <c r="L262" s="992"/>
      <c r="M262" s="992"/>
      <c r="N262" s="992"/>
      <c r="O262" s="992"/>
      <c r="R262" s="1003"/>
      <c r="S262" s="810"/>
      <c r="AA262" s="1015"/>
      <c r="AB262" s="1015"/>
      <c r="AC262" s="1015"/>
      <c r="AD262" s="1015"/>
      <c r="AE262" s="1015"/>
      <c r="AF262" s="1015"/>
      <c r="AG262" s="1015"/>
      <c r="AH262" s="1015"/>
      <c r="AI262" s="1015"/>
      <c r="AJ262" s="1015"/>
      <c r="AK262" s="1015"/>
      <c r="AL262" s="1015"/>
      <c r="AM262" s="1015"/>
      <c r="AN262" s="1015"/>
      <c r="AO262" s="1015"/>
      <c r="AP262" s="1015"/>
      <c r="AQ262" s="1015"/>
      <c r="AR262" s="1015"/>
      <c r="AS262" s="1015"/>
      <c r="BF262" s="810"/>
    </row>
  </sheetData>
  <autoFilter ref="A8:Q129"/>
  <mergeCells count="206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AH10:AH11"/>
    <mergeCell ref="AI10:AI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B10:BB11"/>
    <mergeCell ref="BC10:BC11"/>
    <mergeCell ref="BD10:BD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D26:D27"/>
    <mergeCell ref="U26:U27"/>
    <mergeCell ref="D28:D29"/>
    <mergeCell ref="U28:U29"/>
    <mergeCell ref="D30:D31"/>
    <mergeCell ref="U30:U31"/>
    <mergeCell ref="D16:D17"/>
    <mergeCell ref="U16:U17"/>
    <mergeCell ref="D22:D23"/>
    <mergeCell ref="U22:U23"/>
    <mergeCell ref="D24:D25"/>
    <mergeCell ref="U24:U25"/>
    <mergeCell ref="D41:D42"/>
    <mergeCell ref="U41:U42"/>
    <mergeCell ref="D43:D44"/>
    <mergeCell ref="U43:U44"/>
    <mergeCell ref="D45:D46"/>
    <mergeCell ref="U45:U46"/>
    <mergeCell ref="D32:D33"/>
    <mergeCell ref="U32:U33"/>
    <mergeCell ref="D35:D36"/>
    <mergeCell ref="U35:U36"/>
    <mergeCell ref="D39:D40"/>
    <mergeCell ref="U39:U40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E141:G141"/>
    <mergeCell ref="S146:S147"/>
    <mergeCell ref="S148:S151"/>
    <mergeCell ref="E153:G153"/>
    <mergeCell ref="M138:N138"/>
    <mergeCell ref="A139:D139"/>
    <mergeCell ref="E139:G139"/>
    <mergeCell ref="K139:L139"/>
    <mergeCell ref="M139:N139"/>
    <mergeCell ref="E140:G140"/>
    <mergeCell ref="K140:L14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62"/>
  <sheetViews>
    <sheetView showGridLines="0" workbookViewId="0">
      <selection activeCell="I142" sqref="I142"/>
    </sheetView>
  </sheetViews>
  <sheetFormatPr baseColWidth="10" defaultColWidth="11.42578125" defaultRowHeight="12.75" x14ac:dyDescent="0.2"/>
  <cols>
    <col min="1" max="1" width="3.85546875" style="804" customWidth="1"/>
    <col min="2" max="2" width="5.28515625" style="805" customWidth="1"/>
    <col min="3" max="3" width="6" style="806" customWidth="1"/>
    <col min="4" max="4" width="42.42578125" style="804" customWidth="1"/>
    <col min="5" max="5" width="9.42578125" style="804" customWidth="1"/>
    <col min="6" max="6" width="6" style="804" customWidth="1"/>
    <col min="7" max="7" width="4.28515625" style="807" customWidth="1"/>
    <col min="8" max="8" width="8.28515625" style="1012" customWidth="1"/>
    <col min="9" max="9" width="4.85546875" style="1013" customWidth="1"/>
    <col min="10" max="10" width="7.5703125" style="1014" customWidth="1"/>
    <col min="11" max="11" width="7" style="804" customWidth="1"/>
    <col min="12" max="12" width="9" style="804" customWidth="1"/>
    <col min="13" max="13" width="10.140625" style="804" customWidth="1"/>
    <col min="14" max="14" width="6.85546875" style="804" customWidth="1"/>
    <col min="15" max="15" width="10.42578125" style="804" customWidth="1"/>
    <col min="16" max="16" width="7" style="804" customWidth="1"/>
    <col min="17" max="17" width="11" style="804" customWidth="1"/>
    <col min="18" max="18" width="7" style="1003" customWidth="1"/>
    <col min="19" max="19" width="7" style="810" customWidth="1"/>
    <col min="20" max="20" width="3.28515625" style="804" customWidth="1"/>
    <col min="21" max="21" width="42.28515625" style="804" customWidth="1"/>
    <col min="22" max="24" width="4" style="804" customWidth="1"/>
    <col min="25" max="25" width="8.28515625" style="804" customWidth="1"/>
    <col min="26" max="26" width="6.42578125" style="804" customWidth="1"/>
    <col min="27" max="27" width="10.5703125" style="1015" customWidth="1"/>
    <col min="28" max="28" width="7.140625" style="1015" customWidth="1"/>
    <col min="29" max="29" width="6.42578125" style="1015" customWidth="1"/>
    <col min="30" max="30" width="6" style="1015" customWidth="1"/>
    <col min="31" max="31" width="7.5703125" style="1015" customWidth="1"/>
    <col min="32" max="43" width="2.140625" style="1015" hidden="1" customWidth="1"/>
    <col min="44" max="44" width="4" style="804" bestFit="1" customWidth="1"/>
    <col min="45" max="45" width="3.140625" style="804" customWidth="1"/>
    <col min="46" max="46" width="4" style="804" customWidth="1"/>
    <col min="47" max="47" width="3.5703125" style="804" customWidth="1"/>
    <col min="48" max="48" width="4.7109375" style="804" customWidth="1"/>
    <col min="49" max="50" width="3.7109375" style="804" customWidth="1"/>
    <col min="51" max="51" width="3.140625" style="804" customWidth="1"/>
    <col min="52" max="52" width="5.85546875" style="804" customWidth="1"/>
    <col min="53" max="53" width="2.7109375" style="804" customWidth="1"/>
    <col min="54" max="54" width="6.7109375" style="804" customWidth="1"/>
    <col min="55" max="55" width="5.85546875" style="804" customWidth="1"/>
    <col min="56" max="75" width="2.42578125" style="810" customWidth="1"/>
    <col min="76" max="16384" width="11.42578125" style="810"/>
  </cols>
  <sheetData>
    <row r="1" spans="1:55" x14ac:dyDescent="0.2">
      <c r="H1" s="808"/>
      <c r="I1" s="808"/>
      <c r="J1" s="809"/>
      <c r="R1" s="804"/>
      <c r="AA1" s="804"/>
      <c r="AB1" s="804"/>
      <c r="AC1" s="804"/>
      <c r="AD1" s="804"/>
      <c r="AE1" s="804"/>
      <c r="AF1" s="804"/>
      <c r="AG1" s="804"/>
      <c r="AH1" s="804"/>
      <c r="AI1" s="804"/>
      <c r="AJ1" s="804"/>
      <c r="AK1" s="804"/>
      <c r="AL1" s="804"/>
      <c r="AM1" s="804"/>
      <c r="AN1" s="804"/>
      <c r="AO1" s="804"/>
      <c r="AP1" s="804"/>
      <c r="AQ1" s="804"/>
    </row>
    <row r="2" spans="1:55" ht="13.5" customHeight="1" x14ac:dyDescent="0.2">
      <c r="A2" s="1492" t="s">
        <v>0</v>
      </c>
      <c r="B2" s="1492"/>
      <c r="C2" s="1492"/>
      <c r="D2" s="1492"/>
      <c r="E2" s="1492"/>
      <c r="F2" s="1492"/>
      <c r="G2" s="1492"/>
      <c r="H2" s="1492"/>
      <c r="I2" s="1492"/>
      <c r="J2" s="1492"/>
      <c r="K2" s="1492"/>
      <c r="L2" s="1492"/>
      <c r="M2" s="1492"/>
      <c r="N2" s="1492"/>
      <c r="O2" s="1492"/>
      <c r="P2" s="814"/>
      <c r="Q2" s="814"/>
      <c r="R2" s="812"/>
      <c r="S2" s="813"/>
      <c r="T2" s="1446" t="s">
        <v>0</v>
      </c>
      <c r="U2" s="1446"/>
      <c r="V2" s="1446"/>
      <c r="W2" s="1446"/>
      <c r="X2" s="1446"/>
      <c r="Y2" s="1446"/>
      <c r="Z2" s="1446"/>
      <c r="AA2" s="1446"/>
      <c r="AB2" s="1446"/>
      <c r="AC2" s="1446"/>
      <c r="AD2" s="1446"/>
      <c r="AE2" s="1446"/>
      <c r="AF2" s="1446"/>
      <c r="AG2" s="1446"/>
      <c r="AH2" s="1446"/>
      <c r="AI2" s="1446"/>
      <c r="AJ2" s="1446"/>
      <c r="AK2" s="1446"/>
      <c r="AL2" s="1446"/>
      <c r="AM2" s="1446"/>
      <c r="AN2" s="1446"/>
      <c r="AO2" s="1446"/>
      <c r="AP2" s="1446"/>
      <c r="AQ2" s="1446"/>
      <c r="AR2" s="1446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</row>
    <row r="3" spans="1:55" ht="12" customHeight="1" x14ac:dyDescent="0.2">
      <c r="A3" s="1493" t="s">
        <v>1</v>
      </c>
      <c r="B3" s="1493"/>
      <c r="C3" s="1493"/>
      <c r="D3" s="1493"/>
      <c r="E3" s="1493"/>
      <c r="F3" s="1493"/>
      <c r="G3" s="1493"/>
      <c r="H3" s="1493"/>
      <c r="I3" s="1493"/>
      <c r="J3" s="1493"/>
      <c r="K3" s="1493"/>
      <c r="L3" s="1493"/>
      <c r="M3" s="1493"/>
      <c r="N3" s="1493"/>
      <c r="O3" s="1493"/>
      <c r="P3" s="814"/>
      <c r="Q3" s="814"/>
      <c r="R3" s="812"/>
      <c r="S3" s="813"/>
      <c r="T3" s="1446" t="s">
        <v>1</v>
      </c>
      <c r="U3" s="1446"/>
      <c r="V3" s="1446"/>
      <c r="W3" s="1446"/>
      <c r="X3" s="1446"/>
      <c r="Y3" s="1446"/>
      <c r="Z3" s="1446"/>
      <c r="AA3" s="1446"/>
      <c r="AB3" s="1446"/>
      <c r="AC3" s="1446"/>
      <c r="AD3" s="1446"/>
      <c r="AE3" s="1446"/>
      <c r="AF3" s="1446"/>
      <c r="AG3" s="1446"/>
      <c r="AH3" s="1446"/>
      <c r="AI3" s="1446"/>
      <c r="AJ3" s="1446"/>
      <c r="AK3" s="1446"/>
      <c r="AL3" s="1446"/>
      <c r="AM3" s="1446"/>
      <c r="AN3" s="1446"/>
      <c r="AO3" s="1446"/>
      <c r="AP3" s="1446"/>
      <c r="AQ3" s="1446"/>
      <c r="AR3" s="1446"/>
      <c r="AS3" s="1446"/>
      <c r="AT3" s="1446"/>
      <c r="AU3" s="1446"/>
      <c r="AV3" s="1446"/>
      <c r="AW3" s="1446"/>
      <c r="AX3" s="1446"/>
      <c r="AY3" s="1446"/>
      <c r="AZ3" s="1446"/>
      <c r="BA3" s="1446"/>
      <c r="BB3" s="1446"/>
      <c r="BC3" s="1446"/>
    </row>
    <row r="4" spans="1:55" ht="12" customHeight="1" x14ac:dyDescent="0.2">
      <c r="A4" s="1493" t="s">
        <v>2</v>
      </c>
      <c r="B4" s="1493"/>
      <c r="C4" s="1493"/>
      <c r="D4" s="1493"/>
      <c r="E4" s="1493"/>
      <c r="F4" s="1493"/>
      <c r="G4" s="1493"/>
      <c r="H4" s="1493"/>
      <c r="I4" s="1493"/>
      <c r="J4" s="1493"/>
      <c r="K4" s="1493"/>
      <c r="L4" s="1493"/>
      <c r="M4" s="1493"/>
      <c r="N4" s="1493"/>
      <c r="O4" s="1493"/>
      <c r="P4" s="814"/>
      <c r="Q4" s="814"/>
      <c r="R4" s="812"/>
      <c r="S4" s="813"/>
      <c r="T4" s="1446" t="s">
        <v>3</v>
      </c>
      <c r="U4" s="1446"/>
      <c r="V4" s="1446"/>
      <c r="W4" s="1446"/>
      <c r="X4" s="1446"/>
      <c r="Y4" s="1446"/>
      <c r="Z4" s="1446"/>
      <c r="AA4" s="1446"/>
      <c r="AB4" s="1446"/>
      <c r="AC4" s="1446"/>
      <c r="AD4" s="1446"/>
      <c r="AE4" s="1446"/>
      <c r="AF4" s="1446"/>
      <c r="AG4" s="1446"/>
      <c r="AH4" s="1446"/>
      <c r="AI4" s="1446"/>
      <c r="AJ4" s="1446"/>
      <c r="AK4" s="1446"/>
      <c r="AL4" s="1446"/>
      <c r="AM4" s="1446"/>
      <c r="AN4" s="1446"/>
      <c r="AO4" s="1446"/>
      <c r="AP4" s="1446"/>
      <c r="AQ4" s="1446"/>
      <c r="AR4" s="1446"/>
      <c r="AS4" s="1446"/>
      <c r="AT4" s="1446"/>
      <c r="AU4" s="1446"/>
      <c r="AV4" s="1446"/>
      <c r="AW4" s="1446"/>
      <c r="AX4" s="1446"/>
      <c r="AY4" s="1446"/>
      <c r="AZ4" s="1446"/>
      <c r="BA4" s="1446"/>
      <c r="BB4" s="1446"/>
      <c r="BC4" s="1446"/>
    </row>
    <row r="5" spans="1:55" ht="9" customHeight="1" x14ac:dyDescent="0.2">
      <c r="A5" s="814"/>
      <c r="B5" s="815"/>
      <c r="C5" s="816"/>
      <c r="D5" s="814"/>
      <c r="E5" s="814"/>
      <c r="F5" s="814"/>
      <c r="G5" s="817"/>
      <c r="H5" s="814"/>
      <c r="I5" s="814"/>
      <c r="J5" s="814"/>
      <c r="K5" s="814"/>
      <c r="L5" s="814"/>
      <c r="M5" s="814"/>
      <c r="N5" s="814"/>
      <c r="O5" s="814"/>
      <c r="P5" s="814"/>
      <c r="Q5" s="814"/>
      <c r="R5" s="812"/>
      <c r="S5" s="813"/>
      <c r="T5" s="818"/>
      <c r="U5" s="818"/>
      <c r="V5" s="818"/>
      <c r="W5" s="818"/>
      <c r="X5" s="818"/>
      <c r="Y5" s="818"/>
      <c r="Z5" s="818"/>
      <c r="AA5" s="818"/>
      <c r="AB5" s="818"/>
      <c r="AC5" s="818"/>
      <c r="AD5" s="818"/>
      <c r="AE5" s="818"/>
      <c r="AF5" s="818"/>
      <c r="AG5" s="818"/>
      <c r="AH5" s="818"/>
      <c r="AI5" s="818"/>
      <c r="AJ5" s="818"/>
      <c r="AK5" s="818"/>
      <c r="AL5" s="818"/>
      <c r="AM5" s="818"/>
      <c r="AN5" s="818"/>
      <c r="AO5" s="818"/>
      <c r="AP5" s="818"/>
      <c r="AQ5" s="818"/>
      <c r="AR5" s="818"/>
      <c r="AS5" s="818"/>
      <c r="AT5" s="818"/>
      <c r="AU5" s="818"/>
      <c r="AV5" s="818"/>
      <c r="AW5" s="818"/>
      <c r="AX5" s="818"/>
      <c r="AY5" s="818"/>
      <c r="AZ5" s="818"/>
      <c r="BA5" s="818"/>
      <c r="BB5" s="818"/>
      <c r="BC5" s="818"/>
    </row>
    <row r="6" spans="1:55" ht="12" customHeight="1" x14ac:dyDescent="0.2">
      <c r="A6" s="1446" t="s">
        <v>311</v>
      </c>
      <c r="B6" s="1446"/>
      <c r="C6" s="1446"/>
      <c r="D6" s="1446"/>
      <c r="E6" s="1446"/>
      <c r="F6" s="1446"/>
      <c r="G6" s="1446"/>
      <c r="H6" s="1446"/>
      <c r="I6" s="1446"/>
      <c r="J6" s="1446"/>
      <c r="K6" s="1446"/>
      <c r="L6" s="1446"/>
      <c r="M6" s="1446"/>
      <c r="N6" s="1446"/>
      <c r="O6" s="1446"/>
      <c r="P6" s="1446"/>
      <c r="Q6" s="1446"/>
      <c r="R6" s="819"/>
      <c r="S6" s="813"/>
      <c r="T6" s="1446" t="s">
        <v>312</v>
      </c>
      <c r="U6" s="1446"/>
      <c r="V6" s="1446"/>
      <c r="W6" s="1446"/>
      <c r="X6" s="1446"/>
      <c r="Y6" s="1446"/>
      <c r="Z6" s="1446"/>
      <c r="AA6" s="1446"/>
      <c r="AB6" s="1446"/>
      <c r="AC6" s="1446"/>
      <c r="AD6" s="1446"/>
      <c r="AE6" s="1446"/>
      <c r="AF6" s="1446"/>
      <c r="AG6" s="1446"/>
      <c r="AH6" s="1446"/>
      <c r="AI6" s="1446"/>
      <c r="AJ6" s="1446"/>
      <c r="AK6" s="1446"/>
      <c r="AL6" s="1446"/>
      <c r="AM6" s="1446"/>
      <c r="AN6" s="1446"/>
      <c r="AO6" s="1446"/>
      <c r="AP6" s="1446"/>
      <c r="AQ6" s="1446"/>
      <c r="AR6" s="1446"/>
      <c r="AS6" s="1446"/>
      <c r="AT6" s="1446"/>
      <c r="AU6" s="1446"/>
      <c r="AV6" s="1446"/>
      <c r="AW6" s="1446"/>
      <c r="AX6" s="1446"/>
      <c r="AY6" s="1446"/>
      <c r="AZ6" s="1446"/>
      <c r="BA6" s="1446"/>
      <c r="BB6" s="1446"/>
      <c r="BC6" s="1446"/>
    </row>
    <row r="7" spans="1:55" ht="12" customHeight="1" x14ac:dyDescent="0.2">
      <c r="A7" s="818"/>
      <c r="B7" s="820"/>
      <c r="C7" s="821"/>
      <c r="D7" s="818"/>
      <c r="E7" s="818"/>
      <c r="F7" s="818"/>
      <c r="G7" s="822"/>
      <c r="H7" s="818"/>
      <c r="I7" s="818"/>
      <c r="J7" s="818"/>
      <c r="K7" s="818"/>
      <c r="L7" s="818"/>
      <c r="M7" s="818"/>
      <c r="N7" s="818"/>
      <c r="O7" s="818"/>
      <c r="P7" s="818"/>
      <c r="Q7" s="818"/>
      <c r="R7" s="819"/>
      <c r="S7" s="813"/>
      <c r="T7" s="818"/>
      <c r="U7" s="818"/>
      <c r="V7" s="976"/>
      <c r="W7" s="818"/>
      <c r="X7" s="818"/>
      <c r="Y7" s="818"/>
      <c r="Z7" s="818"/>
      <c r="AA7" s="818"/>
      <c r="AB7" s="818"/>
      <c r="AC7" s="818"/>
      <c r="AD7" s="818"/>
      <c r="AE7" s="818"/>
      <c r="AF7" s="818"/>
      <c r="AG7" s="818"/>
      <c r="AH7" s="818"/>
      <c r="AI7" s="818"/>
      <c r="AJ7" s="818"/>
      <c r="AK7" s="818"/>
      <c r="AL7" s="818"/>
      <c r="AM7" s="818"/>
      <c r="AN7" s="818"/>
      <c r="AO7" s="818"/>
      <c r="AP7" s="818"/>
      <c r="AQ7" s="818"/>
      <c r="AR7" s="818"/>
      <c r="AS7" s="818"/>
      <c r="AT7" s="818"/>
      <c r="AU7" s="818"/>
      <c r="AV7" s="818"/>
      <c r="AW7" s="818"/>
      <c r="AX7" s="818"/>
      <c r="AY7" s="818"/>
      <c r="AZ7" s="818"/>
      <c r="BA7" s="818"/>
      <c r="BB7" s="818"/>
      <c r="BC7" s="818"/>
    </row>
    <row r="8" spans="1:55" s="804" customFormat="1" x14ac:dyDescent="0.2">
      <c r="A8" s="823">
        <v>1</v>
      </c>
      <c r="B8" s="824">
        <v>2</v>
      </c>
      <c r="C8" s="825">
        <v>3</v>
      </c>
      <c r="D8" s="823">
        <v>4</v>
      </c>
      <c r="E8" s="823">
        <v>5</v>
      </c>
      <c r="F8" s="823">
        <v>6</v>
      </c>
      <c r="G8" s="826">
        <v>7</v>
      </c>
      <c r="H8" s="827">
        <v>8</v>
      </c>
      <c r="I8" s="827">
        <v>9</v>
      </c>
      <c r="J8" s="823">
        <v>10</v>
      </c>
      <c r="K8" s="823">
        <v>11</v>
      </c>
      <c r="L8" s="823">
        <v>12</v>
      </c>
      <c r="M8" s="823">
        <v>13</v>
      </c>
      <c r="N8" s="823">
        <v>14</v>
      </c>
      <c r="O8" s="823">
        <v>15</v>
      </c>
      <c r="P8" s="828">
        <v>16</v>
      </c>
      <c r="Q8" s="828">
        <v>17</v>
      </c>
      <c r="R8" s="829"/>
      <c r="S8" s="992"/>
      <c r="T8" s="831">
        <v>1</v>
      </c>
      <c r="U8" s="831">
        <v>2</v>
      </c>
      <c r="V8" s="832">
        <v>3</v>
      </c>
      <c r="W8" s="831">
        <v>4</v>
      </c>
      <c r="X8" s="831">
        <v>5</v>
      </c>
      <c r="Y8" s="831">
        <v>6</v>
      </c>
      <c r="Z8" s="831">
        <v>7</v>
      </c>
      <c r="AA8" s="832">
        <v>8</v>
      </c>
      <c r="AB8" s="832">
        <v>9</v>
      </c>
      <c r="AC8" s="831">
        <v>10</v>
      </c>
      <c r="AD8" s="831">
        <v>11</v>
      </c>
      <c r="AE8" s="831">
        <v>12</v>
      </c>
      <c r="AF8" s="831">
        <v>13</v>
      </c>
      <c r="AG8" s="831">
        <v>14</v>
      </c>
      <c r="AH8" s="831">
        <v>15</v>
      </c>
      <c r="AI8" s="831">
        <v>16</v>
      </c>
      <c r="AJ8" s="831">
        <v>17</v>
      </c>
      <c r="AK8" s="831">
        <v>18</v>
      </c>
      <c r="AL8" s="831">
        <v>19</v>
      </c>
      <c r="AM8" s="831">
        <v>20</v>
      </c>
      <c r="AN8" s="831">
        <v>21</v>
      </c>
      <c r="AO8" s="831">
        <v>22</v>
      </c>
      <c r="AP8" s="831">
        <v>23</v>
      </c>
      <c r="AQ8" s="831">
        <v>24</v>
      </c>
      <c r="AR8" s="831">
        <v>27</v>
      </c>
      <c r="AS8" s="831">
        <v>28</v>
      </c>
      <c r="AT8" s="831">
        <v>29</v>
      </c>
      <c r="AU8" s="831">
        <v>30</v>
      </c>
      <c r="AV8" s="831">
        <v>31</v>
      </c>
      <c r="AW8" s="831">
        <v>32</v>
      </c>
      <c r="AX8" s="831">
        <v>33</v>
      </c>
      <c r="AY8" s="831">
        <v>34</v>
      </c>
      <c r="AZ8" s="831">
        <v>35</v>
      </c>
      <c r="BA8" s="831">
        <v>36</v>
      </c>
      <c r="BB8" s="831">
        <v>37</v>
      </c>
      <c r="BC8" s="831">
        <v>38</v>
      </c>
    </row>
    <row r="9" spans="1:55" s="835" customFormat="1" ht="26.25" customHeight="1" x14ac:dyDescent="0.2">
      <c r="A9" s="1485" t="s">
        <v>4</v>
      </c>
      <c r="B9" s="1487" t="s">
        <v>5</v>
      </c>
      <c r="C9" s="1488" t="s">
        <v>6</v>
      </c>
      <c r="D9" s="1489" t="s">
        <v>7</v>
      </c>
      <c r="E9" s="1490" t="s">
        <v>8</v>
      </c>
      <c r="F9" s="1485" t="s">
        <v>9</v>
      </c>
      <c r="G9" s="1491" t="s">
        <v>10</v>
      </c>
      <c r="H9" s="1484" t="s">
        <v>11</v>
      </c>
      <c r="I9" s="1484" t="s">
        <v>12</v>
      </c>
      <c r="J9" s="1484" t="s">
        <v>13</v>
      </c>
      <c r="K9" s="1485" t="s">
        <v>14</v>
      </c>
      <c r="L9" s="1485" t="s">
        <v>15</v>
      </c>
      <c r="M9" s="1485" t="s">
        <v>16</v>
      </c>
      <c r="N9" s="1486" t="s">
        <v>17</v>
      </c>
      <c r="O9" s="1486"/>
      <c r="P9" s="1477" t="s">
        <v>18</v>
      </c>
      <c r="Q9" s="1477"/>
      <c r="R9" s="833"/>
      <c r="S9" s="834"/>
      <c r="T9" s="1478" t="s">
        <v>4</v>
      </c>
      <c r="U9" s="1480" t="s">
        <v>7</v>
      </c>
      <c r="V9" s="1482" t="s">
        <v>8</v>
      </c>
      <c r="W9" s="1472" t="s">
        <v>19</v>
      </c>
      <c r="X9" s="1472" t="s">
        <v>20</v>
      </c>
      <c r="Y9" s="1472" t="s">
        <v>11</v>
      </c>
      <c r="Z9" s="1472" t="s">
        <v>21</v>
      </c>
      <c r="AA9" s="1472" t="s">
        <v>22</v>
      </c>
      <c r="AB9" s="1474" t="s">
        <v>23</v>
      </c>
      <c r="AC9" s="1475"/>
      <c r="AD9" s="1475"/>
      <c r="AE9" s="1476"/>
      <c r="AF9" s="1469" t="s">
        <v>24</v>
      </c>
      <c r="AG9" s="1469"/>
      <c r="AH9" s="1469" t="s">
        <v>25</v>
      </c>
      <c r="AI9" s="1469"/>
      <c r="AJ9" s="1469" t="s">
        <v>26</v>
      </c>
      <c r="AK9" s="1469"/>
      <c r="AL9" s="1469" t="s">
        <v>27</v>
      </c>
      <c r="AM9" s="1469"/>
      <c r="AN9" s="1469" t="s">
        <v>28</v>
      </c>
      <c r="AO9" s="1469"/>
      <c r="AP9" s="1469" t="s">
        <v>29</v>
      </c>
      <c r="AQ9" s="1469"/>
      <c r="AR9" s="1465" t="s">
        <v>31</v>
      </c>
      <c r="AS9" s="1465"/>
      <c r="AT9" s="1465" t="s">
        <v>32</v>
      </c>
      <c r="AU9" s="1465"/>
      <c r="AV9" s="1465" t="s">
        <v>33</v>
      </c>
      <c r="AW9" s="1465"/>
      <c r="AX9" s="1465" t="s">
        <v>34</v>
      </c>
      <c r="AY9" s="1465"/>
      <c r="AZ9" s="1465" t="s">
        <v>35</v>
      </c>
      <c r="BA9" s="1465"/>
      <c r="BB9" s="1465" t="s">
        <v>36</v>
      </c>
      <c r="BC9" s="1465"/>
    </row>
    <row r="10" spans="1:55" s="835" customFormat="1" ht="33" customHeight="1" x14ac:dyDescent="0.2">
      <c r="A10" s="1485"/>
      <c r="B10" s="1487"/>
      <c r="C10" s="1488"/>
      <c r="D10" s="1489"/>
      <c r="E10" s="1490"/>
      <c r="F10" s="1485"/>
      <c r="G10" s="1491"/>
      <c r="H10" s="1484"/>
      <c r="I10" s="1484"/>
      <c r="J10" s="1484"/>
      <c r="K10" s="1485"/>
      <c r="L10" s="1485"/>
      <c r="M10" s="1485"/>
      <c r="N10" s="1466" t="s">
        <v>37</v>
      </c>
      <c r="O10" s="1466" t="s">
        <v>38</v>
      </c>
      <c r="P10" s="1467" t="s">
        <v>39</v>
      </c>
      <c r="Q10" s="1467" t="s">
        <v>40</v>
      </c>
      <c r="R10" s="836"/>
      <c r="S10" s="834"/>
      <c r="T10" s="1479"/>
      <c r="U10" s="1480"/>
      <c r="V10" s="1483"/>
      <c r="W10" s="1473"/>
      <c r="X10" s="1473"/>
      <c r="Y10" s="1473"/>
      <c r="Z10" s="1473"/>
      <c r="AA10" s="1473"/>
      <c r="AB10" s="837" t="s">
        <v>41</v>
      </c>
      <c r="AC10" s="1468" t="s">
        <v>42</v>
      </c>
      <c r="AD10" s="1468"/>
      <c r="AE10" s="1468"/>
      <c r="AF10" s="1463" t="s">
        <v>43</v>
      </c>
      <c r="AG10" s="1463" t="s">
        <v>44</v>
      </c>
      <c r="AH10" s="1463" t="s">
        <v>43</v>
      </c>
      <c r="AI10" s="1463" t="s">
        <v>44</v>
      </c>
      <c r="AJ10" s="1463" t="s">
        <v>43</v>
      </c>
      <c r="AK10" s="1463" t="s">
        <v>44</v>
      </c>
      <c r="AL10" s="1463" t="s">
        <v>43</v>
      </c>
      <c r="AM10" s="1463" t="s">
        <v>44</v>
      </c>
      <c r="AN10" s="1463" t="s">
        <v>43</v>
      </c>
      <c r="AO10" s="1463" t="s">
        <v>44</v>
      </c>
      <c r="AP10" s="1463" t="s">
        <v>43</v>
      </c>
      <c r="AQ10" s="1463" t="s">
        <v>44</v>
      </c>
      <c r="AR10" s="1461" t="s">
        <v>43</v>
      </c>
      <c r="AS10" s="1461" t="s">
        <v>44</v>
      </c>
      <c r="AT10" s="1461" t="s">
        <v>43</v>
      </c>
      <c r="AU10" s="1461" t="s">
        <v>44</v>
      </c>
      <c r="AV10" s="1461" t="s">
        <v>43</v>
      </c>
      <c r="AW10" s="1461" t="s">
        <v>44</v>
      </c>
      <c r="AX10" s="1461" t="s">
        <v>43</v>
      </c>
      <c r="AY10" s="1461" t="s">
        <v>44</v>
      </c>
      <c r="AZ10" s="1461" t="s">
        <v>43</v>
      </c>
      <c r="BA10" s="1461" t="s">
        <v>44</v>
      </c>
      <c r="BB10" s="1461" t="s">
        <v>43</v>
      </c>
      <c r="BC10" s="1461" t="s">
        <v>44</v>
      </c>
    </row>
    <row r="11" spans="1:55" s="835" customFormat="1" ht="94.5" customHeight="1" x14ac:dyDescent="0.2">
      <c r="A11" s="1485"/>
      <c r="B11" s="1487"/>
      <c r="C11" s="1488"/>
      <c r="D11" s="1489"/>
      <c r="E11" s="1490"/>
      <c r="F11" s="1485"/>
      <c r="G11" s="1491"/>
      <c r="H11" s="1484"/>
      <c r="I11" s="1484"/>
      <c r="J11" s="1484"/>
      <c r="K11" s="1485"/>
      <c r="L11" s="1485"/>
      <c r="M11" s="1485"/>
      <c r="N11" s="1466"/>
      <c r="O11" s="1466"/>
      <c r="P11" s="1467"/>
      <c r="Q11" s="1467"/>
      <c r="R11" s="836"/>
      <c r="S11" s="834"/>
      <c r="T11" s="1479"/>
      <c r="U11" s="1481"/>
      <c r="V11" s="1483"/>
      <c r="W11" s="1473"/>
      <c r="X11" s="1473"/>
      <c r="Y11" s="1473"/>
      <c r="Z11" s="1473"/>
      <c r="AA11" s="1473"/>
      <c r="AB11" s="838" t="s">
        <v>45</v>
      </c>
      <c r="AC11" s="839" t="s">
        <v>43</v>
      </c>
      <c r="AD11" s="839" t="s">
        <v>44</v>
      </c>
      <c r="AE11" s="838" t="s">
        <v>45</v>
      </c>
      <c r="AF11" s="1464"/>
      <c r="AG11" s="1464"/>
      <c r="AH11" s="1464"/>
      <c r="AI11" s="1464"/>
      <c r="AJ11" s="1464"/>
      <c r="AK11" s="1464"/>
      <c r="AL11" s="1464"/>
      <c r="AM11" s="1464"/>
      <c r="AN11" s="1464"/>
      <c r="AO11" s="1464"/>
      <c r="AP11" s="1464"/>
      <c r="AQ11" s="1464"/>
      <c r="AR11" s="1462"/>
      <c r="AS11" s="1462"/>
      <c r="AT11" s="1462"/>
      <c r="AU11" s="1462"/>
      <c r="AV11" s="1462"/>
      <c r="AW11" s="1462"/>
      <c r="AX11" s="1462"/>
      <c r="AY11" s="1462"/>
      <c r="AZ11" s="1462"/>
      <c r="BA11" s="1462"/>
      <c r="BB11" s="1462"/>
      <c r="BC11" s="1462"/>
    </row>
    <row r="12" spans="1:55" s="860" customFormat="1" ht="17.25" customHeight="1" x14ac:dyDescent="0.2">
      <c r="A12" s="840">
        <v>1</v>
      </c>
      <c r="B12" s="841"/>
      <c r="C12" s="842"/>
      <c r="D12" s="843" t="s">
        <v>46</v>
      </c>
      <c r="E12" s="844"/>
      <c r="F12" s="845"/>
      <c r="G12" s="846"/>
      <c r="H12" s="847"/>
      <c r="I12" s="847"/>
      <c r="J12" s="848"/>
      <c r="K12" s="848"/>
      <c r="L12" s="849"/>
      <c r="M12" s="849"/>
      <c r="N12" s="849"/>
      <c r="O12" s="849"/>
      <c r="P12" s="850"/>
      <c r="Q12" s="850"/>
      <c r="R12" s="851"/>
      <c r="S12" s="852"/>
      <c r="T12" s="853">
        <v>1</v>
      </c>
      <c r="U12" s="854" t="s">
        <v>46</v>
      </c>
      <c r="V12" s="855"/>
      <c r="W12" s="856"/>
      <c r="X12" s="856"/>
      <c r="Y12" s="856"/>
      <c r="Z12" s="856"/>
      <c r="AA12" s="856"/>
      <c r="AB12" s="857"/>
      <c r="AC12" s="858"/>
      <c r="AD12" s="858"/>
      <c r="AE12" s="857"/>
      <c r="AF12" s="859"/>
      <c r="AG12" s="859"/>
      <c r="AH12" s="859"/>
      <c r="AI12" s="859"/>
      <c r="AJ12" s="859"/>
      <c r="AK12" s="859"/>
      <c r="AL12" s="859"/>
      <c r="AM12" s="859"/>
      <c r="AN12" s="859"/>
      <c r="AO12" s="859"/>
      <c r="AP12" s="859"/>
      <c r="AQ12" s="859"/>
      <c r="AR12" s="859"/>
      <c r="AS12" s="859"/>
      <c r="AT12" s="859"/>
      <c r="AU12" s="859"/>
      <c r="AV12" s="859"/>
      <c r="AW12" s="859"/>
      <c r="AX12" s="859"/>
      <c r="AY12" s="859"/>
      <c r="AZ12" s="859"/>
      <c r="BA12" s="859"/>
      <c r="BB12" s="859"/>
      <c r="BC12" s="859"/>
    </row>
    <row r="13" spans="1:55" s="877" customFormat="1" ht="25.5" customHeight="1" x14ac:dyDescent="0.2">
      <c r="A13" s="861">
        <v>2</v>
      </c>
      <c r="B13" s="862"/>
      <c r="C13" s="863"/>
      <c r="D13" s="864" t="s">
        <v>47</v>
      </c>
      <c r="E13" s="865"/>
      <c r="F13" s="866"/>
      <c r="G13" s="867"/>
      <c r="H13" s="868"/>
      <c r="I13" s="868"/>
      <c r="J13" s="869"/>
      <c r="K13" s="869"/>
      <c r="L13" s="869"/>
      <c r="M13" s="869"/>
      <c r="N13" s="869"/>
      <c r="O13" s="869"/>
      <c r="P13" s="870"/>
      <c r="Q13" s="870"/>
      <c r="R13" s="871"/>
      <c r="S13" s="872"/>
      <c r="T13" s="873">
        <f>+A13</f>
        <v>2</v>
      </c>
      <c r="U13" s="874" t="str">
        <f>+D13</f>
        <v>I  VIGILANCIA DE LA CALIDAD DEL AGUA PARA CONSUMO HUMANO  Y DISPOSICIÓN DE RESIDUOS</v>
      </c>
      <c r="V13" s="865"/>
      <c r="W13" s="868"/>
      <c r="X13" s="868"/>
      <c r="Y13" s="868"/>
      <c r="Z13" s="868"/>
      <c r="AA13" s="868"/>
      <c r="AB13" s="875"/>
      <c r="AC13" s="876"/>
      <c r="AD13" s="876"/>
      <c r="AE13" s="875"/>
      <c r="AF13" s="873"/>
      <c r="AG13" s="873"/>
      <c r="AH13" s="873"/>
      <c r="AI13" s="873"/>
      <c r="AJ13" s="873"/>
      <c r="AK13" s="873"/>
      <c r="AL13" s="873"/>
      <c r="AM13" s="873"/>
      <c r="AN13" s="873"/>
      <c r="AO13" s="873"/>
      <c r="AP13" s="873"/>
      <c r="AQ13" s="873"/>
      <c r="AR13" s="873"/>
      <c r="AS13" s="873"/>
      <c r="AT13" s="873"/>
      <c r="AU13" s="873"/>
      <c r="AV13" s="873"/>
      <c r="AW13" s="873"/>
      <c r="AX13" s="873"/>
      <c r="AY13" s="873"/>
      <c r="AZ13" s="873"/>
      <c r="BA13" s="873"/>
      <c r="BB13" s="873"/>
      <c r="BC13" s="873"/>
    </row>
    <row r="14" spans="1:55" ht="18.75" customHeight="1" x14ac:dyDescent="0.2">
      <c r="A14" s="840">
        <v>3</v>
      </c>
      <c r="B14" s="878">
        <v>8</v>
      </c>
      <c r="C14" s="879"/>
      <c r="D14" s="1453" t="s">
        <v>48</v>
      </c>
      <c r="E14" s="880" t="s">
        <v>278</v>
      </c>
      <c r="F14" s="1258">
        <v>1</v>
      </c>
      <c r="G14" s="1259">
        <v>1</v>
      </c>
      <c r="H14" s="883">
        <f>G14*100/F14</f>
        <v>100</v>
      </c>
      <c r="I14" s="884">
        <v>2</v>
      </c>
      <c r="J14" s="885">
        <f>I14*G14</f>
        <v>2</v>
      </c>
      <c r="K14" s="886">
        <f t="shared" ref="K14:K33" si="0">J14*B14</f>
        <v>16</v>
      </c>
      <c r="L14" s="887">
        <f>B14*7960</f>
        <v>63680</v>
      </c>
      <c r="M14" s="887">
        <f>L14*J14</f>
        <v>127360</v>
      </c>
      <c r="N14" s="887">
        <f>C14*J14</f>
        <v>0</v>
      </c>
      <c r="O14" s="887">
        <f>N14*7960</f>
        <v>0</v>
      </c>
      <c r="P14" s="888">
        <f>K14+N14</f>
        <v>16</v>
      </c>
      <c r="Q14" s="888">
        <f>M14+O14</f>
        <v>127360</v>
      </c>
      <c r="R14" s="889"/>
      <c r="S14" s="1005"/>
      <c r="T14" s="891">
        <v>3</v>
      </c>
      <c r="U14" s="1450" t="str">
        <f>+D14</f>
        <v>Inspecciones sanitarias a sistemas de abastecimiento de agua, con acta debidamente diligenciada.</v>
      </c>
      <c r="V14" s="892" t="s">
        <v>49</v>
      </c>
      <c r="W14" s="893">
        <f t="shared" ref="W14:AA29" si="1">F14</f>
        <v>1</v>
      </c>
      <c r="X14" s="893">
        <f t="shared" si="1"/>
        <v>1</v>
      </c>
      <c r="Y14" s="894">
        <f>X14*100/W14</f>
        <v>100</v>
      </c>
      <c r="Z14" s="894">
        <f t="shared" si="1"/>
        <v>2</v>
      </c>
      <c r="AA14" s="894">
        <f t="shared" si="1"/>
        <v>2</v>
      </c>
      <c r="AB14" s="895"/>
      <c r="AC14" s="895">
        <f>+BB14</f>
        <v>2</v>
      </c>
      <c r="AD14" s="895" t="e">
        <f>AG14+AI14+AK14+AM14+AO14+AQ14+#REF!+AS14+AU14+AW14+AY14+BA14</f>
        <v>#REF!</v>
      </c>
      <c r="AE14" s="896" t="e">
        <f>AD14*100/AC14</f>
        <v>#REF!</v>
      </c>
      <c r="AF14" s="896"/>
      <c r="AG14" s="896"/>
      <c r="AH14" s="896"/>
      <c r="AI14" s="896"/>
      <c r="AJ14" s="896"/>
      <c r="AK14" s="896"/>
      <c r="AL14" s="896"/>
      <c r="AM14" s="896"/>
      <c r="AN14" s="896"/>
      <c r="AO14" s="896"/>
      <c r="AP14" s="896"/>
      <c r="AQ14" s="896"/>
      <c r="AR14" s="895"/>
      <c r="AS14" s="895"/>
      <c r="AT14" s="895">
        <v>1</v>
      </c>
      <c r="AU14" s="895"/>
      <c r="AV14" s="895"/>
      <c r="AW14" s="895"/>
      <c r="AX14" s="895">
        <v>1</v>
      </c>
      <c r="AY14" s="895"/>
      <c r="AZ14" s="895"/>
      <c r="BA14" s="895"/>
      <c r="BB14" s="895">
        <f t="shared" ref="BB14:BB33" si="2">AF14+AH14+AJ14+AL14+AN14+AP14+AR14+AT14+AV14+AX14+AZ14</f>
        <v>2</v>
      </c>
      <c r="BC14" s="895">
        <f t="shared" ref="BC14:BC33" si="3">AG14+AI14+AK14+AM14+AO14+AQ14++AS14+AU14+AW14+AY14+BA14</f>
        <v>0</v>
      </c>
    </row>
    <row r="15" spans="1:55" ht="20.25" customHeight="1" x14ac:dyDescent="0.2">
      <c r="A15" s="840">
        <v>4</v>
      </c>
      <c r="B15" s="878">
        <v>4</v>
      </c>
      <c r="C15" s="879">
        <v>1.5</v>
      </c>
      <c r="D15" s="1453"/>
      <c r="E15" s="880" t="s">
        <v>279</v>
      </c>
      <c r="F15" s="1260">
        <v>26</v>
      </c>
      <c r="G15" s="1261">
        <v>20</v>
      </c>
      <c r="H15" s="883">
        <f t="shared" ref="H15:H33" si="4">G15*100/F15</f>
        <v>76.92307692307692</v>
      </c>
      <c r="I15" s="899">
        <v>1</v>
      </c>
      <c r="J15" s="885">
        <f t="shared" ref="J15:J33" si="5">I15*G15</f>
        <v>20</v>
      </c>
      <c r="K15" s="886">
        <f t="shared" si="0"/>
        <v>80</v>
      </c>
      <c r="L15" s="887">
        <f t="shared" ref="L15:L33" si="6">B15*7960</f>
        <v>31840</v>
      </c>
      <c r="M15" s="887">
        <f t="shared" ref="M15:M33" si="7">L15*J15</f>
        <v>636800</v>
      </c>
      <c r="N15" s="887">
        <f t="shared" ref="N15:N33" si="8">C15*J15</f>
        <v>30</v>
      </c>
      <c r="O15" s="887">
        <f t="shared" ref="O15:O33" si="9">N15*7960</f>
        <v>238800</v>
      </c>
      <c r="P15" s="888">
        <f t="shared" ref="P15:P33" si="10">K15+N15</f>
        <v>110</v>
      </c>
      <c r="Q15" s="888">
        <f t="shared" ref="Q15:Q73" si="11">M15+O15</f>
        <v>875600</v>
      </c>
      <c r="R15" s="889"/>
      <c r="S15" s="1005"/>
      <c r="T15" s="831">
        <v>4</v>
      </c>
      <c r="U15" s="1450"/>
      <c r="V15" s="900" t="s">
        <v>50</v>
      </c>
      <c r="W15" s="893">
        <f t="shared" si="1"/>
        <v>26</v>
      </c>
      <c r="X15" s="893">
        <f t="shared" si="1"/>
        <v>20</v>
      </c>
      <c r="Y15" s="894">
        <f t="shared" ref="Y15:Y33" si="12">X15*100/W15</f>
        <v>76.92307692307692</v>
      </c>
      <c r="Z15" s="894">
        <f t="shared" si="1"/>
        <v>1</v>
      </c>
      <c r="AA15" s="894">
        <f t="shared" si="1"/>
        <v>20</v>
      </c>
      <c r="AB15" s="901"/>
      <c r="AC15" s="895">
        <f>+BB15</f>
        <v>20</v>
      </c>
      <c r="AD15" s="895" t="e">
        <f>AG15+AI15+AK15+AM15+AO15+AQ15+#REF!+AS15+AU15+AW15+AY15+BA15</f>
        <v>#REF!</v>
      </c>
      <c r="AE15" s="896" t="e">
        <f t="shared" ref="AE15:AE33" si="13">AD15*100/AC15</f>
        <v>#REF!</v>
      </c>
      <c r="AF15" s="902"/>
      <c r="AG15" s="902"/>
      <c r="AH15" s="902"/>
      <c r="AI15" s="902"/>
      <c r="AJ15" s="902"/>
      <c r="AK15" s="902"/>
      <c r="AL15" s="902"/>
      <c r="AM15" s="902"/>
      <c r="AN15" s="902"/>
      <c r="AO15" s="902"/>
      <c r="AP15" s="902"/>
      <c r="AQ15" s="902"/>
      <c r="AR15" s="901">
        <v>4</v>
      </c>
      <c r="AS15" s="901"/>
      <c r="AT15" s="901">
        <v>4</v>
      </c>
      <c r="AU15" s="901"/>
      <c r="AV15" s="901">
        <v>4</v>
      </c>
      <c r="AW15" s="901"/>
      <c r="AX15" s="901">
        <v>4</v>
      </c>
      <c r="AY15" s="901"/>
      <c r="AZ15" s="901">
        <v>4</v>
      </c>
      <c r="BA15" s="901"/>
      <c r="BB15" s="895">
        <f t="shared" si="2"/>
        <v>20</v>
      </c>
      <c r="BC15" s="895">
        <f t="shared" si="3"/>
        <v>0</v>
      </c>
    </row>
    <row r="16" spans="1:55" ht="11.25" customHeight="1" x14ac:dyDescent="0.2">
      <c r="A16" s="840">
        <v>5</v>
      </c>
      <c r="B16" s="878">
        <v>8</v>
      </c>
      <c r="C16" s="879"/>
      <c r="D16" s="1453" t="s">
        <v>51</v>
      </c>
      <c r="E16" s="903" t="s">
        <v>278</v>
      </c>
      <c r="F16" s="1258">
        <v>1</v>
      </c>
      <c r="G16" s="1259">
        <v>1</v>
      </c>
      <c r="H16" s="883">
        <f t="shared" si="4"/>
        <v>100</v>
      </c>
      <c r="I16" s="899">
        <v>4</v>
      </c>
      <c r="J16" s="885">
        <f t="shared" si="5"/>
        <v>4</v>
      </c>
      <c r="K16" s="886">
        <f t="shared" si="0"/>
        <v>32</v>
      </c>
      <c r="L16" s="887">
        <f t="shared" si="6"/>
        <v>63680</v>
      </c>
      <c r="M16" s="887">
        <f t="shared" si="7"/>
        <v>254720</v>
      </c>
      <c r="N16" s="887">
        <f t="shared" si="8"/>
        <v>0</v>
      </c>
      <c r="O16" s="887">
        <f t="shared" si="9"/>
        <v>0</v>
      </c>
      <c r="P16" s="888">
        <f t="shared" si="10"/>
        <v>32</v>
      </c>
      <c r="Q16" s="888">
        <f t="shared" si="11"/>
        <v>254720</v>
      </c>
      <c r="R16" s="906"/>
      <c r="S16" s="1005"/>
      <c r="T16" s="831">
        <v>5</v>
      </c>
      <c r="U16" s="1450" t="s">
        <v>51</v>
      </c>
      <c r="V16" s="900" t="s">
        <v>49</v>
      </c>
      <c r="W16" s="893">
        <f t="shared" si="1"/>
        <v>1</v>
      </c>
      <c r="X16" s="893">
        <f t="shared" si="1"/>
        <v>1</v>
      </c>
      <c r="Y16" s="894">
        <f t="shared" si="12"/>
        <v>100</v>
      </c>
      <c r="Z16" s="894">
        <f t="shared" si="1"/>
        <v>4</v>
      </c>
      <c r="AA16" s="894">
        <f t="shared" si="1"/>
        <v>4</v>
      </c>
      <c r="AB16" s="901"/>
      <c r="AC16" s="895">
        <f>+BB16</f>
        <v>4</v>
      </c>
      <c r="AD16" s="895" t="e">
        <f>AG16+AI16+AK16+AM16+AO16+AQ16+#REF!+AS16+AU16+AW16+AY16+BA16</f>
        <v>#REF!</v>
      </c>
      <c r="AE16" s="896" t="e">
        <f t="shared" si="13"/>
        <v>#REF!</v>
      </c>
      <c r="AF16" s="902"/>
      <c r="AG16" s="902"/>
      <c r="AH16" s="902"/>
      <c r="AI16" s="902"/>
      <c r="AJ16" s="902"/>
      <c r="AK16" s="902"/>
      <c r="AL16" s="902"/>
      <c r="AM16" s="902"/>
      <c r="AN16" s="902"/>
      <c r="AO16" s="902"/>
      <c r="AP16" s="902"/>
      <c r="AQ16" s="902"/>
      <c r="AR16" s="901"/>
      <c r="AS16" s="901"/>
      <c r="AT16" s="901">
        <v>1</v>
      </c>
      <c r="AU16" s="901"/>
      <c r="AV16" s="901">
        <v>1</v>
      </c>
      <c r="AW16" s="901"/>
      <c r="AX16" s="901">
        <v>1</v>
      </c>
      <c r="AY16" s="901"/>
      <c r="AZ16" s="901">
        <v>1</v>
      </c>
      <c r="BA16" s="901"/>
      <c r="BB16" s="895">
        <f t="shared" si="2"/>
        <v>4</v>
      </c>
      <c r="BC16" s="895">
        <f t="shared" si="3"/>
        <v>0</v>
      </c>
    </row>
    <row r="17" spans="1:55" ht="15.75" customHeight="1" x14ac:dyDescent="0.2">
      <c r="A17" s="840">
        <v>6</v>
      </c>
      <c r="B17" s="878">
        <v>2</v>
      </c>
      <c r="C17" s="879">
        <v>1.5</v>
      </c>
      <c r="D17" s="1453"/>
      <c r="E17" s="903" t="s">
        <v>279</v>
      </c>
      <c r="F17" s="1258"/>
      <c r="G17" s="1259">
        <v>4</v>
      </c>
      <c r="H17" s="883" t="e">
        <f t="shared" si="4"/>
        <v>#DIV/0!</v>
      </c>
      <c r="I17" s="899">
        <v>1</v>
      </c>
      <c r="J17" s="885">
        <f t="shared" si="5"/>
        <v>4</v>
      </c>
      <c r="K17" s="886">
        <f t="shared" si="0"/>
        <v>8</v>
      </c>
      <c r="L17" s="887">
        <f t="shared" si="6"/>
        <v>15920</v>
      </c>
      <c r="M17" s="887">
        <f t="shared" si="7"/>
        <v>63680</v>
      </c>
      <c r="N17" s="887">
        <f t="shared" si="8"/>
        <v>6</v>
      </c>
      <c r="O17" s="887">
        <f t="shared" si="9"/>
        <v>47760</v>
      </c>
      <c r="P17" s="888">
        <f t="shared" si="10"/>
        <v>14</v>
      </c>
      <c r="Q17" s="888">
        <f t="shared" si="11"/>
        <v>111440</v>
      </c>
      <c r="R17" s="906"/>
      <c r="S17" s="1005"/>
      <c r="T17" s="831">
        <v>6</v>
      </c>
      <c r="U17" s="1450"/>
      <c r="V17" s="900" t="s">
        <v>50</v>
      </c>
      <c r="W17" s="893">
        <f t="shared" si="1"/>
        <v>0</v>
      </c>
      <c r="X17" s="893">
        <f t="shared" si="1"/>
        <v>4</v>
      </c>
      <c r="Y17" s="894" t="e">
        <f t="shared" si="12"/>
        <v>#DIV/0!</v>
      </c>
      <c r="Z17" s="894">
        <f t="shared" si="1"/>
        <v>1</v>
      </c>
      <c r="AA17" s="894">
        <f t="shared" si="1"/>
        <v>4</v>
      </c>
      <c r="AB17" s="901"/>
      <c r="AC17" s="895">
        <f t="shared" ref="AC17:AC79" si="14">+BB17</f>
        <v>4</v>
      </c>
      <c r="AD17" s="895" t="e">
        <f>AG17+AI17+AK17+AM17+AO17+AQ17+#REF!+AS17+AU17+AW17+AY17+BA17</f>
        <v>#REF!</v>
      </c>
      <c r="AE17" s="896" t="e">
        <f t="shared" si="13"/>
        <v>#REF!</v>
      </c>
      <c r="AF17" s="902"/>
      <c r="AG17" s="902"/>
      <c r="AH17" s="902"/>
      <c r="AI17" s="902"/>
      <c r="AJ17" s="902"/>
      <c r="AK17" s="902"/>
      <c r="AL17" s="902"/>
      <c r="AM17" s="902"/>
      <c r="AN17" s="902"/>
      <c r="AO17" s="902"/>
      <c r="AP17" s="902"/>
      <c r="AQ17" s="902"/>
      <c r="AR17" s="901"/>
      <c r="AS17" s="901"/>
      <c r="AT17" s="901">
        <v>1</v>
      </c>
      <c r="AU17" s="901"/>
      <c r="AV17" s="901">
        <v>1</v>
      </c>
      <c r="AW17" s="901"/>
      <c r="AX17" s="901">
        <v>1</v>
      </c>
      <c r="AY17" s="901"/>
      <c r="AZ17" s="901">
        <v>1</v>
      </c>
      <c r="BA17" s="901"/>
      <c r="BB17" s="895">
        <f t="shared" si="2"/>
        <v>4</v>
      </c>
      <c r="BC17" s="895">
        <f t="shared" si="3"/>
        <v>0</v>
      </c>
    </row>
    <row r="18" spans="1:55" ht="26.25" customHeight="1" x14ac:dyDescent="0.2">
      <c r="A18" s="840">
        <v>7</v>
      </c>
      <c r="B18" s="878">
        <v>0.6</v>
      </c>
      <c r="C18" s="879"/>
      <c r="D18" s="907" t="s">
        <v>52</v>
      </c>
      <c r="E18" s="903" t="s">
        <v>278</v>
      </c>
      <c r="F18" s="1262">
        <v>1</v>
      </c>
      <c r="G18" s="1263">
        <v>1</v>
      </c>
      <c r="H18" s="883">
        <f t="shared" si="4"/>
        <v>100</v>
      </c>
      <c r="I18" s="899">
        <v>32</v>
      </c>
      <c r="J18" s="885">
        <f t="shared" si="5"/>
        <v>32</v>
      </c>
      <c r="K18" s="886">
        <f t="shared" si="0"/>
        <v>19.2</v>
      </c>
      <c r="L18" s="887">
        <f t="shared" si="6"/>
        <v>4776</v>
      </c>
      <c r="M18" s="887">
        <f t="shared" si="7"/>
        <v>152832</v>
      </c>
      <c r="N18" s="887">
        <f t="shared" si="8"/>
        <v>0</v>
      </c>
      <c r="O18" s="887">
        <f t="shared" si="9"/>
        <v>0</v>
      </c>
      <c r="P18" s="888">
        <f t="shared" si="10"/>
        <v>19.2</v>
      </c>
      <c r="Q18" s="888">
        <f t="shared" si="11"/>
        <v>152832</v>
      </c>
      <c r="R18" s="906"/>
      <c r="S18" s="1005"/>
      <c r="T18" s="831">
        <v>7</v>
      </c>
      <c r="U18" s="908" t="s">
        <v>52</v>
      </c>
      <c r="V18" s="900" t="s">
        <v>49</v>
      </c>
      <c r="W18" s="893">
        <f t="shared" si="1"/>
        <v>1</v>
      </c>
      <c r="X18" s="893">
        <f t="shared" si="1"/>
        <v>1</v>
      </c>
      <c r="Y18" s="894">
        <f t="shared" si="12"/>
        <v>100</v>
      </c>
      <c r="Z18" s="894">
        <f t="shared" si="1"/>
        <v>32</v>
      </c>
      <c r="AA18" s="894">
        <f t="shared" si="1"/>
        <v>32</v>
      </c>
      <c r="AB18" s="901"/>
      <c r="AC18" s="895">
        <f t="shared" si="14"/>
        <v>32</v>
      </c>
      <c r="AD18" s="895" t="e">
        <f>AG18+AI18+AK18+AM18+AO18+AQ18+#REF!+AS18+AU18+AW18+AY18+BA18</f>
        <v>#REF!</v>
      </c>
      <c r="AE18" s="896" t="e">
        <f t="shared" si="13"/>
        <v>#REF!</v>
      </c>
      <c r="AF18" s="902"/>
      <c r="AG18" s="902"/>
      <c r="AH18" s="902"/>
      <c r="AI18" s="902"/>
      <c r="AJ18" s="902"/>
      <c r="AK18" s="902"/>
      <c r="AL18" s="902"/>
      <c r="AM18" s="902"/>
      <c r="AN18" s="902"/>
      <c r="AO18" s="902"/>
      <c r="AP18" s="902"/>
      <c r="AQ18" s="902"/>
      <c r="AR18" s="901"/>
      <c r="AS18" s="901"/>
      <c r="AT18" s="901">
        <v>8</v>
      </c>
      <c r="AU18" s="901"/>
      <c r="AV18" s="901">
        <v>8</v>
      </c>
      <c r="AW18" s="901"/>
      <c r="AX18" s="901">
        <v>8</v>
      </c>
      <c r="AY18" s="901"/>
      <c r="AZ18" s="901">
        <v>8</v>
      </c>
      <c r="BA18" s="901"/>
      <c r="BB18" s="895">
        <f t="shared" si="2"/>
        <v>32</v>
      </c>
      <c r="BC18" s="895">
        <f t="shared" si="3"/>
        <v>0</v>
      </c>
    </row>
    <row r="19" spans="1:55" ht="26.25" customHeight="1" x14ac:dyDescent="0.2">
      <c r="A19" s="840">
        <v>8</v>
      </c>
      <c r="B19" s="878">
        <v>0.84</v>
      </c>
      <c r="C19" s="879"/>
      <c r="D19" s="907" t="s">
        <v>53</v>
      </c>
      <c r="E19" s="903" t="s">
        <v>279</v>
      </c>
      <c r="F19" s="1258"/>
      <c r="G19" s="1259"/>
      <c r="H19" s="883" t="e">
        <f t="shared" si="4"/>
        <v>#DIV/0!</v>
      </c>
      <c r="I19" s="899"/>
      <c r="J19" s="885">
        <f t="shared" si="5"/>
        <v>0</v>
      </c>
      <c r="K19" s="886">
        <f t="shared" si="0"/>
        <v>0</v>
      </c>
      <c r="L19" s="887">
        <f t="shared" si="6"/>
        <v>6686.4</v>
      </c>
      <c r="M19" s="887">
        <f t="shared" si="7"/>
        <v>0</v>
      </c>
      <c r="N19" s="887">
        <f t="shared" si="8"/>
        <v>0</v>
      </c>
      <c r="O19" s="887">
        <f t="shared" si="9"/>
        <v>0</v>
      </c>
      <c r="P19" s="888">
        <f t="shared" si="10"/>
        <v>0</v>
      </c>
      <c r="Q19" s="888">
        <f t="shared" si="11"/>
        <v>0</v>
      </c>
      <c r="R19" s="906"/>
      <c r="S19" s="1005"/>
      <c r="T19" s="831">
        <v>8</v>
      </c>
      <c r="U19" s="908" t="s">
        <v>53</v>
      </c>
      <c r="V19" s="900" t="s">
        <v>49</v>
      </c>
      <c r="W19" s="893">
        <f t="shared" si="1"/>
        <v>0</v>
      </c>
      <c r="X19" s="893">
        <f t="shared" si="1"/>
        <v>0</v>
      </c>
      <c r="Y19" s="894" t="e">
        <f t="shared" si="12"/>
        <v>#DIV/0!</v>
      </c>
      <c r="Z19" s="894">
        <f t="shared" si="1"/>
        <v>0</v>
      </c>
      <c r="AA19" s="894">
        <f t="shared" si="1"/>
        <v>0</v>
      </c>
      <c r="AB19" s="901"/>
      <c r="AC19" s="895">
        <f t="shared" si="14"/>
        <v>0</v>
      </c>
      <c r="AD19" s="895" t="e">
        <f>AG19+AI19+AK19+AM19+AO19+AQ19+#REF!+AS19+AU19+AW19+AY19+BA19</f>
        <v>#REF!</v>
      </c>
      <c r="AE19" s="896" t="e">
        <f t="shared" si="13"/>
        <v>#REF!</v>
      </c>
      <c r="AF19" s="902"/>
      <c r="AG19" s="902"/>
      <c r="AH19" s="902"/>
      <c r="AI19" s="902"/>
      <c r="AJ19" s="902"/>
      <c r="AK19" s="902"/>
      <c r="AL19" s="902"/>
      <c r="AM19" s="902"/>
      <c r="AN19" s="902"/>
      <c r="AO19" s="902"/>
      <c r="AP19" s="902"/>
      <c r="AQ19" s="902"/>
      <c r="AR19" s="901"/>
      <c r="AS19" s="901"/>
      <c r="AT19" s="901"/>
      <c r="AU19" s="901"/>
      <c r="AV19" s="901"/>
      <c r="AW19" s="901"/>
      <c r="AX19" s="901"/>
      <c r="AY19" s="901"/>
      <c r="AZ19" s="901"/>
      <c r="BA19" s="901"/>
      <c r="BB19" s="895">
        <f t="shared" si="2"/>
        <v>0</v>
      </c>
      <c r="BC19" s="895">
        <f t="shared" si="3"/>
        <v>0</v>
      </c>
    </row>
    <row r="20" spans="1:55" ht="40.5" customHeight="1" x14ac:dyDescent="0.2">
      <c r="A20" s="840">
        <v>9</v>
      </c>
      <c r="B20" s="878">
        <v>1.5</v>
      </c>
      <c r="C20" s="909"/>
      <c r="D20" s="907" t="s">
        <v>54</v>
      </c>
      <c r="E20" s="903" t="s">
        <v>278</v>
      </c>
      <c r="F20" s="1258"/>
      <c r="G20" s="1259"/>
      <c r="H20" s="883" t="e">
        <f t="shared" si="4"/>
        <v>#DIV/0!</v>
      </c>
      <c r="I20" s="899"/>
      <c r="J20" s="885">
        <f t="shared" si="5"/>
        <v>0</v>
      </c>
      <c r="K20" s="886">
        <f t="shared" si="0"/>
        <v>0</v>
      </c>
      <c r="L20" s="887">
        <f t="shared" si="6"/>
        <v>11940</v>
      </c>
      <c r="M20" s="887">
        <f t="shared" si="7"/>
        <v>0</v>
      </c>
      <c r="N20" s="887">
        <f t="shared" si="8"/>
        <v>0</v>
      </c>
      <c r="O20" s="887">
        <f t="shared" si="9"/>
        <v>0</v>
      </c>
      <c r="P20" s="888">
        <f t="shared" si="10"/>
        <v>0</v>
      </c>
      <c r="Q20" s="888">
        <f t="shared" si="11"/>
        <v>0</v>
      </c>
      <c r="R20" s="906"/>
      <c r="S20" s="1005"/>
      <c r="T20" s="831">
        <v>9</v>
      </c>
      <c r="U20" s="908" t="s">
        <v>54</v>
      </c>
      <c r="V20" s="900" t="s">
        <v>50</v>
      </c>
      <c r="W20" s="893">
        <f t="shared" si="1"/>
        <v>0</v>
      </c>
      <c r="X20" s="893">
        <f t="shared" si="1"/>
        <v>0</v>
      </c>
      <c r="Y20" s="894" t="e">
        <f t="shared" si="12"/>
        <v>#DIV/0!</v>
      </c>
      <c r="Z20" s="894">
        <f t="shared" si="1"/>
        <v>0</v>
      </c>
      <c r="AA20" s="894">
        <f t="shared" si="1"/>
        <v>0</v>
      </c>
      <c r="AB20" s="901"/>
      <c r="AC20" s="895">
        <f t="shared" si="14"/>
        <v>0</v>
      </c>
      <c r="AD20" s="895" t="e">
        <f>AG20+AI20+AK20+AM20+AO20+AQ20+#REF!+AS20+AU20+AW20+AY20+BA20</f>
        <v>#REF!</v>
      </c>
      <c r="AE20" s="896" t="e">
        <f t="shared" si="13"/>
        <v>#REF!</v>
      </c>
      <c r="AF20" s="902"/>
      <c r="AG20" s="902"/>
      <c r="AH20" s="902"/>
      <c r="AI20" s="902"/>
      <c r="AJ20" s="902"/>
      <c r="AK20" s="902"/>
      <c r="AL20" s="902"/>
      <c r="AM20" s="902"/>
      <c r="AN20" s="902"/>
      <c r="AO20" s="902"/>
      <c r="AP20" s="902"/>
      <c r="AQ20" s="902"/>
      <c r="AR20" s="901"/>
      <c r="AS20" s="901"/>
      <c r="AT20" s="901"/>
      <c r="AU20" s="901"/>
      <c r="AV20" s="901"/>
      <c r="AW20" s="901"/>
      <c r="AX20" s="901"/>
      <c r="AY20" s="901"/>
      <c r="AZ20" s="901"/>
      <c r="BA20" s="901"/>
      <c r="BB20" s="895">
        <f t="shared" si="2"/>
        <v>0</v>
      </c>
      <c r="BC20" s="895">
        <f t="shared" si="3"/>
        <v>0</v>
      </c>
    </row>
    <row r="21" spans="1:55" ht="39" customHeight="1" x14ac:dyDescent="0.2">
      <c r="A21" s="840">
        <v>10</v>
      </c>
      <c r="B21" s="878">
        <v>1</v>
      </c>
      <c r="C21" s="909"/>
      <c r="D21" s="907" t="s">
        <v>55</v>
      </c>
      <c r="E21" s="903" t="s">
        <v>279</v>
      </c>
      <c r="F21" s="1258"/>
      <c r="G21" s="1259"/>
      <c r="H21" s="883" t="e">
        <f t="shared" si="4"/>
        <v>#DIV/0!</v>
      </c>
      <c r="I21" s="899"/>
      <c r="J21" s="885">
        <f t="shared" si="5"/>
        <v>0</v>
      </c>
      <c r="K21" s="886">
        <f t="shared" si="0"/>
        <v>0</v>
      </c>
      <c r="L21" s="887">
        <f t="shared" si="6"/>
        <v>7960</v>
      </c>
      <c r="M21" s="887">
        <f t="shared" si="7"/>
        <v>0</v>
      </c>
      <c r="N21" s="887">
        <f t="shared" si="8"/>
        <v>0</v>
      </c>
      <c r="O21" s="887">
        <f t="shared" si="9"/>
        <v>0</v>
      </c>
      <c r="P21" s="888">
        <f t="shared" si="10"/>
        <v>0</v>
      </c>
      <c r="Q21" s="888">
        <f t="shared" si="11"/>
        <v>0</v>
      </c>
      <c r="R21" s="906"/>
      <c r="S21" s="1005"/>
      <c r="T21" s="831">
        <v>10</v>
      </c>
      <c r="U21" s="908" t="s">
        <v>55</v>
      </c>
      <c r="V21" s="900" t="s">
        <v>50</v>
      </c>
      <c r="W21" s="893">
        <f t="shared" si="1"/>
        <v>0</v>
      </c>
      <c r="X21" s="893">
        <f t="shared" si="1"/>
        <v>0</v>
      </c>
      <c r="Y21" s="894" t="e">
        <f t="shared" si="12"/>
        <v>#DIV/0!</v>
      </c>
      <c r="Z21" s="894">
        <f t="shared" si="1"/>
        <v>0</v>
      </c>
      <c r="AA21" s="894">
        <f t="shared" si="1"/>
        <v>0</v>
      </c>
      <c r="AB21" s="901"/>
      <c r="AC21" s="895">
        <f t="shared" si="14"/>
        <v>0</v>
      </c>
      <c r="AD21" s="895" t="e">
        <f>AG21+AI21+AK21+AM21+AO21+AQ21+#REF!+AS21+AU21+AW21+AY21+BA21</f>
        <v>#REF!</v>
      </c>
      <c r="AE21" s="896" t="e">
        <f t="shared" si="13"/>
        <v>#REF!</v>
      </c>
      <c r="AF21" s="902"/>
      <c r="AG21" s="902"/>
      <c r="AH21" s="902"/>
      <c r="AI21" s="902"/>
      <c r="AJ21" s="902"/>
      <c r="AK21" s="902"/>
      <c r="AL21" s="902"/>
      <c r="AM21" s="902"/>
      <c r="AN21" s="902"/>
      <c r="AO21" s="902"/>
      <c r="AP21" s="902"/>
      <c r="AQ21" s="902"/>
      <c r="AR21" s="901"/>
      <c r="AS21" s="901"/>
      <c r="AT21" s="901"/>
      <c r="AU21" s="901"/>
      <c r="AV21" s="901"/>
      <c r="AW21" s="901"/>
      <c r="AX21" s="901"/>
      <c r="AY21" s="901"/>
      <c r="AZ21" s="901"/>
      <c r="BA21" s="901"/>
      <c r="BB21" s="895">
        <f t="shared" si="2"/>
        <v>0</v>
      </c>
      <c r="BC21" s="895">
        <f t="shared" si="3"/>
        <v>0</v>
      </c>
    </row>
    <row r="22" spans="1:55" ht="11.25" customHeight="1" x14ac:dyDescent="0.2">
      <c r="A22" s="840">
        <v>11</v>
      </c>
      <c r="B22" s="878">
        <v>4</v>
      </c>
      <c r="C22" s="879"/>
      <c r="D22" s="1453" t="s">
        <v>280</v>
      </c>
      <c r="E22" s="903" t="s">
        <v>278</v>
      </c>
      <c r="F22" s="1258"/>
      <c r="G22" s="1259"/>
      <c r="H22" s="883" t="e">
        <f t="shared" si="4"/>
        <v>#DIV/0!</v>
      </c>
      <c r="I22" s="899"/>
      <c r="J22" s="885">
        <f t="shared" si="5"/>
        <v>0</v>
      </c>
      <c r="K22" s="886">
        <f t="shared" si="0"/>
        <v>0</v>
      </c>
      <c r="L22" s="887">
        <f t="shared" si="6"/>
        <v>31840</v>
      </c>
      <c r="M22" s="887">
        <f t="shared" si="7"/>
        <v>0</v>
      </c>
      <c r="N22" s="887">
        <f t="shared" si="8"/>
        <v>0</v>
      </c>
      <c r="O22" s="887">
        <f t="shared" si="9"/>
        <v>0</v>
      </c>
      <c r="P22" s="888">
        <f t="shared" si="10"/>
        <v>0</v>
      </c>
      <c r="Q22" s="888">
        <f t="shared" si="11"/>
        <v>0</v>
      </c>
      <c r="R22" s="906"/>
      <c r="S22" s="1005"/>
      <c r="T22" s="831">
        <v>11</v>
      </c>
      <c r="U22" s="1450" t="s">
        <v>56</v>
      </c>
      <c r="V22" s="900" t="s">
        <v>57</v>
      </c>
      <c r="W22" s="893">
        <f t="shared" si="1"/>
        <v>0</v>
      </c>
      <c r="X22" s="893">
        <f t="shared" si="1"/>
        <v>0</v>
      </c>
      <c r="Y22" s="894" t="e">
        <f t="shared" si="12"/>
        <v>#DIV/0!</v>
      </c>
      <c r="Z22" s="894">
        <f t="shared" si="1"/>
        <v>0</v>
      </c>
      <c r="AA22" s="894">
        <f t="shared" si="1"/>
        <v>0</v>
      </c>
      <c r="AB22" s="901"/>
      <c r="AC22" s="895">
        <f t="shared" si="14"/>
        <v>0</v>
      </c>
      <c r="AD22" s="895" t="e">
        <f>AG22+AI22+AK22+AM22+AO22+AQ22+#REF!+AS22+AU22+AW22+AY22+BA22</f>
        <v>#REF!</v>
      </c>
      <c r="AE22" s="896" t="e">
        <f t="shared" si="13"/>
        <v>#REF!</v>
      </c>
      <c r="AF22" s="902"/>
      <c r="AG22" s="902"/>
      <c r="AH22" s="902"/>
      <c r="AI22" s="902"/>
      <c r="AJ22" s="902"/>
      <c r="AK22" s="902"/>
      <c r="AL22" s="902"/>
      <c r="AM22" s="902"/>
      <c r="AN22" s="902"/>
      <c r="AO22" s="902"/>
      <c r="AP22" s="902"/>
      <c r="AQ22" s="902"/>
      <c r="AR22" s="901"/>
      <c r="AS22" s="901"/>
      <c r="AT22" s="901"/>
      <c r="AU22" s="901"/>
      <c r="AV22" s="901"/>
      <c r="AW22" s="901"/>
      <c r="AX22" s="901"/>
      <c r="AY22" s="901"/>
      <c r="AZ22" s="901"/>
      <c r="BA22" s="901"/>
      <c r="BB22" s="895">
        <f t="shared" si="2"/>
        <v>0</v>
      </c>
      <c r="BC22" s="895">
        <f t="shared" si="3"/>
        <v>0</v>
      </c>
    </row>
    <row r="23" spans="1:55" ht="13.5" customHeight="1" x14ac:dyDescent="0.2">
      <c r="A23" s="840">
        <v>12</v>
      </c>
      <c r="B23" s="878">
        <v>4</v>
      </c>
      <c r="C23" s="879"/>
      <c r="D23" s="1453"/>
      <c r="E23" s="903" t="s">
        <v>279</v>
      </c>
      <c r="F23" s="1258"/>
      <c r="G23" s="1259"/>
      <c r="H23" s="883" t="e">
        <f t="shared" si="4"/>
        <v>#DIV/0!</v>
      </c>
      <c r="I23" s="899"/>
      <c r="J23" s="885">
        <f t="shared" si="5"/>
        <v>0</v>
      </c>
      <c r="K23" s="886">
        <f t="shared" si="0"/>
        <v>0</v>
      </c>
      <c r="L23" s="887">
        <f t="shared" si="6"/>
        <v>31840</v>
      </c>
      <c r="M23" s="887">
        <f t="shared" si="7"/>
        <v>0</v>
      </c>
      <c r="N23" s="887">
        <f t="shared" si="8"/>
        <v>0</v>
      </c>
      <c r="O23" s="887">
        <f t="shared" si="9"/>
        <v>0</v>
      </c>
      <c r="P23" s="888">
        <f t="shared" si="10"/>
        <v>0</v>
      </c>
      <c r="Q23" s="888">
        <f t="shared" si="11"/>
        <v>0</v>
      </c>
      <c r="R23" s="906"/>
      <c r="S23" s="1005"/>
      <c r="T23" s="831">
        <v>12</v>
      </c>
      <c r="U23" s="1450"/>
      <c r="V23" s="900" t="s">
        <v>50</v>
      </c>
      <c r="W23" s="893">
        <f t="shared" si="1"/>
        <v>0</v>
      </c>
      <c r="X23" s="893">
        <f t="shared" si="1"/>
        <v>0</v>
      </c>
      <c r="Y23" s="894" t="e">
        <f t="shared" si="12"/>
        <v>#DIV/0!</v>
      </c>
      <c r="Z23" s="894">
        <f t="shared" si="1"/>
        <v>0</v>
      </c>
      <c r="AA23" s="894">
        <f t="shared" si="1"/>
        <v>0</v>
      </c>
      <c r="AB23" s="901"/>
      <c r="AC23" s="895">
        <f t="shared" si="14"/>
        <v>0</v>
      </c>
      <c r="AD23" s="895" t="e">
        <f>AG23+AI23+AK23+AM23+AO23+AQ23+#REF!+AS23+AU23+AW23+AY23+BA23</f>
        <v>#REF!</v>
      </c>
      <c r="AE23" s="896" t="e">
        <f t="shared" si="13"/>
        <v>#REF!</v>
      </c>
      <c r="AF23" s="902"/>
      <c r="AG23" s="902"/>
      <c r="AH23" s="902"/>
      <c r="AI23" s="902"/>
      <c r="AJ23" s="902"/>
      <c r="AK23" s="902"/>
      <c r="AL23" s="902"/>
      <c r="AM23" s="902"/>
      <c r="AN23" s="902"/>
      <c r="AO23" s="902"/>
      <c r="AP23" s="902"/>
      <c r="AQ23" s="902"/>
      <c r="AR23" s="901"/>
      <c r="AS23" s="901"/>
      <c r="AT23" s="901"/>
      <c r="AU23" s="901"/>
      <c r="AV23" s="901"/>
      <c r="AW23" s="901"/>
      <c r="AX23" s="901"/>
      <c r="AY23" s="901"/>
      <c r="AZ23" s="901"/>
      <c r="BA23" s="901"/>
      <c r="BB23" s="895">
        <f t="shared" si="2"/>
        <v>0</v>
      </c>
      <c r="BC23" s="895">
        <f t="shared" si="3"/>
        <v>0</v>
      </c>
    </row>
    <row r="24" spans="1:55" ht="19.5" customHeight="1" x14ac:dyDescent="0.2">
      <c r="A24" s="840">
        <v>13</v>
      </c>
      <c r="B24" s="878">
        <v>1</v>
      </c>
      <c r="C24" s="909"/>
      <c r="D24" s="1453" t="s">
        <v>58</v>
      </c>
      <c r="E24" s="903" t="s">
        <v>278</v>
      </c>
      <c r="F24" s="1258">
        <v>1</v>
      </c>
      <c r="G24" s="1259">
        <v>1</v>
      </c>
      <c r="H24" s="883">
        <f t="shared" si="4"/>
        <v>100</v>
      </c>
      <c r="I24" s="899">
        <v>10</v>
      </c>
      <c r="J24" s="885">
        <f t="shared" si="5"/>
        <v>10</v>
      </c>
      <c r="K24" s="886">
        <f t="shared" si="0"/>
        <v>10</v>
      </c>
      <c r="L24" s="887">
        <f t="shared" si="6"/>
        <v>7960</v>
      </c>
      <c r="M24" s="887">
        <f t="shared" si="7"/>
        <v>79600</v>
      </c>
      <c r="N24" s="887">
        <f t="shared" si="8"/>
        <v>0</v>
      </c>
      <c r="O24" s="887">
        <f t="shared" si="9"/>
        <v>0</v>
      </c>
      <c r="P24" s="888">
        <f t="shared" si="10"/>
        <v>10</v>
      </c>
      <c r="Q24" s="888">
        <f t="shared" si="11"/>
        <v>79600</v>
      </c>
      <c r="R24" s="906"/>
      <c r="S24" s="1005"/>
      <c r="T24" s="831">
        <v>13</v>
      </c>
      <c r="U24" s="1460" t="s">
        <v>58</v>
      </c>
      <c r="V24" s="900" t="s">
        <v>49</v>
      </c>
      <c r="W24" s="893">
        <f t="shared" si="1"/>
        <v>1</v>
      </c>
      <c r="X24" s="893">
        <f t="shared" si="1"/>
        <v>1</v>
      </c>
      <c r="Y24" s="894">
        <f t="shared" si="12"/>
        <v>100</v>
      </c>
      <c r="Z24" s="894">
        <f t="shared" si="1"/>
        <v>10</v>
      </c>
      <c r="AA24" s="894">
        <f t="shared" si="1"/>
        <v>10</v>
      </c>
      <c r="AB24" s="901"/>
      <c r="AC24" s="895">
        <f t="shared" si="14"/>
        <v>10</v>
      </c>
      <c r="AD24" s="895" t="e">
        <f>AG24+AI24+AK24+AM24+AO24+AQ24+#REF!+AS24+AU24+AW24+AY24+BA24</f>
        <v>#REF!</v>
      </c>
      <c r="AE24" s="896" t="e">
        <f t="shared" si="13"/>
        <v>#REF!</v>
      </c>
      <c r="AF24" s="902"/>
      <c r="AG24" s="902"/>
      <c r="AH24" s="902"/>
      <c r="AI24" s="902"/>
      <c r="AJ24" s="902"/>
      <c r="AK24" s="902"/>
      <c r="AL24" s="902"/>
      <c r="AM24" s="902"/>
      <c r="AN24" s="902"/>
      <c r="AO24" s="902"/>
      <c r="AP24" s="902"/>
      <c r="AQ24" s="902"/>
      <c r="AR24" s="901">
        <v>2</v>
      </c>
      <c r="AS24" s="901"/>
      <c r="AT24" s="901">
        <v>2</v>
      </c>
      <c r="AU24" s="901"/>
      <c r="AV24" s="901">
        <v>2</v>
      </c>
      <c r="AW24" s="901"/>
      <c r="AX24" s="901">
        <v>2</v>
      </c>
      <c r="AY24" s="901"/>
      <c r="AZ24" s="901">
        <v>2</v>
      </c>
      <c r="BA24" s="901"/>
      <c r="BB24" s="895">
        <f t="shared" si="2"/>
        <v>10</v>
      </c>
      <c r="BC24" s="895">
        <f t="shared" si="3"/>
        <v>0</v>
      </c>
    </row>
    <row r="25" spans="1:55" ht="21" customHeight="1" x14ac:dyDescent="0.2">
      <c r="A25" s="840">
        <v>14</v>
      </c>
      <c r="B25" s="878">
        <v>2</v>
      </c>
      <c r="C25" s="879">
        <v>1</v>
      </c>
      <c r="D25" s="1453"/>
      <c r="E25" s="903" t="s">
        <v>279</v>
      </c>
      <c r="F25" s="1258"/>
      <c r="G25" s="1259">
        <v>4</v>
      </c>
      <c r="H25" s="883" t="e">
        <f t="shared" si="4"/>
        <v>#DIV/0!</v>
      </c>
      <c r="I25" s="899">
        <v>1</v>
      </c>
      <c r="J25" s="885">
        <f t="shared" si="5"/>
        <v>4</v>
      </c>
      <c r="K25" s="886">
        <f t="shared" si="0"/>
        <v>8</v>
      </c>
      <c r="L25" s="887">
        <f t="shared" si="6"/>
        <v>15920</v>
      </c>
      <c r="M25" s="887">
        <f t="shared" si="7"/>
        <v>63680</v>
      </c>
      <c r="N25" s="887">
        <f t="shared" si="8"/>
        <v>4</v>
      </c>
      <c r="O25" s="887">
        <f t="shared" si="9"/>
        <v>31840</v>
      </c>
      <c r="P25" s="888">
        <f t="shared" si="10"/>
        <v>12</v>
      </c>
      <c r="Q25" s="888">
        <f t="shared" si="11"/>
        <v>95520</v>
      </c>
      <c r="R25" s="906"/>
      <c r="S25" s="1005"/>
      <c r="T25" s="831">
        <v>14</v>
      </c>
      <c r="U25" s="1460"/>
      <c r="V25" s="900" t="s">
        <v>50</v>
      </c>
      <c r="W25" s="893">
        <f t="shared" si="1"/>
        <v>0</v>
      </c>
      <c r="X25" s="893">
        <f t="shared" si="1"/>
        <v>4</v>
      </c>
      <c r="Y25" s="894" t="e">
        <f t="shared" si="12"/>
        <v>#DIV/0!</v>
      </c>
      <c r="Z25" s="894">
        <f t="shared" si="1"/>
        <v>1</v>
      </c>
      <c r="AA25" s="894">
        <f t="shared" si="1"/>
        <v>4</v>
      </c>
      <c r="AB25" s="901"/>
      <c r="AC25" s="895">
        <f t="shared" si="14"/>
        <v>4</v>
      </c>
      <c r="AD25" s="895" t="e">
        <f>AG25+AI25+AK25+AM25+AO25+AQ25+#REF!+AS25+AU25+AW25+AY25+BA25</f>
        <v>#REF!</v>
      </c>
      <c r="AE25" s="896" t="e">
        <f t="shared" si="13"/>
        <v>#REF!</v>
      </c>
      <c r="AF25" s="902"/>
      <c r="AG25" s="902"/>
      <c r="AH25" s="902"/>
      <c r="AI25" s="902"/>
      <c r="AJ25" s="902"/>
      <c r="AK25" s="902"/>
      <c r="AL25" s="902"/>
      <c r="AM25" s="902"/>
      <c r="AN25" s="902"/>
      <c r="AO25" s="902"/>
      <c r="AP25" s="902"/>
      <c r="AQ25" s="902"/>
      <c r="AR25" s="901"/>
      <c r="AS25" s="901"/>
      <c r="AT25" s="901">
        <v>1</v>
      </c>
      <c r="AU25" s="901"/>
      <c r="AV25" s="901">
        <v>1</v>
      </c>
      <c r="AW25" s="901"/>
      <c r="AX25" s="901">
        <v>1</v>
      </c>
      <c r="AY25" s="901"/>
      <c r="AZ25" s="901">
        <v>1</v>
      </c>
      <c r="BA25" s="901"/>
      <c r="BB25" s="895">
        <f t="shared" si="2"/>
        <v>4</v>
      </c>
      <c r="BC25" s="895">
        <f t="shared" si="3"/>
        <v>0</v>
      </c>
    </row>
    <row r="26" spans="1:55" ht="12" customHeight="1" x14ac:dyDescent="0.2">
      <c r="A26" s="840">
        <v>15</v>
      </c>
      <c r="B26" s="878">
        <v>1</v>
      </c>
      <c r="C26" s="879"/>
      <c r="D26" s="1449" t="s">
        <v>59</v>
      </c>
      <c r="E26" s="903" t="s">
        <v>278</v>
      </c>
      <c r="F26" s="1258"/>
      <c r="G26" s="1259"/>
      <c r="H26" s="883" t="e">
        <f t="shared" si="4"/>
        <v>#DIV/0!</v>
      </c>
      <c r="I26" s="899"/>
      <c r="J26" s="885">
        <f t="shared" si="5"/>
        <v>0</v>
      </c>
      <c r="K26" s="886">
        <f t="shared" si="0"/>
        <v>0</v>
      </c>
      <c r="L26" s="887">
        <f t="shared" si="6"/>
        <v>7960</v>
      </c>
      <c r="M26" s="887">
        <f t="shared" si="7"/>
        <v>0</v>
      </c>
      <c r="N26" s="887">
        <f t="shared" si="8"/>
        <v>0</v>
      </c>
      <c r="O26" s="887">
        <f t="shared" si="9"/>
        <v>0</v>
      </c>
      <c r="P26" s="888">
        <f t="shared" si="10"/>
        <v>0</v>
      </c>
      <c r="Q26" s="888">
        <f t="shared" si="11"/>
        <v>0</v>
      </c>
      <c r="R26" s="906"/>
      <c r="S26" s="1005"/>
      <c r="T26" s="831">
        <v>15</v>
      </c>
      <c r="U26" s="1450" t="s">
        <v>59</v>
      </c>
      <c r="V26" s="900" t="s">
        <v>49</v>
      </c>
      <c r="W26" s="893">
        <f t="shared" si="1"/>
        <v>0</v>
      </c>
      <c r="X26" s="893">
        <f t="shared" si="1"/>
        <v>0</v>
      </c>
      <c r="Y26" s="894" t="e">
        <f t="shared" si="12"/>
        <v>#DIV/0!</v>
      </c>
      <c r="Z26" s="894">
        <f t="shared" si="1"/>
        <v>0</v>
      </c>
      <c r="AA26" s="894">
        <f t="shared" si="1"/>
        <v>0</v>
      </c>
      <c r="AB26" s="901"/>
      <c r="AC26" s="895">
        <f t="shared" si="14"/>
        <v>0</v>
      </c>
      <c r="AD26" s="895" t="e">
        <f>AG26+AI26+AK26+AM26+AO26+AQ26+#REF!+AS26+AU26+AW26+AY26+BA26</f>
        <v>#REF!</v>
      </c>
      <c r="AE26" s="896" t="e">
        <f t="shared" si="13"/>
        <v>#REF!</v>
      </c>
      <c r="AF26" s="902"/>
      <c r="AG26" s="902"/>
      <c r="AH26" s="902"/>
      <c r="AI26" s="902"/>
      <c r="AJ26" s="902"/>
      <c r="AK26" s="902"/>
      <c r="AL26" s="902"/>
      <c r="AM26" s="902"/>
      <c r="AN26" s="902"/>
      <c r="AO26" s="902"/>
      <c r="AP26" s="902"/>
      <c r="AQ26" s="902"/>
      <c r="AR26" s="901"/>
      <c r="AS26" s="901"/>
      <c r="AT26" s="901"/>
      <c r="AU26" s="901"/>
      <c r="AV26" s="901"/>
      <c r="AW26" s="901"/>
      <c r="AX26" s="901"/>
      <c r="AY26" s="901"/>
      <c r="AZ26" s="901"/>
      <c r="BA26" s="901"/>
      <c r="BB26" s="895">
        <f t="shared" si="2"/>
        <v>0</v>
      </c>
      <c r="BC26" s="895">
        <f t="shared" si="3"/>
        <v>0</v>
      </c>
    </row>
    <row r="27" spans="1:55" ht="12" customHeight="1" x14ac:dyDescent="0.2">
      <c r="A27" s="840">
        <v>16</v>
      </c>
      <c r="B27" s="878">
        <v>1</v>
      </c>
      <c r="C27" s="879"/>
      <c r="D27" s="1449"/>
      <c r="E27" s="903" t="s">
        <v>279</v>
      </c>
      <c r="F27" s="1258"/>
      <c r="G27" s="1259"/>
      <c r="H27" s="883" t="e">
        <f t="shared" si="4"/>
        <v>#DIV/0!</v>
      </c>
      <c r="I27" s="899"/>
      <c r="J27" s="885">
        <f t="shared" si="5"/>
        <v>0</v>
      </c>
      <c r="K27" s="886">
        <f t="shared" si="0"/>
        <v>0</v>
      </c>
      <c r="L27" s="887">
        <f t="shared" si="6"/>
        <v>7960</v>
      </c>
      <c r="M27" s="887">
        <f t="shared" si="7"/>
        <v>0</v>
      </c>
      <c r="N27" s="887">
        <f t="shared" si="8"/>
        <v>0</v>
      </c>
      <c r="O27" s="887">
        <f t="shared" si="9"/>
        <v>0</v>
      </c>
      <c r="P27" s="888">
        <f t="shared" si="10"/>
        <v>0</v>
      </c>
      <c r="Q27" s="888">
        <f t="shared" si="11"/>
        <v>0</v>
      </c>
      <c r="R27" s="906"/>
      <c r="S27" s="1005"/>
      <c r="T27" s="831">
        <v>16</v>
      </c>
      <c r="U27" s="1450"/>
      <c r="V27" s="900" t="s">
        <v>50</v>
      </c>
      <c r="W27" s="893">
        <f t="shared" si="1"/>
        <v>0</v>
      </c>
      <c r="X27" s="893">
        <f t="shared" si="1"/>
        <v>0</v>
      </c>
      <c r="Y27" s="894" t="e">
        <f t="shared" si="12"/>
        <v>#DIV/0!</v>
      </c>
      <c r="Z27" s="894">
        <f t="shared" si="1"/>
        <v>0</v>
      </c>
      <c r="AA27" s="894">
        <f t="shared" si="1"/>
        <v>0</v>
      </c>
      <c r="AB27" s="901"/>
      <c r="AC27" s="895">
        <f t="shared" si="14"/>
        <v>0</v>
      </c>
      <c r="AD27" s="895" t="e">
        <f>AG27+AI27+AK27+AM27+AO27+AQ27+#REF!+AS27+AU27+AW27+AY27+BA27</f>
        <v>#REF!</v>
      </c>
      <c r="AE27" s="896" t="e">
        <f t="shared" si="13"/>
        <v>#REF!</v>
      </c>
      <c r="AF27" s="902"/>
      <c r="AG27" s="902"/>
      <c r="AH27" s="902"/>
      <c r="AI27" s="902"/>
      <c r="AJ27" s="902"/>
      <c r="AK27" s="902"/>
      <c r="AL27" s="902"/>
      <c r="AM27" s="902"/>
      <c r="AN27" s="902"/>
      <c r="AO27" s="902"/>
      <c r="AP27" s="902"/>
      <c r="AQ27" s="902"/>
      <c r="AR27" s="901"/>
      <c r="AS27" s="901"/>
      <c r="AT27" s="901"/>
      <c r="AU27" s="901"/>
      <c r="AV27" s="901"/>
      <c r="AW27" s="901"/>
      <c r="AX27" s="901"/>
      <c r="AY27" s="901"/>
      <c r="AZ27" s="901"/>
      <c r="BA27" s="901"/>
      <c r="BB27" s="895">
        <f t="shared" si="2"/>
        <v>0</v>
      </c>
      <c r="BC27" s="895">
        <f t="shared" si="3"/>
        <v>0</v>
      </c>
    </row>
    <row r="28" spans="1:55" ht="10.5" customHeight="1" x14ac:dyDescent="0.2">
      <c r="A28" s="840">
        <v>17</v>
      </c>
      <c r="B28" s="878">
        <v>1</v>
      </c>
      <c r="C28" s="879"/>
      <c r="D28" s="1453" t="s">
        <v>60</v>
      </c>
      <c r="E28" s="903" t="s">
        <v>278</v>
      </c>
      <c r="F28" s="1258"/>
      <c r="G28" s="1259"/>
      <c r="H28" s="883" t="e">
        <f t="shared" si="4"/>
        <v>#DIV/0!</v>
      </c>
      <c r="I28" s="899">
        <v>1</v>
      </c>
      <c r="J28" s="885">
        <f t="shared" si="5"/>
        <v>0</v>
      </c>
      <c r="K28" s="886">
        <f t="shared" si="0"/>
        <v>0</v>
      </c>
      <c r="L28" s="887">
        <f t="shared" si="6"/>
        <v>7960</v>
      </c>
      <c r="M28" s="887">
        <f t="shared" si="7"/>
        <v>0</v>
      </c>
      <c r="N28" s="887">
        <f t="shared" si="8"/>
        <v>0</v>
      </c>
      <c r="O28" s="887">
        <f t="shared" si="9"/>
        <v>0</v>
      </c>
      <c r="P28" s="888">
        <f t="shared" si="10"/>
        <v>0</v>
      </c>
      <c r="Q28" s="888">
        <f t="shared" si="11"/>
        <v>0</v>
      </c>
      <c r="R28" s="906"/>
      <c r="S28" s="1005"/>
      <c r="T28" s="831">
        <v>17</v>
      </c>
      <c r="U28" s="1450" t="s">
        <v>60</v>
      </c>
      <c r="V28" s="900" t="s">
        <v>49</v>
      </c>
      <c r="W28" s="893">
        <f t="shared" si="1"/>
        <v>0</v>
      </c>
      <c r="X28" s="893">
        <f t="shared" si="1"/>
        <v>0</v>
      </c>
      <c r="Y28" s="894" t="e">
        <f t="shared" si="12"/>
        <v>#DIV/0!</v>
      </c>
      <c r="Z28" s="894">
        <f t="shared" si="1"/>
        <v>1</v>
      </c>
      <c r="AA28" s="894">
        <f t="shared" si="1"/>
        <v>0</v>
      </c>
      <c r="AB28" s="901"/>
      <c r="AC28" s="895">
        <f t="shared" si="14"/>
        <v>0</v>
      </c>
      <c r="AD28" s="895" t="e">
        <f>AG28+AI28+AK28+AM28+AO28+AQ28+#REF!+AS28+AU28+AW28+AY28+BA28</f>
        <v>#REF!</v>
      </c>
      <c r="AE28" s="896" t="e">
        <f t="shared" si="13"/>
        <v>#REF!</v>
      </c>
      <c r="AF28" s="902"/>
      <c r="AG28" s="902"/>
      <c r="AH28" s="902"/>
      <c r="AI28" s="902"/>
      <c r="AJ28" s="902"/>
      <c r="AK28" s="902"/>
      <c r="AL28" s="902"/>
      <c r="AM28" s="902"/>
      <c r="AN28" s="902"/>
      <c r="AO28" s="902"/>
      <c r="AP28" s="902"/>
      <c r="AQ28" s="902"/>
      <c r="AR28" s="901"/>
      <c r="AS28" s="901"/>
      <c r="AT28" s="901"/>
      <c r="AU28" s="901"/>
      <c r="AV28" s="901"/>
      <c r="AW28" s="901"/>
      <c r="AX28" s="901"/>
      <c r="AY28" s="901"/>
      <c r="AZ28" s="901"/>
      <c r="BA28" s="901"/>
      <c r="BB28" s="895">
        <f t="shared" si="2"/>
        <v>0</v>
      </c>
      <c r="BC28" s="895">
        <f t="shared" si="3"/>
        <v>0</v>
      </c>
    </row>
    <row r="29" spans="1:55" ht="17.25" customHeight="1" x14ac:dyDescent="0.2">
      <c r="A29" s="840">
        <v>18</v>
      </c>
      <c r="B29" s="878">
        <v>1</v>
      </c>
      <c r="C29" s="879"/>
      <c r="D29" s="1453"/>
      <c r="E29" s="903" t="s">
        <v>279</v>
      </c>
      <c r="F29" s="1258"/>
      <c r="G29" s="1259"/>
      <c r="H29" s="883" t="e">
        <f t="shared" si="4"/>
        <v>#DIV/0!</v>
      </c>
      <c r="I29" s="899"/>
      <c r="J29" s="885">
        <f t="shared" si="5"/>
        <v>0</v>
      </c>
      <c r="K29" s="886">
        <f t="shared" si="0"/>
        <v>0</v>
      </c>
      <c r="L29" s="887">
        <f t="shared" si="6"/>
        <v>7960</v>
      </c>
      <c r="M29" s="887">
        <f t="shared" si="7"/>
        <v>0</v>
      </c>
      <c r="N29" s="887">
        <f t="shared" si="8"/>
        <v>0</v>
      </c>
      <c r="O29" s="887">
        <f t="shared" si="9"/>
        <v>0</v>
      </c>
      <c r="P29" s="888">
        <f t="shared" si="10"/>
        <v>0</v>
      </c>
      <c r="Q29" s="888">
        <f t="shared" si="11"/>
        <v>0</v>
      </c>
      <c r="R29" s="906"/>
      <c r="S29" s="1005"/>
      <c r="T29" s="831">
        <v>18</v>
      </c>
      <c r="U29" s="1450"/>
      <c r="V29" s="900" t="s">
        <v>50</v>
      </c>
      <c r="W29" s="893">
        <f t="shared" si="1"/>
        <v>0</v>
      </c>
      <c r="X29" s="893">
        <f t="shared" si="1"/>
        <v>0</v>
      </c>
      <c r="Y29" s="894" t="e">
        <f t="shared" si="12"/>
        <v>#DIV/0!</v>
      </c>
      <c r="Z29" s="894">
        <f t="shared" si="1"/>
        <v>0</v>
      </c>
      <c r="AA29" s="894">
        <f t="shared" si="1"/>
        <v>0</v>
      </c>
      <c r="AB29" s="901"/>
      <c r="AC29" s="895">
        <f t="shared" si="14"/>
        <v>0</v>
      </c>
      <c r="AD29" s="895" t="e">
        <f>AG29+AI29+AK29+AM29+AO29+AQ29+#REF!+AS29+AU29+AW29+AY29+BA29</f>
        <v>#REF!</v>
      </c>
      <c r="AE29" s="896" t="e">
        <f t="shared" si="13"/>
        <v>#REF!</v>
      </c>
      <c r="AF29" s="902"/>
      <c r="AG29" s="902"/>
      <c r="AH29" s="902"/>
      <c r="AI29" s="902"/>
      <c r="AJ29" s="902"/>
      <c r="AK29" s="902"/>
      <c r="AL29" s="902"/>
      <c r="AM29" s="902"/>
      <c r="AN29" s="902"/>
      <c r="AO29" s="902"/>
      <c r="AP29" s="902"/>
      <c r="AQ29" s="902"/>
      <c r="AR29" s="901"/>
      <c r="AS29" s="901"/>
      <c r="AT29" s="901"/>
      <c r="AU29" s="901"/>
      <c r="AV29" s="901"/>
      <c r="AW29" s="901"/>
      <c r="AX29" s="901"/>
      <c r="AY29" s="901"/>
      <c r="AZ29" s="901"/>
      <c r="BA29" s="901"/>
      <c r="BB29" s="895">
        <f t="shared" si="2"/>
        <v>0</v>
      </c>
      <c r="BC29" s="895">
        <f t="shared" si="3"/>
        <v>0</v>
      </c>
    </row>
    <row r="30" spans="1:55" ht="14.25" customHeight="1" x14ac:dyDescent="0.2">
      <c r="A30" s="840">
        <v>19</v>
      </c>
      <c r="B30" s="878">
        <v>1</v>
      </c>
      <c r="C30" s="879"/>
      <c r="D30" s="1453" t="s">
        <v>61</v>
      </c>
      <c r="E30" s="903" t="s">
        <v>278</v>
      </c>
      <c r="F30" s="1258">
        <v>1</v>
      </c>
      <c r="G30" s="1259">
        <v>1</v>
      </c>
      <c r="H30" s="883">
        <f t="shared" si="4"/>
        <v>100</v>
      </c>
      <c r="I30" s="910">
        <v>10</v>
      </c>
      <c r="J30" s="885">
        <f t="shared" si="5"/>
        <v>10</v>
      </c>
      <c r="K30" s="886">
        <f t="shared" si="0"/>
        <v>10</v>
      </c>
      <c r="L30" s="887">
        <f t="shared" si="6"/>
        <v>7960</v>
      </c>
      <c r="M30" s="887">
        <f t="shared" si="7"/>
        <v>79600</v>
      </c>
      <c r="N30" s="887">
        <f t="shared" si="8"/>
        <v>0</v>
      </c>
      <c r="O30" s="887">
        <f t="shared" si="9"/>
        <v>0</v>
      </c>
      <c r="P30" s="888">
        <f t="shared" si="10"/>
        <v>10</v>
      </c>
      <c r="Q30" s="888">
        <f t="shared" si="11"/>
        <v>79600</v>
      </c>
      <c r="R30" s="906"/>
      <c r="S30" s="1005"/>
      <c r="T30" s="831">
        <v>19</v>
      </c>
      <c r="U30" s="1450" t="s">
        <v>61</v>
      </c>
      <c r="V30" s="900" t="s">
        <v>49</v>
      </c>
      <c r="W30" s="893">
        <f t="shared" ref="W30:X33" si="15">F30</f>
        <v>1</v>
      </c>
      <c r="X30" s="893">
        <f t="shared" si="15"/>
        <v>1</v>
      </c>
      <c r="Y30" s="894">
        <f t="shared" si="12"/>
        <v>100</v>
      </c>
      <c r="Z30" s="894">
        <f t="shared" ref="Z30:AA33" si="16">I30</f>
        <v>10</v>
      </c>
      <c r="AA30" s="894">
        <f t="shared" si="16"/>
        <v>10</v>
      </c>
      <c r="AB30" s="911"/>
      <c r="AC30" s="895">
        <f t="shared" si="14"/>
        <v>10</v>
      </c>
      <c r="AD30" s="895" t="e">
        <f>AG30+AI30+AK30+AM30+AO30+AQ30+#REF!+AS30+AU30+AW30+AY30+BA30</f>
        <v>#REF!</v>
      </c>
      <c r="AE30" s="896" t="e">
        <f t="shared" si="13"/>
        <v>#REF!</v>
      </c>
      <c r="AF30" s="912"/>
      <c r="AG30" s="912"/>
      <c r="AH30" s="912"/>
      <c r="AI30" s="912"/>
      <c r="AJ30" s="912"/>
      <c r="AK30" s="912"/>
      <c r="AL30" s="912"/>
      <c r="AM30" s="912"/>
      <c r="AN30" s="912"/>
      <c r="AO30" s="912"/>
      <c r="AP30" s="912"/>
      <c r="AQ30" s="912"/>
      <c r="AR30" s="911">
        <v>2</v>
      </c>
      <c r="AS30" s="911"/>
      <c r="AT30" s="911">
        <v>2</v>
      </c>
      <c r="AU30" s="911"/>
      <c r="AV30" s="911">
        <v>2</v>
      </c>
      <c r="AW30" s="911"/>
      <c r="AX30" s="911">
        <v>2</v>
      </c>
      <c r="AY30" s="911"/>
      <c r="AZ30" s="911">
        <v>2</v>
      </c>
      <c r="BA30" s="911"/>
      <c r="BB30" s="895">
        <f t="shared" si="2"/>
        <v>10</v>
      </c>
      <c r="BC30" s="895">
        <f t="shared" si="3"/>
        <v>0</v>
      </c>
    </row>
    <row r="31" spans="1:55" ht="14.25" customHeight="1" x14ac:dyDescent="0.2">
      <c r="A31" s="840">
        <v>20</v>
      </c>
      <c r="B31" s="878">
        <v>1</v>
      </c>
      <c r="C31" s="909">
        <v>1.5</v>
      </c>
      <c r="D31" s="1453"/>
      <c r="E31" s="903" t="s">
        <v>279</v>
      </c>
      <c r="F31" s="1258"/>
      <c r="G31" s="1259">
        <v>8</v>
      </c>
      <c r="H31" s="883" t="e">
        <f t="shared" si="4"/>
        <v>#DIV/0!</v>
      </c>
      <c r="I31" s="910">
        <v>1</v>
      </c>
      <c r="J31" s="885">
        <f t="shared" si="5"/>
        <v>8</v>
      </c>
      <c r="K31" s="886">
        <f t="shared" si="0"/>
        <v>8</v>
      </c>
      <c r="L31" s="887">
        <f t="shared" si="6"/>
        <v>7960</v>
      </c>
      <c r="M31" s="887">
        <f t="shared" si="7"/>
        <v>63680</v>
      </c>
      <c r="N31" s="887">
        <f t="shared" si="8"/>
        <v>12</v>
      </c>
      <c r="O31" s="887">
        <f t="shared" si="9"/>
        <v>95520</v>
      </c>
      <c r="P31" s="888">
        <f t="shared" si="10"/>
        <v>20</v>
      </c>
      <c r="Q31" s="888">
        <f t="shared" si="11"/>
        <v>159200</v>
      </c>
      <c r="R31" s="906"/>
      <c r="S31" s="1005"/>
      <c r="T31" s="831">
        <v>20</v>
      </c>
      <c r="U31" s="1450"/>
      <c r="V31" s="900" t="s">
        <v>50</v>
      </c>
      <c r="W31" s="893">
        <f t="shared" si="15"/>
        <v>0</v>
      </c>
      <c r="X31" s="893">
        <f t="shared" si="15"/>
        <v>8</v>
      </c>
      <c r="Y31" s="894" t="e">
        <f t="shared" si="12"/>
        <v>#DIV/0!</v>
      </c>
      <c r="Z31" s="894">
        <f t="shared" si="16"/>
        <v>1</v>
      </c>
      <c r="AA31" s="894">
        <f t="shared" si="16"/>
        <v>8</v>
      </c>
      <c r="AB31" s="911"/>
      <c r="AC31" s="895">
        <f t="shared" si="14"/>
        <v>8</v>
      </c>
      <c r="AD31" s="895" t="e">
        <f>AG31+AI31+AK31+AM31+AO31+AQ31+#REF!+AS31+AU31+AW31+AY31+BA31</f>
        <v>#REF!</v>
      </c>
      <c r="AE31" s="896" t="e">
        <f t="shared" si="13"/>
        <v>#REF!</v>
      </c>
      <c r="AF31" s="912"/>
      <c r="AG31" s="912"/>
      <c r="AH31" s="912"/>
      <c r="AI31" s="912"/>
      <c r="AJ31" s="912"/>
      <c r="AK31" s="912"/>
      <c r="AL31" s="912"/>
      <c r="AM31" s="912"/>
      <c r="AN31" s="912"/>
      <c r="AO31" s="912"/>
      <c r="AP31" s="912"/>
      <c r="AQ31" s="912"/>
      <c r="AR31" s="911"/>
      <c r="AS31" s="911"/>
      <c r="AT31" s="911">
        <v>2</v>
      </c>
      <c r="AU31" s="911"/>
      <c r="AV31" s="911">
        <v>2</v>
      </c>
      <c r="AW31" s="911"/>
      <c r="AX31" s="911">
        <v>2</v>
      </c>
      <c r="AY31" s="911"/>
      <c r="AZ31" s="911">
        <v>2</v>
      </c>
      <c r="BA31" s="911"/>
      <c r="BB31" s="895">
        <f t="shared" si="2"/>
        <v>8</v>
      </c>
      <c r="BC31" s="895">
        <f t="shared" si="3"/>
        <v>0</v>
      </c>
    </row>
    <row r="32" spans="1:55" ht="10.5" customHeight="1" x14ac:dyDescent="0.2">
      <c r="A32" s="840">
        <v>21</v>
      </c>
      <c r="B32" s="878">
        <v>1</v>
      </c>
      <c r="C32" s="879"/>
      <c r="D32" s="1453" t="s">
        <v>62</v>
      </c>
      <c r="E32" s="903" t="s">
        <v>278</v>
      </c>
      <c r="F32" s="1258"/>
      <c r="G32" s="1259"/>
      <c r="H32" s="883" t="e">
        <f t="shared" si="4"/>
        <v>#DIV/0!</v>
      </c>
      <c r="I32" s="910"/>
      <c r="J32" s="885">
        <f t="shared" si="5"/>
        <v>0</v>
      </c>
      <c r="K32" s="886">
        <f t="shared" si="0"/>
        <v>0</v>
      </c>
      <c r="L32" s="887">
        <f t="shared" si="6"/>
        <v>7960</v>
      </c>
      <c r="M32" s="887">
        <f t="shared" si="7"/>
        <v>0</v>
      </c>
      <c r="N32" s="887">
        <f t="shared" si="8"/>
        <v>0</v>
      </c>
      <c r="O32" s="887">
        <f t="shared" si="9"/>
        <v>0</v>
      </c>
      <c r="P32" s="888">
        <f t="shared" si="10"/>
        <v>0</v>
      </c>
      <c r="Q32" s="888">
        <f t="shared" si="11"/>
        <v>0</v>
      </c>
      <c r="R32" s="906"/>
      <c r="S32" s="1005"/>
      <c r="T32" s="831">
        <v>21</v>
      </c>
      <c r="U32" s="1450" t="s">
        <v>62</v>
      </c>
      <c r="V32" s="900" t="s">
        <v>49</v>
      </c>
      <c r="W32" s="893">
        <f t="shared" si="15"/>
        <v>0</v>
      </c>
      <c r="X32" s="893">
        <f t="shared" si="15"/>
        <v>0</v>
      </c>
      <c r="Y32" s="894" t="e">
        <f t="shared" si="12"/>
        <v>#DIV/0!</v>
      </c>
      <c r="Z32" s="894">
        <f t="shared" si="16"/>
        <v>0</v>
      </c>
      <c r="AA32" s="894">
        <f t="shared" si="16"/>
        <v>0</v>
      </c>
      <c r="AB32" s="911"/>
      <c r="AC32" s="895">
        <f t="shared" si="14"/>
        <v>0</v>
      </c>
      <c r="AD32" s="895" t="e">
        <f>AG32+AI32+AK32+AM32+AO32+AQ32+#REF!+AS32+AU32+AW32+AY32+BA32</f>
        <v>#REF!</v>
      </c>
      <c r="AE32" s="896" t="e">
        <f t="shared" si="13"/>
        <v>#REF!</v>
      </c>
      <c r="AF32" s="912"/>
      <c r="AG32" s="912"/>
      <c r="AH32" s="912"/>
      <c r="AI32" s="912"/>
      <c r="AJ32" s="912"/>
      <c r="AK32" s="912"/>
      <c r="AL32" s="912"/>
      <c r="AM32" s="912"/>
      <c r="AN32" s="912"/>
      <c r="AO32" s="912"/>
      <c r="AP32" s="912"/>
      <c r="AQ32" s="912"/>
      <c r="AR32" s="911"/>
      <c r="AS32" s="911"/>
      <c r="AT32" s="911"/>
      <c r="AU32" s="911"/>
      <c r="AV32" s="911"/>
      <c r="AW32" s="911"/>
      <c r="AX32" s="911"/>
      <c r="AY32" s="911"/>
      <c r="AZ32" s="911"/>
      <c r="BA32" s="911"/>
      <c r="BB32" s="895">
        <f t="shared" si="2"/>
        <v>0</v>
      </c>
      <c r="BC32" s="895">
        <f t="shared" si="3"/>
        <v>0</v>
      </c>
    </row>
    <row r="33" spans="1:55" ht="14.25" customHeight="1" x14ac:dyDescent="0.2">
      <c r="A33" s="840">
        <v>22</v>
      </c>
      <c r="B33" s="878">
        <v>1</v>
      </c>
      <c r="C33" s="879"/>
      <c r="D33" s="1454"/>
      <c r="E33" s="903" t="s">
        <v>279</v>
      </c>
      <c r="F33" s="1258"/>
      <c r="G33" s="1259"/>
      <c r="H33" s="883" t="e">
        <f t="shared" si="4"/>
        <v>#DIV/0!</v>
      </c>
      <c r="I33" s="910"/>
      <c r="J33" s="885">
        <f t="shared" si="5"/>
        <v>0</v>
      </c>
      <c r="K33" s="886">
        <f t="shared" si="0"/>
        <v>0</v>
      </c>
      <c r="L33" s="887">
        <f t="shared" si="6"/>
        <v>7960</v>
      </c>
      <c r="M33" s="887">
        <f t="shared" si="7"/>
        <v>0</v>
      </c>
      <c r="N33" s="887">
        <f t="shared" si="8"/>
        <v>0</v>
      </c>
      <c r="O33" s="887">
        <f t="shared" si="9"/>
        <v>0</v>
      </c>
      <c r="P33" s="888">
        <f t="shared" si="10"/>
        <v>0</v>
      </c>
      <c r="Q33" s="888">
        <f t="shared" si="11"/>
        <v>0</v>
      </c>
      <c r="R33" s="906"/>
      <c r="S33" s="1005"/>
      <c r="T33" s="831">
        <v>22</v>
      </c>
      <c r="U33" s="1452"/>
      <c r="V33" s="900" t="s">
        <v>50</v>
      </c>
      <c r="W33" s="893">
        <f t="shared" si="15"/>
        <v>0</v>
      </c>
      <c r="X33" s="893">
        <f t="shared" si="15"/>
        <v>0</v>
      </c>
      <c r="Y33" s="894" t="e">
        <f t="shared" si="12"/>
        <v>#DIV/0!</v>
      </c>
      <c r="Z33" s="894">
        <f t="shared" si="16"/>
        <v>0</v>
      </c>
      <c r="AA33" s="894">
        <f t="shared" si="16"/>
        <v>0</v>
      </c>
      <c r="AB33" s="911"/>
      <c r="AC33" s="895">
        <f t="shared" si="14"/>
        <v>0</v>
      </c>
      <c r="AD33" s="895" t="e">
        <f>AG33+AI33+AK33+AM33+AO33+AQ33+#REF!+AS33+AU33+AW33+AY33+BA33</f>
        <v>#REF!</v>
      </c>
      <c r="AE33" s="896" t="e">
        <f t="shared" si="13"/>
        <v>#REF!</v>
      </c>
      <c r="AF33" s="912"/>
      <c r="AG33" s="912"/>
      <c r="AH33" s="912"/>
      <c r="AI33" s="912"/>
      <c r="AJ33" s="912"/>
      <c r="AK33" s="912"/>
      <c r="AL33" s="912"/>
      <c r="AM33" s="912"/>
      <c r="AN33" s="912"/>
      <c r="AO33" s="912"/>
      <c r="AP33" s="912"/>
      <c r="AQ33" s="912"/>
      <c r="AR33" s="911"/>
      <c r="AS33" s="911"/>
      <c r="AT33" s="911"/>
      <c r="AU33" s="911"/>
      <c r="AV33" s="911"/>
      <c r="AW33" s="911"/>
      <c r="AX33" s="911"/>
      <c r="AY33" s="911"/>
      <c r="AZ33" s="911"/>
      <c r="BA33" s="911"/>
      <c r="BB33" s="895">
        <f t="shared" si="2"/>
        <v>0</v>
      </c>
      <c r="BC33" s="895">
        <f t="shared" si="3"/>
        <v>0</v>
      </c>
    </row>
    <row r="34" spans="1:55" s="929" customFormat="1" ht="18.75" customHeight="1" x14ac:dyDescent="0.2">
      <c r="A34" s="840">
        <v>23</v>
      </c>
      <c r="B34" s="913"/>
      <c r="C34" s="914"/>
      <c r="D34" s="864" t="s">
        <v>63</v>
      </c>
      <c r="E34" s="915"/>
      <c r="F34" s="915"/>
      <c r="G34" s="916"/>
      <c r="H34" s="913"/>
      <c r="I34" s="917"/>
      <c r="J34" s="918"/>
      <c r="K34" s="919"/>
      <c r="L34" s="920"/>
      <c r="M34" s="920"/>
      <c r="N34" s="921"/>
      <c r="O34" s="920"/>
      <c r="P34" s="922"/>
      <c r="Q34" s="922"/>
      <c r="R34" s="923"/>
      <c r="S34" s="924"/>
      <c r="T34" s="831">
        <v>23</v>
      </c>
      <c r="U34" s="925" t="s">
        <v>63</v>
      </c>
      <c r="V34" s="926"/>
      <c r="W34" s="926"/>
      <c r="X34" s="926"/>
      <c r="Y34" s="927"/>
      <c r="Z34" s="832"/>
      <c r="AA34" s="927"/>
      <c r="AB34" s="832"/>
      <c r="AC34" s="832"/>
      <c r="AD34" s="832"/>
      <c r="AE34" s="928"/>
      <c r="AF34" s="928"/>
      <c r="AG34" s="928"/>
      <c r="AH34" s="928"/>
      <c r="AI34" s="928"/>
      <c r="AJ34" s="928"/>
      <c r="AK34" s="928"/>
      <c r="AL34" s="928"/>
      <c r="AM34" s="928"/>
      <c r="AN34" s="928"/>
      <c r="AO34" s="928"/>
      <c r="AP34" s="928"/>
      <c r="AQ34" s="928"/>
      <c r="AR34" s="832"/>
      <c r="AS34" s="832"/>
      <c r="AT34" s="832"/>
      <c r="AU34" s="832"/>
      <c r="AV34" s="832"/>
      <c r="AW34" s="832"/>
      <c r="AX34" s="832"/>
      <c r="AY34" s="832"/>
      <c r="AZ34" s="832"/>
      <c r="BA34" s="832"/>
      <c r="BB34" s="832"/>
      <c r="BC34" s="832"/>
    </row>
    <row r="35" spans="1:55" s="860" customFormat="1" ht="12.75" customHeight="1" x14ac:dyDescent="0.2">
      <c r="A35" s="840">
        <v>24</v>
      </c>
      <c r="B35" s="930">
        <v>0.66</v>
      </c>
      <c r="C35" s="931"/>
      <c r="D35" s="1453" t="s">
        <v>313</v>
      </c>
      <c r="E35" s="903" t="s">
        <v>278</v>
      </c>
      <c r="F35" s="1264"/>
      <c r="G35" s="1265">
        <v>400</v>
      </c>
      <c r="H35" s="883" t="e">
        <f t="shared" ref="H35:H67" si="17">G35*100/F35</f>
        <v>#DIV/0!</v>
      </c>
      <c r="I35" s="934">
        <v>1</v>
      </c>
      <c r="J35" s="885">
        <f t="shared" ref="J35:J67" si="18">I35*G35</f>
        <v>400</v>
      </c>
      <c r="K35" s="886">
        <f t="shared" ref="K35:K56" si="19">J35*B35</f>
        <v>264</v>
      </c>
      <c r="L35" s="887">
        <f t="shared" ref="L35:L67" si="20">B35*7960</f>
        <v>5253.6</v>
      </c>
      <c r="M35" s="887">
        <f t="shared" ref="M35:M67" si="21">L35*J35</f>
        <v>2101440</v>
      </c>
      <c r="N35" s="887">
        <f t="shared" ref="N35:N67" si="22">C35*J35</f>
        <v>0</v>
      </c>
      <c r="O35" s="887">
        <f t="shared" ref="O35:O67" si="23">N35*7960</f>
        <v>0</v>
      </c>
      <c r="P35" s="888">
        <f t="shared" ref="P35:P67" si="24">K35+N35</f>
        <v>264</v>
      </c>
      <c r="Q35" s="888">
        <f t="shared" si="11"/>
        <v>2101440</v>
      </c>
      <c r="R35" s="935"/>
      <c r="S35" s="936"/>
      <c r="T35" s="831">
        <v>24</v>
      </c>
      <c r="U35" s="1458" t="s">
        <v>64</v>
      </c>
      <c r="V35" s="937"/>
      <c r="W35" s="893">
        <f t="shared" ref="W35:X67" si="25">F35</f>
        <v>0</v>
      </c>
      <c r="X35" s="893">
        <f t="shared" si="25"/>
        <v>400</v>
      </c>
      <c r="Y35" s="894" t="e">
        <f t="shared" ref="Y35:Y67" si="26">X35*100/W35</f>
        <v>#DIV/0!</v>
      </c>
      <c r="Z35" s="894">
        <f t="shared" ref="Z35:AA67" si="27">I35</f>
        <v>1</v>
      </c>
      <c r="AA35" s="894">
        <f t="shared" si="27"/>
        <v>400</v>
      </c>
      <c r="AB35" s="938"/>
      <c r="AC35" s="895">
        <f t="shared" si="14"/>
        <v>400</v>
      </c>
      <c r="AD35" s="895" t="e">
        <f>AG35+AI35+AK35+AM35+AO35+AQ35+#REF!+AS35+AU35+AW35+AY35+BA35</f>
        <v>#REF!</v>
      </c>
      <c r="AE35" s="896" t="e">
        <f t="shared" ref="AE35:AE67" si="28">AD35*100/AC35</f>
        <v>#REF!</v>
      </c>
      <c r="AF35" s="939"/>
      <c r="AG35" s="939"/>
      <c r="AH35" s="939"/>
      <c r="AI35" s="939"/>
      <c r="AJ35" s="939"/>
      <c r="AK35" s="939"/>
      <c r="AL35" s="939"/>
      <c r="AM35" s="939"/>
      <c r="AN35" s="939"/>
      <c r="AO35" s="939"/>
      <c r="AP35" s="939"/>
      <c r="AQ35" s="939"/>
      <c r="AR35" s="938">
        <v>200</v>
      </c>
      <c r="AS35" s="938"/>
      <c r="AT35" s="938">
        <v>100</v>
      </c>
      <c r="AU35" s="938"/>
      <c r="AV35" s="938">
        <v>60</v>
      </c>
      <c r="AW35" s="938"/>
      <c r="AX35" s="938">
        <v>40</v>
      </c>
      <c r="AY35" s="938"/>
      <c r="AZ35" s="938"/>
      <c r="BA35" s="938"/>
      <c r="BB35" s="895">
        <f t="shared" ref="BB35:BB67" si="29">AF35+AH35+AJ35+AL35+AN35+AP35+AR35+AT35+AV35+AX35+AZ35</f>
        <v>400</v>
      </c>
      <c r="BC35" s="895">
        <f t="shared" ref="BC35:BC67" si="30">AG35+AI35+AK35+AM35+AO35+AQ35++AS35+AU35+AW35+AY35+BA35</f>
        <v>0</v>
      </c>
    </row>
    <row r="36" spans="1:55" s="860" customFormat="1" ht="24.75" customHeight="1" x14ac:dyDescent="0.2">
      <c r="A36" s="840">
        <v>25</v>
      </c>
      <c r="B36" s="930">
        <v>0.66</v>
      </c>
      <c r="C36" s="931">
        <v>1</v>
      </c>
      <c r="D36" s="1453"/>
      <c r="E36" s="903" t="s">
        <v>279</v>
      </c>
      <c r="F36" s="1191"/>
      <c r="G36" s="1192">
        <v>50</v>
      </c>
      <c r="H36" s="883" t="e">
        <f t="shared" si="17"/>
        <v>#DIV/0!</v>
      </c>
      <c r="I36" s="934">
        <v>1</v>
      </c>
      <c r="J36" s="885">
        <f t="shared" si="18"/>
        <v>50</v>
      </c>
      <c r="K36" s="886">
        <f t="shared" si="19"/>
        <v>33</v>
      </c>
      <c r="L36" s="887">
        <f t="shared" si="20"/>
        <v>5253.6</v>
      </c>
      <c r="M36" s="887">
        <f t="shared" si="21"/>
        <v>262680</v>
      </c>
      <c r="N36" s="887">
        <f t="shared" si="22"/>
        <v>50</v>
      </c>
      <c r="O36" s="887">
        <f t="shared" si="23"/>
        <v>398000</v>
      </c>
      <c r="P36" s="888">
        <f t="shared" si="24"/>
        <v>83</v>
      </c>
      <c r="Q36" s="888">
        <f t="shared" si="11"/>
        <v>660680</v>
      </c>
      <c r="R36" s="935"/>
      <c r="S36" s="936"/>
      <c r="T36" s="831">
        <v>25</v>
      </c>
      <c r="U36" s="1459"/>
      <c r="V36" s="937"/>
      <c r="W36" s="893">
        <f t="shared" si="25"/>
        <v>0</v>
      </c>
      <c r="X36" s="893">
        <f t="shared" si="25"/>
        <v>50</v>
      </c>
      <c r="Y36" s="894" t="e">
        <f t="shared" si="26"/>
        <v>#DIV/0!</v>
      </c>
      <c r="Z36" s="894">
        <f t="shared" si="27"/>
        <v>1</v>
      </c>
      <c r="AA36" s="894">
        <f t="shared" si="27"/>
        <v>50</v>
      </c>
      <c r="AB36" s="938"/>
      <c r="AC36" s="895">
        <f t="shared" si="14"/>
        <v>50</v>
      </c>
      <c r="AD36" s="895" t="e">
        <f>AG36+AI36+AK36+AM36+AO36+AQ36+#REF!+AS36+AU36+AW36+AY36+BA36</f>
        <v>#REF!</v>
      </c>
      <c r="AE36" s="896" t="e">
        <f t="shared" si="28"/>
        <v>#REF!</v>
      </c>
      <c r="AF36" s="939"/>
      <c r="AG36" s="939"/>
      <c r="AH36" s="939"/>
      <c r="AI36" s="939"/>
      <c r="AJ36" s="939"/>
      <c r="AK36" s="939"/>
      <c r="AL36" s="939"/>
      <c r="AM36" s="939"/>
      <c r="AN36" s="939"/>
      <c r="AO36" s="939"/>
      <c r="AP36" s="939"/>
      <c r="AQ36" s="939"/>
      <c r="AR36" s="938">
        <v>20</v>
      </c>
      <c r="AS36" s="938"/>
      <c r="AT36" s="938">
        <v>10</v>
      </c>
      <c r="AU36" s="938"/>
      <c r="AV36" s="938">
        <v>10</v>
      </c>
      <c r="AW36" s="938"/>
      <c r="AX36" s="938">
        <v>10</v>
      </c>
      <c r="AY36" s="938"/>
      <c r="AZ36" s="938"/>
      <c r="BA36" s="938"/>
      <c r="BB36" s="895">
        <f t="shared" si="29"/>
        <v>50</v>
      </c>
      <c r="BC36" s="895">
        <f t="shared" si="30"/>
        <v>0</v>
      </c>
    </row>
    <row r="37" spans="1:55" ht="25.5" customHeight="1" x14ac:dyDescent="0.2">
      <c r="A37" s="840">
        <v>26</v>
      </c>
      <c r="B37" s="878">
        <v>0.3</v>
      </c>
      <c r="C37" s="879"/>
      <c r="D37" s="907" t="s">
        <v>65</v>
      </c>
      <c r="E37" s="880" t="s">
        <v>66</v>
      </c>
      <c r="F37" s="905"/>
      <c r="G37" s="904"/>
      <c r="H37" s="883" t="e">
        <f t="shared" si="17"/>
        <v>#DIV/0!</v>
      </c>
      <c r="I37" s="910"/>
      <c r="J37" s="885">
        <f t="shared" si="18"/>
        <v>0</v>
      </c>
      <c r="K37" s="886">
        <f t="shared" si="19"/>
        <v>0</v>
      </c>
      <c r="L37" s="887">
        <f t="shared" si="20"/>
        <v>2388</v>
      </c>
      <c r="M37" s="887">
        <f t="shared" si="21"/>
        <v>0</v>
      </c>
      <c r="N37" s="887">
        <f t="shared" si="22"/>
        <v>0</v>
      </c>
      <c r="O37" s="887">
        <f t="shared" si="23"/>
        <v>0</v>
      </c>
      <c r="P37" s="888">
        <f t="shared" si="24"/>
        <v>0</v>
      </c>
      <c r="Q37" s="888">
        <f t="shared" si="11"/>
        <v>0</v>
      </c>
      <c r="R37" s="906"/>
      <c r="S37" s="1005"/>
      <c r="T37" s="831">
        <v>26</v>
      </c>
      <c r="U37" s="908" t="s">
        <v>65</v>
      </c>
      <c r="V37" s="900" t="s">
        <v>66</v>
      </c>
      <c r="W37" s="893">
        <f t="shared" si="25"/>
        <v>0</v>
      </c>
      <c r="X37" s="893">
        <f t="shared" si="25"/>
        <v>0</v>
      </c>
      <c r="Y37" s="894" t="e">
        <f t="shared" si="26"/>
        <v>#DIV/0!</v>
      </c>
      <c r="Z37" s="894">
        <f t="shared" si="27"/>
        <v>0</v>
      </c>
      <c r="AA37" s="894">
        <f t="shared" si="27"/>
        <v>0</v>
      </c>
      <c r="AB37" s="901"/>
      <c r="AC37" s="895">
        <f t="shared" si="14"/>
        <v>0</v>
      </c>
      <c r="AD37" s="895" t="e">
        <f>AG37+AI37+AK37+AM37+AO37+AQ37+#REF!+AS37+AU37+AW37+AY37+BA37</f>
        <v>#REF!</v>
      </c>
      <c r="AE37" s="896" t="e">
        <f t="shared" si="28"/>
        <v>#REF!</v>
      </c>
      <c r="AF37" s="902"/>
      <c r="AG37" s="902"/>
      <c r="AH37" s="902"/>
      <c r="AI37" s="902"/>
      <c r="AJ37" s="902"/>
      <c r="AK37" s="902"/>
      <c r="AL37" s="902"/>
      <c r="AM37" s="902"/>
      <c r="AN37" s="902"/>
      <c r="AO37" s="902"/>
      <c r="AP37" s="902"/>
      <c r="AQ37" s="902"/>
      <c r="AR37" s="901"/>
      <c r="AS37" s="901"/>
      <c r="AT37" s="901"/>
      <c r="AU37" s="901"/>
      <c r="AV37" s="901"/>
      <c r="AW37" s="901"/>
      <c r="AX37" s="901"/>
      <c r="AY37" s="901"/>
      <c r="AZ37" s="901"/>
      <c r="BA37" s="901"/>
      <c r="BB37" s="895">
        <f t="shared" si="29"/>
        <v>0</v>
      </c>
      <c r="BC37" s="895">
        <f t="shared" si="30"/>
        <v>0</v>
      </c>
    </row>
    <row r="38" spans="1:55" ht="21" customHeight="1" x14ac:dyDescent="0.2">
      <c r="A38" s="840">
        <v>27</v>
      </c>
      <c r="B38" s="878">
        <v>0.25</v>
      </c>
      <c r="C38" s="879"/>
      <c r="D38" s="907" t="s">
        <v>67</v>
      </c>
      <c r="E38" s="880" t="s">
        <v>66</v>
      </c>
      <c r="F38" s="905"/>
      <c r="G38" s="904"/>
      <c r="H38" s="883" t="e">
        <f t="shared" si="17"/>
        <v>#DIV/0!</v>
      </c>
      <c r="I38" s="910"/>
      <c r="J38" s="885">
        <f t="shared" si="18"/>
        <v>0</v>
      </c>
      <c r="K38" s="886">
        <f t="shared" si="19"/>
        <v>0</v>
      </c>
      <c r="L38" s="887">
        <f t="shared" si="20"/>
        <v>1990</v>
      </c>
      <c r="M38" s="887">
        <f t="shared" si="21"/>
        <v>0</v>
      </c>
      <c r="N38" s="887">
        <f t="shared" si="22"/>
        <v>0</v>
      </c>
      <c r="O38" s="887">
        <f t="shared" si="23"/>
        <v>0</v>
      </c>
      <c r="P38" s="888">
        <f t="shared" si="24"/>
        <v>0</v>
      </c>
      <c r="Q38" s="888">
        <f t="shared" si="11"/>
        <v>0</v>
      </c>
      <c r="R38" s="906"/>
      <c r="S38" s="1005"/>
      <c r="T38" s="831">
        <v>27</v>
      </c>
      <c r="U38" s="908" t="s">
        <v>67</v>
      </c>
      <c r="V38" s="900" t="s">
        <v>66</v>
      </c>
      <c r="W38" s="893">
        <f t="shared" si="25"/>
        <v>0</v>
      </c>
      <c r="X38" s="893">
        <f t="shared" si="25"/>
        <v>0</v>
      </c>
      <c r="Y38" s="894" t="e">
        <f t="shared" si="26"/>
        <v>#DIV/0!</v>
      </c>
      <c r="Z38" s="894">
        <f t="shared" si="27"/>
        <v>0</v>
      </c>
      <c r="AA38" s="894">
        <f t="shared" si="27"/>
        <v>0</v>
      </c>
      <c r="AB38" s="901"/>
      <c r="AC38" s="895">
        <f t="shared" si="14"/>
        <v>0</v>
      </c>
      <c r="AD38" s="895" t="e">
        <f>AG38+AI38+AK38+AM38+AO38+AQ38+#REF!+AS38+AU38+AW38+AY38+BA38</f>
        <v>#REF!</v>
      </c>
      <c r="AE38" s="896" t="e">
        <f t="shared" si="28"/>
        <v>#REF!</v>
      </c>
      <c r="AF38" s="902"/>
      <c r="AG38" s="902"/>
      <c r="AH38" s="902"/>
      <c r="AI38" s="902"/>
      <c r="AJ38" s="902"/>
      <c r="AK38" s="902"/>
      <c r="AL38" s="902"/>
      <c r="AM38" s="902"/>
      <c r="AN38" s="902"/>
      <c r="AO38" s="902"/>
      <c r="AP38" s="902"/>
      <c r="AQ38" s="902"/>
      <c r="AR38" s="901"/>
      <c r="AS38" s="901"/>
      <c r="AT38" s="901"/>
      <c r="AU38" s="901"/>
      <c r="AV38" s="901"/>
      <c r="AW38" s="901"/>
      <c r="AX38" s="901"/>
      <c r="AY38" s="901"/>
      <c r="AZ38" s="901"/>
      <c r="BA38" s="901"/>
      <c r="BB38" s="895">
        <f t="shared" si="29"/>
        <v>0</v>
      </c>
      <c r="BC38" s="895">
        <f t="shared" si="30"/>
        <v>0</v>
      </c>
    </row>
    <row r="39" spans="1:55" ht="10.5" customHeight="1" x14ac:dyDescent="0.2">
      <c r="A39" s="840">
        <v>28</v>
      </c>
      <c r="B39" s="878">
        <v>2</v>
      </c>
      <c r="C39" s="931"/>
      <c r="D39" s="1453" t="s">
        <v>68</v>
      </c>
      <c r="E39" s="903" t="s">
        <v>278</v>
      </c>
      <c r="F39" s="905"/>
      <c r="G39" s="904"/>
      <c r="H39" s="883" t="e">
        <f t="shared" si="17"/>
        <v>#DIV/0!</v>
      </c>
      <c r="I39" s="910"/>
      <c r="J39" s="885">
        <f t="shared" si="18"/>
        <v>0</v>
      </c>
      <c r="K39" s="886">
        <f t="shared" si="19"/>
        <v>0</v>
      </c>
      <c r="L39" s="887">
        <f t="shared" si="20"/>
        <v>15920</v>
      </c>
      <c r="M39" s="887">
        <f t="shared" si="21"/>
        <v>0</v>
      </c>
      <c r="N39" s="887">
        <f t="shared" si="22"/>
        <v>0</v>
      </c>
      <c r="O39" s="887">
        <f t="shared" si="23"/>
        <v>0</v>
      </c>
      <c r="P39" s="888">
        <f t="shared" si="24"/>
        <v>0</v>
      </c>
      <c r="Q39" s="888">
        <f t="shared" si="11"/>
        <v>0</v>
      </c>
      <c r="R39" s="906"/>
      <c r="S39" s="1005"/>
      <c r="T39" s="831">
        <v>28</v>
      </c>
      <c r="U39" s="1450" t="s">
        <v>68</v>
      </c>
      <c r="V39" s="900" t="s">
        <v>49</v>
      </c>
      <c r="W39" s="893">
        <f t="shared" si="25"/>
        <v>0</v>
      </c>
      <c r="X39" s="893">
        <f t="shared" si="25"/>
        <v>0</v>
      </c>
      <c r="Y39" s="894" t="e">
        <f t="shared" si="26"/>
        <v>#DIV/0!</v>
      </c>
      <c r="Z39" s="894">
        <f t="shared" si="27"/>
        <v>0</v>
      </c>
      <c r="AA39" s="894">
        <f t="shared" si="27"/>
        <v>0</v>
      </c>
      <c r="AB39" s="901"/>
      <c r="AC39" s="895">
        <f t="shared" si="14"/>
        <v>0</v>
      </c>
      <c r="AD39" s="895" t="e">
        <f>AG39+AI39+AK39+AM39+AO39+AQ39+#REF!+AS39+AU39+AW39+AY39+BA39</f>
        <v>#REF!</v>
      </c>
      <c r="AE39" s="896" t="e">
        <f t="shared" si="28"/>
        <v>#REF!</v>
      </c>
      <c r="AF39" s="902"/>
      <c r="AG39" s="902"/>
      <c r="AH39" s="902"/>
      <c r="AI39" s="902"/>
      <c r="AJ39" s="902"/>
      <c r="AK39" s="902"/>
      <c r="AL39" s="902"/>
      <c r="AM39" s="902"/>
      <c r="AN39" s="902"/>
      <c r="AO39" s="902"/>
      <c r="AP39" s="902"/>
      <c r="AQ39" s="902"/>
      <c r="AR39" s="901"/>
      <c r="AS39" s="901"/>
      <c r="AT39" s="901"/>
      <c r="AU39" s="901"/>
      <c r="AV39" s="901"/>
      <c r="AW39" s="901"/>
      <c r="AX39" s="901"/>
      <c r="AY39" s="901"/>
      <c r="AZ39" s="901"/>
      <c r="BA39" s="901"/>
      <c r="BB39" s="895">
        <f t="shared" si="29"/>
        <v>0</v>
      </c>
      <c r="BC39" s="895">
        <f t="shared" si="30"/>
        <v>0</v>
      </c>
    </row>
    <row r="40" spans="1:55" ht="10.5" customHeight="1" x14ac:dyDescent="0.2">
      <c r="A40" s="840">
        <v>29</v>
      </c>
      <c r="B40" s="878">
        <v>2</v>
      </c>
      <c r="C40" s="879"/>
      <c r="D40" s="1453"/>
      <c r="E40" s="903" t="s">
        <v>279</v>
      </c>
      <c r="F40" s="905"/>
      <c r="G40" s="904"/>
      <c r="H40" s="883" t="e">
        <f t="shared" si="17"/>
        <v>#DIV/0!</v>
      </c>
      <c r="I40" s="910"/>
      <c r="J40" s="885">
        <f t="shared" si="18"/>
        <v>0</v>
      </c>
      <c r="K40" s="886">
        <f t="shared" si="19"/>
        <v>0</v>
      </c>
      <c r="L40" s="887">
        <f t="shared" si="20"/>
        <v>15920</v>
      </c>
      <c r="M40" s="887">
        <f t="shared" si="21"/>
        <v>0</v>
      </c>
      <c r="N40" s="887">
        <f t="shared" si="22"/>
        <v>0</v>
      </c>
      <c r="O40" s="887">
        <f t="shared" si="23"/>
        <v>0</v>
      </c>
      <c r="P40" s="888">
        <f t="shared" si="24"/>
        <v>0</v>
      </c>
      <c r="Q40" s="888">
        <f t="shared" si="11"/>
        <v>0</v>
      </c>
      <c r="R40" s="906"/>
      <c r="S40" s="1005"/>
      <c r="T40" s="831">
        <v>29</v>
      </c>
      <c r="U40" s="1450"/>
      <c r="V40" s="900" t="s">
        <v>50</v>
      </c>
      <c r="W40" s="893">
        <f t="shared" si="25"/>
        <v>0</v>
      </c>
      <c r="X40" s="893">
        <f t="shared" si="25"/>
        <v>0</v>
      </c>
      <c r="Y40" s="894" t="e">
        <f t="shared" si="26"/>
        <v>#DIV/0!</v>
      </c>
      <c r="Z40" s="894">
        <f t="shared" si="27"/>
        <v>0</v>
      </c>
      <c r="AA40" s="894">
        <f t="shared" si="27"/>
        <v>0</v>
      </c>
      <c r="AB40" s="901"/>
      <c r="AC40" s="895">
        <f t="shared" si="14"/>
        <v>0</v>
      </c>
      <c r="AD40" s="895" t="e">
        <f>AG40+AI40+AK40+AM40+AO40+AQ40+#REF!+AS40+AU40+AW40+AY40+BA40</f>
        <v>#REF!</v>
      </c>
      <c r="AE40" s="896" t="e">
        <f t="shared" si="28"/>
        <v>#REF!</v>
      </c>
      <c r="AF40" s="902"/>
      <c r="AG40" s="902"/>
      <c r="AH40" s="902"/>
      <c r="AI40" s="902"/>
      <c r="AJ40" s="902"/>
      <c r="AK40" s="902"/>
      <c r="AL40" s="902"/>
      <c r="AM40" s="902"/>
      <c r="AN40" s="902"/>
      <c r="AO40" s="902"/>
      <c r="AP40" s="902"/>
      <c r="AQ40" s="902"/>
      <c r="AR40" s="901"/>
      <c r="AS40" s="901"/>
      <c r="AT40" s="901"/>
      <c r="AU40" s="901"/>
      <c r="AV40" s="901"/>
      <c r="AW40" s="901"/>
      <c r="AX40" s="901"/>
      <c r="AY40" s="901"/>
      <c r="AZ40" s="901"/>
      <c r="BA40" s="901"/>
      <c r="BB40" s="895">
        <f t="shared" si="29"/>
        <v>0</v>
      </c>
      <c r="BC40" s="895">
        <f t="shared" si="30"/>
        <v>0</v>
      </c>
    </row>
    <row r="41" spans="1:55" ht="10.5" customHeight="1" x14ac:dyDescent="0.2">
      <c r="A41" s="840">
        <v>30</v>
      </c>
      <c r="B41" s="878">
        <v>2</v>
      </c>
      <c r="C41" s="879"/>
      <c r="D41" s="1449" t="s">
        <v>69</v>
      </c>
      <c r="E41" s="903" t="s">
        <v>278</v>
      </c>
      <c r="F41" s="905"/>
      <c r="G41" s="904"/>
      <c r="H41" s="883" t="e">
        <f t="shared" si="17"/>
        <v>#DIV/0!</v>
      </c>
      <c r="I41" s="910"/>
      <c r="J41" s="885">
        <f t="shared" si="18"/>
        <v>0</v>
      </c>
      <c r="K41" s="886">
        <f t="shared" si="19"/>
        <v>0</v>
      </c>
      <c r="L41" s="887">
        <f t="shared" si="20"/>
        <v>15920</v>
      </c>
      <c r="M41" s="887">
        <f t="shared" si="21"/>
        <v>0</v>
      </c>
      <c r="N41" s="887">
        <f t="shared" si="22"/>
        <v>0</v>
      </c>
      <c r="O41" s="887">
        <f t="shared" si="23"/>
        <v>0</v>
      </c>
      <c r="P41" s="888">
        <f t="shared" si="24"/>
        <v>0</v>
      </c>
      <c r="Q41" s="888">
        <f t="shared" si="11"/>
        <v>0</v>
      </c>
      <c r="R41" s="906"/>
      <c r="S41" s="1005"/>
      <c r="T41" s="831">
        <v>30</v>
      </c>
      <c r="U41" s="1450" t="s">
        <v>69</v>
      </c>
      <c r="V41" s="900" t="s">
        <v>49</v>
      </c>
      <c r="W41" s="893">
        <f t="shared" si="25"/>
        <v>0</v>
      </c>
      <c r="X41" s="893">
        <f t="shared" si="25"/>
        <v>0</v>
      </c>
      <c r="Y41" s="894" t="e">
        <f t="shared" si="26"/>
        <v>#DIV/0!</v>
      </c>
      <c r="Z41" s="894">
        <f t="shared" si="27"/>
        <v>0</v>
      </c>
      <c r="AA41" s="894">
        <f t="shared" si="27"/>
        <v>0</v>
      </c>
      <c r="AB41" s="901"/>
      <c r="AC41" s="895">
        <f t="shared" si="14"/>
        <v>0</v>
      </c>
      <c r="AD41" s="895" t="e">
        <f>AG41+AI41+AK41+AM41+AO41+AQ41+#REF!+AS41+AU41+AW41+AY41+BA41</f>
        <v>#REF!</v>
      </c>
      <c r="AE41" s="896" t="e">
        <f t="shared" si="28"/>
        <v>#REF!</v>
      </c>
      <c r="AF41" s="902"/>
      <c r="AG41" s="902"/>
      <c r="AH41" s="902"/>
      <c r="AI41" s="902"/>
      <c r="AJ41" s="902"/>
      <c r="AK41" s="902"/>
      <c r="AL41" s="902"/>
      <c r="AM41" s="902"/>
      <c r="AN41" s="902"/>
      <c r="AO41" s="902"/>
      <c r="AP41" s="902"/>
      <c r="AQ41" s="902"/>
      <c r="AR41" s="901"/>
      <c r="AS41" s="901"/>
      <c r="AT41" s="901"/>
      <c r="AU41" s="901"/>
      <c r="AV41" s="901"/>
      <c r="AW41" s="901"/>
      <c r="AX41" s="901"/>
      <c r="AY41" s="901"/>
      <c r="AZ41" s="901"/>
      <c r="BA41" s="901"/>
      <c r="BB41" s="895">
        <f t="shared" si="29"/>
        <v>0</v>
      </c>
      <c r="BC41" s="895">
        <f t="shared" si="30"/>
        <v>0</v>
      </c>
    </row>
    <row r="42" spans="1:55" ht="10.5" customHeight="1" x14ac:dyDescent="0.2">
      <c r="A42" s="840">
        <v>31</v>
      </c>
      <c r="B42" s="878">
        <v>2</v>
      </c>
      <c r="C42" s="879"/>
      <c r="D42" s="1449"/>
      <c r="E42" s="903" t="s">
        <v>279</v>
      </c>
      <c r="F42" s="905"/>
      <c r="G42" s="904"/>
      <c r="H42" s="883" t="e">
        <f t="shared" si="17"/>
        <v>#DIV/0!</v>
      </c>
      <c r="I42" s="910"/>
      <c r="J42" s="885">
        <f t="shared" si="18"/>
        <v>0</v>
      </c>
      <c r="K42" s="886">
        <f t="shared" si="19"/>
        <v>0</v>
      </c>
      <c r="L42" s="887">
        <f t="shared" si="20"/>
        <v>15920</v>
      </c>
      <c r="M42" s="887">
        <f t="shared" si="21"/>
        <v>0</v>
      </c>
      <c r="N42" s="887">
        <f t="shared" si="22"/>
        <v>0</v>
      </c>
      <c r="O42" s="887">
        <f t="shared" si="23"/>
        <v>0</v>
      </c>
      <c r="P42" s="888">
        <f t="shared" si="24"/>
        <v>0</v>
      </c>
      <c r="Q42" s="888">
        <f t="shared" si="11"/>
        <v>0</v>
      </c>
      <c r="R42" s="906"/>
      <c r="S42" s="1005"/>
      <c r="T42" s="831">
        <v>31</v>
      </c>
      <c r="U42" s="1450"/>
      <c r="V42" s="900" t="s">
        <v>50</v>
      </c>
      <c r="W42" s="893">
        <f t="shared" si="25"/>
        <v>0</v>
      </c>
      <c r="X42" s="893">
        <f t="shared" si="25"/>
        <v>0</v>
      </c>
      <c r="Y42" s="894" t="e">
        <f t="shared" si="26"/>
        <v>#DIV/0!</v>
      </c>
      <c r="Z42" s="894">
        <f t="shared" si="27"/>
        <v>0</v>
      </c>
      <c r="AA42" s="894">
        <f t="shared" si="27"/>
        <v>0</v>
      </c>
      <c r="AB42" s="901"/>
      <c r="AC42" s="895">
        <f t="shared" si="14"/>
        <v>0</v>
      </c>
      <c r="AD42" s="895" t="e">
        <f>AG42+AI42+AK42+AM42+AO42+AQ42+#REF!+AS42+AU42+AW42+AY42+BA42</f>
        <v>#REF!</v>
      </c>
      <c r="AE42" s="896" t="e">
        <f t="shared" si="28"/>
        <v>#REF!</v>
      </c>
      <c r="AF42" s="902"/>
      <c r="AG42" s="902"/>
      <c r="AH42" s="902"/>
      <c r="AI42" s="902"/>
      <c r="AJ42" s="902"/>
      <c r="AK42" s="902"/>
      <c r="AL42" s="902"/>
      <c r="AM42" s="902"/>
      <c r="AN42" s="902"/>
      <c r="AO42" s="902"/>
      <c r="AP42" s="902"/>
      <c r="AQ42" s="902"/>
      <c r="AR42" s="901"/>
      <c r="AS42" s="901"/>
      <c r="AT42" s="901"/>
      <c r="AU42" s="901"/>
      <c r="AV42" s="901"/>
      <c r="AW42" s="901"/>
      <c r="AX42" s="901"/>
      <c r="AY42" s="901"/>
      <c r="AZ42" s="901"/>
      <c r="BA42" s="901"/>
      <c r="BB42" s="895">
        <f t="shared" si="29"/>
        <v>0</v>
      </c>
      <c r="BC42" s="895">
        <f t="shared" si="30"/>
        <v>0</v>
      </c>
    </row>
    <row r="43" spans="1:55" ht="15" customHeight="1" x14ac:dyDescent="0.2">
      <c r="A43" s="840">
        <v>32</v>
      </c>
      <c r="B43" s="878">
        <v>1</v>
      </c>
      <c r="C43" s="879"/>
      <c r="D43" s="1454" t="s">
        <v>70</v>
      </c>
      <c r="E43" s="903" t="s">
        <v>278</v>
      </c>
      <c r="F43" s="905"/>
      <c r="G43" s="904"/>
      <c r="H43" s="883" t="e">
        <f t="shared" si="17"/>
        <v>#DIV/0!</v>
      </c>
      <c r="I43" s="910"/>
      <c r="J43" s="885">
        <f t="shared" si="18"/>
        <v>0</v>
      </c>
      <c r="K43" s="886">
        <f t="shared" si="19"/>
        <v>0</v>
      </c>
      <c r="L43" s="887">
        <f t="shared" si="20"/>
        <v>7960</v>
      </c>
      <c r="M43" s="887">
        <f t="shared" si="21"/>
        <v>0</v>
      </c>
      <c r="N43" s="887">
        <f t="shared" si="22"/>
        <v>0</v>
      </c>
      <c r="O43" s="887">
        <f t="shared" si="23"/>
        <v>0</v>
      </c>
      <c r="P43" s="888">
        <f t="shared" si="24"/>
        <v>0</v>
      </c>
      <c r="Q43" s="888">
        <f t="shared" si="11"/>
        <v>0</v>
      </c>
      <c r="R43" s="906"/>
      <c r="S43" s="1005"/>
      <c r="T43" s="831">
        <v>32</v>
      </c>
      <c r="U43" s="1452" t="s">
        <v>70</v>
      </c>
      <c r="V43" s="900" t="s">
        <v>49</v>
      </c>
      <c r="W43" s="893">
        <f t="shared" si="25"/>
        <v>0</v>
      </c>
      <c r="X43" s="893">
        <f t="shared" si="25"/>
        <v>0</v>
      </c>
      <c r="Y43" s="894" t="e">
        <f t="shared" si="26"/>
        <v>#DIV/0!</v>
      </c>
      <c r="Z43" s="894">
        <f t="shared" si="27"/>
        <v>0</v>
      </c>
      <c r="AA43" s="894">
        <f t="shared" si="27"/>
        <v>0</v>
      </c>
      <c r="AB43" s="901"/>
      <c r="AC43" s="895">
        <f t="shared" si="14"/>
        <v>0</v>
      </c>
      <c r="AD43" s="895" t="e">
        <f>AG43+AI43+AK43+AM43+AO43+AQ43+#REF!+AS43+AU43+AW43+AY43+BA43</f>
        <v>#REF!</v>
      </c>
      <c r="AE43" s="896" t="e">
        <f t="shared" si="28"/>
        <v>#REF!</v>
      </c>
      <c r="AF43" s="902"/>
      <c r="AG43" s="902"/>
      <c r="AH43" s="902"/>
      <c r="AI43" s="902"/>
      <c r="AJ43" s="902"/>
      <c r="AK43" s="902"/>
      <c r="AL43" s="902"/>
      <c r="AM43" s="902"/>
      <c r="AN43" s="902"/>
      <c r="AO43" s="902"/>
      <c r="AP43" s="902"/>
      <c r="AQ43" s="902"/>
      <c r="AR43" s="901"/>
      <c r="AS43" s="901"/>
      <c r="AT43" s="901"/>
      <c r="AU43" s="901"/>
      <c r="AV43" s="901"/>
      <c r="AW43" s="901"/>
      <c r="AX43" s="901"/>
      <c r="AY43" s="901"/>
      <c r="AZ43" s="901"/>
      <c r="BA43" s="901"/>
      <c r="BB43" s="895">
        <f t="shared" si="29"/>
        <v>0</v>
      </c>
      <c r="BC43" s="895">
        <f t="shared" si="30"/>
        <v>0</v>
      </c>
    </row>
    <row r="44" spans="1:55" ht="13.5" customHeight="1" x14ac:dyDescent="0.2">
      <c r="A44" s="840">
        <v>33</v>
      </c>
      <c r="B44" s="878">
        <v>1</v>
      </c>
      <c r="C44" s="879"/>
      <c r="D44" s="1454"/>
      <c r="E44" s="903" t="s">
        <v>279</v>
      </c>
      <c r="F44" s="905"/>
      <c r="G44" s="904"/>
      <c r="H44" s="883" t="e">
        <f t="shared" si="17"/>
        <v>#DIV/0!</v>
      </c>
      <c r="I44" s="910"/>
      <c r="J44" s="885">
        <f t="shared" si="18"/>
        <v>0</v>
      </c>
      <c r="K44" s="886">
        <f t="shared" si="19"/>
        <v>0</v>
      </c>
      <c r="L44" s="887">
        <f t="shared" si="20"/>
        <v>7960</v>
      </c>
      <c r="M44" s="887">
        <f t="shared" si="21"/>
        <v>0</v>
      </c>
      <c r="N44" s="887">
        <f t="shared" si="22"/>
        <v>0</v>
      </c>
      <c r="O44" s="887">
        <f t="shared" si="23"/>
        <v>0</v>
      </c>
      <c r="P44" s="888">
        <f t="shared" si="24"/>
        <v>0</v>
      </c>
      <c r="Q44" s="888">
        <f t="shared" si="11"/>
        <v>0</v>
      </c>
      <c r="R44" s="906"/>
      <c r="S44" s="1005"/>
      <c r="T44" s="831">
        <v>33</v>
      </c>
      <c r="U44" s="1452"/>
      <c r="V44" s="900" t="s">
        <v>50</v>
      </c>
      <c r="W44" s="893">
        <f t="shared" si="25"/>
        <v>0</v>
      </c>
      <c r="X44" s="893">
        <f t="shared" si="25"/>
        <v>0</v>
      </c>
      <c r="Y44" s="894" t="e">
        <f t="shared" si="26"/>
        <v>#DIV/0!</v>
      </c>
      <c r="Z44" s="894">
        <f t="shared" si="27"/>
        <v>0</v>
      </c>
      <c r="AA44" s="894">
        <f t="shared" si="27"/>
        <v>0</v>
      </c>
      <c r="AB44" s="901"/>
      <c r="AC44" s="895">
        <f t="shared" si="14"/>
        <v>0</v>
      </c>
      <c r="AD44" s="895" t="e">
        <f>AG44+AI44+AK44+AM44+AO44+AQ44+#REF!+AS44+AU44+AW44+AY44+BA44</f>
        <v>#REF!</v>
      </c>
      <c r="AE44" s="896" t="e">
        <f t="shared" si="28"/>
        <v>#REF!</v>
      </c>
      <c r="AF44" s="902"/>
      <c r="AG44" s="902"/>
      <c r="AH44" s="902"/>
      <c r="AI44" s="902"/>
      <c r="AJ44" s="902"/>
      <c r="AK44" s="902"/>
      <c r="AL44" s="902"/>
      <c r="AM44" s="902"/>
      <c r="AN44" s="902"/>
      <c r="AO44" s="902"/>
      <c r="AP44" s="902"/>
      <c r="AQ44" s="902"/>
      <c r="AR44" s="901"/>
      <c r="AS44" s="901"/>
      <c r="AT44" s="901"/>
      <c r="AU44" s="901"/>
      <c r="AV44" s="901"/>
      <c r="AW44" s="901"/>
      <c r="AX44" s="901"/>
      <c r="AY44" s="901"/>
      <c r="AZ44" s="901"/>
      <c r="BA44" s="901"/>
      <c r="BB44" s="895">
        <f t="shared" si="29"/>
        <v>0</v>
      </c>
      <c r="BC44" s="895">
        <f t="shared" si="30"/>
        <v>0</v>
      </c>
    </row>
    <row r="45" spans="1:55" ht="10.5" customHeight="1" x14ac:dyDescent="0.2">
      <c r="A45" s="840">
        <v>34</v>
      </c>
      <c r="B45" s="878">
        <v>0.33</v>
      </c>
      <c r="C45" s="879"/>
      <c r="D45" s="1454" t="s">
        <v>71</v>
      </c>
      <c r="E45" s="903" t="s">
        <v>278</v>
      </c>
      <c r="F45" s="905"/>
      <c r="G45" s="904"/>
      <c r="H45" s="883" t="e">
        <f t="shared" si="17"/>
        <v>#DIV/0!</v>
      </c>
      <c r="I45" s="910"/>
      <c r="J45" s="885">
        <f t="shared" si="18"/>
        <v>0</v>
      </c>
      <c r="K45" s="886">
        <f t="shared" si="19"/>
        <v>0</v>
      </c>
      <c r="L45" s="887">
        <f t="shared" si="20"/>
        <v>2626.8</v>
      </c>
      <c r="M45" s="887">
        <f t="shared" si="21"/>
        <v>0</v>
      </c>
      <c r="N45" s="887">
        <f t="shared" si="22"/>
        <v>0</v>
      </c>
      <c r="O45" s="887">
        <f t="shared" si="23"/>
        <v>0</v>
      </c>
      <c r="P45" s="888">
        <f t="shared" si="24"/>
        <v>0</v>
      </c>
      <c r="Q45" s="888">
        <f t="shared" si="11"/>
        <v>0</v>
      </c>
      <c r="R45" s="906"/>
      <c r="S45" s="1005"/>
      <c r="T45" s="831">
        <v>34</v>
      </c>
      <c r="U45" s="1452" t="s">
        <v>71</v>
      </c>
      <c r="V45" s="900" t="s">
        <v>49</v>
      </c>
      <c r="W45" s="893">
        <f t="shared" si="25"/>
        <v>0</v>
      </c>
      <c r="X45" s="893">
        <f t="shared" si="25"/>
        <v>0</v>
      </c>
      <c r="Y45" s="894" t="e">
        <f t="shared" si="26"/>
        <v>#DIV/0!</v>
      </c>
      <c r="Z45" s="894">
        <f t="shared" si="27"/>
        <v>0</v>
      </c>
      <c r="AA45" s="894">
        <f t="shared" si="27"/>
        <v>0</v>
      </c>
      <c r="AB45" s="901"/>
      <c r="AC45" s="895">
        <f t="shared" si="14"/>
        <v>0</v>
      </c>
      <c r="AD45" s="895" t="e">
        <f>AG45+AI45+AK45+AM45+AO45+AQ45+#REF!+AS45+AU45+AW45+AY45+BA45</f>
        <v>#REF!</v>
      </c>
      <c r="AE45" s="896" t="e">
        <f t="shared" si="28"/>
        <v>#REF!</v>
      </c>
      <c r="AF45" s="902"/>
      <c r="AG45" s="902"/>
      <c r="AH45" s="902"/>
      <c r="AI45" s="902"/>
      <c r="AJ45" s="902"/>
      <c r="AK45" s="902"/>
      <c r="AL45" s="902"/>
      <c r="AM45" s="902"/>
      <c r="AN45" s="902"/>
      <c r="AO45" s="902"/>
      <c r="AP45" s="902"/>
      <c r="AQ45" s="902"/>
      <c r="AR45" s="902"/>
      <c r="AS45" s="901"/>
      <c r="AT45" s="902"/>
      <c r="AU45" s="901"/>
      <c r="AV45" s="902"/>
      <c r="AW45" s="901"/>
      <c r="AX45" s="902"/>
      <c r="AY45" s="901"/>
      <c r="AZ45" s="902"/>
      <c r="BA45" s="901"/>
      <c r="BB45" s="895">
        <f t="shared" si="29"/>
        <v>0</v>
      </c>
      <c r="BC45" s="895">
        <f t="shared" si="30"/>
        <v>0</v>
      </c>
    </row>
    <row r="46" spans="1:55" ht="10.5" customHeight="1" x14ac:dyDescent="0.2">
      <c r="A46" s="840">
        <v>35</v>
      </c>
      <c r="B46" s="878">
        <v>0.33</v>
      </c>
      <c r="C46" s="879"/>
      <c r="D46" s="1454"/>
      <c r="E46" s="903" t="s">
        <v>279</v>
      </c>
      <c r="F46" s="905"/>
      <c r="G46" s="904"/>
      <c r="H46" s="883" t="e">
        <f t="shared" si="17"/>
        <v>#DIV/0!</v>
      </c>
      <c r="I46" s="910"/>
      <c r="J46" s="885">
        <f t="shared" si="18"/>
        <v>0</v>
      </c>
      <c r="K46" s="886">
        <f t="shared" si="19"/>
        <v>0</v>
      </c>
      <c r="L46" s="887">
        <f t="shared" si="20"/>
        <v>2626.8</v>
      </c>
      <c r="M46" s="887">
        <f t="shared" si="21"/>
        <v>0</v>
      </c>
      <c r="N46" s="887">
        <f t="shared" si="22"/>
        <v>0</v>
      </c>
      <c r="O46" s="887">
        <f t="shared" si="23"/>
        <v>0</v>
      </c>
      <c r="P46" s="888">
        <f t="shared" si="24"/>
        <v>0</v>
      </c>
      <c r="Q46" s="888">
        <f t="shared" si="11"/>
        <v>0</v>
      </c>
      <c r="R46" s="906"/>
      <c r="S46" s="1005"/>
      <c r="T46" s="831">
        <v>35</v>
      </c>
      <c r="U46" s="1452"/>
      <c r="V46" s="900" t="s">
        <v>50</v>
      </c>
      <c r="W46" s="893">
        <f t="shared" si="25"/>
        <v>0</v>
      </c>
      <c r="X46" s="893">
        <f t="shared" si="25"/>
        <v>0</v>
      </c>
      <c r="Y46" s="894" t="e">
        <f t="shared" si="26"/>
        <v>#DIV/0!</v>
      </c>
      <c r="Z46" s="894">
        <f t="shared" si="27"/>
        <v>0</v>
      </c>
      <c r="AA46" s="894">
        <f t="shared" si="27"/>
        <v>0</v>
      </c>
      <c r="AB46" s="901"/>
      <c r="AC46" s="895">
        <f t="shared" si="14"/>
        <v>0</v>
      </c>
      <c r="AD46" s="895" t="e">
        <f>AG46+AI46+AK46+AM46+AO46+AQ46+#REF!+AS46+AU46+AW46+AY46+BA46</f>
        <v>#REF!</v>
      </c>
      <c r="AE46" s="896" t="e">
        <f t="shared" si="28"/>
        <v>#REF!</v>
      </c>
      <c r="AF46" s="902"/>
      <c r="AG46" s="902"/>
      <c r="AH46" s="902"/>
      <c r="AI46" s="902"/>
      <c r="AJ46" s="902"/>
      <c r="AK46" s="902"/>
      <c r="AL46" s="902"/>
      <c r="AM46" s="902"/>
      <c r="AN46" s="902"/>
      <c r="AO46" s="902"/>
      <c r="AP46" s="902"/>
      <c r="AQ46" s="902"/>
      <c r="AR46" s="901"/>
      <c r="AS46" s="901"/>
      <c r="AT46" s="901"/>
      <c r="AU46" s="901"/>
      <c r="AV46" s="901"/>
      <c r="AW46" s="901"/>
      <c r="AX46" s="901"/>
      <c r="AY46" s="901"/>
      <c r="AZ46" s="901"/>
      <c r="BA46" s="901"/>
      <c r="BB46" s="895">
        <f t="shared" si="29"/>
        <v>0</v>
      </c>
      <c r="BC46" s="895">
        <f t="shared" si="30"/>
        <v>0</v>
      </c>
    </row>
    <row r="47" spans="1:55" ht="14.25" customHeight="1" x14ac:dyDescent="0.2">
      <c r="A47" s="840">
        <v>36</v>
      </c>
      <c r="B47" s="878">
        <v>0.46</v>
      </c>
      <c r="C47" s="879"/>
      <c r="D47" s="1454" t="s">
        <v>281</v>
      </c>
      <c r="E47" s="903" t="s">
        <v>278</v>
      </c>
      <c r="F47" s="905">
        <v>22</v>
      </c>
      <c r="G47" s="904">
        <v>12</v>
      </c>
      <c r="H47" s="883">
        <f t="shared" si="17"/>
        <v>54.545454545454547</v>
      </c>
      <c r="I47" s="910">
        <v>32</v>
      </c>
      <c r="J47" s="885">
        <f t="shared" si="18"/>
        <v>384</v>
      </c>
      <c r="K47" s="886">
        <f t="shared" si="19"/>
        <v>176.64000000000001</v>
      </c>
      <c r="L47" s="887">
        <f t="shared" si="20"/>
        <v>3661.6000000000004</v>
      </c>
      <c r="M47" s="887">
        <f t="shared" si="21"/>
        <v>1406054.4000000001</v>
      </c>
      <c r="N47" s="887">
        <f t="shared" si="22"/>
        <v>0</v>
      </c>
      <c r="O47" s="887">
        <f t="shared" si="23"/>
        <v>0</v>
      </c>
      <c r="P47" s="888">
        <f t="shared" si="24"/>
        <v>176.64000000000001</v>
      </c>
      <c r="Q47" s="888">
        <f t="shared" si="11"/>
        <v>1406054.4000000001</v>
      </c>
      <c r="R47" s="906"/>
      <c r="S47" s="1005"/>
      <c r="T47" s="831">
        <v>36</v>
      </c>
      <c r="U47" s="1452" t="s">
        <v>72</v>
      </c>
      <c r="V47" s="900" t="s">
        <v>49</v>
      </c>
      <c r="W47" s="893">
        <f t="shared" si="25"/>
        <v>22</v>
      </c>
      <c r="X47" s="893">
        <f t="shared" si="25"/>
        <v>12</v>
      </c>
      <c r="Y47" s="894">
        <f t="shared" si="26"/>
        <v>54.545454545454547</v>
      </c>
      <c r="Z47" s="894">
        <f t="shared" si="27"/>
        <v>32</v>
      </c>
      <c r="AA47" s="894">
        <f t="shared" si="27"/>
        <v>384</v>
      </c>
      <c r="AB47" s="901"/>
      <c r="AC47" s="895">
        <f t="shared" si="14"/>
        <v>384</v>
      </c>
      <c r="AD47" s="895" t="e">
        <f>AG47+AI47+AK47+AM47+AO47+AQ47+#REF!+AS47+AU47+AW47+AY47+BA47</f>
        <v>#REF!</v>
      </c>
      <c r="AE47" s="896" t="e">
        <f t="shared" si="28"/>
        <v>#REF!</v>
      </c>
      <c r="AF47" s="902"/>
      <c r="AG47" s="902"/>
      <c r="AH47" s="902"/>
      <c r="AI47" s="902"/>
      <c r="AJ47" s="902"/>
      <c r="AK47" s="902"/>
      <c r="AL47" s="902"/>
      <c r="AM47" s="902"/>
      <c r="AN47" s="902"/>
      <c r="AO47" s="902"/>
      <c r="AP47" s="902"/>
      <c r="AQ47" s="902"/>
      <c r="AR47" s="902">
        <v>24</v>
      </c>
      <c r="AS47" s="901"/>
      <c r="AT47" s="902">
        <v>90</v>
      </c>
      <c r="AU47" s="901"/>
      <c r="AV47" s="902">
        <v>90</v>
      </c>
      <c r="AW47" s="901"/>
      <c r="AX47" s="902">
        <v>90</v>
      </c>
      <c r="AY47" s="901"/>
      <c r="AZ47" s="902">
        <v>90</v>
      </c>
      <c r="BA47" s="901"/>
      <c r="BB47" s="895">
        <f t="shared" si="29"/>
        <v>384</v>
      </c>
      <c r="BC47" s="895">
        <f t="shared" si="30"/>
        <v>0</v>
      </c>
    </row>
    <row r="48" spans="1:55" ht="15" customHeight="1" x14ac:dyDescent="0.2">
      <c r="A48" s="840">
        <v>37</v>
      </c>
      <c r="B48" s="878">
        <v>0.46</v>
      </c>
      <c r="C48" s="879">
        <v>1</v>
      </c>
      <c r="D48" s="1454"/>
      <c r="E48" s="903" t="s">
        <v>279</v>
      </c>
      <c r="F48" s="905">
        <v>2</v>
      </c>
      <c r="G48" s="904">
        <v>2</v>
      </c>
      <c r="H48" s="883">
        <f t="shared" si="17"/>
        <v>100</v>
      </c>
      <c r="I48" s="910">
        <v>5</v>
      </c>
      <c r="J48" s="885">
        <f t="shared" si="18"/>
        <v>10</v>
      </c>
      <c r="K48" s="886">
        <f t="shared" si="19"/>
        <v>4.6000000000000005</v>
      </c>
      <c r="L48" s="887">
        <f t="shared" si="20"/>
        <v>3661.6000000000004</v>
      </c>
      <c r="M48" s="887">
        <f t="shared" si="21"/>
        <v>36616</v>
      </c>
      <c r="N48" s="887">
        <f t="shared" si="22"/>
        <v>10</v>
      </c>
      <c r="O48" s="887">
        <f t="shared" si="23"/>
        <v>79600</v>
      </c>
      <c r="P48" s="888">
        <f t="shared" si="24"/>
        <v>14.600000000000001</v>
      </c>
      <c r="Q48" s="888">
        <f t="shared" si="11"/>
        <v>116216</v>
      </c>
      <c r="R48" s="1005"/>
      <c r="S48" s="1005"/>
      <c r="T48" s="831">
        <v>37</v>
      </c>
      <c r="U48" s="1452"/>
      <c r="V48" s="900" t="s">
        <v>50</v>
      </c>
      <c r="W48" s="893">
        <f t="shared" si="25"/>
        <v>2</v>
      </c>
      <c r="X48" s="893">
        <f t="shared" si="25"/>
        <v>2</v>
      </c>
      <c r="Y48" s="894">
        <f t="shared" si="26"/>
        <v>100</v>
      </c>
      <c r="Z48" s="894">
        <f t="shared" si="27"/>
        <v>5</v>
      </c>
      <c r="AA48" s="894">
        <f t="shared" si="27"/>
        <v>10</v>
      </c>
      <c r="AB48" s="901"/>
      <c r="AC48" s="895">
        <f t="shared" si="14"/>
        <v>10</v>
      </c>
      <c r="AD48" s="895" t="e">
        <f>AG48+AI48+AK48+AM48+AO48+AQ48+#REF!+AS48+AU48+AW48+AY48+BA48</f>
        <v>#REF!</v>
      </c>
      <c r="AE48" s="896" t="e">
        <f t="shared" si="28"/>
        <v>#REF!</v>
      </c>
      <c r="AF48" s="902"/>
      <c r="AG48" s="902"/>
      <c r="AH48" s="902"/>
      <c r="AI48" s="902"/>
      <c r="AJ48" s="902"/>
      <c r="AK48" s="902"/>
      <c r="AL48" s="902"/>
      <c r="AM48" s="902"/>
      <c r="AN48" s="902"/>
      <c r="AO48" s="902"/>
      <c r="AP48" s="902"/>
      <c r="AQ48" s="902"/>
      <c r="AR48" s="901">
        <v>2</v>
      </c>
      <c r="AS48" s="901"/>
      <c r="AT48" s="901">
        <v>2</v>
      </c>
      <c r="AU48" s="901"/>
      <c r="AV48" s="901">
        <v>2</v>
      </c>
      <c r="AW48" s="901"/>
      <c r="AX48" s="901">
        <v>2</v>
      </c>
      <c r="AY48" s="901"/>
      <c r="AZ48" s="901">
        <v>2</v>
      </c>
      <c r="BA48" s="901"/>
      <c r="BB48" s="895">
        <f t="shared" si="29"/>
        <v>10</v>
      </c>
      <c r="BC48" s="895">
        <f t="shared" si="30"/>
        <v>0</v>
      </c>
    </row>
    <row r="49" spans="1:55" ht="11.25" customHeight="1" x14ac:dyDescent="0.2">
      <c r="A49" s="840">
        <v>38</v>
      </c>
      <c r="B49" s="878">
        <v>4</v>
      </c>
      <c r="C49" s="879"/>
      <c r="D49" s="1454" t="s">
        <v>73</v>
      </c>
      <c r="E49" s="903" t="s">
        <v>278</v>
      </c>
      <c r="F49" s="905"/>
      <c r="G49" s="904"/>
      <c r="H49" s="883" t="e">
        <f t="shared" si="17"/>
        <v>#DIV/0!</v>
      </c>
      <c r="I49" s="910"/>
      <c r="J49" s="885">
        <f t="shared" si="18"/>
        <v>0</v>
      </c>
      <c r="K49" s="886">
        <f t="shared" si="19"/>
        <v>0</v>
      </c>
      <c r="L49" s="887">
        <f t="shared" si="20"/>
        <v>31840</v>
      </c>
      <c r="M49" s="887">
        <f t="shared" si="21"/>
        <v>0</v>
      </c>
      <c r="N49" s="887">
        <f t="shared" si="22"/>
        <v>0</v>
      </c>
      <c r="O49" s="887">
        <f t="shared" si="23"/>
        <v>0</v>
      </c>
      <c r="P49" s="888">
        <f t="shared" si="24"/>
        <v>0</v>
      </c>
      <c r="Q49" s="888">
        <f t="shared" si="11"/>
        <v>0</v>
      </c>
      <c r="R49" s="906"/>
      <c r="S49" s="1005"/>
      <c r="T49" s="831">
        <v>38</v>
      </c>
      <c r="U49" s="1452" t="s">
        <v>73</v>
      </c>
      <c r="V49" s="900" t="s">
        <v>49</v>
      </c>
      <c r="W49" s="893">
        <f t="shared" si="25"/>
        <v>0</v>
      </c>
      <c r="X49" s="893">
        <f t="shared" si="25"/>
        <v>0</v>
      </c>
      <c r="Y49" s="894" t="e">
        <f t="shared" si="26"/>
        <v>#DIV/0!</v>
      </c>
      <c r="Z49" s="894">
        <f t="shared" si="27"/>
        <v>0</v>
      </c>
      <c r="AA49" s="894">
        <f t="shared" si="27"/>
        <v>0</v>
      </c>
      <c r="AB49" s="901"/>
      <c r="AC49" s="895">
        <f t="shared" si="14"/>
        <v>0</v>
      </c>
      <c r="AD49" s="895" t="e">
        <f>AG49+AI49+AK49+AM49+AO49+AQ49+#REF!+AS49+AU49+AW49+AY49+BA49</f>
        <v>#REF!</v>
      </c>
      <c r="AE49" s="896" t="e">
        <f t="shared" si="28"/>
        <v>#REF!</v>
      </c>
      <c r="AF49" s="902"/>
      <c r="AG49" s="902"/>
      <c r="AH49" s="902"/>
      <c r="AI49" s="902"/>
      <c r="AJ49" s="902"/>
      <c r="AK49" s="902"/>
      <c r="AL49" s="902"/>
      <c r="AM49" s="902"/>
      <c r="AN49" s="902"/>
      <c r="AO49" s="902"/>
      <c r="AP49" s="902"/>
      <c r="AQ49" s="902"/>
      <c r="AR49" s="902"/>
      <c r="AS49" s="901"/>
      <c r="AT49" s="902"/>
      <c r="AU49" s="901"/>
      <c r="AV49" s="902"/>
      <c r="AW49" s="901"/>
      <c r="AX49" s="902"/>
      <c r="AY49" s="901"/>
      <c r="AZ49" s="902"/>
      <c r="BA49" s="901"/>
      <c r="BB49" s="895">
        <f t="shared" si="29"/>
        <v>0</v>
      </c>
      <c r="BC49" s="895">
        <f t="shared" si="30"/>
        <v>0</v>
      </c>
    </row>
    <row r="50" spans="1:55" ht="12.75" customHeight="1" x14ac:dyDescent="0.2">
      <c r="A50" s="840">
        <v>39</v>
      </c>
      <c r="B50" s="878">
        <v>4</v>
      </c>
      <c r="C50" s="879"/>
      <c r="D50" s="1454"/>
      <c r="E50" s="903" t="s">
        <v>279</v>
      </c>
      <c r="F50" s="905"/>
      <c r="G50" s="904"/>
      <c r="H50" s="883" t="e">
        <f t="shared" si="17"/>
        <v>#DIV/0!</v>
      </c>
      <c r="I50" s="910"/>
      <c r="J50" s="885">
        <f t="shared" si="18"/>
        <v>0</v>
      </c>
      <c r="K50" s="886">
        <f t="shared" si="19"/>
        <v>0</v>
      </c>
      <c r="L50" s="887">
        <f t="shared" si="20"/>
        <v>31840</v>
      </c>
      <c r="M50" s="887">
        <f t="shared" si="21"/>
        <v>0</v>
      </c>
      <c r="N50" s="887">
        <f t="shared" si="22"/>
        <v>0</v>
      </c>
      <c r="O50" s="887">
        <f t="shared" si="23"/>
        <v>0</v>
      </c>
      <c r="P50" s="888">
        <f t="shared" si="24"/>
        <v>0</v>
      </c>
      <c r="Q50" s="888">
        <f t="shared" si="11"/>
        <v>0</v>
      </c>
      <c r="R50" s="906"/>
      <c r="S50" s="1005"/>
      <c r="T50" s="831">
        <v>39</v>
      </c>
      <c r="U50" s="1452"/>
      <c r="V50" s="900" t="s">
        <v>50</v>
      </c>
      <c r="W50" s="893">
        <f t="shared" si="25"/>
        <v>0</v>
      </c>
      <c r="X50" s="893">
        <f t="shared" si="25"/>
        <v>0</v>
      </c>
      <c r="Y50" s="894" t="e">
        <f t="shared" si="26"/>
        <v>#DIV/0!</v>
      </c>
      <c r="Z50" s="894">
        <f t="shared" si="27"/>
        <v>0</v>
      </c>
      <c r="AA50" s="894">
        <f t="shared" si="27"/>
        <v>0</v>
      </c>
      <c r="AB50" s="901"/>
      <c r="AC50" s="895">
        <f t="shared" si="14"/>
        <v>0</v>
      </c>
      <c r="AD50" s="895" t="e">
        <f>AG50+AI50+AK50+AM50+AO50+AQ50+#REF!+AS50+AU50+AW50+AY50+BA50</f>
        <v>#REF!</v>
      </c>
      <c r="AE50" s="896" t="e">
        <f t="shared" si="28"/>
        <v>#REF!</v>
      </c>
      <c r="AF50" s="902"/>
      <c r="AG50" s="902"/>
      <c r="AH50" s="902"/>
      <c r="AI50" s="902"/>
      <c r="AJ50" s="902"/>
      <c r="AK50" s="902"/>
      <c r="AL50" s="902"/>
      <c r="AM50" s="902"/>
      <c r="AN50" s="902"/>
      <c r="AO50" s="902"/>
      <c r="AP50" s="902"/>
      <c r="AQ50" s="902"/>
      <c r="AR50" s="901"/>
      <c r="AS50" s="901"/>
      <c r="AT50" s="901"/>
      <c r="AU50" s="901"/>
      <c r="AV50" s="901"/>
      <c r="AW50" s="901"/>
      <c r="AX50" s="901"/>
      <c r="AY50" s="901"/>
      <c r="AZ50" s="901"/>
      <c r="BA50" s="901"/>
      <c r="BB50" s="895">
        <f t="shared" si="29"/>
        <v>0</v>
      </c>
      <c r="BC50" s="895">
        <f t="shared" si="30"/>
        <v>0</v>
      </c>
    </row>
    <row r="51" spans="1:55" ht="12" customHeight="1" x14ac:dyDescent="0.2">
      <c r="A51" s="840">
        <v>40</v>
      </c>
      <c r="B51" s="878">
        <v>0.46</v>
      </c>
      <c r="C51" s="879"/>
      <c r="D51" s="1449" t="s">
        <v>282</v>
      </c>
      <c r="E51" s="903" t="s">
        <v>278</v>
      </c>
      <c r="F51" s="905">
        <v>12</v>
      </c>
      <c r="G51" s="904">
        <v>12</v>
      </c>
      <c r="H51" s="883">
        <f t="shared" si="17"/>
        <v>100</v>
      </c>
      <c r="I51" s="910">
        <v>32</v>
      </c>
      <c r="J51" s="885">
        <f t="shared" si="18"/>
        <v>384</v>
      </c>
      <c r="K51" s="886">
        <f t="shared" si="19"/>
        <v>176.64000000000001</v>
      </c>
      <c r="L51" s="887">
        <f t="shared" si="20"/>
        <v>3661.6000000000004</v>
      </c>
      <c r="M51" s="887">
        <f t="shared" si="21"/>
        <v>1406054.4000000001</v>
      </c>
      <c r="N51" s="887">
        <f t="shared" si="22"/>
        <v>0</v>
      </c>
      <c r="O51" s="887">
        <f t="shared" si="23"/>
        <v>0</v>
      </c>
      <c r="P51" s="888">
        <f t="shared" si="24"/>
        <v>176.64000000000001</v>
      </c>
      <c r="Q51" s="888">
        <f t="shared" si="11"/>
        <v>1406054.4000000001</v>
      </c>
      <c r="R51" s="906"/>
      <c r="S51" s="1005"/>
      <c r="T51" s="831">
        <v>40</v>
      </c>
      <c r="U51" s="1450" t="s">
        <v>74</v>
      </c>
      <c r="V51" s="900" t="s">
        <v>49</v>
      </c>
      <c r="W51" s="893">
        <f t="shared" si="25"/>
        <v>12</v>
      </c>
      <c r="X51" s="893">
        <f t="shared" si="25"/>
        <v>12</v>
      </c>
      <c r="Y51" s="894">
        <f t="shared" si="26"/>
        <v>100</v>
      </c>
      <c r="Z51" s="894">
        <f t="shared" si="27"/>
        <v>32</v>
      </c>
      <c r="AA51" s="894">
        <f t="shared" si="27"/>
        <v>384</v>
      </c>
      <c r="AB51" s="901"/>
      <c r="AC51" s="895">
        <f t="shared" si="14"/>
        <v>384</v>
      </c>
      <c r="AD51" s="895" t="e">
        <f>AG51+AI51+AK51+AM51+AO51+AQ51+#REF!+AS51+AU51+AW51+AY51+BA51</f>
        <v>#REF!</v>
      </c>
      <c r="AE51" s="896" t="e">
        <f t="shared" si="28"/>
        <v>#REF!</v>
      </c>
      <c r="AF51" s="902"/>
      <c r="AG51" s="902"/>
      <c r="AH51" s="902"/>
      <c r="AI51" s="902"/>
      <c r="AJ51" s="902"/>
      <c r="AK51" s="902"/>
      <c r="AL51" s="902"/>
      <c r="AM51" s="902"/>
      <c r="AN51" s="902"/>
      <c r="AO51" s="902"/>
      <c r="AP51" s="902"/>
      <c r="AQ51" s="902"/>
      <c r="AR51" s="902">
        <v>24</v>
      </c>
      <c r="AS51" s="901"/>
      <c r="AT51" s="902">
        <v>90</v>
      </c>
      <c r="AU51" s="901"/>
      <c r="AV51" s="902">
        <v>90</v>
      </c>
      <c r="AW51" s="901"/>
      <c r="AX51" s="902">
        <v>90</v>
      </c>
      <c r="AY51" s="902"/>
      <c r="AZ51" s="902">
        <v>90</v>
      </c>
      <c r="BA51" s="902"/>
      <c r="BB51" s="895">
        <f t="shared" si="29"/>
        <v>384</v>
      </c>
      <c r="BC51" s="895">
        <f t="shared" si="30"/>
        <v>0</v>
      </c>
    </row>
    <row r="52" spans="1:55" ht="12" customHeight="1" x14ac:dyDescent="0.2">
      <c r="A52" s="840">
        <v>41</v>
      </c>
      <c r="B52" s="878">
        <v>0.46</v>
      </c>
      <c r="C52" s="879">
        <v>1</v>
      </c>
      <c r="D52" s="1449"/>
      <c r="E52" s="903" t="s">
        <v>279</v>
      </c>
      <c r="F52" s="905"/>
      <c r="G52" s="904"/>
      <c r="H52" s="883" t="e">
        <f t="shared" si="17"/>
        <v>#DIV/0!</v>
      </c>
      <c r="I52" s="910">
        <v>5</v>
      </c>
      <c r="J52" s="885">
        <f t="shared" si="18"/>
        <v>0</v>
      </c>
      <c r="K52" s="886">
        <f t="shared" si="19"/>
        <v>0</v>
      </c>
      <c r="L52" s="887">
        <f t="shared" si="20"/>
        <v>3661.6000000000004</v>
      </c>
      <c r="M52" s="887">
        <f t="shared" si="21"/>
        <v>0</v>
      </c>
      <c r="N52" s="887">
        <f t="shared" si="22"/>
        <v>0</v>
      </c>
      <c r="O52" s="887">
        <f t="shared" si="23"/>
        <v>0</v>
      </c>
      <c r="P52" s="888">
        <f t="shared" si="24"/>
        <v>0</v>
      </c>
      <c r="Q52" s="888">
        <f t="shared" si="11"/>
        <v>0</v>
      </c>
      <c r="R52" s="906"/>
      <c r="S52" s="1005"/>
      <c r="T52" s="831">
        <v>41</v>
      </c>
      <c r="U52" s="1450"/>
      <c r="V52" s="900" t="s">
        <v>50</v>
      </c>
      <c r="W52" s="893">
        <f t="shared" si="25"/>
        <v>0</v>
      </c>
      <c r="X52" s="893">
        <f t="shared" si="25"/>
        <v>0</v>
      </c>
      <c r="Y52" s="894" t="e">
        <f t="shared" si="26"/>
        <v>#DIV/0!</v>
      </c>
      <c r="Z52" s="894">
        <f t="shared" si="27"/>
        <v>5</v>
      </c>
      <c r="AA52" s="894">
        <f t="shared" si="27"/>
        <v>0</v>
      </c>
      <c r="AB52" s="901"/>
      <c r="AC52" s="895">
        <f t="shared" si="14"/>
        <v>0</v>
      </c>
      <c r="AD52" s="895" t="e">
        <f>AG52+AI52+AK52+AM52+AO52+AQ52+#REF!+AS52+AU52+AW52+AY52+BA52</f>
        <v>#REF!</v>
      </c>
      <c r="AE52" s="896" t="e">
        <f t="shared" si="28"/>
        <v>#REF!</v>
      </c>
      <c r="AF52" s="902"/>
      <c r="AG52" s="902"/>
      <c r="AH52" s="902"/>
      <c r="AI52" s="902"/>
      <c r="AJ52" s="902"/>
      <c r="AK52" s="902"/>
      <c r="AL52" s="902"/>
      <c r="AM52" s="902"/>
      <c r="AN52" s="902"/>
      <c r="AO52" s="902"/>
      <c r="AP52" s="902"/>
      <c r="AQ52" s="902"/>
      <c r="AR52" s="901"/>
      <c r="AS52" s="901"/>
      <c r="AT52" s="901"/>
      <c r="AU52" s="901"/>
      <c r="AV52" s="901"/>
      <c r="AW52" s="901"/>
      <c r="AX52" s="901"/>
      <c r="AY52" s="901"/>
      <c r="AZ52" s="901"/>
      <c r="BA52" s="901"/>
      <c r="BB52" s="895">
        <f t="shared" si="29"/>
        <v>0</v>
      </c>
      <c r="BC52" s="895">
        <f t="shared" si="30"/>
        <v>0</v>
      </c>
    </row>
    <row r="53" spans="1:55" ht="12" customHeight="1" x14ac:dyDescent="0.2">
      <c r="A53" s="840">
        <v>42</v>
      </c>
      <c r="B53" s="878">
        <v>0.5</v>
      </c>
      <c r="C53" s="879"/>
      <c r="D53" s="1454" t="s">
        <v>75</v>
      </c>
      <c r="E53" s="903" t="s">
        <v>278</v>
      </c>
      <c r="F53" s="905"/>
      <c r="G53" s="904"/>
      <c r="H53" s="883" t="e">
        <f t="shared" si="17"/>
        <v>#DIV/0!</v>
      </c>
      <c r="I53" s="910"/>
      <c r="J53" s="885">
        <f t="shared" si="18"/>
        <v>0</v>
      </c>
      <c r="K53" s="886">
        <f t="shared" si="19"/>
        <v>0</v>
      </c>
      <c r="L53" s="887">
        <f t="shared" si="20"/>
        <v>3980</v>
      </c>
      <c r="M53" s="887">
        <f t="shared" si="21"/>
        <v>0</v>
      </c>
      <c r="N53" s="887">
        <f t="shared" si="22"/>
        <v>0</v>
      </c>
      <c r="O53" s="887">
        <f t="shared" si="23"/>
        <v>0</v>
      </c>
      <c r="P53" s="888">
        <f t="shared" si="24"/>
        <v>0</v>
      </c>
      <c r="Q53" s="888">
        <f t="shared" si="11"/>
        <v>0</v>
      </c>
      <c r="R53" s="906"/>
      <c r="S53" s="1005"/>
      <c r="T53" s="831">
        <v>42</v>
      </c>
      <c r="U53" s="1452" t="s">
        <v>75</v>
      </c>
      <c r="V53" s="900" t="s">
        <v>49</v>
      </c>
      <c r="W53" s="893">
        <f t="shared" si="25"/>
        <v>0</v>
      </c>
      <c r="X53" s="893">
        <f t="shared" si="25"/>
        <v>0</v>
      </c>
      <c r="Y53" s="894" t="e">
        <f t="shared" si="26"/>
        <v>#DIV/0!</v>
      </c>
      <c r="Z53" s="894">
        <f t="shared" si="27"/>
        <v>0</v>
      </c>
      <c r="AA53" s="894">
        <f t="shared" si="27"/>
        <v>0</v>
      </c>
      <c r="AB53" s="901"/>
      <c r="AC53" s="895">
        <f t="shared" si="14"/>
        <v>0</v>
      </c>
      <c r="AD53" s="895" t="e">
        <f>AG53+AI53+AK53+AM53+AO53+AQ53+#REF!+AS53+AU53+AW53+AY53+BA53</f>
        <v>#REF!</v>
      </c>
      <c r="AE53" s="896" t="e">
        <f t="shared" si="28"/>
        <v>#REF!</v>
      </c>
      <c r="AF53" s="902"/>
      <c r="AG53" s="902"/>
      <c r="AH53" s="902"/>
      <c r="AI53" s="902"/>
      <c r="AJ53" s="902"/>
      <c r="AK53" s="902"/>
      <c r="AL53" s="902"/>
      <c r="AM53" s="902"/>
      <c r="AN53" s="902"/>
      <c r="AO53" s="902"/>
      <c r="AP53" s="902"/>
      <c r="AQ53" s="902"/>
      <c r="AR53" s="901"/>
      <c r="AS53" s="901"/>
      <c r="AT53" s="901"/>
      <c r="AU53" s="901"/>
      <c r="AV53" s="901"/>
      <c r="AW53" s="901"/>
      <c r="AX53" s="901"/>
      <c r="AY53" s="901"/>
      <c r="AZ53" s="901"/>
      <c r="BA53" s="901"/>
      <c r="BB53" s="895">
        <f t="shared" si="29"/>
        <v>0</v>
      </c>
      <c r="BC53" s="895">
        <f t="shared" si="30"/>
        <v>0</v>
      </c>
    </row>
    <row r="54" spans="1:55" ht="12" customHeight="1" x14ac:dyDescent="0.2">
      <c r="A54" s="840">
        <v>43</v>
      </c>
      <c r="B54" s="878">
        <v>0.5</v>
      </c>
      <c r="C54" s="879"/>
      <c r="D54" s="1454"/>
      <c r="E54" s="903" t="s">
        <v>279</v>
      </c>
      <c r="F54" s="905"/>
      <c r="G54" s="904"/>
      <c r="H54" s="883" t="e">
        <f t="shared" si="17"/>
        <v>#DIV/0!</v>
      </c>
      <c r="I54" s="910"/>
      <c r="J54" s="885">
        <f t="shared" si="18"/>
        <v>0</v>
      </c>
      <c r="K54" s="886">
        <f t="shared" si="19"/>
        <v>0</v>
      </c>
      <c r="L54" s="887">
        <f t="shared" si="20"/>
        <v>3980</v>
      </c>
      <c r="M54" s="887">
        <f t="shared" si="21"/>
        <v>0</v>
      </c>
      <c r="N54" s="887">
        <f t="shared" si="22"/>
        <v>0</v>
      </c>
      <c r="O54" s="887">
        <f t="shared" si="23"/>
        <v>0</v>
      </c>
      <c r="P54" s="888">
        <f t="shared" si="24"/>
        <v>0</v>
      </c>
      <c r="Q54" s="888">
        <f t="shared" si="11"/>
        <v>0</v>
      </c>
      <c r="R54" s="906"/>
      <c r="S54" s="1005"/>
      <c r="T54" s="831">
        <v>43</v>
      </c>
      <c r="U54" s="1452"/>
      <c r="V54" s="900" t="s">
        <v>50</v>
      </c>
      <c r="W54" s="893">
        <f t="shared" si="25"/>
        <v>0</v>
      </c>
      <c r="X54" s="893">
        <f t="shared" si="25"/>
        <v>0</v>
      </c>
      <c r="Y54" s="894" t="e">
        <f t="shared" si="26"/>
        <v>#DIV/0!</v>
      </c>
      <c r="Z54" s="894">
        <f t="shared" si="27"/>
        <v>0</v>
      </c>
      <c r="AA54" s="894">
        <f t="shared" si="27"/>
        <v>0</v>
      </c>
      <c r="AB54" s="901"/>
      <c r="AC54" s="895">
        <f t="shared" si="14"/>
        <v>0</v>
      </c>
      <c r="AD54" s="895" t="e">
        <f>AG54+AI54+AK54+AM54+AO54+AQ54+#REF!+AS54+AU54+AW54+AY54+BA54</f>
        <v>#REF!</v>
      </c>
      <c r="AE54" s="896" t="e">
        <f t="shared" si="28"/>
        <v>#REF!</v>
      </c>
      <c r="AF54" s="902"/>
      <c r="AG54" s="902"/>
      <c r="AH54" s="902"/>
      <c r="AI54" s="902"/>
      <c r="AJ54" s="902"/>
      <c r="AK54" s="902"/>
      <c r="AL54" s="902"/>
      <c r="AM54" s="902"/>
      <c r="AN54" s="902"/>
      <c r="AO54" s="902"/>
      <c r="AP54" s="902"/>
      <c r="AQ54" s="902"/>
      <c r="AR54" s="901"/>
      <c r="AS54" s="901"/>
      <c r="AT54" s="901"/>
      <c r="AU54" s="901"/>
      <c r="AV54" s="901"/>
      <c r="AW54" s="901"/>
      <c r="AX54" s="901"/>
      <c r="AY54" s="901"/>
      <c r="AZ54" s="901"/>
      <c r="BA54" s="901"/>
      <c r="BB54" s="895">
        <f t="shared" si="29"/>
        <v>0</v>
      </c>
      <c r="BC54" s="895">
        <f t="shared" si="30"/>
        <v>0</v>
      </c>
    </row>
    <row r="55" spans="1:55" ht="12" customHeight="1" x14ac:dyDescent="0.2">
      <c r="A55" s="840">
        <v>44</v>
      </c>
      <c r="B55" s="878">
        <v>1</v>
      </c>
      <c r="C55" s="909"/>
      <c r="D55" s="1449" t="s">
        <v>76</v>
      </c>
      <c r="E55" s="903" t="s">
        <v>278</v>
      </c>
      <c r="F55" s="942"/>
      <c r="G55" s="943"/>
      <c r="H55" s="883" t="e">
        <f t="shared" si="17"/>
        <v>#DIV/0!</v>
      </c>
      <c r="I55" s="899"/>
      <c r="J55" s="885">
        <f t="shared" si="18"/>
        <v>0</v>
      </c>
      <c r="K55" s="886">
        <f t="shared" si="19"/>
        <v>0</v>
      </c>
      <c r="L55" s="887">
        <f t="shared" si="20"/>
        <v>7960</v>
      </c>
      <c r="M55" s="887">
        <f t="shared" si="21"/>
        <v>0</v>
      </c>
      <c r="N55" s="887">
        <f t="shared" si="22"/>
        <v>0</v>
      </c>
      <c r="O55" s="887">
        <f t="shared" si="23"/>
        <v>0</v>
      </c>
      <c r="P55" s="888">
        <f t="shared" si="24"/>
        <v>0</v>
      </c>
      <c r="Q55" s="888">
        <f t="shared" si="11"/>
        <v>0</v>
      </c>
      <c r="R55" s="906"/>
      <c r="S55" s="1005"/>
      <c r="T55" s="831">
        <v>44</v>
      </c>
      <c r="U55" s="1450" t="s">
        <v>76</v>
      </c>
      <c r="V55" s="900" t="s">
        <v>49</v>
      </c>
      <c r="W55" s="893">
        <f t="shared" si="25"/>
        <v>0</v>
      </c>
      <c r="X55" s="893">
        <f t="shared" si="25"/>
        <v>0</v>
      </c>
      <c r="Y55" s="894" t="e">
        <f t="shared" si="26"/>
        <v>#DIV/0!</v>
      </c>
      <c r="Z55" s="894">
        <f t="shared" si="27"/>
        <v>0</v>
      </c>
      <c r="AA55" s="894">
        <f t="shared" si="27"/>
        <v>0</v>
      </c>
      <c r="AB55" s="901"/>
      <c r="AC55" s="895">
        <f t="shared" si="14"/>
        <v>0</v>
      </c>
      <c r="AD55" s="895" t="e">
        <f>AG55+AI55+AK55+AM55+AO55+AQ55+#REF!+AS55+AU55+AW55+AY55+BA55</f>
        <v>#REF!</v>
      </c>
      <c r="AE55" s="896" t="e">
        <f t="shared" si="28"/>
        <v>#REF!</v>
      </c>
      <c r="AF55" s="902"/>
      <c r="AG55" s="902"/>
      <c r="AH55" s="902"/>
      <c r="AI55" s="902"/>
      <c r="AJ55" s="902"/>
      <c r="AK55" s="902"/>
      <c r="AL55" s="902"/>
      <c r="AM55" s="902"/>
      <c r="AN55" s="902"/>
      <c r="AO55" s="902"/>
      <c r="AP55" s="902"/>
      <c r="AQ55" s="902"/>
      <c r="AR55" s="901"/>
      <c r="AS55" s="901"/>
      <c r="AT55" s="901"/>
      <c r="AU55" s="901"/>
      <c r="AV55" s="901"/>
      <c r="AW55" s="901"/>
      <c r="AX55" s="901"/>
      <c r="AY55" s="901"/>
      <c r="AZ55" s="901"/>
      <c r="BA55" s="901"/>
      <c r="BB55" s="895">
        <f t="shared" si="29"/>
        <v>0</v>
      </c>
      <c r="BC55" s="895">
        <f t="shared" si="30"/>
        <v>0</v>
      </c>
    </row>
    <row r="56" spans="1:55" ht="12" customHeight="1" x14ac:dyDescent="0.2">
      <c r="A56" s="840">
        <v>45</v>
      </c>
      <c r="B56" s="878">
        <v>1</v>
      </c>
      <c r="C56" s="909"/>
      <c r="D56" s="1449"/>
      <c r="E56" s="903" t="s">
        <v>279</v>
      </c>
      <c r="F56" s="942"/>
      <c r="G56" s="943"/>
      <c r="H56" s="883" t="e">
        <f t="shared" si="17"/>
        <v>#DIV/0!</v>
      </c>
      <c r="I56" s="899"/>
      <c r="J56" s="885">
        <f t="shared" si="18"/>
        <v>0</v>
      </c>
      <c r="K56" s="886">
        <f t="shared" si="19"/>
        <v>0</v>
      </c>
      <c r="L56" s="887">
        <f t="shared" si="20"/>
        <v>7960</v>
      </c>
      <c r="M56" s="887">
        <f t="shared" si="21"/>
        <v>0</v>
      </c>
      <c r="N56" s="887">
        <f t="shared" si="22"/>
        <v>0</v>
      </c>
      <c r="O56" s="887">
        <f t="shared" si="23"/>
        <v>0</v>
      </c>
      <c r="P56" s="888">
        <f t="shared" si="24"/>
        <v>0</v>
      </c>
      <c r="Q56" s="888">
        <f t="shared" si="11"/>
        <v>0</v>
      </c>
      <c r="R56" s="906"/>
      <c r="S56" s="1005"/>
      <c r="T56" s="831">
        <v>45</v>
      </c>
      <c r="U56" s="1450"/>
      <c r="V56" s="900" t="s">
        <v>50</v>
      </c>
      <c r="W56" s="893">
        <f t="shared" si="25"/>
        <v>0</v>
      </c>
      <c r="X56" s="893">
        <f t="shared" si="25"/>
        <v>0</v>
      </c>
      <c r="Y56" s="894" t="e">
        <f t="shared" si="26"/>
        <v>#DIV/0!</v>
      </c>
      <c r="Z56" s="894">
        <f t="shared" si="27"/>
        <v>0</v>
      </c>
      <c r="AA56" s="894">
        <f t="shared" si="27"/>
        <v>0</v>
      </c>
      <c r="AB56" s="901"/>
      <c r="AC56" s="895">
        <f t="shared" si="14"/>
        <v>0</v>
      </c>
      <c r="AD56" s="895" t="e">
        <f>AG56+AI56+AK56+AM56+AO56+AQ56+#REF!+AS56+AU56+AW56+AY56+BA56</f>
        <v>#REF!</v>
      </c>
      <c r="AE56" s="896" t="e">
        <f t="shared" si="28"/>
        <v>#REF!</v>
      </c>
      <c r="AF56" s="902"/>
      <c r="AG56" s="902"/>
      <c r="AH56" s="902"/>
      <c r="AI56" s="902"/>
      <c r="AJ56" s="902"/>
      <c r="AK56" s="902"/>
      <c r="AL56" s="902"/>
      <c r="AM56" s="902"/>
      <c r="AN56" s="902"/>
      <c r="AO56" s="902"/>
      <c r="AP56" s="902"/>
      <c r="AQ56" s="902"/>
      <c r="AR56" s="901"/>
      <c r="AS56" s="901"/>
      <c r="AT56" s="901"/>
      <c r="AU56" s="901"/>
      <c r="AV56" s="901"/>
      <c r="AW56" s="901"/>
      <c r="AX56" s="901"/>
      <c r="AY56" s="901"/>
      <c r="AZ56" s="901"/>
      <c r="BA56" s="901"/>
      <c r="BB56" s="895">
        <f t="shared" si="29"/>
        <v>0</v>
      </c>
      <c r="BC56" s="895">
        <f t="shared" si="30"/>
        <v>0</v>
      </c>
    </row>
    <row r="57" spans="1:55" ht="13.5" customHeight="1" x14ac:dyDescent="0.2">
      <c r="A57" s="840">
        <v>46</v>
      </c>
      <c r="B57" s="878">
        <v>1</v>
      </c>
      <c r="C57" s="879"/>
      <c r="D57" s="907" t="s">
        <v>77</v>
      </c>
      <c r="E57" s="880" t="s">
        <v>78</v>
      </c>
      <c r="F57" s="942"/>
      <c r="G57" s="943"/>
      <c r="H57" s="883" t="e">
        <f t="shared" si="17"/>
        <v>#DIV/0!</v>
      </c>
      <c r="I57" s="899"/>
      <c r="J57" s="885">
        <f t="shared" si="18"/>
        <v>0</v>
      </c>
      <c r="K57" s="886">
        <f t="shared" ref="K57:K67" si="31">J57*B57</f>
        <v>0</v>
      </c>
      <c r="L57" s="887">
        <f t="shared" si="20"/>
        <v>7960</v>
      </c>
      <c r="M57" s="887">
        <f t="shared" si="21"/>
        <v>0</v>
      </c>
      <c r="N57" s="887">
        <f t="shared" si="22"/>
        <v>0</v>
      </c>
      <c r="O57" s="887">
        <f t="shared" si="23"/>
        <v>0</v>
      </c>
      <c r="P57" s="888">
        <f t="shared" si="24"/>
        <v>0</v>
      </c>
      <c r="Q57" s="888">
        <f t="shared" si="11"/>
        <v>0</v>
      </c>
      <c r="R57" s="906"/>
      <c r="S57" s="1005"/>
      <c r="T57" s="831">
        <v>46</v>
      </c>
      <c r="U57" s="908" t="s">
        <v>77</v>
      </c>
      <c r="V57" s="900" t="s">
        <v>78</v>
      </c>
      <c r="W57" s="893">
        <f t="shared" si="25"/>
        <v>0</v>
      </c>
      <c r="X57" s="893">
        <f t="shared" si="25"/>
        <v>0</v>
      </c>
      <c r="Y57" s="894" t="e">
        <f t="shared" si="26"/>
        <v>#DIV/0!</v>
      </c>
      <c r="Z57" s="894">
        <f t="shared" si="27"/>
        <v>0</v>
      </c>
      <c r="AA57" s="894">
        <f t="shared" si="27"/>
        <v>0</v>
      </c>
      <c r="AB57" s="901"/>
      <c r="AC57" s="895">
        <f t="shared" si="14"/>
        <v>0</v>
      </c>
      <c r="AD57" s="895" t="e">
        <f>AG57+AI57+AK57+AM57+AO57+AQ57+#REF!+AS57+AU57+AW57+AY57+BA57</f>
        <v>#REF!</v>
      </c>
      <c r="AE57" s="896" t="e">
        <f t="shared" si="28"/>
        <v>#REF!</v>
      </c>
      <c r="AF57" s="902"/>
      <c r="AG57" s="902"/>
      <c r="AH57" s="902"/>
      <c r="AI57" s="902"/>
      <c r="AJ57" s="902"/>
      <c r="AK57" s="902"/>
      <c r="AL57" s="902"/>
      <c r="AM57" s="902"/>
      <c r="AN57" s="902"/>
      <c r="AO57" s="902"/>
      <c r="AP57" s="902"/>
      <c r="AQ57" s="902"/>
      <c r="AR57" s="901"/>
      <c r="AS57" s="901"/>
      <c r="AT57" s="901"/>
      <c r="AU57" s="901"/>
      <c r="AV57" s="901"/>
      <c r="AW57" s="901"/>
      <c r="AX57" s="901"/>
      <c r="AY57" s="901"/>
      <c r="AZ57" s="901"/>
      <c r="BA57" s="901"/>
      <c r="BB57" s="895">
        <f t="shared" si="29"/>
        <v>0</v>
      </c>
      <c r="BC57" s="895">
        <f t="shared" si="30"/>
        <v>0</v>
      </c>
    </row>
    <row r="58" spans="1:55" ht="12" customHeight="1" x14ac:dyDescent="0.2">
      <c r="A58" s="840">
        <v>47</v>
      </c>
      <c r="B58" s="878">
        <v>2</v>
      </c>
      <c r="C58" s="879"/>
      <c r="D58" s="1454" t="s">
        <v>79</v>
      </c>
      <c r="E58" s="903" t="s">
        <v>278</v>
      </c>
      <c r="F58" s="942"/>
      <c r="G58" s="943"/>
      <c r="H58" s="883" t="e">
        <f t="shared" si="17"/>
        <v>#DIV/0!</v>
      </c>
      <c r="I58" s="899"/>
      <c r="J58" s="885">
        <f t="shared" si="18"/>
        <v>0</v>
      </c>
      <c r="K58" s="886">
        <f t="shared" si="31"/>
        <v>0</v>
      </c>
      <c r="L58" s="887">
        <f t="shared" si="20"/>
        <v>15920</v>
      </c>
      <c r="M58" s="887">
        <f t="shared" si="21"/>
        <v>0</v>
      </c>
      <c r="N58" s="887">
        <f t="shared" si="22"/>
        <v>0</v>
      </c>
      <c r="O58" s="887">
        <f t="shared" si="23"/>
        <v>0</v>
      </c>
      <c r="P58" s="888">
        <f t="shared" si="24"/>
        <v>0</v>
      </c>
      <c r="Q58" s="888">
        <f t="shared" si="11"/>
        <v>0</v>
      </c>
      <c r="R58" s="906"/>
      <c r="S58" s="1005"/>
      <c r="T58" s="831">
        <v>47</v>
      </c>
      <c r="U58" s="1452" t="s">
        <v>79</v>
      </c>
      <c r="V58" s="900" t="s">
        <v>49</v>
      </c>
      <c r="W58" s="893">
        <f t="shared" si="25"/>
        <v>0</v>
      </c>
      <c r="X58" s="893">
        <f t="shared" si="25"/>
        <v>0</v>
      </c>
      <c r="Y58" s="894" t="e">
        <f t="shared" si="26"/>
        <v>#DIV/0!</v>
      </c>
      <c r="Z58" s="894">
        <f t="shared" si="27"/>
        <v>0</v>
      </c>
      <c r="AA58" s="894">
        <f t="shared" si="27"/>
        <v>0</v>
      </c>
      <c r="AB58" s="901"/>
      <c r="AC58" s="895">
        <f t="shared" si="14"/>
        <v>0</v>
      </c>
      <c r="AD58" s="895" t="e">
        <f>AG58+AI58+AK58+AM58+AO58+AQ58+#REF!+AS58+AU58+AW58+AY58+BA58</f>
        <v>#REF!</v>
      </c>
      <c r="AE58" s="896" t="e">
        <f t="shared" si="28"/>
        <v>#REF!</v>
      </c>
      <c r="AF58" s="902"/>
      <c r="AG58" s="902"/>
      <c r="AH58" s="902"/>
      <c r="AI58" s="902"/>
      <c r="AJ58" s="902"/>
      <c r="AK58" s="902"/>
      <c r="AL58" s="902"/>
      <c r="AM58" s="902"/>
      <c r="AN58" s="902"/>
      <c r="AO58" s="902"/>
      <c r="AP58" s="902"/>
      <c r="AQ58" s="902"/>
      <c r="AR58" s="902"/>
      <c r="AS58" s="901"/>
      <c r="AT58" s="902"/>
      <c r="AU58" s="901"/>
      <c r="AV58" s="902"/>
      <c r="AW58" s="901"/>
      <c r="AX58" s="902"/>
      <c r="AY58" s="901"/>
      <c r="AZ58" s="902"/>
      <c r="BA58" s="901"/>
      <c r="BB58" s="895">
        <f t="shared" si="29"/>
        <v>0</v>
      </c>
      <c r="BC58" s="895">
        <f t="shared" si="30"/>
        <v>0</v>
      </c>
    </row>
    <row r="59" spans="1:55" ht="12" customHeight="1" x14ac:dyDescent="0.2">
      <c r="A59" s="840">
        <v>48</v>
      </c>
      <c r="B59" s="878">
        <v>2</v>
      </c>
      <c r="C59" s="879"/>
      <c r="D59" s="1454"/>
      <c r="E59" s="903" t="s">
        <v>279</v>
      </c>
      <c r="F59" s="942"/>
      <c r="G59" s="943"/>
      <c r="H59" s="883" t="e">
        <f t="shared" si="17"/>
        <v>#DIV/0!</v>
      </c>
      <c r="I59" s="899"/>
      <c r="J59" s="885">
        <f t="shared" si="18"/>
        <v>0</v>
      </c>
      <c r="K59" s="886">
        <f t="shared" si="31"/>
        <v>0</v>
      </c>
      <c r="L59" s="887">
        <f t="shared" si="20"/>
        <v>15920</v>
      </c>
      <c r="M59" s="887">
        <f t="shared" si="21"/>
        <v>0</v>
      </c>
      <c r="N59" s="887">
        <f t="shared" si="22"/>
        <v>0</v>
      </c>
      <c r="O59" s="887">
        <f t="shared" si="23"/>
        <v>0</v>
      </c>
      <c r="P59" s="888">
        <f t="shared" si="24"/>
        <v>0</v>
      </c>
      <c r="Q59" s="888">
        <f t="shared" si="11"/>
        <v>0</v>
      </c>
      <c r="R59" s="906"/>
      <c r="S59" s="1005"/>
      <c r="T59" s="831">
        <v>48</v>
      </c>
      <c r="U59" s="1452"/>
      <c r="V59" s="900" t="s">
        <v>50</v>
      </c>
      <c r="W59" s="893">
        <f t="shared" si="25"/>
        <v>0</v>
      </c>
      <c r="X59" s="893">
        <f t="shared" si="25"/>
        <v>0</v>
      </c>
      <c r="Y59" s="894" t="e">
        <f t="shared" si="26"/>
        <v>#DIV/0!</v>
      </c>
      <c r="Z59" s="894">
        <f t="shared" si="27"/>
        <v>0</v>
      </c>
      <c r="AA59" s="894">
        <f t="shared" si="27"/>
        <v>0</v>
      </c>
      <c r="AB59" s="901"/>
      <c r="AC59" s="895">
        <f t="shared" si="14"/>
        <v>0</v>
      </c>
      <c r="AD59" s="895" t="e">
        <f>AG59+AI59+AK59+AM59+AO59+AQ59+#REF!+AS59+AU59+AW59+AY59+BA59</f>
        <v>#REF!</v>
      </c>
      <c r="AE59" s="896" t="e">
        <f t="shared" si="28"/>
        <v>#REF!</v>
      </c>
      <c r="AF59" s="902"/>
      <c r="AG59" s="902"/>
      <c r="AH59" s="902"/>
      <c r="AI59" s="902"/>
      <c r="AJ59" s="902"/>
      <c r="AK59" s="902"/>
      <c r="AL59" s="902"/>
      <c r="AM59" s="902"/>
      <c r="AN59" s="902"/>
      <c r="AO59" s="902"/>
      <c r="AP59" s="902"/>
      <c r="AQ59" s="902"/>
      <c r="AR59" s="901"/>
      <c r="AS59" s="901"/>
      <c r="AT59" s="901"/>
      <c r="AU59" s="901"/>
      <c r="AV59" s="901"/>
      <c r="AW59" s="901"/>
      <c r="AX59" s="901"/>
      <c r="AY59" s="901"/>
      <c r="AZ59" s="901"/>
      <c r="BA59" s="901"/>
      <c r="BB59" s="895">
        <f t="shared" si="29"/>
        <v>0</v>
      </c>
      <c r="BC59" s="895">
        <f t="shared" si="30"/>
        <v>0</v>
      </c>
    </row>
    <row r="60" spans="1:55" ht="12" customHeight="1" x14ac:dyDescent="0.2">
      <c r="A60" s="840">
        <v>49</v>
      </c>
      <c r="B60" s="878">
        <v>2</v>
      </c>
      <c r="C60" s="879"/>
      <c r="D60" s="1449" t="s">
        <v>80</v>
      </c>
      <c r="E60" s="903" t="s">
        <v>278</v>
      </c>
      <c r="F60" s="942"/>
      <c r="G60" s="943"/>
      <c r="H60" s="883" t="e">
        <f t="shared" si="17"/>
        <v>#DIV/0!</v>
      </c>
      <c r="I60" s="899"/>
      <c r="J60" s="885">
        <f t="shared" si="18"/>
        <v>0</v>
      </c>
      <c r="K60" s="886">
        <f t="shared" si="31"/>
        <v>0</v>
      </c>
      <c r="L60" s="887">
        <f t="shared" si="20"/>
        <v>15920</v>
      </c>
      <c r="M60" s="887">
        <f t="shared" si="21"/>
        <v>0</v>
      </c>
      <c r="N60" s="887">
        <f t="shared" si="22"/>
        <v>0</v>
      </c>
      <c r="O60" s="887">
        <f t="shared" si="23"/>
        <v>0</v>
      </c>
      <c r="P60" s="888">
        <f t="shared" si="24"/>
        <v>0</v>
      </c>
      <c r="Q60" s="888">
        <f t="shared" si="11"/>
        <v>0</v>
      </c>
      <c r="R60" s="906"/>
      <c r="S60" s="1005"/>
      <c r="T60" s="831">
        <v>49</v>
      </c>
      <c r="U60" s="1450" t="s">
        <v>80</v>
      </c>
      <c r="V60" s="900" t="s">
        <v>49</v>
      </c>
      <c r="W60" s="893">
        <f t="shared" si="25"/>
        <v>0</v>
      </c>
      <c r="X60" s="893">
        <f t="shared" si="25"/>
        <v>0</v>
      </c>
      <c r="Y60" s="894" t="e">
        <f t="shared" si="26"/>
        <v>#DIV/0!</v>
      </c>
      <c r="Z60" s="894">
        <f t="shared" si="27"/>
        <v>0</v>
      </c>
      <c r="AA60" s="894">
        <f t="shared" si="27"/>
        <v>0</v>
      </c>
      <c r="AB60" s="901"/>
      <c r="AC60" s="895">
        <f t="shared" si="14"/>
        <v>0</v>
      </c>
      <c r="AD60" s="895" t="e">
        <f>AG60+AI60+AK60+AM60+AO60+AQ60+#REF!+AS60+AU60+AW60+AY60+BA60</f>
        <v>#REF!</v>
      </c>
      <c r="AE60" s="896" t="e">
        <f t="shared" si="28"/>
        <v>#REF!</v>
      </c>
      <c r="AF60" s="902"/>
      <c r="AG60" s="902"/>
      <c r="AH60" s="902"/>
      <c r="AI60" s="902"/>
      <c r="AJ60" s="902"/>
      <c r="AK60" s="902"/>
      <c r="AL60" s="902"/>
      <c r="AM60" s="902"/>
      <c r="AN60" s="902"/>
      <c r="AO60" s="902"/>
      <c r="AP60" s="902"/>
      <c r="AQ60" s="902"/>
      <c r="AR60" s="901"/>
      <c r="AS60" s="901"/>
      <c r="AT60" s="901"/>
      <c r="AU60" s="901"/>
      <c r="AV60" s="901"/>
      <c r="AW60" s="901"/>
      <c r="AX60" s="901"/>
      <c r="AY60" s="901"/>
      <c r="AZ60" s="901"/>
      <c r="BA60" s="901"/>
      <c r="BB60" s="895">
        <f t="shared" si="29"/>
        <v>0</v>
      </c>
      <c r="BC60" s="895">
        <f t="shared" si="30"/>
        <v>0</v>
      </c>
    </row>
    <row r="61" spans="1:55" ht="12" customHeight="1" x14ac:dyDescent="0.2">
      <c r="A61" s="840">
        <v>50</v>
      </c>
      <c r="B61" s="878">
        <v>1</v>
      </c>
      <c r="C61" s="879"/>
      <c r="D61" s="1449"/>
      <c r="E61" s="903" t="s">
        <v>279</v>
      </c>
      <c r="F61" s="942"/>
      <c r="G61" s="943"/>
      <c r="H61" s="883" t="e">
        <f t="shared" si="17"/>
        <v>#DIV/0!</v>
      </c>
      <c r="I61" s="899"/>
      <c r="J61" s="885">
        <f t="shared" si="18"/>
        <v>0</v>
      </c>
      <c r="K61" s="886">
        <f t="shared" si="31"/>
        <v>0</v>
      </c>
      <c r="L61" s="887">
        <f t="shared" si="20"/>
        <v>7960</v>
      </c>
      <c r="M61" s="887">
        <f t="shared" si="21"/>
        <v>0</v>
      </c>
      <c r="N61" s="887">
        <f t="shared" si="22"/>
        <v>0</v>
      </c>
      <c r="O61" s="887">
        <f t="shared" si="23"/>
        <v>0</v>
      </c>
      <c r="P61" s="888">
        <f t="shared" si="24"/>
        <v>0</v>
      </c>
      <c r="Q61" s="888">
        <f t="shared" si="11"/>
        <v>0</v>
      </c>
      <c r="R61" s="906"/>
      <c r="S61" s="1005"/>
      <c r="T61" s="831">
        <v>50</v>
      </c>
      <c r="U61" s="1450"/>
      <c r="V61" s="900" t="s">
        <v>50</v>
      </c>
      <c r="W61" s="893">
        <f t="shared" si="25"/>
        <v>0</v>
      </c>
      <c r="X61" s="893">
        <f t="shared" si="25"/>
        <v>0</v>
      </c>
      <c r="Y61" s="894" t="e">
        <f t="shared" si="26"/>
        <v>#DIV/0!</v>
      </c>
      <c r="Z61" s="894">
        <f t="shared" si="27"/>
        <v>0</v>
      </c>
      <c r="AA61" s="894">
        <f t="shared" si="27"/>
        <v>0</v>
      </c>
      <c r="AB61" s="901"/>
      <c r="AC61" s="895">
        <f t="shared" si="14"/>
        <v>0</v>
      </c>
      <c r="AD61" s="895" t="e">
        <f>AG61+AI61+AK61+AM61+AO61+AQ61+#REF!+AS61+AU61+AW61+AY61+BA61</f>
        <v>#REF!</v>
      </c>
      <c r="AE61" s="896" t="e">
        <f t="shared" si="28"/>
        <v>#REF!</v>
      </c>
      <c r="AF61" s="902"/>
      <c r="AG61" s="902"/>
      <c r="AH61" s="902"/>
      <c r="AI61" s="902"/>
      <c r="AJ61" s="902"/>
      <c r="AK61" s="902"/>
      <c r="AL61" s="902"/>
      <c r="AM61" s="902"/>
      <c r="AN61" s="902"/>
      <c r="AO61" s="902"/>
      <c r="AP61" s="902"/>
      <c r="AQ61" s="902"/>
      <c r="AR61" s="901"/>
      <c r="AS61" s="901"/>
      <c r="AT61" s="901"/>
      <c r="AU61" s="901"/>
      <c r="AV61" s="901"/>
      <c r="AW61" s="901"/>
      <c r="AX61" s="901"/>
      <c r="AY61" s="901"/>
      <c r="AZ61" s="901"/>
      <c r="BA61" s="901"/>
      <c r="BB61" s="895">
        <f t="shared" si="29"/>
        <v>0</v>
      </c>
      <c r="BC61" s="895">
        <f t="shared" si="30"/>
        <v>0</v>
      </c>
    </row>
    <row r="62" spans="1:55" ht="12" customHeight="1" x14ac:dyDescent="0.2">
      <c r="A62" s="840">
        <v>51</v>
      </c>
      <c r="B62" s="878">
        <v>0.33</v>
      </c>
      <c r="C62" s="879"/>
      <c r="D62" s="1449" t="s">
        <v>81</v>
      </c>
      <c r="E62" s="903" t="s">
        <v>278</v>
      </c>
      <c r="F62" s="942"/>
      <c r="G62" s="943"/>
      <c r="H62" s="883" t="e">
        <f t="shared" si="17"/>
        <v>#DIV/0!</v>
      </c>
      <c r="I62" s="899"/>
      <c r="J62" s="885">
        <f t="shared" si="18"/>
        <v>0</v>
      </c>
      <c r="K62" s="886">
        <f t="shared" si="31"/>
        <v>0</v>
      </c>
      <c r="L62" s="887">
        <f t="shared" si="20"/>
        <v>2626.8</v>
      </c>
      <c r="M62" s="887">
        <f t="shared" si="21"/>
        <v>0</v>
      </c>
      <c r="N62" s="887">
        <f t="shared" si="22"/>
        <v>0</v>
      </c>
      <c r="O62" s="887">
        <f t="shared" si="23"/>
        <v>0</v>
      </c>
      <c r="P62" s="888">
        <f t="shared" si="24"/>
        <v>0</v>
      </c>
      <c r="Q62" s="888">
        <f t="shared" si="11"/>
        <v>0</v>
      </c>
      <c r="R62" s="906"/>
      <c r="S62" s="1005"/>
      <c r="T62" s="831">
        <v>51</v>
      </c>
      <c r="U62" s="1450" t="s">
        <v>81</v>
      </c>
      <c r="V62" s="900" t="s">
        <v>49</v>
      </c>
      <c r="W62" s="893">
        <f t="shared" si="25"/>
        <v>0</v>
      </c>
      <c r="X62" s="893">
        <f t="shared" si="25"/>
        <v>0</v>
      </c>
      <c r="Y62" s="894" t="e">
        <f t="shared" si="26"/>
        <v>#DIV/0!</v>
      </c>
      <c r="Z62" s="894">
        <f t="shared" si="27"/>
        <v>0</v>
      </c>
      <c r="AA62" s="894">
        <f t="shared" si="27"/>
        <v>0</v>
      </c>
      <c r="AB62" s="901"/>
      <c r="AC62" s="895">
        <f t="shared" si="14"/>
        <v>0</v>
      </c>
      <c r="AD62" s="895" t="e">
        <f>AG62+AI62+AK62+AM62+AO62+AQ62+#REF!+AS62+AU62+AW62+AY62+BA62</f>
        <v>#REF!</v>
      </c>
      <c r="AE62" s="896" t="e">
        <f t="shared" si="28"/>
        <v>#REF!</v>
      </c>
      <c r="AF62" s="902"/>
      <c r="AG62" s="902"/>
      <c r="AH62" s="902"/>
      <c r="AI62" s="902"/>
      <c r="AJ62" s="902"/>
      <c r="AK62" s="902"/>
      <c r="AL62" s="902"/>
      <c r="AM62" s="902"/>
      <c r="AN62" s="902"/>
      <c r="AO62" s="902"/>
      <c r="AP62" s="902"/>
      <c r="AQ62" s="902"/>
      <c r="AR62" s="902"/>
      <c r="AS62" s="901"/>
      <c r="AT62" s="902"/>
      <c r="AU62" s="901"/>
      <c r="AV62" s="902"/>
      <c r="AW62" s="901"/>
      <c r="AX62" s="902"/>
      <c r="AY62" s="901"/>
      <c r="AZ62" s="902"/>
      <c r="BA62" s="901"/>
      <c r="BB62" s="895">
        <f t="shared" si="29"/>
        <v>0</v>
      </c>
      <c r="BC62" s="895">
        <f t="shared" si="30"/>
        <v>0</v>
      </c>
    </row>
    <row r="63" spans="1:55" ht="12" customHeight="1" x14ac:dyDescent="0.2">
      <c r="A63" s="840">
        <v>52</v>
      </c>
      <c r="B63" s="878">
        <v>0.33</v>
      </c>
      <c r="C63" s="879"/>
      <c r="D63" s="1449"/>
      <c r="E63" s="903" t="s">
        <v>279</v>
      </c>
      <c r="F63" s="942"/>
      <c r="G63" s="943"/>
      <c r="H63" s="883" t="e">
        <f t="shared" si="17"/>
        <v>#DIV/0!</v>
      </c>
      <c r="I63" s="899"/>
      <c r="J63" s="885">
        <f t="shared" si="18"/>
        <v>0</v>
      </c>
      <c r="K63" s="886">
        <f t="shared" si="31"/>
        <v>0</v>
      </c>
      <c r="L63" s="887">
        <f t="shared" si="20"/>
        <v>2626.8</v>
      </c>
      <c r="M63" s="887">
        <f t="shared" si="21"/>
        <v>0</v>
      </c>
      <c r="N63" s="887">
        <f t="shared" si="22"/>
        <v>0</v>
      </c>
      <c r="O63" s="887">
        <f t="shared" si="23"/>
        <v>0</v>
      </c>
      <c r="P63" s="888">
        <f t="shared" si="24"/>
        <v>0</v>
      </c>
      <c r="Q63" s="888">
        <f t="shared" si="11"/>
        <v>0</v>
      </c>
      <c r="R63" s="906"/>
      <c r="S63" s="1005"/>
      <c r="T63" s="831">
        <v>52</v>
      </c>
      <c r="U63" s="1450"/>
      <c r="V63" s="900" t="s">
        <v>50</v>
      </c>
      <c r="W63" s="893">
        <f t="shared" si="25"/>
        <v>0</v>
      </c>
      <c r="X63" s="893">
        <f t="shared" si="25"/>
        <v>0</v>
      </c>
      <c r="Y63" s="894" t="e">
        <f t="shared" si="26"/>
        <v>#DIV/0!</v>
      </c>
      <c r="Z63" s="894">
        <f t="shared" si="27"/>
        <v>0</v>
      </c>
      <c r="AA63" s="894">
        <f t="shared" si="27"/>
        <v>0</v>
      </c>
      <c r="AB63" s="901"/>
      <c r="AC63" s="895">
        <f t="shared" si="14"/>
        <v>0</v>
      </c>
      <c r="AD63" s="895" t="e">
        <f>AG63+AI63+AK63+AM63+AO63+AQ63+#REF!+AS63+AU63+AW63+AY63+BA63</f>
        <v>#REF!</v>
      </c>
      <c r="AE63" s="896" t="e">
        <f t="shared" si="28"/>
        <v>#REF!</v>
      </c>
      <c r="AF63" s="902"/>
      <c r="AG63" s="902"/>
      <c r="AH63" s="902"/>
      <c r="AI63" s="902"/>
      <c r="AJ63" s="902"/>
      <c r="AK63" s="902"/>
      <c r="AL63" s="902"/>
      <c r="AM63" s="902"/>
      <c r="AN63" s="902"/>
      <c r="AO63" s="902"/>
      <c r="AP63" s="902"/>
      <c r="AQ63" s="902"/>
      <c r="AR63" s="901"/>
      <c r="AS63" s="901"/>
      <c r="AT63" s="901"/>
      <c r="AU63" s="901"/>
      <c r="AV63" s="901"/>
      <c r="AW63" s="901"/>
      <c r="AX63" s="901"/>
      <c r="AY63" s="901"/>
      <c r="AZ63" s="901"/>
      <c r="BA63" s="901"/>
      <c r="BB63" s="895">
        <f t="shared" si="29"/>
        <v>0</v>
      </c>
      <c r="BC63" s="895">
        <f t="shared" si="30"/>
        <v>0</v>
      </c>
    </row>
    <row r="64" spans="1:55" ht="15" customHeight="1" x14ac:dyDescent="0.2">
      <c r="A64" s="840">
        <v>53</v>
      </c>
      <c r="B64" s="878">
        <v>0.33</v>
      </c>
      <c r="C64" s="879">
        <v>10</v>
      </c>
      <c r="D64" s="1453" t="s">
        <v>145</v>
      </c>
      <c r="E64" s="903" t="s">
        <v>278</v>
      </c>
      <c r="F64" s="1266">
        <v>1</v>
      </c>
      <c r="G64" s="1267">
        <v>1</v>
      </c>
      <c r="H64" s="883">
        <f t="shared" si="17"/>
        <v>100</v>
      </c>
      <c r="I64" s="899">
        <v>1</v>
      </c>
      <c r="J64" s="885">
        <f t="shared" si="18"/>
        <v>1</v>
      </c>
      <c r="K64" s="886">
        <f t="shared" si="31"/>
        <v>0.33</v>
      </c>
      <c r="L64" s="887">
        <f t="shared" si="20"/>
        <v>2626.8</v>
      </c>
      <c r="M64" s="887">
        <f t="shared" si="21"/>
        <v>2626.8</v>
      </c>
      <c r="N64" s="887">
        <f t="shared" si="22"/>
        <v>10</v>
      </c>
      <c r="O64" s="887">
        <f t="shared" si="23"/>
        <v>79600</v>
      </c>
      <c r="P64" s="888">
        <f t="shared" si="24"/>
        <v>10.33</v>
      </c>
      <c r="Q64" s="888">
        <f t="shared" si="11"/>
        <v>82226.8</v>
      </c>
      <c r="R64" s="906"/>
      <c r="S64" s="1005"/>
      <c r="T64" s="831">
        <v>53</v>
      </c>
      <c r="U64" s="1450" t="s">
        <v>82</v>
      </c>
      <c r="V64" s="900" t="s">
        <v>49</v>
      </c>
      <c r="W64" s="893">
        <f t="shared" si="25"/>
        <v>1</v>
      </c>
      <c r="X64" s="893">
        <f t="shared" si="25"/>
        <v>1</v>
      </c>
      <c r="Y64" s="894">
        <f t="shared" si="26"/>
        <v>100</v>
      </c>
      <c r="Z64" s="894">
        <f t="shared" si="27"/>
        <v>1</v>
      </c>
      <c r="AA64" s="894">
        <f t="shared" si="27"/>
        <v>1</v>
      </c>
      <c r="AB64" s="901"/>
      <c r="AC64" s="895">
        <f t="shared" si="14"/>
        <v>1</v>
      </c>
      <c r="AD64" s="895" t="e">
        <f>AG64+AI64+AK64+AM64+AO64+AQ64+#REF!+AS64+AU64+AW64+AY64+BA64</f>
        <v>#REF!</v>
      </c>
      <c r="AE64" s="896" t="e">
        <f t="shared" si="28"/>
        <v>#REF!</v>
      </c>
      <c r="AF64" s="902"/>
      <c r="AG64" s="902"/>
      <c r="AH64" s="902"/>
      <c r="AI64" s="902"/>
      <c r="AJ64" s="902"/>
      <c r="AK64" s="902"/>
      <c r="AL64" s="902"/>
      <c r="AM64" s="902"/>
      <c r="AN64" s="902"/>
      <c r="AO64" s="902"/>
      <c r="AP64" s="902"/>
      <c r="AQ64" s="902"/>
      <c r="AR64" s="901">
        <v>1</v>
      </c>
      <c r="AS64" s="901"/>
      <c r="AT64" s="901"/>
      <c r="AU64" s="901"/>
      <c r="AV64" s="901"/>
      <c r="AW64" s="901"/>
      <c r="AX64" s="901"/>
      <c r="AY64" s="901"/>
      <c r="AZ64" s="901"/>
      <c r="BA64" s="901"/>
      <c r="BB64" s="895">
        <f t="shared" si="29"/>
        <v>1</v>
      </c>
      <c r="BC64" s="895">
        <f t="shared" si="30"/>
        <v>0</v>
      </c>
    </row>
    <row r="65" spans="1:55" ht="14.25" customHeight="1" x14ac:dyDescent="0.2">
      <c r="A65" s="840">
        <v>54</v>
      </c>
      <c r="B65" s="878">
        <v>0.33</v>
      </c>
      <c r="C65" s="879">
        <v>6</v>
      </c>
      <c r="D65" s="1453"/>
      <c r="E65" s="903" t="s">
        <v>279</v>
      </c>
      <c r="F65" s="1266">
        <v>1</v>
      </c>
      <c r="G65" s="1267">
        <v>1</v>
      </c>
      <c r="H65" s="883">
        <f t="shared" si="17"/>
        <v>100</v>
      </c>
      <c r="I65" s="899">
        <v>1</v>
      </c>
      <c r="J65" s="885">
        <f t="shared" si="18"/>
        <v>1</v>
      </c>
      <c r="K65" s="886">
        <f t="shared" si="31"/>
        <v>0.33</v>
      </c>
      <c r="L65" s="887">
        <f t="shared" si="20"/>
        <v>2626.8</v>
      </c>
      <c r="M65" s="887">
        <f t="shared" si="21"/>
        <v>2626.8</v>
      </c>
      <c r="N65" s="887">
        <f t="shared" si="22"/>
        <v>6</v>
      </c>
      <c r="O65" s="887">
        <f t="shared" si="23"/>
        <v>47760</v>
      </c>
      <c r="P65" s="888">
        <f t="shared" si="24"/>
        <v>6.33</v>
      </c>
      <c r="Q65" s="888">
        <f t="shared" si="11"/>
        <v>50386.8</v>
      </c>
      <c r="R65" s="906"/>
      <c r="S65" s="1005"/>
      <c r="T65" s="831">
        <v>54</v>
      </c>
      <c r="U65" s="1450"/>
      <c r="V65" s="900" t="s">
        <v>50</v>
      </c>
      <c r="W65" s="893">
        <f t="shared" si="25"/>
        <v>1</v>
      </c>
      <c r="X65" s="893">
        <f t="shared" si="25"/>
        <v>1</v>
      </c>
      <c r="Y65" s="894">
        <f t="shared" si="26"/>
        <v>100</v>
      </c>
      <c r="Z65" s="894">
        <f t="shared" si="27"/>
        <v>1</v>
      </c>
      <c r="AA65" s="894">
        <f t="shared" si="27"/>
        <v>1</v>
      </c>
      <c r="AB65" s="901"/>
      <c r="AC65" s="895">
        <f t="shared" si="14"/>
        <v>1</v>
      </c>
      <c r="AD65" s="895" t="e">
        <f>AG65+AI65+AK65+AM65+AO65+AQ65+#REF!+AS65+AU65+AW65+AY65+BA65</f>
        <v>#REF!</v>
      </c>
      <c r="AE65" s="896" t="e">
        <f t="shared" si="28"/>
        <v>#REF!</v>
      </c>
      <c r="AF65" s="902"/>
      <c r="AG65" s="902"/>
      <c r="AH65" s="902"/>
      <c r="AI65" s="902"/>
      <c r="AJ65" s="902"/>
      <c r="AK65" s="902"/>
      <c r="AL65" s="902"/>
      <c r="AM65" s="902"/>
      <c r="AN65" s="902"/>
      <c r="AO65" s="902"/>
      <c r="AP65" s="902"/>
      <c r="AQ65" s="902"/>
      <c r="AR65" s="901"/>
      <c r="AS65" s="901"/>
      <c r="AT65" s="901">
        <v>1</v>
      </c>
      <c r="AU65" s="901"/>
      <c r="AV65" s="901"/>
      <c r="AW65" s="901"/>
      <c r="AX65" s="901"/>
      <c r="AY65" s="901"/>
      <c r="AZ65" s="901"/>
      <c r="BA65" s="901"/>
      <c r="BB65" s="895">
        <f t="shared" si="29"/>
        <v>1</v>
      </c>
      <c r="BC65" s="895">
        <f t="shared" si="30"/>
        <v>0</v>
      </c>
    </row>
    <row r="66" spans="1:55" ht="12" customHeight="1" x14ac:dyDescent="0.2">
      <c r="A66" s="840">
        <v>55</v>
      </c>
      <c r="B66" s="878">
        <v>0.33</v>
      </c>
      <c r="C66" s="879"/>
      <c r="D66" s="1453" t="s">
        <v>83</v>
      </c>
      <c r="E66" s="903" t="s">
        <v>278</v>
      </c>
      <c r="F66" s="942"/>
      <c r="G66" s="943"/>
      <c r="H66" s="883" t="e">
        <f t="shared" si="17"/>
        <v>#DIV/0!</v>
      </c>
      <c r="I66" s="899"/>
      <c r="J66" s="885">
        <f t="shared" si="18"/>
        <v>0</v>
      </c>
      <c r="K66" s="886">
        <f t="shared" si="31"/>
        <v>0</v>
      </c>
      <c r="L66" s="887">
        <f t="shared" si="20"/>
        <v>2626.8</v>
      </c>
      <c r="M66" s="887">
        <f t="shared" si="21"/>
        <v>0</v>
      </c>
      <c r="N66" s="887">
        <f t="shared" si="22"/>
        <v>0</v>
      </c>
      <c r="O66" s="887">
        <f t="shared" si="23"/>
        <v>0</v>
      </c>
      <c r="P66" s="888">
        <f t="shared" si="24"/>
        <v>0</v>
      </c>
      <c r="Q66" s="888">
        <f t="shared" si="11"/>
        <v>0</v>
      </c>
      <c r="R66" s="906"/>
      <c r="S66" s="1005"/>
      <c r="T66" s="831">
        <v>55</v>
      </c>
      <c r="U66" s="1450" t="s">
        <v>83</v>
      </c>
      <c r="V66" s="900" t="s">
        <v>49</v>
      </c>
      <c r="W66" s="893">
        <f t="shared" si="25"/>
        <v>0</v>
      </c>
      <c r="X66" s="893">
        <f t="shared" si="25"/>
        <v>0</v>
      </c>
      <c r="Y66" s="894" t="e">
        <f t="shared" si="26"/>
        <v>#DIV/0!</v>
      </c>
      <c r="Z66" s="894">
        <f t="shared" si="27"/>
        <v>0</v>
      </c>
      <c r="AA66" s="894">
        <f t="shared" si="27"/>
        <v>0</v>
      </c>
      <c r="AB66" s="901"/>
      <c r="AC66" s="895">
        <f t="shared" si="14"/>
        <v>0</v>
      </c>
      <c r="AD66" s="895" t="e">
        <f>AG66+AI66+AK66+AM66+AO66+AQ66+#REF!+AS66+AU66+AW66+AY66+BA66</f>
        <v>#REF!</v>
      </c>
      <c r="AE66" s="896" t="e">
        <f t="shared" si="28"/>
        <v>#REF!</v>
      </c>
      <c r="AF66" s="902"/>
      <c r="AG66" s="902"/>
      <c r="AH66" s="902"/>
      <c r="AI66" s="902"/>
      <c r="AJ66" s="902"/>
      <c r="AK66" s="902"/>
      <c r="AL66" s="902"/>
      <c r="AM66" s="902"/>
      <c r="AN66" s="902"/>
      <c r="AO66" s="902"/>
      <c r="AP66" s="902"/>
      <c r="AQ66" s="902"/>
      <c r="AR66" s="901"/>
      <c r="AS66" s="901"/>
      <c r="AT66" s="901"/>
      <c r="AU66" s="901"/>
      <c r="AV66" s="901"/>
      <c r="AW66" s="901"/>
      <c r="AX66" s="901"/>
      <c r="AY66" s="901"/>
      <c r="AZ66" s="901"/>
      <c r="BA66" s="901"/>
      <c r="BB66" s="895">
        <f t="shared" si="29"/>
        <v>0</v>
      </c>
      <c r="BC66" s="895">
        <f t="shared" si="30"/>
        <v>0</v>
      </c>
    </row>
    <row r="67" spans="1:55" ht="12" customHeight="1" x14ac:dyDescent="0.2">
      <c r="A67" s="840">
        <v>56</v>
      </c>
      <c r="B67" s="878">
        <v>0.33</v>
      </c>
      <c r="C67" s="879"/>
      <c r="D67" s="1453"/>
      <c r="E67" s="903" t="s">
        <v>279</v>
      </c>
      <c r="F67" s="942"/>
      <c r="G67" s="943"/>
      <c r="H67" s="883" t="e">
        <f t="shared" si="17"/>
        <v>#DIV/0!</v>
      </c>
      <c r="I67" s="899"/>
      <c r="J67" s="885">
        <f t="shared" si="18"/>
        <v>0</v>
      </c>
      <c r="K67" s="886">
        <f t="shared" si="31"/>
        <v>0</v>
      </c>
      <c r="L67" s="887">
        <f t="shared" si="20"/>
        <v>2626.8</v>
      </c>
      <c r="M67" s="887">
        <f t="shared" si="21"/>
        <v>0</v>
      </c>
      <c r="N67" s="887">
        <f t="shared" si="22"/>
        <v>0</v>
      </c>
      <c r="O67" s="887">
        <f t="shared" si="23"/>
        <v>0</v>
      </c>
      <c r="P67" s="888">
        <f t="shared" si="24"/>
        <v>0</v>
      </c>
      <c r="Q67" s="888">
        <f t="shared" si="11"/>
        <v>0</v>
      </c>
      <c r="R67" s="906"/>
      <c r="S67" s="1005"/>
      <c r="T67" s="831">
        <v>56</v>
      </c>
      <c r="U67" s="1450"/>
      <c r="V67" s="900" t="s">
        <v>50</v>
      </c>
      <c r="W67" s="893">
        <f t="shared" si="25"/>
        <v>0</v>
      </c>
      <c r="X67" s="893">
        <f t="shared" si="25"/>
        <v>0</v>
      </c>
      <c r="Y67" s="894" t="e">
        <f t="shared" si="26"/>
        <v>#DIV/0!</v>
      </c>
      <c r="Z67" s="894">
        <f t="shared" si="27"/>
        <v>0</v>
      </c>
      <c r="AA67" s="894">
        <f t="shared" si="27"/>
        <v>0</v>
      </c>
      <c r="AB67" s="901"/>
      <c r="AC67" s="895">
        <f t="shared" si="14"/>
        <v>0</v>
      </c>
      <c r="AD67" s="895" t="e">
        <f>AG67+AI67+AK67+AM67+AO67+AQ67+#REF!+AS67+AU67+AW67+AY67+BA67</f>
        <v>#REF!</v>
      </c>
      <c r="AE67" s="896" t="e">
        <f t="shared" si="28"/>
        <v>#REF!</v>
      </c>
      <c r="AF67" s="902"/>
      <c r="AG67" s="902"/>
      <c r="AH67" s="902"/>
      <c r="AI67" s="902"/>
      <c r="AJ67" s="902"/>
      <c r="AK67" s="902"/>
      <c r="AL67" s="902"/>
      <c r="AM67" s="902"/>
      <c r="AN67" s="902"/>
      <c r="AO67" s="902"/>
      <c r="AP67" s="902"/>
      <c r="AQ67" s="902"/>
      <c r="AR67" s="901"/>
      <c r="AS67" s="901"/>
      <c r="AT67" s="901"/>
      <c r="AU67" s="901"/>
      <c r="AV67" s="901"/>
      <c r="AW67" s="901"/>
      <c r="AX67" s="901"/>
      <c r="AY67" s="901"/>
      <c r="AZ67" s="901"/>
      <c r="BA67" s="901"/>
      <c r="BB67" s="895">
        <f t="shared" si="29"/>
        <v>0</v>
      </c>
      <c r="BC67" s="895">
        <f t="shared" si="30"/>
        <v>0</v>
      </c>
    </row>
    <row r="68" spans="1:55" s="929" customFormat="1" ht="20.25" customHeight="1" x14ac:dyDescent="0.2">
      <c r="A68" s="840">
        <v>57</v>
      </c>
      <c r="B68" s="913"/>
      <c r="C68" s="914"/>
      <c r="D68" s="864" t="s">
        <v>84</v>
      </c>
      <c r="E68" s="915"/>
      <c r="F68" s="840"/>
      <c r="G68" s="945"/>
      <c r="H68" s="913"/>
      <c r="I68" s="917"/>
      <c r="J68" s="918"/>
      <c r="K68" s="919"/>
      <c r="L68" s="920"/>
      <c r="M68" s="920"/>
      <c r="N68" s="921"/>
      <c r="O68" s="920"/>
      <c r="P68" s="921"/>
      <c r="Q68" s="921"/>
      <c r="R68" s="923"/>
      <c r="S68" s="924"/>
      <c r="T68" s="831">
        <v>57</v>
      </c>
      <c r="U68" s="925" t="s">
        <v>84</v>
      </c>
      <c r="V68" s="926"/>
      <c r="W68" s="831"/>
      <c r="X68" s="831"/>
      <c r="Y68" s="927"/>
      <c r="Z68" s="832"/>
      <c r="AA68" s="927"/>
      <c r="AB68" s="832"/>
      <c r="AC68" s="832"/>
      <c r="AD68" s="832"/>
      <c r="AE68" s="928"/>
      <c r="AF68" s="928"/>
      <c r="AG68" s="928"/>
      <c r="AH68" s="928"/>
      <c r="AI68" s="928"/>
      <c r="AJ68" s="928"/>
      <c r="AK68" s="928"/>
      <c r="AL68" s="928"/>
      <c r="AM68" s="928"/>
      <c r="AN68" s="928"/>
      <c r="AO68" s="928"/>
      <c r="AP68" s="928"/>
      <c r="AQ68" s="928"/>
      <c r="AR68" s="832"/>
      <c r="AS68" s="832"/>
      <c r="AT68" s="832"/>
      <c r="AU68" s="832"/>
      <c r="AV68" s="832"/>
      <c r="AW68" s="832"/>
      <c r="AX68" s="832"/>
      <c r="AY68" s="832"/>
      <c r="AZ68" s="832"/>
      <c r="BA68" s="832"/>
      <c r="BB68" s="832"/>
      <c r="BC68" s="832"/>
    </row>
    <row r="69" spans="1:55" ht="13.5" customHeight="1" x14ac:dyDescent="0.2">
      <c r="A69" s="840">
        <v>58</v>
      </c>
      <c r="B69" s="878">
        <v>2</v>
      </c>
      <c r="C69" s="879"/>
      <c r="D69" s="1454" t="s">
        <v>85</v>
      </c>
      <c r="E69" s="903" t="s">
        <v>278</v>
      </c>
      <c r="F69" s="942"/>
      <c r="G69" s="943"/>
      <c r="H69" s="883" t="e">
        <f t="shared" ref="H69:H74" si="32">G69*100/F69</f>
        <v>#DIV/0!</v>
      </c>
      <c r="I69" s="899"/>
      <c r="J69" s="885">
        <f t="shared" ref="J69:J74" si="33">I69*G69</f>
        <v>0</v>
      </c>
      <c r="K69" s="886">
        <f t="shared" ref="K69:K74" si="34">J69*B69</f>
        <v>0</v>
      </c>
      <c r="L69" s="887">
        <f t="shared" ref="L69:L74" si="35">B69*7960</f>
        <v>15920</v>
      </c>
      <c r="M69" s="887">
        <f t="shared" ref="M69:M74" si="36">L69*J69</f>
        <v>0</v>
      </c>
      <c r="N69" s="887">
        <f t="shared" ref="N69:N74" si="37">C69*J69</f>
        <v>0</v>
      </c>
      <c r="O69" s="887">
        <f t="shared" ref="O69:O74" si="38">N69*7960</f>
        <v>0</v>
      </c>
      <c r="P69" s="888">
        <f t="shared" ref="P69:P74" si="39">K69+N69</f>
        <v>0</v>
      </c>
      <c r="Q69" s="888">
        <f t="shared" si="11"/>
        <v>0</v>
      </c>
      <c r="R69" s="906"/>
      <c r="S69" s="1005"/>
      <c r="T69" s="831">
        <v>58</v>
      </c>
      <c r="U69" s="1452" t="s">
        <v>85</v>
      </c>
      <c r="V69" s="900" t="s">
        <v>49</v>
      </c>
      <c r="W69" s="893">
        <f t="shared" ref="W69:X74" si="40">F69</f>
        <v>0</v>
      </c>
      <c r="X69" s="893">
        <f t="shared" si="40"/>
        <v>0</v>
      </c>
      <c r="Y69" s="894" t="e">
        <f t="shared" ref="Y69:Y74" si="41">X69*100/W69</f>
        <v>#DIV/0!</v>
      </c>
      <c r="Z69" s="894">
        <f t="shared" ref="Z69:AA74" si="42">I69</f>
        <v>0</v>
      </c>
      <c r="AA69" s="894">
        <f t="shared" si="42"/>
        <v>0</v>
      </c>
      <c r="AB69" s="901"/>
      <c r="AC69" s="895">
        <f t="shared" si="14"/>
        <v>0</v>
      </c>
      <c r="AD69" s="895" t="e">
        <f>AG69+AI69+AK69+AM69+AO69+AQ69+#REF!+AS69+AU69+AW69+AY69+BA69</f>
        <v>#REF!</v>
      </c>
      <c r="AE69" s="896" t="e">
        <f t="shared" ref="AE69:AE74" si="43">AD69*100/AC69</f>
        <v>#REF!</v>
      </c>
      <c r="AF69" s="902"/>
      <c r="AG69" s="902"/>
      <c r="AH69" s="902"/>
      <c r="AI69" s="902"/>
      <c r="AJ69" s="902"/>
      <c r="AK69" s="902"/>
      <c r="AL69" s="902"/>
      <c r="AM69" s="902"/>
      <c r="AN69" s="902"/>
      <c r="AO69" s="902"/>
      <c r="AP69" s="902"/>
      <c r="AQ69" s="902"/>
      <c r="AR69" s="901"/>
      <c r="AS69" s="901"/>
      <c r="AT69" s="901"/>
      <c r="AU69" s="901"/>
      <c r="AV69" s="901"/>
      <c r="AW69" s="901"/>
      <c r="AX69" s="901"/>
      <c r="AY69" s="901"/>
      <c r="AZ69" s="901"/>
      <c r="BA69" s="901"/>
      <c r="BB69" s="895">
        <f t="shared" ref="BB69:BB74" si="44">AF69+AH69+AJ69+AL69+AN69+AP69+AR69+AT69+AV69+AX69+AZ69</f>
        <v>0</v>
      </c>
      <c r="BC69" s="895">
        <f t="shared" ref="BC69:BC74" si="45">AG69+AI69+AK69+AM69+AO69+AQ69++AS69+AU69+AW69+AY69+BA69</f>
        <v>0</v>
      </c>
    </row>
    <row r="70" spans="1:55" ht="13.5" customHeight="1" x14ac:dyDescent="0.2">
      <c r="A70" s="840">
        <v>59</v>
      </c>
      <c r="B70" s="878">
        <v>2</v>
      </c>
      <c r="C70" s="879"/>
      <c r="D70" s="1454"/>
      <c r="E70" s="903" t="s">
        <v>279</v>
      </c>
      <c r="F70" s="942"/>
      <c r="G70" s="943"/>
      <c r="H70" s="883" t="e">
        <f t="shared" si="32"/>
        <v>#DIV/0!</v>
      </c>
      <c r="I70" s="899"/>
      <c r="J70" s="885">
        <f t="shared" si="33"/>
        <v>0</v>
      </c>
      <c r="K70" s="886">
        <f t="shared" si="34"/>
        <v>0</v>
      </c>
      <c r="L70" s="887">
        <f t="shared" si="35"/>
        <v>15920</v>
      </c>
      <c r="M70" s="887">
        <f t="shared" si="36"/>
        <v>0</v>
      </c>
      <c r="N70" s="887">
        <f t="shared" si="37"/>
        <v>0</v>
      </c>
      <c r="O70" s="887">
        <f t="shared" si="38"/>
        <v>0</v>
      </c>
      <c r="P70" s="888">
        <f t="shared" si="39"/>
        <v>0</v>
      </c>
      <c r="Q70" s="888">
        <f t="shared" si="11"/>
        <v>0</v>
      </c>
      <c r="R70" s="906"/>
      <c r="S70" s="1005"/>
      <c r="T70" s="831">
        <v>59</v>
      </c>
      <c r="U70" s="1452"/>
      <c r="V70" s="900" t="s">
        <v>50</v>
      </c>
      <c r="W70" s="893">
        <f t="shared" si="40"/>
        <v>0</v>
      </c>
      <c r="X70" s="893">
        <f t="shared" si="40"/>
        <v>0</v>
      </c>
      <c r="Y70" s="894" t="e">
        <f t="shared" si="41"/>
        <v>#DIV/0!</v>
      </c>
      <c r="Z70" s="894">
        <f t="shared" si="42"/>
        <v>0</v>
      </c>
      <c r="AA70" s="894">
        <f t="shared" si="42"/>
        <v>0</v>
      </c>
      <c r="AB70" s="901"/>
      <c r="AC70" s="895">
        <f t="shared" si="14"/>
        <v>0</v>
      </c>
      <c r="AD70" s="895" t="e">
        <f>AG70+AI70+AK70+AM70+AO70+AQ70+#REF!+AS70+AU70+AW70+AY70+BA70</f>
        <v>#REF!</v>
      </c>
      <c r="AE70" s="896" t="e">
        <f t="shared" si="43"/>
        <v>#REF!</v>
      </c>
      <c r="AF70" s="902"/>
      <c r="AG70" s="902"/>
      <c r="AH70" s="902"/>
      <c r="AI70" s="902"/>
      <c r="AJ70" s="902"/>
      <c r="AK70" s="902"/>
      <c r="AL70" s="902"/>
      <c r="AM70" s="902"/>
      <c r="AN70" s="902"/>
      <c r="AO70" s="902"/>
      <c r="AP70" s="902"/>
      <c r="AQ70" s="902"/>
      <c r="AR70" s="901"/>
      <c r="AS70" s="901"/>
      <c r="AT70" s="901"/>
      <c r="AU70" s="901"/>
      <c r="AV70" s="901"/>
      <c r="AW70" s="901"/>
      <c r="AX70" s="901"/>
      <c r="AY70" s="901"/>
      <c r="AZ70" s="901"/>
      <c r="BA70" s="901"/>
      <c r="BB70" s="895">
        <f t="shared" si="44"/>
        <v>0</v>
      </c>
      <c r="BC70" s="895">
        <f t="shared" si="45"/>
        <v>0</v>
      </c>
    </row>
    <row r="71" spans="1:55" ht="12" customHeight="1" x14ac:dyDescent="0.2">
      <c r="A71" s="840">
        <v>60</v>
      </c>
      <c r="B71" s="878">
        <v>2</v>
      </c>
      <c r="C71" s="879"/>
      <c r="D71" s="1454" t="s">
        <v>86</v>
      </c>
      <c r="E71" s="903" t="s">
        <v>278</v>
      </c>
      <c r="F71" s="942"/>
      <c r="G71" s="943"/>
      <c r="H71" s="883" t="e">
        <f t="shared" si="32"/>
        <v>#DIV/0!</v>
      </c>
      <c r="I71" s="899"/>
      <c r="J71" s="885">
        <f t="shared" si="33"/>
        <v>0</v>
      </c>
      <c r="K71" s="886">
        <f t="shared" si="34"/>
        <v>0</v>
      </c>
      <c r="L71" s="887">
        <f t="shared" si="35"/>
        <v>15920</v>
      </c>
      <c r="M71" s="887">
        <f t="shared" si="36"/>
        <v>0</v>
      </c>
      <c r="N71" s="887">
        <f t="shared" si="37"/>
        <v>0</v>
      </c>
      <c r="O71" s="887">
        <f t="shared" si="38"/>
        <v>0</v>
      </c>
      <c r="P71" s="888">
        <f t="shared" si="39"/>
        <v>0</v>
      </c>
      <c r="Q71" s="888">
        <f t="shared" si="11"/>
        <v>0</v>
      </c>
      <c r="R71" s="906"/>
      <c r="S71" s="1005"/>
      <c r="T71" s="831">
        <v>60</v>
      </c>
      <c r="U71" s="1452" t="s">
        <v>86</v>
      </c>
      <c r="V71" s="900" t="s">
        <v>49</v>
      </c>
      <c r="W71" s="893">
        <f t="shared" si="40"/>
        <v>0</v>
      </c>
      <c r="X71" s="893">
        <f t="shared" si="40"/>
        <v>0</v>
      </c>
      <c r="Y71" s="894" t="e">
        <f t="shared" si="41"/>
        <v>#DIV/0!</v>
      </c>
      <c r="Z71" s="894">
        <f t="shared" si="42"/>
        <v>0</v>
      </c>
      <c r="AA71" s="894">
        <f t="shared" si="42"/>
        <v>0</v>
      </c>
      <c r="AB71" s="901"/>
      <c r="AC71" s="895">
        <f t="shared" si="14"/>
        <v>0</v>
      </c>
      <c r="AD71" s="895" t="e">
        <f>AG71+AI71+AK71+AM71+AO71+AQ71+#REF!+AS71+AU71+AW71+AY71+BA71</f>
        <v>#REF!</v>
      </c>
      <c r="AE71" s="896" t="e">
        <f t="shared" si="43"/>
        <v>#REF!</v>
      </c>
      <c r="AF71" s="902"/>
      <c r="AG71" s="902"/>
      <c r="AH71" s="902"/>
      <c r="AI71" s="902"/>
      <c r="AJ71" s="902"/>
      <c r="AK71" s="902"/>
      <c r="AL71" s="902"/>
      <c r="AM71" s="902"/>
      <c r="AN71" s="902"/>
      <c r="AO71" s="902"/>
      <c r="AP71" s="902"/>
      <c r="AQ71" s="902"/>
      <c r="AR71" s="901"/>
      <c r="AS71" s="901"/>
      <c r="AT71" s="901"/>
      <c r="AU71" s="901"/>
      <c r="AV71" s="901"/>
      <c r="AW71" s="901"/>
      <c r="AX71" s="901"/>
      <c r="AY71" s="901"/>
      <c r="AZ71" s="901"/>
      <c r="BA71" s="901"/>
      <c r="BB71" s="895">
        <f t="shared" si="44"/>
        <v>0</v>
      </c>
      <c r="BC71" s="895">
        <f t="shared" si="45"/>
        <v>0</v>
      </c>
    </row>
    <row r="72" spans="1:55" ht="12" customHeight="1" x14ac:dyDescent="0.2">
      <c r="A72" s="840">
        <v>61</v>
      </c>
      <c r="B72" s="878">
        <v>2</v>
      </c>
      <c r="C72" s="879"/>
      <c r="D72" s="1454"/>
      <c r="E72" s="903" t="s">
        <v>279</v>
      </c>
      <c r="F72" s="942"/>
      <c r="G72" s="943"/>
      <c r="H72" s="883" t="e">
        <f t="shared" si="32"/>
        <v>#DIV/0!</v>
      </c>
      <c r="I72" s="899"/>
      <c r="J72" s="885">
        <f t="shared" si="33"/>
        <v>0</v>
      </c>
      <c r="K72" s="886">
        <f t="shared" si="34"/>
        <v>0</v>
      </c>
      <c r="L72" s="887">
        <f t="shared" si="35"/>
        <v>15920</v>
      </c>
      <c r="M72" s="887">
        <f t="shared" si="36"/>
        <v>0</v>
      </c>
      <c r="N72" s="887">
        <f t="shared" si="37"/>
        <v>0</v>
      </c>
      <c r="O72" s="887">
        <f t="shared" si="38"/>
        <v>0</v>
      </c>
      <c r="P72" s="888">
        <f t="shared" si="39"/>
        <v>0</v>
      </c>
      <c r="Q72" s="888">
        <f t="shared" si="11"/>
        <v>0</v>
      </c>
      <c r="R72" s="906"/>
      <c r="S72" s="1005"/>
      <c r="T72" s="831">
        <v>61</v>
      </c>
      <c r="U72" s="1452"/>
      <c r="V72" s="900" t="s">
        <v>50</v>
      </c>
      <c r="W72" s="893">
        <f t="shared" si="40"/>
        <v>0</v>
      </c>
      <c r="X72" s="893">
        <f t="shared" si="40"/>
        <v>0</v>
      </c>
      <c r="Y72" s="894" t="e">
        <f t="shared" si="41"/>
        <v>#DIV/0!</v>
      </c>
      <c r="Z72" s="894">
        <f t="shared" si="42"/>
        <v>0</v>
      </c>
      <c r="AA72" s="894">
        <f t="shared" si="42"/>
        <v>0</v>
      </c>
      <c r="AB72" s="901"/>
      <c r="AC72" s="895">
        <f t="shared" si="14"/>
        <v>0</v>
      </c>
      <c r="AD72" s="895" t="e">
        <f>AG72+AI72+AK72+AM72+AO72+AQ72+#REF!+AS72+AU72+AW72+AY72+BA72</f>
        <v>#REF!</v>
      </c>
      <c r="AE72" s="896" t="e">
        <f t="shared" si="43"/>
        <v>#REF!</v>
      </c>
      <c r="AF72" s="902"/>
      <c r="AG72" s="902"/>
      <c r="AH72" s="902"/>
      <c r="AI72" s="902"/>
      <c r="AJ72" s="902"/>
      <c r="AK72" s="902"/>
      <c r="AL72" s="902"/>
      <c r="AM72" s="902"/>
      <c r="AN72" s="902"/>
      <c r="AO72" s="902"/>
      <c r="AP72" s="902"/>
      <c r="AQ72" s="902"/>
      <c r="AR72" s="901"/>
      <c r="AS72" s="901"/>
      <c r="AT72" s="901"/>
      <c r="AU72" s="901"/>
      <c r="AV72" s="901"/>
      <c r="AW72" s="901"/>
      <c r="AX72" s="901"/>
      <c r="AY72" s="901"/>
      <c r="AZ72" s="901"/>
      <c r="BA72" s="901"/>
      <c r="BB72" s="895">
        <f t="shared" si="44"/>
        <v>0</v>
      </c>
      <c r="BC72" s="895">
        <f t="shared" si="45"/>
        <v>0</v>
      </c>
    </row>
    <row r="73" spans="1:55" ht="12" customHeight="1" x14ac:dyDescent="0.2">
      <c r="A73" s="840">
        <v>62</v>
      </c>
      <c r="B73" s="878">
        <v>1</v>
      </c>
      <c r="C73" s="879">
        <v>20</v>
      </c>
      <c r="D73" s="1454" t="s">
        <v>144</v>
      </c>
      <c r="E73" s="903" t="s">
        <v>278</v>
      </c>
      <c r="F73" s="1266">
        <v>2</v>
      </c>
      <c r="G73" s="1267">
        <v>2</v>
      </c>
      <c r="H73" s="883">
        <f t="shared" si="32"/>
        <v>100</v>
      </c>
      <c r="I73" s="899">
        <v>1</v>
      </c>
      <c r="J73" s="885">
        <f t="shared" si="33"/>
        <v>2</v>
      </c>
      <c r="K73" s="886">
        <f t="shared" si="34"/>
        <v>2</v>
      </c>
      <c r="L73" s="887">
        <f t="shared" si="35"/>
        <v>7960</v>
      </c>
      <c r="M73" s="887">
        <f t="shared" si="36"/>
        <v>15920</v>
      </c>
      <c r="N73" s="887">
        <f t="shared" si="37"/>
        <v>40</v>
      </c>
      <c r="O73" s="887">
        <f t="shared" si="38"/>
        <v>318400</v>
      </c>
      <c r="P73" s="888">
        <f t="shared" si="39"/>
        <v>42</v>
      </c>
      <c r="Q73" s="888">
        <f t="shared" si="11"/>
        <v>334320</v>
      </c>
      <c r="R73" s="906"/>
      <c r="S73" s="1005"/>
      <c r="T73" s="831">
        <v>62</v>
      </c>
      <c r="U73" s="1452" t="s">
        <v>87</v>
      </c>
      <c r="V73" s="900" t="s">
        <v>49</v>
      </c>
      <c r="W73" s="893">
        <f t="shared" si="40"/>
        <v>2</v>
      </c>
      <c r="X73" s="893">
        <f t="shared" si="40"/>
        <v>2</v>
      </c>
      <c r="Y73" s="894">
        <f t="shared" si="41"/>
        <v>100</v>
      </c>
      <c r="Z73" s="894">
        <f t="shared" si="42"/>
        <v>1</v>
      </c>
      <c r="AA73" s="894">
        <f t="shared" si="42"/>
        <v>2</v>
      </c>
      <c r="AB73" s="901"/>
      <c r="AC73" s="895">
        <f t="shared" si="14"/>
        <v>2</v>
      </c>
      <c r="AD73" s="895" t="e">
        <f>AG73+AI73+AK73+AM73+AO73+AQ73+#REF!+AS73+AU73+AW73+AY73+BA73</f>
        <v>#REF!</v>
      </c>
      <c r="AE73" s="896" t="e">
        <f t="shared" si="43"/>
        <v>#REF!</v>
      </c>
      <c r="AF73" s="902"/>
      <c r="AG73" s="902"/>
      <c r="AH73" s="902"/>
      <c r="AI73" s="902"/>
      <c r="AJ73" s="902"/>
      <c r="AK73" s="902"/>
      <c r="AL73" s="902"/>
      <c r="AM73" s="902"/>
      <c r="AN73" s="902"/>
      <c r="AO73" s="902"/>
      <c r="AP73" s="902"/>
      <c r="AQ73" s="902"/>
      <c r="AR73" s="901">
        <v>2</v>
      </c>
      <c r="AS73" s="901"/>
      <c r="AT73" s="901"/>
      <c r="AU73" s="901"/>
      <c r="AV73" s="901"/>
      <c r="AW73" s="901"/>
      <c r="AX73" s="901"/>
      <c r="AY73" s="901"/>
      <c r="AZ73" s="901"/>
      <c r="BA73" s="901"/>
      <c r="BB73" s="895">
        <f t="shared" si="44"/>
        <v>2</v>
      </c>
      <c r="BC73" s="895">
        <f t="shared" si="45"/>
        <v>0</v>
      </c>
    </row>
    <row r="74" spans="1:55" ht="12" customHeight="1" x14ac:dyDescent="0.2">
      <c r="A74" s="840">
        <v>63</v>
      </c>
      <c r="B74" s="878">
        <v>1</v>
      </c>
      <c r="C74" s="879">
        <v>8</v>
      </c>
      <c r="D74" s="1454"/>
      <c r="E74" s="903" t="s">
        <v>279</v>
      </c>
      <c r="F74" s="1266">
        <v>1</v>
      </c>
      <c r="G74" s="1267">
        <v>1</v>
      </c>
      <c r="H74" s="883">
        <f t="shared" si="32"/>
        <v>100</v>
      </c>
      <c r="I74" s="899">
        <v>1</v>
      </c>
      <c r="J74" s="885">
        <f t="shared" si="33"/>
        <v>1</v>
      </c>
      <c r="K74" s="886">
        <f t="shared" si="34"/>
        <v>1</v>
      </c>
      <c r="L74" s="887">
        <f t="shared" si="35"/>
        <v>7960</v>
      </c>
      <c r="M74" s="887">
        <f t="shared" si="36"/>
        <v>7960</v>
      </c>
      <c r="N74" s="887">
        <f t="shared" si="37"/>
        <v>8</v>
      </c>
      <c r="O74" s="887">
        <f t="shared" si="38"/>
        <v>63680</v>
      </c>
      <c r="P74" s="888">
        <f t="shared" si="39"/>
        <v>9</v>
      </c>
      <c r="Q74" s="888">
        <f>M74+O74</f>
        <v>71640</v>
      </c>
      <c r="R74" s="906"/>
      <c r="S74" s="1005"/>
      <c r="T74" s="831">
        <v>63</v>
      </c>
      <c r="U74" s="1452"/>
      <c r="V74" s="900" t="s">
        <v>50</v>
      </c>
      <c r="W74" s="893">
        <f t="shared" si="40"/>
        <v>1</v>
      </c>
      <c r="X74" s="893">
        <f t="shared" si="40"/>
        <v>1</v>
      </c>
      <c r="Y74" s="894">
        <f t="shared" si="41"/>
        <v>100</v>
      </c>
      <c r="Z74" s="894">
        <f t="shared" si="42"/>
        <v>1</v>
      </c>
      <c r="AA74" s="894">
        <f t="shared" si="42"/>
        <v>1</v>
      </c>
      <c r="AB74" s="901"/>
      <c r="AC74" s="895">
        <f t="shared" si="14"/>
        <v>1</v>
      </c>
      <c r="AD74" s="895" t="e">
        <f>AG74+AI74+AK74+AM74+AO74+AQ74+#REF!+AS74+AU74+AW74+AY74+BA74</f>
        <v>#REF!</v>
      </c>
      <c r="AE74" s="896" t="e">
        <f t="shared" si="43"/>
        <v>#REF!</v>
      </c>
      <c r="AF74" s="902"/>
      <c r="AG74" s="902"/>
      <c r="AH74" s="902"/>
      <c r="AI74" s="902"/>
      <c r="AJ74" s="902"/>
      <c r="AK74" s="902"/>
      <c r="AL74" s="902"/>
      <c r="AM74" s="902"/>
      <c r="AN74" s="902"/>
      <c r="AO74" s="902"/>
      <c r="AP74" s="902"/>
      <c r="AQ74" s="902"/>
      <c r="AR74" s="901"/>
      <c r="AS74" s="901"/>
      <c r="AT74" s="901">
        <v>1</v>
      </c>
      <c r="AU74" s="901"/>
      <c r="AV74" s="901"/>
      <c r="AW74" s="901"/>
      <c r="AX74" s="901"/>
      <c r="AY74" s="901"/>
      <c r="AZ74" s="901"/>
      <c r="BA74" s="901"/>
      <c r="BB74" s="895">
        <f t="shared" si="44"/>
        <v>1</v>
      </c>
      <c r="BC74" s="895">
        <f t="shared" si="45"/>
        <v>0</v>
      </c>
    </row>
    <row r="75" spans="1:55" s="947" customFormat="1" ht="21.75" customHeight="1" x14ac:dyDescent="0.2">
      <c r="A75" s="840">
        <v>64</v>
      </c>
      <c r="B75" s="913"/>
      <c r="C75" s="914"/>
      <c r="D75" s="946" t="s">
        <v>88</v>
      </c>
      <c r="E75" s="915"/>
      <c r="F75" s="840"/>
      <c r="G75" s="945"/>
      <c r="H75" s="913"/>
      <c r="I75" s="917"/>
      <c r="J75" s="918"/>
      <c r="K75" s="919"/>
      <c r="L75" s="920"/>
      <c r="M75" s="920"/>
      <c r="N75" s="921"/>
      <c r="O75" s="920"/>
      <c r="P75" s="921"/>
      <c r="Q75" s="921"/>
      <c r="R75" s="923"/>
      <c r="S75" s="924"/>
      <c r="T75" s="831">
        <v>64</v>
      </c>
      <c r="U75" s="925" t="s">
        <v>88</v>
      </c>
      <c r="V75" s="926"/>
      <c r="W75" s="831"/>
      <c r="X75" s="831"/>
      <c r="Y75" s="927"/>
      <c r="Z75" s="832"/>
      <c r="AA75" s="927"/>
      <c r="AB75" s="832"/>
      <c r="AC75" s="832"/>
      <c r="AD75" s="832"/>
      <c r="AE75" s="928"/>
      <c r="AF75" s="928"/>
      <c r="AG75" s="928"/>
      <c r="AH75" s="928"/>
      <c r="AI75" s="928"/>
      <c r="AJ75" s="928"/>
      <c r="AK75" s="928"/>
      <c r="AL75" s="928"/>
      <c r="AM75" s="928"/>
      <c r="AN75" s="928"/>
      <c r="AO75" s="928"/>
      <c r="AP75" s="928"/>
      <c r="AQ75" s="928"/>
      <c r="AR75" s="832"/>
      <c r="AS75" s="832"/>
      <c r="AT75" s="832"/>
      <c r="AU75" s="832"/>
      <c r="AV75" s="832"/>
      <c r="AW75" s="832"/>
      <c r="AX75" s="832"/>
      <c r="AY75" s="832"/>
      <c r="AZ75" s="832"/>
      <c r="BA75" s="832"/>
      <c r="BB75" s="832"/>
      <c r="BC75" s="832"/>
    </row>
    <row r="76" spans="1:55" s="860" customFormat="1" ht="11.25" customHeight="1" x14ac:dyDescent="0.2">
      <c r="A76" s="840">
        <v>65</v>
      </c>
      <c r="B76" s="930">
        <v>0.5</v>
      </c>
      <c r="C76" s="931">
        <v>48</v>
      </c>
      <c r="D76" s="1455" t="s">
        <v>89</v>
      </c>
      <c r="E76" s="903" t="s">
        <v>278</v>
      </c>
      <c r="F76" s="948">
        <v>1</v>
      </c>
      <c r="G76" s="949">
        <v>1</v>
      </c>
      <c r="H76" s="883">
        <f t="shared" ref="H76:H97" si="46">G76*100/F76</f>
        <v>100</v>
      </c>
      <c r="I76" s="934">
        <v>1</v>
      </c>
      <c r="J76" s="885">
        <f t="shared" ref="J76:J97" si="47">I76*G76</f>
        <v>1</v>
      </c>
      <c r="K76" s="886">
        <f t="shared" ref="K76:K97" si="48">J76*B76</f>
        <v>0.5</v>
      </c>
      <c r="L76" s="887">
        <f t="shared" ref="L76:L97" si="49">B76*7960</f>
        <v>3980</v>
      </c>
      <c r="M76" s="887">
        <f t="shared" ref="M76:M97" si="50">L76*J76</f>
        <v>3980</v>
      </c>
      <c r="N76" s="887">
        <f t="shared" ref="N76:N97" si="51">C76*J76</f>
        <v>48</v>
      </c>
      <c r="O76" s="887">
        <f t="shared" ref="O76:O97" si="52">N76*7960</f>
        <v>382080</v>
      </c>
      <c r="P76" s="888">
        <f t="shared" ref="P76:P97" si="53">K76+N76</f>
        <v>48.5</v>
      </c>
      <c r="Q76" s="888">
        <f>M76+O76</f>
        <v>386060</v>
      </c>
      <c r="R76" s="986"/>
      <c r="S76" s="936"/>
      <c r="T76" s="831">
        <v>65</v>
      </c>
      <c r="U76" s="1456" t="s">
        <v>89</v>
      </c>
      <c r="V76" s="900" t="s">
        <v>49</v>
      </c>
      <c r="W76" s="893">
        <f t="shared" ref="W76:X97" si="54">F76</f>
        <v>1</v>
      </c>
      <c r="X76" s="893">
        <f t="shared" si="54"/>
        <v>1</v>
      </c>
      <c r="Y76" s="894">
        <f t="shared" ref="Y76:Y97" si="55">X76*100/W76</f>
        <v>100</v>
      </c>
      <c r="Z76" s="894">
        <f t="shared" ref="Z76:AA97" si="56">I76</f>
        <v>1</v>
      </c>
      <c r="AA76" s="894">
        <f t="shared" si="56"/>
        <v>1</v>
      </c>
      <c r="AB76" s="901"/>
      <c r="AC76" s="895">
        <f t="shared" si="14"/>
        <v>1</v>
      </c>
      <c r="AD76" s="895" t="e">
        <f>AG76+AI76+AK76+AM76+AO76+AQ76+#REF!+AS76+AU76+AW76+AY76+BA76</f>
        <v>#REF!</v>
      </c>
      <c r="AE76" s="896" t="e">
        <f t="shared" ref="AE76:AE97" si="57">AD76*100/AC76</f>
        <v>#REF!</v>
      </c>
      <c r="AF76" s="902"/>
      <c r="AG76" s="902"/>
      <c r="AH76" s="902"/>
      <c r="AI76" s="902"/>
      <c r="AJ76" s="902"/>
      <c r="AK76" s="902"/>
      <c r="AL76" s="902"/>
      <c r="AM76" s="902"/>
      <c r="AN76" s="902"/>
      <c r="AO76" s="902"/>
      <c r="AP76" s="902"/>
      <c r="AQ76" s="902"/>
      <c r="AR76" s="901"/>
      <c r="AS76" s="901"/>
      <c r="AT76" s="901"/>
      <c r="AU76" s="901"/>
      <c r="AV76" s="901"/>
      <c r="AW76" s="901"/>
      <c r="AX76" s="901"/>
      <c r="AY76" s="901"/>
      <c r="AZ76" s="901">
        <v>1</v>
      </c>
      <c r="BA76" s="901"/>
      <c r="BB76" s="895">
        <f t="shared" ref="BB76:BB97" si="58">AF76+AH76+AJ76+AL76+AN76+AP76+AR76+AT76+AV76+AX76+AZ76</f>
        <v>1</v>
      </c>
      <c r="BC76" s="895">
        <f t="shared" ref="BC76:BC97" si="59">AG76+AI76+AK76+AM76+AO76+AQ76++AS76+AU76+AW76+AY76+BA76</f>
        <v>0</v>
      </c>
    </row>
    <row r="77" spans="1:55" s="860" customFormat="1" ht="15" customHeight="1" x14ac:dyDescent="0.2">
      <c r="A77" s="840">
        <v>66</v>
      </c>
      <c r="B77" s="930">
        <v>0.5</v>
      </c>
      <c r="C77" s="931">
        <v>20</v>
      </c>
      <c r="D77" s="1455"/>
      <c r="E77" s="903" t="s">
        <v>279</v>
      </c>
      <c r="F77" s="948">
        <v>1</v>
      </c>
      <c r="G77" s="949">
        <v>1</v>
      </c>
      <c r="H77" s="883">
        <f t="shared" si="46"/>
        <v>100</v>
      </c>
      <c r="I77" s="934">
        <v>1</v>
      </c>
      <c r="J77" s="885">
        <f t="shared" si="47"/>
        <v>1</v>
      </c>
      <c r="K77" s="886">
        <f t="shared" si="48"/>
        <v>0.5</v>
      </c>
      <c r="L77" s="887">
        <f t="shared" si="49"/>
        <v>3980</v>
      </c>
      <c r="M77" s="887">
        <f t="shared" si="50"/>
        <v>3980</v>
      </c>
      <c r="N77" s="887">
        <f t="shared" si="51"/>
        <v>20</v>
      </c>
      <c r="O77" s="887">
        <f t="shared" si="52"/>
        <v>159200</v>
      </c>
      <c r="P77" s="888">
        <f t="shared" si="53"/>
        <v>20.5</v>
      </c>
      <c r="Q77" s="888">
        <f t="shared" ref="Q77:Q97" si="60">M77+O77</f>
        <v>163180</v>
      </c>
      <c r="R77" s="936"/>
      <c r="S77" s="936"/>
      <c r="T77" s="831">
        <v>66</v>
      </c>
      <c r="U77" s="1457"/>
      <c r="V77" s="900" t="s">
        <v>50</v>
      </c>
      <c r="W77" s="893">
        <f t="shared" si="54"/>
        <v>1</v>
      </c>
      <c r="X77" s="893">
        <f t="shared" si="54"/>
        <v>1</v>
      </c>
      <c r="Y77" s="894">
        <f t="shared" si="55"/>
        <v>100</v>
      </c>
      <c r="Z77" s="894">
        <f t="shared" si="56"/>
        <v>1</v>
      </c>
      <c r="AA77" s="894">
        <f t="shared" si="56"/>
        <v>1</v>
      </c>
      <c r="AB77" s="901"/>
      <c r="AC77" s="895">
        <f t="shared" si="14"/>
        <v>1</v>
      </c>
      <c r="AD77" s="895" t="e">
        <f>AG77+AI77+AK77+AM77+AO77+AQ77+#REF!+AS77+AU77+AW77+AY77+BA77</f>
        <v>#REF!</v>
      </c>
      <c r="AE77" s="896" t="e">
        <f t="shared" si="57"/>
        <v>#REF!</v>
      </c>
      <c r="AF77" s="902"/>
      <c r="AG77" s="902"/>
      <c r="AH77" s="902"/>
      <c r="AI77" s="902"/>
      <c r="AJ77" s="902"/>
      <c r="AK77" s="902"/>
      <c r="AL77" s="902"/>
      <c r="AM77" s="902"/>
      <c r="AN77" s="902"/>
      <c r="AO77" s="902"/>
      <c r="AP77" s="902"/>
      <c r="AQ77" s="902"/>
      <c r="AR77" s="901"/>
      <c r="AS77" s="901"/>
      <c r="AT77" s="901"/>
      <c r="AU77" s="901"/>
      <c r="AV77" s="901"/>
      <c r="AW77" s="901"/>
      <c r="AX77" s="901"/>
      <c r="AY77" s="901"/>
      <c r="AZ77" s="901">
        <v>1</v>
      </c>
      <c r="BA77" s="901"/>
      <c r="BB77" s="895">
        <f t="shared" si="58"/>
        <v>1</v>
      </c>
      <c r="BC77" s="895">
        <f t="shared" si="59"/>
        <v>0</v>
      </c>
    </row>
    <row r="78" spans="1:55" ht="12" customHeight="1" x14ac:dyDescent="0.2">
      <c r="A78" s="840">
        <v>67</v>
      </c>
      <c r="B78" s="878">
        <v>1</v>
      </c>
      <c r="C78" s="879"/>
      <c r="D78" s="1449" t="s">
        <v>90</v>
      </c>
      <c r="E78" s="903" t="s">
        <v>278</v>
      </c>
      <c r="F78" s="1268">
        <v>21</v>
      </c>
      <c r="G78" s="1269">
        <v>21</v>
      </c>
      <c r="H78" s="883">
        <f t="shared" si="46"/>
        <v>100</v>
      </c>
      <c r="I78" s="899">
        <v>2</v>
      </c>
      <c r="J78" s="885">
        <f t="shared" si="47"/>
        <v>42</v>
      </c>
      <c r="K78" s="886">
        <f t="shared" si="48"/>
        <v>42</v>
      </c>
      <c r="L78" s="887">
        <f t="shared" si="49"/>
        <v>7960</v>
      </c>
      <c r="M78" s="887">
        <f t="shared" si="50"/>
        <v>334320</v>
      </c>
      <c r="N78" s="887">
        <f t="shared" si="51"/>
        <v>0</v>
      </c>
      <c r="O78" s="887">
        <f t="shared" si="52"/>
        <v>0</v>
      </c>
      <c r="P78" s="888">
        <f t="shared" si="53"/>
        <v>42</v>
      </c>
      <c r="Q78" s="888">
        <f t="shared" si="60"/>
        <v>334320</v>
      </c>
      <c r="R78" s="906"/>
      <c r="S78" s="1005"/>
      <c r="T78" s="831">
        <v>67</v>
      </c>
      <c r="U78" s="1450" t="s">
        <v>90</v>
      </c>
      <c r="V78" s="900" t="s">
        <v>49</v>
      </c>
      <c r="W78" s="893">
        <f t="shared" si="54"/>
        <v>21</v>
      </c>
      <c r="X78" s="893">
        <f t="shared" si="54"/>
        <v>21</v>
      </c>
      <c r="Y78" s="894">
        <f t="shared" si="55"/>
        <v>100</v>
      </c>
      <c r="Z78" s="894">
        <f t="shared" si="56"/>
        <v>2</v>
      </c>
      <c r="AA78" s="894">
        <f t="shared" si="56"/>
        <v>42</v>
      </c>
      <c r="AB78" s="901"/>
      <c r="AC78" s="895">
        <f t="shared" si="14"/>
        <v>42</v>
      </c>
      <c r="AD78" s="895" t="e">
        <f>AG78+AI78+AK78+AM78+AO78+AQ78+#REF!+AS78+AU78+AW78+AY78+BA78</f>
        <v>#REF!</v>
      </c>
      <c r="AE78" s="896" t="e">
        <f t="shared" si="57"/>
        <v>#REF!</v>
      </c>
      <c r="AF78" s="902"/>
      <c r="AG78" s="902"/>
      <c r="AH78" s="902"/>
      <c r="AI78" s="902"/>
      <c r="AJ78" s="902"/>
      <c r="AK78" s="902"/>
      <c r="AL78" s="902"/>
      <c r="AM78" s="902"/>
      <c r="AN78" s="902"/>
      <c r="AO78" s="902"/>
      <c r="AP78" s="902"/>
      <c r="AQ78" s="902"/>
      <c r="AR78" s="901">
        <v>10</v>
      </c>
      <c r="AS78" s="901"/>
      <c r="AT78" s="901">
        <v>11</v>
      </c>
      <c r="AU78" s="901"/>
      <c r="AV78" s="901">
        <v>10</v>
      </c>
      <c r="AW78" s="901"/>
      <c r="AX78" s="901">
        <v>11</v>
      </c>
      <c r="AY78" s="901"/>
      <c r="AZ78" s="901"/>
      <c r="BA78" s="901"/>
      <c r="BB78" s="895">
        <f t="shared" si="58"/>
        <v>42</v>
      </c>
      <c r="BC78" s="895">
        <f t="shared" si="59"/>
        <v>0</v>
      </c>
    </row>
    <row r="79" spans="1:55" ht="13.5" customHeight="1" x14ac:dyDescent="0.2">
      <c r="A79" s="840">
        <v>68</v>
      </c>
      <c r="B79" s="878">
        <v>1</v>
      </c>
      <c r="C79" s="879">
        <v>1.5</v>
      </c>
      <c r="D79" s="1449"/>
      <c r="E79" s="903" t="s">
        <v>279</v>
      </c>
      <c r="F79" s="1268">
        <v>33</v>
      </c>
      <c r="G79" s="1269">
        <v>33</v>
      </c>
      <c r="H79" s="883">
        <f t="shared" si="46"/>
        <v>100</v>
      </c>
      <c r="I79" s="899">
        <v>1</v>
      </c>
      <c r="J79" s="885">
        <f t="shared" si="47"/>
        <v>33</v>
      </c>
      <c r="K79" s="886">
        <f t="shared" si="48"/>
        <v>33</v>
      </c>
      <c r="L79" s="887">
        <f t="shared" si="49"/>
        <v>7960</v>
      </c>
      <c r="M79" s="887">
        <f t="shared" si="50"/>
        <v>262680</v>
      </c>
      <c r="N79" s="887">
        <f t="shared" si="51"/>
        <v>49.5</v>
      </c>
      <c r="O79" s="887">
        <f t="shared" si="52"/>
        <v>394020</v>
      </c>
      <c r="P79" s="888">
        <f t="shared" si="53"/>
        <v>82.5</v>
      </c>
      <c r="Q79" s="888">
        <f t="shared" si="60"/>
        <v>656700</v>
      </c>
      <c r="R79" s="906"/>
      <c r="S79" s="1005"/>
      <c r="T79" s="831">
        <v>68</v>
      </c>
      <c r="U79" s="1450"/>
      <c r="V79" s="900" t="s">
        <v>50</v>
      </c>
      <c r="W79" s="893">
        <f t="shared" si="54"/>
        <v>33</v>
      </c>
      <c r="X79" s="893">
        <f t="shared" si="54"/>
        <v>33</v>
      </c>
      <c r="Y79" s="894">
        <f t="shared" si="55"/>
        <v>100</v>
      </c>
      <c r="Z79" s="894">
        <f t="shared" si="56"/>
        <v>1</v>
      </c>
      <c r="AA79" s="894">
        <f t="shared" si="56"/>
        <v>33</v>
      </c>
      <c r="AB79" s="901"/>
      <c r="AC79" s="895">
        <f t="shared" si="14"/>
        <v>33</v>
      </c>
      <c r="AD79" s="895" t="e">
        <f>AG79+AI79+AK79+AM79+AO79+AQ79+#REF!+AS79+AU79+AW79+AY79+BA79</f>
        <v>#REF!</v>
      </c>
      <c r="AE79" s="896" t="e">
        <f t="shared" si="57"/>
        <v>#REF!</v>
      </c>
      <c r="AF79" s="902"/>
      <c r="AG79" s="902"/>
      <c r="AH79" s="902"/>
      <c r="AI79" s="902"/>
      <c r="AJ79" s="902"/>
      <c r="AK79" s="902"/>
      <c r="AL79" s="902"/>
      <c r="AM79" s="902"/>
      <c r="AN79" s="902"/>
      <c r="AO79" s="902"/>
      <c r="AP79" s="902"/>
      <c r="AQ79" s="902"/>
      <c r="AR79" s="901">
        <v>3</v>
      </c>
      <c r="AS79" s="901"/>
      <c r="AT79" s="901">
        <v>10</v>
      </c>
      <c r="AU79" s="901"/>
      <c r="AV79" s="901">
        <v>10</v>
      </c>
      <c r="AW79" s="901"/>
      <c r="AX79" s="901">
        <v>10</v>
      </c>
      <c r="AY79" s="901"/>
      <c r="AZ79" s="901"/>
      <c r="BA79" s="901"/>
      <c r="BB79" s="895">
        <f t="shared" si="58"/>
        <v>33</v>
      </c>
      <c r="BC79" s="895">
        <f t="shared" si="59"/>
        <v>0</v>
      </c>
    </row>
    <row r="80" spans="1:55" ht="24.75" customHeight="1" x14ac:dyDescent="0.2">
      <c r="A80" s="840">
        <v>69</v>
      </c>
      <c r="B80" s="878">
        <v>2</v>
      </c>
      <c r="C80" s="879"/>
      <c r="D80" s="1453" t="s">
        <v>91</v>
      </c>
      <c r="E80" s="903" t="s">
        <v>278</v>
      </c>
      <c r="F80" s="942"/>
      <c r="G80" s="943"/>
      <c r="H80" s="883" t="e">
        <f t="shared" si="46"/>
        <v>#DIV/0!</v>
      </c>
      <c r="I80" s="899"/>
      <c r="J80" s="885">
        <f t="shared" si="47"/>
        <v>0</v>
      </c>
      <c r="K80" s="886">
        <f t="shared" si="48"/>
        <v>0</v>
      </c>
      <c r="L80" s="887">
        <f t="shared" si="49"/>
        <v>15920</v>
      </c>
      <c r="M80" s="887">
        <f t="shared" si="50"/>
        <v>0</v>
      </c>
      <c r="N80" s="887">
        <f t="shared" si="51"/>
        <v>0</v>
      </c>
      <c r="O80" s="887">
        <f t="shared" si="52"/>
        <v>0</v>
      </c>
      <c r="P80" s="888">
        <f t="shared" si="53"/>
        <v>0</v>
      </c>
      <c r="Q80" s="888">
        <f t="shared" si="60"/>
        <v>0</v>
      </c>
      <c r="R80" s="906"/>
      <c r="S80" s="1005"/>
      <c r="T80" s="831">
        <v>69</v>
      </c>
      <c r="U80" s="1450" t="s">
        <v>91</v>
      </c>
      <c r="V80" s="900" t="s">
        <v>49</v>
      </c>
      <c r="W80" s="893">
        <f t="shared" si="54"/>
        <v>0</v>
      </c>
      <c r="X80" s="893">
        <f t="shared" si="54"/>
        <v>0</v>
      </c>
      <c r="Y80" s="894" t="e">
        <f t="shared" si="55"/>
        <v>#DIV/0!</v>
      </c>
      <c r="Z80" s="894">
        <f t="shared" si="56"/>
        <v>0</v>
      </c>
      <c r="AA80" s="894">
        <f t="shared" si="56"/>
        <v>0</v>
      </c>
      <c r="AB80" s="901"/>
      <c r="AC80" s="895">
        <f t="shared" ref="AC80:AC97" si="61">+BB80</f>
        <v>0</v>
      </c>
      <c r="AD80" s="895" t="e">
        <f>AG80+AI80+AK80+AM80+AO80+AQ80+#REF!+AS80+AU80+AW80+AY80+BA80</f>
        <v>#REF!</v>
      </c>
      <c r="AE80" s="896" t="e">
        <f t="shared" si="57"/>
        <v>#REF!</v>
      </c>
      <c r="AF80" s="902"/>
      <c r="AG80" s="902"/>
      <c r="AH80" s="902"/>
      <c r="AI80" s="902"/>
      <c r="AJ80" s="902"/>
      <c r="AK80" s="902"/>
      <c r="AL80" s="902"/>
      <c r="AM80" s="902"/>
      <c r="AN80" s="902"/>
      <c r="AO80" s="902"/>
      <c r="AP80" s="902"/>
      <c r="AQ80" s="902"/>
      <c r="AR80" s="901"/>
      <c r="AS80" s="901"/>
      <c r="AT80" s="901"/>
      <c r="AU80" s="901"/>
      <c r="AV80" s="901"/>
      <c r="AW80" s="901"/>
      <c r="AX80" s="901"/>
      <c r="AY80" s="901"/>
      <c r="AZ80" s="901"/>
      <c r="BA80" s="901"/>
      <c r="BB80" s="895">
        <f t="shared" si="58"/>
        <v>0</v>
      </c>
      <c r="BC80" s="895">
        <f t="shared" si="59"/>
        <v>0</v>
      </c>
    </row>
    <row r="81" spans="1:55" ht="16.5" customHeight="1" x14ac:dyDescent="0.2">
      <c r="A81" s="840">
        <v>70</v>
      </c>
      <c r="B81" s="878">
        <v>2</v>
      </c>
      <c r="C81" s="879"/>
      <c r="D81" s="1453"/>
      <c r="E81" s="903" t="s">
        <v>279</v>
      </c>
      <c r="F81" s="942"/>
      <c r="G81" s="943"/>
      <c r="H81" s="883" t="e">
        <f t="shared" si="46"/>
        <v>#DIV/0!</v>
      </c>
      <c r="I81" s="899"/>
      <c r="J81" s="885">
        <f t="shared" si="47"/>
        <v>0</v>
      </c>
      <c r="K81" s="886">
        <f t="shared" si="48"/>
        <v>0</v>
      </c>
      <c r="L81" s="887">
        <f t="shared" si="49"/>
        <v>15920</v>
      </c>
      <c r="M81" s="887">
        <f t="shared" si="50"/>
        <v>0</v>
      </c>
      <c r="N81" s="887">
        <f t="shared" si="51"/>
        <v>0</v>
      </c>
      <c r="O81" s="887">
        <f t="shared" si="52"/>
        <v>0</v>
      </c>
      <c r="P81" s="888">
        <f t="shared" si="53"/>
        <v>0</v>
      </c>
      <c r="Q81" s="888">
        <f t="shared" si="60"/>
        <v>0</v>
      </c>
      <c r="R81" s="906"/>
      <c r="S81" s="1005"/>
      <c r="T81" s="831">
        <v>70</v>
      </c>
      <c r="U81" s="1450"/>
      <c r="V81" s="900" t="s">
        <v>50</v>
      </c>
      <c r="W81" s="893">
        <f t="shared" si="54"/>
        <v>0</v>
      </c>
      <c r="X81" s="893">
        <f t="shared" si="54"/>
        <v>0</v>
      </c>
      <c r="Y81" s="894" t="e">
        <f t="shared" si="55"/>
        <v>#DIV/0!</v>
      </c>
      <c r="Z81" s="894">
        <f t="shared" si="56"/>
        <v>0</v>
      </c>
      <c r="AA81" s="894">
        <f t="shared" si="56"/>
        <v>0</v>
      </c>
      <c r="AB81" s="901"/>
      <c r="AC81" s="895">
        <f t="shared" si="61"/>
        <v>0</v>
      </c>
      <c r="AD81" s="895" t="e">
        <f>AG81+AI81+AK81+AM81+AO81+AQ81+#REF!+AS81+AU81+AW81+AY81+BA81</f>
        <v>#REF!</v>
      </c>
      <c r="AE81" s="896" t="e">
        <f t="shared" si="57"/>
        <v>#REF!</v>
      </c>
      <c r="AF81" s="902"/>
      <c r="AG81" s="902"/>
      <c r="AH81" s="902"/>
      <c r="AI81" s="902"/>
      <c r="AJ81" s="902"/>
      <c r="AK81" s="902"/>
      <c r="AL81" s="902"/>
      <c r="AM81" s="902"/>
      <c r="AN81" s="902"/>
      <c r="AO81" s="902"/>
      <c r="AP81" s="902"/>
      <c r="AQ81" s="902"/>
      <c r="AR81" s="901"/>
      <c r="AS81" s="901"/>
      <c r="AT81" s="901"/>
      <c r="AU81" s="901"/>
      <c r="AV81" s="901"/>
      <c r="AW81" s="901"/>
      <c r="AX81" s="901"/>
      <c r="AY81" s="901"/>
      <c r="AZ81" s="901"/>
      <c r="BA81" s="901"/>
      <c r="BB81" s="895">
        <f t="shared" si="58"/>
        <v>0</v>
      </c>
      <c r="BC81" s="895">
        <f t="shared" si="59"/>
        <v>0</v>
      </c>
    </row>
    <row r="82" spans="1:55" ht="12" customHeight="1" x14ac:dyDescent="0.2">
      <c r="A82" s="840">
        <v>71</v>
      </c>
      <c r="B82" s="878">
        <v>1</v>
      </c>
      <c r="C82" s="879"/>
      <c r="D82" s="1449" t="s">
        <v>92</v>
      </c>
      <c r="E82" s="903" t="s">
        <v>278</v>
      </c>
      <c r="F82" s="942"/>
      <c r="G82" s="943"/>
      <c r="H82" s="883" t="e">
        <f t="shared" si="46"/>
        <v>#DIV/0!</v>
      </c>
      <c r="I82" s="899"/>
      <c r="J82" s="885">
        <f t="shared" si="47"/>
        <v>0</v>
      </c>
      <c r="K82" s="886">
        <f t="shared" si="48"/>
        <v>0</v>
      </c>
      <c r="L82" s="887">
        <f t="shared" si="49"/>
        <v>7960</v>
      </c>
      <c r="M82" s="887">
        <f t="shared" si="50"/>
        <v>0</v>
      </c>
      <c r="N82" s="887">
        <f t="shared" si="51"/>
        <v>0</v>
      </c>
      <c r="O82" s="887">
        <f t="shared" si="52"/>
        <v>0</v>
      </c>
      <c r="P82" s="888">
        <f t="shared" si="53"/>
        <v>0</v>
      </c>
      <c r="Q82" s="888">
        <f t="shared" si="60"/>
        <v>0</v>
      </c>
      <c r="R82" s="906"/>
      <c r="S82" s="1005"/>
      <c r="T82" s="831">
        <v>71</v>
      </c>
      <c r="U82" s="1450" t="s">
        <v>92</v>
      </c>
      <c r="V82" s="900" t="s">
        <v>57</v>
      </c>
      <c r="W82" s="893">
        <f t="shared" si="54"/>
        <v>0</v>
      </c>
      <c r="X82" s="893">
        <f t="shared" si="54"/>
        <v>0</v>
      </c>
      <c r="Y82" s="894" t="e">
        <f t="shared" si="55"/>
        <v>#DIV/0!</v>
      </c>
      <c r="Z82" s="894">
        <f t="shared" si="56"/>
        <v>0</v>
      </c>
      <c r="AA82" s="894">
        <f t="shared" si="56"/>
        <v>0</v>
      </c>
      <c r="AB82" s="901"/>
      <c r="AC82" s="895">
        <f t="shared" si="61"/>
        <v>0</v>
      </c>
      <c r="AD82" s="895" t="e">
        <f>AG82+AI82+AK82+AM82+AO82+AQ82+#REF!+AS82+AU82+AW82+AY82+BA82</f>
        <v>#REF!</v>
      </c>
      <c r="AE82" s="896" t="e">
        <f t="shared" si="57"/>
        <v>#REF!</v>
      </c>
      <c r="AF82" s="902"/>
      <c r="AG82" s="902"/>
      <c r="AH82" s="902"/>
      <c r="AI82" s="902"/>
      <c r="AJ82" s="902"/>
      <c r="AK82" s="902"/>
      <c r="AL82" s="902"/>
      <c r="AM82" s="902"/>
      <c r="AN82" s="902"/>
      <c r="AO82" s="902"/>
      <c r="AP82" s="902"/>
      <c r="AQ82" s="902"/>
      <c r="AR82" s="901"/>
      <c r="AS82" s="901"/>
      <c r="AT82" s="901"/>
      <c r="AU82" s="901"/>
      <c r="AV82" s="901"/>
      <c r="AW82" s="901"/>
      <c r="AX82" s="901"/>
      <c r="AY82" s="901"/>
      <c r="AZ82" s="901"/>
      <c r="BA82" s="901"/>
      <c r="BB82" s="895">
        <f t="shared" si="58"/>
        <v>0</v>
      </c>
      <c r="BC82" s="895">
        <f t="shared" si="59"/>
        <v>0</v>
      </c>
    </row>
    <row r="83" spans="1:55" ht="12" customHeight="1" x14ac:dyDescent="0.2">
      <c r="A83" s="840">
        <v>72</v>
      </c>
      <c r="B83" s="878">
        <v>1</v>
      </c>
      <c r="C83" s="879"/>
      <c r="D83" s="1449"/>
      <c r="E83" s="903" t="s">
        <v>279</v>
      </c>
      <c r="F83" s="942"/>
      <c r="G83" s="943"/>
      <c r="H83" s="883" t="e">
        <f t="shared" si="46"/>
        <v>#DIV/0!</v>
      </c>
      <c r="I83" s="899"/>
      <c r="J83" s="885">
        <f t="shared" si="47"/>
        <v>0</v>
      </c>
      <c r="K83" s="886">
        <f t="shared" si="48"/>
        <v>0</v>
      </c>
      <c r="L83" s="887">
        <f t="shared" si="49"/>
        <v>7960</v>
      </c>
      <c r="M83" s="887">
        <f t="shared" si="50"/>
        <v>0</v>
      </c>
      <c r="N83" s="887">
        <f t="shared" si="51"/>
        <v>0</v>
      </c>
      <c r="O83" s="887">
        <f t="shared" si="52"/>
        <v>0</v>
      </c>
      <c r="P83" s="888">
        <f t="shared" si="53"/>
        <v>0</v>
      </c>
      <c r="Q83" s="888">
        <f t="shared" si="60"/>
        <v>0</v>
      </c>
      <c r="R83" s="906"/>
      <c r="S83" s="1005"/>
      <c r="T83" s="831">
        <v>72</v>
      </c>
      <c r="U83" s="1450"/>
      <c r="V83" s="900" t="s">
        <v>50</v>
      </c>
      <c r="W83" s="893">
        <f t="shared" si="54"/>
        <v>0</v>
      </c>
      <c r="X83" s="893">
        <f t="shared" si="54"/>
        <v>0</v>
      </c>
      <c r="Y83" s="894" t="e">
        <f t="shared" si="55"/>
        <v>#DIV/0!</v>
      </c>
      <c r="Z83" s="894">
        <f t="shared" si="56"/>
        <v>0</v>
      </c>
      <c r="AA83" s="894">
        <f t="shared" si="56"/>
        <v>0</v>
      </c>
      <c r="AB83" s="901"/>
      <c r="AC83" s="895">
        <f t="shared" si="61"/>
        <v>0</v>
      </c>
      <c r="AD83" s="895" t="e">
        <f>AG83+AI83+AK83+AM83+AO83+AQ83+#REF!+AS83+AU83+AW83+AY83+BA83</f>
        <v>#REF!</v>
      </c>
      <c r="AE83" s="896" t="e">
        <f t="shared" si="57"/>
        <v>#REF!</v>
      </c>
      <c r="AF83" s="902"/>
      <c r="AG83" s="902"/>
      <c r="AH83" s="902"/>
      <c r="AI83" s="902"/>
      <c r="AJ83" s="902"/>
      <c r="AK83" s="902"/>
      <c r="AL83" s="902"/>
      <c r="AM83" s="902"/>
      <c r="AN83" s="902"/>
      <c r="AO83" s="902"/>
      <c r="AP83" s="902"/>
      <c r="AQ83" s="902"/>
      <c r="AR83" s="901"/>
      <c r="AS83" s="901"/>
      <c r="AT83" s="901"/>
      <c r="AU83" s="901"/>
      <c r="AV83" s="901"/>
      <c r="AW83" s="901"/>
      <c r="AX83" s="901"/>
      <c r="AY83" s="901"/>
      <c r="AZ83" s="901"/>
      <c r="BA83" s="901"/>
      <c r="BB83" s="895">
        <f t="shared" si="58"/>
        <v>0</v>
      </c>
      <c r="BC83" s="895">
        <f t="shared" si="59"/>
        <v>0</v>
      </c>
    </row>
    <row r="84" spans="1:55" ht="12" customHeight="1" x14ac:dyDescent="0.2">
      <c r="A84" s="840">
        <v>73</v>
      </c>
      <c r="B84" s="878">
        <v>1</v>
      </c>
      <c r="C84" s="879"/>
      <c r="D84" s="1453" t="s">
        <v>93</v>
      </c>
      <c r="E84" s="903" t="s">
        <v>278</v>
      </c>
      <c r="F84" s="1270"/>
      <c r="G84" s="1271">
        <v>10</v>
      </c>
      <c r="H84" s="883" t="e">
        <f t="shared" si="46"/>
        <v>#DIV/0!</v>
      </c>
      <c r="I84" s="899">
        <v>2</v>
      </c>
      <c r="J84" s="885">
        <f t="shared" si="47"/>
        <v>20</v>
      </c>
      <c r="K84" s="886">
        <f t="shared" si="48"/>
        <v>20</v>
      </c>
      <c r="L84" s="887">
        <f t="shared" si="49"/>
        <v>7960</v>
      </c>
      <c r="M84" s="887">
        <f t="shared" si="50"/>
        <v>159200</v>
      </c>
      <c r="N84" s="887">
        <f t="shared" si="51"/>
        <v>0</v>
      </c>
      <c r="O84" s="887">
        <f t="shared" si="52"/>
        <v>0</v>
      </c>
      <c r="P84" s="888">
        <f t="shared" si="53"/>
        <v>20</v>
      </c>
      <c r="Q84" s="888">
        <f t="shared" si="60"/>
        <v>159200</v>
      </c>
      <c r="R84" s="906"/>
      <c r="S84" s="1005"/>
      <c r="T84" s="831">
        <v>73</v>
      </c>
      <c r="U84" s="1450" t="s">
        <v>93</v>
      </c>
      <c r="V84" s="900" t="s">
        <v>49</v>
      </c>
      <c r="W84" s="893">
        <f t="shared" si="54"/>
        <v>0</v>
      </c>
      <c r="X84" s="893">
        <f t="shared" si="54"/>
        <v>10</v>
      </c>
      <c r="Y84" s="894" t="e">
        <f t="shared" si="55"/>
        <v>#DIV/0!</v>
      </c>
      <c r="Z84" s="894">
        <f t="shared" si="56"/>
        <v>2</v>
      </c>
      <c r="AA84" s="894">
        <f t="shared" si="56"/>
        <v>20</v>
      </c>
      <c r="AB84" s="901"/>
      <c r="AC84" s="895">
        <f t="shared" si="61"/>
        <v>20</v>
      </c>
      <c r="AD84" s="895" t="e">
        <f>AG84+AI84+AK84+AM84+AO84+AQ84+#REF!+AS84+AU84+AW84+AY84+BA84</f>
        <v>#REF!</v>
      </c>
      <c r="AE84" s="896" t="e">
        <f t="shared" si="57"/>
        <v>#REF!</v>
      </c>
      <c r="AF84" s="902"/>
      <c r="AG84" s="902"/>
      <c r="AH84" s="902"/>
      <c r="AI84" s="902"/>
      <c r="AJ84" s="902"/>
      <c r="AK84" s="902"/>
      <c r="AL84" s="902"/>
      <c r="AM84" s="902"/>
      <c r="AN84" s="902"/>
      <c r="AO84" s="902"/>
      <c r="AP84" s="902"/>
      <c r="AQ84" s="902"/>
      <c r="AR84" s="901"/>
      <c r="AS84" s="901"/>
      <c r="AT84" s="901"/>
      <c r="AU84" s="901"/>
      <c r="AV84" s="901">
        <v>7</v>
      </c>
      <c r="AW84" s="901"/>
      <c r="AX84" s="901">
        <v>7</v>
      </c>
      <c r="AY84" s="901"/>
      <c r="AZ84" s="901">
        <v>6</v>
      </c>
      <c r="BA84" s="901"/>
      <c r="BB84" s="895">
        <f t="shared" si="58"/>
        <v>20</v>
      </c>
      <c r="BC84" s="895">
        <f t="shared" si="59"/>
        <v>0</v>
      </c>
    </row>
    <row r="85" spans="1:55" ht="12" customHeight="1" x14ac:dyDescent="0.2">
      <c r="A85" s="840">
        <v>74</v>
      </c>
      <c r="B85" s="878">
        <v>1</v>
      </c>
      <c r="C85" s="879"/>
      <c r="D85" s="1453"/>
      <c r="E85" s="903" t="s">
        <v>279</v>
      </c>
      <c r="F85" s="1272"/>
      <c r="G85" s="1273"/>
      <c r="H85" s="883" t="e">
        <f t="shared" si="46"/>
        <v>#DIV/0!</v>
      </c>
      <c r="I85" s="899">
        <v>1</v>
      </c>
      <c r="J85" s="885">
        <f t="shared" si="47"/>
        <v>0</v>
      </c>
      <c r="K85" s="886">
        <f t="shared" si="48"/>
        <v>0</v>
      </c>
      <c r="L85" s="887">
        <f t="shared" si="49"/>
        <v>7960</v>
      </c>
      <c r="M85" s="887">
        <f t="shared" si="50"/>
        <v>0</v>
      </c>
      <c r="N85" s="887">
        <f t="shared" si="51"/>
        <v>0</v>
      </c>
      <c r="O85" s="887">
        <f t="shared" si="52"/>
        <v>0</v>
      </c>
      <c r="P85" s="888">
        <f t="shared" si="53"/>
        <v>0</v>
      </c>
      <c r="Q85" s="888">
        <f t="shared" si="60"/>
        <v>0</v>
      </c>
      <c r="R85" s="906"/>
      <c r="S85" s="1005"/>
      <c r="T85" s="831">
        <v>74</v>
      </c>
      <c r="U85" s="1450"/>
      <c r="V85" s="900" t="s">
        <v>50</v>
      </c>
      <c r="W85" s="893">
        <f t="shared" si="54"/>
        <v>0</v>
      </c>
      <c r="X85" s="893">
        <f t="shared" si="54"/>
        <v>0</v>
      </c>
      <c r="Y85" s="894" t="e">
        <f t="shared" si="55"/>
        <v>#DIV/0!</v>
      </c>
      <c r="Z85" s="894">
        <f t="shared" si="56"/>
        <v>1</v>
      </c>
      <c r="AA85" s="894">
        <f t="shared" si="56"/>
        <v>0</v>
      </c>
      <c r="AB85" s="901"/>
      <c r="AC85" s="895">
        <f t="shared" si="61"/>
        <v>0</v>
      </c>
      <c r="AD85" s="895" t="e">
        <f>AG85+AI85+AK85+AM85+AO85+AQ85+#REF!+AS85+AU85+AW85+AY85+BA85</f>
        <v>#REF!</v>
      </c>
      <c r="AE85" s="896" t="e">
        <f t="shared" si="57"/>
        <v>#REF!</v>
      </c>
      <c r="AF85" s="902"/>
      <c r="AG85" s="902"/>
      <c r="AH85" s="902"/>
      <c r="AI85" s="902"/>
      <c r="AJ85" s="902"/>
      <c r="AK85" s="902"/>
      <c r="AL85" s="902"/>
      <c r="AM85" s="902"/>
      <c r="AN85" s="902"/>
      <c r="AO85" s="902"/>
      <c r="AP85" s="902"/>
      <c r="AQ85" s="902"/>
      <c r="AR85" s="901"/>
      <c r="AS85" s="901"/>
      <c r="AT85" s="901"/>
      <c r="AU85" s="901"/>
      <c r="AV85" s="901"/>
      <c r="AW85" s="901"/>
      <c r="AX85" s="901"/>
      <c r="AY85" s="901"/>
      <c r="AZ85" s="901"/>
      <c r="BA85" s="901"/>
      <c r="BB85" s="895">
        <f t="shared" si="58"/>
        <v>0</v>
      </c>
      <c r="BC85" s="895">
        <f t="shared" si="59"/>
        <v>0</v>
      </c>
    </row>
    <row r="86" spans="1:55" ht="12" customHeight="1" x14ac:dyDescent="0.2">
      <c r="A86" s="840">
        <v>75</v>
      </c>
      <c r="B86" s="878">
        <v>2</v>
      </c>
      <c r="C86" s="909"/>
      <c r="D86" s="1454" t="s">
        <v>94</v>
      </c>
      <c r="E86" s="903" t="s">
        <v>278</v>
      </c>
      <c r="F86" s="1274"/>
      <c r="G86" s="1275"/>
      <c r="H86" s="883" t="e">
        <f t="shared" si="46"/>
        <v>#DIV/0!</v>
      </c>
      <c r="I86" s="899"/>
      <c r="J86" s="885">
        <f t="shared" si="47"/>
        <v>0</v>
      </c>
      <c r="K86" s="886">
        <f t="shared" si="48"/>
        <v>0</v>
      </c>
      <c r="L86" s="887">
        <f t="shared" si="49"/>
        <v>15920</v>
      </c>
      <c r="M86" s="887">
        <f t="shared" si="50"/>
        <v>0</v>
      </c>
      <c r="N86" s="887">
        <f t="shared" si="51"/>
        <v>0</v>
      </c>
      <c r="O86" s="887">
        <f t="shared" si="52"/>
        <v>0</v>
      </c>
      <c r="P86" s="888">
        <f t="shared" si="53"/>
        <v>0</v>
      </c>
      <c r="Q86" s="888">
        <f t="shared" si="60"/>
        <v>0</v>
      </c>
      <c r="R86" s="906"/>
      <c r="S86" s="1005"/>
      <c r="T86" s="831">
        <v>75</v>
      </c>
      <c r="U86" s="1452" t="s">
        <v>94</v>
      </c>
      <c r="V86" s="900" t="s">
        <v>49</v>
      </c>
      <c r="W86" s="893">
        <f t="shared" si="54"/>
        <v>0</v>
      </c>
      <c r="X86" s="893">
        <f t="shared" si="54"/>
        <v>0</v>
      </c>
      <c r="Y86" s="894" t="e">
        <f t="shared" si="55"/>
        <v>#DIV/0!</v>
      </c>
      <c r="Z86" s="894">
        <f t="shared" si="56"/>
        <v>0</v>
      </c>
      <c r="AA86" s="894">
        <f t="shared" si="56"/>
        <v>0</v>
      </c>
      <c r="AB86" s="901"/>
      <c r="AC86" s="895">
        <f t="shared" si="61"/>
        <v>0</v>
      </c>
      <c r="AD86" s="895" t="e">
        <f>AG86+AI86+AK86+AM86+AO86+AQ86+#REF!+AS86+AU86+AW86+AY86+BA86</f>
        <v>#REF!</v>
      </c>
      <c r="AE86" s="896" t="e">
        <f t="shared" si="57"/>
        <v>#REF!</v>
      </c>
      <c r="AF86" s="902"/>
      <c r="AG86" s="902"/>
      <c r="AH86" s="902"/>
      <c r="AI86" s="902"/>
      <c r="AJ86" s="902"/>
      <c r="AK86" s="902"/>
      <c r="AL86" s="902"/>
      <c r="AM86" s="902"/>
      <c r="AN86" s="902"/>
      <c r="AO86" s="902"/>
      <c r="AP86" s="902"/>
      <c r="AQ86" s="902"/>
      <c r="AR86" s="901"/>
      <c r="AS86" s="901"/>
      <c r="AT86" s="901"/>
      <c r="AU86" s="901"/>
      <c r="AV86" s="901"/>
      <c r="AW86" s="901"/>
      <c r="AX86" s="901"/>
      <c r="AY86" s="901"/>
      <c r="AZ86" s="901"/>
      <c r="BA86" s="901"/>
      <c r="BB86" s="895">
        <f t="shared" si="58"/>
        <v>0</v>
      </c>
      <c r="BC86" s="895">
        <f t="shared" si="59"/>
        <v>0</v>
      </c>
    </row>
    <row r="87" spans="1:55" ht="13.5" customHeight="1" x14ac:dyDescent="0.2">
      <c r="A87" s="840">
        <v>76</v>
      </c>
      <c r="B87" s="930">
        <v>2</v>
      </c>
      <c r="C87" s="909">
        <v>1</v>
      </c>
      <c r="D87" s="1454"/>
      <c r="E87" s="903" t="s">
        <v>279</v>
      </c>
      <c r="F87" s="1274"/>
      <c r="G87" s="1275"/>
      <c r="H87" s="883" t="e">
        <f t="shared" si="46"/>
        <v>#DIV/0!</v>
      </c>
      <c r="I87" s="899"/>
      <c r="J87" s="885">
        <f t="shared" si="47"/>
        <v>0</v>
      </c>
      <c r="K87" s="886">
        <f t="shared" si="48"/>
        <v>0</v>
      </c>
      <c r="L87" s="887">
        <f t="shared" si="49"/>
        <v>15920</v>
      </c>
      <c r="M87" s="887">
        <f t="shared" si="50"/>
        <v>0</v>
      </c>
      <c r="N87" s="887">
        <f t="shared" si="51"/>
        <v>0</v>
      </c>
      <c r="O87" s="887">
        <f t="shared" si="52"/>
        <v>0</v>
      </c>
      <c r="P87" s="888">
        <f t="shared" si="53"/>
        <v>0</v>
      </c>
      <c r="Q87" s="888">
        <f t="shared" si="60"/>
        <v>0</v>
      </c>
      <c r="R87" s="906"/>
      <c r="S87" s="1005"/>
      <c r="T87" s="831">
        <v>76</v>
      </c>
      <c r="U87" s="1452"/>
      <c r="V87" s="900" t="s">
        <v>50</v>
      </c>
      <c r="W87" s="893">
        <f t="shared" si="54"/>
        <v>0</v>
      </c>
      <c r="X87" s="893">
        <f t="shared" si="54"/>
        <v>0</v>
      </c>
      <c r="Y87" s="894" t="e">
        <f t="shared" si="55"/>
        <v>#DIV/0!</v>
      </c>
      <c r="Z87" s="894">
        <f t="shared" si="56"/>
        <v>0</v>
      </c>
      <c r="AA87" s="894">
        <f t="shared" si="56"/>
        <v>0</v>
      </c>
      <c r="AB87" s="901"/>
      <c r="AC87" s="895">
        <f t="shared" si="61"/>
        <v>0</v>
      </c>
      <c r="AD87" s="895" t="e">
        <f>AG87+AI87+AK87+AM87+AO87+AQ87+#REF!+AS87+AU87+AW87+AY87+BA87</f>
        <v>#REF!</v>
      </c>
      <c r="AE87" s="896" t="e">
        <f t="shared" si="57"/>
        <v>#REF!</v>
      </c>
      <c r="AF87" s="902"/>
      <c r="AG87" s="902"/>
      <c r="AH87" s="902"/>
      <c r="AI87" s="902"/>
      <c r="AJ87" s="902"/>
      <c r="AK87" s="902"/>
      <c r="AL87" s="902"/>
      <c r="AM87" s="902"/>
      <c r="AN87" s="902"/>
      <c r="AO87" s="902"/>
      <c r="AP87" s="902"/>
      <c r="AQ87" s="902"/>
      <c r="AR87" s="901"/>
      <c r="AS87" s="901"/>
      <c r="AT87" s="901"/>
      <c r="AU87" s="901"/>
      <c r="AV87" s="901"/>
      <c r="AW87" s="901"/>
      <c r="AX87" s="901"/>
      <c r="AY87" s="901"/>
      <c r="AZ87" s="901"/>
      <c r="BA87" s="901"/>
      <c r="BB87" s="895">
        <f t="shared" si="58"/>
        <v>0</v>
      </c>
      <c r="BC87" s="895">
        <f t="shared" si="59"/>
        <v>0</v>
      </c>
    </row>
    <row r="88" spans="1:55" ht="12.75" customHeight="1" x14ac:dyDescent="0.2">
      <c r="A88" s="840">
        <v>77</v>
      </c>
      <c r="B88" s="930">
        <v>8</v>
      </c>
      <c r="C88" s="879"/>
      <c r="D88" s="1453" t="s">
        <v>95</v>
      </c>
      <c r="E88" s="903" t="s">
        <v>278</v>
      </c>
      <c r="F88" s="1276"/>
      <c r="G88" s="1277">
        <v>4</v>
      </c>
      <c r="H88" s="883" t="e">
        <f t="shared" si="46"/>
        <v>#DIV/0!</v>
      </c>
      <c r="I88" s="899">
        <v>1</v>
      </c>
      <c r="J88" s="885">
        <f t="shared" si="47"/>
        <v>4</v>
      </c>
      <c r="K88" s="886">
        <f t="shared" si="48"/>
        <v>32</v>
      </c>
      <c r="L88" s="887">
        <f t="shared" si="49"/>
        <v>63680</v>
      </c>
      <c r="M88" s="887">
        <f t="shared" si="50"/>
        <v>254720</v>
      </c>
      <c r="N88" s="887">
        <f t="shared" si="51"/>
        <v>0</v>
      </c>
      <c r="O88" s="887">
        <f t="shared" si="52"/>
        <v>0</v>
      </c>
      <c r="P88" s="888">
        <f t="shared" si="53"/>
        <v>32</v>
      </c>
      <c r="Q88" s="888">
        <f t="shared" si="60"/>
        <v>254720</v>
      </c>
      <c r="R88" s="906"/>
      <c r="S88" s="1005"/>
      <c r="T88" s="831">
        <v>77</v>
      </c>
      <c r="U88" s="1450" t="s">
        <v>95</v>
      </c>
      <c r="V88" s="900" t="s">
        <v>49</v>
      </c>
      <c r="W88" s="893">
        <f t="shared" si="54"/>
        <v>0</v>
      </c>
      <c r="X88" s="893">
        <f t="shared" si="54"/>
        <v>4</v>
      </c>
      <c r="Y88" s="894" t="e">
        <f t="shared" si="55"/>
        <v>#DIV/0!</v>
      </c>
      <c r="Z88" s="894">
        <f t="shared" si="56"/>
        <v>1</v>
      </c>
      <c r="AA88" s="894">
        <f t="shared" si="56"/>
        <v>4</v>
      </c>
      <c r="AB88" s="901"/>
      <c r="AC88" s="895">
        <f t="shared" si="61"/>
        <v>4</v>
      </c>
      <c r="AD88" s="895" t="e">
        <f>AG88+AI88+AK88+AM88+AO88+AQ88+#REF!+AS88+AU88+AW88+AY88+BA88</f>
        <v>#REF!</v>
      </c>
      <c r="AE88" s="896" t="e">
        <f t="shared" si="57"/>
        <v>#REF!</v>
      </c>
      <c r="AF88" s="902"/>
      <c r="AG88" s="902"/>
      <c r="AH88" s="902"/>
      <c r="AI88" s="902"/>
      <c r="AJ88" s="902"/>
      <c r="AK88" s="902"/>
      <c r="AL88" s="902"/>
      <c r="AM88" s="902"/>
      <c r="AN88" s="902"/>
      <c r="AO88" s="902"/>
      <c r="AP88" s="902"/>
      <c r="AQ88" s="902"/>
      <c r="AR88" s="901"/>
      <c r="AS88" s="901"/>
      <c r="AT88" s="901">
        <v>1</v>
      </c>
      <c r="AU88" s="901"/>
      <c r="AV88" s="901">
        <v>1</v>
      </c>
      <c r="AW88" s="901"/>
      <c r="AX88" s="901">
        <v>1</v>
      </c>
      <c r="AY88" s="901"/>
      <c r="AZ88" s="901">
        <v>1</v>
      </c>
      <c r="BA88" s="901"/>
      <c r="BB88" s="895">
        <f t="shared" si="58"/>
        <v>4</v>
      </c>
      <c r="BC88" s="895">
        <f t="shared" si="59"/>
        <v>0</v>
      </c>
    </row>
    <row r="89" spans="1:55" ht="18" customHeight="1" x14ac:dyDescent="0.2">
      <c r="A89" s="840">
        <v>78</v>
      </c>
      <c r="B89" s="930">
        <v>0.5</v>
      </c>
      <c r="C89" s="879">
        <v>1</v>
      </c>
      <c r="D89" s="1453"/>
      <c r="E89" s="903" t="s">
        <v>279</v>
      </c>
      <c r="F89" s="1276"/>
      <c r="G89" s="1277"/>
      <c r="H89" s="883" t="e">
        <f t="shared" si="46"/>
        <v>#DIV/0!</v>
      </c>
      <c r="I89" s="899"/>
      <c r="J89" s="885">
        <f t="shared" si="47"/>
        <v>0</v>
      </c>
      <c r="K89" s="886">
        <f t="shared" si="48"/>
        <v>0</v>
      </c>
      <c r="L89" s="887">
        <f t="shared" si="49"/>
        <v>3980</v>
      </c>
      <c r="M89" s="887">
        <f t="shared" si="50"/>
        <v>0</v>
      </c>
      <c r="N89" s="887">
        <f t="shared" si="51"/>
        <v>0</v>
      </c>
      <c r="O89" s="887">
        <f t="shared" si="52"/>
        <v>0</v>
      </c>
      <c r="P89" s="888">
        <f t="shared" si="53"/>
        <v>0</v>
      </c>
      <c r="Q89" s="888">
        <f t="shared" si="60"/>
        <v>0</v>
      </c>
      <c r="R89" s="906"/>
      <c r="S89" s="1005"/>
      <c r="T89" s="831">
        <v>78</v>
      </c>
      <c r="U89" s="1450"/>
      <c r="V89" s="900" t="s">
        <v>50</v>
      </c>
      <c r="W89" s="893">
        <f t="shared" si="54"/>
        <v>0</v>
      </c>
      <c r="X89" s="893">
        <f t="shared" si="54"/>
        <v>0</v>
      </c>
      <c r="Y89" s="894" t="e">
        <f t="shared" si="55"/>
        <v>#DIV/0!</v>
      </c>
      <c r="Z89" s="894">
        <f t="shared" si="56"/>
        <v>0</v>
      </c>
      <c r="AA89" s="894">
        <f t="shared" si="56"/>
        <v>0</v>
      </c>
      <c r="AB89" s="901"/>
      <c r="AC89" s="895">
        <f t="shared" si="61"/>
        <v>0</v>
      </c>
      <c r="AD89" s="895" t="e">
        <f>AG89+AI89+AK89+AM89+AO89+AQ89+#REF!+AS89+AU89+AW89+AY89+BA89</f>
        <v>#REF!</v>
      </c>
      <c r="AE89" s="896" t="e">
        <f t="shared" si="57"/>
        <v>#REF!</v>
      </c>
      <c r="AF89" s="902"/>
      <c r="AG89" s="902"/>
      <c r="AH89" s="902"/>
      <c r="AI89" s="902"/>
      <c r="AJ89" s="902"/>
      <c r="AK89" s="902"/>
      <c r="AL89" s="902"/>
      <c r="AM89" s="902"/>
      <c r="AN89" s="902"/>
      <c r="AO89" s="902"/>
      <c r="AP89" s="902"/>
      <c r="AQ89" s="902"/>
      <c r="AR89" s="901"/>
      <c r="AS89" s="901"/>
      <c r="AT89" s="901"/>
      <c r="AU89" s="901"/>
      <c r="AV89" s="901"/>
      <c r="AW89" s="901"/>
      <c r="AX89" s="901"/>
      <c r="AY89" s="901"/>
      <c r="AZ89" s="901"/>
      <c r="BA89" s="901"/>
      <c r="BB89" s="895">
        <f t="shared" si="58"/>
        <v>0</v>
      </c>
      <c r="BC89" s="895">
        <f t="shared" si="59"/>
        <v>0</v>
      </c>
    </row>
    <row r="90" spans="1:55" ht="11.25" customHeight="1" x14ac:dyDescent="0.2">
      <c r="A90" s="840">
        <v>79</v>
      </c>
      <c r="B90" s="878">
        <v>1</v>
      </c>
      <c r="C90" s="879"/>
      <c r="D90" s="1454" t="s">
        <v>96</v>
      </c>
      <c r="E90" s="903" t="s">
        <v>278</v>
      </c>
      <c r="F90" s="942"/>
      <c r="G90" s="943"/>
      <c r="H90" s="883" t="e">
        <f t="shared" si="46"/>
        <v>#DIV/0!</v>
      </c>
      <c r="I90" s="899"/>
      <c r="J90" s="885">
        <f t="shared" si="47"/>
        <v>0</v>
      </c>
      <c r="K90" s="886">
        <f t="shared" si="48"/>
        <v>0</v>
      </c>
      <c r="L90" s="887">
        <f t="shared" si="49"/>
        <v>7960</v>
      </c>
      <c r="M90" s="887">
        <f t="shared" si="50"/>
        <v>0</v>
      </c>
      <c r="N90" s="887">
        <f t="shared" si="51"/>
        <v>0</v>
      </c>
      <c r="O90" s="887">
        <f t="shared" si="52"/>
        <v>0</v>
      </c>
      <c r="P90" s="888">
        <f t="shared" si="53"/>
        <v>0</v>
      </c>
      <c r="Q90" s="888">
        <f t="shared" si="60"/>
        <v>0</v>
      </c>
      <c r="R90" s="906"/>
      <c r="S90" s="1005"/>
      <c r="T90" s="831">
        <v>79</v>
      </c>
      <c r="U90" s="1452" t="s">
        <v>96</v>
      </c>
      <c r="V90" s="900" t="s">
        <v>49</v>
      </c>
      <c r="W90" s="893">
        <f t="shared" si="54"/>
        <v>0</v>
      </c>
      <c r="X90" s="893">
        <f t="shared" si="54"/>
        <v>0</v>
      </c>
      <c r="Y90" s="894" t="e">
        <f t="shared" si="55"/>
        <v>#DIV/0!</v>
      </c>
      <c r="Z90" s="894">
        <f t="shared" si="56"/>
        <v>0</v>
      </c>
      <c r="AA90" s="894">
        <f t="shared" si="56"/>
        <v>0</v>
      </c>
      <c r="AB90" s="901"/>
      <c r="AC90" s="895">
        <f t="shared" si="61"/>
        <v>0</v>
      </c>
      <c r="AD90" s="895" t="e">
        <f>AG90+AI90+AK90+AM90+AO90+AQ90+#REF!+AS90+AU90+AW90+AY90+BA90</f>
        <v>#REF!</v>
      </c>
      <c r="AE90" s="896" t="e">
        <f t="shared" si="57"/>
        <v>#REF!</v>
      </c>
      <c r="AF90" s="902"/>
      <c r="AG90" s="902"/>
      <c r="AH90" s="902"/>
      <c r="AI90" s="902"/>
      <c r="AJ90" s="902"/>
      <c r="AK90" s="902"/>
      <c r="AL90" s="902"/>
      <c r="AM90" s="902"/>
      <c r="AN90" s="902"/>
      <c r="AO90" s="902"/>
      <c r="AP90" s="902"/>
      <c r="AQ90" s="902"/>
      <c r="AR90" s="901"/>
      <c r="AS90" s="901"/>
      <c r="AT90" s="901"/>
      <c r="AU90" s="901"/>
      <c r="AV90" s="901"/>
      <c r="AW90" s="901"/>
      <c r="AX90" s="901"/>
      <c r="AY90" s="901"/>
      <c r="AZ90" s="901"/>
      <c r="BA90" s="901"/>
      <c r="BB90" s="895">
        <f t="shared" si="58"/>
        <v>0</v>
      </c>
      <c r="BC90" s="895">
        <f t="shared" si="59"/>
        <v>0</v>
      </c>
    </row>
    <row r="91" spans="1:55" ht="15" customHeight="1" x14ac:dyDescent="0.2">
      <c r="A91" s="840">
        <v>80</v>
      </c>
      <c r="B91" s="878">
        <v>1</v>
      </c>
      <c r="C91" s="879"/>
      <c r="D91" s="1454"/>
      <c r="E91" s="903" t="s">
        <v>279</v>
      </c>
      <c r="F91" s="942"/>
      <c r="G91" s="943"/>
      <c r="H91" s="883" t="e">
        <f t="shared" si="46"/>
        <v>#DIV/0!</v>
      </c>
      <c r="I91" s="899"/>
      <c r="J91" s="885">
        <f t="shared" si="47"/>
        <v>0</v>
      </c>
      <c r="K91" s="886">
        <f t="shared" si="48"/>
        <v>0</v>
      </c>
      <c r="L91" s="887">
        <f t="shared" si="49"/>
        <v>7960</v>
      </c>
      <c r="M91" s="887">
        <f t="shared" si="50"/>
        <v>0</v>
      </c>
      <c r="N91" s="887">
        <f t="shared" si="51"/>
        <v>0</v>
      </c>
      <c r="O91" s="887">
        <f t="shared" si="52"/>
        <v>0</v>
      </c>
      <c r="P91" s="888">
        <f t="shared" si="53"/>
        <v>0</v>
      </c>
      <c r="Q91" s="888">
        <f t="shared" si="60"/>
        <v>0</v>
      </c>
      <c r="R91" s="906"/>
      <c r="S91" s="1005"/>
      <c r="T91" s="831">
        <v>80</v>
      </c>
      <c r="U91" s="1452"/>
      <c r="V91" s="900" t="s">
        <v>50</v>
      </c>
      <c r="W91" s="893">
        <f t="shared" si="54"/>
        <v>0</v>
      </c>
      <c r="X91" s="893">
        <f t="shared" si="54"/>
        <v>0</v>
      </c>
      <c r="Y91" s="894" t="e">
        <f t="shared" si="55"/>
        <v>#DIV/0!</v>
      </c>
      <c r="Z91" s="894">
        <f t="shared" si="56"/>
        <v>0</v>
      </c>
      <c r="AA91" s="894">
        <f t="shared" si="56"/>
        <v>0</v>
      </c>
      <c r="AB91" s="901"/>
      <c r="AC91" s="895">
        <f t="shared" si="61"/>
        <v>0</v>
      </c>
      <c r="AD91" s="895" t="e">
        <f>AG91+AI91+AK91+AM91+AO91+AQ91+#REF!+AS91+AU91+AW91+AY91+BA91</f>
        <v>#REF!</v>
      </c>
      <c r="AE91" s="896" t="e">
        <f t="shared" si="57"/>
        <v>#REF!</v>
      </c>
      <c r="AF91" s="902"/>
      <c r="AG91" s="902"/>
      <c r="AH91" s="902"/>
      <c r="AI91" s="902"/>
      <c r="AJ91" s="902"/>
      <c r="AK91" s="902"/>
      <c r="AL91" s="902"/>
      <c r="AM91" s="902"/>
      <c r="AN91" s="902"/>
      <c r="AO91" s="902"/>
      <c r="AP91" s="902"/>
      <c r="AQ91" s="902"/>
      <c r="AR91" s="901"/>
      <c r="AS91" s="901"/>
      <c r="AT91" s="901"/>
      <c r="AU91" s="901"/>
      <c r="AV91" s="901"/>
      <c r="AW91" s="901"/>
      <c r="AX91" s="901"/>
      <c r="AY91" s="901"/>
      <c r="AZ91" s="901"/>
      <c r="BA91" s="911"/>
      <c r="BB91" s="895">
        <f t="shared" si="58"/>
        <v>0</v>
      </c>
      <c r="BC91" s="895">
        <f t="shared" si="59"/>
        <v>0</v>
      </c>
    </row>
    <row r="92" spans="1:55" ht="26.25" customHeight="1" x14ac:dyDescent="0.2">
      <c r="A92" s="840">
        <v>81</v>
      </c>
      <c r="B92" s="878">
        <v>2</v>
      </c>
      <c r="C92" s="879"/>
      <c r="D92" s="907" t="s">
        <v>97</v>
      </c>
      <c r="E92" s="903" t="s">
        <v>278</v>
      </c>
      <c r="F92" s="942"/>
      <c r="G92" s="943"/>
      <c r="H92" s="883" t="e">
        <f t="shared" si="46"/>
        <v>#DIV/0!</v>
      </c>
      <c r="I92" s="899"/>
      <c r="J92" s="885">
        <f t="shared" si="47"/>
        <v>0</v>
      </c>
      <c r="K92" s="886">
        <f t="shared" si="48"/>
        <v>0</v>
      </c>
      <c r="L92" s="887">
        <f t="shared" si="49"/>
        <v>15920</v>
      </c>
      <c r="M92" s="887">
        <f t="shared" si="50"/>
        <v>0</v>
      </c>
      <c r="N92" s="887">
        <f t="shared" si="51"/>
        <v>0</v>
      </c>
      <c r="O92" s="887">
        <f t="shared" si="52"/>
        <v>0</v>
      </c>
      <c r="P92" s="888">
        <f t="shared" si="53"/>
        <v>0</v>
      </c>
      <c r="Q92" s="888">
        <f t="shared" si="60"/>
        <v>0</v>
      </c>
      <c r="R92" s="906"/>
      <c r="S92" s="1005"/>
      <c r="T92" s="831">
        <v>81</v>
      </c>
      <c r="U92" s="908" t="s">
        <v>97</v>
      </c>
      <c r="V92" s="900" t="s">
        <v>50</v>
      </c>
      <c r="W92" s="893">
        <f t="shared" si="54"/>
        <v>0</v>
      </c>
      <c r="X92" s="893">
        <f t="shared" si="54"/>
        <v>0</v>
      </c>
      <c r="Y92" s="894" t="e">
        <f t="shared" si="55"/>
        <v>#DIV/0!</v>
      </c>
      <c r="Z92" s="894">
        <f t="shared" si="56"/>
        <v>0</v>
      </c>
      <c r="AA92" s="894">
        <f t="shared" si="56"/>
        <v>0</v>
      </c>
      <c r="AB92" s="901"/>
      <c r="AC92" s="895">
        <f t="shared" si="61"/>
        <v>0</v>
      </c>
      <c r="AD92" s="895" t="e">
        <f>AG92+AI92+AK92+AM92+AO92+AQ92+#REF!+AS92+AU92+AW92+AY92+BA92</f>
        <v>#REF!</v>
      </c>
      <c r="AE92" s="896" t="e">
        <f t="shared" si="57"/>
        <v>#REF!</v>
      </c>
      <c r="AF92" s="902"/>
      <c r="AG92" s="902"/>
      <c r="AH92" s="902"/>
      <c r="AI92" s="902"/>
      <c r="AJ92" s="902"/>
      <c r="AK92" s="902"/>
      <c r="AL92" s="902"/>
      <c r="AM92" s="902"/>
      <c r="AN92" s="902"/>
      <c r="AO92" s="902"/>
      <c r="AP92" s="902"/>
      <c r="AQ92" s="902"/>
      <c r="AR92" s="901"/>
      <c r="AS92" s="901"/>
      <c r="AT92" s="901"/>
      <c r="AU92" s="901"/>
      <c r="AV92" s="901"/>
      <c r="AW92" s="901"/>
      <c r="AX92" s="901"/>
      <c r="AY92" s="901"/>
      <c r="AZ92" s="901"/>
      <c r="BA92" s="911"/>
      <c r="BB92" s="895">
        <f t="shared" si="58"/>
        <v>0</v>
      </c>
      <c r="BC92" s="895">
        <f t="shared" si="59"/>
        <v>0</v>
      </c>
    </row>
    <row r="93" spans="1:55" ht="12.75" customHeight="1" x14ac:dyDescent="0.2">
      <c r="A93" s="840">
        <v>82</v>
      </c>
      <c r="B93" s="878">
        <v>2</v>
      </c>
      <c r="C93" s="879"/>
      <c r="D93" s="907" t="s">
        <v>98</v>
      </c>
      <c r="E93" s="903" t="s">
        <v>279</v>
      </c>
      <c r="F93" s="942"/>
      <c r="G93" s="943"/>
      <c r="H93" s="883" t="e">
        <f t="shared" si="46"/>
        <v>#DIV/0!</v>
      </c>
      <c r="I93" s="899"/>
      <c r="J93" s="885">
        <f t="shared" si="47"/>
        <v>0</v>
      </c>
      <c r="K93" s="886">
        <f t="shared" si="48"/>
        <v>0</v>
      </c>
      <c r="L93" s="887">
        <f t="shared" si="49"/>
        <v>15920</v>
      </c>
      <c r="M93" s="887">
        <f t="shared" si="50"/>
        <v>0</v>
      </c>
      <c r="N93" s="887">
        <f t="shared" si="51"/>
        <v>0</v>
      </c>
      <c r="O93" s="887">
        <f t="shared" si="52"/>
        <v>0</v>
      </c>
      <c r="P93" s="888">
        <f t="shared" si="53"/>
        <v>0</v>
      </c>
      <c r="Q93" s="888">
        <f t="shared" si="60"/>
        <v>0</v>
      </c>
      <c r="R93" s="906"/>
      <c r="S93" s="1005"/>
      <c r="T93" s="831">
        <v>82</v>
      </c>
      <c r="U93" s="908" t="s">
        <v>98</v>
      </c>
      <c r="V93" s="900" t="s">
        <v>49</v>
      </c>
      <c r="W93" s="893">
        <f t="shared" si="54"/>
        <v>0</v>
      </c>
      <c r="X93" s="893">
        <f t="shared" si="54"/>
        <v>0</v>
      </c>
      <c r="Y93" s="894" t="e">
        <f t="shared" si="55"/>
        <v>#DIV/0!</v>
      </c>
      <c r="Z93" s="894">
        <f t="shared" si="56"/>
        <v>0</v>
      </c>
      <c r="AA93" s="894">
        <f t="shared" si="56"/>
        <v>0</v>
      </c>
      <c r="AB93" s="901"/>
      <c r="AC93" s="895">
        <f t="shared" si="61"/>
        <v>0</v>
      </c>
      <c r="AD93" s="895" t="e">
        <f>AG93+AI93+AK93+AM93+AO93+AQ93+#REF!+AS93+AU93+AW93+AY93+BA93</f>
        <v>#REF!</v>
      </c>
      <c r="AE93" s="896" t="e">
        <f t="shared" si="57"/>
        <v>#REF!</v>
      </c>
      <c r="AF93" s="902"/>
      <c r="AG93" s="902"/>
      <c r="AH93" s="902"/>
      <c r="AI93" s="902"/>
      <c r="AJ93" s="902"/>
      <c r="AK93" s="902"/>
      <c r="AL93" s="902"/>
      <c r="AM93" s="902"/>
      <c r="AN93" s="902"/>
      <c r="AO93" s="902"/>
      <c r="AP93" s="902"/>
      <c r="AQ93" s="902"/>
      <c r="AR93" s="901"/>
      <c r="AS93" s="901"/>
      <c r="AT93" s="901"/>
      <c r="AU93" s="901"/>
      <c r="AV93" s="901"/>
      <c r="AW93" s="901"/>
      <c r="AX93" s="901"/>
      <c r="AY93" s="901"/>
      <c r="AZ93" s="901"/>
      <c r="BA93" s="911"/>
      <c r="BB93" s="895">
        <f t="shared" si="58"/>
        <v>0</v>
      </c>
      <c r="BC93" s="895">
        <f t="shared" si="59"/>
        <v>0</v>
      </c>
    </row>
    <row r="94" spans="1:55" ht="12.75" customHeight="1" x14ac:dyDescent="0.2">
      <c r="A94" s="840">
        <v>83</v>
      </c>
      <c r="B94" s="878">
        <v>2</v>
      </c>
      <c r="C94" s="879"/>
      <c r="D94" s="1449" t="s">
        <v>99</v>
      </c>
      <c r="E94" s="903" t="s">
        <v>278</v>
      </c>
      <c r="F94" s="1266">
        <v>48</v>
      </c>
      <c r="G94" s="1267">
        <v>35</v>
      </c>
      <c r="H94" s="883">
        <f t="shared" si="46"/>
        <v>72.916666666666671</v>
      </c>
      <c r="I94" s="899">
        <v>2</v>
      </c>
      <c r="J94" s="885">
        <f t="shared" si="47"/>
        <v>70</v>
      </c>
      <c r="K94" s="886">
        <f t="shared" si="48"/>
        <v>140</v>
      </c>
      <c r="L94" s="887">
        <f t="shared" si="49"/>
        <v>15920</v>
      </c>
      <c r="M94" s="887">
        <f t="shared" si="50"/>
        <v>1114400</v>
      </c>
      <c r="N94" s="887">
        <f t="shared" si="51"/>
        <v>0</v>
      </c>
      <c r="O94" s="887">
        <f t="shared" si="52"/>
        <v>0</v>
      </c>
      <c r="P94" s="888">
        <f t="shared" si="53"/>
        <v>140</v>
      </c>
      <c r="Q94" s="888">
        <f t="shared" si="60"/>
        <v>1114400</v>
      </c>
      <c r="R94" s="906"/>
      <c r="S94" s="1005"/>
      <c r="T94" s="831">
        <v>83</v>
      </c>
      <c r="U94" s="1450" t="s">
        <v>99</v>
      </c>
      <c r="V94" s="900" t="s">
        <v>49</v>
      </c>
      <c r="W94" s="893">
        <f t="shared" si="54"/>
        <v>48</v>
      </c>
      <c r="X94" s="893">
        <f t="shared" si="54"/>
        <v>35</v>
      </c>
      <c r="Y94" s="894">
        <f t="shared" si="55"/>
        <v>72.916666666666671</v>
      </c>
      <c r="Z94" s="894">
        <f t="shared" si="56"/>
        <v>2</v>
      </c>
      <c r="AA94" s="894">
        <f t="shared" si="56"/>
        <v>70</v>
      </c>
      <c r="AB94" s="901"/>
      <c r="AC94" s="895">
        <f t="shared" si="61"/>
        <v>70</v>
      </c>
      <c r="AD94" s="895" t="e">
        <f>AG94+AI94+AK94+AM94+AO94+AQ94+#REF!+AS94+AU94+AW94+AY94+BA94</f>
        <v>#REF!</v>
      </c>
      <c r="AE94" s="896" t="e">
        <f t="shared" si="57"/>
        <v>#REF!</v>
      </c>
      <c r="AF94" s="902"/>
      <c r="AG94" s="902"/>
      <c r="AH94" s="902"/>
      <c r="AI94" s="902"/>
      <c r="AJ94" s="902"/>
      <c r="AK94" s="902"/>
      <c r="AL94" s="902"/>
      <c r="AM94" s="902"/>
      <c r="AN94" s="902"/>
      <c r="AO94" s="902"/>
      <c r="AP94" s="902"/>
      <c r="AQ94" s="902"/>
      <c r="AR94" s="901"/>
      <c r="AS94" s="901"/>
      <c r="AT94" s="901"/>
      <c r="AU94" s="901"/>
      <c r="AV94" s="901">
        <v>25</v>
      </c>
      <c r="AW94" s="901"/>
      <c r="AX94" s="901">
        <v>20</v>
      </c>
      <c r="AY94" s="901"/>
      <c r="AZ94" s="901">
        <v>25</v>
      </c>
      <c r="BA94" s="911"/>
      <c r="BB94" s="895">
        <f t="shared" si="58"/>
        <v>70</v>
      </c>
      <c r="BC94" s="895">
        <f t="shared" si="59"/>
        <v>0</v>
      </c>
    </row>
    <row r="95" spans="1:55" ht="12.75" customHeight="1" x14ac:dyDescent="0.2">
      <c r="A95" s="840">
        <v>84</v>
      </c>
      <c r="B95" s="878">
        <v>2</v>
      </c>
      <c r="C95" s="879">
        <v>1.0760000000000001</v>
      </c>
      <c r="D95" s="1449"/>
      <c r="E95" s="903" t="s">
        <v>279</v>
      </c>
      <c r="F95" s="1266">
        <v>5</v>
      </c>
      <c r="G95" s="1267">
        <v>5</v>
      </c>
      <c r="H95" s="883">
        <f t="shared" si="46"/>
        <v>100</v>
      </c>
      <c r="I95" s="899">
        <v>2</v>
      </c>
      <c r="J95" s="885">
        <f t="shared" si="47"/>
        <v>10</v>
      </c>
      <c r="K95" s="886">
        <f t="shared" si="48"/>
        <v>20</v>
      </c>
      <c r="L95" s="887">
        <f t="shared" si="49"/>
        <v>15920</v>
      </c>
      <c r="M95" s="887">
        <f t="shared" si="50"/>
        <v>159200</v>
      </c>
      <c r="N95" s="887">
        <f>C95*J95</f>
        <v>10.760000000000002</v>
      </c>
      <c r="O95" s="887">
        <f t="shared" si="52"/>
        <v>85649.600000000006</v>
      </c>
      <c r="P95" s="888">
        <f t="shared" si="53"/>
        <v>30.76</v>
      </c>
      <c r="Q95" s="888">
        <f t="shared" si="60"/>
        <v>244849.6</v>
      </c>
      <c r="R95" s="906"/>
      <c r="S95" s="1005"/>
      <c r="T95" s="831">
        <v>84</v>
      </c>
      <c r="U95" s="1450"/>
      <c r="V95" s="900" t="s">
        <v>50</v>
      </c>
      <c r="W95" s="893">
        <f t="shared" si="54"/>
        <v>5</v>
      </c>
      <c r="X95" s="893">
        <f t="shared" si="54"/>
        <v>5</v>
      </c>
      <c r="Y95" s="894">
        <f t="shared" si="55"/>
        <v>100</v>
      </c>
      <c r="Z95" s="894">
        <f t="shared" si="56"/>
        <v>2</v>
      </c>
      <c r="AA95" s="894">
        <f t="shared" si="56"/>
        <v>10</v>
      </c>
      <c r="AB95" s="901"/>
      <c r="AC95" s="895">
        <f t="shared" si="61"/>
        <v>10</v>
      </c>
      <c r="AD95" s="895" t="e">
        <f>AG95+AI95+AK95+AM95+AO95+AQ95+#REF!+AS95+AU95+AW95+AY95+BA95</f>
        <v>#REF!</v>
      </c>
      <c r="AE95" s="896" t="e">
        <f t="shared" si="57"/>
        <v>#REF!</v>
      </c>
      <c r="AF95" s="902"/>
      <c r="AG95" s="902"/>
      <c r="AH95" s="902"/>
      <c r="AI95" s="902"/>
      <c r="AJ95" s="902"/>
      <c r="AK95" s="902"/>
      <c r="AL95" s="902"/>
      <c r="AM95" s="902"/>
      <c r="AN95" s="902"/>
      <c r="AO95" s="902"/>
      <c r="AP95" s="902"/>
      <c r="AQ95" s="902"/>
      <c r="AR95" s="901"/>
      <c r="AS95" s="901"/>
      <c r="AT95" s="901"/>
      <c r="AU95" s="901"/>
      <c r="AV95" s="901">
        <v>4</v>
      </c>
      <c r="AW95" s="901"/>
      <c r="AX95" s="901">
        <v>4</v>
      </c>
      <c r="AY95" s="901"/>
      <c r="AZ95" s="901">
        <v>2</v>
      </c>
      <c r="BA95" s="911"/>
      <c r="BB95" s="895">
        <f t="shared" si="58"/>
        <v>10</v>
      </c>
      <c r="BC95" s="895">
        <f t="shared" si="59"/>
        <v>0</v>
      </c>
    </row>
    <row r="96" spans="1:55" ht="12.75" customHeight="1" x14ac:dyDescent="0.2">
      <c r="A96" s="840">
        <v>85</v>
      </c>
      <c r="B96" s="878">
        <v>0.25</v>
      </c>
      <c r="C96" s="909"/>
      <c r="D96" s="1449" t="s">
        <v>100</v>
      </c>
      <c r="E96" s="903" t="s">
        <v>278</v>
      </c>
      <c r="F96" s="942"/>
      <c r="G96" s="943"/>
      <c r="H96" s="883" t="e">
        <f t="shared" si="46"/>
        <v>#DIV/0!</v>
      </c>
      <c r="I96" s="899"/>
      <c r="J96" s="885">
        <f t="shared" si="47"/>
        <v>0</v>
      </c>
      <c r="K96" s="886">
        <f t="shared" si="48"/>
        <v>0</v>
      </c>
      <c r="L96" s="887">
        <f t="shared" si="49"/>
        <v>1990</v>
      </c>
      <c r="M96" s="887">
        <f t="shared" si="50"/>
        <v>0</v>
      </c>
      <c r="N96" s="887">
        <f t="shared" si="51"/>
        <v>0</v>
      </c>
      <c r="O96" s="887">
        <f t="shared" si="52"/>
        <v>0</v>
      </c>
      <c r="P96" s="888">
        <f t="shared" si="53"/>
        <v>0</v>
      </c>
      <c r="Q96" s="888">
        <f t="shared" si="60"/>
        <v>0</v>
      </c>
      <c r="R96" s="906"/>
      <c r="S96" s="1005"/>
      <c r="T96" s="831">
        <v>85</v>
      </c>
      <c r="U96" s="1450" t="s">
        <v>100</v>
      </c>
      <c r="V96" s="900" t="s">
        <v>49</v>
      </c>
      <c r="W96" s="893">
        <f t="shared" si="54"/>
        <v>0</v>
      </c>
      <c r="X96" s="893">
        <f t="shared" si="54"/>
        <v>0</v>
      </c>
      <c r="Y96" s="894" t="e">
        <f t="shared" si="55"/>
        <v>#DIV/0!</v>
      </c>
      <c r="Z96" s="894">
        <f t="shared" si="56"/>
        <v>0</v>
      </c>
      <c r="AA96" s="894">
        <f t="shared" si="56"/>
        <v>0</v>
      </c>
      <c r="AB96" s="901"/>
      <c r="AC96" s="895">
        <f t="shared" si="61"/>
        <v>0</v>
      </c>
      <c r="AD96" s="895" t="e">
        <f>AG96+AI96+AK96+AM96+AO96+AQ96+#REF!+AS96+AU96+AW96+AY96+BA96</f>
        <v>#REF!</v>
      </c>
      <c r="AE96" s="896" t="e">
        <f t="shared" si="57"/>
        <v>#REF!</v>
      </c>
      <c r="AF96" s="902"/>
      <c r="AG96" s="902"/>
      <c r="AH96" s="902"/>
      <c r="AI96" s="902"/>
      <c r="AJ96" s="902"/>
      <c r="AK96" s="902"/>
      <c r="AL96" s="902"/>
      <c r="AM96" s="902"/>
      <c r="AN96" s="902"/>
      <c r="AO96" s="902"/>
      <c r="AP96" s="902"/>
      <c r="AQ96" s="902"/>
      <c r="AR96" s="901"/>
      <c r="AS96" s="901"/>
      <c r="AT96" s="901"/>
      <c r="AU96" s="901"/>
      <c r="AV96" s="901"/>
      <c r="AW96" s="901"/>
      <c r="AX96" s="901"/>
      <c r="AY96" s="901"/>
      <c r="AZ96" s="901"/>
      <c r="BA96" s="911"/>
      <c r="BB96" s="895">
        <f t="shared" si="58"/>
        <v>0</v>
      </c>
      <c r="BC96" s="895">
        <f t="shared" si="59"/>
        <v>0</v>
      </c>
    </row>
    <row r="97" spans="1:55" ht="12.75" customHeight="1" x14ac:dyDescent="0.2">
      <c r="A97" s="840">
        <v>86</v>
      </c>
      <c r="B97" s="878">
        <v>0.25</v>
      </c>
      <c r="C97" s="909"/>
      <c r="D97" s="1449"/>
      <c r="E97" s="903" t="s">
        <v>279</v>
      </c>
      <c r="F97" s="942"/>
      <c r="G97" s="943"/>
      <c r="H97" s="883" t="e">
        <f t="shared" si="46"/>
        <v>#DIV/0!</v>
      </c>
      <c r="I97" s="899"/>
      <c r="J97" s="885">
        <f t="shared" si="47"/>
        <v>0</v>
      </c>
      <c r="K97" s="886">
        <f t="shared" si="48"/>
        <v>0</v>
      </c>
      <c r="L97" s="887">
        <f t="shared" si="49"/>
        <v>1990</v>
      </c>
      <c r="M97" s="887">
        <f t="shared" si="50"/>
        <v>0</v>
      </c>
      <c r="N97" s="887">
        <f t="shared" si="51"/>
        <v>0</v>
      </c>
      <c r="O97" s="887">
        <f t="shared" si="52"/>
        <v>0</v>
      </c>
      <c r="P97" s="888">
        <f t="shared" si="53"/>
        <v>0</v>
      </c>
      <c r="Q97" s="888">
        <f t="shared" si="60"/>
        <v>0</v>
      </c>
      <c r="R97" s="906"/>
      <c r="S97" s="1005"/>
      <c r="T97" s="831">
        <v>86</v>
      </c>
      <c r="U97" s="1450"/>
      <c r="V97" s="900" t="s">
        <v>50</v>
      </c>
      <c r="W97" s="893">
        <f t="shared" si="54"/>
        <v>0</v>
      </c>
      <c r="X97" s="893">
        <f t="shared" si="54"/>
        <v>0</v>
      </c>
      <c r="Y97" s="894" t="e">
        <f t="shared" si="55"/>
        <v>#DIV/0!</v>
      </c>
      <c r="Z97" s="894">
        <f t="shared" si="56"/>
        <v>0</v>
      </c>
      <c r="AA97" s="894">
        <f t="shared" si="56"/>
        <v>0</v>
      </c>
      <c r="AB97" s="901"/>
      <c r="AC97" s="895">
        <f t="shared" si="61"/>
        <v>0</v>
      </c>
      <c r="AD97" s="895" t="e">
        <f>AG97+AI97+AK97+AM97+AO97+AQ97+#REF!+AS97+AU97+AW97+AY97+BA97</f>
        <v>#REF!</v>
      </c>
      <c r="AE97" s="896" t="e">
        <f t="shared" si="57"/>
        <v>#REF!</v>
      </c>
      <c r="AF97" s="902"/>
      <c r="AG97" s="902"/>
      <c r="AH97" s="902"/>
      <c r="AI97" s="902"/>
      <c r="AJ97" s="902"/>
      <c r="AK97" s="902"/>
      <c r="AL97" s="902"/>
      <c r="AM97" s="902"/>
      <c r="AN97" s="902"/>
      <c r="AO97" s="902"/>
      <c r="AP97" s="902"/>
      <c r="AQ97" s="902"/>
      <c r="AR97" s="901"/>
      <c r="AS97" s="901"/>
      <c r="AT97" s="901"/>
      <c r="AU97" s="901"/>
      <c r="AV97" s="901"/>
      <c r="AW97" s="901"/>
      <c r="AX97" s="901"/>
      <c r="AY97" s="901"/>
      <c r="AZ97" s="901"/>
      <c r="BA97" s="911"/>
      <c r="BB97" s="895">
        <f t="shared" si="58"/>
        <v>0</v>
      </c>
      <c r="BC97" s="895">
        <f t="shared" si="59"/>
        <v>0</v>
      </c>
    </row>
    <row r="98" spans="1:55" s="947" customFormat="1" ht="12.75" customHeight="1" x14ac:dyDescent="0.2">
      <c r="A98" s="840">
        <v>87</v>
      </c>
      <c r="B98" s="913"/>
      <c r="C98" s="914"/>
      <c r="D98" s="946" t="s">
        <v>101</v>
      </c>
      <c r="E98" s="915"/>
      <c r="F98" s="840"/>
      <c r="G98" s="945"/>
      <c r="H98" s="913"/>
      <c r="I98" s="917"/>
      <c r="J98" s="918"/>
      <c r="K98" s="919"/>
      <c r="L98" s="920"/>
      <c r="M98" s="920"/>
      <c r="N98" s="921"/>
      <c r="O98" s="920"/>
      <c r="P98" s="921"/>
      <c r="Q98" s="921"/>
      <c r="R98" s="923"/>
      <c r="S98" s="924"/>
      <c r="T98" s="831">
        <v>87</v>
      </c>
      <c r="U98" s="925" t="s">
        <v>101</v>
      </c>
      <c r="V98" s="926"/>
      <c r="W98" s="831"/>
      <c r="X98" s="831"/>
      <c r="Y98" s="927"/>
      <c r="Z98" s="832"/>
      <c r="AA98" s="927"/>
      <c r="AB98" s="832"/>
      <c r="AC98" s="832"/>
      <c r="AD98" s="832"/>
      <c r="AE98" s="928"/>
      <c r="AF98" s="928"/>
      <c r="AG98" s="928"/>
      <c r="AH98" s="928"/>
      <c r="AI98" s="928"/>
      <c r="AJ98" s="928"/>
      <c r="AK98" s="928"/>
      <c r="AL98" s="928"/>
      <c r="AM98" s="928"/>
      <c r="AN98" s="928"/>
      <c r="AO98" s="928"/>
      <c r="AP98" s="928"/>
      <c r="AQ98" s="928"/>
      <c r="AR98" s="832"/>
      <c r="AS98" s="832"/>
      <c r="AT98" s="832"/>
      <c r="AU98" s="832"/>
      <c r="AV98" s="832"/>
      <c r="AW98" s="832"/>
      <c r="AX98" s="832"/>
      <c r="AY98" s="832"/>
      <c r="AZ98" s="832"/>
      <c r="BA98" s="832"/>
      <c r="BB98" s="958"/>
      <c r="BC98" s="958"/>
    </row>
    <row r="99" spans="1:55" ht="25.5" customHeight="1" x14ac:dyDescent="0.2">
      <c r="A99" s="840">
        <v>88</v>
      </c>
      <c r="B99" s="878">
        <v>8</v>
      </c>
      <c r="C99" s="909"/>
      <c r="D99" s="907" t="s">
        <v>102</v>
      </c>
      <c r="E99" s="880" t="s">
        <v>278</v>
      </c>
      <c r="F99" s="942">
        <v>2</v>
      </c>
      <c r="G99" s="943">
        <v>2</v>
      </c>
      <c r="H99" s="883">
        <f>G99*100/F99</f>
        <v>100</v>
      </c>
      <c r="I99" s="899">
        <v>3</v>
      </c>
      <c r="J99" s="885">
        <f>I99*G99</f>
        <v>6</v>
      </c>
      <c r="K99" s="886">
        <f>J99*B99</f>
        <v>48</v>
      </c>
      <c r="L99" s="887">
        <f>B99*7960</f>
        <v>63680</v>
      </c>
      <c r="M99" s="887">
        <f>L99*J99</f>
        <v>382080</v>
      </c>
      <c r="N99" s="887">
        <f>C99*J99</f>
        <v>0</v>
      </c>
      <c r="O99" s="887">
        <f>N99*7960</f>
        <v>0</v>
      </c>
      <c r="P99" s="888">
        <f>K99+N99</f>
        <v>48</v>
      </c>
      <c r="Q99" s="888">
        <f>M99+O99</f>
        <v>382080</v>
      </c>
      <c r="R99" s="906"/>
      <c r="S99" s="1005"/>
      <c r="T99" s="831">
        <v>88</v>
      </c>
      <c r="U99" s="908" t="s">
        <v>102</v>
      </c>
      <c r="V99" s="900" t="s">
        <v>49</v>
      </c>
      <c r="W99" s="893">
        <f t="shared" ref="W99:AA101" si="62">F99</f>
        <v>2</v>
      </c>
      <c r="X99" s="893">
        <f t="shared" si="62"/>
        <v>2</v>
      </c>
      <c r="Y99" s="894">
        <f>X99*100/W99</f>
        <v>100</v>
      </c>
      <c r="Z99" s="894">
        <f t="shared" si="62"/>
        <v>3</v>
      </c>
      <c r="AA99" s="894">
        <f t="shared" si="62"/>
        <v>6</v>
      </c>
      <c r="AB99" s="901"/>
      <c r="AC99" s="895">
        <f>+BB99</f>
        <v>6</v>
      </c>
      <c r="AD99" s="895" t="e">
        <f>AG99+AI99+AK99+AM99+AO99+AQ99+#REF!+AS99+AU99+AW99+AY99+BA99</f>
        <v>#REF!</v>
      </c>
      <c r="AE99" s="896" t="e">
        <f>AD99*100/AC99</f>
        <v>#REF!</v>
      </c>
      <c r="AF99" s="902"/>
      <c r="AG99" s="902"/>
      <c r="AH99" s="902"/>
      <c r="AI99" s="902"/>
      <c r="AJ99" s="902"/>
      <c r="AK99" s="902"/>
      <c r="AL99" s="902"/>
      <c r="AM99" s="902"/>
      <c r="AN99" s="902"/>
      <c r="AO99" s="902"/>
      <c r="AP99" s="902"/>
      <c r="AQ99" s="902"/>
      <c r="AR99" s="901"/>
      <c r="AS99" s="901"/>
      <c r="AT99" s="901">
        <v>6</v>
      </c>
      <c r="AU99" s="901"/>
      <c r="AV99" s="901"/>
      <c r="AW99" s="901"/>
      <c r="AX99" s="901"/>
      <c r="AY99" s="901"/>
      <c r="AZ99" s="901"/>
      <c r="BA99" s="911"/>
      <c r="BB99" s="895">
        <f>AF99+AH99+AJ99+AL99+AN99+AP99+AR99+AT99+AV99+AX99+AZ99</f>
        <v>6</v>
      </c>
      <c r="BC99" s="895">
        <f>AG99+AI99+AK99+AM99+AO99+AQ99++AS99+AU99+AW99+AY99+BA99</f>
        <v>0</v>
      </c>
    </row>
    <row r="100" spans="1:55" ht="12" customHeight="1" x14ac:dyDescent="0.2">
      <c r="A100" s="840">
        <v>89</v>
      </c>
      <c r="B100" s="878">
        <v>1</v>
      </c>
      <c r="C100" s="879"/>
      <c r="D100" s="1453" t="s">
        <v>103</v>
      </c>
      <c r="E100" s="903" t="s">
        <v>278</v>
      </c>
      <c r="F100" s="940"/>
      <c r="G100" s="941"/>
      <c r="H100" s="883" t="e">
        <f>G100*100/F100</f>
        <v>#DIV/0!</v>
      </c>
      <c r="I100" s="899"/>
      <c r="J100" s="885">
        <f>I100*G100</f>
        <v>0</v>
      </c>
      <c r="K100" s="886">
        <f>J100*B100</f>
        <v>0</v>
      </c>
      <c r="L100" s="887">
        <f>B100*7960</f>
        <v>7960</v>
      </c>
      <c r="M100" s="887">
        <f>L100*J100</f>
        <v>0</v>
      </c>
      <c r="N100" s="887">
        <f>C100*J100</f>
        <v>0</v>
      </c>
      <c r="O100" s="887">
        <f>N100*7960</f>
        <v>0</v>
      </c>
      <c r="P100" s="888">
        <f>K100+N100</f>
        <v>0</v>
      </c>
      <c r="Q100" s="888">
        <f>M100+O100</f>
        <v>0</v>
      </c>
      <c r="R100" s="906"/>
      <c r="S100" s="1005"/>
      <c r="T100" s="831">
        <v>89</v>
      </c>
      <c r="U100" s="1450" t="s">
        <v>103</v>
      </c>
      <c r="V100" s="900" t="s">
        <v>49</v>
      </c>
      <c r="W100" s="893">
        <f t="shared" si="62"/>
        <v>0</v>
      </c>
      <c r="X100" s="893">
        <f t="shared" si="62"/>
        <v>0</v>
      </c>
      <c r="Y100" s="894" t="e">
        <f>X100*100/W100</f>
        <v>#DIV/0!</v>
      </c>
      <c r="Z100" s="894">
        <f t="shared" si="62"/>
        <v>0</v>
      </c>
      <c r="AA100" s="894">
        <f t="shared" si="62"/>
        <v>0</v>
      </c>
      <c r="AB100" s="901"/>
      <c r="AC100" s="895">
        <f>+BB100</f>
        <v>0</v>
      </c>
      <c r="AD100" s="895" t="e">
        <f>AG100+AI100+AK100+AM100+AO100+AQ100+#REF!+AS100+AU100+AW100+AY100+BA100</f>
        <v>#REF!</v>
      </c>
      <c r="AE100" s="896" t="e">
        <f>AD100*100/AC100</f>
        <v>#REF!</v>
      </c>
      <c r="AF100" s="902"/>
      <c r="AG100" s="902"/>
      <c r="AH100" s="902"/>
      <c r="AI100" s="902"/>
      <c r="AJ100" s="902"/>
      <c r="AK100" s="902"/>
      <c r="AL100" s="902"/>
      <c r="AM100" s="902"/>
      <c r="AN100" s="902"/>
      <c r="AO100" s="902"/>
      <c r="AP100" s="902"/>
      <c r="AQ100" s="902"/>
      <c r="AR100" s="901"/>
      <c r="AS100" s="901"/>
      <c r="AT100" s="901"/>
      <c r="AU100" s="901"/>
      <c r="AV100" s="901"/>
      <c r="AW100" s="901"/>
      <c r="AX100" s="901"/>
      <c r="AY100" s="901"/>
      <c r="AZ100" s="901"/>
      <c r="BA100" s="911"/>
      <c r="BB100" s="895">
        <f>AF100+AH100+AJ100+AL100+AN100+AP100+AR100+AT100+AV100+AX100+AZ100</f>
        <v>0</v>
      </c>
      <c r="BC100" s="895">
        <f>AG100+AI100+AK100+AM100+AO100+AQ100++AS100+AU100+AW100+AY100+BA100</f>
        <v>0</v>
      </c>
    </row>
    <row r="101" spans="1:55" ht="12" customHeight="1" x14ac:dyDescent="0.2">
      <c r="A101" s="840">
        <v>90</v>
      </c>
      <c r="B101" s="878">
        <v>1.5</v>
      </c>
      <c r="C101" s="879">
        <v>1</v>
      </c>
      <c r="D101" s="1454"/>
      <c r="E101" s="903" t="s">
        <v>279</v>
      </c>
      <c r="F101" s="940"/>
      <c r="G101" s="941"/>
      <c r="H101" s="883" t="e">
        <f>G101*100/F101</f>
        <v>#DIV/0!</v>
      </c>
      <c r="I101" s="899"/>
      <c r="J101" s="885">
        <f>I101*G101</f>
        <v>0</v>
      </c>
      <c r="K101" s="886">
        <f>J101*B101</f>
        <v>0</v>
      </c>
      <c r="L101" s="887">
        <f>B101*7960</f>
        <v>11940</v>
      </c>
      <c r="M101" s="887">
        <f>L101*J101</f>
        <v>0</v>
      </c>
      <c r="N101" s="887">
        <f>C101*J101</f>
        <v>0</v>
      </c>
      <c r="O101" s="887">
        <f>N101*7960</f>
        <v>0</v>
      </c>
      <c r="P101" s="888">
        <f>K101+N101</f>
        <v>0</v>
      </c>
      <c r="Q101" s="888">
        <f>M101+O101</f>
        <v>0</v>
      </c>
      <c r="R101" s="906"/>
      <c r="S101" s="1005"/>
      <c r="T101" s="831">
        <v>90</v>
      </c>
      <c r="U101" s="1452"/>
      <c r="V101" s="900" t="s">
        <v>50</v>
      </c>
      <c r="W101" s="893">
        <f t="shared" si="62"/>
        <v>0</v>
      </c>
      <c r="X101" s="893">
        <f t="shared" si="62"/>
        <v>0</v>
      </c>
      <c r="Y101" s="894" t="e">
        <f>X101*100/W101</f>
        <v>#DIV/0!</v>
      </c>
      <c r="Z101" s="894">
        <f t="shared" si="62"/>
        <v>0</v>
      </c>
      <c r="AA101" s="894">
        <f t="shared" si="62"/>
        <v>0</v>
      </c>
      <c r="AB101" s="901"/>
      <c r="AC101" s="895">
        <f>+BB101</f>
        <v>0</v>
      </c>
      <c r="AD101" s="895" t="e">
        <f>AG101+AI101+AK101+AM101+AO101+AQ101+#REF!+AS101+AU101+AW101+AY101+BA101</f>
        <v>#REF!</v>
      </c>
      <c r="AE101" s="896" t="e">
        <f>AD101*100/AC101</f>
        <v>#REF!</v>
      </c>
      <c r="AF101" s="902"/>
      <c r="AG101" s="902"/>
      <c r="AH101" s="902"/>
      <c r="AI101" s="902"/>
      <c r="AJ101" s="902"/>
      <c r="AK101" s="902"/>
      <c r="AL101" s="902"/>
      <c r="AM101" s="902"/>
      <c r="AN101" s="902"/>
      <c r="AO101" s="902"/>
      <c r="AP101" s="902"/>
      <c r="AQ101" s="902"/>
      <c r="AR101" s="901"/>
      <c r="AS101" s="901"/>
      <c r="AT101" s="901"/>
      <c r="AU101" s="901"/>
      <c r="AV101" s="901"/>
      <c r="AW101" s="901"/>
      <c r="AX101" s="901"/>
      <c r="AY101" s="901"/>
      <c r="AZ101" s="901"/>
      <c r="BA101" s="911"/>
      <c r="BB101" s="895">
        <f>AF101+AH101+AJ101+AL101+AN101+AP101+AR101+AT101+AV101+AX101+AZ101</f>
        <v>0</v>
      </c>
      <c r="BC101" s="895">
        <f>AG101+AI101+AK101+AM101+AO101+AQ101++AS101+AU101+AW101+AY101+BA101</f>
        <v>0</v>
      </c>
    </row>
    <row r="102" spans="1:55" s="947" customFormat="1" ht="12" customHeight="1" x14ac:dyDescent="0.2">
      <c r="A102" s="840">
        <v>91</v>
      </c>
      <c r="B102" s="913"/>
      <c r="C102" s="914"/>
      <c r="D102" s="946" t="s">
        <v>104</v>
      </c>
      <c r="E102" s="915"/>
      <c r="F102" s="915"/>
      <c r="G102" s="916"/>
      <c r="H102" s="913"/>
      <c r="I102" s="917"/>
      <c r="J102" s="918"/>
      <c r="K102" s="919"/>
      <c r="L102" s="920"/>
      <c r="M102" s="920"/>
      <c r="N102" s="921"/>
      <c r="O102" s="920"/>
      <c r="P102" s="921"/>
      <c r="Q102" s="921"/>
      <c r="R102" s="923"/>
      <c r="S102" s="924"/>
      <c r="T102" s="831">
        <v>91</v>
      </c>
      <c r="U102" s="925" t="s">
        <v>104</v>
      </c>
      <c r="V102" s="926"/>
      <c r="W102" s="926"/>
      <c r="X102" s="926"/>
      <c r="Y102" s="927"/>
      <c r="Z102" s="832"/>
      <c r="AA102" s="927"/>
      <c r="AB102" s="832"/>
      <c r="AC102" s="832"/>
      <c r="AD102" s="832"/>
      <c r="AE102" s="928"/>
      <c r="AF102" s="928"/>
      <c r="AG102" s="928"/>
      <c r="AH102" s="928"/>
      <c r="AI102" s="928"/>
      <c r="AJ102" s="928"/>
      <c r="AK102" s="928"/>
      <c r="AL102" s="928"/>
      <c r="AM102" s="928"/>
      <c r="AN102" s="928"/>
      <c r="AO102" s="928"/>
      <c r="AP102" s="928"/>
      <c r="AQ102" s="928"/>
      <c r="AR102" s="832"/>
      <c r="AS102" s="832"/>
      <c r="AT102" s="832"/>
      <c r="AU102" s="832"/>
      <c r="AV102" s="832"/>
      <c r="AW102" s="832"/>
      <c r="AX102" s="832"/>
      <c r="AY102" s="832"/>
      <c r="AZ102" s="832"/>
      <c r="BA102" s="832"/>
      <c r="BB102" s="958"/>
      <c r="BC102" s="958"/>
    </row>
    <row r="103" spans="1:55" ht="22.5" customHeight="1" x14ac:dyDescent="0.2">
      <c r="A103" s="840">
        <v>92</v>
      </c>
      <c r="B103" s="878">
        <v>8</v>
      </c>
      <c r="C103" s="879"/>
      <c r="D103" s="907" t="s">
        <v>105</v>
      </c>
      <c r="E103" s="880" t="s">
        <v>106</v>
      </c>
      <c r="F103" s="959">
        <v>2</v>
      </c>
      <c r="G103" s="960">
        <v>2</v>
      </c>
      <c r="H103" s="883">
        <f>G103*100/F103</f>
        <v>100</v>
      </c>
      <c r="I103" s="899">
        <v>5</v>
      </c>
      <c r="J103" s="885">
        <f>I103*G103</f>
        <v>10</v>
      </c>
      <c r="K103" s="886">
        <f>J103*B103</f>
        <v>80</v>
      </c>
      <c r="L103" s="887">
        <f>B103*7960</f>
        <v>63680</v>
      </c>
      <c r="M103" s="887">
        <f>L103*J103</f>
        <v>636800</v>
      </c>
      <c r="N103" s="887">
        <f>C103*J103</f>
        <v>0</v>
      </c>
      <c r="O103" s="887">
        <f>N103*7960</f>
        <v>0</v>
      </c>
      <c r="P103" s="888">
        <f>K103+N103</f>
        <v>80</v>
      </c>
      <c r="Q103" s="888">
        <f>M103+O103</f>
        <v>636800</v>
      </c>
      <c r="R103" s="906"/>
      <c r="S103" s="1005"/>
      <c r="T103" s="831">
        <v>92</v>
      </c>
      <c r="U103" s="908" t="s">
        <v>105</v>
      </c>
      <c r="V103" s="900" t="s">
        <v>106</v>
      </c>
      <c r="W103" s="893">
        <f t="shared" ref="W103:AA107" si="63">F103</f>
        <v>2</v>
      </c>
      <c r="X103" s="893">
        <f t="shared" si="63"/>
        <v>2</v>
      </c>
      <c r="Y103" s="894">
        <f>X103*100/W103</f>
        <v>100</v>
      </c>
      <c r="Z103" s="894">
        <f t="shared" si="63"/>
        <v>5</v>
      </c>
      <c r="AA103" s="894">
        <f t="shared" si="63"/>
        <v>10</v>
      </c>
      <c r="AB103" s="901"/>
      <c r="AC103" s="895">
        <f>+BB103</f>
        <v>10</v>
      </c>
      <c r="AD103" s="895" t="e">
        <f>AG103+AI103+AK103+AM103+AO103+AQ103+#REF!+AS103+AU103+AW103+AY103+BA103</f>
        <v>#REF!</v>
      </c>
      <c r="AE103" s="896" t="e">
        <f>AD103*100/AC103</f>
        <v>#REF!</v>
      </c>
      <c r="AF103" s="902"/>
      <c r="AG103" s="902"/>
      <c r="AH103" s="902"/>
      <c r="AI103" s="902"/>
      <c r="AJ103" s="902"/>
      <c r="AK103" s="902"/>
      <c r="AL103" s="902"/>
      <c r="AM103" s="902"/>
      <c r="AN103" s="902"/>
      <c r="AO103" s="902"/>
      <c r="AP103" s="902"/>
      <c r="AQ103" s="902"/>
      <c r="AR103" s="901">
        <v>2</v>
      </c>
      <c r="AS103" s="901"/>
      <c r="AT103" s="901">
        <v>2</v>
      </c>
      <c r="AU103" s="901"/>
      <c r="AV103" s="901">
        <v>2</v>
      </c>
      <c r="AW103" s="901"/>
      <c r="AX103" s="901">
        <v>2</v>
      </c>
      <c r="AY103" s="901"/>
      <c r="AZ103" s="901">
        <v>2</v>
      </c>
      <c r="BA103" s="911"/>
      <c r="BB103" s="895">
        <f>AF103+AH103+AJ103+AL103+AN103+AP103+AR103+AT103+AV103+AX103+AZ103</f>
        <v>10</v>
      </c>
      <c r="BC103" s="895">
        <f>AG103+AI103+AK103+AM103+AO103+AQ103++AS103+AU103+AW103+AY103+BA103</f>
        <v>0</v>
      </c>
    </row>
    <row r="104" spans="1:55" ht="27" customHeight="1" x14ac:dyDescent="0.2">
      <c r="A104" s="840">
        <v>93</v>
      </c>
      <c r="B104" s="878">
        <v>1</v>
      </c>
      <c r="C104" s="879"/>
      <c r="D104" s="907" t="s">
        <v>107</v>
      </c>
      <c r="E104" s="880" t="s">
        <v>106</v>
      </c>
      <c r="F104" s="932"/>
      <c r="G104" s="933"/>
      <c r="H104" s="883" t="e">
        <f>G104*100/F104</f>
        <v>#DIV/0!</v>
      </c>
      <c r="I104" s="899"/>
      <c r="J104" s="885">
        <f>I104*G104</f>
        <v>0</v>
      </c>
      <c r="K104" s="886">
        <f>J104*B104</f>
        <v>0</v>
      </c>
      <c r="L104" s="887">
        <f>B104*7960</f>
        <v>7960</v>
      </c>
      <c r="M104" s="887">
        <f>L104*J104</f>
        <v>0</v>
      </c>
      <c r="N104" s="887">
        <f>C104*J104</f>
        <v>0</v>
      </c>
      <c r="O104" s="887">
        <f>N104*7960</f>
        <v>0</v>
      </c>
      <c r="P104" s="888">
        <f>K104+N104</f>
        <v>0</v>
      </c>
      <c r="Q104" s="888">
        <f>M104+O104</f>
        <v>0</v>
      </c>
      <c r="R104" s="906"/>
      <c r="S104" s="1005"/>
      <c r="T104" s="831">
        <v>93</v>
      </c>
      <c r="U104" s="908" t="s">
        <v>107</v>
      </c>
      <c r="V104" s="900" t="s">
        <v>106</v>
      </c>
      <c r="W104" s="893">
        <f t="shared" si="63"/>
        <v>0</v>
      </c>
      <c r="X104" s="893">
        <f t="shared" si="63"/>
        <v>0</v>
      </c>
      <c r="Y104" s="894" t="e">
        <f>X104*100/W104</f>
        <v>#DIV/0!</v>
      </c>
      <c r="Z104" s="894">
        <f t="shared" si="63"/>
        <v>0</v>
      </c>
      <c r="AA104" s="894">
        <f t="shared" si="63"/>
        <v>0</v>
      </c>
      <c r="AB104" s="901"/>
      <c r="AC104" s="895">
        <f>+BB104</f>
        <v>0</v>
      </c>
      <c r="AD104" s="895" t="e">
        <f>AG104+AI104+AK104+AM104+AO104+AQ104+#REF!+AS104+AU104+AW104+AY104+BA104</f>
        <v>#REF!</v>
      </c>
      <c r="AE104" s="896" t="e">
        <f>AD104*100/AC104</f>
        <v>#REF!</v>
      </c>
      <c r="AF104" s="902"/>
      <c r="AG104" s="902"/>
      <c r="AH104" s="902"/>
      <c r="AI104" s="902"/>
      <c r="AJ104" s="902"/>
      <c r="AK104" s="902"/>
      <c r="AL104" s="902"/>
      <c r="AM104" s="902"/>
      <c r="AN104" s="902"/>
      <c r="AO104" s="902"/>
      <c r="AP104" s="902"/>
      <c r="AQ104" s="902"/>
      <c r="AR104" s="901"/>
      <c r="AS104" s="901"/>
      <c r="AT104" s="901"/>
      <c r="AU104" s="901"/>
      <c r="AV104" s="901"/>
      <c r="AW104" s="901"/>
      <c r="AX104" s="901"/>
      <c r="AY104" s="901"/>
      <c r="AZ104" s="901"/>
      <c r="BA104" s="911"/>
      <c r="BB104" s="895">
        <f>AF104+AH104+AJ104+AL104+AN104+AP104+AR104+AT104+AV104+AX104+AZ104</f>
        <v>0</v>
      </c>
      <c r="BC104" s="895">
        <f>AG104+AI104+AK104+AM104+AO104+AQ104++AS104+AU104+AW104+AY104+BA104</f>
        <v>0</v>
      </c>
    </row>
    <row r="105" spans="1:55" ht="24.75" customHeight="1" x14ac:dyDescent="0.2">
      <c r="A105" s="840">
        <v>94</v>
      </c>
      <c r="B105" s="878">
        <v>8</v>
      </c>
      <c r="C105" s="879"/>
      <c r="D105" s="907" t="s">
        <v>108</v>
      </c>
      <c r="E105" s="880" t="s">
        <v>106</v>
      </c>
      <c r="F105" s="959">
        <v>2</v>
      </c>
      <c r="G105" s="960">
        <v>2</v>
      </c>
      <c r="H105" s="883">
        <f>G105*100/F105</f>
        <v>100</v>
      </c>
      <c r="I105" s="899">
        <v>5</v>
      </c>
      <c r="J105" s="885">
        <f>I105*G105</f>
        <v>10</v>
      </c>
      <c r="K105" s="886">
        <f>J105*B105</f>
        <v>80</v>
      </c>
      <c r="L105" s="887">
        <f>B105*7960</f>
        <v>63680</v>
      </c>
      <c r="M105" s="887">
        <f>L105*J105</f>
        <v>636800</v>
      </c>
      <c r="N105" s="887">
        <f>C105*J105</f>
        <v>0</v>
      </c>
      <c r="O105" s="887">
        <f>N105*7960</f>
        <v>0</v>
      </c>
      <c r="P105" s="888">
        <f>K105+N105</f>
        <v>80</v>
      </c>
      <c r="Q105" s="888">
        <f>M105+O105</f>
        <v>636800</v>
      </c>
      <c r="R105" s="906"/>
      <c r="S105" s="1005"/>
      <c r="T105" s="831">
        <v>94</v>
      </c>
      <c r="U105" s="908" t="s">
        <v>108</v>
      </c>
      <c r="V105" s="900" t="s">
        <v>106</v>
      </c>
      <c r="W105" s="893">
        <f t="shared" si="63"/>
        <v>2</v>
      </c>
      <c r="X105" s="893">
        <f t="shared" si="63"/>
        <v>2</v>
      </c>
      <c r="Y105" s="894">
        <f>X105*100/W105</f>
        <v>100</v>
      </c>
      <c r="Z105" s="894">
        <f t="shared" si="63"/>
        <v>5</v>
      </c>
      <c r="AA105" s="894">
        <f t="shared" si="63"/>
        <v>10</v>
      </c>
      <c r="AB105" s="901"/>
      <c r="AC105" s="895">
        <f>+BB105</f>
        <v>10</v>
      </c>
      <c r="AD105" s="895" t="e">
        <f>AG105+AI105+AK105+AM105+AO105+AQ105+#REF!+AS105+AU105+AW105+AY105+BA105</f>
        <v>#REF!</v>
      </c>
      <c r="AE105" s="896" t="e">
        <f>AD105*100/AC105</f>
        <v>#REF!</v>
      </c>
      <c r="AF105" s="902"/>
      <c r="AG105" s="902"/>
      <c r="AH105" s="902"/>
      <c r="AI105" s="902"/>
      <c r="AJ105" s="902"/>
      <c r="AK105" s="902"/>
      <c r="AL105" s="902"/>
      <c r="AM105" s="902"/>
      <c r="AN105" s="902"/>
      <c r="AO105" s="902"/>
      <c r="AP105" s="902"/>
      <c r="AQ105" s="902"/>
      <c r="AR105" s="901">
        <v>2</v>
      </c>
      <c r="AS105" s="901"/>
      <c r="AT105" s="901">
        <v>2</v>
      </c>
      <c r="AU105" s="901"/>
      <c r="AV105" s="901">
        <v>2</v>
      </c>
      <c r="AW105" s="901"/>
      <c r="AX105" s="901">
        <v>2</v>
      </c>
      <c r="AY105" s="901"/>
      <c r="AZ105" s="901">
        <v>2</v>
      </c>
      <c r="BA105" s="911"/>
      <c r="BB105" s="895">
        <f>AF105+AH105+AJ105+AL105+AN105+AP105+AR105+AT105+AV105+AX105+AZ105</f>
        <v>10</v>
      </c>
      <c r="BC105" s="895">
        <f>AG105+AI105+AK105+AM105+AO105+AQ105++AS105+AU105+AW105+AY105+BA105</f>
        <v>0</v>
      </c>
    </row>
    <row r="106" spans="1:55" ht="14.25" customHeight="1" x14ac:dyDescent="0.2">
      <c r="A106" s="840">
        <v>95</v>
      </c>
      <c r="B106" s="878">
        <v>8</v>
      </c>
      <c r="C106" s="879"/>
      <c r="D106" s="944" t="s">
        <v>109</v>
      </c>
      <c r="E106" s="880" t="s">
        <v>106</v>
      </c>
      <c r="F106" s="959">
        <v>2</v>
      </c>
      <c r="G106" s="960">
        <v>2</v>
      </c>
      <c r="H106" s="883">
        <f>G106*100/F106</f>
        <v>100</v>
      </c>
      <c r="I106" s="899">
        <v>5</v>
      </c>
      <c r="J106" s="885">
        <f>I106*G106</f>
        <v>10</v>
      </c>
      <c r="K106" s="886">
        <f>J106*B106</f>
        <v>80</v>
      </c>
      <c r="L106" s="887">
        <f>B106*7960</f>
        <v>63680</v>
      </c>
      <c r="M106" s="887">
        <f>L106*J106</f>
        <v>636800</v>
      </c>
      <c r="N106" s="887">
        <f>C106*J106</f>
        <v>0</v>
      </c>
      <c r="O106" s="887">
        <f>N106*7960</f>
        <v>0</v>
      </c>
      <c r="P106" s="888">
        <f>K106+N106</f>
        <v>80</v>
      </c>
      <c r="Q106" s="888">
        <f>M106+O106</f>
        <v>636800</v>
      </c>
      <c r="R106" s="906"/>
      <c r="S106" s="1005"/>
      <c r="T106" s="831">
        <v>95</v>
      </c>
      <c r="U106" s="908" t="s">
        <v>109</v>
      </c>
      <c r="V106" s="900" t="s">
        <v>106</v>
      </c>
      <c r="W106" s="893">
        <f t="shared" si="63"/>
        <v>2</v>
      </c>
      <c r="X106" s="893">
        <f t="shared" si="63"/>
        <v>2</v>
      </c>
      <c r="Y106" s="894">
        <f>X106*100/W106</f>
        <v>100</v>
      </c>
      <c r="Z106" s="894">
        <f t="shared" si="63"/>
        <v>5</v>
      </c>
      <c r="AA106" s="894">
        <f t="shared" si="63"/>
        <v>10</v>
      </c>
      <c r="AB106" s="901"/>
      <c r="AC106" s="895">
        <f>+BB106</f>
        <v>10</v>
      </c>
      <c r="AD106" s="895" t="e">
        <f>AG106+AI106+AK106+AM106+AO106+AQ106+#REF!+AS106+AU106+AW106+AY106+BA106</f>
        <v>#REF!</v>
      </c>
      <c r="AE106" s="896" t="e">
        <f>AD106*100/AC106</f>
        <v>#REF!</v>
      </c>
      <c r="AF106" s="902"/>
      <c r="AG106" s="902"/>
      <c r="AH106" s="902"/>
      <c r="AI106" s="902"/>
      <c r="AJ106" s="902"/>
      <c r="AK106" s="902"/>
      <c r="AL106" s="902"/>
      <c r="AM106" s="902"/>
      <c r="AN106" s="902"/>
      <c r="AO106" s="902"/>
      <c r="AP106" s="902"/>
      <c r="AQ106" s="902"/>
      <c r="AR106" s="901">
        <v>2</v>
      </c>
      <c r="AS106" s="901"/>
      <c r="AT106" s="901">
        <v>2</v>
      </c>
      <c r="AU106" s="901"/>
      <c r="AV106" s="901">
        <v>2</v>
      </c>
      <c r="AW106" s="901"/>
      <c r="AX106" s="901">
        <v>2</v>
      </c>
      <c r="AY106" s="901"/>
      <c r="AZ106" s="901">
        <v>2</v>
      </c>
      <c r="BA106" s="911"/>
      <c r="BB106" s="895">
        <f>AF106+AH106+AJ106+AL106+AN106+AP106+AR106+AT106+AV106+AX106+AZ106</f>
        <v>10</v>
      </c>
      <c r="BC106" s="895">
        <f>AG106+AI106+AK106+AM106+AO106+AQ106++AS106+AU106+AW106+AY106+BA106</f>
        <v>0</v>
      </c>
    </row>
    <row r="107" spans="1:55" ht="13.5" customHeight="1" x14ac:dyDescent="0.2">
      <c r="A107" s="840">
        <v>96</v>
      </c>
      <c r="B107" s="878">
        <v>3</v>
      </c>
      <c r="C107" s="879"/>
      <c r="D107" s="944" t="s">
        <v>110</v>
      </c>
      <c r="E107" s="880" t="s">
        <v>106</v>
      </c>
      <c r="F107" s="959">
        <v>2</v>
      </c>
      <c r="G107" s="960">
        <v>2</v>
      </c>
      <c r="H107" s="883">
        <f>G107*100/F107</f>
        <v>100</v>
      </c>
      <c r="I107" s="899">
        <v>5</v>
      </c>
      <c r="J107" s="885">
        <f>I107*G107</f>
        <v>10</v>
      </c>
      <c r="K107" s="886">
        <f>J107*B107</f>
        <v>30</v>
      </c>
      <c r="L107" s="887">
        <f>B107*7960</f>
        <v>23880</v>
      </c>
      <c r="M107" s="887">
        <f>L107*J107</f>
        <v>238800</v>
      </c>
      <c r="N107" s="887">
        <f>C107*J107</f>
        <v>0</v>
      </c>
      <c r="O107" s="887">
        <f>N107*7960</f>
        <v>0</v>
      </c>
      <c r="P107" s="888">
        <f>K107+N107</f>
        <v>30</v>
      </c>
      <c r="Q107" s="888">
        <f>M107+O107</f>
        <v>238800</v>
      </c>
      <c r="R107" s="906"/>
      <c r="S107" s="1005"/>
      <c r="T107" s="831">
        <v>96</v>
      </c>
      <c r="U107" s="908" t="s">
        <v>110</v>
      </c>
      <c r="V107" s="900" t="s">
        <v>106</v>
      </c>
      <c r="W107" s="893">
        <f t="shared" si="63"/>
        <v>2</v>
      </c>
      <c r="X107" s="893">
        <f t="shared" si="63"/>
        <v>2</v>
      </c>
      <c r="Y107" s="894">
        <f>X107*100/W107</f>
        <v>100</v>
      </c>
      <c r="Z107" s="894">
        <f t="shared" si="63"/>
        <v>5</v>
      </c>
      <c r="AA107" s="894">
        <f t="shared" si="63"/>
        <v>10</v>
      </c>
      <c r="AB107" s="901"/>
      <c r="AC107" s="895">
        <f>+BB107</f>
        <v>10</v>
      </c>
      <c r="AD107" s="895" t="e">
        <f>AG107+AI107+AK107+AM107+AO107+AQ107+#REF!+AS107+AU107+AW107+AY107+BA107</f>
        <v>#REF!</v>
      </c>
      <c r="AE107" s="896" t="e">
        <f>AD107*100/AC107</f>
        <v>#REF!</v>
      </c>
      <c r="AF107" s="902"/>
      <c r="AG107" s="902"/>
      <c r="AH107" s="902"/>
      <c r="AI107" s="902"/>
      <c r="AJ107" s="902"/>
      <c r="AK107" s="902"/>
      <c r="AL107" s="902"/>
      <c r="AM107" s="902"/>
      <c r="AN107" s="902"/>
      <c r="AO107" s="902"/>
      <c r="AP107" s="902"/>
      <c r="AQ107" s="902"/>
      <c r="AR107" s="901">
        <v>2</v>
      </c>
      <c r="AS107" s="901"/>
      <c r="AT107" s="901">
        <v>2</v>
      </c>
      <c r="AU107" s="901"/>
      <c r="AV107" s="901">
        <v>2</v>
      </c>
      <c r="AW107" s="901"/>
      <c r="AX107" s="901">
        <v>2</v>
      </c>
      <c r="AY107" s="901"/>
      <c r="AZ107" s="901">
        <v>2</v>
      </c>
      <c r="BA107" s="911"/>
      <c r="BB107" s="895">
        <f>AF107+AH107+AJ107+AL107+AN107+AP107+AR107+AT107+AV107+AX107+AZ107</f>
        <v>10</v>
      </c>
      <c r="BC107" s="895">
        <f>AG107+AI107+AK107+AM107+AO107+AQ107++AS107+AU107+AW107+AY107+BA107</f>
        <v>0</v>
      </c>
    </row>
    <row r="108" spans="1:55" s="947" customFormat="1" ht="12.75" customHeight="1" x14ac:dyDescent="0.2">
      <c r="A108" s="840">
        <v>97</v>
      </c>
      <c r="B108" s="913"/>
      <c r="C108" s="914"/>
      <c r="D108" s="826" t="s">
        <v>111</v>
      </c>
      <c r="E108" s="915"/>
      <c r="F108" s="915"/>
      <c r="G108" s="916"/>
      <c r="H108" s="913"/>
      <c r="I108" s="917"/>
      <c r="J108" s="918"/>
      <c r="K108" s="919"/>
      <c r="L108" s="920"/>
      <c r="M108" s="920"/>
      <c r="N108" s="921"/>
      <c r="O108" s="920"/>
      <c r="P108" s="921"/>
      <c r="Q108" s="921"/>
      <c r="R108" s="923"/>
      <c r="S108" s="924"/>
      <c r="T108" s="831">
        <v>97</v>
      </c>
      <c r="U108" s="925" t="s">
        <v>111</v>
      </c>
      <c r="V108" s="926"/>
      <c r="W108" s="926"/>
      <c r="X108" s="926"/>
      <c r="Y108" s="927"/>
      <c r="Z108" s="832"/>
      <c r="AA108" s="927"/>
      <c r="AB108" s="832"/>
      <c r="AC108" s="832"/>
      <c r="AD108" s="832"/>
      <c r="AE108" s="928"/>
      <c r="AF108" s="928"/>
      <c r="AG108" s="928"/>
      <c r="AH108" s="928"/>
      <c r="AI108" s="928"/>
      <c r="AJ108" s="928"/>
      <c r="AK108" s="928"/>
      <c r="AL108" s="928"/>
      <c r="AM108" s="928"/>
      <c r="AN108" s="928"/>
      <c r="AO108" s="928"/>
      <c r="AP108" s="928"/>
      <c r="AQ108" s="928"/>
      <c r="AR108" s="832"/>
      <c r="AS108" s="832"/>
      <c r="AT108" s="832"/>
      <c r="AU108" s="832"/>
      <c r="AV108" s="832"/>
      <c r="AW108" s="832"/>
      <c r="AX108" s="832"/>
      <c r="AY108" s="832"/>
      <c r="AZ108" s="832"/>
      <c r="BA108" s="832"/>
      <c r="BB108" s="832"/>
      <c r="BC108" s="832"/>
    </row>
    <row r="109" spans="1:55" ht="21.75" customHeight="1" x14ac:dyDescent="0.2">
      <c r="A109" s="840">
        <v>98</v>
      </c>
      <c r="B109" s="878">
        <v>24</v>
      </c>
      <c r="C109" s="879"/>
      <c r="D109" s="1453" t="s">
        <v>112</v>
      </c>
      <c r="E109" s="903" t="s">
        <v>278</v>
      </c>
      <c r="F109" s="959">
        <v>0</v>
      </c>
      <c r="G109" s="960">
        <v>0</v>
      </c>
      <c r="H109" s="883" t="e">
        <f t="shared" ref="H109:H128" si="64">G109*100/F109</f>
        <v>#DIV/0!</v>
      </c>
      <c r="I109" s="899"/>
      <c r="J109" s="885">
        <f t="shared" ref="J109:J128" si="65">I109*G109</f>
        <v>0</v>
      </c>
      <c r="K109" s="886">
        <f t="shared" ref="K109:K128" si="66">J109*B109</f>
        <v>0</v>
      </c>
      <c r="L109" s="887">
        <f t="shared" ref="L109:L128" si="67">B109*7960</f>
        <v>191040</v>
      </c>
      <c r="M109" s="887">
        <f t="shared" ref="M109:M128" si="68">L109*J109</f>
        <v>0</v>
      </c>
      <c r="N109" s="887">
        <f t="shared" ref="N109:N128" si="69">C109*J109</f>
        <v>0</v>
      </c>
      <c r="O109" s="887">
        <f t="shared" ref="O109:O128" si="70">N109*7960</f>
        <v>0</v>
      </c>
      <c r="P109" s="888">
        <f t="shared" ref="P109:P128" si="71">K109+N109</f>
        <v>0</v>
      </c>
      <c r="Q109" s="888">
        <f t="shared" ref="Q109:Q128" si="72">M109+O109</f>
        <v>0</v>
      </c>
      <c r="R109" s="906"/>
      <c r="S109" s="1005"/>
      <c r="T109" s="831">
        <v>98</v>
      </c>
      <c r="U109" s="1450" t="s">
        <v>112</v>
      </c>
      <c r="V109" s="900" t="s">
        <v>49</v>
      </c>
      <c r="W109" s="893">
        <f t="shared" ref="W109:X128" si="73">F109</f>
        <v>0</v>
      </c>
      <c r="X109" s="893">
        <f t="shared" si="73"/>
        <v>0</v>
      </c>
      <c r="Y109" s="894" t="e">
        <f t="shared" ref="Y109:Y128" si="74">X109*100/W109</f>
        <v>#DIV/0!</v>
      </c>
      <c r="Z109" s="894">
        <f t="shared" ref="Z109:AA128" si="75">I109</f>
        <v>0</v>
      </c>
      <c r="AA109" s="894">
        <f t="shared" si="75"/>
        <v>0</v>
      </c>
      <c r="AB109" s="911"/>
      <c r="AC109" s="895">
        <f t="shared" ref="AC109:AC128" si="76">+BB109</f>
        <v>0</v>
      </c>
      <c r="AD109" s="895" t="e">
        <f>AG109+AI109+AK109+AM109+AO109+AQ109+#REF!+AS109+AU109+AW109+AY109+BA109</f>
        <v>#REF!</v>
      </c>
      <c r="AE109" s="896" t="e">
        <f t="shared" ref="AE109:AE128" si="77">AD109*100/AC109</f>
        <v>#REF!</v>
      </c>
      <c r="AF109" s="912"/>
      <c r="AG109" s="912"/>
      <c r="AH109" s="912"/>
      <c r="AI109" s="912"/>
      <c r="AJ109" s="912"/>
      <c r="AK109" s="912"/>
      <c r="AL109" s="912"/>
      <c r="AM109" s="912"/>
      <c r="AN109" s="912"/>
      <c r="AO109" s="912"/>
      <c r="AP109" s="912"/>
      <c r="AQ109" s="912"/>
      <c r="AR109" s="911"/>
      <c r="AS109" s="911"/>
      <c r="AT109" s="911"/>
      <c r="AU109" s="911"/>
      <c r="AV109" s="911"/>
      <c r="AW109" s="911"/>
      <c r="AX109" s="911"/>
      <c r="AY109" s="911"/>
      <c r="AZ109" s="911"/>
      <c r="BA109" s="911"/>
      <c r="BB109" s="895">
        <f t="shared" ref="BB109:BB128" si="78">AF109+AH109+AJ109+AL109+AN109+AP109+AR109+AT109+AV109+AX109+AZ109</f>
        <v>0</v>
      </c>
      <c r="BC109" s="895">
        <f t="shared" ref="BC109:BC128" si="79">AG109+AI109+AK109+AM109+AO109+AQ109++AS109+AU109+AW109+AY109+BA109</f>
        <v>0</v>
      </c>
    </row>
    <row r="110" spans="1:55" ht="17.25" customHeight="1" x14ac:dyDescent="0.2">
      <c r="A110" s="840">
        <v>99</v>
      </c>
      <c r="B110" s="878">
        <v>12</v>
      </c>
      <c r="C110" s="879"/>
      <c r="D110" s="1453"/>
      <c r="E110" s="903" t="s">
        <v>279</v>
      </c>
      <c r="F110" s="880">
        <v>0</v>
      </c>
      <c r="G110" s="961">
        <v>0</v>
      </c>
      <c r="H110" s="883" t="e">
        <f t="shared" si="64"/>
        <v>#DIV/0!</v>
      </c>
      <c r="I110" s="910"/>
      <c r="J110" s="885">
        <f t="shared" si="65"/>
        <v>0</v>
      </c>
      <c r="K110" s="886">
        <f t="shared" si="66"/>
        <v>0</v>
      </c>
      <c r="L110" s="887">
        <f t="shared" si="67"/>
        <v>95520</v>
      </c>
      <c r="M110" s="887">
        <f t="shared" si="68"/>
        <v>0</v>
      </c>
      <c r="N110" s="887">
        <f t="shared" si="69"/>
        <v>0</v>
      </c>
      <c r="O110" s="887">
        <f t="shared" si="70"/>
        <v>0</v>
      </c>
      <c r="P110" s="888">
        <f t="shared" si="71"/>
        <v>0</v>
      </c>
      <c r="Q110" s="888">
        <f t="shared" si="72"/>
        <v>0</v>
      </c>
      <c r="R110" s="906"/>
      <c r="S110" s="1005"/>
      <c r="T110" s="831">
        <v>99</v>
      </c>
      <c r="U110" s="1450"/>
      <c r="V110" s="900" t="s">
        <v>50</v>
      </c>
      <c r="W110" s="893">
        <f t="shared" si="73"/>
        <v>0</v>
      </c>
      <c r="X110" s="893">
        <f t="shared" si="73"/>
        <v>0</v>
      </c>
      <c r="Y110" s="894" t="e">
        <f t="shared" si="74"/>
        <v>#DIV/0!</v>
      </c>
      <c r="Z110" s="894">
        <f t="shared" si="75"/>
        <v>0</v>
      </c>
      <c r="AA110" s="894">
        <f t="shared" si="75"/>
        <v>0</v>
      </c>
      <c r="AB110" s="911"/>
      <c r="AC110" s="895">
        <f t="shared" si="76"/>
        <v>0</v>
      </c>
      <c r="AD110" s="895" t="e">
        <f>AG110+AI110+AK110+AM110+AO110+AQ110+#REF!+AS110+AU110+AW110+AY110+BA110</f>
        <v>#REF!</v>
      </c>
      <c r="AE110" s="896" t="e">
        <f t="shared" si="77"/>
        <v>#REF!</v>
      </c>
      <c r="AF110" s="912"/>
      <c r="AG110" s="912"/>
      <c r="AH110" s="912"/>
      <c r="AI110" s="912"/>
      <c r="AJ110" s="912"/>
      <c r="AK110" s="912"/>
      <c r="AL110" s="912"/>
      <c r="AM110" s="912"/>
      <c r="AN110" s="912"/>
      <c r="AO110" s="912"/>
      <c r="AP110" s="912"/>
      <c r="AQ110" s="912"/>
      <c r="AR110" s="911"/>
      <c r="AS110" s="911"/>
      <c r="AT110" s="911"/>
      <c r="AU110" s="911"/>
      <c r="AV110" s="911"/>
      <c r="AW110" s="911"/>
      <c r="AX110" s="911"/>
      <c r="AY110" s="911"/>
      <c r="AZ110" s="911"/>
      <c r="BA110" s="911"/>
      <c r="BB110" s="895">
        <f t="shared" si="78"/>
        <v>0</v>
      </c>
      <c r="BC110" s="895">
        <f t="shared" si="79"/>
        <v>0</v>
      </c>
    </row>
    <row r="111" spans="1:55" ht="27.75" customHeight="1" x14ac:dyDescent="0.2">
      <c r="A111" s="840">
        <v>100</v>
      </c>
      <c r="B111" s="878">
        <v>24</v>
      </c>
      <c r="C111" s="879"/>
      <c r="D111" s="1453" t="s">
        <v>113</v>
      </c>
      <c r="E111" s="903" t="s">
        <v>278</v>
      </c>
      <c r="F111" s="880">
        <v>0</v>
      </c>
      <c r="G111" s="961">
        <v>0</v>
      </c>
      <c r="H111" s="883" t="e">
        <f t="shared" si="64"/>
        <v>#DIV/0!</v>
      </c>
      <c r="I111" s="910"/>
      <c r="J111" s="885">
        <f t="shared" si="65"/>
        <v>0</v>
      </c>
      <c r="K111" s="886">
        <f t="shared" si="66"/>
        <v>0</v>
      </c>
      <c r="L111" s="887">
        <f t="shared" si="67"/>
        <v>191040</v>
      </c>
      <c r="M111" s="887">
        <f t="shared" si="68"/>
        <v>0</v>
      </c>
      <c r="N111" s="887">
        <f t="shared" si="69"/>
        <v>0</v>
      </c>
      <c r="O111" s="887">
        <f t="shared" si="70"/>
        <v>0</v>
      </c>
      <c r="P111" s="888">
        <f t="shared" si="71"/>
        <v>0</v>
      </c>
      <c r="Q111" s="888">
        <f t="shared" si="72"/>
        <v>0</v>
      </c>
      <c r="R111" s="906"/>
      <c r="S111" s="1005"/>
      <c r="T111" s="831">
        <v>100</v>
      </c>
      <c r="U111" s="1450" t="s">
        <v>113</v>
      </c>
      <c r="V111" s="900" t="s">
        <v>49</v>
      </c>
      <c r="W111" s="893">
        <f t="shared" si="73"/>
        <v>0</v>
      </c>
      <c r="X111" s="893">
        <f t="shared" si="73"/>
        <v>0</v>
      </c>
      <c r="Y111" s="894" t="e">
        <f t="shared" si="74"/>
        <v>#DIV/0!</v>
      </c>
      <c r="Z111" s="894">
        <f t="shared" si="75"/>
        <v>0</v>
      </c>
      <c r="AA111" s="894">
        <f t="shared" si="75"/>
        <v>0</v>
      </c>
      <c r="AB111" s="911"/>
      <c r="AC111" s="895">
        <f t="shared" si="76"/>
        <v>0</v>
      </c>
      <c r="AD111" s="895" t="e">
        <f>AG111+AI111+AK111+AM111+AO111+AQ111+#REF!+AS111+AU111+AW111+AY111+BA111</f>
        <v>#REF!</v>
      </c>
      <c r="AE111" s="896" t="e">
        <f t="shared" si="77"/>
        <v>#REF!</v>
      </c>
      <c r="AF111" s="912"/>
      <c r="AG111" s="912"/>
      <c r="AH111" s="912"/>
      <c r="AI111" s="912"/>
      <c r="AJ111" s="912"/>
      <c r="AK111" s="912"/>
      <c r="AL111" s="912"/>
      <c r="AM111" s="912"/>
      <c r="AN111" s="912"/>
      <c r="AO111" s="912"/>
      <c r="AP111" s="912"/>
      <c r="AQ111" s="912"/>
      <c r="AR111" s="911"/>
      <c r="AS111" s="911"/>
      <c r="AT111" s="911"/>
      <c r="AU111" s="911"/>
      <c r="AV111" s="911"/>
      <c r="AW111" s="911"/>
      <c r="AX111" s="911"/>
      <c r="AY111" s="911"/>
      <c r="AZ111" s="911"/>
      <c r="BA111" s="911"/>
      <c r="BB111" s="895">
        <f t="shared" si="78"/>
        <v>0</v>
      </c>
      <c r="BC111" s="895">
        <f t="shared" si="79"/>
        <v>0</v>
      </c>
    </row>
    <row r="112" spans="1:55" ht="27.75" customHeight="1" x14ac:dyDescent="0.2">
      <c r="A112" s="840">
        <v>101</v>
      </c>
      <c r="B112" s="878">
        <v>8</v>
      </c>
      <c r="C112" s="879"/>
      <c r="D112" s="1453"/>
      <c r="E112" s="903" t="s">
        <v>279</v>
      </c>
      <c r="F112" s="959">
        <v>0</v>
      </c>
      <c r="G112" s="960">
        <v>0</v>
      </c>
      <c r="H112" s="883" t="e">
        <f t="shared" si="64"/>
        <v>#DIV/0!</v>
      </c>
      <c r="I112" s="910"/>
      <c r="J112" s="885">
        <f t="shared" si="65"/>
        <v>0</v>
      </c>
      <c r="K112" s="886">
        <f t="shared" si="66"/>
        <v>0</v>
      </c>
      <c r="L112" s="887">
        <f t="shared" si="67"/>
        <v>63680</v>
      </c>
      <c r="M112" s="887">
        <f t="shared" si="68"/>
        <v>0</v>
      </c>
      <c r="N112" s="887">
        <f t="shared" si="69"/>
        <v>0</v>
      </c>
      <c r="O112" s="887">
        <f t="shared" si="70"/>
        <v>0</v>
      </c>
      <c r="P112" s="888">
        <f t="shared" si="71"/>
        <v>0</v>
      </c>
      <c r="Q112" s="888">
        <f t="shared" si="72"/>
        <v>0</v>
      </c>
      <c r="R112" s="906"/>
      <c r="S112" s="1005"/>
      <c r="T112" s="831">
        <v>101</v>
      </c>
      <c r="U112" s="1450"/>
      <c r="V112" s="900" t="s">
        <v>50</v>
      </c>
      <c r="W112" s="893">
        <f t="shared" si="73"/>
        <v>0</v>
      </c>
      <c r="X112" s="893">
        <f t="shared" si="73"/>
        <v>0</v>
      </c>
      <c r="Y112" s="894" t="e">
        <f t="shared" si="74"/>
        <v>#DIV/0!</v>
      </c>
      <c r="Z112" s="894">
        <f t="shared" si="75"/>
        <v>0</v>
      </c>
      <c r="AA112" s="894">
        <f t="shared" si="75"/>
        <v>0</v>
      </c>
      <c r="AB112" s="911"/>
      <c r="AC112" s="895">
        <f t="shared" si="76"/>
        <v>0</v>
      </c>
      <c r="AD112" s="895" t="e">
        <f>AG112+AI112+AK112+AM112+AO112+AQ112+#REF!+AS112+AU112+AW112+AY112+BA112</f>
        <v>#REF!</v>
      </c>
      <c r="AE112" s="896" t="e">
        <f t="shared" si="77"/>
        <v>#REF!</v>
      </c>
      <c r="AF112" s="912"/>
      <c r="AG112" s="912"/>
      <c r="AH112" s="912"/>
      <c r="AI112" s="912"/>
      <c r="AJ112" s="912"/>
      <c r="AK112" s="912"/>
      <c r="AL112" s="912"/>
      <c r="AM112" s="912"/>
      <c r="AN112" s="912"/>
      <c r="AO112" s="912"/>
      <c r="AP112" s="912"/>
      <c r="AQ112" s="912"/>
      <c r="AR112" s="911"/>
      <c r="AS112" s="911"/>
      <c r="AT112" s="911"/>
      <c r="AU112" s="911"/>
      <c r="AV112" s="911"/>
      <c r="AW112" s="911"/>
      <c r="AX112" s="911"/>
      <c r="AY112" s="911"/>
      <c r="AZ112" s="911"/>
      <c r="BA112" s="911"/>
      <c r="BB112" s="895">
        <f t="shared" si="78"/>
        <v>0</v>
      </c>
      <c r="BC112" s="895">
        <f t="shared" si="79"/>
        <v>0</v>
      </c>
    </row>
    <row r="113" spans="1:55" ht="9.75" customHeight="1" x14ac:dyDescent="0.2">
      <c r="A113" s="840">
        <v>102</v>
      </c>
      <c r="B113" s="878"/>
      <c r="C113" s="879"/>
      <c r="D113" s="1449" t="s">
        <v>114</v>
      </c>
      <c r="E113" s="903" t="s">
        <v>278</v>
      </c>
      <c r="F113" s="880">
        <v>0</v>
      </c>
      <c r="G113" s="961">
        <v>0</v>
      </c>
      <c r="H113" s="883" t="e">
        <f t="shared" si="64"/>
        <v>#DIV/0!</v>
      </c>
      <c r="I113" s="910"/>
      <c r="J113" s="885">
        <f t="shared" si="65"/>
        <v>0</v>
      </c>
      <c r="K113" s="886">
        <f t="shared" si="66"/>
        <v>0</v>
      </c>
      <c r="L113" s="887">
        <f t="shared" si="67"/>
        <v>0</v>
      </c>
      <c r="M113" s="887">
        <f t="shared" si="68"/>
        <v>0</v>
      </c>
      <c r="N113" s="887">
        <f t="shared" si="69"/>
        <v>0</v>
      </c>
      <c r="O113" s="887">
        <f t="shared" si="70"/>
        <v>0</v>
      </c>
      <c r="P113" s="888">
        <f t="shared" si="71"/>
        <v>0</v>
      </c>
      <c r="Q113" s="888">
        <f t="shared" si="72"/>
        <v>0</v>
      </c>
      <c r="R113" s="906"/>
      <c r="S113" s="1005"/>
      <c r="T113" s="831">
        <v>102</v>
      </c>
      <c r="U113" s="1450" t="s">
        <v>114</v>
      </c>
      <c r="V113" s="900" t="s">
        <v>49</v>
      </c>
      <c r="W113" s="893">
        <f t="shared" si="73"/>
        <v>0</v>
      </c>
      <c r="X113" s="893">
        <f t="shared" si="73"/>
        <v>0</v>
      </c>
      <c r="Y113" s="894" t="e">
        <f t="shared" si="74"/>
        <v>#DIV/0!</v>
      </c>
      <c r="Z113" s="894">
        <f t="shared" si="75"/>
        <v>0</v>
      </c>
      <c r="AA113" s="894">
        <f t="shared" si="75"/>
        <v>0</v>
      </c>
      <c r="AB113" s="911"/>
      <c r="AC113" s="895">
        <f t="shared" si="76"/>
        <v>0</v>
      </c>
      <c r="AD113" s="895" t="e">
        <f>AG113+AI113+AK113+AM113+AO113+AQ113+#REF!+AS113+AU113+AW113+AY113+BA113</f>
        <v>#REF!</v>
      </c>
      <c r="AE113" s="896" t="e">
        <f t="shared" si="77"/>
        <v>#REF!</v>
      </c>
      <c r="AF113" s="912"/>
      <c r="AG113" s="912"/>
      <c r="AH113" s="912"/>
      <c r="AI113" s="912"/>
      <c r="AJ113" s="912"/>
      <c r="AK113" s="912"/>
      <c r="AL113" s="912"/>
      <c r="AM113" s="912"/>
      <c r="AN113" s="912"/>
      <c r="AO113" s="912"/>
      <c r="AP113" s="912"/>
      <c r="AQ113" s="912"/>
      <c r="AR113" s="911"/>
      <c r="AS113" s="911"/>
      <c r="AT113" s="911"/>
      <c r="AU113" s="911"/>
      <c r="AV113" s="911"/>
      <c r="AW113" s="911"/>
      <c r="AX113" s="911"/>
      <c r="AY113" s="911"/>
      <c r="AZ113" s="911"/>
      <c r="BA113" s="911"/>
      <c r="BB113" s="895">
        <f t="shared" si="78"/>
        <v>0</v>
      </c>
      <c r="BC113" s="895">
        <f t="shared" si="79"/>
        <v>0</v>
      </c>
    </row>
    <row r="114" spans="1:55" ht="9.75" customHeight="1" x14ac:dyDescent="0.2">
      <c r="A114" s="840">
        <v>103</v>
      </c>
      <c r="B114" s="878"/>
      <c r="C114" s="879"/>
      <c r="D114" s="1449"/>
      <c r="E114" s="903" t="s">
        <v>279</v>
      </c>
      <c r="F114" s="880">
        <v>0</v>
      </c>
      <c r="G114" s="961">
        <v>0</v>
      </c>
      <c r="H114" s="883" t="e">
        <f t="shared" si="64"/>
        <v>#DIV/0!</v>
      </c>
      <c r="I114" s="910"/>
      <c r="J114" s="885">
        <f t="shared" si="65"/>
        <v>0</v>
      </c>
      <c r="K114" s="886">
        <f t="shared" si="66"/>
        <v>0</v>
      </c>
      <c r="L114" s="887">
        <f t="shared" si="67"/>
        <v>0</v>
      </c>
      <c r="M114" s="887">
        <f t="shared" si="68"/>
        <v>0</v>
      </c>
      <c r="N114" s="887">
        <f t="shared" si="69"/>
        <v>0</v>
      </c>
      <c r="O114" s="887">
        <f t="shared" si="70"/>
        <v>0</v>
      </c>
      <c r="P114" s="888">
        <f t="shared" si="71"/>
        <v>0</v>
      </c>
      <c r="Q114" s="888">
        <f t="shared" si="72"/>
        <v>0</v>
      </c>
      <c r="R114" s="906"/>
      <c r="S114" s="1005"/>
      <c r="T114" s="831">
        <v>103</v>
      </c>
      <c r="U114" s="1450"/>
      <c r="V114" s="900" t="s">
        <v>50</v>
      </c>
      <c r="W114" s="893">
        <f t="shared" si="73"/>
        <v>0</v>
      </c>
      <c r="X114" s="893">
        <f t="shared" si="73"/>
        <v>0</v>
      </c>
      <c r="Y114" s="894" t="e">
        <f t="shared" si="74"/>
        <v>#DIV/0!</v>
      </c>
      <c r="Z114" s="894">
        <f t="shared" si="75"/>
        <v>0</v>
      </c>
      <c r="AA114" s="894">
        <f t="shared" si="75"/>
        <v>0</v>
      </c>
      <c r="AB114" s="911"/>
      <c r="AC114" s="895">
        <f t="shared" si="76"/>
        <v>0</v>
      </c>
      <c r="AD114" s="895" t="e">
        <f>AG114+AI114+AK114+AM114+AO114+AQ114+#REF!+AS114+AU114+AW114+AY114+BA114</f>
        <v>#REF!</v>
      </c>
      <c r="AE114" s="896" t="e">
        <f t="shared" si="77"/>
        <v>#REF!</v>
      </c>
      <c r="AF114" s="912"/>
      <c r="AG114" s="912"/>
      <c r="AH114" s="912"/>
      <c r="AI114" s="912"/>
      <c r="AJ114" s="912"/>
      <c r="AK114" s="912"/>
      <c r="AL114" s="912"/>
      <c r="AM114" s="912"/>
      <c r="AN114" s="912"/>
      <c r="AO114" s="912"/>
      <c r="AP114" s="912"/>
      <c r="AQ114" s="912"/>
      <c r="AR114" s="911"/>
      <c r="AS114" s="911"/>
      <c r="AT114" s="911"/>
      <c r="AU114" s="911"/>
      <c r="AV114" s="911"/>
      <c r="AW114" s="911"/>
      <c r="AX114" s="911"/>
      <c r="AY114" s="911"/>
      <c r="AZ114" s="911"/>
      <c r="BA114" s="911"/>
      <c r="BB114" s="895">
        <f t="shared" si="78"/>
        <v>0</v>
      </c>
      <c r="BC114" s="895">
        <f t="shared" si="79"/>
        <v>0</v>
      </c>
    </row>
    <row r="115" spans="1:55" ht="10.5" customHeight="1" x14ac:dyDescent="0.2">
      <c r="A115" s="840">
        <v>104</v>
      </c>
      <c r="B115" s="878"/>
      <c r="C115" s="879"/>
      <c r="D115" s="1449" t="s">
        <v>115</v>
      </c>
      <c r="E115" s="903" t="s">
        <v>278</v>
      </c>
      <c r="F115" s="959">
        <v>0</v>
      </c>
      <c r="G115" s="960">
        <v>0</v>
      </c>
      <c r="H115" s="883" t="e">
        <f t="shared" si="64"/>
        <v>#DIV/0!</v>
      </c>
      <c r="I115" s="910"/>
      <c r="J115" s="885">
        <f t="shared" si="65"/>
        <v>0</v>
      </c>
      <c r="K115" s="886">
        <f t="shared" si="66"/>
        <v>0</v>
      </c>
      <c r="L115" s="887">
        <f t="shared" si="67"/>
        <v>0</v>
      </c>
      <c r="M115" s="887">
        <f t="shared" si="68"/>
        <v>0</v>
      </c>
      <c r="N115" s="887">
        <f t="shared" si="69"/>
        <v>0</v>
      </c>
      <c r="O115" s="887">
        <f t="shared" si="70"/>
        <v>0</v>
      </c>
      <c r="P115" s="888">
        <f t="shared" si="71"/>
        <v>0</v>
      </c>
      <c r="Q115" s="888">
        <f t="shared" si="72"/>
        <v>0</v>
      </c>
      <c r="R115" s="906"/>
      <c r="S115" s="1005"/>
      <c r="T115" s="831">
        <v>104</v>
      </c>
      <c r="U115" s="1450" t="s">
        <v>115</v>
      </c>
      <c r="V115" s="900" t="s">
        <v>49</v>
      </c>
      <c r="W115" s="893">
        <f t="shared" si="73"/>
        <v>0</v>
      </c>
      <c r="X115" s="893">
        <f t="shared" si="73"/>
        <v>0</v>
      </c>
      <c r="Y115" s="894" t="e">
        <f t="shared" si="74"/>
        <v>#DIV/0!</v>
      </c>
      <c r="Z115" s="894">
        <f t="shared" si="75"/>
        <v>0</v>
      </c>
      <c r="AA115" s="894">
        <f t="shared" si="75"/>
        <v>0</v>
      </c>
      <c r="AB115" s="911"/>
      <c r="AC115" s="895">
        <f t="shared" si="76"/>
        <v>0</v>
      </c>
      <c r="AD115" s="895" t="e">
        <f>AG115+AI115+AK115+AM115+AO115+AQ115+#REF!+AS115+AU115+AW115+AY115+BA115</f>
        <v>#REF!</v>
      </c>
      <c r="AE115" s="896" t="e">
        <f t="shared" si="77"/>
        <v>#REF!</v>
      </c>
      <c r="AF115" s="912"/>
      <c r="AG115" s="912"/>
      <c r="AH115" s="912"/>
      <c r="AI115" s="912"/>
      <c r="AJ115" s="912"/>
      <c r="AK115" s="912"/>
      <c r="AL115" s="912"/>
      <c r="AM115" s="912"/>
      <c r="AN115" s="912"/>
      <c r="AO115" s="912"/>
      <c r="AP115" s="912"/>
      <c r="AQ115" s="912"/>
      <c r="AR115" s="911"/>
      <c r="AS115" s="911"/>
      <c r="AT115" s="911"/>
      <c r="AU115" s="911"/>
      <c r="AV115" s="911"/>
      <c r="AW115" s="911"/>
      <c r="AX115" s="911"/>
      <c r="AY115" s="911"/>
      <c r="AZ115" s="911"/>
      <c r="BA115" s="911"/>
      <c r="BB115" s="895">
        <f t="shared" si="78"/>
        <v>0</v>
      </c>
      <c r="BC115" s="895">
        <f t="shared" si="79"/>
        <v>0</v>
      </c>
    </row>
    <row r="116" spans="1:55" ht="10.5" customHeight="1" x14ac:dyDescent="0.2">
      <c r="A116" s="840">
        <v>105</v>
      </c>
      <c r="B116" s="878"/>
      <c r="C116" s="879"/>
      <c r="D116" s="1449"/>
      <c r="E116" s="903" t="s">
        <v>279</v>
      </c>
      <c r="F116" s="880">
        <v>0</v>
      </c>
      <c r="G116" s="961">
        <v>0</v>
      </c>
      <c r="H116" s="883" t="e">
        <f t="shared" si="64"/>
        <v>#DIV/0!</v>
      </c>
      <c r="I116" s="910"/>
      <c r="J116" s="885">
        <f t="shared" si="65"/>
        <v>0</v>
      </c>
      <c r="K116" s="886">
        <f t="shared" si="66"/>
        <v>0</v>
      </c>
      <c r="L116" s="887">
        <f t="shared" si="67"/>
        <v>0</v>
      </c>
      <c r="M116" s="887">
        <f t="shared" si="68"/>
        <v>0</v>
      </c>
      <c r="N116" s="887">
        <f t="shared" si="69"/>
        <v>0</v>
      </c>
      <c r="O116" s="887">
        <f t="shared" si="70"/>
        <v>0</v>
      </c>
      <c r="P116" s="888">
        <f t="shared" si="71"/>
        <v>0</v>
      </c>
      <c r="Q116" s="888">
        <f t="shared" si="72"/>
        <v>0</v>
      </c>
      <c r="R116" s="906"/>
      <c r="S116" s="1005"/>
      <c r="T116" s="831">
        <v>105</v>
      </c>
      <c r="U116" s="1450"/>
      <c r="V116" s="900" t="s">
        <v>50</v>
      </c>
      <c r="W116" s="893">
        <f t="shared" si="73"/>
        <v>0</v>
      </c>
      <c r="X116" s="893">
        <f t="shared" si="73"/>
        <v>0</v>
      </c>
      <c r="Y116" s="894" t="e">
        <f t="shared" si="74"/>
        <v>#DIV/0!</v>
      </c>
      <c r="Z116" s="894">
        <f t="shared" si="75"/>
        <v>0</v>
      </c>
      <c r="AA116" s="894">
        <f t="shared" si="75"/>
        <v>0</v>
      </c>
      <c r="AB116" s="911"/>
      <c r="AC116" s="895">
        <f t="shared" si="76"/>
        <v>0</v>
      </c>
      <c r="AD116" s="895" t="e">
        <f>AG116+AI116+AK116+AM116+AO116+AQ116+#REF!+AS116+AU116+AW116+AY116+BA116</f>
        <v>#REF!</v>
      </c>
      <c r="AE116" s="896" t="e">
        <f t="shared" si="77"/>
        <v>#REF!</v>
      </c>
      <c r="AF116" s="912"/>
      <c r="AG116" s="912"/>
      <c r="AH116" s="912"/>
      <c r="AI116" s="912"/>
      <c r="AJ116" s="912"/>
      <c r="AK116" s="912"/>
      <c r="AL116" s="912"/>
      <c r="AM116" s="912"/>
      <c r="AN116" s="912"/>
      <c r="AO116" s="912"/>
      <c r="AP116" s="912"/>
      <c r="AQ116" s="912"/>
      <c r="AR116" s="911"/>
      <c r="AS116" s="911"/>
      <c r="AT116" s="911"/>
      <c r="AU116" s="911"/>
      <c r="AV116" s="911"/>
      <c r="AW116" s="911"/>
      <c r="AX116" s="911"/>
      <c r="AY116" s="911"/>
      <c r="AZ116" s="911"/>
      <c r="BA116" s="911"/>
      <c r="BB116" s="895">
        <f t="shared" si="78"/>
        <v>0</v>
      </c>
      <c r="BC116" s="895">
        <f t="shared" si="79"/>
        <v>0</v>
      </c>
    </row>
    <row r="117" spans="1:55" ht="11.25" customHeight="1" x14ac:dyDescent="0.2">
      <c r="A117" s="840">
        <v>106</v>
      </c>
      <c r="B117" s="878"/>
      <c r="C117" s="879"/>
      <c r="D117" s="1449" t="s">
        <v>116</v>
      </c>
      <c r="E117" s="903" t="s">
        <v>278</v>
      </c>
      <c r="F117" s="880">
        <v>0</v>
      </c>
      <c r="G117" s="961">
        <v>0</v>
      </c>
      <c r="H117" s="883" t="e">
        <f t="shared" si="64"/>
        <v>#DIV/0!</v>
      </c>
      <c r="I117" s="910"/>
      <c r="J117" s="885">
        <f t="shared" si="65"/>
        <v>0</v>
      </c>
      <c r="K117" s="886">
        <f t="shared" si="66"/>
        <v>0</v>
      </c>
      <c r="L117" s="887">
        <f t="shared" si="67"/>
        <v>0</v>
      </c>
      <c r="M117" s="887">
        <f t="shared" si="68"/>
        <v>0</v>
      </c>
      <c r="N117" s="887">
        <f t="shared" si="69"/>
        <v>0</v>
      </c>
      <c r="O117" s="887">
        <f t="shared" si="70"/>
        <v>0</v>
      </c>
      <c r="P117" s="888">
        <f t="shared" si="71"/>
        <v>0</v>
      </c>
      <c r="Q117" s="888">
        <f t="shared" si="72"/>
        <v>0</v>
      </c>
      <c r="R117" s="906"/>
      <c r="S117" s="1005"/>
      <c r="T117" s="831">
        <v>106</v>
      </c>
      <c r="U117" s="1450" t="s">
        <v>116</v>
      </c>
      <c r="V117" s="900" t="s">
        <v>49</v>
      </c>
      <c r="W117" s="893">
        <f t="shared" si="73"/>
        <v>0</v>
      </c>
      <c r="X117" s="893">
        <f t="shared" si="73"/>
        <v>0</v>
      </c>
      <c r="Y117" s="894" t="e">
        <f t="shared" si="74"/>
        <v>#DIV/0!</v>
      </c>
      <c r="Z117" s="894">
        <f t="shared" si="75"/>
        <v>0</v>
      </c>
      <c r="AA117" s="894">
        <f t="shared" si="75"/>
        <v>0</v>
      </c>
      <c r="AB117" s="911"/>
      <c r="AC117" s="895">
        <f t="shared" si="76"/>
        <v>0</v>
      </c>
      <c r="AD117" s="895" t="e">
        <f>AG117+AI117+AK117+AM117+AO117+AQ117+#REF!+AS117+AU117+AW117+AY117+BA117</f>
        <v>#REF!</v>
      </c>
      <c r="AE117" s="896" t="e">
        <f t="shared" si="77"/>
        <v>#REF!</v>
      </c>
      <c r="AF117" s="912"/>
      <c r="AG117" s="912"/>
      <c r="AH117" s="912"/>
      <c r="AI117" s="912"/>
      <c r="AJ117" s="912"/>
      <c r="AK117" s="912"/>
      <c r="AL117" s="912"/>
      <c r="AM117" s="912"/>
      <c r="AN117" s="912"/>
      <c r="AO117" s="912"/>
      <c r="AP117" s="912"/>
      <c r="AQ117" s="912"/>
      <c r="AR117" s="911"/>
      <c r="AS117" s="911"/>
      <c r="AT117" s="911"/>
      <c r="AU117" s="911"/>
      <c r="AV117" s="911"/>
      <c r="AW117" s="911"/>
      <c r="AX117" s="911"/>
      <c r="AY117" s="911"/>
      <c r="AZ117" s="911"/>
      <c r="BA117" s="911"/>
      <c r="BB117" s="895">
        <f t="shared" si="78"/>
        <v>0</v>
      </c>
      <c r="BC117" s="895">
        <f t="shared" si="79"/>
        <v>0</v>
      </c>
    </row>
    <row r="118" spans="1:55" ht="11.25" customHeight="1" x14ac:dyDescent="0.2">
      <c r="A118" s="840">
        <v>107</v>
      </c>
      <c r="B118" s="878"/>
      <c r="C118" s="879"/>
      <c r="D118" s="1449"/>
      <c r="E118" s="903" t="s">
        <v>279</v>
      </c>
      <c r="F118" s="959">
        <v>0</v>
      </c>
      <c r="G118" s="960">
        <v>0</v>
      </c>
      <c r="H118" s="883" t="e">
        <f t="shared" si="64"/>
        <v>#DIV/0!</v>
      </c>
      <c r="I118" s="910"/>
      <c r="J118" s="885">
        <f t="shared" si="65"/>
        <v>0</v>
      </c>
      <c r="K118" s="886">
        <f t="shared" si="66"/>
        <v>0</v>
      </c>
      <c r="L118" s="887">
        <f t="shared" si="67"/>
        <v>0</v>
      </c>
      <c r="M118" s="887">
        <f t="shared" si="68"/>
        <v>0</v>
      </c>
      <c r="N118" s="887">
        <f t="shared" si="69"/>
        <v>0</v>
      </c>
      <c r="O118" s="887">
        <f t="shared" si="70"/>
        <v>0</v>
      </c>
      <c r="P118" s="888">
        <f t="shared" si="71"/>
        <v>0</v>
      </c>
      <c r="Q118" s="888">
        <f t="shared" si="72"/>
        <v>0</v>
      </c>
      <c r="R118" s="906"/>
      <c r="S118" s="1005"/>
      <c r="T118" s="831">
        <v>107</v>
      </c>
      <c r="U118" s="1450"/>
      <c r="V118" s="900" t="s">
        <v>50</v>
      </c>
      <c r="W118" s="893">
        <f t="shared" si="73"/>
        <v>0</v>
      </c>
      <c r="X118" s="893">
        <f t="shared" si="73"/>
        <v>0</v>
      </c>
      <c r="Y118" s="894" t="e">
        <f t="shared" si="74"/>
        <v>#DIV/0!</v>
      </c>
      <c r="Z118" s="894">
        <f t="shared" si="75"/>
        <v>0</v>
      </c>
      <c r="AA118" s="894">
        <f t="shared" si="75"/>
        <v>0</v>
      </c>
      <c r="AB118" s="911"/>
      <c r="AC118" s="895">
        <f t="shared" si="76"/>
        <v>0</v>
      </c>
      <c r="AD118" s="895" t="e">
        <f>AG118+AI118+AK118+AM118+AO118+AQ118+#REF!+AS118+AU118+AW118+AY118+BA118</f>
        <v>#REF!</v>
      </c>
      <c r="AE118" s="896" t="e">
        <f t="shared" si="77"/>
        <v>#REF!</v>
      </c>
      <c r="AF118" s="912"/>
      <c r="AG118" s="912"/>
      <c r="AH118" s="912"/>
      <c r="AI118" s="912"/>
      <c r="AJ118" s="912"/>
      <c r="AK118" s="912"/>
      <c r="AL118" s="912"/>
      <c r="AM118" s="912"/>
      <c r="AN118" s="912"/>
      <c r="AO118" s="912"/>
      <c r="AP118" s="912"/>
      <c r="AQ118" s="912"/>
      <c r="AR118" s="911"/>
      <c r="AS118" s="911"/>
      <c r="AT118" s="911"/>
      <c r="AU118" s="911"/>
      <c r="AV118" s="911"/>
      <c r="AW118" s="911"/>
      <c r="AX118" s="911"/>
      <c r="AY118" s="911"/>
      <c r="AZ118" s="911"/>
      <c r="BA118" s="911"/>
      <c r="BB118" s="895">
        <f t="shared" si="78"/>
        <v>0</v>
      </c>
      <c r="BC118" s="895">
        <f t="shared" si="79"/>
        <v>0</v>
      </c>
    </row>
    <row r="119" spans="1:55" ht="12" customHeight="1" x14ac:dyDescent="0.2">
      <c r="A119" s="840">
        <v>108</v>
      </c>
      <c r="B119" s="878"/>
      <c r="C119" s="879"/>
      <c r="D119" s="1449" t="s">
        <v>117</v>
      </c>
      <c r="E119" s="903" t="s">
        <v>278</v>
      </c>
      <c r="F119" s="880">
        <v>0</v>
      </c>
      <c r="G119" s="961">
        <v>0</v>
      </c>
      <c r="H119" s="883" t="e">
        <f t="shared" si="64"/>
        <v>#DIV/0!</v>
      </c>
      <c r="I119" s="910"/>
      <c r="J119" s="885">
        <f t="shared" si="65"/>
        <v>0</v>
      </c>
      <c r="K119" s="886">
        <f t="shared" si="66"/>
        <v>0</v>
      </c>
      <c r="L119" s="887">
        <f t="shared" si="67"/>
        <v>0</v>
      </c>
      <c r="M119" s="887">
        <f t="shared" si="68"/>
        <v>0</v>
      </c>
      <c r="N119" s="887">
        <f t="shared" si="69"/>
        <v>0</v>
      </c>
      <c r="O119" s="887">
        <f t="shared" si="70"/>
        <v>0</v>
      </c>
      <c r="P119" s="888">
        <f t="shared" si="71"/>
        <v>0</v>
      </c>
      <c r="Q119" s="888">
        <f t="shared" si="72"/>
        <v>0</v>
      </c>
      <c r="R119" s="906"/>
      <c r="S119" s="1005"/>
      <c r="T119" s="831">
        <v>108</v>
      </c>
      <c r="U119" s="1450" t="s">
        <v>117</v>
      </c>
      <c r="V119" s="900" t="s">
        <v>49</v>
      </c>
      <c r="W119" s="893">
        <f t="shared" si="73"/>
        <v>0</v>
      </c>
      <c r="X119" s="893">
        <f t="shared" si="73"/>
        <v>0</v>
      </c>
      <c r="Y119" s="894" t="e">
        <f t="shared" si="74"/>
        <v>#DIV/0!</v>
      </c>
      <c r="Z119" s="894">
        <f t="shared" si="75"/>
        <v>0</v>
      </c>
      <c r="AA119" s="894">
        <f t="shared" si="75"/>
        <v>0</v>
      </c>
      <c r="AB119" s="911"/>
      <c r="AC119" s="895">
        <f t="shared" si="76"/>
        <v>0</v>
      </c>
      <c r="AD119" s="895" t="e">
        <f>AG119+AI119+AK119+AM119+AO119+AQ119+#REF!+AS119+AU119+AW119+AY119+BA119</f>
        <v>#REF!</v>
      </c>
      <c r="AE119" s="896" t="e">
        <f t="shared" si="77"/>
        <v>#REF!</v>
      </c>
      <c r="AF119" s="912"/>
      <c r="AG119" s="912"/>
      <c r="AH119" s="912"/>
      <c r="AI119" s="912"/>
      <c r="AJ119" s="912"/>
      <c r="AK119" s="912"/>
      <c r="AL119" s="912"/>
      <c r="AM119" s="912"/>
      <c r="AN119" s="912"/>
      <c r="AO119" s="912"/>
      <c r="AP119" s="912"/>
      <c r="AQ119" s="912"/>
      <c r="AR119" s="911"/>
      <c r="AS119" s="911"/>
      <c r="AT119" s="911"/>
      <c r="AU119" s="911"/>
      <c r="AV119" s="911"/>
      <c r="AW119" s="911"/>
      <c r="AX119" s="911"/>
      <c r="AY119" s="911"/>
      <c r="AZ119" s="911"/>
      <c r="BA119" s="911"/>
      <c r="BB119" s="895">
        <f t="shared" si="78"/>
        <v>0</v>
      </c>
      <c r="BC119" s="895">
        <f t="shared" si="79"/>
        <v>0</v>
      </c>
    </row>
    <row r="120" spans="1:55" ht="12" customHeight="1" x14ac:dyDescent="0.2">
      <c r="A120" s="840">
        <v>109</v>
      </c>
      <c r="B120" s="878"/>
      <c r="C120" s="879"/>
      <c r="D120" s="1449"/>
      <c r="E120" s="903" t="s">
        <v>279</v>
      </c>
      <c r="F120" s="880">
        <v>0</v>
      </c>
      <c r="G120" s="961">
        <v>0</v>
      </c>
      <c r="H120" s="883" t="e">
        <f t="shared" si="64"/>
        <v>#DIV/0!</v>
      </c>
      <c r="I120" s="910"/>
      <c r="J120" s="885">
        <f t="shared" si="65"/>
        <v>0</v>
      </c>
      <c r="K120" s="886">
        <f t="shared" si="66"/>
        <v>0</v>
      </c>
      <c r="L120" s="887">
        <f t="shared" si="67"/>
        <v>0</v>
      </c>
      <c r="M120" s="887">
        <f t="shared" si="68"/>
        <v>0</v>
      </c>
      <c r="N120" s="887">
        <f t="shared" si="69"/>
        <v>0</v>
      </c>
      <c r="O120" s="887">
        <f t="shared" si="70"/>
        <v>0</v>
      </c>
      <c r="P120" s="888">
        <f t="shared" si="71"/>
        <v>0</v>
      </c>
      <c r="Q120" s="888">
        <f t="shared" si="72"/>
        <v>0</v>
      </c>
      <c r="R120" s="906"/>
      <c r="S120" s="1005"/>
      <c r="T120" s="831">
        <v>109</v>
      </c>
      <c r="U120" s="1450"/>
      <c r="V120" s="900" t="s">
        <v>50</v>
      </c>
      <c r="W120" s="893">
        <f t="shared" si="73"/>
        <v>0</v>
      </c>
      <c r="X120" s="893">
        <f t="shared" si="73"/>
        <v>0</v>
      </c>
      <c r="Y120" s="894" t="e">
        <f t="shared" si="74"/>
        <v>#DIV/0!</v>
      </c>
      <c r="Z120" s="894">
        <f t="shared" si="75"/>
        <v>0</v>
      </c>
      <c r="AA120" s="894">
        <f t="shared" si="75"/>
        <v>0</v>
      </c>
      <c r="AB120" s="911"/>
      <c r="AC120" s="895">
        <f t="shared" si="76"/>
        <v>0</v>
      </c>
      <c r="AD120" s="895" t="e">
        <f>AG120+AI120+AK120+AM120+AO120+AQ120+#REF!+AS120+AU120+AW120+AY120+BA120</f>
        <v>#REF!</v>
      </c>
      <c r="AE120" s="896" t="e">
        <f t="shared" si="77"/>
        <v>#REF!</v>
      </c>
      <c r="AF120" s="912"/>
      <c r="AG120" s="912"/>
      <c r="AH120" s="912"/>
      <c r="AI120" s="912"/>
      <c r="AJ120" s="912"/>
      <c r="AK120" s="912"/>
      <c r="AL120" s="912"/>
      <c r="AM120" s="912"/>
      <c r="AN120" s="912"/>
      <c r="AO120" s="912"/>
      <c r="AP120" s="912"/>
      <c r="AQ120" s="912"/>
      <c r="AR120" s="911"/>
      <c r="AS120" s="911"/>
      <c r="AT120" s="911"/>
      <c r="AU120" s="911"/>
      <c r="AV120" s="911"/>
      <c r="AW120" s="911"/>
      <c r="AX120" s="911"/>
      <c r="AY120" s="911"/>
      <c r="AZ120" s="911"/>
      <c r="BA120" s="911"/>
      <c r="BB120" s="895">
        <f t="shared" si="78"/>
        <v>0</v>
      </c>
      <c r="BC120" s="895">
        <f t="shared" si="79"/>
        <v>0</v>
      </c>
    </row>
    <row r="121" spans="1:55" ht="12" customHeight="1" x14ac:dyDescent="0.2">
      <c r="A121" s="840">
        <v>110</v>
      </c>
      <c r="B121" s="878"/>
      <c r="C121" s="909"/>
      <c r="D121" s="1449" t="s">
        <v>118</v>
      </c>
      <c r="E121" s="903" t="s">
        <v>278</v>
      </c>
      <c r="F121" s="959">
        <v>0</v>
      </c>
      <c r="G121" s="960">
        <v>0</v>
      </c>
      <c r="H121" s="883" t="e">
        <f t="shared" si="64"/>
        <v>#DIV/0!</v>
      </c>
      <c r="I121" s="910"/>
      <c r="J121" s="885">
        <f t="shared" si="65"/>
        <v>0</v>
      </c>
      <c r="K121" s="886">
        <f t="shared" si="66"/>
        <v>0</v>
      </c>
      <c r="L121" s="887">
        <f t="shared" si="67"/>
        <v>0</v>
      </c>
      <c r="M121" s="887">
        <f t="shared" si="68"/>
        <v>0</v>
      </c>
      <c r="N121" s="887">
        <f t="shared" si="69"/>
        <v>0</v>
      </c>
      <c r="O121" s="887">
        <f t="shared" si="70"/>
        <v>0</v>
      </c>
      <c r="P121" s="888">
        <f t="shared" si="71"/>
        <v>0</v>
      </c>
      <c r="Q121" s="888">
        <f t="shared" si="72"/>
        <v>0</v>
      </c>
      <c r="R121" s="906"/>
      <c r="S121" s="1005"/>
      <c r="T121" s="831">
        <v>110</v>
      </c>
      <c r="U121" s="1450" t="s">
        <v>118</v>
      </c>
      <c r="V121" s="900" t="s">
        <v>49</v>
      </c>
      <c r="W121" s="893">
        <f t="shared" si="73"/>
        <v>0</v>
      </c>
      <c r="X121" s="893">
        <f t="shared" si="73"/>
        <v>0</v>
      </c>
      <c r="Y121" s="894" t="e">
        <f t="shared" si="74"/>
        <v>#DIV/0!</v>
      </c>
      <c r="Z121" s="894">
        <f t="shared" si="75"/>
        <v>0</v>
      </c>
      <c r="AA121" s="894">
        <f t="shared" si="75"/>
        <v>0</v>
      </c>
      <c r="AB121" s="911"/>
      <c r="AC121" s="895">
        <f t="shared" si="76"/>
        <v>0</v>
      </c>
      <c r="AD121" s="895" t="e">
        <f>AG121+AI121+AK121+AM121+AO121+AQ121+#REF!+AS121+AU121+AW121+AY121+BA121</f>
        <v>#REF!</v>
      </c>
      <c r="AE121" s="896" t="e">
        <f t="shared" si="77"/>
        <v>#REF!</v>
      </c>
      <c r="AF121" s="912"/>
      <c r="AG121" s="912"/>
      <c r="AH121" s="912"/>
      <c r="AI121" s="912"/>
      <c r="AJ121" s="912"/>
      <c r="AK121" s="912"/>
      <c r="AL121" s="912"/>
      <c r="AM121" s="912"/>
      <c r="AN121" s="912"/>
      <c r="AO121" s="912"/>
      <c r="AP121" s="912"/>
      <c r="AQ121" s="912"/>
      <c r="AR121" s="911"/>
      <c r="AS121" s="911"/>
      <c r="AT121" s="911"/>
      <c r="AU121" s="911"/>
      <c r="AV121" s="911"/>
      <c r="AW121" s="911"/>
      <c r="AX121" s="911"/>
      <c r="AY121" s="911"/>
      <c r="AZ121" s="911"/>
      <c r="BA121" s="911"/>
      <c r="BB121" s="895">
        <f t="shared" si="78"/>
        <v>0</v>
      </c>
      <c r="BC121" s="895">
        <f t="shared" si="79"/>
        <v>0</v>
      </c>
    </row>
    <row r="122" spans="1:55" ht="12" customHeight="1" x14ac:dyDescent="0.2">
      <c r="A122" s="840">
        <v>111</v>
      </c>
      <c r="B122" s="878"/>
      <c r="C122" s="909"/>
      <c r="D122" s="1451"/>
      <c r="E122" s="903" t="s">
        <v>279</v>
      </c>
      <c r="F122" s="880">
        <v>0</v>
      </c>
      <c r="G122" s="961">
        <v>0</v>
      </c>
      <c r="H122" s="883" t="e">
        <f t="shared" si="64"/>
        <v>#DIV/0!</v>
      </c>
      <c r="I122" s="910"/>
      <c r="J122" s="885">
        <f t="shared" si="65"/>
        <v>0</v>
      </c>
      <c r="K122" s="886">
        <f t="shared" si="66"/>
        <v>0</v>
      </c>
      <c r="L122" s="887">
        <f t="shared" si="67"/>
        <v>0</v>
      </c>
      <c r="M122" s="887">
        <f t="shared" si="68"/>
        <v>0</v>
      </c>
      <c r="N122" s="887">
        <f t="shared" si="69"/>
        <v>0</v>
      </c>
      <c r="O122" s="887">
        <f t="shared" si="70"/>
        <v>0</v>
      </c>
      <c r="P122" s="888">
        <f t="shared" si="71"/>
        <v>0</v>
      </c>
      <c r="Q122" s="888">
        <f t="shared" si="72"/>
        <v>0</v>
      </c>
      <c r="R122" s="906"/>
      <c r="S122" s="1005"/>
      <c r="T122" s="831">
        <v>111</v>
      </c>
      <c r="U122" s="1452"/>
      <c r="V122" s="900" t="s">
        <v>50</v>
      </c>
      <c r="W122" s="893">
        <f t="shared" si="73"/>
        <v>0</v>
      </c>
      <c r="X122" s="893">
        <f t="shared" si="73"/>
        <v>0</v>
      </c>
      <c r="Y122" s="894" t="e">
        <f t="shared" si="74"/>
        <v>#DIV/0!</v>
      </c>
      <c r="Z122" s="894">
        <f t="shared" si="75"/>
        <v>0</v>
      </c>
      <c r="AA122" s="894">
        <f t="shared" si="75"/>
        <v>0</v>
      </c>
      <c r="AB122" s="911"/>
      <c r="AC122" s="895">
        <f t="shared" si="76"/>
        <v>0</v>
      </c>
      <c r="AD122" s="895" t="e">
        <f>AG122+AI122+AK122+AM122+AO122+AQ122+#REF!+AS122+AU122+AW122+AY122+BA122</f>
        <v>#REF!</v>
      </c>
      <c r="AE122" s="896" t="e">
        <f t="shared" si="77"/>
        <v>#REF!</v>
      </c>
      <c r="AF122" s="912"/>
      <c r="AG122" s="912"/>
      <c r="AH122" s="912"/>
      <c r="AI122" s="912"/>
      <c r="AJ122" s="912"/>
      <c r="AK122" s="912"/>
      <c r="AL122" s="912"/>
      <c r="AM122" s="912"/>
      <c r="AN122" s="912"/>
      <c r="AO122" s="912"/>
      <c r="AP122" s="912"/>
      <c r="AQ122" s="912"/>
      <c r="AR122" s="911"/>
      <c r="AS122" s="911"/>
      <c r="AT122" s="911"/>
      <c r="AU122" s="911"/>
      <c r="AV122" s="911"/>
      <c r="AW122" s="911"/>
      <c r="AX122" s="911"/>
      <c r="AY122" s="911"/>
      <c r="AZ122" s="911"/>
      <c r="BA122" s="911"/>
      <c r="BB122" s="895">
        <f t="shared" si="78"/>
        <v>0</v>
      </c>
      <c r="BC122" s="895">
        <f t="shared" si="79"/>
        <v>0</v>
      </c>
    </row>
    <row r="123" spans="1:55" ht="9.75" customHeight="1" x14ac:dyDescent="0.2">
      <c r="A123" s="840">
        <v>112</v>
      </c>
      <c r="B123" s="878"/>
      <c r="C123" s="909"/>
      <c r="D123" s="1449" t="s">
        <v>119</v>
      </c>
      <c r="E123" s="903" t="s">
        <v>278</v>
      </c>
      <c r="F123" s="880">
        <v>0</v>
      </c>
      <c r="G123" s="961">
        <v>0</v>
      </c>
      <c r="H123" s="883" t="e">
        <f t="shared" si="64"/>
        <v>#DIV/0!</v>
      </c>
      <c r="I123" s="910"/>
      <c r="J123" s="885">
        <f t="shared" si="65"/>
        <v>0</v>
      </c>
      <c r="K123" s="886">
        <f t="shared" si="66"/>
        <v>0</v>
      </c>
      <c r="L123" s="887">
        <f t="shared" si="67"/>
        <v>0</v>
      </c>
      <c r="M123" s="887">
        <f t="shared" si="68"/>
        <v>0</v>
      </c>
      <c r="N123" s="887">
        <f t="shared" si="69"/>
        <v>0</v>
      </c>
      <c r="O123" s="887">
        <f t="shared" si="70"/>
        <v>0</v>
      </c>
      <c r="P123" s="888">
        <f t="shared" si="71"/>
        <v>0</v>
      </c>
      <c r="Q123" s="888">
        <f t="shared" si="72"/>
        <v>0</v>
      </c>
      <c r="R123" s="906"/>
      <c r="S123" s="1005"/>
      <c r="T123" s="831">
        <v>112</v>
      </c>
      <c r="U123" s="1450" t="s">
        <v>119</v>
      </c>
      <c r="V123" s="900" t="s">
        <v>49</v>
      </c>
      <c r="W123" s="893">
        <f t="shared" si="73"/>
        <v>0</v>
      </c>
      <c r="X123" s="893">
        <f t="shared" si="73"/>
        <v>0</v>
      </c>
      <c r="Y123" s="894" t="e">
        <f t="shared" si="74"/>
        <v>#DIV/0!</v>
      </c>
      <c r="Z123" s="894">
        <f t="shared" si="75"/>
        <v>0</v>
      </c>
      <c r="AA123" s="894">
        <f t="shared" si="75"/>
        <v>0</v>
      </c>
      <c r="AB123" s="911"/>
      <c r="AC123" s="895">
        <f t="shared" si="76"/>
        <v>0</v>
      </c>
      <c r="AD123" s="895" t="e">
        <f>AG123+AI123+AK123+AM123+AO123+AQ123+#REF!+AS123+AU123+AW123+AY123+BA123</f>
        <v>#REF!</v>
      </c>
      <c r="AE123" s="896" t="e">
        <f t="shared" si="77"/>
        <v>#REF!</v>
      </c>
      <c r="AF123" s="912"/>
      <c r="AG123" s="912"/>
      <c r="AH123" s="912"/>
      <c r="AI123" s="912"/>
      <c r="AJ123" s="912"/>
      <c r="AK123" s="912"/>
      <c r="AL123" s="912"/>
      <c r="AM123" s="912"/>
      <c r="AN123" s="912"/>
      <c r="AO123" s="912"/>
      <c r="AP123" s="912"/>
      <c r="AQ123" s="912"/>
      <c r="AR123" s="911"/>
      <c r="AS123" s="911"/>
      <c r="AT123" s="911"/>
      <c r="AU123" s="911"/>
      <c r="AV123" s="911"/>
      <c r="AW123" s="911"/>
      <c r="AX123" s="911"/>
      <c r="AY123" s="911"/>
      <c r="AZ123" s="911"/>
      <c r="BA123" s="911"/>
      <c r="BB123" s="895">
        <f t="shared" si="78"/>
        <v>0</v>
      </c>
      <c r="BC123" s="895">
        <f t="shared" si="79"/>
        <v>0</v>
      </c>
    </row>
    <row r="124" spans="1:55" ht="9.75" customHeight="1" x14ac:dyDescent="0.2">
      <c r="A124" s="840">
        <v>113</v>
      </c>
      <c r="B124" s="878"/>
      <c r="C124" s="909"/>
      <c r="D124" s="1449"/>
      <c r="E124" s="903" t="s">
        <v>279</v>
      </c>
      <c r="F124" s="959">
        <v>0</v>
      </c>
      <c r="G124" s="960">
        <v>0</v>
      </c>
      <c r="H124" s="883" t="e">
        <f t="shared" si="64"/>
        <v>#DIV/0!</v>
      </c>
      <c r="I124" s="910"/>
      <c r="J124" s="885">
        <f t="shared" si="65"/>
        <v>0</v>
      </c>
      <c r="K124" s="886">
        <f t="shared" si="66"/>
        <v>0</v>
      </c>
      <c r="L124" s="887">
        <f t="shared" si="67"/>
        <v>0</v>
      </c>
      <c r="M124" s="887">
        <f t="shared" si="68"/>
        <v>0</v>
      </c>
      <c r="N124" s="887">
        <f t="shared" si="69"/>
        <v>0</v>
      </c>
      <c r="O124" s="887">
        <f t="shared" si="70"/>
        <v>0</v>
      </c>
      <c r="P124" s="888">
        <f t="shared" si="71"/>
        <v>0</v>
      </c>
      <c r="Q124" s="888">
        <f t="shared" si="72"/>
        <v>0</v>
      </c>
      <c r="R124" s="906"/>
      <c r="S124" s="1005"/>
      <c r="T124" s="831">
        <v>113</v>
      </c>
      <c r="U124" s="1450"/>
      <c r="V124" s="900" t="s">
        <v>50</v>
      </c>
      <c r="W124" s="893">
        <f t="shared" si="73"/>
        <v>0</v>
      </c>
      <c r="X124" s="893">
        <f t="shared" si="73"/>
        <v>0</v>
      </c>
      <c r="Y124" s="894" t="e">
        <f t="shared" si="74"/>
        <v>#DIV/0!</v>
      </c>
      <c r="Z124" s="894">
        <f t="shared" si="75"/>
        <v>0</v>
      </c>
      <c r="AA124" s="894">
        <f t="shared" si="75"/>
        <v>0</v>
      </c>
      <c r="AB124" s="911"/>
      <c r="AC124" s="895">
        <f t="shared" si="76"/>
        <v>0</v>
      </c>
      <c r="AD124" s="895" t="e">
        <f>AG124+AI124+AK124+AM124+AO124+AQ124+#REF!+AS124+AU124+AW124+AY124+BA124</f>
        <v>#REF!</v>
      </c>
      <c r="AE124" s="896" t="e">
        <f t="shared" si="77"/>
        <v>#REF!</v>
      </c>
      <c r="AF124" s="912"/>
      <c r="AG124" s="912"/>
      <c r="AH124" s="912"/>
      <c r="AI124" s="912"/>
      <c r="AJ124" s="912"/>
      <c r="AK124" s="912"/>
      <c r="AL124" s="912"/>
      <c r="AM124" s="912"/>
      <c r="AN124" s="912"/>
      <c r="AO124" s="912"/>
      <c r="AP124" s="912"/>
      <c r="AQ124" s="912"/>
      <c r="AR124" s="911"/>
      <c r="AS124" s="911"/>
      <c r="AT124" s="911"/>
      <c r="AU124" s="911"/>
      <c r="AV124" s="911"/>
      <c r="AW124" s="911"/>
      <c r="AX124" s="911"/>
      <c r="AY124" s="911"/>
      <c r="AZ124" s="911"/>
      <c r="BA124" s="911"/>
      <c r="BB124" s="895">
        <f t="shared" si="78"/>
        <v>0</v>
      </c>
      <c r="BC124" s="895">
        <f t="shared" si="79"/>
        <v>0</v>
      </c>
    </row>
    <row r="125" spans="1:55" ht="9.75" customHeight="1" x14ac:dyDescent="0.2">
      <c r="A125" s="840">
        <v>114</v>
      </c>
      <c r="B125" s="878"/>
      <c r="C125" s="909"/>
      <c r="D125" s="1449" t="s">
        <v>120</v>
      </c>
      <c r="E125" s="903" t="s">
        <v>278</v>
      </c>
      <c r="F125" s="880">
        <v>0</v>
      </c>
      <c r="G125" s="961">
        <v>0</v>
      </c>
      <c r="H125" s="883" t="e">
        <f t="shared" si="64"/>
        <v>#DIV/0!</v>
      </c>
      <c r="I125" s="910"/>
      <c r="J125" s="885">
        <f t="shared" si="65"/>
        <v>0</v>
      </c>
      <c r="K125" s="886">
        <f t="shared" si="66"/>
        <v>0</v>
      </c>
      <c r="L125" s="887">
        <f t="shared" si="67"/>
        <v>0</v>
      </c>
      <c r="M125" s="887">
        <f t="shared" si="68"/>
        <v>0</v>
      </c>
      <c r="N125" s="887">
        <f t="shared" si="69"/>
        <v>0</v>
      </c>
      <c r="O125" s="887">
        <f t="shared" si="70"/>
        <v>0</v>
      </c>
      <c r="P125" s="888">
        <f t="shared" si="71"/>
        <v>0</v>
      </c>
      <c r="Q125" s="888">
        <f t="shared" si="72"/>
        <v>0</v>
      </c>
      <c r="R125" s="906"/>
      <c r="S125" s="1005"/>
      <c r="T125" s="831">
        <v>114</v>
      </c>
      <c r="U125" s="1450" t="s">
        <v>120</v>
      </c>
      <c r="V125" s="900" t="s">
        <v>49</v>
      </c>
      <c r="W125" s="893">
        <f t="shared" si="73"/>
        <v>0</v>
      </c>
      <c r="X125" s="893">
        <f t="shared" si="73"/>
        <v>0</v>
      </c>
      <c r="Y125" s="894" t="e">
        <f t="shared" si="74"/>
        <v>#DIV/0!</v>
      </c>
      <c r="Z125" s="894">
        <f t="shared" si="75"/>
        <v>0</v>
      </c>
      <c r="AA125" s="894">
        <f t="shared" si="75"/>
        <v>0</v>
      </c>
      <c r="AB125" s="911"/>
      <c r="AC125" s="895">
        <f t="shared" si="76"/>
        <v>0</v>
      </c>
      <c r="AD125" s="895" t="e">
        <f>AG125+AI125+AK125+AM125+AO125+AQ125+#REF!+AS125+AU125+AW125+AY125+BA125</f>
        <v>#REF!</v>
      </c>
      <c r="AE125" s="896" t="e">
        <f t="shared" si="77"/>
        <v>#REF!</v>
      </c>
      <c r="AF125" s="912"/>
      <c r="AG125" s="912"/>
      <c r="AH125" s="912"/>
      <c r="AI125" s="912"/>
      <c r="AJ125" s="912"/>
      <c r="AK125" s="912"/>
      <c r="AL125" s="912"/>
      <c r="AM125" s="912"/>
      <c r="AN125" s="912"/>
      <c r="AO125" s="912"/>
      <c r="AP125" s="912"/>
      <c r="AQ125" s="912"/>
      <c r="AR125" s="911"/>
      <c r="AS125" s="911"/>
      <c r="AT125" s="911"/>
      <c r="AU125" s="911"/>
      <c r="AV125" s="911"/>
      <c r="AW125" s="911"/>
      <c r="AX125" s="911"/>
      <c r="AY125" s="911"/>
      <c r="AZ125" s="911"/>
      <c r="BA125" s="911"/>
      <c r="BB125" s="895">
        <f t="shared" si="78"/>
        <v>0</v>
      </c>
      <c r="BC125" s="895">
        <f t="shared" si="79"/>
        <v>0</v>
      </c>
    </row>
    <row r="126" spans="1:55" ht="9.75" customHeight="1" x14ac:dyDescent="0.2">
      <c r="A126" s="840">
        <v>115</v>
      </c>
      <c r="B126" s="878"/>
      <c r="C126" s="909"/>
      <c r="D126" s="1449"/>
      <c r="E126" s="903" t="s">
        <v>279</v>
      </c>
      <c r="F126" s="880">
        <v>0</v>
      </c>
      <c r="G126" s="961">
        <v>0</v>
      </c>
      <c r="H126" s="883" t="e">
        <f t="shared" si="64"/>
        <v>#DIV/0!</v>
      </c>
      <c r="I126" s="910"/>
      <c r="J126" s="885">
        <f t="shared" si="65"/>
        <v>0</v>
      </c>
      <c r="K126" s="886">
        <f t="shared" si="66"/>
        <v>0</v>
      </c>
      <c r="L126" s="887">
        <f t="shared" si="67"/>
        <v>0</v>
      </c>
      <c r="M126" s="887">
        <f t="shared" si="68"/>
        <v>0</v>
      </c>
      <c r="N126" s="887">
        <f t="shared" si="69"/>
        <v>0</v>
      </c>
      <c r="O126" s="887">
        <f t="shared" si="70"/>
        <v>0</v>
      </c>
      <c r="P126" s="888">
        <f t="shared" si="71"/>
        <v>0</v>
      </c>
      <c r="Q126" s="888">
        <f t="shared" si="72"/>
        <v>0</v>
      </c>
      <c r="R126" s="906"/>
      <c r="S126" s="1005"/>
      <c r="T126" s="831">
        <v>115</v>
      </c>
      <c r="U126" s="1450"/>
      <c r="V126" s="900" t="s">
        <v>50</v>
      </c>
      <c r="W126" s="893">
        <f t="shared" si="73"/>
        <v>0</v>
      </c>
      <c r="X126" s="893">
        <f t="shared" si="73"/>
        <v>0</v>
      </c>
      <c r="Y126" s="894" t="e">
        <f t="shared" si="74"/>
        <v>#DIV/0!</v>
      </c>
      <c r="Z126" s="894">
        <f t="shared" si="75"/>
        <v>0</v>
      </c>
      <c r="AA126" s="894">
        <f t="shared" si="75"/>
        <v>0</v>
      </c>
      <c r="AB126" s="911"/>
      <c r="AC126" s="895">
        <f t="shared" si="76"/>
        <v>0</v>
      </c>
      <c r="AD126" s="895" t="e">
        <f>AG126+AI126+AK126+AM126+AO126+AQ126+#REF!+AS126+AU126+AW126+AY126+BA126</f>
        <v>#REF!</v>
      </c>
      <c r="AE126" s="896" t="e">
        <f t="shared" si="77"/>
        <v>#REF!</v>
      </c>
      <c r="AF126" s="912"/>
      <c r="AG126" s="912"/>
      <c r="AH126" s="912"/>
      <c r="AI126" s="912"/>
      <c r="AJ126" s="912"/>
      <c r="AK126" s="912"/>
      <c r="AL126" s="912"/>
      <c r="AM126" s="912"/>
      <c r="AN126" s="912"/>
      <c r="AO126" s="912"/>
      <c r="AP126" s="912"/>
      <c r="AQ126" s="912"/>
      <c r="AR126" s="911"/>
      <c r="AS126" s="911"/>
      <c r="AT126" s="911"/>
      <c r="AU126" s="911"/>
      <c r="AV126" s="911"/>
      <c r="AW126" s="911"/>
      <c r="AX126" s="911"/>
      <c r="AY126" s="911"/>
      <c r="AZ126" s="911"/>
      <c r="BA126" s="911"/>
      <c r="BB126" s="895">
        <f t="shared" si="78"/>
        <v>0</v>
      </c>
      <c r="BC126" s="895">
        <f t="shared" si="79"/>
        <v>0</v>
      </c>
    </row>
    <row r="127" spans="1:55" ht="12" customHeight="1" x14ac:dyDescent="0.2">
      <c r="A127" s="840">
        <v>116</v>
      </c>
      <c r="B127" s="878"/>
      <c r="C127" s="909"/>
      <c r="D127" s="1449" t="s">
        <v>121</v>
      </c>
      <c r="E127" s="903" t="s">
        <v>278</v>
      </c>
      <c r="F127" s="959">
        <v>0</v>
      </c>
      <c r="G127" s="960">
        <v>0</v>
      </c>
      <c r="H127" s="883" t="e">
        <f t="shared" si="64"/>
        <v>#DIV/0!</v>
      </c>
      <c r="I127" s="910"/>
      <c r="J127" s="885">
        <f t="shared" si="65"/>
        <v>0</v>
      </c>
      <c r="K127" s="886">
        <f t="shared" si="66"/>
        <v>0</v>
      </c>
      <c r="L127" s="887">
        <f t="shared" si="67"/>
        <v>0</v>
      </c>
      <c r="M127" s="887">
        <f t="shared" si="68"/>
        <v>0</v>
      </c>
      <c r="N127" s="887">
        <f t="shared" si="69"/>
        <v>0</v>
      </c>
      <c r="O127" s="887">
        <f t="shared" si="70"/>
        <v>0</v>
      </c>
      <c r="P127" s="888">
        <f t="shared" si="71"/>
        <v>0</v>
      </c>
      <c r="Q127" s="888">
        <f t="shared" si="72"/>
        <v>0</v>
      </c>
      <c r="R127" s="906"/>
      <c r="S127" s="962"/>
      <c r="T127" s="831">
        <v>116</v>
      </c>
      <c r="U127" s="1450" t="s">
        <v>121</v>
      </c>
      <c r="V127" s="900" t="s">
        <v>49</v>
      </c>
      <c r="W127" s="893">
        <f t="shared" si="73"/>
        <v>0</v>
      </c>
      <c r="X127" s="893">
        <f t="shared" si="73"/>
        <v>0</v>
      </c>
      <c r="Y127" s="894" t="e">
        <f t="shared" si="74"/>
        <v>#DIV/0!</v>
      </c>
      <c r="Z127" s="894">
        <f t="shared" si="75"/>
        <v>0</v>
      </c>
      <c r="AA127" s="894">
        <f t="shared" si="75"/>
        <v>0</v>
      </c>
      <c r="AB127" s="911"/>
      <c r="AC127" s="895">
        <f t="shared" si="76"/>
        <v>0</v>
      </c>
      <c r="AD127" s="895" t="e">
        <f>AG127+AI127+AK127+AM127+AO127+AQ127+#REF!+AS127+AU127+AW127+AY127+BA127</f>
        <v>#REF!</v>
      </c>
      <c r="AE127" s="896" t="e">
        <f t="shared" si="77"/>
        <v>#REF!</v>
      </c>
      <c r="AF127" s="912"/>
      <c r="AG127" s="912"/>
      <c r="AH127" s="912"/>
      <c r="AI127" s="912"/>
      <c r="AJ127" s="912"/>
      <c r="AK127" s="912"/>
      <c r="AL127" s="912"/>
      <c r="AM127" s="912"/>
      <c r="AN127" s="912"/>
      <c r="AO127" s="912"/>
      <c r="AP127" s="912"/>
      <c r="AQ127" s="912"/>
      <c r="AR127" s="911"/>
      <c r="AS127" s="911"/>
      <c r="AT127" s="911"/>
      <c r="AU127" s="911"/>
      <c r="AV127" s="911"/>
      <c r="AW127" s="911"/>
      <c r="AX127" s="911"/>
      <c r="AY127" s="911"/>
      <c r="AZ127" s="911"/>
      <c r="BA127" s="911"/>
      <c r="BB127" s="895">
        <f t="shared" si="78"/>
        <v>0</v>
      </c>
      <c r="BC127" s="895">
        <f t="shared" si="79"/>
        <v>0</v>
      </c>
    </row>
    <row r="128" spans="1:55" ht="12" customHeight="1" x14ac:dyDescent="0.2">
      <c r="A128" s="840">
        <v>117</v>
      </c>
      <c r="B128" s="878"/>
      <c r="C128" s="909"/>
      <c r="D128" s="1449"/>
      <c r="E128" s="903" t="s">
        <v>279</v>
      </c>
      <c r="F128" s="880">
        <v>0</v>
      </c>
      <c r="G128" s="961">
        <v>0</v>
      </c>
      <c r="H128" s="883" t="e">
        <f t="shared" si="64"/>
        <v>#DIV/0!</v>
      </c>
      <c r="I128" s="910"/>
      <c r="J128" s="885">
        <f t="shared" si="65"/>
        <v>0</v>
      </c>
      <c r="K128" s="886">
        <f t="shared" si="66"/>
        <v>0</v>
      </c>
      <c r="L128" s="887">
        <f t="shared" si="67"/>
        <v>0</v>
      </c>
      <c r="M128" s="887">
        <f t="shared" si="68"/>
        <v>0</v>
      </c>
      <c r="N128" s="887">
        <f t="shared" si="69"/>
        <v>0</v>
      </c>
      <c r="O128" s="887">
        <f t="shared" si="70"/>
        <v>0</v>
      </c>
      <c r="P128" s="888">
        <f t="shared" si="71"/>
        <v>0</v>
      </c>
      <c r="Q128" s="888">
        <f t="shared" si="72"/>
        <v>0</v>
      </c>
      <c r="R128" s="906"/>
      <c r="S128" s="962"/>
      <c r="T128" s="831">
        <v>117</v>
      </c>
      <c r="U128" s="1450"/>
      <c r="V128" s="900" t="s">
        <v>50</v>
      </c>
      <c r="W128" s="893">
        <f t="shared" si="73"/>
        <v>0</v>
      </c>
      <c r="X128" s="893">
        <f t="shared" si="73"/>
        <v>0</v>
      </c>
      <c r="Y128" s="894" t="e">
        <f t="shared" si="74"/>
        <v>#DIV/0!</v>
      </c>
      <c r="Z128" s="894">
        <f t="shared" si="75"/>
        <v>0</v>
      </c>
      <c r="AA128" s="894">
        <f t="shared" si="75"/>
        <v>0</v>
      </c>
      <c r="AB128" s="911"/>
      <c r="AC128" s="895">
        <f t="shared" si="76"/>
        <v>0</v>
      </c>
      <c r="AD128" s="895" t="e">
        <f>AG128+AI128+AK128+AM128+AO128+AQ128+#REF!+AS128+AU128+AW128+AY128+BA128</f>
        <v>#REF!</v>
      </c>
      <c r="AE128" s="896" t="e">
        <f t="shared" si="77"/>
        <v>#REF!</v>
      </c>
      <c r="AF128" s="912"/>
      <c r="AG128" s="912"/>
      <c r="AH128" s="912"/>
      <c r="AI128" s="912"/>
      <c r="AJ128" s="912"/>
      <c r="AK128" s="912"/>
      <c r="AL128" s="912"/>
      <c r="AM128" s="912"/>
      <c r="AN128" s="912"/>
      <c r="AO128" s="912"/>
      <c r="AP128" s="912"/>
      <c r="AQ128" s="912"/>
      <c r="AR128" s="900"/>
      <c r="AS128" s="900"/>
      <c r="AT128" s="900"/>
      <c r="AU128" s="900"/>
      <c r="AV128" s="900"/>
      <c r="AW128" s="900"/>
      <c r="AX128" s="900"/>
      <c r="AY128" s="900"/>
      <c r="AZ128" s="900"/>
      <c r="BA128" s="900"/>
      <c r="BB128" s="895">
        <f t="shared" si="78"/>
        <v>0</v>
      </c>
      <c r="BC128" s="895">
        <f t="shared" si="79"/>
        <v>0</v>
      </c>
    </row>
    <row r="129" spans="1:56" ht="15.75" customHeight="1" x14ac:dyDescent="0.2">
      <c r="A129" s="840">
        <v>118</v>
      </c>
      <c r="B129" s="963"/>
      <c r="C129" s="909">
        <f>SUM(C14:C128)</f>
        <v>126.07599999999999</v>
      </c>
      <c r="D129" s="964" t="s">
        <v>122</v>
      </c>
      <c r="E129" s="965"/>
      <c r="F129" s="965">
        <f t="shared" ref="F129:Q129" si="80">SUM(F14:F128)</f>
        <v>191</v>
      </c>
      <c r="G129" s="966">
        <f t="shared" si="80"/>
        <v>642</v>
      </c>
      <c r="H129" s="967" t="e">
        <f>SUM(H14:H128)</f>
        <v>#DIV/0!</v>
      </c>
      <c r="I129" s="965">
        <f t="shared" si="80"/>
        <v>179</v>
      </c>
      <c r="J129" s="968">
        <f t="shared" si="80"/>
        <v>1554</v>
      </c>
      <c r="K129" s="969">
        <f>SUM(K14:K128)</f>
        <v>1455.7400000000002</v>
      </c>
      <c r="L129" s="970">
        <f t="shared" si="80"/>
        <v>1837088.4000000001</v>
      </c>
      <c r="M129" s="971">
        <f t="shared" si="80"/>
        <v>11587690.4</v>
      </c>
      <c r="N129" s="971">
        <f t="shared" si="80"/>
        <v>304.26</v>
      </c>
      <c r="O129" s="972">
        <f t="shared" si="80"/>
        <v>2421909.6</v>
      </c>
      <c r="P129" s="973">
        <f t="shared" si="80"/>
        <v>1760.0000000000002</v>
      </c>
      <c r="Q129" s="973">
        <f t="shared" si="80"/>
        <v>14009600</v>
      </c>
      <c r="R129" s="906"/>
      <c r="S129" s="1005"/>
      <c r="T129" s="831">
        <v>118</v>
      </c>
      <c r="U129" s="974" t="s">
        <v>122</v>
      </c>
      <c r="V129" s="937"/>
      <c r="W129" s="937"/>
      <c r="X129" s="937"/>
      <c r="Y129" s="938"/>
      <c r="Z129" s="938"/>
      <c r="AA129" s="894">
        <f>SUBTOTAL(9,AA14:AA128)</f>
        <v>1554</v>
      </c>
      <c r="AB129" s="938"/>
      <c r="AC129" s="938">
        <f>SUBTOTAL(9,AC14:AC128)</f>
        <v>1554</v>
      </c>
      <c r="AD129" s="938"/>
      <c r="AE129" s="939"/>
      <c r="AF129" s="938">
        <f t="shared" ref="AF129:AQ129" si="81">SUM(AF14:AF128)</f>
        <v>0</v>
      </c>
      <c r="AG129" s="938">
        <f t="shared" si="81"/>
        <v>0</v>
      </c>
      <c r="AH129" s="938">
        <f t="shared" si="81"/>
        <v>0</v>
      </c>
      <c r="AI129" s="938">
        <f t="shared" si="81"/>
        <v>0</v>
      </c>
      <c r="AJ129" s="938">
        <f t="shared" si="81"/>
        <v>0</v>
      </c>
      <c r="AK129" s="938">
        <f t="shared" si="81"/>
        <v>0</v>
      </c>
      <c r="AL129" s="938">
        <f t="shared" si="81"/>
        <v>0</v>
      </c>
      <c r="AM129" s="938">
        <f t="shared" si="81"/>
        <v>0</v>
      </c>
      <c r="AN129" s="938">
        <f t="shared" si="81"/>
        <v>0</v>
      </c>
      <c r="AO129" s="938">
        <f t="shared" si="81"/>
        <v>0</v>
      </c>
      <c r="AP129" s="938">
        <f t="shared" si="81"/>
        <v>0</v>
      </c>
      <c r="AQ129" s="938">
        <f t="shared" si="81"/>
        <v>0</v>
      </c>
      <c r="AR129" s="938">
        <f t="shared" ref="AR129:BC129" si="82">SUM(AR14:AR128)</f>
        <v>302</v>
      </c>
      <c r="AS129" s="938">
        <f t="shared" si="82"/>
        <v>0</v>
      </c>
      <c r="AT129" s="938">
        <f t="shared" si="82"/>
        <v>352</v>
      </c>
      <c r="AU129" s="938">
        <f t="shared" si="82"/>
        <v>0</v>
      </c>
      <c r="AV129" s="938">
        <f t="shared" si="82"/>
        <v>338</v>
      </c>
      <c r="AW129" s="938">
        <f t="shared" si="82"/>
        <v>0</v>
      </c>
      <c r="AX129" s="938">
        <f t="shared" si="82"/>
        <v>315</v>
      </c>
      <c r="AY129" s="938">
        <f t="shared" si="82"/>
        <v>0</v>
      </c>
      <c r="AZ129" s="938">
        <f t="shared" si="82"/>
        <v>247</v>
      </c>
      <c r="BA129" s="938">
        <f t="shared" si="82"/>
        <v>0</v>
      </c>
      <c r="BB129" s="938">
        <f t="shared" si="82"/>
        <v>1554</v>
      </c>
      <c r="BC129" s="938">
        <f t="shared" si="82"/>
        <v>0</v>
      </c>
      <c r="BD129" s="808"/>
    </row>
    <row r="130" spans="1:56" ht="12" customHeight="1" x14ac:dyDescent="0.2">
      <c r="A130" s="992"/>
      <c r="B130" s="820"/>
      <c r="C130" s="975"/>
      <c r="D130" s="976"/>
      <c r="E130" s="977"/>
      <c r="F130" s="978"/>
      <c r="G130" s="979"/>
      <c r="H130" s="980"/>
      <c r="I130" s="980"/>
      <c r="J130" s="981"/>
      <c r="K130" s="980"/>
      <c r="L130" s="982"/>
      <c r="M130" s="982"/>
      <c r="N130" s="980"/>
      <c r="O130" s="980"/>
      <c r="P130" s="983"/>
      <c r="Q130" s="983"/>
      <c r="R130" s="906"/>
      <c r="S130" s="1005"/>
      <c r="T130" s="992"/>
      <c r="U130" s="996"/>
      <c r="V130" s="985"/>
      <c r="W130" s="985"/>
      <c r="X130" s="985"/>
      <c r="Y130" s="986"/>
      <c r="Z130" s="986"/>
      <c r="AA130" s="987"/>
      <c r="AB130" s="986"/>
      <c r="AC130" s="986"/>
      <c r="AD130" s="986"/>
      <c r="AE130" s="988"/>
      <c r="AF130" s="988"/>
      <c r="AG130" s="988"/>
      <c r="AH130" s="988"/>
      <c r="AI130" s="988"/>
      <c r="AJ130" s="988"/>
      <c r="AK130" s="988"/>
      <c r="AL130" s="988"/>
      <c r="AM130" s="988"/>
      <c r="AN130" s="988"/>
      <c r="AO130" s="988"/>
      <c r="AP130" s="988"/>
      <c r="AQ130" s="988"/>
      <c r="AR130" s="986"/>
      <c r="AS130" s="985"/>
      <c r="AT130" s="986"/>
      <c r="AU130" s="985"/>
      <c r="AV130" s="985"/>
      <c r="AW130" s="985"/>
      <c r="AX130" s="985"/>
      <c r="AY130" s="985"/>
      <c r="AZ130" s="985"/>
      <c r="BA130" s="985"/>
      <c r="BB130" s="986" t="e">
        <f>AF129+AH129+AJ129+AL129+AN129+AP129+#REF!+AR129+AT129+AV129+AX129+AZ129</f>
        <v>#REF!</v>
      </c>
      <c r="BC130" s="986" t="e">
        <f>AG129+AI129+AK129+AM129+AO129+AQ129+#REF!+AS129+AU129+AW129+AY129+BA129</f>
        <v>#REF!</v>
      </c>
    </row>
    <row r="131" spans="1:56" ht="13.5" customHeight="1" x14ac:dyDescent="0.2">
      <c r="A131" s="1446" t="s">
        <v>123</v>
      </c>
      <c r="B131" s="1446"/>
      <c r="C131" s="1446"/>
      <c r="D131" s="1446"/>
      <c r="E131" s="1446"/>
      <c r="F131" s="1446"/>
      <c r="G131" s="1446"/>
      <c r="H131" s="1446"/>
      <c r="I131" s="1446"/>
      <c r="J131" s="1446"/>
      <c r="K131" s="989"/>
      <c r="L131" s="989"/>
      <c r="M131" s="989"/>
      <c r="N131" s="989"/>
      <c r="O131" s="989"/>
      <c r="P131" s="989"/>
      <c r="Q131" s="989"/>
      <c r="R131" s="906"/>
      <c r="S131" s="1005"/>
      <c r="T131" s="992"/>
      <c r="U131" s="992"/>
      <c r="V131" s="985"/>
      <c r="W131" s="985"/>
      <c r="X131" s="985"/>
      <c r="Y131" s="985"/>
      <c r="Z131" s="985"/>
      <c r="AA131" s="986"/>
      <c r="AB131" s="989"/>
      <c r="AC131" s="989"/>
      <c r="AD131" s="989"/>
      <c r="AE131" s="990"/>
      <c r="AF131" s="990"/>
      <c r="AG131" s="990"/>
      <c r="AH131" s="990"/>
      <c r="AI131" s="990"/>
      <c r="AJ131" s="990"/>
      <c r="AK131" s="990"/>
      <c r="AL131" s="990"/>
      <c r="AM131" s="990"/>
      <c r="AN131" s="990"/>
      <c r="AO131" s="990"/>
      <c r="AP131" s="990"/>
      <c r="AQ131" s="990"/>
      <c r="AR131" s="989"/>
      <c r="AS131" s="989"/>
      <c r="AT131" s="989"/>
      <c r="AU131" s="989"/>
      <c r="AV131" s="989"/>
      <c r="AW131" s="989"/>
      <c r="AX131" s="989"/>
      <c r="AY131" s="989"/>
      <c r="AZ131" s="989"/>
      <c r="BA131" s="989"/>
      <c r="BB131" s="989"/>
      <c r="BC131" s="989"/>
    </row>
    <row r="132" spans="1:56" ht="12" customHeight="1" x14ac:dyDescent="0.2">
      <c r="A132" s="1448" t="s">
        <v>124</v>
      </c>
      <c r="B132" s="1448"/>
      <c r="C132" s="1448"/>
      <c r="D132" s="1448"/>
      <c r="E132" s="1505">
        <f>K129*7960</f>
        <v>11587690.400000002</v>
      </c>
      <c r="F132" s="1505"/>
      <c r="G132" s="1505"/>
      <c r="H132" s="989">
        <f>+K129+N129</f>
        <v>1760.0000000000002</v>
      </c>
      <c r="I132" s="989"/>
      <c r="J132" s="989"/>
      <c r="K132" s="1446" t="s">
        <v>125</v>
      </c>
      <c r="L132" s="1446"/>
      <c r="M132" s="818" t="s">
        <v>126</v>
      </c>
      <c r="N132" s="989"/>
      <c r="O132" s="1005"/>
      <c r="P132" s="986"/>
      <c r="Q132" s="986"/>
      <c r="R132" s="906"/>
      <c r="S132" s="1005"/>
      <c r="T132" s="992" t="s">
        <v>283</v>
      </c>
      <c r="U132" s="992"/>
      <c r="V132" s="985"/>
      <c r="W132" s="985"/>
      <c r="X132" s="985"/>
      <c r="Y132" s="985"/>
      <c r="Z132" s="985"/>
      <c r="AA132" s="986"/>
      <c r="AB132" s="989"/>
      <c r="AC132" s="989"/>
      <c r="AD132" s="989"/>
      <c r="AE132" s="990"/>
      <c r="AF132" s="990"/>
      <c r="AG132" s="990"/>
      <c r="AH132" s="990"/>
      <c r="AI132" s="990"/>
      <c r="AJ132" s="990"/>
      <c r="AK132" s="990"/>
      <c r="AL132" s="990"/>
      <c r="AM132" s="990"/>
      <c r="AN132" s="990"/>
      <c r="AO132" s="990"/>
      <c r="AP132" s="990"/>
      <c r="AQ132" s="990"/>
      <c r="AR132" s="989"/>
      <c r="AS132" s="989"/>
      <c r="AT132" s="989"/>
      <c r="AU132" s="989"/>
      <c r="AV132" s="989"/>
      <c r="AW132" s="989"/>
      <c r="AX132" s="989"/>
      <c r="AY132" s="989"/>
      <c r="AZ132" s="989"/>
      <c r="BA132" s="989"/>
      <c r="BB132" s="989"/>
      <c r="BC132" s="989"/>
    </row>
    <row r="133" spans="1:56" ht="12" customHeight="1" x14ac:dyDescent="0.2">
      <c r="A133" s="1448" t="s">
        <v>128</v>
      </c>
      <c r="B133" s="1448"/>
      <c r="C133" s="1448"/>
      <c r="D133" s="1448"/>
      <c r="E133" s="1505">
        <f>N129*7960</f>
        <v>2421909.6</v>
      </c>
      <c r="F133" s="1505"/>
      <c r="G133" s="1505"/>
      <c r="H133" s="989"/>
      <c r="I133" s="989"/>
      <c r="J133" s="989"/>
      <c r="K133" s="1446" t="s">
        <v>125</v>
      </c>
      <c r="L133" s="1446"/>
      <c r="M133" s="818" t="s">
        <v>129</v>
      </c>
      <c r="N133" s="991"/>
      <c r="O133" s="991"/>
      <c r="P133" s="980"/>
      <c r="Q133" s="980"/>
      <c r="R133" s="906"/>
      <c r="S133" s="1005"/>
      <c r="T133" s="992"/>
      <c r="U133" s="1442"/>
      <c r="V133" s="985"/>
      <c r="W133" s="985"/>
      <c r="X133" s="985"/>
      <c r="Y133" s="985"/>
      <c r="Z133" s="985"/>
      <c r="AA133" s="986"/>
      <c r="AB133" s="989"/>
      <c r="AC133" s="989"/>
      <c r="AD133" s="989"/>
      <c r="AE133" s="990"/>
      <c r="AF133" s="990"/>
      <c r="AG133" s="990"/>
      <c r="AH133" s="990"/>
      <c r="AI133" s="990"/>
      <c r="AJ133" s="990"/>
      <c r="AK133" s="990"/>
      <c r="AL133" s="990"/>
      <c r="AM133" s="990"/>
      <c r="AN133" s="990"/>
      <c r="AO133" s="990"/>
      <c r="AP133" s="990"/>
      <c r="AQ133" s="990"/>
      <c r="AR133" s="989"/>
      <c r="AS133" s="989"/>
      <c r="AT133" s="989"/>
      <c r="AU133" s="989"/>
      <c r="AV133" s="989"/>
      <c r="AW133" s="989"/>
      <c r="AX133" s="989"/>
      <c r="AY133" s="989"/>
      <c r="AZ133" s="989"/>
      <c r="BA133" s="989"/>
      <c r="BB133" s="989"/>
      <c r="BC133" s="989"/>
    </row>
    <row r="134" spans="1:56" ht="12" customHeight="1" x14ac:dyDescent="0.2">
      <c r="A134" s="1448" t="s">
        <v>130</v>
      </c>
      <c r="B134" s="1448"/>
      <c r="C134" s="1448"/>
      <c r="D134" s="1448"/>
      <c r="E134" s="1505">
        <f>1820000</f>
        <v>1820000</v>
      </c>
      <c r="F134" s="1505"/>
      <c r="G134" s="1505"/>
      <c r="H134" s="989"/>
      <c r="I134" s="989"/>
      <c r="J134" s="989"/>
      <c r="K134" s="1446" t="s">
        <v>125</v>
      </c>
      <c r="L134" s="1446"/>
      <c r="M134" s="818" t="s">
        <v>131</v>
      </c>
      <c r="N134" s="993"/>
      <c r="O134" s="993"/>
      <c r="P134" s="980"/>
      <c r="Q134" s="980"/>
      <c r="R134" s="906"/>
      <c r="S134" s="1005"/>
      <c r="T134" s="992"/>
      <c r="U134" s="1442"/>
      <c r="V134" s="985"/>
      <c r="W134" s="985"/>
      <c r="X134" s="985"/>
      <c r="Y134" s="985"/>
      <c r="Z134" s="985"/>
      <c r="AA134" s="986"/>
      <c r="AB134" s="989"/>
      <c r="AC134" s="989"/>
      <c r="AD134" s="989"/>
      <c r="AE134" s="990"/>
      <c r="AF134" s="990"/>
      <c r="AG134" s="990"/>
      <c r="AH134" s="990"/>
      <c r="AI134" s="990"/>
      <c r="AJ134" s="990"/>
      <c r="AK134" s="990"/>
      <c r="AL134" s="990"/>
      <c r="AM134" s="990"/>
      <c r="AN134" s="990"/>
      <c r="AO134" s="990"/>
      <c r="AP134" s="990"/>
      <c r="AQ134" s="990"/>
      <c r="AR134" s="989"/>
      <c r="AS134" s="989"/>
      <c r="AT134" s="989"/>
      <c r="AU134" s="989"/>
      <c r="AV134" s="989"/>
      <c r="AW134" s="989"/>
      <c r="AX134" s="989"/>
      <c r="AY134" s="989"/>
      <c r="AZ134" s="989"/>
      <c r="BA134" s="989"/>
      <c r="BB134" s="989"/>
      <c r="BC134" s="989"/>
    </row>
    <row r="135" spans="1:56" ht="12" customHeight="1" x14ac:dyDescent="0.2">
      <c r="A135" s="1448" t="s">
        <v>132</v>
      </c>
      <c r="B135" s="1448"/>
      <c r="C135" s="1448"/>
      <c r="D135" s="1448"/>
      <c r="E135" s="1505">
        <f>1400000*2</f>
        <v>2800000</v>
      </c>
      <c r="F135" s="1505"/>
      <c r="G135" s="1505"/>
      <c r="H135" s="989"/>
      <c r="I135" s="989"/>
      <c r="J135" s="989"/>
      <c r="K135" s="1446" t="s">
        <v>125</v>
      </c>
      <c r="L135" s="1446"/>
      <c r="M135" s="1446" t="s">
        <v>133</v>
      </c>
      <c r="N135" s="1446"/>
      <c r="O135" s="989"/>
      <c r="P135" s="994"/>
      <c r="Q135" s="994"/>
      <c r="R135" s="906"/>
      <c r="S135" s="1005"/>
      <c r="T135" s="992"/>
      <c r="U135" s="992"/>
      <c r="V135" s="985"/>
      <c r="W135" s="985"/>
      <c r="X135" s="985"/>
      <c r="Y135" s="985"/>
      <c r="Z135" s="985"/>
      <c r="AA135" s="962"/>
      <c r="AB135" s="962"/>
      <c r="AC135" s="962"/>
      <c r="AD135" s="962"/>
      <c r="AE135" s="995"/>
      <c r="AF135" s="995"/>
      <c r="AG135" s="995"/>
      <c r="AH135" s="995"/>
      <c r="AI135" s="995"/>
      <c r="AJ135" s="995"/>
      <c r="AK135" s="995"/>
      <c r="AL135" s="995"/>
      <c r="AM135" s="995"/>
      <c r="AN135" s="995"/>
      <c r="AO135" s="995"/>
      <c r="AP135" s="995"/>
      <c r="AQ135" s="995"/>
      <c r="AR135" s="989"/>
      <c r="AS135" s="989"/>
      <c r="AT135" s="989"/>
      <c r="AU135" s="989"/>
      <c r="AV135" s="989"/>
      <c r="AW135" s="989"/>
      <c r="AX135" s="989"/>
      <c r="AY135" s="989"/>
      <c r="AZ135" s="989"/>
      <c r="BA135" s="989"/>
      <c r="BB135" s="989"/>
      <c r="BC135" s="989"/>
    </row>
    <row r="136" spans="1:56" ht="12" customHeight="1" x14ac:dyDescent="0.2">
      <c r="A136" s="1448" t="s">
        <v>134</v>
      </c>
      <c r="B136" s="1448"/>
      <c r="C136" s="1448"/>
      <c r="D136" s="1448"/>
      <c r="E136" s="1505">
        <f>500000*2</f>
        <v>1000000</v>
      </c>
      <c r="F136" s="1505"/>
      <c r="G136" s="1505"/>
      <c r="H136" s="989"/>
      <c r="I136" s="989"/>
      <c r="J136" s="989"/>
      <c r="K136" s="1446" t="s">
        <v>125</v>
      </c>
      <c r="L136" s="1446"/>
      <c r="M136" s="1443" t="s">
        <v>135</v>
      </c>
      <c r="N136" s="1443"/>
      <c r="O136" s="989"/>
      <c r="P136" s="994"/>
      <c r="Q136" s="994"/>
      <c r="R136" s="906"/>
      <c r="S136" s="1005"/>
      <c r="T136" s="992"/>
      <c r="U136" s="992"/>
      <c r="V136" s="985"/>
      <c r="W136" s="985"/>
      <c r="X136" s="985"/>
      <c r="Y136" s="985"/>
      <c r="Z136" s="985"/>
      <c r="AA136" s="962"/>
      <c r="AB136" s="962"/>
      <c r="AC136" s="962"/>
      <c r="AD136" s="962"/>
      <c r="AE136" s="995"/>
      <c r="AF136" s="995"/>
      <c r="AG136" s="995"/>
      <c r="AH136" s="995"/>
      <c r="AI136" s="995"/>
      <c r="AJ136" s="995"/>
      <c r="AK136" s="995"/>
      <c r="AL136" s="995"/>
      <c r="AM136" s="995"/>
      <c r="AN136" s="995"/>
      <c r="AO136" s="995"/>
      <c r="AP136" s="995"/>
      <c r="AQ136" s="995"/>
      <c r="AR136" s="989"/>
      <c r="AS136" s="989"/>
      <c r="AT136" s="989"/>
      <c r="AU136" s="989"/>
      <c r="AV136" s="989"/>
      <c r="AW136" s="989"/>
      <c r="AX136" s="989"/>
      <c r="AY136" s="989"/>
      <c r="AZ136" s="989"/>
      <c r="BA136" s="989"/>
      <c r="BB136" s="989"/>
      <c r="BC136" s="989"/>
    </row>
    <row r="137" spans="1:56" ht="12" customHeight="1" x14ac:dyDescent="0.2">
      <c r="A137" s="1448" t="s">
        <v>136</v>
      </c>
      <c r="B137" s="1448"/>
      <c r="C137" s="1448"/>
      <c r="D137" s="1448"/>
      <c r="E137" s="1505">
        <f>501600</f>
        <v>501600</v>
      </c>
      <c r="F137" s="1505"/>
      <c r="G137" s="1505"/>
      <c r="H137" s="989"/>
      <c r="I137" s="989"/>
      <c r="J137" s="989"/>
      <c r="K137" s="1446" t="s">
        <v>125</v>
      </c>
      <c r="L137" s="1446"/>
      <c r="M137" s="997" t="s">
        <v>137</v>
      </c>
      <c r="N137" s="989"/>
      <c r="O137" s="989"/>
      <c r="P137" s="994"/>
      <c r="Q137" s="994"/>
      <c r="R137" s="906"/>
      <c r="S137" s="1005"/>
      <c r="T137" s="992"/>
      <c r="U137" s="992"/>
      <c r="V137" s="985"/>
      <c r="W137" s="985"/>
      <c r="X137" s="985"/>
      <c r="Y137" s="985"/>
      <c r="Z137" s="985"/>
      <c r="AA137" s="962"/>
      <c r="AB137" s="962"/>
      <c r="AC137" s="962"/>
      <c r="AD137" s="962"/>
      <c r="AE137" s="995"/>
      <c r="AF137" s="995"/>
      <c r="AG137" s="995"/>
      <c r="AH137" s="995"/>
      <c r="AI137" s="995"/>
      <c r="AJ137" s="995"/>
      <c r="AK137" s="995"/>
      <c r="AL137" s="995"/>
      <c r="AM137" s="995"/>
      <c r="AN137" s="995"/>
      <c r="AO137" s="995"/>
      <c r="AP137" s="995"/>
      <c r="AQ137" s="995"/>
      <c r="AR137" s="989"/>
      <c r="AS137" s="989"/>
      <c r="AT137" s="989"/>
      <c r="AU137" s="989"/>
      <c r="AV137" s="989"/>
      <c r="AW137" s="989"/>
      <c r="AX137" s="989"/>
      <c r="AY137" s="989"/>
      <c r="AZ137" s="989"/>
      <c r="BA137" s="989"/>
      <c r="BB137" s="989"/>
      <c r="BC137" s="989"/>
    </row>
    <row r="138" spans="1:56" ht="12" customHeight="1" x14ac:dyDescent="0.2">
      <c r="A138" s="1448" t="s">
        <v>138</v>
      </c>
      <c r="B138" s="1448"/>
      <c r="C138" s="1448"/>
      <c r="D138" s="1448"/>
      <c r="E138" s="1505">
        <f>1698400</f>
        <v>1698400</v>
      </c>
      <c r="F138" s="1505"/>
      <c r="G138" s="1505"/>
      <c r="H138" s="989"/>
      <c r="I138" s="989"/>
      <c r="J138" s="989"/>
      <c r="K138" s="1446" t="s">
        <v>125</v>
      </c>
      <c r="L138" s="1446"/>
      <c r="M138" s="1443" t="s">
        <v>139</v>
      </c>
      <c r="N138" s="1443"/>
      <c r="O138" s="998"/>
      <c r="P138" s="994"/>
      <c r="Q138" s="994"/>
      <c r="R138" s="906"/>
      <c r="S138" s="1005"/>
      <c r="T138" s="992"/>
      <c r="U138" s="992"/>
      <c r="V138" s="985"/>
      <c r="W138" s="985"/>
      <c r="X138" s="985"/>
      <c r="Y138" s="985"/>
      <c r="Z138" s="985"/>
      <c r="AA138" s="962"/>
      <c r="AB138" s="962"/>
      <c r="AC138" s="962"/>
      <c r="AD138" s="962"/>
      <c r="AE138" s="995"/>
      <c r="AF138" s="995"/>
      <c r="AG138" s="995"/>
      <c r="AH138" s="995"/>
      <c r="AI138" s="995"/>
      <c r="AJ138" s="995"/>
      <c r="AK138" s="995"/>
      <c r="AL138" s="995"/>
      <c r="AM138" s="995"/>
      <c r="AN138" s="995"/>
      <c r="AO138" s="995"/>
      <c r="AP138" s="995"/>
      <c r="AQ138" s="995"/>
      <c r="AR138" s="989"/>
      <c r="AS138" s="989"/>
      <c r="AT138" s="989"/>
      <c r="AU138" s="989"/>
      <c r="AV138" s="989"/>
      <c r="AW138" s="989"/>
      <c r="AX138" s="989"/>
      <c r="AY138" s="989"/>
      <c r="AZ138" s="989"/>
      <c r="BA138" s="989"/>
      <c r="BB138" s="989"/>
      <c r="BC138" s="989"/>
    </row>
    <row r="139" spans="1:56" ht="12" customHeight="1" x14ac:dyDescent="0.2">
      <c r="A139" s="1444" t="s">
        <v>140</v>
      </c>
      <c r="B139" s="1444"/>
      <c r="C139" s="1444"/>
      <c r="D139" s="1444"/>
      <c r="E139" s="1505">
        <f>SUM(E132:G138)</f>
        <v>21829600</v>
      </c>
      <c r="F139" s="1505"/>
      <c r="G139" s="1505"/>
      <c r="H139" s="989"/>
      <c r="I139" s="989"/>
      <c r="J139" s="989"/>
      <c r="K139" s="1446" t="s">
        <v>125</v>
      </c>
      <c r="L139" s="1446"/>
      <c r="M139" s="1443" t="s">
        <v>141</v>
      </c>
      <c r="N139" s="1443"/>
      <c r="O139" s="989"/>
      <c r="P139" s="989"/>
      <c r="Q139" s="989"/>
      <c r="R139" s="906"/>
      <c r="S139" s="1005"/>
      <c r="T139" s="992"/>
      <c r="U139" s="992"/>
      <c r="V139" s="985"/>
      <c r="W139" s="985"/>
      <c r="X139" s="985"/>
      <c r="Y139" s="985"/>
      <c r="Z139" s="985"/>
      <c r="AA139" s="962"/>
      <c r="AB139" s="962"/>
      <c r="AC139" s="962"/>
      <c r="AD139" s="962"/>
      <c r="AE139" s="995"/>
      <c r="AF139" s="995"/>
      <c r="AG139" s="995"/>
      <c r="AH139" s="995"/>
      <c r="AI139" s="995"/>
      <c r="AJ139" s="995"/>
      <c r="AK139" s="995"/>
      <c r="AL139" s="995"/>
      <c r="AM139" s="995"/>
      <c r="AN139" s="995"/>
      <c r="AO139" s="995"/>
      <c r="AP139" s="995"/>
      <c r="AQ139" s="995"/>
      <c r="AR139" s="989"/>
      <c r="AS139" s="989"/>
      <c r="AT139" s="989"/>
      <c r="AU139" s="989"/>
      <c r="AV139" s="989"/>
      <c r="AW139" s="989"/>
      <c r="AX139" s="989"/>
      <c r="AY139" s="989"/>
      <c r="AZ139" s="989"/>
      <c r="BA139" s="989"/>
      <c r="BB139" s="989"/>
      <c r="BC139" s="989"/>
    </row>
    <row r="140" spans="1:56" ht="12" customHeight="1" x14ac:dyDescent="0.2">
      <c r="E140" s="1503">
        <f>10914800*2</f>
        <v>21829600</v>
      </c>
      <c r="F140" s="1503"/>
      <c r="G140" s="1503"/>
      <c r="H140" s="818"/>
      <c r="I140" s="998"/>
      <c r="J140" s="818"/>
      <c r="K140" s="1446" t="s">
        <v>125</v>
      </c>
      <c r="L140" s="1446"/>
      <c r="M140" s="996" t="s">
        <v>142</v>
      </c>
      <c r="N140" s="818"/>
      <c r="O140" s="818"/>
      <c r="R140" s="829"/>
      <c r="S140" s="992"/>
      <c r="T140" s="999"/>
      <c r="U140" s="999"/>
      <c r="V140" s="999"/>
      <c r="W140" s="999"/>
      <c r="X140" s="999"/>
      <c r="Y140" s="999"/>
      <c r="Z140" s="999"/>
      <c r="AA140" s="999"/>
      <c r="AB140" s="999"/>
      <c r="AC140" s="999"/>
      <c r="AD140" s="999"/>
      <c r="AE140" s="999"/>
      <c r="AF140" s="999"/>
      <c r="AG140" s="999"/>
      <c r="AH140" s="999"/>
      <c r="AI140" s="999"/>
      <c r="AJ140" s="999"/>
      <c r="AK140" s="999"/>
      <c r="AL140" s="999"/>
      <c r="AM140" s="999"/>
      <c r="AN140" s="999"/>
      <c r="AO140" s="999"/>
      <c r="AP140" s="999"/>
      <c r="AQ140" s="999"/>
      <c r="AR140" s="999"/>
      <c r="AS140" s="999"/>
      <c r="AT140" s="999"/>
      <c r="AU140" s="999"/>
      <c r="AV140" s="999"/>
      <c r="AW140" s="999"/>
      <c r="AX140" s="999"/>
      <c r="AY140" s="999"/>
      <c r="AZ140" s="999"/>
      <c r="BA140" s="999"/>
      <c r="BB140" s="999"/>
      <c r="BC140" s="999"/>
    </row>
    <row r="141" spans="1:56" ht="20.25" customHeight="1" x14ac:dyDescent="0.2">
      <c r="A141" s="1000" t="s">
        <v>284</v>
      </c>
      <c r="E141" s="1504">
        <f>+E140-E139</f>
        <v>0</v>
      </c>
      <c r="F141" s="1504"/>
      <c r="G141" s="1504"/>
      <c r="H141" s="804"/>
      <c r="I141" s="804"/>
      <c r="J141" s="804"/>
      <c r="N141" s="992"/>
      <c r="O141" s="992"/>
      <c r="R141" s="829"/>
      <c r="S141" s="992"/>
      <c r="T141" s="992"/>
      <c r="U141" s="992"/>
      <c r="V141" s="992"/>
      <c r="W141" s="992"/>
      <c r="X141" s="992"/>
      <c r="Y141" s="992"/>
      <c r="Z141" s="992"/>
      <c r="AA141" s="999"/>
      <c r="AB141" s="999"/>
      <c r="AC141" s="999"/>
      <c r="AD141" s="999"/>
      <c r="AE141" s="999"/>
      <c r="AF141" s="999"/>
      <c r="AG141" s="999"/>
      <c r="AH141" s="999"/>
      <c r="AI141" s="999"/>
      <c r="AJ141" s="999"/>
      <c r="AK141" s="999"/>
      <c r="AL141" s="999"/>
      <c r="AM141" s="999"/>
      <c r="AN141" s="999"/>
      <c r="AO141" s="999"/>
      <c r="AP141" s="999"/>
      <c r="AQ141" s="999"/>
      <c r="AR141" s="992"/>
      <c r="AS141" s="992"/>
      <c r="AT141" s="992"/>
      <c r="AU141" s="992"/>
      <c r="AV141" s="992"/>
      <c r="AW141" s="992"/>
      <c r="AX141" s="992"/>
      <c r="AY141" s="992"/>
      <c r="AZ141" s="992"/>
      <c r="BA141" s="992"/>
      <c r="BB141" s="992"/>
      <c r="BC141" s="992"/>
    </row>
    <row r="142" spans="1:56" ht="18.75" customHeight="1" x14ac:dyDescent="0.2">
      <c r="E142" s="808"/>
      <c r="F142" s="808"/>
      <c r="H142" s="804"/>
      <c r="I142" s="804"/>
      <c r="J142" s="804"/>
      <c r="N142" s="992"/>
      <c r="O142" s="992"/>
      <c r="P142" s="804">
        <v>0.66</v>
      </c>
      <c r="Q142" s="804">
        <v>150</v>
      </c>
      <c r="R142" s="829"/>
      <c r="S142" s="992"/>
      <c r="T142" s="992"/>
      <c r="U142" s="992"/>
      <c r="V142" s="992"/>
      <c r="W142" s="992"/>
      <c r="X142" s="992"/>
      <c r="Y142" s="992"/>
      <c r="Z142" s="992"/>
      <c r="AA142" s="999"/>
      <c r="AB142" s="999"/>
      <c r="AC142" s="999"/>
      <c r="AD142" s="999"/>
      <c r="AE142" s="999"/>
      <c r="AF142" s="999"/>
      <c r="AG142" s="999"/>
      <c r="AH142" s="999"/>
      <c r="AI142" s="999"/>
      <c r="AJ142" s="999"/>
      <c r="AK142" s="999"/>
      <c r="AL142" s="999"/>
      <c r="AM142" s="999"/>
      <c r="AN142" s="999"/>
      <c r="AO142" s="999"/>
      <c r="AP142" s="999"/>
      <c r="AQ142" s="999"/>
      <c r="AR142" s="992"/>
      <c r="AS142" s="992"/>
      <c r="AT142" s="992"/>
      <c r="AU142" s="992"/>
      <c r="AV142" s="992"/>
      <c r="AW142" s="992"/>
      <c r="AX142" s="992"/>
      <c r="AY142" s="992"/>
      <c r="AZ142" s="992"/>
      <c r="BA142" s="992"/>
      <c r="BB142" s="992"/>
      <c r="BC142" s="992"/>
    </row>
    <row r="143" spans="1:56" ht="27.75" customHeight="1" x14ac:dyDescent="0.2">
      <c r="H143" s="804"/>
      <c r="I143" s="804"/>
      <c r="J143" s="804"/>
      <c r="L143" s="1002"/>
      <c r="M143" s="1002"/>
      <c r="N143" s="992"/>
      <c r="O143" s="992"/>
      <c r="P143" s="804">
        <f>+P142*Q142</f>
        <v>99</v>
      </c>
      <c r="R143" s="829"/>
      <c r="S143" s="992"/>
      <c r="T143" s="992"/>
      <c r="U143" s="992"/>
      <c r="V143" s="992"/>
      <c r="W143" s="992"/>
      <c r="X143" s="992"/>
      <c r="Y143" s="992"/>
      <c r="Z143" s="992"/>
      <c r="AA143" s="999"/>
      <c r="AB143" s="999"/>
      <c r="AC143" s="999"/>
      <c r="AD143" s="999"/>
      <c r="AE143" s="999"/>
      <c r="AF143" s="999"/>
      <c r="AG143" s="999"/>
      <c r="AH143" s="999"/>
      <c r="AI143" s="999"/>
      <c r="AJ143" s="999"/>
      <c r="AK143" s="999"/>
      <c r="AL143" s="999"/>
      <c r="AM143" s="999"/>
      <c r="AN143" s="999"/>
      <c r="AO143" s="999"/>
      <c r="AP143" s="999"/>
      <c r="AQ143" s="999"/>
      <c r="AR143" s="992"/>
      <c r="AS143" s="992"/>
      <c r="AT143" s="992"/>
      <c r="AU143" s="992"/>
      <c r="AV143" s="992"/>
      <c r="AW143" s="992"/>
      <c r="AX143" s="992"/>
      <c r="AY143" s="992"/>
      <c r="AZ143" s="992"/>
      <c r="BA143" s="992"/>
      <c r="BB143" s="992"/>
      <c r="BC143" s="992"/>
    </row>
    <row r="144" spans="1:56" s="804" customFormat="1" x14ac:dyDescent="0.2">
      <c r="B144" s="805"/>
      <c r="C144" s="806"/>
      <c r="D144" s="804">
        <f>+E140*4</f>
        <v>87318400</v>
      </c>
      <c r="G144" s="807"/>
      <c r="K144" s="992"/>
      <c r="L144" s="1002"/>
      <c r="M144" s="1002"/>
      <c r="N144" s="992"/>
      <c r="O144" s="992"/>
      <c r="R144" s="1003"/>
      <c r="AA144" s="1015"/>
      <c r="AB144" s="1015"/>
      <c r="AC144" s="1015"/>
      <c r="AD144" s="1015"/>
      <c r="AE144" s="1015"/>
      <c r="AF144" s="1015"/>
      <c r="AG144" s="1015"/>
      <c r="AH144" s="1015"/>
      <c r="AI144" s="1015"/>
      <c r="AJ144" s="1015"/>
      <c r="AK144" s="1015"/>
      <c r="AL144" s="1015"/>
      <c r="AM144" s="1015"/>
      <c r="AN144" s="1015"/>
      <c r="AO144" s="1015"/>
      <c r="AP144" s="1015"/>
      <c r="AQ144" s="1015"/>
      <c r="BD144" s="810"/>
    </row>
    <row r="145" spans="2:56" s="804" customFormat="1" ht="20.100000000000001" customHeight="1" x14ac:dyDescent="0.2">
      <c r="B145" s="805"/>
      <c r="C145" s="806"/>
      <c r="D145" s="804">
        <f>+E145*8</f>
        <v>87318400</v>
      </c>
      <c r="E145" s="804">
        <f>+E140/2</f>
        <v>10914800</v>
      </c>
      <c r="G145" s="807"/>
      <c r="K145" s="818"/>
      <c r="L145" s="1002"/>
      <c r="M145" s="1002"/>
      <c r="N145" s="992"/>
      <c r="O145" s="992"/>
      <c r="P145" s="992"/>
      <c r="Q145" s="992"/>
      <c r="R145" s="829"/>
      <c r="S145" s="992"/>
      <c r="AA145" s="1015"/>
      <c r="AB145" s="1015"/>
      <c r="AC145" s="1015"/>
      <c r="AD145" s="1015"/>
      <c r="AE145" s="1015"/>
      <c r="AF145" s="1015"/>
      <c r="AG145" s="1015"/>
      <c r="AH145" s="1015"/>
      <c r="AI145" s="1015"/>
      <c r="AJ145" s="1015"/>
      <c r="AK145" s="1015"/>
      <c r="AL145" s="1015"/>
      <c r="AM145" s="1015"/>
      <c r="AN145" s="1015"/>
      <c r="AO145" s="1015"/>
      <c r="AP145" s="1015"/>
      <c r="AQ145" s="1015"/>
      <c r="BD145" s="810"/>
    </row>
    <row r="146" spans="2:56" s="804" customFormat="1" ht="20.100000000000001" customHeight="1" x14ac:dyDescent="0.2">
      <c r="B146" s="805"/>
      <c r="C146" s="806"/>
      <c r="D146" s="804">
        <f>+D145+D144</f>
        <v>174636800</v>
      </c>
      <c r="G146" s="807"/>
      <c r="K146" s="992"/>
      <c r="L146" s="1002"/>
      <c r="M146" s="1002"/>
      <c r="N146" s="1005"/>
      <c r="O146" s="1005"/>
      <c r="P146" s="1005"/>
      <c r="Q146" s="1005"/>
      <c r="R146" s="1004"/>
      <c r="S146" s="1441"/>
      <c r="AA146" s="1015"/>
      <c r="AB146" s="1015"/>
      <c r="AC146" s="1015"/>
      <c r="AD146" s="1015"/>
      <c r="AE146" s="1015"/>
      <c r="AF146" s="1015"/>
      <c r="AG146" s="1015"/>
      <c r="AH146" s="1015"/>
      <c r="AI146" s="1015"/>
      <c r="AJ146" s="1015"/>
      <c r="AK146" s="1015"/>
      <c r="AL146" s="1015"/>
      <c r="AM146" s="1015"/>
      <c r="AN146" s="1015"/>
      <c r="AO146" s="1015"/>
      <c r="AP146" s="1015"/>
      <c r="AQ146" s="1015"/>
      <c r="BD146" s="810"/>
    </row>
    <row r="147" spans="2:56" s="804" customFormat="1" ht="20.100000000000001" customHeight="1" x14ac:dyDescent="0.2">
      <c r="B147" s="805"/>
      <c r="C147" s="806"/>
      <c r="D147" s="804">
        <v>1700000</v>
      </c>
      <c r="G147" s="807"/>
      <c r="K147" s="992"/>
      <c r="L147" s="1002"/>
      <c r="M147" s="1002"/>
      <c r="N147" s="1005"/>
      <c r="O147" s="1005"/>
      <c r="P147" s="1005"/>
      <c r="Q147" s="1005"/>
      <c r="R147" s="1004"/>
      <c r="S147" s="1442"/>
      <c r="AA147" s="1015"/>
      <c r="AB147" s="1015"/>
      <c r="AC147" s="1015"/>
      <c r="AD147" s="1015"/>
      <c r="AE147" s="1015"/>
      <c r="AF147" s="1015"/>
      <c r="AG147" s="1015"/>
      <c r="AH147" s="1015"/>
      <c r="AI147" s="1015"/>
      <c r="AJ147" s="1015"/>
      <c r="AK147" s="1015"/>
      <c r="AL147" s="1015"/>
      <c r="AM147" s="1015"/>
      <c r="AN147" s="1015"/>
      <c r="AO147" s="1015"/>
      <c r="AP147" s="1015"/>
      <c r="AQ147" s="1015"/>
      <c r="BD147" s="810"/>
    </row>
    <row r="148" spans="2:56" s="804" customFormat="1" ht="20.100000000000001" customHeight="1" x14ac:dyDescent="0.2">
      <c r="B148" s="805"/>
      <c r="C148" s="806"/>
      <c r="D148" s="804">
        <f>+D147+D146</f>
        <v>176336800</v>
      </c>
      <c r="G148" s="807"/>
      <c r="K148" s="992"/>
      <c r="L148" s="1002"/>
      <c r="M148" s="1002"/>
      <c r="N148" s="1005"/>
      <c r="O148" s="1005"/>
      <c r="P148" s="1005"/>
      <c r="Q148" s="1005"/>
      <c r="R148" s="1004"/>
      <c r="S148" s="1441"/>
      <c r="AA148" s="1015"/>
      <c r="AB148" s="1015"/>
      <c r="AC148" s="1015"/>
      <c r="AD148" s="1015"/>
      <c r="AE148" s="1015"/>
      <c r="AF148" s="1015"/>
      <c r="AG148" s="1015"/>
      <c r="AH148" s="1015"/>
      <c r="AI148" s="1015"/>
      <c r="AJ148" s="1015"/>
      <c r="AK148" s="1015"/>
      <c r="AL148" s="1015"/>
      <c r="AM148" s="1015"/>
      <c r="AN148" s="1015"/>
      <c r="AO148" s="1015"/>
      <c r="AP148" s="1015"/>
      <c r="AQ148" s="1015"/>
      <c r="BD148" s="810"/>
    </row>
    <row r="149" spans="2:56" s="804" customFormat="1" ht="20.100000000000001" customHeight="1" x14ac:dyDescent="0.2">
      <c r="B149" s="805"/>
      <c r="C149" s="806"/>
      <c r="G149" s="807"/>
      <c r="K149" s="992"/>
      <c r="L149" s="1002"/>
      <c r="M149" s="1002"/>
      <c r="N149" s="1005"/>
      <c r="O149" s="1005"/>
      <c r="P149" s="1005"/>
      <c r="Q149" s="1005"/>
      <c r="R149" s="1004"/>
      <c r="S149" s="1442"/>
      <c r="AA149" s="1015"/>
      <c r="AB149" s="1015"/>
      <c r="AC149" s="1015"/>
      <c r="AD149" s="1015"/>
      <c r="AE149" s="1015"/>
      <c r="AF149" s="1015"/>
      <c r="AG149" s="1015"/>
      <c r="AH149" s="1015"/>
      <c r="AI149" s="1015"/>
      <c r="AJ149" s="1015"/>
      <c r="AK149" s="1015"/>
      <c r="AL149" s="1015"/>
      <c r="AM149" s="1015"/>
      <c r="AN149" s="1015"/>
      <c r="AO149" s="1015"/>
      <c r="AP149" s="1015"/>
      <c r="AQ149" s="1015"/>
      <c r="BD149" s="810"/>
    </row>
    <row r="150" spans="2:56" s="804" customFormat="1" ht="20.100000000000001" customHeight="1" x14ac:dyDescent="0.2">
      <c r="B150" s="805"/>
      <c r="C150" s="806"/>
      <c r="G150" s="807"/>
      <c r="K150" s="992"/>
      <c r="L150" s="1002"/>
      <c r="M150" s="1002"/>
      <c r="N150" s="1005"/>
      <c r="O150" s="1005"/>
      <c r="P150" s="1005"/>
      <c r="Q150" s="1005"/>
      <c r="R150" s="1004"/>
      <c r="S150" s="1442"/>
      <c r="AA150" s="1015"/>
      <c r="AB150" s="1015"/>
      <c r="AC150" s="1015"/>
      <c r="AD150" s="1015"/>
      <c r="AE150" s="1015"/>
      <c r="AF150" s="1015"/>
      <c r="AG150" s="1015"/>
      <c r="AH150" s="1015"/>
      <c r="AI150" s="1015"/>
      <c r="AJ150" s="1015"/>
      <c r="AK150" s="1015"/>
      <c r="AL150" s="1015"/>
      <c r="AM150" s="1015"/>
      <c r="AN150" s="1015"/>
      <c r="AO150" s="1015"/>
      <c r="AP150" s="1015"/>
      <c r="AQ150" s="1015"/>
      <c r="BD150" s="810"/>
    </row>
    <row r="151" spans="2:56" s="804" customFormat="1" ht="20.100000000000001" customHeight="1" x14ac:dyDescent="0.2">
      <c r="B151" s="805"/>
      <c r="C151" s="806"/>
      <c r="G151" s="807"/>
      <c r="K151" s="992"/>
      <c r="L151" s="1002"/>
      <c r="M151" s="1006"/>
      <c r="N151" s="1005"/>
      <c r="O151" s="1005"/>
      <c r="P151" s="1005"/>
      <c r="Q151" s="1005"/>
      <c r="R151" s="1004"/>
      <c r="S151" s="1442"/>
      <c r="AA151" s="1015"/>
      <c r="AB151" s="1015"/>
      <c r="AC151" s="1015"/>
      <c r="AD151" s="1015"/>
      <c r="AE151" s="1015"/>
      <c r="AF151" s="1015"/>
      <c r="AG151" s="1015"/>
      <c r="AH151" s="1015"/>
      <c r="AI151" s="1015"/>
      <c r="AJ151" s="1015"/>
      <c r="AK151" s="1015"/>
      <c r="AL151" s="1015"/>
      <c r="AM151" s="1015"/>
      <c r="AN151" s="1015"/>
      <c r="AO151" s="1015"/>
      <c r="AP151" s="1015"/>
      <c r="AQ151" s="1015"/>
      <c r="BD151" s="810"/>
    </row>
    <row r="152" spans="2:56" s="804" customFormat="1" ht="20.100000000000001" customHeight="1" x14ac:dyDescent="0.2">
      <c r="B152" s="805"/>
      <c r="C152" s="806"/>
      <c r="G152" s="807"/>
      <c r="K152" s="992"/>
      <c r="L152" s="1002"/>
      <c r="M152" s="1006"/>
      <c r="N152" s="1005"/>
      <c r="O152" s="1005"/>
      <c r="P152" s="1005"/>
      <c r="Q152" s="1005"/>
      <c r="R152" s="1004"/>
      <c r="S152" s="1005"/>
      <c r="AA152" s="1015"/>
      <c r="AB152" s="1015"/>
      <c r="AC152" s="1015"/>
      <c r="AD152" s="1015"/>
      <c r="AE152" s="1015"/>
      <c r="AF152" s="1015"/>
      <c r="AG152" s="1015"/>
      <c r="AH152" s="1015"/>
      <c r="AI152" s="1015"/>
      <c r="AJ152" s="1015"/>
      <c r="AK152" s="1015"/>
      <c r="AL152" s="1015"/>
      <c r="AM152" s="1015"/>
      <c r="AN152" s="1015"/>
      <c r="AO152" s="1015"/>
      <c r="AP152" s="1015"/>
      <c r="AQ152" s="1015"/>
      <c r="BD152" s="810"/>
    </row>
    <row r="153" spans="2:56" s="804" customFormat="1" x14ac:dyDescent="0.2">
      <c r="B153" s="805"/>
      <c r="C153" s="806"/>
      <c r="D153" s="992"/>
      <c r="E153" s="1442"/>
      <c r="F153" s="1442"/>
      <c r="G153" s="1442"/>
      <c r="H153" s="962"/>
      <c r="I153" s="1007"/>
      <c r="J153" s="1008"/>
      <c r="K153" s="1005"/>
      <c r="L153" s="1002"/>
      <c r="M153" s="1006"/>
      <c r="N153" s="1005"/>
      <c r="O153" s="1005"/>
      <c r="P153" s="992"/>
      <c r="Q153" s="992"/>
      <c r="R153" s="829"/>
      <c r="S153" s="992"/>
      <c r="AA153" s="1015"/>
      <c r="AB153" s="1015"/>
      <c r="AC153" s="1015"/>
      <c r="AD153" s="1015"/>
      <c r="AE153" s="1015"/>
      <c r="AF153" s="1015"/>
      <c r="AG153" s="1015"/>
      <c r="AH153" s="1015"/>
      <c r="AI153" s="1015"/>
      <c r="AJ153" s="1015"/>
      <c r="AK153" s="1015"/>
      <c r="AL153" s="1015"/>
      <c r="AM153" s="1015"/>
      <c r="AN153" s="1015"/>
      <c r="AO153" s="1015"/>
      <c r="AP153" s="1015"/>
      <c r="AQ153" s="1015"/>
      <c r="BD153" s="810"/>
    </row>
    <row r="154" spans="2:56" s="804" customFormat="1" x14ac:dyDescent="0.2">
      <c r="B154" s="805"/>
      <c r="C154" s="806"/>
      <c r="D154" s="992"/>
      <c r="E154" s="992"/>
      <c r="F154" s="992"/>
      <c r="G154" s="1009"/>
      <c r="H154" s="962"/>
      <c r="I154" s="1007"/>
      <c r="J154" s="1010"/>
      <c r="K154" s="992"/>
      <c r="L154" s="1002"/>
      <c r="M154" s="1002"/>
      <c r="N154" s="992"/>
      <c r="O154" s="992"/>
      <c r="R154" s="1003"/>
      <c r="AA154" s="1015"/>
      <c r="AB154" s="1015"/>
      <c r="AC154" s="1015"/>
      <c r="AD154" s="1015"/>
      <c r="AE154" s="1015"/>
      <c r="AF154" s="1015"/>
      <c r="AG154" s="1015"/>
      <c r="AH154" s="1015"/>
      <c r="AI154" s="1015"/>
      <c r="AJ154" s="1015"/>
      <c r="AK154" s="1015"/>
      <c r="AL154" s="1015"/>
      <c r="AM154" s="1015"/>
      <c r="AN154" s="1015"/>
      <c r="AO154" s="1015"/>
      <c r="AP154" s="1015"/>
      <c r="AQ154" s="1015"/>
      <c r="BD154" s="810"/>
    </row>
    <row r="155" spans="2:56" s="804" customFormat="1" x14ac:dyDescent="0.2">
      <c r="B155" s="805"/>
      <c r="C155" s="806"/>
      <c r="D155" s="992"/>
      <c r="E155" s="992"/>
      <c r="F155" s="992"/>
      <c r="G155" s="1009"/>
      <c r="H155" s="962"/>
      <c r="I155" s="1007"/>
      <c r="J155" s="1010"/>
      <c r="K155" s="992"/>
      <c r="L155" s="1002"/>
      <c r="M155" s="1002"/>
      <c r="N155" s="992"/>
      <c r="O155" s="992"/>
      <c r="R155" s="1003"/>
      <c r="AA155" s="1015"/>
      <c r="AB155" s="1015"/>
      <c r="AC155" s="1015"/>
      <c r="AD155" s="1015"/>
      <c r="AE155" s="1015"/>
      <c r="AF155" s="1015"/>
      <c r="AG155" s="1015"/>
      <c r="AH155" s="1015"/>
      <c r="AI155" s="1015"/>
      <c r="AJ155" s="1015"/>
      <c r="AK155" s="1015"/>
      <c r="AL155" s="1015"/>
      <c r="AM155" s="1015"/>
      <c r="AN155" s="1015"/>
      <c r="AO155" s="1015"/>
      <c r="AP155" s="1015"/>
      <c r="AQ155" s="1015"/>
      <c r="BD155" s="810"/>
    </row>
    <row r="156" spans="2:56" s="804" customFormat="1" x14ac:dyDescent="0.2">
      <c r="B156" s="805"/>
      <c r="C156" s="806"/>
      <c r="D156" s="992"/>
      <c r="E156" s="992"/>
      <c r="F156" s="992"/>
      <c r="G156" s="1009"/>
      <c r="H156" s="962"/>
      <c r="I156" s="1007"/>
      <c r="J156" s="1010"/>
      <c r="K156" s="992"/>
      <c r="L156" s="1002"/>
      <c r="M156" s="1002"/>
      <c r="N156" s="992"/>
      <c r="O156" s="992"/>
      <c r="R156" s="1003"/>
      <c r="AA156" s="1015"/>
      <c r="AB156" s="1015"/>
      <c r="AC156" s="1015"/>
      <c r="AD156" s="1015"/>
      <c r="AE156" s="1015"/>
      <c r="AF156" s="1015"/>
      <c r="AG156" s="1015"/>
      <c r="AH156" s="1015"/>
      <c r="AI156" s="1015"/>
      <c r="AJ156" s="1015"/>
      <c r="AK156" s="1015"/>
      <c r="AL156" s="1015"/>
      <c r="AM156" s="1015"/>
      <c r="AN156" s="1015"/>
      <c r="AO156" s="1015"/>
      <c r="AP156" s="1015"/>
      <c r="AQ156" s="1015"/>
      <c r="BD156" s="810"/>
    </row>
    <row r="157" spans="2:56" s="804" customFormat="1" x14ac:dyDescent="0.2">
      <c r="B157" s="805"/>
      <c r="C157" s="806"/>
      <c r="D157" s="992"/>
      <c r="E157" s="992"/>
      <c r="F157" s="992"/>
      <c r="G157" s="1009"/>
      <c r="H157" s="962"/>
      <c r="I157" s="1007"/>
      <c r="J157" s="1010"/>
      <c r="K157" s="992"/>
      <c r="L157" s="1002"/>
      <c r="M157" s="1002"/>
      <c r="N157" s="992"/>
      <c r="O157" s="992"/>
      <c r="R157" s="1003"/>
      <c r="AA157" s="1015"/>
      <c r="AB157" s="1015"/>
      <c r="AC157" s="1015"/>
      <c r="AD157" s="1015"/>
      <c r="AE157" s="1015"/>
      <c r="AF157" s="1015"/>
      <c r="AG157" s="1015"/>
      <c r="AH157" s="1015"/>
      <c r="AI157" s="1015"/>
      <c r="AJ157" s="1015"/>
      <c r="AK157" s="1015"/>
      <c r="AL157" s="1015"/>
      <c r="AM157" s="1015"/>
      <c r="AN157" s="1015"/>
      <c r="AO157" s="1015"/>
      <c r="AP157" s="1015"/>
      <c r="AQ157" s="1015"/>
      <c r="BD157" s="810"/>
    </row>
    <row r="158" spans="2:56" s="804" customFormat="1" x14ac:dyDescent="0.2">
      <c r="B158" s="805"/>
      <c r="C158" s="806"/>
      <c r="D158" s="992"/>
      <c r="E158" s="992"/>
      <c r="F158" s="992"/>
      <c r="G158" s="1009"/>
      <c r="H158" s="962"/>
      <c r="I158" s="1007"/>
      <c r="J158" s="1010"/>
      <c r="K158" s="992"/>
      <c r="L158" s="1002"/>
      <c r="M158" s="1002"/>
      <c r="N158" s="992"/>
      <c r="O158" s="992"/>
      <c r="R158" s="1003"/>
      <c r="AA158" s="1015"/>
      <c r="AB158" s="1015"/>
      <c r="AC158" s="1015"/>
      <c r="AD158" s="1015"/>
      <c r="AE158" s="1015"/>
      <c r="AF158" s="1015"/>
      <c r="AG158" s="1015"/>
      <c r="AH158" s="1015"/>
      <c r="AI158" s="1015"/>
      <c r="AJ158" s="1015"/>
      <c r="AK158" s="1015"/>
      <c r="AL158" s="1015"/>
      <c r="AM158" s="1015"/>
      <c r="AN158" s="1015"/>
      <c r="AO158" s="1015"/>
      <c r="AP158" s="1015"/>
      <c r="AQ158" s="1015"/>
      <c r="BD158" s="810"/>
    </row>
    <row r="159" spans="2:56" s="804" customFormat="1" x14ac:dyDescent="0.2">
      <c r="B159" s="805"/>
      <c r="C159" s="806"/>
      <c r="D159" s="992"/>
      <c r="E159" s="992"/>
      <c r="F159" s="992"/>
      <c r="G159" s="1009"/>
      <c r="H159" s="962"/>
      <c r="I159" s="1007"/>
      <c r="J159" s="1010"/>
      <c r="K159" s="992"/>
      <c r="L159" s="1002"/>
      <c r="M159" s="1002"/>
      <c r="N159" s="992"/>
      <c r="O159" s="992"/>
      <c r="R159" s="1003"/>
      <c r="AA159" s="1015"/>
      <c r="AB159" s="1015"/>
      <c r="AC159" s="1015"/>
      <c r="AD159" s="1015"/>
      <c r="AE159" s="1015"/>
      <c r="AF159" s="1015"/>
      <c r="AG159" s="1015"/>
      <c r="AH159" s="1015"/>
      <c r="AI159" s="1015"/>
      <c r="AJ159" s="1015"/>
      <c r="AK159" s="1015"/>
      <c r="AL159" s="1015"/>
      <c r="AM159" s="1015"/>
      <c r="AN159" s="1015"/>
      <c r="AO159" s="1015"/>
      <c r="AP159" s="1015"/>
      <c r="AQ159" s="1015"/>
      <c r="BD159" s="810"/>
    </row>
    <row r="160" spans="2:56" s="804" customFormat="1" x14ac:dyDescent="0.2">
      <c r="B160" s="805"/>
      <c r="C160" s="806"/>
      <c r="G160" s="807"/>
      <c r="H160" s="1012"/>
      <c r="I160" s="1013"/>
      <c r="J160" s="1014"/>
      <c r="L160" s="1002"/>
      <c r="M160" s="1002"/>
      <c r="N160" s="992"/>
      <c r="O160" s="992"/>
      <c r="R160" s="1003"/>
      <c r="AA160" s="1015"/>
      <c r="AB160" s="1015"/>
      <c r="AC160" s="1015"/>
      <c r="AD160" s="1015"/>
      <c r="AE160" s="1015"/>
      <c r="AF160" s="1015"/>
      <c r="AG160" s="1015"/>
      <c r="AH160" s="1015"/>
      <c r="AI160" s="1015"/>
      <c r="AJ160" s="1015"/>
      <c r="AK160" s="1015"/>
      <c r="AL160" s="1015"/>
      <c r="AM160" s="1015"/>
      <c r="AN160" s="1015"/>
      <c r="AO160" s="1015"/>
      <c r="AP160" s="1015"/>
      <c r="AQ160" s="1015"/>
      <c r="BD160" s="810"/>
    </row>
    <row r="161" spans="2:56" s="804" customFormat="1" x14ac:dyDescent="0.2">
      <c r="B161" s="805"/>
      <c r="C161" s="806"/>
      <c r="G161" s="807"/>
      <c r="H161" s="1012"/>
      <c r="I161" s="1013"/>
      <c r="J161" s="1014"/>
      <c r="L161" s="1002"/>
      <c r="M161" s="1002"/>
      <c r="N161" s="992"/>
      <c r="O161" s="992"/>
      <c r="R161" s="1003"/>
      <c r="AA161" s="1015"/>
      <c r="AB161" s="1015"/>
      <c r="AC161" s="1015"/>
      <c r="AD161" s="1015"/>
      <c r="AE161" s="1015"/>
      <c r="AF161" s="1015"/>
      <c r="AG161" s="1015"/>
      <c r="AH161" s="1015"/>
      <c r="AI161" s="1015"/>
      <c r="AJ161" s="1015"/>
      <c r="AK161" s="1015"/>
      <c r="AL161" s="1015"/>
      <c r="AM161" s="1015"/>
      <c r="AN161" s="1015"/>
      <c r="AO161" s="1015"/>
      <c r="AP161" s="1015"/>
      <c r="AQ161" s="1015"/>
      <c r="BD161" s="810"/>
    </row>
    <row r="162" spans="2:56" s="804" customFormat="1" x14ac:dyDescent="0.2">
      <c r="B162" s="805"/>
      <c r="C162" s="806"/>
      <c r="G162" s="807"/>
      <c r="H162" s="1012"/>
      <c r="I162" s="1013"/>
      <c r="J162" s="1014"/>
      <c r="L162" s="1002"/>
      <c r="M162" s="1002"/>
      <c r="N162" s="992"/>
      <c r="O162" s="992"/>
      <c r="R162" s="1003"/>
      <c r="AA162" s="1015"/>
      <c r="AB162" s="1015"/>
      <c r="AC162" s="1015"/>
      <c r="AD162" s="1015"/>
      <c r="AE162" s="1015"/>
      <c r="AF162" s="1015"/>
      <c r="AG162" s="1015"/>
      <c r="AH162" s="1015"/>
      <c r="AI162" s="1015"/>
      <c r="AJ162" s="1015"/>
      <c r="AK162" s="1015"/>
      <c r="AL162" s="1015"/>
      <c r="AM162" s="1015"/>
      <c r="AN162" s="1015"/>
      <c r="AO162" s="1015"/>
      <c r="AP162" s="1015"/>
      <c r="AQ162" s="1015"/>
      <c r="BD162" s="810"/>
    </row>
    <row r="163" spans="2:56" s="804" customFormat="1" x14ac:dyDescent="0.2">
      <c r="B163" s="805"/>
      <c r="C163" s="806"/>
      <c r="G163" s="807"/>
      <c r="H163" s="1012"/>
      <c r="I163" s="1013"/>
      <c r="J163" s="1014"/>
      <c r="L163" s="1002"/>
      <c r="M163" s="1002"/>
      <c r="N163" s="992"/>
      <c r="O163" s="992"/>
      <c r="R163" s="1003"/>
      <c r="AA163" s="1015"/>
      <c r="AB163" s="1015"/>
      <c r="AC163" s="1015"/>
      <c r="AD163" s="1015"/>
      <c r="AE163" s="1015"/>
      <c r="AF163" s="1015"/>
      <c r="AG163" s="1015"/>
      <c r="AH163" s="1015"/>
      <c r="AI163" s="1015"/>
      <c r="AJ163" s="1015"/>
      <c r="AK163" s="1015"/>
      <c r="AL163" s="1015"/>
      <c r="AM163" s="1015"/>
      <c r="AN163" s="1015"/>
      <c r="AO163" s="1015"/>
      <c r="AP163" s="1015"/>
      <c r="AQ163" s="1015"/>
      <c r="BD163" s="810"/>
    </row>
    <row r="164" spans="2:56" s="804" customFormat="1" x14ac:dyDescent="0.2">
      <c r="B164" s="805"/>
      <c r="C164" s="806"/>
      <c r="G164" s="807"/>
      <c r="H164" s="1012"/>
      <c r="I164" s="1013"/>
      <c r="J164" s="1014"/>
      <c r="L164" s="1002"/>
      <c r="M164" s="1011"/>
      <c r="N164" s="992"/>
      <c r="O164" s="992"/>
      <c r="R164" s="1003"/>
      <c r="AA164" s="1015"/>
      <c r="AB164" s="1015"/>
      <c r="AC164" s="1015"/>
      <c r="AD164" s="1015"/>
      <c r="AE164" s="1015"/>
      <c r="AF164" s="1015"/>
      <c r="AG164" s="1015"/>
      <c r="AH164" s="1015"/>
      <c r="AI164" s="1015"/>
      <c r="AJ164" s="1015"/>
      <c r="AK164" s="1015"/>
      <c r="AL164" s="1015"/>
      <c r="AM164" s="1015"/>
      <c r="AN164" s="1015"/>
      <c r="AO164" s="1015"/>
      <c r="AP164" s="1015"/>
      <c r="AQ164" s="1015"/>
      <c r="BD164" s="810"/>
    </row>
    <row r="165" spans="2:56" s="804" customFormat="1" x14ac:dyDescent="0.2">
      <c r="B165" s="805"/>
      <c r="C165" s="806"/>
      <c r="G165" s="807"/>
      <c r="H165" s="1012"/>
      <c r="I165" s="1013"/>
      <c r="J165" s="1014"/>
      <c r="L165" s="1002"/>
      <c r="M165" s="1002"/>
      <c r="N165" s="992"/>
      <c r="O165" s="992"/>
      <c r="R165" s="1003"/>
      <c r="AA165" s="1015"/>
      <c r="AB165" s="1015"/>
      <c r="AC165" s="1015"/>
      <c r="AD165" s="1015"/>
      <c r="AE165" s="1015"/>
      <c r="AF165" s="1015"/>
      <c r="AG165" s="1015"/>
      <c r="AH165" s="1015"/>
      <c r="AI165" s="1015"/>
      <c r="AJ165" s="1015"/>
      <c r="AK165" s="1015"/>
      <c r="AL165" s="1015"/>
      <c r="AM165" s="1015"/>
      <c r="AN165" s="1015"/>
      <c r="AO165" s="1015"/>
      <c r="AP165" s="1015"/>
      <c r="AQ165" s="1015"/>
      <c r="BD165" s="810"/>
    </row>
    <row r="166" spans="2:56" s="804" customFormat="1" x14ac:dyDescent="0.2">
      <c r="B166" s="805"/>
      <c r="C166" s="806"/>
      <c r="G166" s="807"/>
      <c r="H166" s="1012"/>
      <c r="I166" s="1013"/>
      <c r="J166" s="1014"/>
      <c r="L166" s="1011"/>
      <c r="M166" s="1011"/>
      <c r="N166" s="992"/>
      <c r="O166" s="992"/>
      <c r="R166" s="1003"/>
      <c r="AA166" s="1015"/>
      <c r="AB166" s="1015"/>
      <c r="AC166" s="1015"/>
      <c r="AD166" s="1015"/>
      <c r="AE166" s="1015"/>
      <c r="AF166" s="1015"/>
      <c r="AG166" s="1015"/>
      <c r="AH166" s="1015"/>
      <c r="AI166" s="1015"/>
      <c r="AJ166" s="1015"/>
      <c r="AK166" s="1015"/>
      <c r="AL166" s="1015"/>
      <c r="AM166" s="1015"/>
      <c r="AN166" s="1015"/>
      <c r="AO166" s="1015"/>
      <c r="AP166" s="1015"/>
      <c r="AQ166" s="1015"/>
      <c r="BD166" s="810"/>
    </row>
    <row r="167" spans="2:56" s="804" customFormat="1" x14ac:dyDescent="0.2">
      <c r="B167" s="805"/>
      <c r="C167" s="806"/>
      <c r="G167" s="807"/>
      <c r="H167" s="1012"/>
      <c r="I167" s="1013"/>
      <c r="J167" s="1014"/>
      <c r="L167" s="1002"/>
      <c r="M167" s="1002"/>
      <c r="N167" s="992"/>
      <c r="O167" s="992"/>
      <c r="R167" s="1003"/>
      <c r="AA167" s="1015"/>
      <c r="AB167" s="1015"/>
      <c r="AC167" s="1015"/>
      <c r="AD167" s="1015"/>
      <c r="AE167" s="1015"/>
      <c r="AF167" s="1015"/>
      <c r="AG167" s="1015"/>
      <c r="AH167" s="1015"/>
      <c r="AI167" s="1015"/>
      <c r="AJ167" s="1015"/>
      <c r="AK167" s="1015"/>
      <c r="AL167" s="1015"/>
      <c r="AM167" s="1015"/>
      <c r="AN167" s="1015"/>
      <c r="AO167" s="1015"/>
      <c r="AP167" s="1015"/>
      <c r="AQ167" s="1015"/>
      <c r="BD167" s="810"/>
    </row>
    <row r="168" spans="2:56" s="804" customFormat="1" x14ac:dyDescent="0.2">
      <c r="B168" s="805"/>
      <c r="C168" s="806"/>
      <c r="G168" s="807"/>
      <c r="H168" s="1012"/>
      <c r="I168" s="1013"/>
      <c r="J168" s="1014"/>
      <c r="L168" s="1002"/>
      <c r="M168" s="1002"/>
      <c r="N168" s="992"/>
      <c r="O168" s="992"/>
      <c r="R168" s="1003"/>
      <c r="AA168" s="1015"/>
      <c r="AB168" s="1015"/>
      <c r="AC168" s="1015"/>
      <c r="AD168" s="1015"/>
      <c r="AE168" s="1015"/>
      <c r="AF168" s="1015"/>
      <c r="AG168" s="1015"/>
      <c r="AH168" s="1015"/>
      <c r="AI168" s="1015"/>
      <c r="AJ168" s="1015"/>
      <c r="AK168" s="1015"/>
      <c r="AL168" s="1015"/>
      <c r="AM168" s="1015"/>
      <c r="AN168" s="1015"/>
      <c r="AO168" s="1015"/>
      <c r="AP168" s="1015"/>
      <c r="AQ168" s="1015"/>
      <c r="BD168" s="810"/>
    </row>
    <row r="169" spans="2:56" s="804" customFormat="1" x14ac:dyDescent="0.2">
      <c r="B169" s="805"/>
      <c r="C169" s="806"/>
      <c r="G169" s="807"/>
      <c r="H169" s="1012"/>
      <c r="I169" s="1013"/>
      <c r="J169" s="1014"/>
      <c r="L169" s="1002"/>
      <c r="M169" s="1002"/>
      <c r="N169" s="992"/>
      <c r="O169" s="992"/>
      <c r="R169" s="1003"/>
      <c r="AA169" s="1015"/>
      <c r="AB169" s="1015"/>
      <c r="AC169" s="1015"/>
      <c r="AD169" s="1015"/>
      <c r="AE169" s="1015"/>
      <c r="AF169" s="1015"/>
      <c r="AG169" s="1015"/>
      <c r="AH169" s="1015"/>
      <c r="AI169" s="1015"/>
      <c r="AJ169" s="1015"/>
      <c r="AK169" s="1015"/>
      <c r="AL169" s="1015"/>
      <c r="AM169" s="1015"/>
      <c r="AN169" s="1015"/>
      <c r="AO169" s="1015"/>
      <c r="AP169" s="1015"/>
      <c r="AQ169" s="1015"/>
      <c r="BD169" s="810"/>
    </row>
    <row r="170" spans="2:56" s="804" customFormat="1" x14ac:dyDescent="0.2">
      <c r="B170" s="805"/>
      <c r="C170" s="806"/>
      <c r="G170" s="807"/>
      <c r="H170" s="1012"/>
      <c r="I170" s="1013"/>
      <c r="J170" s="1014"/>
      <c r="L170" s="1002"/>
      <c r="M170" s="1002"/>
      <c r="N170" s="992"/>
      <c r="O170" s="992"/>
      <c r="R170" s="1003"/>
      <c r="AA170" s="1015"/>
      <c r="AB170" s="1015"/>
      <c r="AC170" s="1015"/>
      <c r="AD170" s="1015"/>
      <c r="AE170" s="1015"/>
      <c r="AF170" s="1015"/>
      <c r="AG170" s="1015"/>
      <c r="AH170" s="1015"/>
      <c r="AI170" s="1015"/>
      <c r="AJ170" s="1015"/>
      <c r="AK170" s="1015"/>
      <c r="AL170" s="1015"/>
      <c r="AM170" s="1015"/>
      <c r="AN170" s="1015"/>
      <c r="AO170" s="1015"/>
      <c r="AP170" s="1015"/>
      <c r="AQ170" s="1015"/>
      <c r="BD170" s="810"/>
    </row>
    <row r="171" spans="2:56" s="804" customFormat="1" x14ac:dyDescent="0.2">
      <c r="B171" s="805"/>
      <c r="C171" s="806"/>
      <c r="G171" s="807"/>
      <c r="H171" s="1012"/>
      <c r="I171" s="1013"/>
      <c r="J171" s="1014"/>
      <c r="L171" s="1002"/>
      <c r="M171" s="1002"/>
      <c r="N171" s="992"/>
      <c r="O171" s="992"/>
      <c r="R171" s="1003"/>
      <c r="AA171" s="1015"/>
      <c r="AB171" s="1015"/>
      <c r="AC171" s="1015"/>
      <c r="AD171" s="1015"/>
      <c r="AE171" s="1015"/>
      <c r="AF171" s="1015"/>
      <c r="AG171" s="1015"/>
      <c r="AH171" s="1015"/>
      <c r="AI171" s="1015"/>
      <c r="AJ171" s="1015"/>
      <c r="AK171" s="1015"/>
      <c r="AL171" s="1015"/>
      <c r="AM171" s="1015"/>
      <c r="AN171" s="1015"/>
      <c r="AO171" s="1015"/>
      <c r="AP171" s="1015"/>
      <c r="AQ171" s="1015"/>
      <c r="BD171" s="810"/>
    </row>
    <row r="172" spans="2:56" s="804" customFormat="1" x14ac:dyDescent="0.2">
      <c r="B172" s="805"/>
      <c r="C172" s="806"/>
      <c r="G172" s="807"/>
      <c r="H172" s="1012"/>
      <c r="I172" s="1013"/>
      <c r="J172" s="1014"/>
      <c r="L172" s="1002"/>
      <c r="M172" s="1002"/>
      <c r="N172" s="992"/>
      <c r="O172" s="992"/>
      <c r="R172" s="1003"/>
      <c r="AA172" s="1015"/>
      <c r="AB172" s="1015"/>
      <c r="AC172" s="1015"/>
      <c r="AD172" s="1015"/>
      <c r="AE172" s="1015"/>
      <c r="AF172" s="1015"/>
      <c r="AG172" s="1015"/>
      <c r="AH172" s="1015"/>
      <c r="AI172" s="1015"/>
      <c r="AJ172" s="1015"/>
      <c r="AK172" s="1015"/>
      <c r="AL172" s="1015"/>
      <c r="AM172" s="1015"/>
      <c r="AN172" s="1015"/>
      <c r="AO172" s="1015"/>
      <c r="AP172" s="1015"/>
      <c r="AQ172" s="1015"/>
      <c r="BD172" s="810"/>
    </row>
    <row r="173" spans="2:56" s="804" customFormat="1" x14ac:dyDescent="0.2">
      <c r="B173" s="805"/>
      <c r="C173" s="806"/>
      <c r="G173" s="807"/>
      <c r="H173" s="1012"/>
      <c r="I173" s="1013"/>
      <c r="J173" s="1014"/>
      <c r="L173" s="1002"/>
      <c r="M173" s="1002"/>
      <c r="N173" s="992"/>
      <c r="O173" s="992"/>
      <c r="R173" s="1003"/>
      <c r="AA173" s="1015"/>
      <c r="AB173" s="1015"/>
      <c r="AC173" s="1015"/>
      <c r="AD173" s="1015"/>
      <c r="AE173" s="1015"/>
      <c r="AF173" s="1015"/>
      <c r="AG173" s="1015"/>
      <c r="AH173" s="1015"/>
      <c r="AI173" s="1015"/>
      <c r="AJ173" s="1015"/>
      <c r="AK173" s="1015"/>
      <c r="AL173" s="1015"/>
      <c r="AM173" s="1015"/>
      <c r="AN173" s="1015"/>
      <c r="AO173" s="1015"/>
      <c r="AP173" s="1015"/>
      <c r="AQ173" s="1015"/>
      <c r="BD173" s="810"/>
    </row>
    <row r="174" spans="2:56" s="804" customFormat="1" x14ac:dyDescent="0.2">
      <c r="B174" s="805"/>
      <c r="C174" s="806"/>
      <c r="G174" s="807"/>
      <c r="H174" s="1012"/>
      <c r="I174" s="1013"/>
      <c r="J174" s="1014"/>
      <c r="L174" s="1002"/>
      <c r="M174" s="1002"/>
      <c r="N174" s="992"/>
      <c r="O174" s="992"/>
      <c r="R174" s="1003"/>
      <c r="AA174" s="1015"/>
      <c r="AB174" s="1015"/>
      <c r="AC174" s="1015"/>
      <c r="AD174" s="1015"/>
      <c r="AE174" s="1015"/>
      <c r="AF174" s="1015"/>
      <c r="AG174" s="1015"/>
      <c r="AH174" s="1015"/>
      <c r="AI174" s="1015"/>
      <c r="AJ174" s="1015"/>
      <c r="AK174" s="1015"/>
      <c r="AL174" s="1015"/>
      <c r="AM174" s="1015"/>
      <c r="AN174" s="1015"/>
      <c r="AO174" s="1015"/>
      <c r="AP174" s="1015"/>
      <c r="AQ174" s="1015"/>
      <c r="BD174" s="810"/>
    </row>
    <row r="175" spans="2:56" s="804" customFormat="1" x14ac:dyDescent="0.2">
      <c r="B175" s="805"/>
      <c r="C175" s="806"/>
      <c r="G175" s="807"/>
      <c r="H175" s="1012"/>
      <c r="I175" s="1013"/>
      <c r="J175" s="1014"/>
      <c r="L175" s="1002"/>
      <c r="M175" s="1002"/>
      <c r="N175" s="992"/>
      <c r="O175" s="992"/>
      <c r="R175" s="1003"/>
      <c r="AA175" s="1015"/>
      <c r="AB175" s="1015"/>
      <c r="AC175" s="1015"/>
      <c r="AD175" s="1015"/>
      <c r="AE175" s="1015"/>
      <c r="AF175" s="1015"/>
      <c r="AG175" s="1015"/>
      <c r="AH175" s="1015"/>
      <c r="AI175" s="1015"/>
      <c r="AJ175" s="1015"/>
      <c r="AK175" s="1015"/>
      <c r="AL175" s="1015"/>
      <c r="AM175" s="1015"/>
      <c r="AN175" s="1015"/>
      <c r="AO175" s="1015"/>
      <c r="AP175" s="1015"/>
      <c r="AQ175" s="1015"/>
      <c r="BD175" s="810"/>
    </row>
    <row r="176" spans="2:56" s="804" customFormat="1" x14ac:dyDescent="0.2">
      <c r="B176" s="805"/>
      <c r="C176" s="806"/>
      <c r="G176" s="807"/>
      <c r="H176" s="1012"/>
      <c r="I176" s="1013"/>
      <c r="J176" s="1014"/>
      <c r="L176" s="1002"/>
      <c r="M176" s="1002"/>
      <c r="N176" s="992"/>
      <c r="O176" s="992"/>
      <c r="R176" s="1003"/>
      <c r="AA176" s="1015"/>
      <c r="AB176" s="1015"/>
      <c r="AC176" s="1015"/>
      <c r="AD176" s="1015"/>
      <c r="AE176" s="1015"/>
      <c r="AF176" s="1015"/>
      <c r="AG176" s="1015"/>
      <c r="AH176" s="1015"/>
      <c r="AI176" s="1015"/>
      <c r="AJ176" s="1015"/>
      <c r="AK176" s="1015"/>
      <c r="AL176" s="1015"/>
      <c r="AM176" s="1015"/>
      <c r="AN176" s="1015"/>
      <c r="AO176" s="1015"/>
      <c r="AP176" s="1015"/>
      <c r="AQ176" s="1015"/>
      <c r="BD176" s="810"/>
    </row>
    <row r="177" spans="2:56" s="804" customFormat="1" x14ac:dyDescent="0.2">
      <c r="B177" s="805"/>
      <c r="C177" s="806"/>
      <c r="G177" s="807"/>
      <c r="H177" s="1012"/>
      <c r="I177" s="1013"/>
      <c r="J177" s="1014"/>
      <c r="L177" s="1002"/>
      <c r="M177" s="1002"/>
      <c r="N177" s="992"/>
      <c r="O177" s="992"/>
      <c r="R177" s="1003"/>
      <c r="AA177" s="1015"/>
      <c r="AB177" s="1015"/>
      <c r="AC177" s="1015"/>
      <c r="AD177" s="1015"/>
      <c r="AE177" s="1015"/>
      <c r="AF177" s="1015"/>
      <c r="AG177" s="1015"/>
      <c r="AH177" s="1015"/>
      <c r="AI177" s="1015"/>
      <c r="AJ177" s="1015"/>
      <c r="AK177" s="1015"/>
      <c r="AL177" s="1015"/>
      <c r="AM177" s="1015"/>
      <c r="AN177" s="1015"/>
      <c r="AO177" s="1015"/>
      <c r="AP177" s="1015"/>
      <c r="AQ177" s="1015"/>
      <c r="BD177" s="810"/>
    </row>
    <row r="178" spans="2:56" s="804" customFormat="1" x14ac:dyDescent="0.2">
      <c r="B178" s="805"/>
      <c r="C178" s="806"/>
      <c r="G178" s="807"/>
      <c r="H178" s="1012"/>
      <c r="I178" s="1013"/>
      <c r="J178" s="1014"/>
      <c r="L178" s="1002"/>
      <c r="M178" s="1002"/>
      <c r="N178" s="992"/>
      <c r="O178" s="992"/>
      <c r="R178" s="1003"/>
      <c r="AA178" s="1015"/>
      <c r="AB178" s="1015"/>
      <c r="AC178" s="1015"/>
      <c r="AD178" s="1015"/>
      <c r="AE178" s="1015"/>
      <c r="AF178" s="1015"/>
      <c r="AG178" s="1015"/>
      <c r="AH178" s="1015"/>
      <c r="AI178" s="1015"/>
      <c r="AJ178" s="1015"/>
      <c r="AK178" s="1015"/>
      <c r="AL178" s="1015"/>
      <c r="AM178" s="1015"/>
      <c r="AN178" s="1015"/>
      <c r="AO178" s="1015"/>
      <c r="AP178" s="1015"/>
      <c r="AQ178" s="1015"/>
      <c r="BD178" s="810"/>
    </row>
    <row r="179" spans="2:56" s="804" customFormat="1" x14ac:dyDescent="0.2">
      <c r="B179" s="805"/>
      <c r="C179" s="806"/>
      <c r="G179" s="807"/>
      <c r="H179" s="1012"/>
      <c r="I179" s="1013"/>
      <c r="J179" s="1014"/>
      <c r="L179" s="1002"/>
      <c r="M179" s="1002"/>
      <c r="N179" s="992"/>
      <c r="O179" s="992"/>
      <c r="R179" s="1003"/>
      <c r="AA179" s="1015"/>
      <c r="AB179" s="1015"/>
      <c r="AC179" s="1015"/>
      <c r="AD179" s="1015"/>
      <c r="AE179" s="1015"/>
      <c r="AF179" s="1015"/>
      <c r="AG179" s="1015"/>
      <c r="AH179" s="1015"/>
      <c r="AI179" s="1015"/>
      <c r="AJ179" s="1015"/>
      <c r="AK179" s="1015"/>
      <c r="AL179" s="1015"/>
      <c r="AM179" s="1015"/>
      <c r="AN179" s="1015"/>
      <c r="AO179" s="1015"/>
      <c r="AP179" s="1015"/>
      <c r="AQ179" s="1015"/>
      <c r="BD179" s="810"/>
    </row>
    <row r="180" spans="2:56" s="804" customFormat="1" x14ac:dyDescent="0.2">
      <c r="B180" s="805"/>
      <c r="C180" s="806"/>
      <c r="G180" s="807"/>
      <c r="H180" s="1012"/>
      <c r="I180" s="1013"/>
      <c r="J180" s="1014"/>
      <c r="L180" s="1002"/>
      <c r="M180" s="1002"/>
      <c r="N180" s="992"/>
      <c r="O180" s="992"/>
      <c r="R180" s="1003"/>
      <c r="AA180" s="1015"/>
      <c r="AB180" s="1015"/>
      <c r="AC180" s="1015"/>
      <c r="AD180" s="1015"/>
      <c r="AE180" s="1015"/>
      <c r="AF180" s="1015"/>
      <c r="AG180" s="1015"/>
      <c r="AH180" s="1015"/>
      <c r="AI180" s="1015"/>
      <c r="AJ180" s="1015"/>
      <c r="AK180" s="1015"/>
      <c r="AL180" s="1015"/>
      <c r="AM180" s="1015"/>
      <c r="AN180" s="1015"/>
      <c r="AO180" s="1015"/>
      <c r="AP180" s="1015"/>
      <c r="AQ180" s="1015"/>
      <c r="BD180" s="810"/>
    </row>
    <row r="181" spans="2:56" s="804" customFormat="1" x14ac:dyDescent="0.2">
      <c r="B181" s="805"/>
      <c r="C181" s="806"/>
      <c r="G181" s="807"/>
      <c r="H181" s="1012"/>
      <c r="I181" s="1013"/>
      <c r="J181" s="1014"/>
      <c r="L181" s="1002"/>
      <c r="M181" s="1002"/>
      <c r="N181" s="992"/>
      <c r="O181" s="992"/>
      <c r="R181" s="1003"/>
      <c r="AA181" s="1015"/>
      <c r="AB181" s="1015"/>
      <c r="AC181" s="1015"/>
      <c r="AD181" s="1015"/>
      <c r="AE181" s="1015"/>
      <c r="AF181" s="1015"/>
      <c r="AG181" s="1015"/>
      <c r="AH181" s="1015"/>
      <c r="AI181" s="1015"/>
      <c r="AJ181" s="1015"/>
      <c r="AK181" s="1015"/>
      <c r="AL181" s="1015"/>
      <c r="AM181" s="1015"/>
      <c r="AN181" s="1015"/>
      <c r="AO181" s="1015"/>
      <c r="AP181" s="1015"/>
      <c r="AQ181" s="1015"/>
      <c r="BD181" s="810"/>
    </row>
    <row r="182" spans="2:56" s="804" customFormat="1" x14ac:dyDescent="0.2">
      <c r="B182" s="805"/>
      <c r="C182" s="806"/>
      <c r="G182" s="807"/>
      <c r="H182" s="1012"/>
      <c r="I182" s="1013"/>
      <c r="J182" s="1014"/>
      <c r="L182" s="1002"/>
      <c r="M182" s="1002"/>
      <c r="N182" s="992"/>
      <c r="O182" s="992"/>
      <c r="R182" s="1003"/>
      <c r="AA182" s="1015"/>
      <c r="AB182" s="1015"/>
      <c r="AC182" s="1015"/>
      <c r="AD182" s="1015"/>
      <c r="AE182" s="1015"/>
      <c r="AF182" s="1015"/>
      <c r="AG182" s="1015"/>
      <c r="AH182" s="1015"/>
      <c r="AI182" s="1015"/>
      <c r="AJ182" s="1015"/>
      <c r="AK182" s="1015"/>
      <c r="AL182" s="1015"/>
      <c r="AM182" s="1015"/>
      <c r="AN182" s="1015"/>
      <c r="AO182" s="1015"/>
      <c r="AP182" s="1015"/>
      <c r="AQ182" s="1015"/>
      <c r="BD182" s="810"/>
    </row>
    <row r="183" spans="2:56" s="804" customFormat="1" x14ac:dyDescent="0.2">
      <c r="B183" s="805"/>
      <c r="C183" s="806"/>
      <c r="G183" s="807"/>
      <c r="H183" s="1012"/>
      <c r="I183" s="1013"/>
      <c r="J183" s="1014"/>
      <c r="L183" s="1002"/>
      <c r="M183" s="1002"/>
      <c r="N183" s="992"/>
      <c r="O183" s="992"/>
      <c r="R183" s="1003"/>
      <c r="AA183" s="1015"/>
      <c r="AB183" s="1015"/>
      <c r="AC183" s="1015"/>
      <c r="AD183" s="1015"/>
      <c r="AE183" s="1015"/>
      <c r="AF183" s="1015"/>
      <c r="AG183" s="1015"/>
      <c r="AH183" s="1015"/>
      <c r="AI183" s="1015"/>
      <c r="AJ183" s="1015"/>
      <c r="AK183" s="1015"/>
      <c r="AL183" s="1015"/>
      <c r="AM183" s="1015"/>
      <c r="AN183" s="1015"/>
      <c r="AO183" s="1015"/>
      <c r="AP183" s="1015"/>
      <c r="AQ183" s="1015"/>
      <c r="BD183" s="810"/>
    </row>
    <row r="184" spans="2:56" s="804" customFormat="1" x14ac:dyDescent="0.2">
      <c r="B184" s="805"/>
      <c r="C184" s="806"/>
      <c r="G184" s="807"/>
      <c r="H184" s="1012"/>
      <c r="I184" s="1013"/>
      <c r="J184" s="1014"/>
      <c r="L184" s="1002"/>
      <c r="M184" s="1002"/>
      <c r="N184" s="992"/>
      <c r="O184" s="992"/>
      <c r="R184" s="1003"/>
      <c r="AA184" s="1015"/>
      <c r="AB184" s="1015"/>
      <c r="AC184" s="1015"/>
      <c r="AD184" s="1015"/>
      <c r="AE184" s="1015"/>
      <c r="AF184" s="1015"/>
      <c r="AG184" s="1015"/>
      <c r="AH184" s="1015"/>
      <c r="AI184" s="1015"/>
      <c r="AJ184" s="1015"/>
      <c r="AK184" s="1015"/>
      <c r="AL184" s="1015"/>
      <c r="AM184" s="1015"/>
      <c r="AN184" s="1015"/>
      <c r="AO184" s="1015"/>
      <c r="AP184" s="1015"/>
      <c r="AQ184" s="1015"/>
      <c r="BD184" s="810"/>
    </row>
    <row r="185" spans="2:56" s="804" customFormat="1" x14ac:dyDescent="0.2">
      <c r="B185" s="805"/>
      <c r="C185" s="806"/>
      <c r="G185" s="807"/>
      <c r="H185" s="1012"/>
      <c r="I185" s="1013"/>
      <c r="J185" s="1014"/>
      <c r="L185" s="1002"/>
      <c r="M185" s="1002"/>
      <c r="N185" s="992"/>
      <c r="O185" s="992"/>
      <c r="R185" s="1003"/>
      <c r="AA185" s="1015"/>
      <c r="AB185" s="1015"/>
      <c r="AC185" s="1015"/>
      <c r="AD185" s="1015"/>
      <c r="AE185" s="1015"/>
      <c r="AF185" s="1015"/>
      <c r="AG185" s="1015"/>
      <c r="AH185" s="1015"/>
      <c r="AI185" s="1015"/>
      <c r="AJ185" s="1015"/>
      <c r="AK185" s="1015"/>
      <c r="AL185" s="1015"/>
      <c r="AM185" s="1015"/>
      <c r="AN185" s="1015"/>
      <c r="AO185" s="1015"/>
      <c r="AP185" s="1015"/>
      <c r="AQ185" s="1015"/>
      <c r="BD185" s="810"/>
    </row>
    <row r="186" spans="2:56" s="804" customFormat="1" x14ac:dyDescent="0.2">
      <c r="B186" s="805"/>
      <c r="C186" s="806"/>
      <c r="G186" s="807"/>
      <c r="H186" s="1012"/>
      <c r="I186" s="1013"/>
      <c r="J186" s="1014"/>
      <c r="L186" s="1002"/>
      <c r="M186" s="1002"/>
      <c r="N186" s="992"/>
      <c r="O186" s="992"/>
      <c r="R186" s="1003"/>
      <c r="AA186" s="1015"/>
      <c r="AB186" s="1015"/>
      <c r="AC186" s="1015"/>
      <c r="AD186" s="1015"/>
      <c r="AE186" s="1015"/>
      <c r="AF186" s="1015"/>
      <c r="AG186" s="1015"/>
      <c r="AH186" s="1015"/>
      <c r="AI186" s="1015"/>
      <c r="AJ186" s="1015"/>
      <c r="AK186" s="1015"/>
      <c r="AL186" s="1015"/>
      <c r="AM186" s="1015"/>
      <c r="AN186" s="1015"/>
      <c r="AO186" s="1015"/>
      <c r="AP186" s="1015"/>
      <c r="AQ186" s="1015"/>
      <c r="BD186" s="810"/>
    </row>
    <row r="187" spans="2:56" s="804" customFormat="1" x14ac:dyDescent="0.2">
      <c r="B187" s="805"/>
      <c r="C187" s="806"/>
      <c r="G187" s="807"/>
      <c r="H187" s="1012"/>
      <c r="I187" s="1013"/>
      <c r="J187" s="1014"/>
      <c r="L187" s="1002"/>
      <c r="M187" s="1002"/>
      <c r="N187" s="992"/>
      <c r="O187" s="992"/>
      <c r="R187" s="1003"/>
      <c r="AA187" s="1015"/>
      <c r="AB187" s="1015"/>
      <c r="AC187" s="1015"/>
      <c r="AD187" s="1015"/>
      <c r="AE187" s="1015"/>
      <c r="AF187" s="1015"/>
      <c r="AG187" s="1015"/>
      <c r="AH187" s="1015"/>
      <c r="AI187" s="1015"/>
      <c r="AJ187" s="1015"/>
      <c r="AK187" s="1015"/>
      <c r="AL187" s="1015"/>
      <c r="AM187" s="1015"/>
      <c r="AN187" s="1015"/>
      <c r="AO187" s="1015"/>
      <c r="AP187" s="1015"/>
      <c r="AQ187" s="1015"/>
      <c r="BD187" s="810"/>
    </row>
    <row r="188" spans="2:56" s="804" customFormat="1" x14ac:dyDescent="0.2">
      <c r="B188" s="805"/>
      <c r="C188" s="806"/>
      <c r="G188" s="807"/>
      <c r="H188" s="1012"/>
      <c r="I188" s="1013"/>
      <c r="J188" s="1014"/>
      <c r="L188" s="1002"/>
      <c r="M188" s="1002"/>
      <c r="N188" s="992"/>
      <c r="O188" s="992"/>
      <c r="R188" s="1003"/>
      <c r="AA188" s="1015"/>
      <c r="AB188" s="1015"/>
      <c r="AC188" s="1015"/>
      <c r="AD188" s="1015"/>
      <c r="AE188" s="1015"/>
      <c r="AF188" s="1015"/>
      <c r="AG188" s="1015"/>
      <c r="AH188" s="1015"/>
      <c r="AI188" s="1015"/>
      <c r="AJ188" s="1015"/>
      <c r="AK188" s="1015"/>
      <c r="AL188" s="1015"/>
      <c r="AM188" s="1015"/>
      <c r="AN188" s="1015"/>
      <c r="AO188" s="1015"/>
      <c r="AP188" s="1015"/>
      <c r="AQ188" s="1015"/>
      <c r="BD188" s="810"/>
    </row>
    <row r="189" spans="2:56" s="804" customFormat="1" x14ac:dyDescent="0.2">
      <c r="B189" s="805"/>
      <c r="C189" s="806"/>
      <c r="G189" s="807"/>
      <c r="H189" s="1012"/>
      <c r="I189" s="1013"/>
      <c r="J189" s="1014"/>
      <c r="L189" s="1002"/>
      <c r="M189" s="1002"/>
      <c r="N189" s="992"/>
      <c r="O189" s="992"/>
      <c r="R189" s="1003"/>
      <c r="AA189" s="1015"/>
      <c r="AB189" s="1015"/>
      <c r="AC189" s="1015"/>
      <c r="AD189" s="1015"/>
      <c r="AE189" s="1015"/>
      <c r="AF189" s="1015"/>
      <c r="AG189" s="1015"/>
      <c r="AH189" s="1015"/>
      <c r="AI189" s="1015"/>
      <c r="AJ189" s="1015"/>
      <c r="AK189" s="1015"/>
      <c r="AL189" s="1015"/>
      <c r="AM189" s="1015"/>
      <c r="AN189" s="1015"/>
      <c r="AO189" s="1015"/>
      <c r="AP189" s="1015"/>
      <c r="AQ189" s="1015"/>
      <c r="BD189" s="810"/>
    </row>
    <row r="190" spans="2:56" s="804" customFormat="1" x14ac:dyDescent="0.2">
      <c r="B190" s="805"/>
      <c r="C190" s="806"/>
      <c r="G190" s="807"/>
      <c r="H190" s="1012"/>
      <c r="I190" s="1013"/>
      <c r="J190" s="1014"/>
      <c r="L190" s="1002"/>
      <c r="M190" s="1002"/>
      <c r="N190" s="992"/>
      <c r="O190" s="992"/>
      <c r="R190" s="1003"/>
      <c r="AA190" s="1015"/>
      <c r="AB190" s="1015"/>
      <c r="AC190" s="1015"/>
      <c r="AD190" s="1015"/>
      <c r="AE190" s="1015"/>
      <c r="AF190" s="1015"/>
      <c r="AG190" s="1015"/>
      <c r="AH190" s="1015"/>
      <c r="AI190" s="1015"/>
      <c r="AJ190" s="1015"/>
      <c r="AK190" s="1015"/>
      <c r="AL190" s="1015"/>
      <c r="AM190" s="1015"/>
      <c r="AN190" s="1015"/>
      <c r="AO190" s="1015"/>
      <c r="AP190" s="1015"/>
      <c r="AQ190" s="1015"/>
      <c r="BD190" s="810"/>
    </row>
    <row r="191" spans="2:56" s="804" customFormat="1" x14ac:dyDescent="0.2">
      <c r="B191" s="805"/>
      <c r="C191" s="806"/>
      <c r="G191" s="807"/>
      <c r="H191" s="1012"/>
      <c r="I191" s="1013"/>
      <c r="J191" s="1014"/>
      <c r="L191" s="1002"/>
      <c r="M191" s="1002"/>
      <c r="N191" s="992"/>
      <c r="O191" s="992"/>
      <c r="R191" s="1003"/>
      <c r="AA191" s="1015"/>
      <c r="AB191" s="1015"/>
      <c r="AC191" s="1015"/>
      <c r="AD191" s="1015"/>
      <c r="AE191" s="1015"/>
      <c r="AF191" s="1015"/>
      <c r="AG191" s="1015"/>
      <c r="AH191" s="1015"/>
      <c r="AI191" s="1015"/>
      <c r="AJ191" s="1015"/>
      <c r="AK191" s="1015"/>
      <c r="AL191" s="1015"/>
      <c r="AM191" s="1015"/>
      <c r="AN191" s="1015"/>
      <c r="AO191" s="1015"/>
      <c r="AP191" s="1015"/>
      <c r="AQ191" s="1015"/>
      <c r="BD191" s="810"/>
    </row>
    <row r="192" spans="2:56" s="804" customFormat="1" x14ac:dyDescent="0.2">
      <c r="B192" s="805"/>
      <c r="C192" s="806"/>
      <c r="G192" s="807"/>
      <c r="H192" s="1012"/>
      <c r="I192" s="1013"/>
      <c r="J192" s="1014"/>
      <c r="L192" s="1002"/>
      <c r="M192" s="1002"/>
      <c r="N192" s="992"/>
      <c r="O192" s="992"/>
      <c r="R192" s="1003"/>
      <c r="AA192" s="1015"/>
      <c r="AB192" s="1015"/>
      <c r="AC192" s="1015"/>
      <c r="AD192" s="1015"/>
      <c r="AE192" s="1015"/>
      <c r="AF192" s="1015"/>
      <c r="AG192" s="1015"/>
      <c r="AH192" s="1015"/>
      <c r="AI192" s="1015"/>
      <c r="AJ192" s="1015"/>
      <c r="AK192" s="1015"/>
      <c r="AL192" s="1015"/>
      <c r="AM192" s="1015"/>
      <c r="AN192" s="1015"/>
      <c r="AO192" s="1015"/>
      <c r="AP192" s="1015"/>
      <c r="AQ192" s="1015"/>
      <c r="BD192" s="810"/>
    </row>
    <row r="193" spans="2:56" s="804" customFormat="1" x14ac:dyDescent="0.2">
      <c r="B193" s="805"/>
      <c r="C193" s="806"/>
      <c r="G193" s="807"/>
      <c r="H193" s="1012"/>
      <c r="I193" s="1013"/>
      <c r="J193" s="1014"/>
      <c r="L193" s="1002"/>
      <c r="M193" s="1002"/>
      <c r="N193" s="992"/>
      <c r="O193" s="992"/>
      <c r="R193" s="1003"/>
      <c r="AA193" s="1015"/>
      <c r="AB193" s="1015"/>
      <c r="AC193" s="1015"/>
      <c r="AD193" s="1015"/>
      <c r="AE193" s="1015"/>
      <c r="AF193" s="1015"/>
      <c r="AG193" s="1015"/>
      <c r="AH193" s="1015"/>
      <c r="AI193" s="1015"/>
      <c r="AJ193" s="1015"/>
      <c r="AK193" s="1015"/>
      <c r="AL193" s="1015"/>
      <c r="AM193" s="1015"/>
      <c r="AN193" s="1015"/>
      <c r="AO193" s="1015"/>
      <c r="AP193" s="1015"/>
      <c r="AQ193" s="1015"/>
      <c r="BD193" s="810"/>
    </row>
    <row r="194" spans="2:56" s="804" customFormat="1" x14ac:dyDescent="0.2">
      <c r="B194" s="805"/>
      <c r="C194" s="806"/>
      <c r="G194" s="807"/>
      <c r="H194" s="1012"/>
      <c r="I194" s="1013"/>
      <c r="J194" s="1014"/>
      <c r="L194" s="1002"/>
      <c r="M194" s="1002"/>
      <c r="N194" s="992"/>
      <c r="O194" s="992"/>
      <c r="R194" s="1003"/>
      <c r="AA194" s="1015"/>
      <c r="AB194" s="1015"/>
      <c r="AC194" s="1015"/>
      <c r="AD194" s="1015"/>
      <c r="AE194" s="1015"/>
      <c r="AF194" s="1015"/>
      <c r="AG194" s="1015"/>
      <c r="AH194" s="1015"/>
      <c r="AI194" s="1015"/>
      <c r="AJ194" s="1015"/>
      <c r="AK194" s="1015"/>
      <c r="AL194" s="1015"/>
      <c r="AM194" s="1015"/>
      <c r="AN194" s="1015"/>
      <c r="AO194" s="1015"/>
      <c r="AP194" s="1015"/>
      <c r="AQ194" s="1015"/>
      <c r="BD194" s="810"/>
    </row>
    <row r="195" spans="2:56" s="804" customFormat="1" x14ac:dyDescent="0.2">
      <c r="B195" s="805"/>
      <c r="C195" s="806"/>
      <c r="G195" s="807"/>
      <c r="H195" s="1012"/>
      <c r="I195" s="1013"/>
      <c r="J195" s="1014"/>
      <c r="L195" s="1002"/>
      <c r="M195" s="1002"/>
      <c r="N195" s="992"/>
      <c r="O195" s="992"/>
      <c r="R195" s="1003"/>
      <c r="AA195" s="1015"/>
      <c r="AB195" s="1015"/>
      <c r="AC195" s="1015"/>
      <c r="AD195" s="1015"/>
      <c r="AE195" s="1015"/>
      <c r="AF195" s="1015"/>
      <c r="AG195" s="1015"/>
      <c r="AH195" s="1015"/>
      <c r="AI195" s="1015"/>
      <c r="AJ195" s="1015"/>
      <c r="AK195" s="1015"/>
      <c r="AL195" s="1015"/>
      <c r="AM195" s="1015"/>
      <c r="AN195" s="1015"/>
      <c r="AO195" s="1015"/>
      <c r="AP195" s="1015"/>
      <c r="AQ195" s="1015"/>
      <c r="BD195" s="810"/>
    </row>
    <row r="196" spans="2:56" s="804" customFormat="1" x14ac:dyDescent="0.2">
      <c r="B196" s="805"/>
      <c r="C196" s="806"/>
      <c r="G196" s="807"/>
      <c r="H196" s="1012"/>
      <c r="I196" s="1013"/>
      <c r="J196" s="1014"/>
      <c r="L196" s="1002"/>
      <c r="M196" s="1002"/>
      <c r="N196" s="992"/>
      <c r="O196" s="992"/>
      <c r="R196" s="1003"/>
      <c r="AA196" s="1015"/>
      <c r="AB196" s="1015"/>
      <c r="AC196" s="1015"/>
      <c r="AD196" s="1015"/>
      <c r="AE196" s="1015"/>
      <c r="AF196" s="1015"/>
      <c r="AG196" s="1015"/>
      <c r="AH196" s="1015"/>
      <c r="AI196" s="1015"/>
      <c r="AJ196" s="1015"/>
      <c r="AK196" s="1015"/>
      <c r="AL196" s="1015"/>
      <c r="AM196" s="1015"/>
      <c r="AN196" s="1015"/>
      <c r="AO196" s="1015"/>
      <c r="AP196" s="1015"/>
      <c r="AQ196" s="1015"/>
      <c r="BD196" s="810"/>
    </row>
    <row r="197" spans="2:56" s="804" customFormat="1" x14ac:dyDescent="0.2">
      <c r="B197" s="805"/>
      <c r="C197" s="806"/>
      <c r="G197" s="807"/>
      <c r="H197" s="1012"/>
      <c r="I197" s="1013"/>
      <c r="J197" s="1014"/>
      <c r="L197" s="1002"/>
      <c r="M197" s="1002"/>
      <c r="N197" s="992"/>
      <c r="O197" s="992"/>
      <c r="R197" s="1003"/>
      <c r="AA197" s="1015"/>
      <c r="AB197" s="1015"/>
      <c r="AC197" s="1015"/>
      <c r="AD197" s="1015"/>
      <c r="AE197" s="1015"/>
      <c r="AF197" s="1015"/>
      <c r="AG197" s="1015"/>
      <c r="AH197" s="1015"/>
      <c r="AI197" s="1015"/>
      <c r="AJ197" s="1015"/>
      <c r="AK197" s="1015"/>
      <c r="AL197" s="1015"/>
      <c r="AM197" s="1015"/>
      <c r="AN197" s="1015"/>
      <c r="AO197" s="1015"/>
      <c r="AP197" s="1015"/>
      <c r="AQ197" s="1015"/>
      <c r="BD197" s="810"/>
    </row>
    <row r="198" spans="2:56" s="804" customFormat="1" x14ac:dyDescent="0.2">
      <c r="B198" s="805"/>
      <c r="C198" s="806"/>
      <c r="G198" s="807"/>
      <c r="H198" s="1012"/>
      <c r="I198" s="1013"/>
      <c r="J198" s="1014"/>
      <c r="L198" s="1002"/>
      <c r="M198" s="1002"/>
      <c r="N198" s="992"/>
      <c r="O198" s="992"/>
      <c r="R198" s="1003"/>
      <c r="AA198" s="1015"/>
      <c r="AB198" s="1015"/>
      <c r="AC198" s="1015"/>
      <c r="AD198" s="1015"/>
      <c r="AE198" s="1015"/>
      <c r="AF198" s="1015"/>
      <c r="AG198" s="1015"/>
      <c r="AH198" s="1015"/>
      <c r="AI198" s="1015"/>
      <c r="AJ198" s="1015"/>
      <c r="AK198" s="1015"/>
      <c r="AL198" s="1015"/>
      <c r="AM198" s="1015"/>
      <c r="AN198" s="1015"/>
      <c r="AO198" s="1015"/>
      <c r="AP198" s="1015"/>
      <c r="AQ198" s="1015"/>
      <c r="BD198" s="810"/>
    </row>
    <row r="199" spans="2:56" s="804" customFormat="1" x14ac:dyDescent="0.2">
      <c r="B199" s="805"/>
      <c r="C199" s="806"/>
      <c r="G199" s="807"/>
      <c r="H199" s="1012"/>
      <c r="I199" s="1013"/>
      <c r="J199" s="1014"/>
      <c r="L199" s="1002"/>
      <c r="M199" s="1002"/>
      <c r="N199" s="992"/>
      <c r="O199" s="992"/>
      <c r="R199" s="1003"/>
      <c r="AA199" s="1015"/>
      <c r="AB199" s="1015"/>
      <c r="AC199" s="1015"/>
      <c r="AD199" s="1015"/>
      <c r="AE199" s="1015"/>
      <c r="AF199" s="1015"/>
      <c r="AG199" s="1015"/>
      <c r="AH199" s="1015"/>
      <c r="AI199" s="1015"/>
      <c r="AJ199" s="1015"/>
      <c r="AK199" s="1015"/>
      <c r="AL199" s="1015"/>
      <c r="AM199" s="1015"/>
      <c r="AN199" s="1015"/>
      <c r="AO199" s="1015"/>
      <c r="AP199" s="1015"/>
      <c r="AQ199" s="1015"/>
      <c r="BD199" s="810"/>
    </row>
    <row r="200" spans="2:56" s="804" customFormat="1" x14ac:dyDescent="0.2">
      <c r="B200" s="805"/>
      <c r="C200" s="806"/>
      <c r="G200" s="807"/>
      <c r="H200" s="1012"/>
      <c r="I200" s="1013"/>
      <c r="J200" s="1014"/>
      <c r="L200" s="1002"/>
      <c r="M200" s="1002"/>
      <c r="N200" s="992"/>
      <c r="O200" s="992"/>
      <c r="R200" s="1003"/>
      <c r="AA200" s="1015"/>
      <c r="AB200" s="1015"/>
      <c r="AC200" s="1015"/>
      <c r="AD200" s="1015"/>
      <c r="AE200" s="1015"/>
      <c r="AF200" s="1015"/>
      <c r="AG200" s="1015"/>
      <c r="AH200" s="1015"/>
      <c r="AI200" s="1015"/>
      <c r="AJ200" s="1015"/>
      <c r="AK200" s="1015"/>
      <c r="AL200" s="1015"/>
      <c r="AM200" s="1015"/>
      <c r="AN200" s="1015"/>
      <c r="AO200" s="1015"/>
      <c r="AP200" s="1015"/>
      <c r="AQ200" s="1015"/>
      <c r="BD200" s="810"/>
    </row>
    <row r="201" spans="2:56" s="804" customFormat="1" x14ac:dyDescent="0.2">
      <c r="B201" s="805"/>
      <c r="C201" s="806"/>
      <c r="G201" s="807"/>
      <c r="H201" s="1012"/>
      <c r="I201" s="1013"/>
      <c r="J201" s="1014"/>
      <c r="L201" s="1002"/>
      <c r="M201" s="1002"/>
      <c r="N201" s="992"/>
      <c r="O201" s="992"/>
      <c r="R201" s="1003"/>
      <c r="AA201" s="1015"/>
      <c r="AB201" s="1015"/>
      <c r="AC201" s="1015"/>
      <c r="AD201" s="1015"/>
      <c r="AE201" s="1015"/>
      <c r="AF201" s="1015"/>
      <c r="AG201" s="1015"/>
      <c r="AH201" s="1015"/>
      <c r="AI201" s="1015"/>
      <c r="AJ201" s="1015"/>
      <c r="AK201" s="1015"/>
      <c r="AL201" s="1015"/>
      <c r="AM201" s="1015"/>
      <c r="AN201" s="1015"/>
      <c r="AO201" s="1015"/>
      <c r="AP201" s="1015"/>
      <c r="AQ201" s="1015"/>
      <c r="BD201" s="810"/>
    </row>
    <row r="202" spans="2:56" s="804" customFormat="1" x14ac:dyDescent="0.2">
      <c r="B202" s="805"/>
      <c r="C202" s="806"/>
      <c r="G202" s="807"/>
      <c r="H202" s="1012"/>
      <c r="I202" s="1013"/>
      <c r="J202" s="1014"/>
      <c r="L202" s="1002"/>
      <c r="M202" s="1002"/>
      <c r="N202" s="992"/>
      <c r="O202" s="992"/>
      <c r="R202" s="1003"/>
      <c r="AA202" s="1015"/>
      <c r="AB202" s="1015"/>
      <c r="AC202" s="1015"/>
      <c r="AD202" s="1015"/>
      <c r="AE202" s="1015"/>
      <c r="AF202" s="1015"/>
      <c r="AG202" s="1015"/>
      <c r="AH202" s="1015"/>
      <c r="AI202" s="1015"/>
      <c r="AJ202" s="1015"/>
      <c r="AK202" s="1015"/>
      <c r="AL202" s="1015"/>
      <c r="AM202" s="1015"/>
      <c r="AN202" s="1015"/>
      <c r="AO202" s="1015"/>
      <c r="AP202" s="1015"/>
      <c r="AQ202" s="1015"/>
      <c r="BD202" s="810"/>
    </row>
    <row r="203" spans="2:56" s="804" customFormat="1" x14ac:dyDescent="0.2">
      <c r="B203" s="805"/>
      <c r="C203" s="806"/>
      <c r="G203" s="807"/>
      <c r="H203" s="1012"/>
      <c r="I203" s="1013"/>
      <c r="J203" s="1014"/>
      <c r="L203" s="1002"/>
      <c r="M203" s="1002"/>
      <c r="N203" s="992"/>
      <c r="O203" s="992"/>
      <c r="R203" s="1003"/>
      <c r="AA203" s="1015"/>
      <c r="AB203" s="1015"/>
      <c r="AC203" s="1015"/>
      <c r="AD203" s="1015"/>
      <c r="AE203" s="1015"/>
      <c r="AF203" s="1015"/>
      <c r="AG203" s="1015"/>
      <c r="AH203" s="1015"/>
      <c r="AI203" s="1015"/>
      <c r="AJ203" s="1015"/>
      <c r="AK203" s="1015"/>
      <c r="AL203" s="1015"/>
      <c r="AM203" s="1015"/>
      <c r="AN203" s="1015"/>
      <c r="AO203" s="1015"/>
      <c r="AP203" s="1015"/>
      <c r="AQ203" s="1015"/>
      <c r="BD203" s="810"/>
    </row>
    <row r="204" spans="2:56" s="804" customFormat="1" x14ac:dyDescent="0.2">
      <c r="B204" s="805"/>
      <c r="C204" s="806"/>
      <c r="G204" s="807"/>
      <c r="H204" s="1012"/>
      <c r="I204" s="1013"/>
      <c r="J204" s="1014"/>
      <c r="L204" s="1002"/>
      <c r="M204" s="1002"/>
      <c r="N204" s="992"/>
      <c r="O204" s="992"/>
      <c r="R204" s="1003"/>
      <c r="AA204" s="1015"/>
      <c r="AB204" s="1015"/>
      <c r="AC204" s="1015"/>
      <c r="AD204" s="1015"/>
      <c r="AE204" s="1015"/>
      <c r="AF204" s="1015"/>
      <c r="AG204" s="1015"/>
      <c r="AH204" s="1015"/>
      <c r="AI204" s="1015"/>
      <c r="AJ204" s="1015"/>
      <c r="AK204" s="1015"/>
      <c r="AL204" s="1015"/>
      <c r="AM204" s="1015"/>
      <c r="AN204" s="1015"/>
      <c r="AO204" s="1015"/>
      <c r="AP204" s="1015"/>
      <c r="AQ204" s="1015"/>
      <c r="BD204" s="810"/>
    </row>
    <row r="205" spans="2:56" s="804" customFormat="1" x14ac:dyDescent="0.2">
      <c r="B205" s="805"/>
      <c r="C205" s="806"/>
      <c r="G205" s="807"/>
      <c r="H205" s="1012"/>
      <c r="I205" s="1013"/>
      <c r="J205" s="1014"/>
      <c r="L205" s="1002"/>
      <c r="M205" s="1002"/>
      <c r="N205" s="992"/>
      <c r="O205" s="992"/>
      <c r="R205" s="1003"/>
      <c r="AA205" s="1015"/>
      <c r="AB205" s="1015"/>
      <c r="AC205" s="1015"/>
      <c r="AD205" s="1015"/>
      <c r="AE205" s="1015"/>
      <c r="AF205" s="1015"/>
      <c r="AG205" s="1015"/>
      <c r="AH205" s="1015"/>
      <c r="AI205" s="1015"/>
      <c r="AJ205" s="1015"/>
      <c r="AK205" s="1015"/>
      <c r="AL205" s="1015"/>
      <c r="AM205" s="1015"/>
      <c r="AN205" s="1015"/>
      <c r="AO205" s="1015"/>
      <c r="AP205" s="1015"/>
      <c r="AQ205" s="1015"/>
      <c r="BD205" s="810"/>
    </row>
    <row r="206" spans="2:56" s="804" customFormat="1" x14ac:dyDescent="0.2">
      <c r="B206" s="805"/>
      <c r="C206" s="806"/>
      <c r="G206" s="807"/>
      <c r="H206" s="1012"/>
      <c r="I206" s="1013"/>
      <c r="J206" s="1014"/>
      <c r="L206" s="1002"/>
      <c r="M206" s="1002"/>
      <c r="N206" s="992"/>
      <c r="O206" s="992"/>
      <c r="R206" s="1003"/>
      <c r="AA206" s="1015"/>
      <c r="AB206" s="1015"/>
      <c r="AC206" s="1015"/>
      <c r="AD206" s="1015"/>
      <c r="AE206" s="1015"/>
      <c r="AF206" s="1015"/>
      <c r="AG206" s="1015"/>
      <c r="AH206" s="1015"/>
      <c r="AI206" s="1015"/>
      <c r="AJ206" s="1015"/>
      <c r="AK206" s="1015"/>
      <c r="AL206" s="1015"/>
      <c r="AM206" s="1015"/>
      <c r="AN206" s="1015"/>
      <c r="AO206" s="1015"/>
      <c r="AP206" s="1015"/>
      <c r="AQ206" s="1015"/>
      <c r="BD206" s="810"/>
    </row>
    <row r="207" spans="2:56" s="804" customFormat="1" x14ac:dyDescent="0.2">
      <c r="B207" s="805"/>
      <c r="C207" s="806"/>
      <c r="G207" s="807"/>
      <c r="H207" s="1012"/>
      <c r="I207" s="1013"/>
      <c r="J207" s="1014"/>
      <c r="L207" s="1002"/>
      <c r="M207" s="1002"/>
      <c r="N207" s="992"/>
      <c r="O207" s="992"/>
      <c r="R207" s="1003"/>
      <c r="S207" s="810"/>
      <c r="AA207" s="1015"/>
      <c r="AB207" s="1015"/>
      <c r="AC207" s="1015"/>
      <c r="AD207" s="1015"/>
      <c r="AE207" s="1015"/>
      <c r="AF207" s="1015"/>
      <c r="AG207" s="1015"/>
      <c r="AH207" s="1015"/>
      <c r="AI207" s="1015"/>
      <c r="AJ207" s="1015"/>
      <c r="AK207" s="1015"/>
      <c r="AL207" s="1015"/>
      <c r="AM207" s="1015"/>
      <c r="AN207" s="1015"/>
      <c r="AO207" s="1015"/>
      <c r="AP207" s="1015"/>
      <c r="AQ207" s="1015"/>
      <c r="BD207" s="810"/>
    </row>
    <row r="208" spans="2:56" s="804" customFormat="1" x14ac:dyDescent="0.2">
      <c r="B208" s="805"/>
      <c r="C208" s="806"/>
      <c r="G208" s="807"/>
      <c r="H208" s="1012"/>
      <c r="I208" s="1013"/>
      <c r="J208" s="1014"/>
      <c r="L208" s="1002"/>
      <c r="M208" s="1002"/>
      <c r="N208" s="992"/>
      <c r="O208" s="992"/>
      <c r="R208" s="1003"/>
      <c r="S208" s="810"/>
      <c r="AA208" s="1015"/>
      <c r="AB208" s="1015"/>
      <c r="AC208" s="1015"/>
      <c r="AD208" s="1015"/>
      <c r="AE208" s="1015"/>
      <c r="AF208" s="1015"/>
      <c r="AG208" s="1015"/>
      <c r="AH208" s="1015"/>
      <c r="AI208" s="1015"/>
      <c r="AJ208" s="1015"/>
      <c r="AK208" s="1015"/>
      <c r="AL208" s="1015"/>
      <c r="AM208" s="1015"/>
      <c r="AN208" s="1015"/>
      <c r="AO208" s="1015"/>
      <c r="AP208" s="1015"/>
      <c r="AQ208" s="1015"/>
      <c r="BD208" s="810"/>
    </row>
    <row r="209" spans="2:56" s="804" customFormat="1" x14ac:dyDescent="0.2">
      <c r="B209" s="805"/>
      <c r="C209" s="806"/>
      <c r="G209" s="807"/>
      <c r="H209" s="1012"/>
      <c r="I209" s="1013"/>
      <c r="J209" s="1014"/>
      <c r="L209" s="1002"/>
      <c r="M209" s="1002"/>
      <c r="N209" s="992"/>
      <c r="O209" s="992"/>
      <c r="R209" s="1003"/>
      <c r="S209" s="810"/>
      <c r="AA209" s="1015"/>
      <c r="AB209" s="1015"/>
      <c r="AC209" s="1015"/>
      <c r="AD209" s="1015"/>
      <c r="AE209" s="1015"/>
      <c r="AF209" s="1015"/>
      <c r="AG209" s="1015"/>
      <c r="AH209" s="1015"/>
      <c r="AI209" s="1015"/>
      <c r="AJ209" s="1015"/>
      <c r="AK209" s="1015"/>
      <c r="AL209" s="1015"/>
      <c r="AM209" s="1015"/>
      <c r="AN209" s="1015"/>
      <c r="AO209" s="1015"/>
      <c r="AP209" s="1015"/>
      <c r="AQ209" s="1015"/>
      <c r="BD209" s="810"/>
    </row>
    <row r="210" spans="2:56" s="804" customFormat="1" x14ac:dyDescent="0.2">
      <c r="B210" s="805"/>
      <c r="C210" s="806"/>
      <c r="G210" s="807"/>
      <c r="H210" s="1012"/>
      <c r="I210" s="1013"/>
      <c r="J210" s="1014"/>
      <c r="L210" s="1002"/>
      <c r="M210" s="1002"/>
      <c r="N210" s="992"/>
      <c r="O210" s="992"/>
      <c r="R210" s="1003"/>
      <c r="S210" s="810"/>
      <c r="AA210" s="1015"/>
      <c r="AB210" s="1015"/>
      <c r="AC210" s="1015"/>
      <c r="AD210" s="1015"/>
      <c r="AE210" s="1015"/>
      <c r="AF210" s="1015"/>
      <c r="AG210" s="1015"/>
      <c r="AH210" s="1015"/>
      <c r="AI210" s="1015"/>
      <c r="AJ210" s="1015"/>
      <c r="AK210" s="1015"/>
      <c r="AL210" s="1015"/>
      <c r="AM210" s="1015"/>
      <c r="AN210" s="1015"/>
      <c r="AO210" s="1015"/>
      <c r="AP210" s="1015"/>
      <c r="AQ210" s="1015"/>
      <c r="BD210" s="810"/>
    </row>
    <row r="211" spans="2:56" s="804" customFormat="1" x14ac:dyDescent="0.2">
      <c r="B211" s="805"/>
      <c r="C211" s="806"/>
      <c r="G211" s="807"/>
      <c r="H211" s="1012"/>
      <c r="I211" s="1013"/>
      <c r="J211" s="1014"/>
      <c r="L211" s="1002"/>
      <c r="M211" s="1002"/>
      <c r="N211" s="992"/>
      <c r="O211" s="992"/>
      <c r="R211" s="1003"/>
      <c r="S211" s="810"/>
      <c r="AA211" s="1015"/>
      <c r="AB211" s="1015"/>
      <c r="AC211" s="1015"/>
      <c r="AD211" s="1015"/>
      <c r="AE211" s="1015"/>
      <c r="AF211" s="1015"/>
      <c r="AG211" s="1015"/>
      <c r="AH211" s="1015"/>
      <c r="AI211" s="1015"/>
      <c r="AJ211" s="1015"/>
      <c r="AK211" s="1015"/>
      <c r="AL211" s="1015"/>
      <c r="AM211" s="1015"/>
      <c r="AN211" s="1015"/>
      <c r="AO211" s="1015"/>
      <c r="AP211" s="1015"/>
      <c r="AQ211" s="1015"/>
      <c r="BD211" s="810"/>
    </row>
    <row r="212" spans="2:56" s="804" customFormat="1" x14ac:dyDescent="0.2">
      <c r="B212" s="805"/>
      <c r="C212" s="806"/>
      <c r="G212" s="807"/>
      <c r="H212" s="1012"/>
      <c r="I212" s="1013"/>
      <c r="J212" s="1014"/>
      <c r="L212" s="1002"/>
      <c r="M212" s="1002"/>
      <c r="N212" s="992"/>
      <c r="O212" s="992"/>
      <c r="R212" s="1003"/>
      <c r="S212" s="810"/>
      <c r="AA212" s="1015"/>
      <c r="AB212" s="1015"/>
      <c r="AC212" s="1015"/>
      <c r="AD212" s="1015"/>
      <c r="AE212" s="1015"/>
      <c r="AF212" s="1015"/>
      <c r="AG212" s="1015"/>
      <c r="AH212" s="1015"/>
      <c r="AI212" s="1015"/>
      <c r="AJ212" s="1015"/>
      <c r="AK212" s="1015"/>
      <c r="AL212" s="1015"/>
      <c r="AM212" s="1015"/>
      <c r="AN212" s="1015"/>
      <c r="AO212" s="1015"/>
      <c r="AP212" s="1015"/>
      <c r="AQ212" s="1015"/>
      <c r="BD212" s="810"/>
    </row>
    <row r="213" spans="2:56" s="804" customFormat="1" x14ac:dyDescent="0.2">
      <c r="B213" s="805"/>
      <c r="C213" s="806"/>
      <c r="G213" s="807"/>
      <c r="H213" s="1012"/>
      <c r="I213" s="1013"/>
      <c r="J213" s="1014"/>
      <c r="L213" s="1002"/>
      <c r="M213" s="1002"/>
      <c r="N213" s="992"/>
      <c r="O213" s="992"/>
      <c r="R213" s="1003"/>
      <c r="S213" s="810"/>
      <c r="AA213" s="1015"/>
      <c r="AB213" s="1015"/>
      <c r="AC213" s="1015"/>
      <c r="AD213" s="1015"/>
      <c r="AE213" s="1015"/>
      <c r="AF213" s="1015"/>
      <c r="AG213" s="1015"/>
      <c r="AH213" s="1015"/>
      <c r="AI213" s="1015"/>
      <c r="AJ213" s="1015"/>
      <c r="AK213" s="1015"/>
      <c r="AL213" s="1015"/>
      <c r="AM213" s="1015"/>
      <c r="AN213" s="1015"/>
      <c r="AO213" s="1015"/>
      <c r="AP213" s="1015"/>
      <c r="AQ213" s="1015"/>
      <c r="BD213" s="810"/>
    </row>
    <row r="214" spans="2:56" s="804" customFormat="1" x14ac:dyDescent="0.2">
      <c r="B214" s="805"/>
      <c r="C214" s="806"/>
      <c r="G214" s="807"/>
      <c r="H214" s="1012"/>
      <c r="I214" s="1013"/>
      <c r="J214" s="1014"/>
      <c r="L214" s="1002"/>
      <c r="M214" s="1002"/>
      <c r="N214" s="992"/>
      <c r="O214" s="992"/>
      <c r="R214" s="1003"/>
      <c r="S214" s="810"/>
      <c r="AA214" s="1015"/>
      <c r="AB214" s="1015"/>
      <c r="AC214" s="1015"/>
      <c r="AD214" s="1015"/>
      <c r="AE214" s="1015"/>
      <c r="AF214" s="1015"/>
      <c r="AG214" s="1015"/>
      <c r="AH214" s="1015"/>
      <c r="AI214" s="1015"/>
      <c r="AJ214" s="1015"/>
      <c r="AK214" s="1015"/>
      <c r="AL214" s="1015"/>
      <c r="AM214" s="1015"/>
      <c r="AN214" s="1015"/>
      <c r="AO214" s="1015"/>
      <c r="AP214" s="1015"/>
      <c r="AQ214" s="1015"/>
      <c r="BD214" s="810"/>
    </row>
    <row r="215" spans="2:56" s="804" customFormat="1" x14ac:dyDescent="0.2">
      <c r="B215" s="805"/>
      <c r="C215" s="806"/>
      <c r="G215" s="807"/>
      <c r="H215" s="1012"/>
      <c r="I215" s="1013"/>
      <c r="J215" s="1014"/>
      <c r="L215" s="1002"/>
      <c r="M215" s="1002"/>
      <c r="N215" s="992"/>
      <c r="O215" s="992"/>
      <c r="R215" s="1003"/>
      <c r="S215" s="810"/>
      <c r="AA215" s="1015"/>
      <c r="AB215" s="1015"/>
      <c r="AC215" s="1015"/>
      <c r="AD215" s="1015"/>
      <c r="AE215" s="1015"/>
      <c r="AF215" s="1015"/>
      <c r="AG215" s="1015"/>
      <c r="AH215" s="1015"/>
      <c r="AI215" s="1015"/>
      <c r="AJ215" s="1015"/>
      <c r="AK215" s="1015"/>
      <c r="AL215" s="1015"/>
      <c r="AM215" s="1015"/>
      <c r="AN215" s="1015"/>
      <c r="AO215" s="1015"/>
      <c r="AP215" s="1015"/>
      <c r="AQ215" s="1015"/>
      <c r="BD215" s="810"/>
    </row>
    <row r="216" spans="2:56" s="804" customFormat="1" x14ac:dyDescent="0.2">
      <c r="B216" s="805"/>
      <c r="C216" s="806"/>
      <c r="G216" s="807"/>
      <c r="H216" s="1012"/>
      <c r="I216" s="1013"/>
      <c r="J216" s="1014"/>
      <c r="L216" s="1002"/>
      <c r="M216" s="1002"/>
      <c r="N216" s="992"/>
      <c r="O216" s="992"/>
      <c r="R216" s="1003"/>
      <c r="S216" s="810"/>
      <c r="AA216" s="1015"/>
      <c r="AB216" s="1015"/>
      <c r="AC216" s="1015"/>
      <c r="AD216" s="1015"/>
      <c r="AE216" s="1015"/>
      <c r="AF216" s="1015"/>
      <c r="AG216" s="1015"/>
      <c r="AH216" s="1015"/>
      <c r="AI216" s="1015"/>
      <c r="AJ216" s="1015"/>
      <c r="AK216" s="1015"/>
      <c r="AL216" s="1015"/>
      <c r="AM216" s="1015"/>
      <c r="AN216" s="1015"/>
      <c r="AO216" s="1015"/>
      <c r="AP216" s="1015"/>
      <c r="AQ216" s="1015"/>
      <c r="BD216" s="810"/>
    </row>
    <row r="217" spans="2:56" s="804" customFormat="1" x14ac:dyDescent="0.2">
      <c r="B217" s="805"/>
      <c r="C217" s="806"/>
      <c r="G217" s="807"/>
      <c r="H217" s="1012"/>
      <c r="I217" s="1013"/>
      <c r="J217" s="1014"/>
      <c r="L217" s="1002"/>
      <c r="M217" s="1002"/>
      <c r="N217" s="992"/>
      <c r="O217" s="992"/>
      <c r="R217" s="1003"/>
      <c r="S217" s="810"/>
      <c r="AA217" s="1015"/>
      <c r="AB217" s="1015"/>
      <c r="AC217" s="1015"/>
      <c r="AD217" s="1015"/>
      <c r="AE217" s="1015"/>
      <c r="AF217" s="1015"/>
      <c r="AG217" s="1015"/>
      <c r="AH217" s="1015"/>
      <c r="AI217" s="1015"/>
      <c r="AJ217" s="1015"/>
      <c r="AK217" s="1015"/>
      <c r="AL217" s="1015"/>
      <c r="AM217" s="1015"/>
      <c r="AN217" s="1015"/>
      <c r="AO217" s="1015"/>
      <c r="AP217" s="1015"/>
      <c r="AQ217" s="1015"/>
      <c r="BD217" s="810"/>
    </row>
    <row r="218" spans="2:56" s="804" customFormat="1" x14ac:dyDescent="0.2">
      <c r="B218" s="805"/>
      <c r="C218" s="806"/>
      <c r="G218" s="807"/>
      <c r="H218" s="1012"/>
      <c r="I218" s="1013"/>
      <c r="J218" s="1014"/>
      <c r="L218" s="1002"/>
      <c r="M218" s="1002"/>
      <c r="N218" s="992"/>
      <c r="O218" s="992"/>
      <c r="R218" s="1003"/>
      <c r="S218" s="810"/>
      <c r="AA218" s="1015"/>
      <c r="AB218" s="1015"/>
      <c r="AC218" s="1015"/>
      <c r="AD218" s="1015"/>
      <c r="AE218" s="1015"/>
      <c r="AF218" s="1015"/>
      <c r="AG218" s="1015"/>
      <c r="AH218" s="1015"/>
      <c r="AI218" s="1015"/>
      <c r="AJ218" s="1015"/>
      <c r="AK218" s="1015"/>
      <c r="AL218" s="1015"/>
      <c r="AM218" s="1015"/>
      <c r="AN218" s="1015"/>
      <c r="AO218" s="1015"/>
      <c r="AP218" s="1015"/>
      <c r="AQ218" s="1015"/>
      <c r="BD218" s="810"/>
    </row>
    <row r="219" spans="2:56" s="804" customFormat="1" x14ac:dyDescent="0.2">
      <c r="B219" s="805"/>
      <c r="C219" s="806"/>
      <c r="G219" s="807"/>
      <c r="H219" s="1012"/>
      <c r="I219" s="1013"/>
      <c r="J219" s="1014"/>
      <c r="L219" s="1002"/>
      <c r="M219" s="1002"/>
      <c r="N219" s="992"/>
      <c r="O219" s="992"/>
      <c r="R219" s="1003"/>
      <c r="S219" s="810"/>
      <c r="AA219" s="1015"/>
      <c r="AB219" s="1015"/>
      <c r="AC219" s="1015"/>
      <c r="AD219" s="1015"/>
      <c r="AE219" s="1015"/>
      <c r="AF219" s="1015"/>
      <c r="AG219" s="1015"/>
      <c r="AH219" s="1015"/>
      <c r="AI219" s="1015"/>
      <c r="AJ219" s="1015"/>
      <c r="AK219" s="1015"/>
      <c r="AL219" s="1015"/>
      <c r="AM219" s="1015"/>
      <c r="AN219" s="1015"/>
      <c r="AO219" s="1015"/>
      <c r="AP219" s="1015"/>
      <c r="AQ219" s="1015"/>
      <c r="BD219" s="810"/>
    </row>
    <row r="220" spans="2:56" s="804" customFormat="1" x14ac:dyDescent="0.2">
      <c r="B220" s="805"/>
      <c r="C220" s="806"/>
      <c r="G220" s="807"/>
      <c r="H220" s="1012"/>
      <c r="I220" s="1013"/>
      <c r="J220" s="1014"/>
      <c r="L220" s="1002"/>
      <c r="M220" s="1002"/>
      <c r="N220" s="992"/>
      <c r="O220" s="992"/>
      <c r="R220" s="1003"/>
      <c r="S220" s="810"/>
      <c r="AA220" s="1015"/>
      <c r="AB220" s="1015"/>
      <c r="AC220" s="1015"/>
      <c r="AD220" s="1015"/>
      <c r="AE220" s="1015"/>
      <c r="AF220" s="1015"/>
      <c r="AG220" s="1015"/>
      <c r="AH220" s="1015"/>
      <c r="AI220" s="1015"/>
      <c r="AJ220" s="1015"/>
      <c r="AK220" s="1015"/>
      <c r="AL220" s="1015"/>
      <c r="AM220" s="1015"/>
      <c r="AN220" s="1015"/>
      <c r="AO220" s="1015"/>
      <c r="AP220" s="1015"/>
      <c r="AQ220" s="1015"/>
      <c r="BD220" s="810"/>
    </row>
    <row r="221" spans="2:56" s="804" customFormat="1" x14ac:dyDescent="0.2">
      <c r="B221" s="805"/>
      <c r="C221" s="806"/>
      <c r="G221" s="807"/>
      <c r="H221" s="1012"/>
      <c r="I221" s="1013"/>
      <c r="J221" s="1014"/>
      <c r="L221" s="1002"/>
      <c r="M221" s="1002"/>
      <c r="N221" s="992"/>
      <c r="O221" s="992"/>
      <c r="R221" s="1003"/>
      <c r="S221" s="810"/>
      <c r="AA221" s="1015"/>
      <c r="AB221" s="1015"/>
      <c r="AC221" s="1015"/>
      <c r="AD221" s="1015"/>
      <c r="AE221" s="1015"/>
      <c r="AF221" s="1015"/>
      <c r="AG221" s="1015"/>
      <c r="AH221" s="1015"/>
      <c r="AI221" s="1015"/>
      <c r="AJ221" s="1015"/>
      <c r="AK221" s="1015"/>
      <c r="AL221" s="1015"/>
      <c r="AM221" s="1015"/>
      <c r="AN221" s="1015"/>
      <c r="AO221" s="1015"/>
      <c r="AP221" s="1015"/>
      <c r="AQ221" s="1015"/>
      <c r="BD221" s="810"/>
    </row>
    <row r="222" spans="2:56" s="804" customFormat="1" x14ac:dyDescent="0.2">
      <c r="B222" s="805"/>
      <c r="C222" s="806"/>
      <c r="G222" s="807"/>
      <c r="H222" s="1012"/>
      <c r="I222" s="1013"/>
      <c r="J222" s="1014"/>
      <c r="L222" s="1002"/>
      <c r="M222" s="1002"/>
      <c r="N222" s="992"/>
      <c r="O222" s="992"/>
      <c r="R222" s="1003"/>
      <c r="S222" s="810"/>
      <c r="AA222" s="1015"/>
      <c r="AB222" s="1015"/>
      <c r="AC222" s="1015"/>
      <c r="AD222" s="1015"/>
      <c r="AE222" s="1015"/>
      <c r="AF222" s="1015"/>
      <c r="AG222" s="1015"/>
      <c r="AH222" s="1015"/>
      <c r="AI222" s="1015"/>
      <c r="AJ222" s="1015"/>
      <c r="AK222" s="1015"/>
      <c r="AL222" s="1015"/>
      <c r="AM222" s="1015"/>
      <c r="AN222" s="1015"/>
      <c r="AO222" s="1015"/>
      <c r="AP222" s="1015"/>
      <c r="AQ222" s="1015"/>
      <c r="BD222" s="810"/>
    </row>
    <row r="223" spans="2:56" s="804" customFormat="1" x14ac:dyDescent="0.2">
      <c r="B223" s="805"/>
      <c r="C223" s="806"/>
      <c r="G223" s="807"/>
      <c r="H223" s="1012"/>
      <c r="I223" s="1013"/>
      <c r="J223" s="1014"/>
      <c r="L223" s="1002"/>
      <c r="M223" s="1002"/>
      <c r="N223" s="992"/>
      <c r="O223" s="992"/>
      <c r="R223" s="1003"/>
      <c r="S223" s="810"/>
      <c r="AA223" s="1015"/>
      <c r="AB223" s="1015"/>
      <c r="AC223" s="1015"/>
      <c r="AD223" s="1015"/>
      <c r="AE223" s="1015"/>
      <c r="AF223" s="1015"/>
      <c r="AG223" s="1015"/>
      <c r="AH223" s="1015"/>
      <c r="AI223" s="1015"/>
      <c r="AJ223" s="1015"/>
      <c r="AK223" s="1015"/>
      <c r="AL223" s="1015"/>
      <c r="AM223" s="1015"/>
      <c r="AN223" s="1015"/>
      <c r="AO223" s="1015"/>
      <c r="AP223" s="1015"/>
      <c r="AQ223" s="1015"/>
      <c r="BD223" s="810"/>
    </row>
    <row r="224" spans="2:56" s="804" customFormat="1" x14ac:dyDescent="0.2">
      <c r="B224" s="805"/>
      <c r="C224" s="806"/>
      <c r="G224" s="807"/>
      <c r="H224" s="1012"/>
      <c r="I224" s="1013"/>
      <c r="J224" s="1014"/>
      <c r="L224" s="1002"/>
      <c r="M224" s="1002"/>
      <c r="N224" s="992"/>
      <c r="O224" s="992"/>
      <c r="R224" s="1003"/>
      <c r="S224" s="810"/>
      <c r="AA224" s="1015"/>
      <c r="AB224" s="1015"/>
      <c r="AC224" s="1015"/>
      <c r="AD224" s="1015"/>
      <c r="AE224" s="1015"/>
      <c r="AF224" s="1015"/>
      <c r="AG224" s="1015"/>
      <c r="AH224" s="1015"/>
      <c r="AI224" s="1015"/>
      <c r="AJ224" s="1015"/>
      <c r="AK224" s="1015"/>
      <c r="AL224" s="1015"/>
      <c r="AM224" s="1015"/>
      <c r="AN224" s="1015"/>
      <c r="AO224" s="1015"/>
      <c r="AP224" s="1015"/>
      <c r="AQ224" s="1015"/>
      <c r="BD224" s="810"/>
    </row>
    <row r="225" spans="2:56" s="804" customFormat="1" x14ac:dyDescent="0.2">
      <c r="B225" s="805"/>
      <c r="C225" s="806"/>
      <c r="G225" s="807"/>
      <c r="H225" s="1012"/>
      <c r="I225" s="1013"/>
      <c r="J225" s="1014"/>
      <c r="L225" s="1002"/>
      <c r="M225" s="1002"/>
      <c r="N225" s="992"/>
      <c r="O225" s="992"/>
      <c r="R225" s="1003"/>
      <c r="S225" s="810"/>
      <c r="AA225" s="1015"/>
      <c r="AB225" s="1015"/>
      <c r="AC225" s="1015"/>
      <c r="AD225" s="1015"/>
      <c r="AE225" s="1015"/>
      <c r="AF225" s="1015"/>
      <c r="AG225" s="1015"/>
      <c r="AH225" s="1015"/>
      <c r="AI225" s="1015"/>
      <c r="AJ225" s="1015"/>
      <c r="AK225" s="1015"/>
      <c r="AL225" s="1015"/>
      <c r="AM225" s="1015"/>
      <c r="AN225" s="1015"/>
      <c r="AO225" s="1015"/>
      <c r="AP225" s="1015"/>
      <c r="AQ225" s="1015"/>
      <c r="BD225" s="810"/>
    </row>
    <row r="226" spans="2:56" s="804" customFormat="1" x14ac:dyDescent="0.2">
      <c r="B226" s="805"/>
      <c r="C226" s="806"/>
      <c r="G226" s="807"/>
      <c r="H226" s="1012"/>
      <c r="I226" s="1013"/>
      <c r="J226" s="1014"/>
      <c r="L226" s="1002"/>
      <c r="M226" s="1002"/>
      <c r="N226" s="992"/>
      <c r="O226" s="992"/>
      <c r="R226" s="1003"/>
      <c r="S226" s="810"/>
      <c r="AA226" s="1015"/>
      <c r="AB226" s="1015"/>
      <c r="AC226" s="1015"/>
      <c r="AD226" s="1015"/>
      <c r="AE226" s="1015"/>
      <c r="AF226" s="1015"/>
      <c r="AG226" s="1015"/>
      <c r="AH226" s="1015"/>
      <c r="AI226" s="1015"/>
      <c r="AJ226" s="1015"/>
      <c r="AK226" s="1015"/>
      <c r="AL226" s="1015"/>
      <c r="AM226" s="1015"/>
      <c r="AN226" s="1015"/>
      <c r="AO226" s="1015"/>
      <c r="AP226" s="1015"/>
      <c r="AQ226" s="1015"/>
      <c r="BD226" s="810"/>
    </row>
    <row r="227" spans="2:56" s="804" customFormat="1" x14ac:dyDescent="0.2">
      <c r="B227" s="805"/>
      <c r="C227" s="806"/>
      <c r="G227" s="807"/>
      <c r="H227" s="1012"/>
      <c r="I227" s="1013"/>
      <c r="J227" s="1014"/>
      <c r="L227" s="1002"/>
      <c r="M227" s="1002"/>
      <c r="N227" s="992"/>
      <c r="O227" s="992"/>
      <c r="R227" s="1003"/>
      <c r="S227" s="810"/>
      <c r="AA227" s="1015"/>
      <c r="AB227" s="1015"/>
      <c r="AC227" s="1015"/>
      <c r="AD227" s="1015"/>
      <c r="AE227" s="1015"/>
      <c r="AF227" s="1015"/>
      <c r="AG227" s="1015"/>
      <c r="AH227" s="1015"/>
      <c r="AI227" s="1015"/>
      <c r="AJ227" s="1015"/>
      <c r="AK227" s="1015"/>
      <c r="AL227" s="1015"/>
      <c r="AM227" s="1015"/>
      <c r="AN227" s="1015"/>
      <c r="AO227" s="1015"/>
      <c r="AP227" s="1015"/>
      <c r="AQ227" s="1015"/>
      <c r="BD227" s="810"/>
    </row>
    <row r="228" spans="2:56" s="804" customFormat="1" x14ac:dyDescent="0.2">
      <c r="B228" s="805"/>
      <c r="C228" s="806"/>
      <c r="G228" s="807"/>
      <c r="H228" s="1012"/>
      <c r="I228" s="1013"/>
      <c r="J228" s="1014"/>
      <c r="L228" s="1002"/>
      <c r="M228" s="1002"/>
      <c r="N228" s="992"/>
      <c r="O228" s="992"/>
      <c r="R228" s="1003"/>
      <c r="S228" s="810"/>
      <c r="AA228" s="1015"/>
      <c r="AB228" s="1015"/>
      <c r="AC228" s="1015"/>
      <c r="AD228" s="1015"/>
      <c r="AE228" s="1015"/>
      <c r="AF228" s="1015"/>
      <c r="AG228" s="1015"/>
      <c r="AH228" s="1015"/>
      <c r="AI228" s="1015"/>
      <c r="AJ228" s="1015"/>
      <c r="AK228" s="1015"/>
      <c r="AL228" s="1015"/>
      <c r="AM228" s="1015"/>
      <c r="AN228" s="1015"/>
      <c r="AO228" s="1015"/>
      <c r="AP228" s="1015"/>
      <c r="AQ228" s="1015"/>
      <c r="BD228" s="810"/>
    </row>
    <row r="229" spans="2:56" s="804" customFormat="1" x14ac:dyDescent="0.2">
      <c r="B229" s="805"/>
      <c r="C229" s="806"/>
      <c r="G229" s="807"/>
      <c r="H229" s="1012"/>
      <c r="I229" s="1013"/>
      <c r="J229" s="1014"/>
      <c r="L229" s="1002"/>
      <c r="M229" s="1002"/>
      <c r="N229" s="992"/>
      <c r="O229" s="992"/>
      <c r="R229" s="1003"/>
      <c r="S229" s="810"/>
      <c r="AA229" s="1015"/>
      <c r="AB229" s="1015"/>
      <c r="AC229" s="1015"/>
      <c r="AD229" s="1015"/>
      <c r="AE229" s="1015"/>
      <c r="AF229" s="1015"/>
      <c r="AG229" s="1015"/>
      <c r="AH229" s="1015"/>
      <c r="AI229" s="1015"/>
      <c r="AJ229" s="1015"/>
      <c r="AK229" s="1015"/>
      <c r="AL229" s="1015"/>
      <c r="AM229" s="1015"/>
      <c r="AN229" s="1015"/>
      <c r="AO229" s="1015"/>
      <c r="AP229" s="1015"/>
      <c r="AQ229" s="1015"/>
      <c r="BD229" s="810"/>
    </row>
    <row r="230" spans="2:56" s="804" customFormat="1" x14ac:dyDescent="0.2">
      <c r="B230" s="805"/>
      <c r="C230" s="806"/>
      <c r="G230" s="807"/>
      <c r="H230" s="1012"/>
      <c r="I230" s="1013"/>
      <c r="J230" s="1014"/>
      <c r="L230" s="1002"/>
      <c r="M230" s="1002"/>
      <c r="N230" s="992"/>
      <c r="O230" s="992"/>
      <c r="R230" s="1003"/>
      <c r="S230" s="810"/>
      <c r="AA230" s="1015"/>
      <c r="AB230" s="1015"/>
      <c r="AC230" s="1015"/>
      <c r="AD230" s="1015"/>
      <c r="AE230" s="1015"/>
      <c r="AF230" s="1015"/>
      <c r="AG230" s="1015"/>
      <c r="AH230" s="1015"/>
      <c r="AI230" s="1015"/>
      <c r="AJ230" s="1015"/>
      <c r="AK230" s="1015"/>
      <c r="AL230" s="1015"/>
      <c r="AM230" s="1015"/>
      <c r="AN230" s="1015"/>
      <c r="AO230" s="1015"/>
      <c r="AP230" s="1015"/>
      <c r="AQ230" s="1015"/>
      <c r="BD230" s="810"/>
    </row>
    <row r="231" spans="2:56" s="804" customFormat="1" x14ac:dyDescent="0.2">
      <c r="B231" s="805"/>
      <c r="C231" s="806"/>
      <c r="G231" s="807"/>
      <c r="H231" s="1012"/>
      <c r="I231" s="1013"/>
      <c r="J231" s="1014"/>
      <c r="L231" s="1002"/>
      <c r="M231" s="1002"/>
      <c r="N231" s="992"/>
      <c r="O231" s="992"/>
      <c r="R231" s="1003"/>
      <c r="S231" s="810"/>
      <c r="AA231" s="1015"/>
      <c r="AB231" s="1015"/>
      <c r="AC231" s="1015"/>
      <c r="AD231" s="1015"/>
      <c r="AE231" s="1015"/>
      <c r="AF231" s="1015"/>
      <c r="AG231" s="1015"/>
      <c r="AH231" s="1015"/>
      <c r="AI231" s="1015"/>
      <c r="AJ231" s="1015"/>
      <c r="AK231" s="1015"/>
      <c r="AL231" s="1015"/>
      <c r="AM231" s="1015"/>
      <c r="AN231" s="1015"/>
      <c r="AO231" s="1015"/>
      <c r="AP231" s="1015"/>
      <c r="AQ231" s="1015"/>
      <c r="BD231" s="810"/>
    </row>
    <row r="232" spans="2:56" s="804" customFormat="1" x14ac:dyDescent="0.2">
      <c r="B232" s="805"/>
      <c r="C232" s="806"/>
      <c r="G232" s="807"/>
      <c r="H232" s="1012"/>
      <c r="I232" s="1013"/>
      <c r="J232" s="1014"/>
      <c r="L232" s="1002"/>
      <c r="M232" s="1002"/>
      <c r="N232" s="992"/>
      <c r="O232" s="992"/>
      <c r="R232" s="1003"/>
      <c r="S232" s="810"/>
      <c r="AA232" s="1015"/>
      <c r="AB232" s="1015"/>
      <c r="AC232" s="1015"/>
      <c r="AD232" s="1015"/>
      <c r="AE232" s="1015"/>
      <c r="AF232" s="1015"/>
      <c r="AG232" s="1015"/>
      <c r="AH232" s="1015"/>
      <c r="AI232" s="1015"/>
      <c r="AJ232" s="1015"/>
      <c r="AK232" s="1015"/>
      <c r="AL232" s="1015"/>
      <c r="AM232" s="1015"/>
      <c r="AN232" s="1015"/>
      <c r="AO232" s="1015"/>
      <c r="AP232" s="1015"/>
      <c r="AQ232" s="1015"/>
      <c r="BD232" s="810"/>
    </row>
    <row r="233" spans="2:56" s="804" customFormat="1" x14ac:dyDescent="0.2">
      <c r="B233" s="805"/>
      <c r="C233" s="806"/>
      <c r="G233" s="807"/>
      <c r="H233" s="1012"/>
      <c r="I233" s="1013"/>
      <c r="J233" s="1014"/>
      <c r="L233" s="1002"/>
      <c r="M233" s="1002"/>
      <c r="N233" s="992"/>
      <c r="O233" s="992"/>
      <c r="R233" s="1003"/>
      <c r="S233" s="810"/>
      <c r="AA233" s="1015"/>
      <c r="AB233" s="1015"/>
      <c r="AC233" s="1015"/>
      <c r="AD233" s="1015"/>
      <c r="AE233" s="1015"/>
      <c r="AF233" s="1015"/>
      <c r="AG233" s="1015"/>
      <c r="AH233" s="1015"/>
      <c r="AI233" s="1015"/>
      <c r="AJ233" s="1015"/>
      <c r="AK233" s="1015"/>
      <c r="AL233" s="1015"/>
      <c r="AM233" s="1015"/>
      <c r="AN233" s="1015"/>
      <c r="AO233" s="1015"/>
      <c r="AP233" s="1015"/>
      <c r="AQ233" s="1015"/>
      <c r="BD233" s="810"/>
    </row>
    <row r="234" spans="2:56" s="804" customFormat="1" x14ac:dyDescent="0.2">
      <c r="B234" s="805"/>
      <c r="C234" s="806"/>
      <c r="G234" s="807"/>
      <c r="H234" s="1012"/>
      <c r="I234" s="1013"/>
      <c r="J234" s="1014"/>
      <c r="L234" s="1002"/>
      <c r="M234" s="1002"/>
      <c r="N234" s="992"/>
      <c r="O234" s="992"/>
      <c r="R234" s="1003"/>
      <c r="S234" s="810"/>
      <c r="AA234" s="1015"/>
      <c r="AB234" s="1015"/>
      <c r="AC234" s="1015"/>
      <c r="AD234" s="1015"/>
      <c r="AE234" s="1015"/>
      <c r="AF234" s="1015"/>
      <c r="AG234" s="1015"/>
      <c r="AH234" s="1015"/>
      <c r="AI234" s="1015"/>
      <c r="AJ234" s="1015"/>
      <c r="AK234" s="1015"/>
      <c r="AL234" s="1015"/>
      <c r="AM234" s="1015"/>
      <c r="AN234" s="1015"/>
      <c r="AO234" s="1015"/>
      <c r="AP234" s="1015"/>
      <c r="AQ234" s="1015"/>
      <c r="BD234" s="810"/>
    </row>
    <row r="235" spans="2:56" s="804" customFormat="1" x14ac:dyDescent="0.2">
      <c r="B235" s="805"/>
      <c r="C235" s="806"/>
      <c r="G235" s="807"/>
      <c r="H235" s="1012"/>
      <c r="I235" s="1013"/>
      <c r="J235" s="1014"/>
      <c r="L235" s="1002"/>
      <c r="M235" s="1002"/>
      <c r="N235" s="992"/>
      <c r="O235" s="992"/>
      <c r="R235" s="1003"/>
      <c r="S235" s="810"/>
      <c r="AA235" s="1015"/>
      <c r="AB235" s="1015"/>
      <c r="AC235" s="1015"/>
      <c r="AD235" s="1015"/>
      <c r="AE235" s="1015"/>
      <c r="AF235" s="1015"/>
      <c r="AG235" s="1015"/>
      <c r="AH235" s="1015"/>
      <c r="AI235" s="1015"/>
      <c r="AJ235" s="1015"/>
      <c r="AK235" s="1015"/>
      <c r="AL235" s="1015"/>
      <c r="AM235" s="1015"/>
      <c r="AN235" s="1015"/>
      <c r="AO235" s="1015"/>
      <c r="AP235" s="1015"/>
      <c r="AQ235" s="1015"/>
      <c r="BD235" s="810"/>
    </row>
    <row r="236" spans="2:56" s="804" customFormat="1" x14ac:dyDescent="0.2">
      <c r="B236" s="805"/>
      <c r="C236" s="806"/>
      <c r="G236" s="807"/>
      <c r="H236" s="1012"/>
      <c r="I236" s="1013"/>
      <c r="J236" s="1014"/>
      <c r="L236" s="1002"/>
      <c r="M236" s="1002"/>
      <c r="N236" s="992"/>
      <c r="O236" s="992"/>
      <c r="R236" s="1003"/>
      <c r="S236" s="810"/>
      <c r="AA236" s="1015"/>
      <c r="AB236" s="1015"/>
      <c r="AC236" s="1015"/>
      <c r="AD236" s="1015"/>
      <c r="AE236" s="1015"/>
      <c r="AF236" s="1015"/>
      <c r="AG236" s="1015"/>
      <c r="AH236" s="1015"/>
      <c r="AI236" s="1015"/>
      <c r="AJ236" s="1015"/>
      <c r="AK236" s="1015"/>
      <c r="AL236" s="1015"/>
      <c r="AM236" s="1015"/>
      <c r="AN236" s="1015"/>
      <c r="AO236" s="1015"/>
      <c r="AP236" s="1015"/>
      <c r="AQ236" s="1015"/>
      <c r="BD236" s="810"/>
    </row>
    <row r="237" spans="2:56" s="804" customFormat="1" x14ac:dyDescent="0.2">
      <c r="B237" s="805"/>
      <c r="C237" s="806"/>
      <c r="G237" s="807"/>
      <c r="H237" s="1012"/>
      <c r="I237" s="1013"/>
      <c r="J237" s="1014"/>
      <c r="L237" s="1002"/>
      <c r="M237" s="1002"/>
      <c r="N237" s="992"/>
      <c r="O237" s="992"/>
      <c r="R237" s="1003"/>
      <c r="S237" s="810"/>
      <c r="AA237" s="1015"/>
      <c r="AB237" s="1015"/>
      <c r="AC237" s="1015"/>
      <c r="AD237" s="1015"/>
      <c r="AE237" s="1015"/>
      <c r="AF237" s="1015"/>
      <c r="AG237" s="1015"/>
      <c r="AH237" s="1015"/>
      <c r="AI237" s="1015"/>
      <c r="AJ237" s="1015"/>
      <c r="AK237" s="1015"/>
      <c r="AL237" s="1015"/>
      <c r="AM237" s="1015"/>
      <c r="AN237" s="1015"/>
      <c r="AO237" s="1015"/>
      <c r="AP237" s="1015"/>
      <c r="AQ237" s="1015"/>
      <c r="BD237" s="810"/>
    </row>
    <row r="238" spans="2:56" s="804" customFormat="1" x14ac:dyDescent="0.2">
      <c r="B238" s="805"/>
      <c r="C238" s="806"/>
      <c r="G238" s="807"/>
      <c r="H238" s="1012"/>
      <c r="I238" s="1013"/>
      <c r="J238" s="1014"/>
      <c r="L238" s="1002"/>
      <c r="M238" s="1002"/>
      <c r="N238" s="992"/>
      <c r="O238" s="992"/>
      <c r="R238" s="1003"/>
      <c r="S238" s="810"/>
      <c r="AA238" s="1015"/>
      <c r="AB238" s="1015"/>
      <c r="AC238" s="1015"/>
      <c r="AD238" s="1015"/>
      <c r="AE238" s="1015"/>
      <c r="AF238" s="1015"/>
      <c r="AG238" s="1015"/>
      <c r="AH238" s="1015"/>
      <c r="AI238" s="1015"/>
      <c r="AJ238" s="1015"/>
      <c r="AK238" s="1015"/>
      <c r="AL238" s="1015"/>
      <c r="AM238" s="1015"/>
      <c r="AN238" s="1015"/>
      <c r="AO238" s="1015"/>
      <c r="AP238" s="1015"/>
      <c r="AQ238" s="1015"/>
      <c r="BD238" s="810"/>
    </row>
    <row r="239" spans="2:56" s="804" customFormat="1" x14ac:dyDescent="0.2">
      <c r="B239" s="805"/>
      <c r="C239" s="806"/>
      <c r="G239" s="807"/>
      <c r="H239" s="1012"/>
      <c r="I239" s="1013"/>
      <c r="J239" s="1014"/>
      <c r="L239" s="1002"/>
      <c r="M239" s="1002"/>
      <c r="N239" s="992"/>
      <c r="O239" s="992"/>
      <c r="R239" s="1003"/>
      <c r="S239" s="810"/>
      <c r="AA239" s="1015"/>
      <c r="AB239" s="1015"/>
      <c r="AC239" s="1015"/>
      <c r="AD239" s="1015"/>
      <c r="AE239" s="1015"/>
      <c r="AF239" s="1015"/>
      <c r="AG239" s="1015"/>
      <c r="AH239" s="1015"/>
      <c r="AI239" s="1015"/>
      <c r="AJ239" s="1015"/>
      <c r="AK239" s="1015"/>
      <c r="AL239" s="1015"/>
      <c r="AM239" s="1015"/>
      <c r="AN239" s="1015"/>
      <c r="AO239" s="1015"/>
      <c r="AP239" s="1015"/>
      <c r="AQ239" s="1015"/>
      <c r="BD239" s="810"/>
    </row>
    <row r="240" spans="2:56" s="804" customFormat="1" x14ac:dyDescent="0.2">
      <c r="B240" s="805"/>
      <c r="C240" s="806"/>
      <c r="G240" s="807"/>
      <c r="H240" s="1012"/>
      <c r="I240" s="1013"/>
      <c r="J240" s="1014"/>
      <c r="L240" s="1002"/>
      <c r="M240" s="1002"/>
      <c r="N240" s="992"/>
      <c r="O240" s="992"/>
      <c r="R240" s="1003"/>
      <c r="S240" s="810"/>
      <c r="AA240" s="1015"/>
      <c r="AB240" s="1015"/>
      <c r="AC240" s="1015"/>
      <c r="AD240" s="1015"/>
      <c r="AE240" s="1015"/>
      <c r="AF240" s="1015"/>
      <c r="AG240" s="1015"/>
      <c r="AH240" s="1015"/>
      <c r="AI240" s="1015"/>
      <c r="AJ240" s="1015"/>
      <c r="AK240" s="1015"/>
      <c r="AL240" s="1015"/>
      <c r="AM240" s="1015"/>
      <c r="AN240" s="1015"/>
      <c r="AO240" s="1015"/>
      <c r="AP240" s="1015"/>
      <c r="AQ240" s="1015"/>
      <c r="BD240" s="810"/>
    </row>
    <row r="241" spans="2:56" s="804" customFormat="1" x14ac:dyDescent="0.2">
      <c r="B241" s="805"/>
      <c r="C241" s="806"/>
      <c r="G241" s="807"/>
      <c r="H241" s="1012"/>
      <c r="I241" s="1013"/>
      <c r="J241" s="1014"/>
      <c r="L241" s="1002"/>
      <c r="M241" s="1002"/>
      <c r="N241" s="992"/>
      <c r="O241" s="992"/>
      <c r="R241" s="1003"/>
      <c r="S241" s="810"/>
      <c r="AA241" s="1015"/>
      <c r="AB241" s="1015"/>
      <c r="AC241" s="1015"/>
      <c r="AD241" s="1015"/>
      <c r="AE241" s="1015"/>
      <c r="AF241" s="1015"/>
      <c r="AG241" s="1015"/>
      <c r="AH241" s="1015"/>
      <c r="AI241" s="1015"/>
      <c r="AJ241" s="1015"/>
      <c r="AK241" s="1015"/>
      <c r="AL241" s="1015"/>
      <c r="AM241" s="1015"/>
      <c r="AN241" s="1015"/>
      <c r="AO241" s="1015"/>
      <c r="AP241" s="1015"/>
      <c r="AQ241" s="1015"/>
      <c r="BD241" s="810"/>
    </row>
    <row r="242" spans="2:56" s="804" customFormat="1" x14ac:dyDescent="0.2">
      <c r="B242" s="805"/>
      <c r="C242" s="806"/>
      <c r="G242" s="807"/>
      <c r="H242" s="1012"/>
      <c r="I242" s="1013"/>
      <c r="J242" s="1014"/>
      <c r="L242" s="1002"/>
      <c r="M242" s="1002"/>
      <c r="N242" s="992"/>
      <c r="O242" s="992"/>
      <c r="R242" s="1003"/>
      <c r="S242" s="810"/>
      <c r="AA242" s="1015"/>
      <c r="AB242" s="1015"/>
      <c r="AC242" s="1015"/>
      <c r="AD242" s="1015"/>
      <c r="AE242" s="1015"/>
      <c r="AF242" s="1015"/>
      <c r="AG242" s="1015"/>
      <c r="AH242" s="1015"/>
      <c r="AI242" s="1015"/>
      <c r="AJ242" s="1015"/>
      <c r="AK242" s="1015"/>
      <c r="AL242" s="1015"/>
      <c r="AM242" s="1015"/>
      <c r="AN242" s="1015"/>
      <c r="AO242" s="1015"/>
      <c r="AP242" s="1015"/>
      <c r="AQ242" s="1015"/>
      <c r="BD242" s="810"/>
    </row>
    <row r="243" spans="2:56" s="804" customFormat="1" x14ac:dyDescent="0.2">
      <c r="B243" s="805"/>
      <c r="C243" s="806"/>
      <c r="G243" s="807"/>
      <c r="H243" s="1012"/>
      <c r="I243" s="1013"/>
      <c r="J243" s="1014"/>
      <c r="L243" s="1002"/>
      <c r="M243" s="1002"/>
      <c r="N243" s="992"/>
      <c r="O243" s="992"/>
      <c r="R243" s="1003"/>
      <c r="S243" s="810"/>
      <c r="AA243" s="1015"/>
      <c r="AB243" s="1015"/>
      <c r="AC243" s="1015"/>
      <c r="AD243" s="1015"/>
      <c r="AE243" s="1015"/>
      <c r="AF243" s="1015"/>
      <c r="AG243" s="1015"/>
      <c r="AH243" s="1015"/>
      <c r="AI243" s="1015"/>
      <c r="AJ243" s="1015"/>
      <c r="AK243" s="1015"/>
      <c r="AL243" s="1015"/>
      <c r="AM243" s="1015"/>
      <c r="AN243" s="1015"/>
      <c r="AO243" s="1015"/>
      <c r="AP243" s="1015"/>
      <c r="AQ243" s="1015"/>
      <c r="BD243" s="810"/>
    </row>
    <row r="244" spans="2:56" s="804" customFormat="1" x14ac:dyDescent="0.2">
      <c r="B244" s="805"/>
      <c r="C244" s="806"/>
      <c r="G244" s="807"/>
      <c r="H244" s="1012"/>
      <c r="I244" s="1013"/>
      <c r="J244" s="1014"/>
      <c r="L244" s="1002"/>
      <c r="M244" s="1002"/>
      <c r="N244" s="992"/>
      <c r="O244" s="992"/>
      <c r="R244" s="1003"/>
      <c r="S244" s="810"/>
      <c r="AA244" s="1015"/>
      <c r="AB244" s="1015"/>
      <c r="AC244" s="1015"/>
      <c r="AD244" s="1015"/>
      <c r="AE244" s="1015"/>
      <c r="AF244" s="1015"/>
      <c r="AG244" s="1015"/>
      <c r="AH244" s="1015"/>
      <c r="AI244" s="1015"/>
      <c r="AJ244" s="1015"/>
      <c r="AK244" s="1015"/>
      <c r="AL244" s="1015"/>
      <c r="AM244" s="1015"/>
      <c r="AN244" s="1015"/>
      <c r="AO244" s="1015"/>
      <c r="AP244" s="1015"/>
      <c r="AQ244" s="1015"/>
      <c r="BD244" s="810"/>
    </row>
    <row r="245" spans="2:56" s="804" customFormat="1" x14ac:dyDescent="0.2">
      <c r="B245" s="805"/>
      <c r="C245" s="806"/>
      <c r="G245" s="807"/>
      <c r="H245" s="1012"/>
      <c r="I245" s="1013"/>
      <c r="J245" s="1014"/>
      <c r="L245" s="1002"/>
      <c r="M245" s="1002"/>
      <c r="N245" s="992"/>
      <c r="O245" s="992"/>
      <c r="R245" s="1003"/>
      <c r="S245" s="810"/>
      <c r="AA245" s="1015"/>
      <c r="AB245" s="1015"/>
      <c r="AC245" s="1015"/>
      <c r="AD245" s="1015"/>
      <c r="AE245" s="1015"/>
      <c r="AF245" s="1015"/>
      <c r="AG245" s="1015"/>
      <c r="AH245" s="1015"/>
      <c r="AI245" s="1015"/>
      <c r="AJ245" s="1015"/>
      <c r="AK245" s="1015"/>
      <c r="AL245" s="1015"/>
      <c r="AM245" s="1015"/>
      <c r="AN245" s="1015"/>
      <c r="AO245" s="1015"/>
      <c r="AP245" s="1015"/>
      <c r="AQ245" s="1015"/>
      <c r="BD245" s="810"/>
    </row>
    <row r="246" spans="2:56" s="804" customFormat="1" x14ac:dyDescent="0.2">
      <c r="B246" s="805"/>
      <c r="C246" s="806"/>
      <c r="G246" s="807"/>
      <c r="H246" s="1012"/>
      <c r="I246" s="1013"/>
      <c r="J246" s="1014"/>
      <c r="L246" s="1002"/>
      <c r="M246" s="1002"/>
      <c r="N246" s="992"/>
      <c r="O246" s="992"/>
      <c r="R246" s="1003"/>
      <c r="S246" s="810"/>
      <c r="AA246" s="1015"/>
      <c r="AB246" s="1015"/>
      <c r="AC246" s="1015"/>
      <c r="AD246" s="1015"/>
      <c r="AE246" s="1015"/>
      <c r="AF246" s="1015"/>
      <c r="AG246" s="1015"/>
      <c r="AH246" s="1015"/>
      <c r="AI246" s="1015"/>
      <c r="AJ246" s="1015"/>
      <c r="AK246" s="1015"/>
      <c r="AL246" s="1015"/>
      <c r="AM246" s="1015"/>
      <c r="AN246" s="1015"/>
      <c r="AO246" s="1015"/>
      <c r="AP246" s="1015"/>
      <c r="AQ246" s="1015"/>
      <c r="BD246" s="810"/>
    </row>
    <row r="247" spans="2:56" s="804" customFormat="1" x14ac:dyDescent="0.2">
      <c r="B247" s="805"/>
      <c r="C247" s="806"/>
      <c r="G247" s="807"/>
      <c r="H247" s="1012"/>
      <c r="I247" s="1013"/>
      <c r="J247" s="1014"/>
      <c r="L247" s="1002"/>
      <c r="M247" s="1002"/>
      <c r="N247" s="992"/>
      <c r="O247" s="992"/>
      <c r="R247" s="1003"/>
      <c r="S247" s="810"/>
      <c r="AA247" s="1015"/>
      <c r="AB247" s="1015"/>
      <c r="AC247" s="1015"/>
      <c r="AD247" s="1015"/>
      <c r="AE247" s="1015"/>
      <c r="AF247" s="1015"/>
      <c r="AG247" s="1015"/>
      <c r="AH247" s="1015"/>
      <c r="AI247" s="1015"/>
      <c r="AJ247" s="1015"/>
      <c r="AK247" s="1015"/>
      <c r="AL247" s="1015"/>
      <c r="AM247" s="1015"/>
      <c r="AN247" s="1015"/>
      <c r="AO247" s="1015"/>
      <c r="AP247" s="1015"/>
      <c r="AQ247" s="1015"/>
      <c r="BD247" s="810"/>
    </row>
    <row r="248" spans="2:56" s="804" customFormat="1" x14ac:dyDescent="0.2">
      <c r="B248" s="805"/>
      <c r="C248" s="806"/>
      <c r="G248" s="807"/>
      <c r="H248" s="1012"/>
      <c r="I248" s="1013"/>
      <c r="J248" s="1014"/>
      <c r="L248" s="1002"/>
      <c r="M248" s="1002"/>
      <c r="N248" s="992"/>
      <c r="O248" s="992"/>
      <c r="R248" s="1003"/>
      <c r="S248" s="810"/>
      <c r="AA248" s="1015"/>
      <c r="AB248" s="1015"/>
      <c r="AC248" s="1015"/>
      <c r="AD248" s="1015"/>
      <c r="AE248" s="1015"/>
      <c r="AF248" s="1015"/>
      <c r="AG248" s="1015"/>
      <c r="AH248" s="1015"/>
      <c r="AI248" s="1015"/>
      <c r="AJ248" s="1015"/>
      <c r="AK248" s="1015"/>
      <c r="AL248" s="1015"/>
      <c r="AM248" s="1015"/>
      <c r="AN248" s="1015"/>
      <c r="AO248" s="1015"/>
      <c r="AP248" s="1015"/>
      <c r="AQ248" s="1015"/>
      <c r="BD248" s="810"/>
    </row>
    <row r="249" spans="2:56" s="804" customFormat="1" x14ac:dyDescent="0.2">
      <c r="B249" s="805"/>
      <c r="C249" s="806"/>
      <c r="G249" s="807"/>
      <c r="H249" s="1012"/>
      <c r="I249" s="1013"/>
      <c r="J249" s="1014"/>
      <c r="L249" s="1002"/>
      <c r="M249" s="1002"/>
      <c r="N249" s="992"/>
      <c r="O249" s="992"/>
      <c r="R249" s="1003"/>
      <c r="S249" s="810"/>
      <c r="AA249" s="1015"/>
      <c r="AB249" s="1015"/>
      <c r="AC249" s="1015"/>
      <c r="AD249" s="1015"/>
      <c r="AE249" s="1015"/>
      <c r="AF249" s="1015"/>
      <c r="AG249" s="1015"/>
      <c r="AH249" s="1015"/>
      <c r="AI249" s="1015"/>
      <c r="AJ249" s="1015"/>
      <c r="AK249" s="1015"/>
      <c r="AL249" s="1015"/>
      <c r="AM249" s="1015"/>
      <c r="AN249" s="1015"/>
      <c r="AO249" s="1015"/>
      <c r="AP249" s="1015"/>
      <c r="AQ249" s="1015"/>
      <c r="BD249" s="810"/>
    </row>
    <row r="250" spans="2:56" s="804" customFormat="1" x14ac:dyDescent="0.2">
      <c r="B250" s="805"/>
      <c r="C250" s="806"/>
      <c r="G250" s="807"/>
      <c r="H250" s="1012"/>
      <c r="I250" s="1013"/>
      <c r="J250" s="1014"/>
      <c r="L250" s="1002"/>
      <c r="M250" s="1002"/>
      <c r="N250" s="992"/>
      <c r="O250" s="992"/>
      <c r="R250" s="1003"/>
      <c r="S250" s="810"/>
      <c r="AA250" s="1015"/>
      <c r="AB250" s="1015"/>
      <c r="AC250" s="1015"/>
      <c r="AD250" s="1015"/>
      <c r="AE250" s="1015"/>
      <c r="AF250" s="1015"/>
      <c r="AG250" s="1015"/>
      <c r="AH250" s="1015"/>
      <c r="AI250" s="1015"/>
      <c r="AJ250" s="1015"/>
      <c r="AK250" s="1015"/>
      <c r="AL250" s="1015"/>
      <c r="AM250" s="1015"/>
      <c r="AN250" s="1015"/>
      <c r="AO250" s="1015"/>
      <c r="AP250" s="1015"/>
      <c r="AQ250" s="1015"/>
      <c r="BD250" s="810"/>
    </row>
    <row r="251" spans="2:56" s="804" customFormat="1" x14ac:dyDescent="0.2">
      <c r="B251" s="805"/>
      <c r="C251" s="806"/>
      <c r="G251" s="807"/>
      <c r="H251" s="1012"/>
      <c r="I251" s="1013"/>
      <c r="J251" s="1014"/>
      <c r="L251" s="1002"/>
      <c r="M251" s="1002"/>
      <c r="N251" s="992"/>
      <c r="O251" s="992"/>
      <c r="R251" s="1003"/>
      <c r="S251" s="810"/>
      <c r="AA251" s="1015"/>
      <c r="AB251" s="1015"/>
      <c r="AC251" s="1015"/>
      <c r="AD251" s="1015"/>
      <c r="AE251" s="1015"/>
      <c r="AF251" s="1015"/>
      <c r="AG251" s="1015"/>
      <c r="AH251" s="1015"/>
      <c r="AI251" s="1015"/>
      <c r="AJ251" s="1015"/>
      <c r="AK251" s="1015"/>
      <c r="AL251" s="1015"/>
      <c r="AM251" s="1015"/>
      <c r="AN251" s="1015"/>
      <c r="AO251" s="1015"/>
      <c r="AP251" s="1015"/>
      <c r="AQ251" s="1015"/>
      <c r="BD251" s="810"/>
    </row>
    <row r="252" spans="2:56" s="804" customFormat="1" x14ac:dyDescent="0.2">
      <c r="B252" s="805"/>
      <c r="C252" s="806"/>
      <c r="G252" s="807"/>
      <c r="H252" s="1012"/>
      <c r="I252" s="1013"/>
      <c r="J252" s="1014"/>
      <c r="L252" s="1002"/>
      <c r="M252" s="1002"/>
      <c r="N252" s="992"/>
      <c r="O252" s="992"/>
      <c r="R252" s="1003"/>
      <c r="S252" s="810"/>
      <c r="AA252" s="1015"/>
      <c r="AB252" s="1015"/>
      <c r="AC252" s="1015"/>
      <c r="AD252" s="1015"/>
      <c r="AE252" s="1015"/>
      <c r="AF252" s="1015"/>
      <c r="AG252" s="1015"/>
      <c r="AH252" s="1015"/>
      <c r="AI252" s="1015"/>
      <c r="AJ252" s="1015"/>
      <c r="AK252" s="1015"/>
      <c r="AL252" s="1015"/>
      <c r="AM252" s="1015"/>
      <c r="AN252" s="1015"/>
      <c r="AO252" s="1015"/>
      <c r="AP252" s="1015"/>
      <c r="AQ252" s="1015"/>
      <c r="BD252" s="810"/>
    </row>
    <row r="253" spans="2:56" s="804" customFormat="1" x14ac:dyDescent="0.2">
      <c r="B253" s="805"/>
      <c r="C253" s="806"/>
      <c r="G253" s="807"/>
      <c r="H253" s="1012"/>
      <c r="I253" s="1013"/>
      <c r="J253" s="1014"/>
      <c r="L253" s="1002"/>
      <c r="M253" s="1002"/>
      <c r="N253" s="992"/>
      <c r="O253" s="992"/>
      <c r="R253" s="1003"/>
      <c r="S253" s="810"/>
      <c r="AA253" s="1015"/>
      <c r="AB253" s="1015"/>
      <c r="AC253" s="1015"/>
      <c r="AD253" s="1015"/>
      <c r="AE253" s="1015"/>
      <c r="AF253" s="1015"/>
      <c r="AG253" s="1015"/>
      <c r="AH253" s="1015"/>
      <c r="AI253" s="1015"/>
      <c r="AJ253" s="1015"/>
      <c r="AK253" s="1015"/>
      <c r="AL253" s="1015"/>
      <c r="AM253" s="1015"/>
      <c r="AN253" s="1015"/>
      <c r="AO253" s="1015"/>
      <c r="AP253" s="1015"/>
      <c r="AQ253" s="1015"/>
      <c r="BD253" s="810"/>
    </row>
    <row r="254" spans="2:56" s="804" customFormat="1" x14ac:dyDescent="0.2">
      <c r="B254" s="805"/>
      <c r="C254" s="806"/>
      <c r="G254" s="807"/>
      <c r="H254" s="1012"/>
      <c r="I254" s="1013"/>
      <c r="J254" s="1014"/>
      <c r="L254" s="1002"/>
      <c r="M254" s="1002"/>
      <c r="N254" s="992"/>
      <c r="O254" s="992"/>
      <c r="R254" s="1003"/>
      <c r="S254" s="810"/>
      <c r="AA254" s="1015"/>
      <c r="AB254" s="1015"/>
      <c r="AC254" s="1015"/>
      <c r="AD254" s="1015"/>
      <c r="AE254" s="1015"/>
      <c r="AF254" s="1015"/>
      <c r="AG254" s="1015"/>
      <c r="AH254" s="1015"/>
      <c r="AI254" s="1015"/>
      <c r="AJ254" s="1015"/>
      <c r="AK254" s="1015"/>
      <c r="AL254" s="1015"/>
      <c r="AM254" s="1015"/>
      <c r="AN254" s="1015"/>
      <c r="AO254" s="1015"/>
      <c r="AP254" s="1015"/>
      <c r="AQ254" s="1015"/>
      <c r="BD254" s="810"/>
    </row>
    <row r="255" spans="2:56" s="804" customFormat="1" x14ac:dyDescent="0.2">
      <c r="B255" s="805"/>
      <c r="C255" s="806"/>
      <c r="G255" s="807"/>
      <c r="H255" s="1012"/>
      <c r="I255" s="1013"/>
      <c r="J255" s="1014"/>
      <c r="L255" s="992"/>
      <c r="M255" s="992"/>
      <c r="N255" s="992"/>
      <c r="O255" s="992"/>
      <c r="R255" s="1003"/>
      <c r="S255" s="810"/>
      <c r="AA255" s="1015"/>
      <c r="AB255" s="1015"/>
      <c r="AC255" s="1015"/>
      <c r="AD255" s="1015"/>
      <c r="AE255" s="1015"/>
      <c r="AF255" s="1015"/>
      <c r="AG255" s="1015"/>
      <c r="AH255" s="1015"/>
      <c r="AI255" s="1015"/>
      <c r="AJ255" s="1015"/>
      <c r="AK255" s="1015"/>
      <c r="AL255" s="1015"/>
      <c r="AM255" s="1015"/>
      <c r="AN255" s="1015"/>
      <c r="AO255" s="1015"/>
      <c r="AP255" s="1015"/>
      <c r="AQ255" s="1015"/>
      <c r="BD255" s="810"/>
    </row>
    <row r="256" spans="2:56" s="804" customFormat="1" x14ac:dyDescent="0.2">
      <c r="B256" s="805"/>
      <c r="C256" s="806"/>
      <c r="G256" s="807"/>
      <c r="H256" s="1012"/>
      <c r="I256" s="1013"/>
      <c r="J256" s="1014"/>
      <c r="L256" s="992"/>
      <c r="M256" s="992"/>
      <c r="N256" s="992"/>
      <c r="O256" s="992"/>
      <c r="R256" s="1003"/>
      <c r="S256" s="810"/>
      <c r="AA256" s="1015"/>
      <c r="AB256" s="1015"/>
      <c r="AC256" s="1015"/>
      <c r="AD256" s="1015"/>
      <c r="AE256" s="1015"/>
      <c r="AF256" s="1015"/>
      <c r="AG256" s="1015"/>
      <c r="AH256" s="1015"/>
      <c r="AI256" s="1015"/>
      <c r="AJ256" s="1015"/>
      <c r="AK256" s="1015"/>
      <c r="AL256" s="1015"/>
      <c r="AM256" s="1015"/>
      <c r="AN256" s="1015"/>
      <c r="AO256" s="1015"/>
      <c r="AP256" s="1015"/>
      <c r="AQ256" s="1015"/>
      <c r="BD256" s="810"/>
    </row>
    <row r="257" spans="2:56" s="804" customFormat="1" x14ac:dyDescent="0.2">
      <c r="B257" s="805"/>
      <c r="C257" s="806"/>
      <c r="G257" s="807"/>
      <c r="H257" s="1012"/>
      <c r="I257" s="1013"/>
      <c r="J257" s="1014"/>
      <c r="L257" s="992"/>
      <c r="M257" s="992"/>
      <c r="N257" s="992"/>
      <c r="O257" s="992"/>
      <c r="R257" s="1003"/>
      <c r="S257" s="810"/>
      <c r="AA257" s="1015"/>
      <c r="AB257" s="1015"/>
      <c r="AC257" s="1015"/>
      <c r="AD257" s="1015"/>
      <c r="AE257" s="1015"/>
      <c r="AF257" s="1015"/>
      <c r="AG257" s="1015"/>
      <c r="AH257" s="1015"/>
      <c r="AI257" s="1015"/>
      <c r="AJ257" s="1015"/>
      <c r="AK257" s="1015"/>
      <c r="AL257" s="1015"/>
      <c r="AM257" s="1015"/>
      <c r="AN257" s="1015"/>
      <c r="AO257" s="1015"/>
      <c r="AP257" s="1015"/>
      <c r="AQ257" s="1015"/>
      <c r="BD257" s="810"/>
    </row>
    <row r="258" spans="2:56" s="804" customFormat="1" x14ac:dyDescent="0.2">
      <c r="B258" s="805"/>
      <c r="C258" s="806"/>
      <c r="G258" s="807"/>
      <c r="H258" s="1012"/>
      <c r="I258" s="1013"/>
      <c r="J258" s="1014"/>
      <c r="L258" s="992"/>
      <c r="M258" s="992"/>
      <c r="N258" s="992"/>
      <c r="O258" s="992"/>
      <c r="R258" s="1003"/>
      <c r="S258" s="810"/>
      <c r="AA258" s="1015"/>
      <c r="AB258" s="1015"/>
      <c r="AC258" s="1015"/>
      <c r="AD258" s="1015"/>
      <c r="AE258" s="1015"/>
      <c r="AF258" s="1015"/>
      <c r="AG258" s="1015"/>
      <c r="AH258" s="1015"/>
      <c r="AI258" s="1015"/>
      <c r="AJ258" s="1015"/>
      <c r="AK258" s="1015"/>
      <c r="AL258" s="1015"/>
      <c r="AM258" s="1015"/>
      <c r="AN258" s="1015"/>
      <c r="AO258" s="1015"/>
      <c r="AP258" s="1015"/>
      <c r="AQ258" s="1015"/>
      <c r="BD258" s="810"/>
    </row>
    <row r="259" spans="2:56" s="804" customFormat="1" x14ac:dyDescent="0.2">
      <c r="B259" s="805"/>
      <c r="C259" s="806"/>
      <c r="G259" s="807"/>
      <c r="H259" s="1012"/>
      <c r="I259" s="1013"/>
      <c r="J259" s="1014"/>
      <c r="L259" s="992"/>
      <c r="M259" s="992"/>
      <c r="N259" s="992"/>
      <c r="O259" s="992"/>
      <c r="R259" s="1003"/>
      <c r="S259" s="810"/>
      <c r="AA259" s="1015"/>
      <c r="AB259" s="1015"/>
      <c r="AC259" s="1015"/>
      <c r="AD259" s="1015"/>
      <c r="AE259" s="1015"/>
      <c r="AF259" s="1015"/>
      <c r="AG259" s="1015"/>
      <c r="AH259" s="1015"/>
      <c r="AI259" s="1015"/>
      <c r="AJ259" s="1015"/>
      <c r="AK259" s="1015"/>
      <c r="AL259" s="1015"/>
      <c r="AM259" s="1015"/>
      <c r="AN259" s="1015"/>
      <c r="AO259" s="1015"/>
      <c r="AP259" s="1015"/>
      <c r="AQ259" s="1015"/>
      <c r="BD259" s="810"/>
    </row>
    <row r="260" spans="2:56" s="804" customFormat="1" x14ac:dyDescent="0.2">
      <c r="B260" s="805"/>
      <c r="C260" s="806"/>
      <c r="G260" s="807"/>
      <c r="H260" s="1012"/>
      <c r="I260" s="1013"/>
      <c r="J260" s="1014"/>
      <c r="L260" s="992"/>
      <c r="M260" s="992"/>
      <c r="N260" s="992"/>
      <c r="O260" s="992"/>
      <c r="R260" s="1003"/>
      <c r="S260" s="810"/>
      <c r="AA260" s="1015"/>
      <c r="AB260" s="1015"/>
      <c r="AC260" s="1015"/>
      <c r="AD260" s="1015"/>
      <c r="AE260" s="1015"/>
      <c r="AF260" s="1015"/>
      <c r="AG260" s="1015"/>
      <c r="AH260" s="1015"/>
      <c r="AI260" s="1015"/>
      <c r="AJ260" s="1015"/>
      <c r="AK260" s="1015"/>
      <c r="AL260" s="1015"/>
      <c r="AM260" s="1015"/>
      <c r="AN260" s="1015"/>
      <c r="AO260" s="1015"/>
      <c r="AP260" s="1015"/>
      <c r="AQ260" s="1015"/>
      <c r="BD260" s="810"/>
    </row>
    <row r="261" spans="2:56" s="804" customFormat="1" x14ac:dyDescent="0.2">
      <c r="B261" s="805"/>
      <c r="C261" s="806"/>
      <c r="G261" s="807"/>
      <c r="H261" s="1012"/>
      <c r="I261" s="1013"/>
      <c r="J261" s="1014"/>
      <c r="L261" s="992"/>
      <c r="M261" s="992"/>
      <c r="N261" s="992"/>
      <c r="O261" s="992"/>
      <c r="R261" s="1003"/>
      <c r="S261" s="810"/>
      <c r="AA261" s="1015"/>
      <c r="AB261" s="1015"/>
      <c r="AC261" s="1015"/>
      <c r="AD261" s="1015"/>
      <c r="AE261" s="1015"/>
      <c r="AF261" s="1015"/>
      <c r="AG261" s="1015"/>
      <c r="AH261" s="1015"/>
      <c r="AI261" s="1015"/>
      <c r="AJ261" s="1015"/>
      <c r="AK261" s="1015"/>
      <c r="AL261" s="1015"/>
      <c r="AM261" s="1015"/>
      <c r="AN261" s="1015"/>
      <c r="AO261" s="1015"/>
      <c r="AP261" s="1015"/>
      <c r="AQ261" s="1015"/>
      <c r="BD261" s="810"/>
    </row>
    <row r="262" spans="2:56" s="804" customFormat="1" x14ac:dyDescent="0.2">
      <c r="B262" s="805"/>
      <c r="C262" s="806"/>
      <c r="G262" s="807"/>
      <c r="H262" s="1012"/>
      <c r="I262" s="1013"/>
      <c r="J262" s="1014"/>
      <c r="L262" s="992"/>
      <c r="M262" s="992"/>
      <c r="N262" s="992"/>
      <c r="O262" s="992"/>
      <c r="R262" s="1003"/>
      <c r="S262" s="810"/>
      <c r="AA262" s="1015"/>
      <c r="AB262" s="1015"/>
      <c r="AC262" s="1015"/>
      <c r="AD262" s="1015"/>
      <c r="AE262" s="1015"/>
      <c r="AF262" s="1015"/>
      <c r="AG262" s="1015"/>
      <c r="AH262" s="1015"/>
      <c r="AI262" s="1015"/>
      <c r="AJ262" s="1015"/>
      <c r="AK262" s="1015"/>
      <c r="AL262" s="1015"/>
      <c r="AM262" s="1015"/>
      <c r="AN262" s="1015"/>
      <c r="AO262" s="1015"/>
      <c r="AP262" s="1015"/>
      <c r="AQ262" s="1015"/>
      <c r="BD262" s="810"/>
    </row>
  </sheetData>
  <autoFilter ref="A8:Q129"/>
  <mergeCells count="203">
    <mergeCell ref="A2:O2"/>
    <mergeCell ref="T2:BC2"/>
    <mergeCell ref="A3:O3"/>
    <mergeCell ref="T3:BC3"/>
    <mergeCell ref="A4:O4"/>
    <mergeCell ref="T4:BC4"/>
    <mergeCell ref="A6:Q6"/>
    <mergeCell ref="T6:BC6"/>
    <mergeCell ref="A9:A11"/>
    <mergeCell ref="B9:B11"/>
    <mergeCell ref="C9:C11"/>
    <mergeCell ref="D9:D11"/>
    <mergeCell ref="E9:E11"/>
    <mergeCell ref="F9:F11"/>
    <mergeCell ref="G9:G11"/>
    <mergeCell ref="H9:H11"/>
    <mergeCell ref="AI10:AI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N10:N11"/>
    <mergeCell ref="O10:O11"/>
    <mergeCell ref="P10:P11"/>
    <mergeCell ref="Q10:Q11"/>
    <mergeCell ref="AC10:AE10"/>
    <mergeCell ref="AF10:AF11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G10:AG11"/>
    <mergeCell ref="AH10:AH11"/>
    <mergeCell ref="BB10:BB11"/>
    <mergeCell ref="BC10:BC11"/>
    <mergeCell ref="D14:D15"/>
    <mergeCell ref="U14:U15"/>
    <mergeCell ref="D16:D17"/>
    <mergeCell ref="U16:U17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D28:D29"/>
    <mergeCell ref="U28:U29"/>
    <mergeCell ref="D30:D31"/>
    <mergeCell ref="U30:U31"/>
    <mergeCell ref="D32:D33"/>
    <mergeCell ref="U32:U33"/>
    <mergeCell ref="D22:D23"/>
    <mergeCell ref="U22:U23"/>
    <mergeCell ref="D24:D25"/>
    <mergeCell ref="U24:U25"/>
    <mergeCell ref="D26:D27"/>
    <mergeCell ref="U26:U27"/>
    <mergeCell ref="D43:D44"/>
    <mergeCell ref="U43:U44"/>
    <mergeCell ref="D45:D46"/>
    <mergeCell ref="U45:U46"/>
    <mergeCell ref="D47:D48"/>
    <mergeCell ref="U47:U48"/>
    <mergeCell ref="D35:D36"/>
    <mergeCell ref="U35:U36"/>
    <mergeCell ref="D39:D40"/>
    <mergeCell ref="U39:U40"/>
    <mergeCell ref="D41:D42"/>
    <mergeCell ref="U41:U42"/>
    <mergeCell ref="D55:D56"/>
    <mergeCell ref="U55:U56"/>
    <mergeCell ref="D58:D59"/>
    <mergeCell ref="U58:U59"/>
    <mergeCell ref="D60:D61"/>
    <mergeCell ref="U60:U61"/>
    <mergeCell ref="D49:D50"/>
    <mergeCell ref="U49:U50"/>
    <mergeCell ref="D51:D52"/>
    <mergeCell ref="U51:U52"/>
    <mergeCell ref="D53:D54"/>
    <mergeCell ref="U53:U54"/>
    <mergeCell ref="D69:D70"/>
    <mergeCell ref="U69:U70"/>
    <mergeCell ref="D71:D72"/>
    <mergeCell ref="U71:U72"/>
    <mergeCell ref="D73:D74"/>
    <mergeCell ref="U73:U74"/>
    <mergeCell ref="D62:D63"/>
    <mergeCell ref="U62:U63"/>
    <mergeCell ref="D64:D65"/>
    <mergeCell ref="U64:U65"/>
    <mergeCell ref="D66:D67"/>
    <mergeCell ref="U66:U67"/>
    <mergeCell ref="D82:D83"/>
    <mergeCell ref="U82:U83"/>
    <mergeCell ref="D84:D85"/>
    <mergeCell ref="U84:U85"/>
    <mergeCell ref="D86:D87"/>
    <mergeCell ref="U86:U87"/>
    <mergeCell ref="D76:D77"/>
    <mergeCell ref="U76:U77"/>
    <mergeCell ref="D78:D79"/>
    <mergeCell ref="U78:U79"/>
    <mergeCell ref="D80:D81"/>
    <mergeCell ref="U80:U81"/>
    <mergeCell ref="D96:D97"/>
    <mergeCell ref="U96:U97"/>
    <mergeCell ref="D100:D101"/>
    <mergeCell ref="U100:U101"/>
    <mergeCell ref="D109:D110"/>
    <mergeCell ref="U109:U110"/>
    <mergeCell ref="D88:D89"/>
    <mergeCell ref="U88:U89"/>
    <mergeCell ref="D90:D91"/>
    <mergeCell ref="U90:U91"/>
    <mergeCell ref="D94:D95"/>
    <mergeCell ref="U94:U95"/>
    <mergeCell ref="D117:D118"/>
    <mergeCell ref="U117:U118"/>
    <mergeCell ref="D119:D120"/>
    <mergeCell ref="U119:U120"/>
    <mergeCell ref="D121:D122"/>
    <mergeCell ref="U121:U122"/>
    <mergeCell ref="D111:D112"/>
    <mergeCell ref="U111:U112"/>
    <mergeCell ref="D113:D114"/>
    <mergeCell ref="U113:U114"/>
    <mergeCell ref="D115:D116"/>
    <mergeCell ref="U115:U116"/>
    <mergeCell ref="A131:J131"/>
    <mergeCell ref="A132:D132"/>
    <mergeCell ref="E132:G132"/>
    <mergeCell ref="K132:L132"/>
    <mergeCell ref="A133:D133"/>
    <mergeCell ref="E133:G133"/>
    <mergeCell ref="K133:L133"/>
    <mergeCell ref="D123:D124"/>
    <mergeCell ref="U123:U124"/>
    <mergeCell ref="D125:D126"/>
    <mergeCell ref="U125:U126"/>
    <mergeCell ref="D127:D128"/>
    <mergeCell ref="U127:U128"/>
    <mergeCell ref="A136:D136"/>
    <mergeCell ref="E136:G136"/>
    <mergeCell ref="K136:L136"/>
    <mergeCell ref="M136:N136"/>
    <mergeCell ref="A137:D137"/>
    <mergeCell ref="E137:G137"/>
    <mergeCell ref="K137:L137"/>
    <mergeCell ref="U133:U134"/>
    <mergeCell ref="A134:D134"/>
    <mergeCell ref="E134:G134"/>
    <mergeCell ref="K134:L134"/>
    <mergeCell ref="A135:D135"/>
    <mergeCell ref="E135:G135"/>
    <mergeCell ref="K135:L135"/>
    <mergeCell ref="M135:N135"/>
    <mergeCell ref="E140:G140"/>
    <mergeCell ref="K140:L140"/>
    <mergeCell ref="E141:G141"/>
    <mergeCell ref="S146:S147"/>
    <mergeCell ref="S148:S151"/>
    <mergeCell ref="E153:G153"/>
    <mergeCell ref="A138:D138"/>
    <mergeCell ref="E138:G138"/>
    <mergeCell ref="K138:L138"/>
    <mergeCell ref="M138:N138"/>
    <mergeCell ref="A139:D139"/>
    <mergeCell ref="E139:G139"/>
    <mergeCell ref="K139:L139"/>
    <mergeCell ref="M139:N139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62"/>
  <sheetViews>
    <sheetView showGridLines="0" workbookViewId="0">
      <selection activeCell="I142" sqref="I142"/>
    </sheetView>
  </sheetViews>
  <sheetFormatPr baseColWidth="10" defaultColWidth="11.42578125" defaultRowHeight="12.75" x14ac:dyDescent="0.2"/>
  <cols>
    <col min="1" max="1" width="3.85546875" style="804" customWidth="1"/>
    <col min="2" max="2" width="5.28515625" style="805" customWidth="1"/>
    <col min="3" max="3" width="6" style="806" customWidth="1"/>
    <col min="4" max="4" width="42.42578125" style="804" customWidth="1"/>
    <col min="5" max="5" width="9.42578125" style="804" customWidth="1"/>
    <col min="6" max="6" width="6" style="804" customWidth="1"/>
    <col min="7" max="7" width="4.28515625" style="807" customWidth="1"/>
    <col min="8" max="8" width="8.28515625" style="1012" customWidth="1"/>
    <col min="9" max="9" width="4.85546875" style="1013" customWidth="1"/>
    <col min="10" max="10" width="6.5703125" style="1014" customWidth="1"/>
    <col min="11" max="11" width="7" style="804" customWidth="1"/>
    <col min="12" max="12" width="9" style="804" customWidth="1"/>
    <col min="13" max="13" width="10.140625" style="804" customWidth="1"/>
    <col min="14" max="14" width="6.85546875" style="804" customWidth="1"/>
    <col min="15" max="15" width="10.42578125" style="804" customWidth="1"/>
    <col min="16" max="16" width="7" style="804" customWidth="1"/>
    <col min="17" max="17" width="9.42578125" style="804" customWidth="1"/>
    <col min="18" max="18" width="7" style="1003" customWidth="1"/>
    <col min="19" max="19" width="7" style="810" customWidth="1"/>
    <col min="20" max="20" width="3.28515625" style="804" customWidth="1"/>
    <col min="21" max="21" width="32.7109375" style="804" customWidth="1"/>
    <col min="22" max="24" width="4" style="804" customWidth="1"/>
    <col min="25" max="25" width="8.28515625" style="804" customWidth="1"/>
    <col min="26" max="26" width="6.42578125" style="804" customWidth="1"/>
    <col min="27" max="27" width="10.5703125" style="1015" customWidth="1"/>
    <col min="28" max="28" width="6.5703125" style="1015" customWidth="1"/>
    <col min="29" max="29" width="6.28515625" style="1015" customWidth="1"/>
    <col min="30" max="30" width="5.7109375" style="1015" customWidth="1"/>
    <col min="31" max="31" width="7.5703125" style="1015" customWidth="1"/>
    <col min="32" max="43" width="2.140625" style="1015" hidden="1" customWidth="1"/>
    <col min="44" max="55" width="5.5703125" style="804" customWidth="1"/>
    <col min="56" max="75" width="2.42578125" style="810" customWidth="1"/>
    <col min="76" max="16384" width="11.42578125" style="810"/>
  </cols>
  <sheetData>
    <row r="1" spans="1:55" x14ac:dyDescent="0.2">
      <c r="H1" s="808"/>
      <c r="I1" s="808"/>
      <c r="J1" s="809"/>
      <c r="R1" s="804"/>
      <c r="AA1" s="804"/>
      <c r="AB1" s="804"/>
      <c r="AC1" s="804"/>
      <c r="AD1" s="804"/>
      <c r="AE1" s="804"/>
      <c r="AF1" s="804"/>
      <c r="AG1" s="804"/>
      <c r="AH1" s="804"/>
      <c r="AI1" s="804"/>
      <c r="AJ1" s="804"/>
      <c r="AK1" s="804"/>
      <c r="AL1" s="804"/>
      <c r="AM1" s="804"/>
      <c r="AN1" s="804"/>
      <c r="AO1" s="804"/>
      <c r="AP1" s="804"/>
      <c r="AQ1" s="804"/>
    </row>
    <row r="2" spans="1:55" ht="13.5" customHeight="1" x14ac:dyDescent="0.2">
      <c r="A2" s="1492" t="s">
        <v>0</v>
      </c>
      <c r="B2" s="1492"/>
      <c r="C2" s="1492"/>
      <c r="D2" s="1492"/>
      <c r="E2" s="1492"/>
      <c r="F2" s="1492"/>
      <c r="G2" s="1492"/>
      <c r="H2" s="1492"/>
      <c r="I2" s="1492"/>
      <c r="J2" s="1492"/>
      <c r="K2" s="1492"/>
      <c r="L2" s="1492"/>
      <c r="M2" s="1492"/>
      <c r="N2" s="1492"/>
      <c r="O2" s="1492"/>
      <c r="P2" s="814"/>
      <c r="Q2" s="814"/>
      <c r="R2" s="812"/>
      <c r="S2" s="813"/>
      <c r="T2" s="1446" t="s">
        <v>0</v>
      </c>
      <c r="U2" s="1446"/>
      <c r="V2" s="1446"/>
      <c r="W2" s="1446"/>
      <c r="X2" s="1446"/>
      <c r="Y2" s="1446"/>
      <c r="Z2" s="1446"/>
      <c r="AA2" s="1446"/>
      <c r="AB2" s="1446"/>
      <c r="AC2" s="1446"/>
      <c r="AD2" s="1446"/>
      <c r="AE2" s="1446"/>
      <c r="AF2" s="1446"/>
      <c r="AG2" s="1446"/>
      <c r="AH2" s="1446"/>
      <c r="AI2" s="1446"/>
      <c r="AJ2" s="1446"/>
      <c r="AK2" s="1446"/>
      <c r="AL2" s="1446"/>
      <c r="AM2" s="1446"/>
      <c r="AN2" s="1446"/>
      <c r="AO2" s="1446"/>
      <c r="AP2" s="1446"/>
      <c r="AQ2" s="1446"/>
      <c r="AR2" s="1446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</row>
    <row r="3" spans="1:55" ht="12" customHeight="1" x14ac:dyDescent="0.2">
      <c r="A3" s="1493" t="s">
        <v>1</v>
      </c>
      <c r="B3" s="1493"/>
      <c r="C3" s="1493"/>
      <c r="D3" s="1493"/>
      <c r="E3" s="1493"/>
      <c r="F3" s="1493"/>
      <c r="G3" s="1493"/>
      <c r="H3" s="1493"/>
      <c r="I3" s="1493"/>
      <c r="J3" s="1493"/>
      <c r="K3" s="1493"/>
      <c r="L3" s="1493"/>
      <c r="M3" s="1493"/>
      <c r="N3" s="1493"/>
      <c r="O3" s="1493"/>
      <c r="P3" s="814"/>
      <c r="Q3" s="814"/>
      <c r="R3" s="812"/>
      <c r="S3" s="813"/>
      <c r="T3" s="1446" t="s">
        <v>1</v>
      </c>
      <c r="U3" s="1446"/>
      <c r="V3" s="1446"/>
      <c r="W3" s="1446"/>
      <c r="X3" s="1446"/>
      <c r="Y3" s="1446"/>
      <c r="Z3" s="1446"/>
      <c r="AA3" s="1446"/>
      <c r="AB3" s="1446"/>
      <c r="AC3" s="1446"/>
      <c r="AD3" s="1446"/>
      <c r="AE3" s="1446"/>
      <c r="AF3" s="1446"/>
      <c r="AG3" s="1446"/>
      <c r="AH3" s="1446"/>
      <c r="AI3" s="1446"/>
      <c r="AJ3" s="1446"/>
      <c r="AK3" s="1446"/>
      <c r="AL3" s="1446"/>
      <c r="AM3" s="1446"/>
      <c r="AN3" s="1446"/>
      <c r="AO3" s="1446"/>
      <c r="AP3" s="1446"/>
      <c r="AQ3" s="1446"/>
      <c r="AR3" s="1446"/>
      <c r="AS3" s="1446"/>
      <c r="AT3" s="1446"/>
      <c r="AU3" s="1446"/>
      <c r="AV3" s="1446"/>
      <c r="AW3" s="1446"/>
      <c r="AX3" s="1446"/>
      <c r="AY3" s="1446"/>
      <c r="AZ3" s="1446"/>
      <c r="BA3" s="1446"/>
      <c r="BB3" s="1446"/>
      <c r="BC3" s="1446"/>
    </row>
    <row r="4" spans="1:55" ht="12" customHeight="1" x14ac:dyDescent="0.2">
      <c r="A4" s="1493" t="s">
        <v>2</v>
      </c>
      <c r="B4" s="1493"/>
      <c r="C4" s="1493"/>
      <c r="D4" s="1493"/>
      <c r="E4" s="1493"/>
      <c r="F4" s="1493"/>
      <c r="G4" s="1493"/>
      <c r="H4" s="1493"/>
      <c r="I4" s="1493"/>
      <c r="J4" s="1493"/>
      <c r="K4" s="1493"/>
      <c r="L4" s="1493"/>
      <c r="M4" s="1493"/>
      <c r="N4" s="1493"/>
      <c r="O4" s="1493"/>
      <c r="P4" s="814"/>
      <c r="Q4" s="814"/>
      <c r="R4" s="812"/>
      <c r="S4" s="813"/>
      <c r="T4" s="1446" t="s">
        <v>3</v>
      </c>
      <c r="U4" s="1446"/>
      <c r="V4" s="1446"/>
      <c r="W4" s="1446"/>
      <c r="X4" s="1446"/>
      <c r="Y4" s="1446"/>
      <c r="Z4" s="1446"/>
      <c r="AA4" s="1446"/>
      <c r="AB4" s="1446"/>
      <c r="AC4" s="1446"/>
      <c r="AD4" s="1446"/>
      <c r="AE4" s="1446"/>
      <c r="AF4" s="1446"/>
      <c r="AG4" s="1446"/>
      <c r="AH4" s="1446"/>
      <c r="AI4" s="1446"/>
      <c r="AJ4" s="1446"/>
      <c r="AK4" s="1446"/>
      <c r="AL4" s="1446"/>
      <c r="AM4" s="1446"/>
      <c r="AN4" s="1446"/>
      <c r="AO4" s="1446"/>
      <c r="AP4" s="1446"/>
      <c r="AQ4" s="1446"/>
      <c r="AR4" s="1446"/>
      <c r="AS4" s="1446"/>
      <c r="AT4" s="1446"/>
      <c r="AU4" s="1446"/>
      <c r="AV4" s="1446"/>
      <c r="AW4" s="1446"/>
      <c r="AX4" s="1446"/>
      <c r="AY4" s="1446"/>
      <c r="AZ4" s="1446"/>
      <c r="BA4" s="1446"/>
      <c r="BB4" s="1446"/>
      <c r="BC4" s="1446"/>
    </row>
    <row r="5" spans="1:55" ht="9" customHeight="1" x14ac:dyDescent="0.2">
      <c r="A5" s="814"/>
      <c r="B5" s="815"/>
      <c r="C5" s="816"/>
      <c r="D5" s="814"/>
      <c r="E5" s="814"/>
      <c r="F5" s="814"/>
      <c r="G5" s="817"/>
      <c r="H5" s="814"/>
      <c r="I5" s="814"/>
      <c r="J5" s="814"/>
      <c r="K5" s="814"/>
      <c r="L5" s="814"/>
      <c r="M5" s="814"/>
      <c r="N5" s="814"/>
      <c r="O5" s="814"/>
      <c r="P5" s="814"/>
      <c r="Q5" s="814"/>
      <c r="R5" s="812"/>
      <c r="S5" s="813"/>
      <c r="T5" s="818"/>
      <c r="U5" s="818"/>
      <c r="V5" s="818"/>
      <c r="W5" s="818"/>
      <c r="X5" s="818"/>
      <c r="Y5" s="818"/>
      <c r="Z5" s="818"/>
      <c r="AA5" s="818"/>
      <c r="AB5" s="818"/>
      <c r="AC5" s="818"/>
      <c r="AD5" s="818"/>
      <c r="AE5" s="818"/>
      <c r="AF5" s="818"/>
      <c r="AG5" s="818"/>
      <c r="AH5" s="818"/>
      <c r="AI5" s="818"/>
      <c r="AJ5" s="818"/>
      <c r="AK5" s="818"/>
      <c r="AL5" s="818"/>
      <c r="AM5" s="818"/>
      <c r="AN5" s="818"/>
      <c r="AO5" s="818"/>
      <c r="AP5" s="818"/>
      <c r="AQ5" s="818"/>
      <c r="AR5" s="818"/>
      <c r="AS5" s="818"/>
      <c r="AT5" s="818"/>
      <c r="AU5" s="818"/>
      <c r="AV5" s="818"/>
      <c r="AW5" s="818"/>
      <c r="AX5" s="818"/>
      <c r="AY5" s="818"/>
      <c r="AZ5" s="818"/>
      <c r="BA5" s="818"/>
      <c r="BB5" s="818"/>
      <c r="BC5" s="818"/>
    </row>
    <row r="6" spans="1:55" ht="12" customHeight="1" x14ac:dyDescent="0.2">
      <c r="A6" s="1446" t="s">
        <v>310</v>
      </c>
      <c r="B6" s="1446"/>
      <c r="C6" s="1446"/>
      <c r="D6" s="1446"/>
      <c r="E6" s="1446"/>
      <c r="F6" s="1446"/>
      <c r="G6" s="1446"/>
      <c r="H6" s="1446"/>
      <c r="I6" s="1446"/>
      <c r="J6" s="1446"/>
      <c r="K6" s="1446"/>
      <c r="L6" s="1446"/>
      <c r="M6" s="1446"/>
      <c r="N6" s="1446"/>
      <c r="O6" s="1446"/>
      <c r="P6" s="1446"/>
      <c r="Q6" s="1446"/>
      <c r="R6" s="819"/>
      <c r="S6" s="813"/>
      <c r="T6" s="1446" t="s">
        <v>308</v>
      </c>
      <c r="U6" s="1446"/>
      <c r="V6" s="1446"/>
      <c r="W6" s="1446"/>
      <c r="X6" s="1446"/>
      <c r="Y6" s="1446"/>
      <c r="Z6" s="1446"/>
      <c r="AA6" s="1446"/>
      <c r="AB6" s="1446"/>
      <c r="AC6" s="1446"/>
      <c r="AD6" s="1446"/>
      <c r="AE6" s="1446"/>
      <c r="AF6" s="1446"/>
      <c r="AG6" s="1446"/>
      <c r="AH6" s="1446"/>
      <c r="AI6" s="1446"/>
      <c r="AJ6" s="1446"/>
      <c r="AK6" s="1446"/>
      <c r="AL6" s="1446"/>
      <c r="AM6" s="1446"/>
      <c r="AN6" s="1446"/>
      <c r="AO6" s="1446"/>
      <c r="AP6" s="1446"/>
      <c r="AQ6" s="1446"/>
      <c r="AR6" s="1446"/>
      <c r="AS6" s="1446"/>
      <c r="AT6" s="1446"/>
      <c r="AU6" s="1446"/>
      <c r="AV6" s="1446"/>
      <c r="AW6" s="1446"/>
      <c r="AX6" s="1446"/>
      <c r="AY6" s="1446"/>
      <c r="AZ6" s="1446"/>
      <c r="BA6" s="1446"/>
      <c r="BB6" s="1446"/>
      <c r="BC6" s="1446"/>
    </row>
    <row r="7" spans="1:55" ht="12" customHeight="1" x14ac:dyDescent="0.2">
      <c r="A7" s="818"/>
      <c r="B7" s="820"/>
      <c r="C7" s="821"/>
      <c r="D7" s="818"/>
      <c r="E7" s="818"/>
      <c r="F7" s="818"/>
      <c r="G7" s="822"/>
      <c r="H7" s="818"/>
      <c r="I7" s="818"/>
      <c r="J7" s="818"/>
      <c r="K7" s="818"/>
      <c r="L7" s="818"/>
      <c r="M7" s="818"/>
      <c r="N7" s="818"/>
      <c r="O7" s="818"/>
      <c r="P7" s="818"/>
      <c r="Q7" s="818"/>
      <c r="R7" s="819"/>
      <c r="S7" s="813"/>
      <c r="T7" s="818"/>
      <c r="U7" s="818"/>
      <c r="V7" s="818"/>
      <c r="W7" s="818"/>
      <c r="X7" s="818"/>
      <c r="Y7" s="818"/>
      <c r="Z7" s="818"/>
      <c r="AA7" s="818"/>
      <c r="AB7" s="818"/>
      <c r="AC7" s="818"/>
      <c r="AD7" s="818"/>
      <c r="AE7" s="818"/>
      <c r="AF7" s="818"/>
      <c r="AG7" s="818"/>
      <c r="AH7" s="818"/>
      <c r="AI7" s="818"/>
      <c r="AJ7" s="818"/>
      <c r="AK7" s="818"/>
      <c r="AL7" s="818"/>
      <c r="AM7" s="818"/>
      <c r="AN7" s="818"/>
      <c r="AO7" s="818"/>
      <c r="AP7" s="818"/>
      <c r="AQ7" s="818"/>
      <c r="AR7" s="818"/>
      <c r="AS7" s="818"/>
      <c r="AT7" s="818"/>
      <c r="AU7" s="818"/>
      <c r="AV7" s="818"/>
      <c r="AW7" s="818"/>
      <c r="AX7" s="818"/>
      <c r="AY7" s="818"/>
      <c r="AZ7" s="818"/>
      <c r="BA7" s="818"/>
      <c r="BB7" s="818"/>
      <c r="BC7" s="818"/>
    </row>
    <row r="8" spans="1:55" s="804" customFormat="1" x14ac:dyDescent="0.2">
      <c r="A8" s="823">
        <v>1</v>
      </c>
      <c r="B8" s="824">
        <v>2</v>
      </c>
      <c r="C8" s="825">
        <v>3</v>
      </c>
      <c r="D8" s="823">
        <v>4</v>
      </c>
      <c r="E8" s="823">
        <v>5</v>
      </c>
      <c r="F8" s="823">
        <v>6</v>
      </c>
      <c r="G8" s="826">
        <v>7</v>
      </c>
      <c r="H8" s="827">
        <v>8</v>
      </c>
      <c r="I8" s="827">
        <v>9</v>
      </c>
      <c r="J8" s="823">
        <v>10</v>
      </c>
      <c r="K8" s="823">
        <v>11</v>
      </c>
      <c r="L8" s="823">
        <v>12</v>
      </c>
      <c r="M8" s="823">
        <v>13</v>
      </c>
      <c r="N8" s="823">
        <v>14</v>
      </c>
      <c r="O8" s="823">
        <v>15</v>
      </c>
      <c r="P8" s="828">
        <v>16</v>
      </c>
      <c r="Q8" s="828">
        <v>17</v>
      </c>
      <c r="R8" s="829"/>
      <c r="S8" s="992"/>
      <c r="T8" s="831">
        <v>1</v>
      </c>
      <c r="U8" s="831">
        <v>2</v>
      </c>
      <c r="V8" s="832">
        <v>3</v>
      </c>
      <c r="W8" s="831">
        <v>4</v>
      </c>
      <c r="X8" s="831">
        <v>5</v>
      </c>
      <c r="Y8" s="831">
        <v>6</v>
      </c>
      <c r="Z8" s="831">
        <v>7</v>
      </c>
      <c r="AA8" s="832">
        <v>8</v>
      </c>
      <c r="AB8" s="832">
        <v>9</v>
      </c>
      <c r="AC8" s="831">
        <v>10</v>
      </c>
      <c r="AD8" s="831">
        <v>11</v>
      </c>
      <c r="AE8" s="831">
        <v>12</v>
      </c>
      <c r="AF8" s="831">
        <v>13</v>
      </c>
      <c r="AG8" s="831">
        <v>14</v>
      </c>
      <c r="AH8" s="831">
        <v>15</v>
      </c>
      <c r="AI8" s="831">
        <v>16</v>
      </c>
      <c r="AJ8" s="831">
        <v>17</v>
      </c>
      <c r="AK8" s="831">
        <v>18</v>
      </c>
      <c r="AL8" s="831">
        <v>19</v>
      </c>
      <c r="AM8" s="831">
        <v>20</v>
      </c>
      <c r="AN8" s="831">
        <v>21</v>
      </c>
      <c r="AO8" s="831">
        <v>22</v>
      </c>
      <c r="AP8" s="831">
        <v>23</v>
      </c>
      <c r="AQ8" s="831">
        <v>24</v>
      </c>
      <c r="AR8" s="831">
        <v>27</v>
      </c>
      <c r="AS8" s="831">
        <v>28</v>
      </c>
      <c r="AT8" s="831">
        <v>29</v>
      </c>
      <c r="AU8" s="831">
        <v>30</v>
      </c>
      <c r="AV8" s="831">
        <v>31</v>
      </c>
      <c r="AW8" s="831">
        <v>32</v>
      </c>
      <c r="AX8" s="831">
        <v>33</v>
      </c>
      <c r="AY8" s="831">
        <v>34</v>
      </c>
      <c r="AZ8" s="831">
        <v>35</v>
      </c>
      <c r="BA8" s="831">
        <v>36</v>
      </c>
      <c r="BB8" s="831">
        <v>37</v>
      </c>
      <c r="BC8" s="831">
        <v>38</v>
      </c>
    </row>
    <row r="9" spans="1:55" s="835" customFormat="1" ht="131.25" customHeight="1" x14ac:dyDescent="0.2">
      <c r="A9" s="1485" t="s">
        <v>4</v>
      </c>
      <c r="B9" s="1487" t="s">
        <v>5</v>
      </c>
      <c r="C9" s="1488" t="s">
        <v>6</v>
      </c>
      <c r="D9" s="1489" t="s">
        <v>7</v>
      </c>
      <c r="E9" s="1490" t="s">
        <v>8</v>
      </c>
      <c r="F9" s="1485" t="s">
        <v>9</v>
      </c>
      <c r="G9" s="1491" t="s">
        <v>10</v>
      </c>
      <c r="H9" s="1484" t="s">
        <v>11</v>
      </c>
      <c r="I9" s="1484" t="s">
        <v>12</v>
      </c>
      <c r="J9" s="1484" t="s">
        <v>13</v>
      </c>
      <c r="K9" s="1485" t="s">
        <v>14</v>
      </c>
      <c r="L9" s="1485" t="s">
        <v>15</v>
      </c>
      <c r="M9" s="1485" t="s">
        <v>16</v>
      </c>
      <c r="N9" s="1486" t="s">
        <v>17</v>
      </c>
      <c r="O9" s="1486"/>
      <c r="P9" s="1477" t="s">
        <v>18</v>
      </c>
      <c r="Q9" s="1477"/>
      <c r="R9" s="833"/>
      <c r="S9" s="834"/>
      <c r="T9" s="1478" t="s">
        <v>4</v>
      </c>
      <c r="U9" s="1480" t="s">
        <v>7</v>
      </c>
      <c r="V9" s="1482" t="s">
        <v>8</v>
      </c>
      <c r="W9" s="1472" t="s">
        <v>19</v>
      </c>
      <c r="X9" s="1472" t="s">
        <v>20</v>
      </c>
      <c r="Y9" s="1472" t="s">
        <v>11</v>
      </c>
      <c r="Z9" s="1472" t="s">
        <v>21</v>
      </c>
      <c r="AA9" s="1472" t="s">
        <v>22</v>
      </c>
      <c r="AB9" s="1474" t="s">
        <v>23</v>
      </c>
      <c r="AC9" s="1475"/>
      <c r="AD9" s="1475"/>
      <c r="AE9" s="1476"/>
      <c r="AF9" s="1469" t="s">
        <v>24</v>
      </c>
      <c r="AG9" s="1469"/>
      <c r="AH9" s="1469" t="s">
        <v>25</v>
      </c>
      <c r="AI9" s="1469"/>
      <c r="AJ9" s="1469" t="s">
        <v>26</v>
      </c>
      <c r="AK9" s="1469"/>
      <c r="AL9" s="1469" t="s">
        <v>27</v>
      </c>
      <c r="AM9" s="1469"/>
      <c r="AN9" s="1469" t="s">
        <v>28</v>
      </c>
      <c r="AO9" s="1469"/>
      <c r="AP9" s="1469" t="s">
        <v>29</v>
      </c>
      <c r="AQ9" s="1469"/>
      <c r="AR9" s="1465" t="s">
        <v>31</v>
      </c>
      <c r="AS9" s="1465"/>
      <c r="AT9" s="1465" t="s">
        <v>32</v>
      </c>
      <c r="AU9" s="1465"/>
      <c r="AV9" s="1465" t="s">
        <v>33</v>
      </c>
      <c r="AW9" s="1465"/>
      <c r="AX9" s="1465" t="s">
        <v>34</v>
      </c>
      <c r="AY9" s="1465"/>
      <c r="AZ9" s="1465" t="s">
        <v>35</v>
      </c>
      <c r="BA9" s="1465"/>
      <c r="BB9" s="1465" t="s">
        <v>36</v>
      </c>
      <c r="BC9" s="1465"/>
    </row>
    <row r="10" spans="1:55" s="835" customFormat="1" ht="33" customHeight="1" x14ac:dyDescent="0.2">
      <c r="A10" s="1485"/>
      <c r="B10" s="1487"/>
      <c r="C10" s="1488"/>
      <c r="D10" s="1489"/>
      <c r="E10" s="1490"/>
      <c r="F10" s="1485"/>
      <c r="G10" s="1491"/>
      <c r="H10" s="1484"/>
      <c r="I10" s="1484"/>
      <c r="J10" s="1484"/>
      <c r="K10" s="1485"/>
      <c r="L10" s="1485"/>
      <c r="M10" s="1485"/>
      <c r="N10" s="1466" t="s">
        <v>37</v>
      </c>
      <c r="O10" s="1466" t="s">
        <v>38</v>
      </c>
      <c r="P10" s="1467" t="s">
        <v>39</v>
      </c>
      <c r="Q10" s="1467" t="s">
        <v>40</v>
      </c>
      <c r="R10" s="836"/>
      <c r="S10" s="834"/>
      <c r="T10" s="1479"/>
      <c r="U10" s="1480"/>
      <c r="V10" s="1483"/>
      <c r="W10" s="1473"/>
      <c r="X10" s="1473"/>
      <c r="Y10" s="1473"/>
      <c r="Z10" s="1473"/>
      <c r="AA10" s="1473"/>
      <c r="AB10" s="837" t="s">
        <v>41</v>
      </c>
      <c r="AC10" s="1468" t="s">
        <v>42</v>
      </c>
      <c r="AD10" s="1468"/>
      <c r="AE10" s="1468"/>
      <c r="AF10" s="1463" t="s">
        <v>43</v>
      </c>
      <c r="AG10" s="1463" t="s">
        <v>44</v>
      </c>
      <c r="AH10" s="1463" t="s">
        <v>43</v>
      </c>
      <c r="AI10" s="1463" t="s">
        <v>44</v>
      </c>
      <c r="AJ10" s="1463" t="s">
        <v>43</v>
      </c>
      <c r="AK10" s="1463" t="s">
        <v>44</v>
      </c>
      <c r="AL10" s="1463" t="s">
        <v>43</v>
      </c>
      <c r="AM10" s="1463" t="s">
        <v>44</v>
      </c>
      <c r="AN10" s="1463" t="s">
        <v>43</v>
      </c>
      <c r="AO10" s="1463" t="s">
        <v>44</v>
      </c>
      <c r="AP10" s="1463" t="s">
        <v>43</v>
      </c>
      <c r="AQ10" s="1463" t="s">
        <v>44</v>
      </c>
      <c r="AR10" s="1461" t="s">
        <v>43</v>
      </c>
      <c r="AS10" s="1461" t="s">
        <v>44</v>
      </c>
      <c r="AT10" s="1461" t="s">
        <v>43</v>
      </c>
      <c r="AU10" s="1461" t="s">
        <v>44</v>
      </c>
      <c r="AV10" s="1461" t="s">
        <v>43</v>
      </c>
      <c r="AW10" s="1461" t="s">
        <v>44</v>
      </c>
      <c r="AX10" s="1461" t="s">
        <v>43</v>
      </c>
      <c r="AY10" s="1461" t="s">
        <v>44</v>
      </c>
      <c r="AZ10" s="1461" t="s">
        <v>43</v>
      </c>
      <c r="BA10" s="1461" t="s">
        <v>44</v>
      </c>
      <c r="BB10" s="1461" t="s">
        <v>43</v>
      </c>
      <c r="BC10" s="1461" t="s">
        <v>44</v>
      </c>
    </row>
    <row r="11" spans="1:55" s="835" customFormat="1" ht="94.5" customHeight="1" x14ac:dyDescent="0.2">
      <c r="A11" s="1485"/>
      <c r="B11" s="1487"/>
      <c r="C11" s="1488"/>
      <c r="D11" s="1489"/>
      <c r="E11" s="1490"/>
      <c r="F11" s="1485"/>
      <c r="G11" s="1491"/>
      <c r="H11" s="1484"/>
      <c r="I11" s="1484"/>
      <c r="J11" s="1484"/>
      <c r="K11" s="1485"/>
      <c r="L11" s="1485"/>
      <c r="M11" s="1485"/>
      <c r="N11" s="1466"/>
      <c r="O11" s="1466"/>
      <c r="P11" s="1467"/>
      <c r="Q11" s="1467"/>
      <c r="R11" s="836"/>
      <c r="S11" s="834"/>
      <c r="T11" s="1479"/>
      <c r="U11" s="1481"/>
      <c r="V11" s="1483"/>
      <c r="W11" s="1473"/>
      <c r="X11" s="1473"/>
      <c r="Y11" s="1473"/>
      <c r="Z11" s="1473"/>
      <c r="AA11" s="1473"/>
      <c r="AB11" s="838" t="s">
        <v>45</v>
      </c>
      <c r="AC11" s="839" t="s">
        <v>43</v>
      </c>
      <c r="AD11" s="839" t="s">
        <v>44</v>
      </c>
      <c r="AE11" s="838" t="s">
        <v>45</v>
      </c>
      <c r="AF11" s="1464"/>
      <c r="AG11" s="1464"/>
      <c r="AH11" s="1464"/>
      <c r="AI11" s="1464"/>
      <c r="AJ11" s="1464"/>
      <c r="AK11" s="1464"/>
      <c r="AL11" s="1464"/>
      <c r="AM11" s="1464"/>
      <c r="AN11" s="1464"/>
      <c r="AO11" s="1464"/>
      <c r="AP11" s="1464"/>
      <c r="AQ11" s="1464"/>
      <c r="AR11" s="1462"/>
      <c r="AS11" s="1462"/>
      <c r="AT11" s="1462"/>
      <c r="AU11" s="1462"/>
      <c r="AV11" s="1462"/>
      <c r="AW11" s="1462"/>
      <c r="AX11" s="1462"/>
      <c r="AY11" s="1462"/>
      <c r="AZ11" s="1462"/>
      <c r="BA11" s="1462"/>
      <c r="BB11" s="1462"/>
      <c r="BC11" s="1462"/>
    </row>
    <row r="12" spans="1:55" s="860" customFormat="1" ht="17.25" customHeight="1" x14ac:dyDescent="0.2">
      <c r="A12" s="840">
        <v>1</v>
      </c>
      <c r="B12" s="841"/>
      <c r="C12" s="842"/>
      <c r="D12" s="843" t="s">
        <v>46</v>
      </c>
      <c r="E12" s="844"/>
      <c r="F12" s="845"/>
      <c r="G12" s="846"/>
      <c r="H12" s="847"/>
      <c r="I12" s="847"/>
      <c r="J12" s="848"/>
      <c r="K12" s="848"/>
      <c r="L12" s="849"/>
      <c r="M12" s="849"/>
      <c r="N12" s="849"/>
      <c r="O12" s="849"/>
      <c r="P12" s="850"/>
      <c r="Q12" s="850"/>
      <c r="R12" s="851"/>
      <c r="S12" s="852"/>
      <c r="T12" s="853">
        <v>1</v>
      </c>
      <c r="U12" s="854" t="s">
        <v>46</v>
      </c>
      <c r="V12" s="855"/>
      <c r="W12" s="856"/>
      <c r="X12" s="856"/>
      <c r="Y12" s="856"/>
      <c r="Z12" s="856"/>
      <c r="AA12" s="856"/>
      <c r="AB12" s="857"/>
      <c r="AC12" s="858"/>
      <c r="AD12" s="858"/>
      <c r="AE12" s="857"/>
      <c r="AF12" s="859"/>
      <c r="AG12" s="859"/>
      <c r="AH12" s="859"/>
      <c r="AI12" s="859"/>
      <c r="AJ12" s="859"/>
      <c r="AK12" s="859"/>
      <c r="AL12" s="859"/>
      <c r="AM12" s="859"/>
      <c r="AN12" s="859"/>
      <c r="AO12" s="859"/>
      <c r="AP12" s="859"/>
      <c r="AQ12" s="859"/>
      <c r="AR12" s="859"/>
      <c r="AS12" s="859"/>
      <c r="AT12" s="859"/>
      <c r="AU12" s="859"/>
      <c r="AV12" s="859"/>
      <c r="AW12" s="859"/>
      <c r="AX12" s="859"/>
      <c r="AY12" s="859"/>
      <c r="AZ12" s="859"/>
      <c r="BA12" s="859"/>
      <c r="BB12" s="859"/>
      <c r="BC12" s="859"/>
    </row>
    <row r="13" spans="1:55" s="877" customFormat="1" ht="25.5" customHeight="1" x14ac:dyDescent="0.2">
      <c r="A13" s="861">
        <v>2</v>
      </c>
      <c r="B13" s="862"/>
      <c r="C13" s="863"/>
      <c r="D13" s="864" t="s">
        <v>47</v>
      </c>
      <c r="E13" s="865"/>
      <c r="F13" s="866"/>
      <c r="G13" s="867"/>
      <c r="H13" s="868"/>
      <c r="I13" s="868"/>
      <c r="J13" s="869"/>
      <c r="K13" s="869"/>
      <c r="L13" s="869"/>
      <c r="M13" s="869"/>
      <c r="N13" s="869"/>
      <c r="O13" s="869"/>
      <c r="P13" s="870"/>
      <c r="Q13" s="870"/>
      <c r="R13" s="871"/>
      <c r="S13" s="872"/>
      <c r="T13" s="873">
        <f>+A13</f>
        <v>2</v>
      </c>
      <c r="U13" s="874" t="str">
        <f>+D13</f>
        <v>I  VIGILANCIA DE LA CALIDAD DEL AGUA PARA CONSUMO HUMANO  Y DISPOSICIÓN DE RESIDUOS</v>
      </c>
      <c r="V13" s="865"/>
      <c r="W13" s="868"/>
      <c r="X13" s="868"/>
      <c r="Y13" s="868"/>
      <c r="Z13" s="868"/>
      <c r="AA13" s="868"/>
      <c r="AB13" s="875"/>
      <c r="AC13" s="876"/>
      <c r="AD13" s="876"/>
      <c r="AE13" s="875"/>
      <c r="AF13" s="873"/>
      <c r="AG13" s="873"/>
      <c r="AH13" s="873"/>
      <c r="AI13" s="873"/>
      <c r="AJ13" s="873"/>
      <c r="AK13" s="873"/>
      <c r="AL13" s="873"/>
      <c r="AM13" s="873"/>
      <c r="AN13" s="873"/>
      <c r="AO13" s="873"/>
      <c r="AP13" s="873"/>
      <c r="AQ13" s="873"/>
      <c r="AR13" s="873"/>
      <c r="AS13" s="873"/>
      <c r="AT13" s="873"/>
      <c r="AU13" s="873"/>
      <c r="AV13" s="873"/>
      <c r="AW13" s="873"/>
      <c r="AX13" s="873"/>
      <c r="AY13" s="873"/>
      <c r="AZ13" s="873"/>
      <c r="BA13" s="873"/>
      <c r="BB13" s="873"/>
      <c r="BC13" s="873"/>
    </row>
    <row r="14" spans="1:55" ht="18.75" customHeight="1" x14ac:dyDescent="0.2">
      <c r="A14" s="840">
        <v>3</v>
      </c>
      <c r="B14" s="878">
        <v>8</v>
      </c>
      <c r="C14" s="879"/>
      <c r="D14" s="1453" t="s">
        <v>48</v>
      </c>
      <c r="E14" s="880" t="s">
        <v>278</v>
      </c>
      <c r="F14" s="1248">
        <v>1</v>
      </c>
      <c r="G14" s="1249">
        <v>1</v>
      </c>
      <c r="H14" s="883">
        <f>G14*100/F14</f>
        <v>100</v>
      </c>
      <c r="I14" s="884">
        <v>2</v>
      </c>
      <c r="J14" s="885">
        <f>I14*G14</f>
        <v>2</v>
      </c>
      <c r="K14" s="886">
        <f t="shared" ref="K14:K33" si="0">J14*B14</f>
        <v>16</v>
      </c>
      <c r="L14" s="887">
        <f t="shared" ref="L14:L33" si="1">B14*7960</f>
        <v>63680</v>
      </c>
      <c r="M14" s="887">
        <f t="shared" ref="M14:M33" si="2">L14*J14</f>
        <v>127360</v>
      </c>
      <c r="N14" s="887">
        <f t="shared" ref="N14:N33" si="3">C14*J14</f>
        <v>0</v>
      </c>
      <c r="O14" s="887">
        <f>N14*7960</f>
        <v>0</v>
      </c>
      <c r="P14" s="888">
        <f>K14+N14</f>
        <v>16</v>
      </c>
      <c r="Q14" s="888">
        <f>M14+O14</f>
        <v>127360</v>
      </c>
      <c r="R14" s="889"/>
      <c r="S14" s="1005"/>
      <c r="T14" s="891">
        <v>3</v>
      </c>
      <c r="U14" s="1450" t="str">
        <f>+D14</f>
        <v>Inspecciones sanitarias a sistemas de abastecimiento de agua, con acta debidamente diligenciada.</v>
      </c>
      <c r="V14" s="892" t="s">
        <v>49</v>
      </c>
      <c r="W14" s="893">
        <f t="shared" ref="W14:X33" si="4">F14</f>
        <v>1</v>
      </c>
      <c r="X14" s="893">
        <f t="shared" si="4"/>
        <v>1</v>
      </c>
      <c r="Y14" s="894">
        <f>X14*100/W14</f>
        <v>100</v>
      </c>
      <c r="Z14" s="894">
        <f t="shared" ref="Z14:AA33" si="5">I14</f>
        <v>2</v>
      </c>
      <c r="AA14" s="894">
        <f t="shared" si="5"/>
        <v>2</v>
      </c>
      <c r="AB14" s="895"/>
      <c r="AC14" s="895">
        <f>+BB14</f>
        <v>2</v>
      </c>
      <c r="AD14" s="895">
        <f>+BC14</f>
        <v>0</v>
      </c>
      <c r="AE14" s="896">
        <f>AD14*100/AC14</f>
        <v>0</v>
      </c>
      <c r="AF14" s="896"/>
      <c r="AG14" s="896"/>
      <c r="AH14" s="896"/>
      <c r="AI14" s="896"/>
      <c r="AJ14" s="896"/>
      <c r="AK14" s="896"/>
      <c r="AL14" s="896"/>
      <c r="AM14" s="896"/>
      <c r="AN14" s="896"/>
      <c r="AO14" s="896"/>
      <c r="AP14" s="896"/>
      <c r="AQ14" s="896"/>
      <c r="AR14" s="895"/>
      <c r="AS14" s="895"/>
      <c r="AT14" s="895">
        <v>1</v>
      </c>
      <c r="AU14" s="895"/>
      <c r="AV14" s="895"/>
      <c r="AW14" s="895"/>
      <c r="AX14" s="895">
        <v>1</v>
      </c>
      <c r="AY14" s="895"/>
      <c r="AZ14" s="895"/>
      <c r="BA14" s="895"/>
      <c r="BB14" s="895">
        <f>AF14+AH14+AJ14+AL14+AN14+AP14+AR14+AT14+AV14+AX14+AZ14</f>
        <v>2</v>
      </c>
      <c r="BC14" s="895">
        <f>AG14+AI14+AK14+AM14+AO14+AQ14+AS14+AU14+AW14+AY14+BA14</f>
        <v>0</v>
      </c>
    </row>
    <row r="15" spans="1:55" ht="20.25" customHeight="1" x14ac:dyDescent="0.2">
      <c r="A15" s="840">
        <v>4</v>
      </c>
      <c r="B15" s="878">
        <v>4</v>
      </c>
      <c r="C15" s="879">
        <v>2</v>
      </c>
      <c r="D15" s="1453"/>
      <c r="E15" s="880" t="s">
        <v>279</v>
      </c>
      <c r="F15" s="1248">
        <v>18</v>
      </c>
      <c r="G15" s="1249">
        <v>2</v>
      </c>
      <c r="H15" s="883">
        <f t="shared" ref="H15:H33" si="6">G15*100/F15</f>
        <v>11.111111111111111</v>
      </c>
      <c r="I15" s="899">
        <v>1</v>
      </c>
      <c r="J15" s="885">
        <f t="shared" ref="J15:J33" si="7">I15*G15</f>
        <v>2</v>
      </c>
      <c r="K15" s="886">
        <f t="shared" si="0"/>
        <v>8</v>
      </c>
      <c r="L15" s="887">
        <f t="shared" si="1"/>
        <v>31840</v>
      </c>
      <c r="M15" s="887">
        <f t="shared" si="2"/>
        <v>63680</v>
      </c>
      <c r="N15" s="887">
        <f t="shared" si="3"/>
        <v>4</v>
      </c>
      <c r="O15" s="887">
        <f t="shared" ref="O15:O33" si="8">N15*7960</f>
        <v>31840</v>
      </c>
      <c r="P15" s="888">
        <f t="shared" ref="P15:P33" si="9">K15+N15</f>
        <v>12</v>
      </c>
      <c r="Q15" s="888">
        <f t="shared" ref="Q15:Q73" si="10">M15+O15</f>
        <v>95520</v>
      </c>
      <c r="R15" s="889"/>
      <c r="S15" s="1005"/>
      <c r="T15" s="831">
        <v>4</v>
      </c>
      <c r="U15" s="1450"/>
      <c r="V15" s="900" t="s">
        <v>50</v>
      </c>
      <c r="W15" s="893">
        <f t="shared" si="4"/>
        <v>18</v>
      </c>
      <c r="X15" s="893">
        <f t="shared" si="4"/>
        <v>2</v>
      </c>
      <c r="Y15" s="894">
        <f t="shared" ref="Y15:Y33" si="11">X15*100/W15</f>
        <v>11.111111111111111</v>
      </c>
      <c r="Z15" s="894">
        <f t="shared" si="5"/>
        <v>1</v>
      </c>
      <c r="AA15" s="894">
        <f t="shared" si="5"/>
        <v>2</v>
      </c>
      <c r="AB15" s="901"/>
      <c r="AC15" s="895">
        <f t="shared" ref="AC15:AD17" si="12">+BB15</f>
        <v>0</v>
      </c>
      <c r="AD15" s="895">
        <f t="shared" si="12"/>
        <v>0</v>
      </c>
      <c r="AE15" s="896" t="e">
        <f t="shared" ref="AE15:AE33" si="13">AD15*100/AC15</f>
        <v>#DIV/0!</v>
      </c>
      <c r="AF15" s="902"/>
      <c r="AG15" s="902"/>
      <c r="AH15" s="902"/>
      <c r="AI15" s="902"/>
      <c r="AJ15" s="902"/>
      <c r="AK15" s="902"/>
      <c r="AL15" s="902"/>
      <c r="AM15" s="902"/>
      <c r="AN15" s="902"/>
      <c r="AO15" s="902"/>
      <c r="AP15" s="902"/>
      <c r="AQ15" s="902"/>
      <c r="AR15" s="901"/>
      <c r="AS15" s="901"/>
      <c r="AT15" s="901"/>
      <c r="AU15" s="901"/>
      <c r="AV15" s="901"/>
      <c r="AW15" s="901"/>
      <c r="AX15" s="901"/>
      <c r="AY15" s="901"/>
      <c r="AZ15" s="901"/>
      <c r="BA15" s="901"/>
      <c r="BB15" s="895">
        <f t="shared" ref="BB15:BC17" si="14">AF15+AH15+AJ15+AL15+AN15+AP15+AR15+AT15+AV15+AX15+AZ15</f>
        <v>0</v>
      </c>
      <c r="BC15" s="895">
        <f t="shared" si="14"/>
        <v>0</v>
      </c>
    </row>
    <row r="16" spans="1:55" ht="11.25" customHeight="1" x14ac:dyDescent="0.2">
      <c r="A16" s="840">
        <v>5</v>
      </c>
      <c r="B16" s="878">
        <v>8</v>
      </c>
      <c r="C16" s="879"/>
      <c r="D16" s="1453" t="s">
        <v>51</v>
      </c>
      <c r="E16" s="903" t="s">
        <v>278</v>
      </c>
      <c r="F16" s="602">
        <v>1</v>
      </c>
      <c r="G16" s="603">
        <v>1</v>
      </c>
      <c r="H16" s="883">
        <f t="shared" si="6"/>
        <v>100</v>
      </c>
      <c r="I16" s="899">
        <v>5</v>
      </c>
      <c r="J16" s="885">
        <f t="shared" si="7"/>
        <v>5</v>
      </c>
      <c r="K16" s="886">
        <f t="shared" si="0"/>
        <v>40</v>
      </c>
      <c r="L16" s="887">
        <f t="shared" si="1"/>
        <v>63680</v>
      </c>
      <c r="M16" s="887">
        <f t="shared" si="2"/>
        <v>318400</v>
      </c>
      <c r="N16" s="887">
        <f t="shared" si="3"/>
        <v>0</v>
      </c>
      <c r="O16" s="887">
        <f t="shared" si="8"/>
        <v>0</v>
      </c>
      <c r="P16" s="888">
        <f t="shared" si="9"/>
        <v>40</v>
      </c>
      <c r="Q16" s="888">
        <f t="shared" si="10"/>
        <v>318400</v>
      </c>
      <c r="R16" s="906"/>
      <c r="S16" s="1005"/>
      <c r="T16" s="831">
        <v>5</v>
      </c>
      <c r="U16" s="1450" t="s">
        <v>51</v>
      </c>
      <c r="V16" s="900" t="s">
        <v>49</v>
      </c>
      <c r="W16" s="893">
        <f t="shared" si="4"/>
        <v>1</v>
      </c>
      <c r="X16" s="893">
        <f t="shared" si="4"/>
        <v>1</v>
      </c>
      <c r="Y16" s="894">
        <f t="shared" si="11"/>
        <v>100</v>
      </c>
      <c r="Z16" s="894">
        <f t="shared" si="5"/>
        <v>5</v>
      </c>
      <c r="AA16" s="894">
        <f t="shared" si="5"/>
        <v>5</v>
      </c>
      <c r="AB16" s="901"/>
      <c r="AC16" s="895">
        <f t="shared" si="12"/>
        <v>0</v>
      </c>
      <c r="AD16" s="895">
        <f t="shared" si="12"/>
        <v>0</v>
      </c>
      <c r="AE16" s="896" t="e">
        <f t="shared" si="13"/>
        <v>#DIV/0!</v>
      </c>
      <c r="AF16" s="902"/>
      <c r="AG16" s="902"/>
      <c r="AH16" s="902"/>
      <c r="AI16" s="902"/>
      <c r="AJ16" s="902"/>
      <c r="AK16" s="902"/>
      <c r="AL16" s="902"/>
      <c r="AM16" s="902"/>
      <c r="AN16" s="902"/>
      <c r="AO16" s="902"/>
      <c r="AP16" s="902"/>
      <c r="AQ16" s="902"/>
      <c r="AR16" s="901"/>
      <c r="AS16" s="901"/>
      <c r="AT16" s="901"/>
      <c r="AU16" s="901"/>
      <c r="AV16" s="901"/>
      <c r="AW16" s="901"/>
      <c r="AX16" s="901"/>
      <c r="AY16" s="901"/>
      <c r="AZ16" s="901"/>
      <c r="BA16" s="901"/>
      <c r="BB16" s="895">
        <f t="shared" si="14"/>
        <v>0</v>
      </c>
      <c r="BC16" s="895">
        <f t="shared" si="14"/>
        <v>0</v>
      </c>
    </row>
    <row r="17" spans="1:55" ht="15.75" customHeight="1" x14ac:dyDescent="0.2">
      <c r="A17" s="840">
        <v>6</v>
      </c>
      <c r="B17" s="878">
        <v>2</v>
      </c>
      <c r="C17" s="879">
        <v>2</v>
      </c>
      <c r="D17" s="1453"/>
      <c r="E17" s="903" t="s">
        <v>279</v>
      </c>
      <c r="F17" s="602">
        <v>18</v>
      </c>
      <c r="G17" s="603">
        <v>3</v>
      </c>
      <c r="H17" s="883">
        <f t="shared" si="6"/>
        <v>16.666666666666668</v>
      </c>
      <c r="I17" s="899">
        <v>1</v>
      </c>
      <c r="J17" s="885">
        <f t="shared" si="7"/>
        <v>3</v>
      </c>
      <c r="K17" s="886">
        <f t="shared" si="0"/>
        <v>6</v>
      </c>
      <c r="L17" s="887">
        <f t="shared" si="1"/>
        <v>15920</v>
      </c>
      <c r="M17" s="887">
        <f t="shared" si="2"/>
        <v>47760</v>
      </c>
      <c r="N17" s="887">
        <f t="shared" si="3"/>
        <v>6</v>
      </c>
      <c r="O17" s="887">
        <f t="shared" si="8"/>
        <v>47760</v>
      </c>
      <c r="P17" s="888">
        <f t="shared" si="9"/>
        <v>12</v>
      </c>
      <c r="Q17" s="888">
        <f t="shared" si="10"/>
        <v>95520</v>
      </c>
      <c r="R17" s="906"/>
      <c r="S17" s="1005"/>
      <c r="T17" s="831">
        <v>6</v>
      </c>
      <c r="U17" s="1450"/>
      <c r="V17" s="900" t="s">
        <v>50</v>
      </c>
      <c r="W17" s="893">
        <f t="shared" si="4"/>
        <v>18</v>
      </c>
      <c r="X17" s="893">
        <f t="shared" si="4"/>
        <v>3</v>
      </c>
      <c r="Y17" s="894">
        <f t="shared" si="11"/>
        <v>16.666666666666668</v>
      </c>
      <c r="Z17" s="894">
        <f t="shared" si="5"/>
        <v>1</v>
      </c>
      <c r="AA17" s="894">
        <f t="shared" si="5"/>
        <v>3</v>
      </c>
      <c r="AB17" s="901"/>
      <c r="AC17" s="895">
        <f t="shared" si="12"/>
        <v>0</v>
      </c>
      <c r="AD17" s="895">
        <f t="shared" si="12"/>
        <v>0</v>
      </c>
      <c r="AE17" s="896" t="e">
        <f t="shared" si="13"/>
        <v>#DIV/0!</v>
      </c>
      <c r="AF17" s="902"/>
      <c r="AG17" s="902"/>
      <c r="AH17" s="902"/>
      <c r="AI17" s="902"/>
      <c r="AJ17" s="902"/>
      <c r="AK17" s="902"/>
      <c r="AL17" s="902"/>
      <c r="AM17" s="902"/>
      <c r="AN17" s="902"/>
      <c r="AO17" s="902"/>
      <c r="AP17" s="902"/>
      <c r="AQ17" s="902"/>
      <c r="AR17" s="901"/>
      <c r="AS17" s="901"/>
      <c r="AT17" s="901"/>
      <c r="AU17" s="901"/>
      <c r="AV17" s="901"/>
      <c r="AW17" s="901"/>
      <c r="AX17" s="901"/>
      <c r="AY17" s="901"/>
      <c r="AZ17" s="901"/>
      <c r="BA17" s="901"/>
      <c r="BB17" s="895">
        <f t="shared" si="14"/>
        <v>0</v>
      </c>
      <c r="BC17" s="895">
        <f t="shared" si="14"/>
        <v>0</v>
      </c>
    </row>
    <row r="18" spans="1:55" ht="26.25" customHeight="1" x14ac:dyDescent="0.2">
      <c r="A18" s="840">
        <v>7</v>
      </c>
      <c r="B18" s="878">
        <v>0.6</v>
      </c>
      <c r="C18" s="879"/>
      <c r="D18" s="907" t="s">
        <v>52</v>
      </c>
      <c r="E18" s="903" t="s">
        <v>278</v>
      </c>
      <c r="F18" s="1248"/>
      <c r="G18" s="1249"/>
      <c r="H18" s="883" t="e">
        <f t="shared" si="6"/>
        <v>#DIV/0!</v>
      </c>
      <c r="I18" s="899"/>
      <c r="J18" s="885">
        <f t="shared" si="7"/>
        <v>0</v>
      </c>
      <c r="K18" s="886">
        <f t="shared" si="0"/>
        <v>0</v>
      </c>
      <c r="L18" s="887">
        <f t="shared" si="1"/>
        <v>4776</v>
      </c>
      <c r="M18" s="887">
        <f t="shared" si="2"/>
        <v>0</v>
      </c>
      <c r="N18" s="887">
        <f t="shared" si="3"/>
        <v>0</v>
      </c>
      <c r="O18" s="887">
        <f t="shared" si="8"/>
        <v>0</v>
      </c>
      <c r="P18" s="888">
        <f t="shared" si="9"/>
        <v>0</v>
      </c>
      <c r="Q18" s="888">
        <f t="shared" si="10"/>
        <v>0</v>
      </c>
      <c r="R18" s="906"/>
      <c r="S18" s="1005"/>
      <c r="T18" s="831">
        <v>7</v>
      </c>
      <c r="U18" s="908" t="s">
        <v>52</v>
      </c>
      <c r="V18" s="900" t="s">
        <v>49</v>
      </c>
      <c r="W18" s="893">
        <f t="shared" si="4"/>
        <v>0</v>
      </c>
      <c r="X18" s="893">
        <f t="shared" si="4"/>
        <v>0</v>
      </c>
      <c r="Y18" s="894" t="e">
        <f t="shared" si="11"/>
        <v>#DIV/0!</v>
      </c>
      <c r="Z18" s="894">
        <f t="shared" si="5"/>
        <v>0</v>
      </c>
      <c r="AA18" s="894">
        <f t="shared" si="5"/>
        <v>0</v>
      </c>
      <c r="AB18" s="901"/>
      <c r="AC18" s="895" t="e">
        <f>AF18+AH18+AJ18+AL18+AN18+AP18+#REF!+AR18+AT18+AV18+AX18+AZ18</f>
        <v>#REF!</v>
      </c>
      <c r="AD18" s="895" t="e">
        <f>AG18+AI18+AK18+AM18+AO18+AQ18+#REF!+AS18+AU18+AW18+AY18+BA18</f>
        <v>#REF!</v>
      </c>
      <c r="AE18" s="896" t="e">
        <f t="shared" si="13"/>
        <v>#REF!</v>
      </c>
      <c r="AF18" s="902"/>
      <c r="AG18" s="902"/>
      <c r="AH18" s="902"/>
      <c r="AI18" s="902"/>
      <c r="AJ18" s="902"/>
      <c r="AK18" s="902"/>
      <c r="AL18" s="902"/>
      <c r="AM18" s="902"/>
      <c r="AN18" s="902"/>
      <c r="AO18" s="902"/>
      <c r="AP18" s="902"/>
      <c r="AQ18" s="902"/>
      <c r="AR18" s="901"/>
      <c r="AS18" s="901"/>
      <c r="AT18" s="901"/>
      <c r="AU18" s="901"/>
      <c r="AV18" s="901"/>
      <c r="AW18" s="901"/>
      <c r="AX18" s="901"/>
      <c r="AY18" s="901"/>
      <c r="AZ18" s="901"/>
      <c r="BA18" s="901"/>
      <c r="BB18" s="895" t="e">
        <f>AF18+AH18+AJ18+AL18+AN18+AP18+#REF!+AR18+AT18+AV18+AX18</f>
        <v>#REF!</v>
      </c>
      <c r="BC18" s="895" t="e">
        <f>AG18+AI18+AK18+AM18+AO18+AQ18+#REF!+AS18+AU18+AW18+AY18+BA18</f>
        <v>#REF!</v>
      </c>
    </row>
    <row r="19" spans="1:55" ht="26.25" customHeight="1" x14ac:dyDescent="0.2">
      <c r="A19" s="840">
        <v>8</v>
      </c>
      <c r="B19" s="878">
        <v>0.84</v>
      </c>
      <c r="C19" s="879"/>
      <c r="D19" s="907" t="s">
        <v>53</v>
      </c>
      <c r="E19" s="903" t="s">
        <v>279</v>
      </c>
      <c r="F19" s="1248"/>
      <c r="G19" s="1249"/>
      <c r="H19" s="883" t="e">
        <f t="shared" si="6"/>
        <v>#DIV/0!</v>
      </c>
      <c r="I19" s="899"/>
      <c r="J19" s="885">
        <f t="shared" si="7"/>
        <v>0</v>
      </c>
      <c r="K19" s="886">
        <f t="shared" si="0"/>
        <v>0</v>
      </c>
      <c r="L19" s="887">
        <f t="shared" si="1"/>
        <v>6686.4</v>
      </c>
      <c r="M19" s="887">
        <f t="shared" si="2"/>
        <v>0</v>
      </c>
      <c r="N19" s="887">
        <f t="shared" si="3"/>
        <v>0</v>
      </c>
      <c r="O19" s="887">
        <f t="shared" si="8"/>
        <v>0</v>
      </c>
      <c r="P19" s="888">
        <f t="shared" si="9"/>
        <v>0</v>
      </c>
      <c r="Q19" s="888">
        <f t="shared" si="10"/>
        <v>0</v>
      </c>
      <c r="R19" s="906"/>
      <c r="S19" s="1005"/>
      <c r="T19" s="831">
        <v>8</v>
      </c>
      <c r="U19" s="908" t="s">
        <v>53</v>
      </c>
      <c r="V19" s="900" t="s">
        <v>49</v>
      </c>
      <c r="W19" s="893">
        <f t="shared" si="4"/>
        <v>0</v>
      </c>
      <c r="X19" s="893">
        <f t="shared" si="4"/>
        <v>0</v>
      </c>
      <c r="Y19" s="894" t="e">
        <f t="shared" si="11"/>
        <v>#DIV/0!</v>
      </c>
      <c r="Z19" s="894">
        <f t="shared" si="5"/>
        <v>0</v>
      </c>
      <c r="AA19" s="894">
        <f t="shared" si="5"/>
        <v>0</v>
      </c>
      <c r="AB19" s="901"/>
      <c r="AC19" s="895" t="e">
        <f>AF19+AH19+AJ19+AL19+AN19+AP19+#REF!+AR19+AT19+AV19+AX19+AZ19</f>
        <v>#REF!</v>
      </c>
      <c r="AD19" s="895" t="e">
        <f>AG19+AI19+AK19+AM19+AO19+AQ19+#REF!+AS19+AU19+AW19+AY19+BA19</f>
        <v>#REF!</v>
      </c>
      <c r="AE19" s="896" t="e">
        <f t="shared" si="13"/>
        <v>#REF!</v>
      </c>
      <c r="AF19" s="902"/>
      <c r="AG19" s="902"/>
      <c r="AH19" s="902"/>
      <c r="AI19" s="902"/>
      <c r="AJ19" s="902"/>
      <c r="AK19" s="902"/>
      <c r="AL19" s="902"/>
      <c r="AM19" s="902"/>
      <c r="AN19" s="902"/>
      <c r="AO19" s="902"/>
      <c r="AP19" s="902"/>
      <c r="AQ19" s="902"/>
      <c r="AR19" s="901"/>
      <c r="AS19" s="901"/>
      <c r="AT19" s="901"/>
      <c r="AU19" s="901"/>
      <c r="AV19" s="901"/>
      <c r="AW19" s="901"/>
      <c r="AX19" s="901"/>
      <c r="AY19" s="901"/>
      <c r="AZ19" s="901"/>
      <c r="BA19" s="901"/>
      <c r="BB19" s="895" t="e">
        <f>AF19+AH19+AJ19+AL19+AN19+AP19+#REF!+AR19+AT19+AV19+AX19</f>
        <v>#REF!</v>
      </c>
      <c r="BC19" s="895" t="e">
        <f>AG19+AI19+AK19+AM19+AO19+AQ19+#REF!+AS19+AU19+AW19+AY19+BA19</f>
        <v>#REF!</v>
      </c>
    </row>
    <row r="20" spans="1:55" ht="40.5" customHeight="1" x14ac:dyDescent="0.2">
      <c r="A20" s="840">
        <v>9</v>
      </c>
      <c r="B20" s="878">
        <v>1.5</v>
      </c>
      <c r="C20" s="909"/>
      <c r="D20" s="907" t="s">
        <v>54</v>
      </c>
      <c r="E20" s="903" t="s">
        <v>278</v>
      </c>
      <c r="F20" s="1248"/>
      <c r="G20" s="1249"/>
      <c r="H20" s="883" t="e">
        <f t="shared" si="6"/>
        <v>#DIV/0!</v>
      </c>
      <c r="I20" s="899"/>
      <c r="J20" s="885">
        <f t="shared" si="7"/>
        <v>0</v>
      </c>
      <c r="K20" s="886">
        <f t="shared" si="0"/>
        <v>0</v>
      </c>
      <c r="L20" s="887">
        <f t="shared" si="1"/>
        <v>11940</v>
      </c>
      <c r="M20" s="887">
        <f t="shared" si="2"/>
        <v>0</v>
      </c>
      <c r="N20" s="887">
        <f t="shared" si="3"/>
        <v>0</v>
      </c>
      <c r="O20" s="887">
        <f t="shared" si="8"/>
        <v>0</v>
      </c>
      <c r="P20" s="888">
        <f t="shared" si="9"/>
        <v>0</v>
      </c>
      <c r="Q20" s="888">
        <f t="shared" si="10"/>
        <v>0</v>
      </c>
      <c r="R20" s="906"/>
      <c r="S20" s="1005"/>
      <c r="T20" s="831">
        <v>9</v>
      </c>
      <c r="U20" s="908" t="s">
        <v>54</v>
      </c>
      <c r="V20" s="900" t="s">
        <v>50</v>
      </c>
      <c r="W20" s="893">
        <f t="shared" si="4"/>
        <v>0</v>
      </c>
      <c r="X20" s="893">
        <f t="shared" si="4"/>
        <v>0</v>
      </c>
      <c r="Y20" s="894" t="e">
        <f t="shared" si="11"/>
        <v>#DIV/0!</v>
      </c>
      <c r="Z20" s="894">
        <f t="shared" si="5"/>
        <v>0</v>
      </c>
      <c r="AA20" s="894">
        <f t="shared" si="5"/>
        <v>0</v>
      </c>
      <c r="AB20" s="901"/>
      <c r="AC20" s="895" t="e">
        <f>AF20+AH20+AJ20+AL20+AN20+AP20+#REF!+AR20+AT20+AV20+AX20+AZ20</f>
        <v>#REF!</v>
      </c>
      <c r="AD20" s="895" t="e">
        <f>AG20+AI20+AK20+AM20+AO20+AQ20+#REF!+AS20+AU20+AW20+AY20+BA20</f>
        <v>#REF!</v>
      </c>
      <c r="AE20" s="896" t="e">
        <f t="shared" si="13"/>
        <v>#REF!</v>
      </c>
      <c r="AF20" s="902"/>
      <c r="AG20" s="902"/>
      <c r="AH20" s="902"/>
      <c r="AI20" s="902"/>
      <c r="AJ20" s="902"/>
      <c r="AK20" s="902"/>
      <c r="AL20" s="902"/>
      <c r="AM20" s="902"/>
      <c r="AN20" s="902"/>
      <c r="AO20" s="902"/>
      <c r="AP20" s="902"/>
      <c r="AQ20" s="902"/>
      <c r="AR20" s="901"/>
      <c r="AS20" s="901"/>
      <c r="AT20" s="901"/>
      <c r="AU20" s="901"/>
      <c r="AV20" s="901"/>
      <c r="AW20" s="901"/>
      <c r="AX20" s="901"/>
      <c r="AY20" s="901"/>
      <c r="AZ20" s="901"/>
      <c r="BA20" s="901"/>
      <c r="BB20" s="895" t="e">
        <f>AF20+AH20+AJ20+AL20+AN20+AP20+#REF!+AR20+AT20+AV20+AX20</f>
        <v>#REF!</v>
      </c>
      <c r="BC20" s="895" t="e">
        <f>AG20+AI20+AK20+AM20+AO20+AQ20+#REF!+AS20+AU20+AW20+AY20+BA20</f>
        <v>#REF!</v>
      </c>
    </row>
    <row r="21" spans="1:55" ht="39" customHeight="1" x14ac:dyDescent="0.2">
      <c r="A21" s="840">
        <v>10</v>
      </c>
      <c r="B21" s="878">
        <v>1</v>
      </c>
      <c r="C21" s="909"/>
      <c r="D21" s="907" t="s">
        <v>55</v>
      </c>
      <c r="E21" s="903" t="s">
        <v>279</v>
      </c>
      <c r="F21" s="1248"/>
      <c r="G21" s="1249"/>
      <c r="H21" s="883" t="e">
        <f t="shared" si="6"/>
        <v>#DIV/0!</v>
      </c>
      <c r="I21" s="899"/>
      <c r="J21" s="885">
        <f t="shared" si="7"/>
        <v>0</v>
      </c>
      <c r="K21" s="886">
        <f t="shared" si="0"/>
        <v>0</v>
      </c>
      <c r="L21" s="887">
        <f t="shared" si="1"/>
        <v>7960</v>
      </c>
      <c r="M21" s="887">
        <f t="shared" si="2"/>
        <v>0</v>
      </c>
      <c r="N21" s="887">
        <f t="shared" si="3"/>
        <v>0</v>
      </c>
      <c r="O21" s="887">
        <f t="shared" si="8"/>
        <v>0</v>
      </c>
      <c r="P21" s="888">
        <f t="shared" si="9"/>
        <v>0</v>
      </c>
      <c r="Q21" s="888">
        <f t="shared" si="10"/>
        <v>0</v>
      </c>
      <c r="R21" s="906"/>
      <c r="S21" s="1005"/>
      <c r="T21" s="831">
        <v>10</v>
      </c>
      <c r="U21" s="908" t="s">
        <v>55</v>
      </c>
      <c r="V21" s="900" t="s">
        <v>50</v>
      </c>
      <c r="W21" s="893">
        <f t="shared" si="4"/>
        <v>0</v>
      </c>
      <c r="X21" s="893">
        <f t="shared" si="4"/>
        <v>0</v>
      </c>
      <c r="Y21" s="894" t="e">
        <f t="shared" si="11"/>
        <v>#DIV/0!</v>
      </c>
      <c r="Z21" s="894">
        <f t="shared" si="5"/>
        <v>0</v>
      </c>
      <c r="AA21" s="894">
        <f t="shared" si="5"/>
        <v>0</v>
      </c>
      <c r="AB21" s="901"/>
      <c r="AC21" s="895" t="e">
        <f>AF21+AH21+AJ21+AL21+AN21+AP21+#REF!+AR21+AT21+AV21+AX21+AZ21</f>
        <v>#REF!</v>
      </c>
      <c r="AD21" s="895" t="e">
        <f>AG21+AI21+AK21+AM21+AO21+AQ21+#REF!+AS21+AU21+AW21+AY21+BA21</f>
        <v>#REF!</v>
      </c>
      <c r="AE21" s="896" t="e">
        <f t="shared" si="13"/>
        <v>#REF!</v>
      </c>
      <c r="AF21" s="902"/>
      <c r="AG21" s="902"/>
      <c r="AH21" s="902"/>
      <c r="AI21" s="902"/>
      <c r="AJ21" s="902"/>
      <c r="AK21" s="902"/>
      <c r="AL21" s="902"/>
      <c r="AM21" s="902"/>
      <c r="AN21" s="902"/>
      <c r="AO21" s="902"/>
      <c r="AP21" s="902"/>
      <c r="AQ21" s="902"/>
      <c r="AR21" s="901"/>
      <c r="AS21" s="901"/>
      <c r="AT21" s="901"/>
      <c r="AU21" s="901"/>
      <c r="AV21" s="901"/>
      <c r="AW21" s="901"/>
      <c r="AX21" s="901"/>
      <c r="AY21" s="901"/>
      <c r="AZ21" s="901"/>
      <c r="BA21" s="901"/>
      <c r="BB21" s="895" t="e">
        <f>AF21+AH21+AJ21+AL21+AN21+AP21+#REF!+AR21+AT21+AV21+AX21</f>
        <v>#REF!</v>
      </c>
      <c r="BC21" s="895" t="e">
        <f>AG21+AI21+AK21+AM21+AO21+AQ21+#REF!+AS21+AU21+AW21+AY21+BA21</f>
        <v>#REF!</v>
      </c>
    </row>
    <row r="22" spans="1:55" ht="11.25" customHeight="1" x14ac:dyDescent="0.2">
      <c r="A22" s="840">
        <v>11</v>
      </c>
      <c r="B22" s="878">
        <v>4</v>
      </c>
      <c r="C22" s="879"/>
      <c r="D22" s="1453" t="s">
        <v>280</v>
      </c>
      <c r="E22" s="903" t="s">
        <v>278</v>
      </c>
      <c r="F22" s="1248">
        <v>1</v>
      </c>
      <c r="G22" s="1249">
        <v>1</v>
      </c>
      <c r="H22" s="883">
        <f t="shared" si="6"/>
        <v>100</v>
      </c>
      <c r="I22" s="899"/>
      <c r="J22" s="885">
        <f t="shared" si="7"/>
        <v>0</v>
      </c>
      <c r="K22" s="886">
        <f t="shared" si="0"/>
        <v>0</v>
      </c>
      <c r="L22" s="887">
        <f t="shared" si="1"/>
        <v>31840</v>
      </c>
      <c r="M22" s="887">
        <f t="shared" si="2"/>
        <v>0</v>
      </c>
      <c r="N22" s="887">
        <f t="shared" si="3"/>
        <v>0</v>
      </c>
      <c r="O22" s="887">
        <f t="shared" si="8"/>
        <v>0</v>
      </c>
      <c r="P22" s="888">
        <f t="shared" si="9"/>
        <v>0</v>
      </c>
      <c r="Q22" s="888">
        <f t="shared" si="10"/>
        <v>0</v>
      </c>
      <c r="R22" s="906"/>
      <c r="S22" s="1005"/>
      <c r="T22" s="831">
        <v>11</v>
      </c>
      <c r="U22" s="1450" t="s">
        <v>56</v>
      </c>
      <c r="V22" s="900" t="s">
        <v>57</v>
      </c>
      <c r="W22" s="893">
        <f t="shared" si="4"/>
        <v>1</v>
      </c>
      <c r="X22" s="893">
        <f t="shared" si="4"/>
        <v>1</v>
      </c>
      <c r="Y22" s="894">
        <f t="shared" si="11"/>
        <v>100</v>
      </c>
      <c r="Z22" s="894">
        <f t="shared" si="5"/>
        <v>0</v>
      </c>
      <c r="AA22" s="894">
        <f t="shared" si="5"/>
        <v>0</v>
      </c>
      <c r="AB22" s="901"/>
      <c r="AC22" s="895" t="e">
        <f>AF22+AH22+AJ22+AL22+AN22+AP22+#REF!+AR22+AT22+AV22+AX22+AZ22</f>
        <v>#REF!</v>
      </c>
      <c r="AD22" s="895" t="e">
        <f>AG22+AI22+AK22+AM22+AO22+AQ22+#REF!+AS22+AU22+AW22+AY22+BA22</f>
        <v>#REF!</v>
      </c>
      <c r="AE22" s="896" t="e">
        <f t="shared" si="13"/>
        <v>#REF!</v>
      </c>
      <c r="AF22" s="902"/>
      <c r="AG22" s="902"/>
      <c r="AH22" s="902"/>
      <c r="AI22" s="902"/>
      <c r="AJ22" s="902"/>
      <c r="AK22" s="902"/>
      <c r="AL22" s="902"/>
      <c r="AM22" s="902"/>
      <c r="AN22" s="902"/>
      <c r="AO22" s="902"/>
      <c r="AP22" s="902"/>
      <c r="AQ22" s="902"/>
      <c r="AR22" s="901"/>
      <c r="AS22" s="901"/>
      <c r="AT22" s="901"/>
      <c r="AU22" s="901"/>
      <c r="AV22" s="901"/>
      <c r="AW22" s="901"/>
      <c r="AX22" s="901"/>
      <c r="AY22" s="901"/>
      <c r="AZ22" s="901"/>
      <c r="BA22" s="901"/>
      <c r="BB22" s="895" t="e">
        <f>AF22+AH22+AJ22+AL22+AN22+AP22+#REF!+AR22+AT22+AV22+AX22</f>
        <v>#REF!</v>
      </c>
      <c r="BC22" s="895" t="e">
        <f>AG22+AI22+AK22+AM22+AO22+AQ22+#REF!+AS22+AU22+AW22+AY22+BA22</f>
        <v>#REF!</v>
      </c>
    </row>
    <row r="23" spans="1:55" ht="13.5" customHeight="1" x14ac:dyDescent="0.2">
      <c r="A23" s="840">
        <v>12</v>
      </c>
      <c r="B23" s="878">
        <v>4</v>
      </c>
      <c r="C23" s="879"/>
      <c r="D23" s="1453"/>
      <c r="E23" s="903" t="s">
        <v>279</v>
      </c>
      <c r="F23" s="1248"/>
      <c r="G23" s="1249"/>
      <c r="H23" s="883" t="e">
        <f t="shared" si="6"/>
        <v>#DIV/0!</v>
      </c>
      <c r="I23" s="899"/>
      <c r="J23" s="885">
        <f t="shared" si="7"/>
        <v>0</v>
      </c>
      <c r="K23" s="886">
        <f t="shared" si="0"/>
        <v>0</v>
      </c>
      <c r="L23" s="887">
        <f t="shared" si="1"/>
        <v>31840</v>
      </c>
      <c r="M23" s="887">
        <f t="shared" si="2"/>
        <v>0</v>
      </c>
      <c r="N23" s="887">
        <f t="shared" si="3"/>
        <v>0</v>
      </c>
      <c r="O23" s="887">
        <f t="shared" si="8"/>
        <v>0</v>
      </c>
      <c r="P23" s="888">
        <f t="shared" si="9"/>
        <v>0</v>
      </c>
      <c r="Q23" s="888">
        <f t="shared" si="10"/>
        <v>0</v>
      </c>
      <c r="R23" s="906"/>
      <c r="S23" s="1005"/>
      <c r="T23" s="831">
        <v>12</v>
      </c>
      <c r="U23" s="1450"/>
      <c r="V23" s="900" t="s">
        <v>50</v>
      </c>
      <c r="W23" s="893">
        <f t="shared" si="4"/>
        <v>0</v>
      </c>
      <c r="X23" s="893">
        <f t="shared" si="4"/>
        <v>0</v>
      </c>
      <c r="Y23" s="894" t="e">
        <f t="shared" si="11"/>
        <v>#DIV/0!</v>
      </c>
      <c r="Z23" s="894">
        <f t="shared" si="5"/>
        <v>0</v>
      </c>
      <c r="AA23" s="894">
        <f t="shared" si="5"/>
        <v>0</v>
      </c>
      <c r="AB23" s="901"/>
      <c r="AC23" s="895" t="e">
        <f>AF23+AH23+AJ23+AL23+AN23+AP23+#REF!+AR23+AT23+AV23+AX23+AZ23</f>
        <v>#REF!</v>
      </c>
      <c r="AD23" s="895" t="e">
        <f>AG23+AI23+AK23+AM23+AO23+AQ23+#REF!+AS23+AU23+AW23+AY23+BA23</f>
        <v>#REF!</v>
      </c>
      <c r="AE23" s="896" t="e">
        <f t="shared" si="13"/>
        <v>#REF!</v>
      </c>
      <c r="AF23" s="902"/>
      <c r="AG23" s="902"/>
      <c r="AH23" s="902"/>
      <c r="AI23" s="902"/>
      <c r="AJ23" s="902"/>
      <c r="AK23" s="902"/>
      <c r="AL23" s="902"/>
      <c r="AM23" s="902"/>
      <c r="AN23" s="902"/>
      <c r="AO23" s="902"/>
      <c r="AP23" s="902"/>
      <c r="AQ23" s="902"/>
      <c r="AR23" s="901"/>
      <c r="AS23" s="901"/>
      <c r="AT23" s="901"/>
      <c r="AU23" s="901"/>
      <c r="AV23" s="901"/>
      <c r="AW23" s="901"/>
      <c r="AX23" s="901"/>
      <c r="AY23" s="901"/>
      <c r="AZ23" s="901"/>
      <c r="BA23" s="901"/>
      <c r="BB23" s="895" t="e">
        <f>AF23+AH23+AJ23+AL23+AN23+AP23+#REF!+AR23+AT23+AV23+AX23</f>
        <v>#REF!</v>
      </c>
      <c r="BC23" s="895" t="e">
        <f>AG23+AI23+AK23+AM23+AO23+AQ23+#REF!+AS23+AU23+AW23+AY23+BA23</f>
        <v>#REF!</v>
      </c>
    </row>
    <row r="24" spans="1:55" ht="19.5" customHeight="1" x14ac:dyDescent="0.2">
      <c r="A24" s="840">
        <v>13</v>
      </c>
      <c r="B24" s="878">
        <v>1</v>
      </c>
      <c r="C24" s="909"/>
      <c r="D24" s="1453" t="s">
        <v>58</v>
      </c>
      <c r="E24" s="903" t="s">
        <v>278</v>
      </c>
      <c r="F24" s="1248">
        <v>1</v>
      </c>
      <c r="G24" s="1249">
        <v>1</v>
      </c>
      <c r="H24" s="883">
        <f t="shared" si="6"/>
        <v>100</v>
      </c>
      <c r="I24" s="899">
        <v>5</v>
      </c>
      <c r="J24" s="885">
        <f t="shared" si="7"/>
        <v>5</v>
      </c>
      <c r="K24" s="886">
        <f t="shared" si="0"/>
        <v>5</v>
      </c>
      <c r="L24" s="887">
        <f t="shared" si="1"/>
        <v>7960</v>
      </c>
      <c r="M24" s="887">
        <f t="shared" si="2"/>
        <v>39800</v>
      </c>
      <c r="N24" s="887">
        <f t="shared" si="3"/>
        <v>0</v>
      </c>
      <c r="O24" s="887">
        <f t="shared" si="8"/>
        <v>0</v>
      </c>
      <c r="P24" s="888">
        <f t="shared" si="9"/>
        <v>5</v>
      </c>
      <c r="Q24" s="888">
        <f t="shared" si="10"/>
        <v>39800</v>
      </c>
      <c r="R24" s="906"/>
      <c r="S24" s="1005"/>
      <c r="T24" s="831">
        <v>13</v>
      </c>
      <c r="U24" s="1460" t="s">
        <v>58</v>
      </c>
      <c r="V24" s="900" t="s">
        <v>49</v>
      </c>
      <c r="W24" s="893">
        <f t="shared" si="4"/>
        <v>1</v>
      </c>
      <c r="X24" s="893">
        <f t="shared" si="4"/>
        <v>1</v>
      </c>
      <c r="Y24" s="894">
        <f t="shared" si="11"/>
        <v>100</v>
      </c>
      <c r="Z24" s="894">
        <f t="shared" si="5"/>
        <v>5</v>
      </c>
      <c r="AA24" s="894">
        <f t="shared" si="5"/>
        <v>5</v>
      </c>
      <c r="AB24" s="901"/>
      <c r="AC24" s="895">
        <f t="shared" ref="AC24:AD25" si="15">+BB24</f>
        <v>0</v>
      </c>
      <c r="AD24" s="895">
        <f t="shared" si="15"/>
        <v>0</v>
      </c>
      <c r="AE24" s="896" t="e">
        <f t="shared" si="13"/>
        <v>#DIV/0!</v>
      </c>
      <c r="AF24" s="902"/>
      <c r="AG24" s="902"/>
      <c r="AH24" s="902"/>
      <c r="AI24" s="902"/>
      <c r="AJ24" s="902"/>
      <c r="AK24" s="902"/>
      <c r="AL24" s="902"/>
      <c r="AM24" s="902"/>
      <c r="AN24" s="902"/>
      <c r="AO24" s="902"/>
      <c r="AP24" s="902"/>
      <c r="AQ24" s="902"/>
      <c r="AR24" s="901"/>
      <c r="AS24" s="901"/>
      <c r="AT24" s="901"/>
      <c r="AU24" s="901"/>
      <c r="AV24" s="901"/>
      <c r="AW24" s="901"/>
      <c r="AX24" s="901"/>
      <c r="AY24" s="901"/>
      <c r="AZ24" s="901"/>
      <c r="BA24" s="901"/>
      <c r="BB24" s="895">
        <f t="shared" ref="BB24:BC25" si="16">AF24+AH24+AJ24+AL24+AN24+AP24+AR24+AT24+AV24+AX24+AZ24</f>
        <v>0</v>
      </c>
      <c r="BC24" s="895">
        <f t="shared" si="16"/>
        <v>0</v>
      </c>
    </row>
    <row r="25" spans="1:55" ht="21" customHeight="1" x14ac:dyDescent="0.2">
      <c r="A25" s="840">
        <v>14</v>
      </c>
      <c r="B25" s="878">
        <v>2</v>
      </c>
      <c r="C25" s="879">
        <v>2</v>
      </c>
      <c r="D25" s="1453"/>
      <c r="E25" s="903" t="s">
        <v>279</v>
      </c>
      <c r="F25" s="1248">
        <v>18</v>
      </c>
      <c r="G25" s="1249">
        <v>3</v>
      </c>
      <c r="H25" s="883">
        <f t="shared" si="6"/>
        <v>16.666666666666668</v>
      </c>
      <c r="I25" s="899">
        <v>1</v>
      </c>
      <c r="J25" s="885">
        <f t="shared" si="7"/>
        <v>3</v>
      </c>
      <c r="K25" s="886">
        <f t="shared" si="0"/>
        <v>6</v>
      </c>
      <c r="L25" s="887">
        <f t="shared" si="1"/>
        <v>15920</v>
      </c>
      <c r="M25" s="887">
        <f t="shared" si="2"/>
        <v>47760</v>
      </c>
      <c r="N25" s="887">
        <f t="shared" si="3"/>
        <v>6</v>
      </c>
      <c r="O25" s="887">
        <f t="shared" si="8"/>
        <v>47760</v>
      </c>
      <c r="P25" s="888">
        <f t="shared" si="9"/>
        <v>12</v>
      </c>
      <c r="Q25" s="888">
        <f t="shared" si="10"/>
        <v>95520</v>
      </c>
      <c r="R25" s="906"/>
      <c r="S25" s="1005"/>
      <c r="T25" s="831">
        <v>14</v>
      </c>
      <c r="U25" s="1460"/>
      <c r="V25" s="900" t="s">
        <v>50</v>
      </c>
      <c r="W25" s="893">
        <f t="shared" si="4"/>
        <v>18</v>
      </c>
      <c r="X25" s="893">
        <f t="shared" si="4"/>
        <v>3</v>
      </c>
      <c r="Y25" s="894">
        <f t="shared" si="11"/>
        <v>16.666666666666668</v>
      </c>
      <c r="Z25" s="894">
        <f t="shared" si="5"/>
        <v>1</v>
      </c>
      <c r="AA25" s="894">
        <f t="shared" si="5"/>
        <v>3</v>
      </c>
      <c r="AB25" s="901"/>
      <c r="AC25" s="895">
        <f t="shared" si="15"/>
        <v>0</v>
      </c>
      <c r="AD25" s="895">
        <f t="shared" si="15"/>
        <v>0</v>
      </c>
      <c r="AE25" s="896" t="e">
        <f t="shared" si="13"/>
        <v>#DIV/0!</v>
      </c>
      <c r="AF25" s="902"/>
      <c r="AG25" s="902"/>
      <c r="AH25" s="902"/>
      <c r="AI25" s="902"/>
      <c r="AJ25" s="902"/>
      <c r="AK25" s="902"/>
      <c r="AL25" s="902"/>
      <c r="AM25" s="902"/>
      <c r="AN25" s="902"/>
      <c r="AO25" s="902"/>
      <c r="AP25" s="902"/>
      <c r="AQ25" s="902"/>
      <c r="AR25" s="901"/>
      <c r="AS25" s="901"/>
      <c r="AT25" s="901"/>
      <c r="AU25" s="901"/>
      <c r="AV25" s="901"/>
      <c r="AW25" s="901"/>
      <c r="AX25" s="901"/>
      <c r="AY25" s="901"/>
      <c r="AZ25" s="901"/>
      <c r="BA25" s="901"/>
      <c r="BB25" s="895">
        <f t="shared" si="16"/>
        <v>0</v>
      </c>
      <c r="BC25" s="895">
        <f t="shared" si="16"/>
        <v>0</v>
      </c>
    </row>
    <row r="26" spans="1:55" ht="12" customHeight="1" x14ac:dyDescent="0.2">
      <c r="A26" s="840">
        <v>15</v>
      </c>
      <c r="B26" s="878">
        <v>1</v>
      </c>
      <c r="C26" s="879"/>
      <c r="D26" s="1449" t="s">
        <v>59</v>
      </c>
      <c r="E26" s="903" t="s">
        <v>278</v>
      </c>
      <c r="F26" s="1248"/>
      <c r="G26" s="1249"/>
      <c r="H26" s="883" t="e">
        <f t="shared" si="6"/>
        <v>#DIV/0!</v>
      </c>
      <c r="I26" s="899"/>
      <c r="J26" s="885">
        <f t="shared" si="7"/>
        <v>0</v>
      </c>
      <c r="K26" s="886">
        <f t="shared" si="0"/>
        <v>0</v>
      </c>
      <c r="L26" s="887">
        <f t="shared" si="1"/>
        <v>7960</v>
      </c>
      <c r="M26" s="887">
        <f t="shared" si="2"/>
        <v>0</v>
      </c>
      <c r="N26" s="887">
        <f t="shared" si="3"/>
        <v>0</v>
      </c>
      <c r="O26" s="887">
        <f t="shared" si="8"/>
        <v>0</v>
      </c>
      <c r="P26" s="888">
        <f t="shared" si="9"/>
        <v>0</v>
      </c>
      <c r="Q26" s="888">
        <f t="shared" si="10"/>
        <v>0</v>
      </c>
      <c r="R26" s="906"/>
      <c r="S26" s="1005"/>
      <c r="T26" s="831">
        <v>15</v>
      </c>
      <c r="U26" s="1450" t="s">
        <v>59</v>
      </c>
      <c r="V26" s="900" t="s">
        <v>49</v>
      </c>
      <c r="W26" s="893">
        <f t="shared" si="4"/>
        <v>0</v>
      </c>
      <c r="X26" s="893">
        <f t="shared" si="4"/>
        <v>0</v>
      </c>
      <c r="Y26" s="894" t="e">
        <f t="shared" si="11"/>
        <v>#DIV/0!</v>
      </c>
      <c r="Z26" s="894">
        <f t="shared" si="5"/>
        <v>0</v>
      </c>
      <c r="AA26" s="894">
        <f t="shared" si="5"/>
        <v>0</v>
      </c>
      <c r="AB26" s="901"/>
      <c r="AC26" s="895" t="e">
        <f>AF26+AH26+AJ26+AL26+AN26+AP26+#REF!+AR26+AT26+AV26+AX26+AZ26</f>
        <v>#REF!</v>
      </c>
      <c r="AD26" s="895" t="e">
        <f>AG26+AI26+AK26+AM26+AO26+AQ26+#REF!+AS26+AU26+AW26+AY26+BA26</f>
        <v>#REF!</v>
      </c>
      <c r="AE26" s="896" t="e">
        <f t="shared" si="13"/>
        <v>#REF!</v>
      </c>
      <c r="AF26" s="902"/>
      <c r="AG26" s="902"/>
      <c r="AH26" s="902"/>
      <c r="AI26" s="902"/>
      <c r="AJ26" s="902"/>
      <c r="AK26" s="902"/>
      <c r="AL26" s="902"/>
      <c r="AM26" s="902"/>
      <c r="AN26" s="902"/>
      <c r="AO26" s="902"/>
      <c r="AP26" s="902"/>
      <c r="AQ26" s="902"/>
      <c r="AR26" s="901"/>
      <c r="AS26" s="901"/>
      <c r="AT26" s="901"/>
      <c r="AU26" s="901"/>
      <c r="AV26" s="901"/>
      <c r="AW26" s="901"/>
      <c r="AX26" s="901"/>
      <c r="AY26" s="901"/>
      <c r="AZ26" s="901"/>
      <c r="BA26" s="901"/>
      <c r="BB26" s="895" t="e">
        <f>AF26+AH26+AJ26+AL26+AN26+AP26+#REF!+AR26+AT26+AV26+AX26</f>
        <v>#REF!</v>
      </c>
      <c r="BC26" s="895" t="e">
        <f>AG26+AI26+AK26+AM26+AO26+AQ26+#REF!+AS26+AU26+AW26+AY26+BA26</f>
        <v>#REF!</v>
      </c>
    </row>
    <row r="27" spans="1:55" ht="12" customHeight="1" x14ac:dyDescent="0.2">
      <c r="A27" s="840">
        <v>16</v>
      </c>
      <c r="B27" s="878">
        <v>1</v>
      </c>
      <c r="C27" s="879"/>
      <c r="D27" s="1449"/>
      <c r="E27" s="903" t="s">
        <v>279</v>
      </c>
      <c r="F27" s="1248"/>
      <c r="G27" s="1249"/>
      <c r="H27" s="883" t="e">
        <f t="shared" si="6"/>
        <v>#DIV/0!</v>
      </c>
      <c r="I27" s="899"/>
      <c r="J27" s="885">
        <f t="shared" si="7"/>
        <v>0</v>
      </c>
      <c r="K27" s="886">
        <f t="shared" si="0"/>
        <v>0</v>
      </c>
      <c r="L27" s="887">
        <f t="shared" si="1"/>
        <v>7960</v>
      </c>
      <c r="M27" s="887">
        <f t="shared" si="2"/>
        <v>0</v>
      </c>
      <c r="N27" s="887">
        <f t="shared" si="3"/>
        <v>0</v>
      </c>
      <c r="O27" s="887">
        <f t="shared" si="8"/>
        <v>0</v>
      </c>
      <c r="P27" s="888">
        <f t="shared" si="9"/>
        <v>0</v>
      </c>
      <c r="Q27" s="888">
        <f t="shared" si="10"/>
        <v>0</v>
      </c>
      <c r="R27" s="906"/>
      <c r="S27" s="1005"/>
      <c r="T27" s="831">
        <v>16</v>
      </c>
      <c r="U27" s="1450"/>
      <c r="V27" s="900" t="s">
        <v>50</v>
      </c>
      <c r="W27" s="893">
        <f t="shared" si="4"/>
        <v>0</v>
      </c>
      <c r="X27" s="893">
        <f t="shared" si="4"/>
        <v>0</v>
      </c>
      <c r="Y27" s="894" t="e">
        <f t="shared" si="11"/>
        <v>#DIV/0!</v>
      </c>
      <c r="Z27" s="894">
        <f t="shared" si="5"/>
        <v>0</v>
      </c>
      <c r="AA27" s="894">
        <f t="shared" si="5"/>
        <v>0</v>
      </c>
      <c r="AB27" s="901"/>
      <c r="AC27" s="895" t="e">
        <f>AF27+AH27+AJ27+AL27+AN27+AP27+#REF!+AR27+AT27+AV27+AX27+AZ27</f>
        <v>#REF!</v>
      </c>
      <c r="AD27" s="895" t="e">
        <f>AG27+AI27+AK27+AM27+AO27+AQ27+#REF!+AS27+AU27+AW27+AY27+BA27</f>
        <v>#REF!</v>
      </c>
      <c r="AE27" s="896" t="e">
        <f t="shared" si="13"/>
        <v>#REF!</v>
      </c>
      <c r="AF27" s="902"/>
      <c r="AG27" s="902"/>
      <c r="AH27" s="902"/>
      <c r="AI27" s="902"/>
      <c r="AJ27" s="902"/>
      <c r="AK27" s="902"/>
      <c r="AL27" s="902"/>
      <c r="AM27" s="902"/>
      <c r="AN27" s="902"/>
      <c r="AO27" s="902"/>
      <c r="AP27" s="902"/>
      <c r="AQ27" s="902"/>
      <c r="AR27" s="901"/>
      <c r="AS27" s="901"/>
      <c r="AT27" s="901"/>
      <c r="AU27" s="901"/>
      <c r="AV27" s="901"/>
      <c r="AW27" s="901"/>
      <c r="AX27" s="901"/>
      <c r="AY27" s="901"/>
      <c r="AZ27" s="901"/>
      <c r="BA27" s="901"/>
      <c r="BB27" s="895" t="e">
        <f>AF27+AH27+AJ27+AL27+AN27+AP27+#REF!+AR27+AT27+AV27+AX27</f>
        <v>#REF!</v>
      </c>
      <c r="BC27" s="895" t="e">
        <f>AG27+AI27+AK27+AM27+AO27+AQ27+#REF!+AS27+AU27+AW27+AY27+BA27</f>
        <v>#REF!</v>
      </c>
    </row>
    <row r="28" spans="1:55" ht="10.5" customHeight="1" x14ac:dyDescent="0.2">
      <c r="A28" s="840">
        <v>17</v>
      </c>
      <c r="B28" s="878">
        <v>1</v>
      </c>
      <c r="C28" s="879"/>
      <c r="D28" s="1453" t="s">
        <v>60</v>
      </c>
      <c r="E28" s="903" t="s">
        <v>278</v>
      </c>
      <c r="F28" s="1248"/>
      <c r="G28" s="1249"/>
      <c r="H28" s="883" t="e">
        <f t="shared" si="6"/>
        <v>#DIV/0!</v>
      </c>
      <c r="I28" s="899"/>
      <c r="J28" s="885">
        <f t="shared" si="7"/>
        <v>0</v>
      </c>
      <c r="K28" s="886">
        <f t="shared" si="0"/>
        <v>0</v>
      </c>
      <c r="L28" s="887">
        <f t="shared" si="1"/>
        <v>7960</v>
      </c>
      <c r="M28" s="887">
        <f t="shared" si="2"/>
        <v>0</v>
      </c>
      <c r="N28" s="887">
        <f t="shared" si="3"/>
        <v>0</v>
      </c>
      <c r="O28" s="887">
        <f t="shared" si="8"/>
        <v>0</v>
      </c>
      <c r="P28" s="888">
        <f t="shared" si="9"/>
        <v>0</v>
      </c>
      <c r="Q28" s="888">
        <f t="shared" si="10"/>
        <v>0</v>
      </c>
      <c r="R28" s="906"/>
      <c r="S28" s="1005"/>
      <c r="T28" s="831">
        <v>17</v>
      </c>
      <c r="U28" s="1450" t="s">
        <v>60</v>
      </c>
      <c r="V28" s="900" t="s">
        <v>49</v>
      </c>
      <c r="W28" s="893">
        <f t="shared" si="4"/>
        <v>0</v>
      </c>
      <c r="X28" s="893">
        <f t="shared" si="4"/>
        <v>0</v>
      </c>
      <c r="Y28" s="894" t="e">
        <f t="shared" si="11"/>
        <v>#DIV/0!</v>
      </c>
      <c r="Z28" s="894">
        <f t="shared" si="5"/>
        <v>0</v>
      </c>
      <c r="AA28" s="894">
        <f t="shared" si="5"/>
        <v>0</v>
      </c>
      <c r="AB28" s="901"/>
      <c r="AC28" s="895" t="e">
        <f>AF28+AH28+AJ28+AL28+AN28+AP28+#REF!+AR28+AT28+AV28+AX28+AZ28</f>
        <v>#REF!</v>
      </c>
      <c r="AD28" s="895" t="e">
        <f>AG28+AI28+AK28+AM28+AO28+AQ28+#REF!+AS28+AU28+AW28+AY28+BA28</f>
        <v>#REF!</v>
      </c>
      <c r="AE28" s="896" t="e">
        <f t="shared" si="13"/>
        <v>#REF!</v>
      </c>
      <c r="AF28" s="902"/>
      <c r="AG28" s="902"/>
      <c r="AH28" s="902"/>
      <c r="AI28" s="902"/>
      <c r="AJ28" s="902"/>
      <c r="AK28" s="902"/>
      <c r="AL28" s="902"/>
      <c r="AM28" s="902"/>
      <c r="AN28" s="902"/>
      <c r="AO28" s="902"/>
      <c r="AP28" s="902"/>
      <c r="AQ28" s="902"/>
      <c r="AR28" s="901"/>
      <c r="AS28" s="901"/>
      <c r="AT28" s="901"/>
      <c r="AU28" s="901"/>
      <c r="AV28" s="901"/>
      <c r="AW28" s="901"/>
      <c r="AX28" s="901"/>
      <c r="AY28" s="901"/>
      <c r="AZ28" s="901"/>
      <c r="BA28" s="901"/>
      <c r="BB28" s="895" t="e">
        <f>AF28+AH28+AJ28+AL28+AN28+AP28+#REF!+AR28+AT28+AV28+AX28</f>
        <v>#REF!</v>
      </c>
      <c r="BC28" s="895" t="e">
        <f>AG28+AI28+AK28+AM28+AO28+AQ28+#REF!+AS28+AU28+AW28+AY28+BA28</f>
        <v>#REF!</v>
      </c>
    </row>
    <row r="29" spans="1:55" ht="17.25" customHeight="1" x14ac:dyDescent="0.2">
      <c r="A29" s="840">
        <v>18</v>
      </c>
      <c r="B29" s="878">
        <v>1</v>
      </c>
      <c r="C29" s="879"/>
      <c r="D29" s="1453"/>
      <c r="E29" s="903" t="s">
        <v>279</v>
      </c>
      <c r="F29" s="1248"/>
      <c r="G29" s="1249"/>
      <c r="H29" s="883" t="e">
        <f t="shared" si="6"/>
        <v>#DIV/0!</v>
      </c>
      <c r="I29" s="899"/>
      <c r="J29" s="885">
        <f t="shared" si="7"/>
        <v>0</v>
      </c>
      <c r="K29" s="886">
        <f t="shared" si="0"/>
        <v>0</v>
      </c>
      <c r="L29" s="887">
        <f t="shared" si="1"/>
        <v>7960</v>
      </c>
      <c r="M29" s="887">
        <f t="shared" si="2"/>
        <v>0</v>
      </c>
      <c r="N29" s="887">
        <f t="shared" si="3"/>
        <v>0</v>
      </c>
      <c r="O29" s="887">
        <f t="shared" si="8"/>
        <v>0</v>
      </c>
      <c r="P29" s="888">
        <f t="shared" si="9"/>
        <v>0</v>
      </c>
      <c r="Q29" s="888">
        <f t="shared" si="10"/>
        <v>0</v>
      </c>
      <c r="R29" s="906"/>
      <c r="S29" s="1005"/>
      <c r="T29" s="831">
        <v>18</v>
      </c>
      <c r="U29" s="1450"/>
      <c r="V29" s="900" t="s">
        <v>50</v>
      </c>
      <c r="W29" s="893">
        <f t="shared" si="4"/>
        <v>0</v>
      </c>
      <c r="X29" s="893">
        <f t="shared" si="4"/>
        <v>0</v>
      </c>
      <c r="Y29" s="894" t="e">
        <f t="shared" si="11"/>
        <v>#DIV/0!</v>
      </c>
      <c r="Z29" s="894">
        <f t="shared" si="5"/>
        <v>0</v>
      </c>
      <c r="AA29" s="894">
        <f t="shared" si="5"/>
        <v>0</v>
      </c>
      <c r="AB29" s="901"/>
      <c r="AC29" s="895" t="e">
        <f>AF29+AH29+AJ29+AL29+AN29+AP29+#REF!+AR29+AT29+AV29+AX29+AZ29</f>
        <v>#REF!</v>
      </c>
      <c r="AD29" s="895" t="e">
        <f>AG29+AI29+AK29+AM29+AO29+AQ29+#REF!+AS29+AU29+AW29+AY29+BA29</f>
        <v>#REF!</v>
      </c>
      <c r="AE29" s="896" t="e">
        <f t="shared" si="13"/>
        <v>#REF!</v>
      </c>
      <c r="AF29" s="902"/>
      <c r="AG29" s="902"/>
      <c r="AH29" s="902"/>
      <c r="AI29" s="902"/>
      <c r="AJ29" s="902"/>
      <c r="AK29" s="902"/>
      <c r="AL29" s="902"/>
      <c r="AM29" s="902"/>
      <c r="AN29" s="902"/>
      <c r="AO29" s="902"/>
      <c r="AP29" s="902"/>
      <c r="AQ29" s="902"/>
      <c r="AR29" s="901"/>
      <c r="AS29" s="901"/>
      <c r="AT29" s="901"/>
      <c r="AU29" s="901"/>
      <c r="AV29" s="901"/>
      <c r="AW29" s="901"/>
      <c r="AX29" s="901"/>
      <c r="AY29" s="901"/>
      <c r="AZ29" s="901"/>
      <c r="BA29" s="901"/>
      <c r="BB29" s="895" t="e">
        <f>AF29+AH29+AJ29+AL29+AN29+AP29+#REF!+AR29+AT29+AV29+AX29</f>
        <v>#REF!</v>
      </c>
      <c r="BC29" s="895" t="e">
        <f>AG29+AI29+AK29+AM29+AO29+AQ29+#REF!+AS29+AU29+AW29+AY29+BA29</f>
        <v>#REF!</v>
      </c>
    </row>
    <row r="30" spans="1:55" ht="14.25" customHeight="1" x14ac:dyDescent="0.2">
      <c r="A30" s="840">
        <v>19</v>
      </c>
      <c r="B30" s="878">
        <v>1</v>
      </c>
      <c r="C30" s="879"/>
      <c r="D30" s="1453" t="s">
        <v>61</v>
      </c>
      <c r="E30" s="903" t="s">
        <v>278</v>
      </c>
      <c r="F30" s="1248"/>
      <c r="G30" s="1249"/>
      <c r="H30" s="883" t="e">
        <f t="shared" si="6"/>
        <v>#DIV/0!</v>
      </c>
      <c r="I30" s="910"/>
      <c r="J30" s="885">
        <f t="shared" si="7"/>
        <v>0</v>
      </c>
      <c r="K30" s="886">
        <f t="shared" si="0"/>
        <v>0</v>
      </c>
      <c r="L30" s="887">
        <f t="shared" si="1"/>
        <v>7960</v>
      </c>
      <c r="M30" s="887">
        <f t="shared" si="2"/>
        <v>0</v>
      </c>
      <c r="N30" s="887">
        <f t="shared" si="3"/>
        <v>0</v>
      </c>
      <c r="O30" s="887">
        <f t="shared" si="8"/>
        <v>0</v>
      </c>
      <c r="P30" s="888">
        <f t="shared" si="9"/>
        <v>0</v>
      </c>
      <c r="Q30" s="888">
        <f t="shared" si="10"/>
        <v>0</v>
      </c>
      <c r="R30" s="906"/>
      <c r="S30" s="1005"/>
      <c r="T30" s="831">
        <v>19</v>
      </c>
      <c r="U30" s="1450" t="s">
        <v>61</v>
      </c>
      <c r="V30" s="900" t="s">
        <v>49</v>
      </c>
      <c r="W30" s="893">
        <f t="shared" si="4"/>
        <v>0</v>
      </c>
      <c r="X30" s="893">
        <f t="shared" si="4"/>
        <v>0</v>
      </c>
      <c r="Y30" s="894" t="e">
        <f t="shared" si="11"/>
        <v>#DIV/0!</v>
      </c>
      <c r="Z30" s="894">
        <f t="shared" si="5"/>
        <v>0</v>
      </c>
      <c r="AA30" s="894">
        <f t="shared" si="5"/>
        <v>0</v>
      </c>
      <c r="AB30" s="911"/>
      <c r="AC30" s="895" t="e">
        <f>AF30+AH30+AJ30+AL30+AN30+AP30+#REF!+AR30+AT30+AV30+AX30+AZ30</f>
        <v>#REF!</v>
      </c>
      <c r="AD30" s="895" t="e">
        <f>AG30+AI30+AK30+AM30+AO30+AQ30+#REF!+AS30+AU30+AW30+AY30+BA30</f>
        <v>#REF!</v>
      </c>
      <c r="AE30" s="896" t="e">
        <f t="shared" si="13"/>
        <v>#REF!</v>
      </c>
      <c r="AF30" s="912"/>
      <c r="AG30" s="912"/>
      <c r="AH30" s="912"/>
      <c r="AI30" s="912"/>
      <c r="AJ30" s="912"/>
      <c r="AK30" s="912"/>
      <c r="AL30" s="912"/>
      <c r="AM30" s="912"/>
      <c r="AN30" s="912"/>
      <c r="AO30" s="912"/>
      <c r="AP30" s="912"/>
      <c r="AQ30" s="912"/>
      <c r="AR30" s="911"/>
      <c r="AS30" s="911"/>
      <c r="AT30" s="911"/>
      <c r="AU30" s="911"/>
      <c r="AV30" s="911"/>
      <c r="AW30" s="911"/>
      <c r="AX30" s="911"/>
      <c r="AY30" s="911"/>
      <c r="AZ30" s="911"/>
      <c r="BA30" s="911"/>
      <c r="BB30" s="895" t="e">
        <f>AF30+AH30+AJ30+AL30+AN30+AP30+#REF!+AR30+AT30+AV30+AX30</f>
        <v>#REF!</v>
      </c>
      <c r="BC30" s="895" t="e">
        <f>AG30+AI30+AK30+AM30+AO30+AQ30+#REF!+AS30+AU30+AW30+AY30+BA30</f>
        <v>#REF!</v>
      </c>
    </row>
    <row r="31" spans="1:55" ht="14.25" customHeight="1" x14ac:dyDescent="0.2">
      <c r="A31" s="840">
        <v>20</v>
      </c>
      <c r="B31" s="878">
        <v>1</v>
      </c>
      <c r="C31" s="909">
        <v>1</v>
      </c>
      <c r="D31" s="1453"/>
      <c r="E31" s="903" t="s">
        <v>279</v>
      </c>
      <c r="F31" s="1248"/>
      <c r="G31" s="1249"/>
      <c r="H31" s="883" t="e">
        <f t="shared" si="6"/>
        <v>#DIV/0!</v>
      </c>
      <c r="I31" s="910"/>
      <c r="J31" s="885">
        <f t="shared" si="7"/>
        <v>0</v>
      </c>
      <c r="K31" s="886">
        <f t="shared" si="0"/>
        <v>0</v>
      </c>
      <c r="L31" s="887">
        <f t="shared" si="1"/>
        <v>7960</v>
      </c>
      <c r="M31" s="887">
        <f t="shared" si="2"/>
        <v>0</v>
      </c>
      <c r="N31" s="887">
        <f t="shared" si="3"/>
        <v>0</v>
      </c>
      <c r="O31" s="887">
        <f t="shared" si="8"/>
        <v>0</v>
      </c>
      <c r="P31" s="888">
        <f t="shared" si="9"/>
        <v>0</v>
      </c>
      <c r="Q31" s="888">
        <f t="shared" si="10"/>
        <v>0</v>
      </c>
      <c r="R31" s="906"/>
      <c r="S31" s="1005"/>
      <c r="T31" s="831">
        <v>20</v>
      </c>
      <c r="U31" s="1450"/>
      <c r="V31" s="900" t="s">
        <v>50</v>
      </c>
      <c r="W31" s="893">
        <f t="shared" si="4"/>
        <v>0</v>
      </c>
      <c r="X31" s="893">
        <f t="shared" si="4"/>
        <v>0</v>
      </c>
      <c r="Y31" s="894" t="e">
        <f t="shared" si="11"/>
        <v>#DIV/0!</v>
      </c>
      <c r="Z31" s="894">
        <f t="shared" si="5"/>
        <v>0</v>
      </c>
      <c r="AA31" s="894">
        <f t="shared" si="5"/>
        <v>0</v>
      </c>
      <c r="AB31" s="911"/>
      <c r="AC31" s="895" t="e">
        <f>AF31+AH31+AJ31+AL31+AN31+AP31+#REF!+AR31+AT31+AV31+AX31+AZ31</f>
        <v>#REF!</v>
      </c>
      <c r="AD31" s="895" t="e">
        <f>AG31+AI31+AK31+AM31+AO31+AQ31+#REF!+AS31+AU31+AW31+AY31+BA31</f>
        <v>#REF!</v>
      </c>
      <c r="AE31" s="896" t="e">
        <f t="shared" si="13"/>
        <v>#REF!</v>
      </c>
      <c r="AF31" s="912"/>
      <c r="AG31" s="912"/>
      <c r="AH31" s="912"/>
      <c r="AI31" s="912"/>
      <c r="AJ31" s="912"/>
      <c r="AK31" s="912"/>
      <c r="AL31" s="912"/>
      <c r="AM31" s="912"/>
      <c r="AN31" s="912"/>
      <c r="AO31" s="912"/>
      <c r="AP31" s="912"/>
      <c r="AQ31" s="912"/>
      <c r="AR31" s="911"/>
      <c r="AS31" s="911"/>
      <c r="AT31" s="911"/>
      <c r="AU31" s="911"/>
      <c r="AV31" s="911"/>
      <c r="AW31" s="911"/>
      <c r="AX31" s="911"/>
      <c r="AY31" s="911"/>
      <c r="AZ31" s="911"/>
      <c r="BA31" s="911"/>
      <c r="BB31" s="895" t="e">
        <f>AF31+AH31+AJ31+AL31+AN31+AP31+#REF!+AR31+AT31+AV31+AX31</f>
        <v>#REF!</v>
      </c>
      <c r="BC31" s="895" t="e">
        <f>AG31+AI31+AK31+AM31+AO31+AQ31+#REF!+AS31+AU31+AW31+AY31+BA31</f>
        <v>#REF!</v>
      </c>
    </row>
    <row r="32" spans="1:55" ht="10.5" customHeight="1" x14ac:dyDescent="0.2">
      <c r="A32" s="840">
        <v>21</v>
      </c>
      <c r="B32" s="878">
        <v>1</v>
      </c>
      <c r="C32" s="879"/>
      <c r="D32" s="1453" t="s">
        <v>62</v>
      </c>
      <c r="E32" s="903" t="s">
        <v>278</v>
      </c>
      <c r="F32" s="1248"/>
      <c r="G32" s="1249"/>
      <c r="H32" s="883" t="e">
        <f t="shared" si="6"/>
        <v>#DIV/0!</v>
      </c>
      <c r="I32" s="910"/>
      <c r="J32" s="885">
        <f t="shared" si="7"/>
        <v>0</v>
      </c>
      <c r="K32" s="886">
        <f t="shared" si="0"/>
        <v>0</v>
      </c>
      <c r="L32" s="887">
        <f t="shared" si="1"/>
        <v>7960</v>
      </c>
      <c r="M32" s="887">
        <f t="shared" si="2"/>
        <v>0</v>
      </c>
      <c r="N32" s="887">
        <f t="shared" si="3"/>
        <v>0</v>
      </c>
      <c r="O32" s="887">
        <f t="shared" si="8"/>
        <v>0</v>
      </c>
      <c r="P32" s="888">
        <f t="shared" si="9"/>
        <v>0</v>
      </c>
      <c r="Q32" s="888">
        <f t="shared" si="10"/>
        <v>0</v>
      </c>
      <c r="R32" s="906"/>
      <c r="S32" s="1005"/>
      <c r="T32" s="831">
        <v>21</v>
      </c>
      <c r="U32" s="1450" t="s">
        <v>62</v>
      </c>
      <c r="V32" s="900" t="s">
        <v>49</v>
      </c>
      <c r="W32" s="893">
        <f t="shared" si="4"/>
        <v>0</v>
      </c>
      <c r="X32" s="893">
        <f t="shared" si="4"/>
        <v>0</v>
      </c>
      <c r="Y32" s="894" t="e">
        <f t="shared" si="11"/>
        <v>#DIV/0!</v>
      </c>
      <c r="Z32" s="894">
        <f t="shared" si="5"/>
        <v>0</v>
      </c>
      <c r="AA32" s="894">
        <f t="shared" si="5"/>
        <v>0</v>
      </c>
      <c r="AB32" s="911"/>
      <c r="AC32" s="895" t="e">
        <f>AF32+AH32+AJ32+AL32+AN32+AP32+#REF!+AR32+AT32+AV32+AX32+AZ32</f>
        <v>#REF!</v>
      </c>
      <c r="AD32" s="895" t="e">
        <f>AG32+AI32+AK32+AM32+AO32+AQ32+#REF!+AS32+AU32+AW32+AY32+BA32</f>
        <v>#REF!</v>
      </c>
      <c r="AE32" s="896" t="e">
        <f t="shared" si="13"/>
        <v>#REF!</v>
      </c>
      <c r="AF32" s="912"/>
      <c r="AG32" s="912"/>
      <c r="AH32" s="912"/>
      <c r="AI32" s="912"/>
      <c r="AJ32" s="912"/>
      <c r="AK32" s="912"/>
      <c r="AL32" s="912"/>
      <c r="AM32" s="912"/>
      <c r="AN32" s="912"/>
      <c r="AO32" s="912"/>
      <c r="AP32" s="912"/>
      <c r="AQ32" s="912"/>
      <c r="AR32" s="911"/>
      <c r="AS32" s="911"/>
      <c r="AT32" s="911"/>
      <c r="AU32" s="911"/>
      <c r="AV32" s="911"/>
      <c r="AW32" s="911"/>
      <c r="AX32" s="911"/>
      <c r="AY32" s="911"/>
      <c r="AZ32" s="911"/>
      <c r="BA32" s="911"/>
      <c r="BB32" s="895" t="e">
        <f>AF32+AH32+AJ32+AL32+AN32+AP32+#REF!+AR32+AT32+AV32+AX32</f>
        <v>#REF!</v>
      </c>
      <c r="BC32" s="895" t="e">
        <f>AG32+AI32+AK32+AM32+AO32+AQ32+#REF!+AS32+AU32+AW32+AY32+BA32</f>
        <v>#REF!</v>
      </c>
    </row>
    <row r="33" spans="1:55" ht="14.25" customHeight="1" x14ac:dyDescent="0.2">
      <c r="A33" s="840">
        <v>22</v>
      </c>
      <c r="B33" s="878">
        <v>1</v>
      </c>
      <c r="C33" s="879"/>
      <c r="D33" s="1454"/>
      <c r="E33" s="903" t="s">
        <v>279</v>
      </c>
      <c r="F33" s="1248"/>
      <c r="G33" s="1249"/>
      <c r="H33" s="883" t="e">
        <f t="shared" si="6"/>
        <v>#DIV/0!</v>
      </c>
      <c r="I33" s="910"/>
      <c r="J33" s="885">
        <f t="shared" si="7"/>
        <v>0</v>
      </c>
      <c r="K33" s="886">
        <f t="shared" si="0"/>
        <v>0</v>
      </c>
      <c r="L33" s="887">
        <f t="shared" si="1"/>
        <v>7960</v>
      </c>
      <c r="M33" s="887">
        <f t="shared" si="2"/>
        <v>0</v>
      </c>
      <c r="N33" s="887">
        <f t="shared" si="3"/>
        <v>0</v>
      </c>
      <c r="O33" s="887">
        <f t="shared" si="8"/>
        <v>0</v>
      </c>
      <c r="P33" s="888">
        <f t="shared" si="9"/>
        <v>0</v>
      </c>
      <c r="Q33" s="888">
        <f t="shared" si="10"/>
        <v>0</v>
      </c>
      <c r="R33" s="906"/>
      <c r="S33" s="1005"/>
      <c r="T33" s="831">
        <v>22</v>
      </c>
      <c r="U33" s="1452"/>
      <c r="V33" s="900" t="s">
        <v>50</v>
      </c>
      <c r="W33" s="893">
        <f t="shared" si="4"/>
        <v>0</v>
      </c>
      <c r="X33" s="893">
        <f t="shared" si="4"/>
        <v>0</v>
      </c>
      <c r="Y33" s="894" t="e">
        <f t="shared" si="11"/>
        <v>#DIV/0!</v>
      </c>
      <c r="Z33" s="894">
        <f t="shared" si="5"/>
        <v>0</v>
      </c>
      <c r="AA33" s="894">
        <f t="shared" si="5"/>
        <v>0</v>
      </c>
      <c r="AB33" s="911"/>
      <c r="AC33" s="895" t="e">
        <f>AF33+AH33+AJ33+AL33+AN33+AP33+#REF!+AR33+AT33+AV33+AX33+AZ33</f>
        <v>#REF!</v>
      </c>
      <c r="AD33" s="895" t="e">
        <f>AG33+AI33+AK33+AM33+AO33+AQ33+#REF!+AS33+AU33+AW33+AY33+BA33</f>
        <v>#REF!</v>
      </c>
      <c r="AE33" s="896" t="e">
        <f t="shared" si="13"/>
        <v>#REF!</v>
      </c>
      <c r="AF33" s="912"/>
      <c r="AG33" s="912"/>
      <c r="AH33" s="912"/>
      <c r="AI33" s="912"/>
      <c r="AJ33" s="912"/>
      <c r="AK33" s="912"/>
      <c r="AL33" s="912"/>
      <c r="AM33" s="912"/>
      <c r="AN33" s="912"/>
      <c r="AO33" s="912"/>
      <c r="AP33" s="912"/>
      <c r="AQ33" s="912"/>
      <c r="AR33" s="911"/>
      <c r="AS33" s="911"/>
      <c r="AT33" s="911"/>
      <c r="AU33" s="911"/>
      <c r="AV33" s="911"/>
      <c r="AW33" s="911"/>
      <c r="AX33" s="911"/>
      <c r="AY33" s="911"/>
      <c r="AZ33" s="911"/>
      <c r="BA33" s="911"/>
      <c r="BB33" s="895" t="e">
        <f>AF33+AH33+AJ33+AL33+AN33+AP33+#REF!+AR33+AT33+AV33+AX33</f>
        <v>#REF!</v>
      </c>
      <c r="BC33" s="895" t="e">
        <f>AG33+AI33+AK33+AM33+AO33+AQ33+#REF!+AS33+AU33+AW33+AY33+BA33</f>
        <v>#REF!</v>
      </c>
    </row>
    <row r="34" spans="1:55" s="929" customFormat="1" ht="18.75" customHeight="1" x14ac:dyDescent="0.2">
      <c r="A34" s="840">
        <v>23</v>
      </c>
      <c r="B34" s="913"/>
      <c r="C34" s="914"/>
      <c r="D34" s="864" t="s">
        <v>63</v>
      </c>
      <c r="E34" s="915"/>
      <c r="F34" s="915"/>
      <c r="G34" s="916"/>
      <c r="H34" s="913"/>
      <c r="I34" s="917"/>
      <c r="J34" s="918"/>
      <c r="K34" s="919"/>
      <c r="L34" s="920"/>
      <c r="M34" s="920"/>
      <c r="N34" s="921"/>
      <c r="O34" s="920"/>
      <c r="P34" s="922"/>
      <c r="Q34" s="922"/>
      <c r="R34" s="923"/>
      <c r="S34" s="924"/>
      <c r="T34" s="831">
        <v>23</v>
      </c>
      <c r="U34" s="925" t="s">
        <v>63</v>
      </c>
      <c r="V34" s="926"/>
      <c r="W34" s="926"/>
      <c r="X34" s="926"/>
      <c r="Y34" s="927"/>
      <c r="Z34" s="832"/>
      <c r="AA34" s="927"/>
      <c r="AB34" s="832"/>
      <c r="AC34" s="832"/>
      <c r="AD34" s="832"/>
      <c r="AE34" s="928"/>
      <c r="AF34" s="928"/>
      <c r="AG34" s="928"/>
      <c r="AH34" s="928"/>
      <c r="AI34" s="928"/>
      <c r="AJ34" s="928"/>
      <c r="AK34" s="928"/>
      <c r="AL34" s="928"/>
      <c r="AM34" s="928"/>
      <c r="AN34" s="928"/>
      <c r="AO34" s="928"/>
      <c r="AP34" s="928"/>
      <c r="AQ34" s="928"/>
      <c r="AR34" s="832"/>
      <c r="AS34" s="832"/>
      <c r="AT34" s="832"/>
      <c r="AU34" s="832"/>
      <c r="AV34" s="832"/>
      <c r="AW34" s="832"/>
      <c r="AX34" s="832"/>
      <c r="AY34" s="832"/>
      <c r="AZ34" s="832"/>
      <c r="BA34" s="832"/>
      <c r="BB34" s="832"/>
      <c r="BC34" s="832"/>
    </row>
    <row r="35" spans="1:55" s="860" customFormat="1" ht="12.75" customHeight="1" x14ac:dyDescent="0.2">
      <c r="A35" s="840">
        <v>24</v>
      </c>
      <c r="B35" s="930">
        <v>0.66</v>
      </c>
      <c r="C35" s="931"/>
      <c r="D35" s="1453" t="s">
        <v>64</v>
      </c>
      <c r="E35" s="903" t="s">
        <v>278</v>
      </c>
      <c r="F35" s="1191">
        <v>88</v>
      </c>
      <c r="G35" s="1192">
        <v>88</v>
      </c>
      <c r="H35" s="883">
        <f t="shared" ref="H35:H67" si="17">G35*100/F35</f>
        <v>100</v>
      </c>
      <c r="I35" s="934">
        <v>1</v>
      </c>
      <c r="J35" s="885">
        <f t="shared" ref="J35:J67" si="18">I35*G35</f>
        <v>88</v>
      </c>
      <c r="K35" s="886">
        <f t="shared" ref="K35:K67" si="19">J35*B35</f>
        <v>58.080000000000005</v>
      </c>
      <c r="L35" s="887">
        <f t="shared" ref="L35:L67" si="20">B35*7960</f>
        <v>5253.6</v>
      </c>
      <c r="M35" s="887">
        <f t="shared" ref="M35:M67" si="21">L35*J35</f>
        <v>462316.80000000005</v>
      </c>
      <c r="N35" s="887">
        <f t="shared" ref="N35:N67" si="22">C35*J35</f>
        <v>0</v>
      </c>
      <c r="O35" s="887">
        <f t="shared" ref="O35:O67" si="23">N35*7960</f>
        <v>0</v>
      </c>
      <c r="P35" s="888">
        <f t="shared" ref="P35:P67" si="24">K35+N35</f>
        <v>58.080000000000005</v>
      </c>
      <c r="Q35" s="888">
        <f t="shared" si="10"/>
        <v>462316.80000000005</v>
      </c>
      <c r="R35" s="935"/>
      <c r="S35" s="936"/>
      <c r="T35" s="831">
        <v>24</v>
      </c>
      <c r="U35" s="1458" t="s">
        <v>64</v>
      </c>
      <c r="V35" s="937"/>
      <c r="W35" s="893">
        <f t="shared" ref="W35:X67" si="25">F35</f>
        <v>88</v>
      </c>
      <c r="X35" s="893">
        <f t="shared" si="25"/>
        <v>88</v>
      </c>
      <c r="Y35" s="894">
        <f t="shared" ref="Y35:Y67" si="26">X35*100/W35</f>
        <v>100</v>
      </c>
      <c r="Z35" s="894">
        <f t="shared" ref="Z35:AA67" si="27">I35</f>
        <v>1</v>
      </c>
      <c r="AA35" s="894">
        <f t="shared" si="27"/>
        <v>88</v>
      </c>
      <c r="AB35" s="938"/>
      <c r="AC35" s="895">
        <f t="shared" ref="AC35:AD36" si="28">+BB35</f>
        <v>0</v>
      </c>
      <c r="AD35" s="895">
        <f t="shared" si="28"/>
        <v>0</v>
      </c>
      <c r="AE35" s="896" t="e">
        <f t="shared" ref="AE35:AE67" si="29">AD35*100/AC35</f>
        <v>#DIV/0!</v>
      </c>
      <c r="AF35" s="939"/>
      <c r="AG35" s="939"/>
      <c r="AH35" s="939"/>
      <c r="AI35" s="939"/>
      <c r="AJ35" s="939"/>
      <c r="AK35" s="939"/>
      <c r="AL35" s="939"/>
      <c r="AM35" s="939"/>
      <c r="AN35" s="939"/>
      <c r="AO35" s="939"/>
      <c r="AP35" s="939"/>
      <c r="AQ35" s="939"/>
      <c r="AR35" s="938"/>
      <c r="AS35" s="938"/>
      <c r="AT35" s="938"/>
      <c r="AU35" s="938"/>
      <c r="AV35" s="938"/>
      <c r="AW35" s="938"/>
      <c r="AX35" s="938"/>
      <c r="AY35" s="938"/>
      <c r="AZ35" s="938"/>
      <c r="BA35" s="938"/>
      <c r="BB35" s="895">
        <f t="shared" ref="BB35:BC36" si="30">AF35+AH35+AJ35+AL35+AN35+AP35+AR35+AT35+AV35+AX35+AZ35</f>
        <v>0</v>
      </c>
      <c r="BC35" s="895">
        <f t="shared" si="30"/>
        <v>0</v>
      </c>
    </row>
    <row r="36" spans="1:55" s="860" customFormat="1" ht="30" customHeight="1" x14ac:dyDescent="0.2">
      <c r="A36" s="840">
        <v>25</v>
      </c>
      <c r="B36" s="930">
        <v>0.66</v>
      </c>
      <c r="C36" s="931">
        <v>1</v>
      </c>
      <c r="D36" s="1453"/>
      <c r="E36" s="903" t="s">
        <v>279</v>
      </c>
      <c r="F36" s="1191">
        <v>21</v>
      </c>
      <c r="G36" s="1192">
        <v>21</v>
      </c>
      <c r="H36" s="883">
        <f t="shared" si="17"/>
        <v>100</v>
      </c>
      <c r="I36" s="934">
        <v>1</v>
      </c>
      <c r="J36" s="885">
        <f t="shared" si="18"/>
        <v>21</v>
      </c>
      <c r="K36" s="886">
        <f t="shared" si="19"/>
        <v>13.860000000000001</v>
      </c>
      <c r="L36" s="887">
        <f t="shared" si="20"/>
        <v>5253.6</v>
      </c>
      <c r="M36" s="887">
        <f t="shared" si="21"/>
        <v>110325.6</v>
      </c>
      <c r="N36" s="887">
        <f t="shared" si="22"/>
        <v>21</v>
      </c>
      <c r="O36" s="887">
        <f t="shared" si="23"/>
        <v>167160</v>
      </c>
      <c r="P36" s="888">
        <f t="shared" si="24"/>
        <v>34.86</v>
      </c>
      <c r="Q36" s="888">
        <f t="shared" si="10"/>
        <v>277485.59999999998</v>
      </c>
      <c r="R36" s="935"/>
      <c r="S36" s="936"/>
      <c r="T36" s="831">
        <v>25</v>
      </c>
      <c r="U36" s="1459"/>
      <c r="V36" s="937"/>
      <c r="W36" s="893">
        <f t="shared" si="25"/>
        <v>21</v>
      </c>
      <c r="X36" s="893">
        <f t="shared" si="25"/>
        <v>21</v>
      </c>
      <c r="Y36" s="894">
        <f t="shared" si="26"/>
        <v>100</v>
      </c>
      <c r="Z36" s="894">
        <f t="shared" si="27"/>
        <v>1</v>
      </c>
      <c r="AA36" s="894">
        <f t="shared" si="27"/>
        <v>21</v>
      </c>
      <c r="AB36" s="938"/>
      <c r="AC36" s="895">
        <f t="shared" si="28"/>
        <v>0</v>
      </c>
      <c r="AD36" s="895">
        <f t="shared" si="28"/>
        <v>0</v>
      </c>
      <c r="AE36" s="896" t="e">
        <f t="shared" si="29"/>
        <v>#DIV/0!</v>
      </c>
      <c r="AF36" s="939"/>
      <c r="AG36" s="939"/>
      <c r="AH36" s="939"/>
      <c r="AI36" s="939"/>
      <c r="AJ36" s="939"/>
      <c r="AK36" s="939"/>
      <c r="AL36" s="939"/>
      <c r="AM36" s="939"/>
      <c r="AN36" s="939"/>
      <c r="AO36" s="939"/>
      <c r="AP36" s="939"/>
      <c r="AQ36" s="939"/>
      <c r="AR36" s="938"/>
      <c r="AS36" s="938"/>
      <c r="AT36" s="938"/>
      <c r="AU36" s="938"/>
      <c r="AV36" s="938"/>
      <c r="AW36" s="938"/>
      <c r="AX36" s="938"/>
      <c r="AY36" s="938"/>
      <c r="AZ36" s="938"/>
      <c r="BA36" s="938"/>
      <c r="BB36" s="895">
        <f t="shared" si="30"/>
        <v>0</v>
      </c>
      <c r="BC36" s="895">
        <f t="shared" si="30"/>
        <v>0</v>
      </c>
    </row>
    <row r="37" spans="1:55" ht="25.5" customHeight="1" x14ac:dyDescent="0.2">
      <c r="A37" s="840">
        <v>26</v>
      </c>
      <c r="B37" s="878">
        <v>0.3</v>
      </c>
      <c r="C37" s="879"/>
      <c r="D37" s="907" t="s">
        <v>65</v>
      </c>
      <c r="E37" s="880" t="s">
        <v>66</v>
      </c>
      <c r="F37" s="905"/>
      <c r="G37" s="904"/>
      <c r="H37" s="883" t="e">
        <f t="shared" si="17"/>
        <v>#DIV/0!</v>
      </c>
      <c r="I37" s="910"/>
      <c r="J37" s="885">
        <f t="shared" si="18"/>
        <v>0</v>
      </c>
      <c r="K37" s="886">
        <f t="shared" si="19"/>
        <v>0</v>
      </c>
      <c r="L37" s="887">
        <f t="shared" si="20"/>
        <v>2388</v>
      </c>
      <c r="M37" s="887">
        <f t="shared" si="21"/>
        <v>0</v>
      </c>
      <c r="N37" s="887">
        <f t="shared" si="22"/>
        <v>0</v>
      </c>
      <c r="O37" s="887">
        <f t="shared" si="23"/>
        <v>0</v>
      </c>
      <c r="P37" s="888">
        <f t="shared" si="24"/>
        <v>0</v>
      </c>
      <c r="Q37" s="888">
        <f t="shared" si="10"/>
        <v>0</v>
      </c>
      <c r="R37" s="906"/>
      <c r="S37" s="1005"/>
      <c r="T37" s="831">
        <v>26</v>
      </c>
      <c r="U37" s="908" t="s">
        <v>65</v>
      </c>
      <c r="V37" s="900" t="s">
        <v>66</v>
      </c>
      <c r="W37" s="893">
        <f t="shared" si="25"/>
        <v>0</v>
      </c>
      <c r="X37" s="893">
        <f t="shared" si="25"/>
        <v>0</v>
      </c>
      <c r="Y37" s="894" t="e">
        <f t="shared" si="26"/>
        <v>#DIV/0!</v>
      </c>
      <c r="Z37" s="894">
        <f t="shared" si="27"/>
        <v>0</v>
      </c>
      <c r="AA37" s="894">
        <f t="shared" si="27"/>
        <v>0</v>
      </c>
      <c r="AB37" s="901"/>
      <c r="AC37" s="895" t="e">
        <f>AF37+AH37+AJ37+AL37+AN37+AP37+#REF!+AR37+AT37+AV37+AX37+AZ37</f>
        <v>#REF!</v>
      </c>
      <c r="AD37" s="895" t="e">
        <f>AG37+AI37+AK37+AM37+AO37+AQ37+#REF!+AS37+AU37+AW37+AY37+BA37</f>
        <v>#REF!</v>
      </c>
      <c r="AE37" s="896" t="e">
        <f t="shared" si="29"/>
        <v>#REF!</v>
      </c>
      <c r="AF37" s="902"/>
      <c r="AG37" s="902"/>
      <c r="AH37" s="902"/>
      <c r="AI37" s="902"/>
      <c r="AJ37" s="902"/>
      <c r="AK37" s="902"/>
      <c r="AL37" s="902"/>
      <c r="AM37" s="902"/>
      <c r="AN37" s="902"/>
      <c r="AO37" s="902"/>
      <c r="AP37" s="902"/>
      <c r="AQ37" s="902"/>
      <c r="AR37" s="901"/>
      <c r="AS37" s="901"/>
      <c r="AT37" s="901"/>
      <c r="AU37" s="901"/>
      <c r="AV37" s="901"/>
      <c r="AW37" s="901"/>
      <c r="AX37" s="901"/>
      <c r="AY37" s="901"/>
      <c r="AZ37" s="901"/>
      <c r="BA37" s="901"/>
      <c r="BB37" s="895" t="e">
        <f>AF37+AH37+AJ37+AL37+AN37+AP37+#REF!+AR37+AT37+AV37+AX37</f>
        <v>#REF!</v>
      </c>
      <c r="BC37" s="895" t="e">
        <f>AG37+AI37+AK37+AM37+AO37+AQ37+#REF!+AS37+AU37+AW37+AY37+BA37</f>
        <v>#REF!</v>
      </c>
    </row>
    <row r="38" spans="1:55" ht="21" customHeight="1" x14ac:dyDescent="0.2">
      <c r="A38" s="840">
        <v>27</v>
      </c>
      <c r="B38" s="878">
        <v>0.25</v>
      </c>
      <c r="C38" s="879"/>
      <c r="D38" s="907" t="s">
        <v>67</v>
      </c>
      <c r="E38" s="880" t="s">
        <v>66</v>
      </c>
      <c r="F38" s="905"/>
      <c r="G38" s="904"/>
      <c r="H38" s="883" t="e">
        <f t="shared" si="17"/>
        <v>#DIV/0!</v>
      </c>
      <c r="I38" s="910"/>
      <c r="J38" s="885">
        <f t="shared" si="18"/>
        <v>0</v>
      </c>
      <c r="K38" s="886">
        <f t="shared" si="19"/>
        <v>0</v>
      </c>
      <c r="L38" s="887">
        <f t="shared" si="20"/>
        <v>1990</v>
      </c>
      <c r="M38" s="887">
        <f t="shared" si="21"/>
        <v>0</v>
      </c>
      <c r="N38" s="887">
        <f t="shared" si="22"/>
        <v>0</v>
      </c>
      <c r="O38" s="887">
        <f t="shared" si="23"/>
        <v>0</v>
      </c>
      <c r="P38" s="888">
        <f t="shared" si="24"/>
        <v>0</v>
      </c>
      <c r="Q38" s="888">
        <f t="shared" si="10"/>
        <v>0</v>
      </c>
      <c r="R38" s="906"/>
      <c r="S38" s="1005"/>
      <c r="T38" s="831">
        <v>27</v>
      </c>
      <c r="U38" s="908" t="s">
        <v>67</v>
      </c>
      <c r="V38" s="900" t="s">
        <v>66</v>
      </c>
      <c r="W38" s="893">
        <f t="shared" si="25"/>
        <v>0</v>
      </c>
      <c r="X38" s="893">
        <f t="shared" si="25"/>
        <v>0</v>
      </c>
      <c r="Y38" s="894" t="e">
        <f t="shared" si="26"/>
        <v>#DIV/0!</v>
      </c>
      <c r="Z38" s="894">
        <f t="shared" si="27"/>
        <v>0</v>
      </c>
      <c r="AA38" s="894">
        <f t="shared" si="27"/>
        <v>0</v>
      </c>
      <c r="AB38" s="901"/>
      <c r="AC38" s="895" t="e">
        <f>AF38+AH38+AJ38+AL38+AN38+AP38+#REF!+AR38+AT38+AV38+AX38+AZ38</f>
        <v>#REF!</v>
      </c>
      <c r="AD38" s="895" t="e">
        <f>AG38+AI38+AK38+AM38+AO38+AQ38+#REF!+AS38+AU38+AW38+AY38+BA38</f>
        <v>#REF!</v>
      </c>
      <c r="AE38" s="896" t="e">
        <f t="shared" si="29"/>
        <v>#REF!</v>
      </c>
      <c r="AF38" s="902"/>
      <c r="AG38" s="902"/>
      <c r="AH38" s="902"/>
      <c r="AI38" s="902"/>
      <c r="AJ38" s="902"/>
      <c r="AK38" s="902"/>
      <c r="AL38" s="902"/>
      <c r="AM38" s="902"/>
      <c r="AN38" s="902"/>
      <c r="AO38" s="902"/>
      <c r="AP38" s="902"/>
      <c r="AQ38" s="902"/>
      <c r="AR38" s="901"/>
      <c r="AS38" s="901"/>
      <c r="AT38" s="901"/>
      <c r="AU38" s="901"/>
      <c r="AV38" s="901"/>
      <c r="AW38" s="901"/>
      <c r="AX38" s="901"/>
      <c r="AY38" s="901"/>
      <c r="AZ38" s="901"/>
      <c r="BA38" s="901"/>
      <c r="BB38" s="895" t="e">
        <f>AF38+AH38+AJ38+AL38+AN38+AP38+#REF!+AR38+AT38+AV38+AX38</f>
        <v>#REF!</v>
      </c>
      <c r="BC38" s="895" t="e">
        <f>AG38+AI38+AK38+AM38+AO38+AQ38+#REF!+AS38+AU38+AW38+AY38+BA38</f>
        <v>#REF!</v>
      </c>
    </row>
    <row r="39" spans="1:55" ht="10.5" customHeight="1" x14ac:dyDescent="0.2">
      <c r="A39" s="840">
        <v>28</v>
      </c>
      <c r="B39" s="878">
        <v>2</v>
      </c>
      <c r="C39" s="931"/>
      <c r="D39" s="1453" t="s">
        <v>68</v>
      </c>
      <c r="E39" s="903" t="s">
        <v>278</v>
      </c>
      <c r="F39" s="905"/>
      <c r="G39" s="904"/>
      <c r="H39" s="883" t="e">
        <f t="shared" si="17"/>
        <v>#DIV/0!</v>
      </c>
      <c r="I39" s="910"/>
      <c r="J39" s="885">
        <f t="shared" si="18"/>
        <v>0</v>
      </c>
      <c r="K39" s="886">
        <f t="shared" si="19"/>
        <v>0</v>
      </c>
      <c r="L39" s="887">
        <f t="shared" si="20"/>
        <v>15920</v>
      </c>
      <c r="M39" s="887">
        <f t="shared" si="21"/>
        <v>0</v>
      </c>
      <c r="N39" s="887">
        <f t="shared" si="22"/>
        <v>0</v>
      </c>
      <c r="O39" s="887">
        <f t="shared" si="23"/>
        <v>0</v>
      </c>
      <c r="P39" s="888">
        <f t="shared" si="24"/>
        <v>0</v>
      </c>
      <c r="Q39" s="888">
        <f t="shared" si="10"/>
        <v>0</v>
      </c>
      <c r="R39" s="906"/>
      <c r="S39" s="1005"/>
      <c r="T39" s="831">
        <v>28</v>
      </c>
      <c r="U39" s="1450" t="s">
        <v>68</v>
      </c>
      <c r="V39" s="900" t="s">
        <v>49</v>
      </c>
      <c r="W39" s="893">
        <f t="shared" si="25"/>
        <v>0</v>
      </c>
      <c r="X39" s="893">
        <f t="shared" si="25"/>
        <v>0</v>
      </c>
      <c r="Y39" s="894" t="e">
        <f t="shared" si="26"/>
        <v>#DIV/0!</v>
      </c>
      <c r="Z39" s="894">
        <f t="shared" si="27"/>
        <v>0</v>
      </c>
      <c r="AA39" s="894">
        <f t="shared" si="27"/>
        <v>0</v>
      </c>
      <c r="AB39" s="901"/>
      <c r="AC39" s="895" t="e">
        <f>AF39+AH39+AJ39+AL39+AN39+AP39+#REF!+AR39+AT39+AV39+AX39+AZ39</f>
        <v>#REF!</v>
      </c>
      <c r="AD39" s="895" t="e">
        <f>AG39+AI39+AK39+AM39+AO39+AQ39+#REF!+AS39+AU39+AW39+AY39+BA39</f>
        <v>#REF!</v>
      </c>
      <c r="AE39" s="896" t="e">
        <f t="shared" si="29"/>
        <v>#REF!</v>
      </c>
      <c r="AF39" s="902"/>
      <c r="AG39" s="902"/>
      <c r="AH39" s="902"/>
      <c r="AI39" s="902"/>
      <c r="AJ39" s="902"/>
      <c r="AK39" s="902"/>
      <c r="AL39" s="902"/>
      <c r="AM39" s="902"/>
      <c r="AN39" s="902"/>
      <c r="AO39" s="902"/>
      <c r="AP39" s="902"/>
      <c r="AQ39" s="902"/>
      <c r="AR39" s="901"/>
      <c r="AS39" s="901"/>
      <c r="AT39" s="901"/>
      <c r="AU39" s="901"/>
      <c r="AV39" s="901"/>
      <c r="AW39" s="901"/>
      <c r="AX39" s="901"/>
      <c r="AY39" s="901"/>
      <c r="AZ39" s="901"/>
      <c r="BA39" s="901"/>
      <c r="BB39" s="895" t="e">
        <f>AF39+AH39+AJ39+AL39+AN39+AP39+#REF!+AR39+AT39+AV39+AX39</f>
        <v>#REF!</v>
      </c>
      <c r="BC39" s="895" t="e">
        <f>AG39+AI39+AK39+AM39+AO39+AQ39+#REF!+AS39+AU39+AW39+AY39+BA39</f>
        <v>#REF!</v>
      </c>
    </row>
    <row r="40" spans="1:55" ht="10.5" customHeight="1" x14ac:dyDescent="0.2">
      <c r="A40" s="840">
        <v>29</v>
      </c>
      <c r="B40" s="878">
        <v>2</v>
      </c>
      <c r="C40" s="879"/>
      <c r="D40" s="1453"/>
      <c r="E40" s="903" t="s">
        <v>279</v>
      </c>
      <c r="F40" s="905"/>
      <c r="G40" s="904"/>
      <c r="H40" s="883" t="e">
        <f t="shared" si="17"/>
        <v>#DIV/0!</v>
      </c>
      <c r="I40" s="910"/>
      <c r="J40" s="885">
        <f t="shared" si="18"/>
        <v>0</v>
      </c>
      <c r="K40" s="886">
        <f t="shared" si="19"/>
        <v>0</v>
      </c>
      <c r="L40" s="887">
        <f t="shared" si="20"/>
        <v>15920</v>
      </c>
      <c r="M40" s="887">
        <f t="shared" si="21"/>
        <v>0</v>
      </c>
      <c r="N40" s="887">
        <f t="shared" si="22"/>
        <v>0</v>
      </c>
      <c r="O40" s="887">
        <f t="shared" si="23"/>
        <v>0</v>
      </c>
      <c r="P40" s="888">
        <f t="shared" si="24"/>
        <v>0</v>
      </c>
      <c r="Q40" s="888">
        <f t="shared" si="10"/>
        <v>0</v>
      </c>
      <c r="R40" s="906"/>
      <c r="S40" s="1005"/>
      <c r="T40" s="831">
        <v>29</v>
      </c>
      <c r="U40" s="1450"/>
      <c r="V40" s="900" t="s">
        <v>50</v>
      </c>
      <c r="W40" s="893">
        <f t="shared" si="25"/>
        <v>0</v>
      </c>
      <c r="X40" s="893">
        <f t="shared" si="25"/>
        <v>0</v>
      </c>
      <c r="Y40" s="894" t="e">
        <f t="shared" si="26"/>
        <v>#DIV/0!</v>
      </c>
      <c r="Z40" s="894">
        <f t="shared" si="27"/>
        <v>0</v>
      </c>
      <c r="AA40" s="894">
        <f t="shared" si="27"/>
        <v>0</v>
      </c>
      <c r="AB40" s="901"/>
      <c r="AC40" s="895" t="e">
        <f>AF40+AH40+AJ40+AL40+AN40+AP40+#REF!+AR40+AT40+AV40+AX40+AZ40</f>
        <v>#REF!</v>
      </c>
      <c r="AD40" s="895" t="e">
        <f>AG40+AI40+AK40+AM40+AO40+AQ40+#REF!+AS40+AU40+AW40+AY40+BA40</f>
        <v>#REF!</v>
      </c>
      <c r="AE40" s="896" t="e">
        <f t="shared" si="29"/>
        <v>#REF!</v>
      </c>
      <c r="AF40" s="902"/>
      <c r="AG40" s="902"/>
      <c r="AH40" s="902"/>
      <c r="AI40" s="902"/>
      <c r="AJ40" s="902"/>
      <c r="AK40" s="902"/>
      <c r="AL40" s="902"/>
      <c r="AM40" s="902"/>
      <c r="AN40" s="902"/>
      <c r="AO40" s="902"/>
      <c r="AP40" s="902"/>
      <c r="AQ40" s="902"/>
      <c r="AR40" s="901"/>
      <c r="AS40" s="901"/>
      <c r="AT40" s="901"/>
      <c r="AU40" s="901"/>
      <c r="AV40" s="901"/>
      <c r="AW40" s="901"/>
      <c r="AX40" s="901"/>
      <c r="AY40" s="901"/>
      <c r="AZ40" s="901"/>
      <c r="BA40" s="901"/>
      <c r="BB40" s="895" t="e">
        <f>AF40+AH40+AJ40+AL40+AN40+AP40+#REF!+AR40+AT40+AV40+AX40</f>
        <v>#REF!</v>
      </c>
      <c r="BC40" s="895" t="e">
        <f>AG40+AI40+AK40+AM40+AO40+AQ40+#REF!+AS40+AU40+AW40+AY40+BA40</f>
        <v>#REF!</v>
      </c>
    </row>
    <row r="41" spans="1:55" ht="10.5" customHeight="1" x14ac:dyDescent="0.2">
      <c r="A41" s="840">
        <v>30</v>
      </c>
      <c r="B41" s="878">
        <v>2</v>
      </c>
      <c r="C41" s="879"/>
      <c r="D41" s="1449" t="s">
        <v>69</v>
      </c>
      <c r="E41" s="903" t="s">
        <v>278</v>
      </c>
      <c r="F41" s="905"/>
      <c r="G41" s="904"/>
      <c r="H41" s="883" t="e">
        <f t="shared" si="17"/>
        <v>#DIV/0!</v>
      </c>
      <c r="I41" s="910"/>
      <c r="J41" s="885">
        <f t="shared" si="18"/>
        <v>0</v>
      </c>
      <c r="K41" s="886">
        <f t="shared" si="19"/>
        <v>0</v>
      </c>
      <c r="L41" s="887">
        <f t="shared" si="20"/>
        <v>15920</v>
      </c>
      <c r="M41" s="887">
        <f t="shared" si="21"/>
        <v>0</v>
      </c>
      <c r="N41" s="887">
        <f t="shared" si="22"/>
        <v>0</v>
      </c>
      <c r="O41" s="887">
        <f t="shared" si="23"/>
        <v>0</v>
      </c>
      <c r="P41" s="888">
        <f t="shared" si="24"/>
        <v>0</v>
      </c>
      <c r="Q41" s="888">
        <f t="shared" si="10"/>
        <v>0</v>
      </c>
      <c r="R41" s="906"/>
      <c r="S41" s="1005"/>
      <c r="T41" s="831">
        <v>30</v>
      </c>
      <c r="U41" s="1450" t="s">
        <v>69</v>
      </c>
      <c r="V41" s="900" t="s">
        <v>49</v>
      </c>
      <c r="W41" s="893">
        <f t="shared" si="25"/>
        <v>0</v>
      </c>
      <c r="X41" s="893">
        <f t="shared" si="25"/>
        <v>0</v>
      </c>
      <c r="Y41" s="894" t="e">
        <f t="shared" si="26"/>
        <v>#DIV/0!</v>
      </c>
      <c r="Z41" s="894">
        <f t="shared" si="27"/>
        <v>0</v>
      </c>
      <c r="AA41" s="894">
        <f t="shared" si="27"/>
        <v>0</v>
      </c>
      <c r="AB41" s="901"/>
      <c r="AC41" s="895" t="e">
        <f>AF41+AH41+AJ41+AL41+AN41+AP41+#REF!+AR41+AT41+AV41+AX41+AZ41</f>
        <v>#REF!</v>
      </c>
      <c r="AD41" s="895" t="e">
        <f>AG41+AI41+AK41+AM41+AO41+AQ41+#REF!+AS41+AU41+AW41+AY41+BA41</f>
        <v>#REF!</v>
      </c>
      <c r="AE41" s="896" t="e">
        <f t="shared" si="29"/>
        <v>#REF!</v>
      </c>
      <c r="AF41" s="902"/>
      <c r="AG41" s="902"/>
      <c r="AH41" s="902"/>
      <c r="AI41" s="902"/>
      <c r="AJ41" s="902"/>
      <c r="AK41" s="902"/>
      <c r="AL41" s="902"/>
      <c r="AM41" s="902"/>
      <c r="AN41" s="902"/>
      <c r="AO41" s="902"/>
      <c r="AP41" s="902"/>
      <c r="AQ41" s="902"/>
      <c r="AR41" s="901"/>
      <c r="AS41" s="901"/>
      <c r="AT41" s="901"/>
      <c r="AU41" s="901"/>
      <c r="AV41" s="901"/>
      <c r="AW41" s="901"/>
      <c r="AX41" s="901"/>
      <c r="AY41" s="901"/>
      <c r="AZ41" s="901"/>
      <c r="BA41" s="901"/>
      <c r="BB41" s="895" t="e">
        <f>AF41+AH41+AJ41+AL41+AN41+AP41+#REF!+AR41+AT41+AV41+AX41</f>
        <v>#REF!</v>
      </c>
      <c r="BC41" s="895" t="e">
        <f>AG41+AI41+AK41+AM41+AO41+AQ41+#REF!+AS41+AU41+AW41+AY41+BA41</f>
        <v>#REF!</v>
      </c>
    </row>
    <row r="42" spans="1:55" ht="10.5" customHeight="1" x14ac:dyDescent="0.2">
      <c r="A42" s="840">
        <v>31</v>
      </c>
      <c r="B42" s="878">
        <v>2</v>
      </c>
      <c r="C42" s="879"/>
      <c r="D42" s="1449"/>
      <c r="E42" s="903" t="s">
        <v>279</v>
      </c>
      <c r="F42" s="905"/>
      <c r="G42" s="904"/>
      <c r="H42" s="883" t="e">
        <f t="shared" si="17"/>
        <v>#DIV/0!</v>
      </c>
      <c r="I42" s="910"/>
      <c r="J42" s="885">
        <f t="shared" si="18"/>
        <v>0</v>
      </c>
      <c r="K42" s="886">
        <f t="shared" si="19"/>
        <v>0</v>
      </c>
      <c r="L42" s="887">
        <f t="shared" si="20"/>
        <v>15920</v>
      </c>
      <c r="M42" s="887">
        <f t="shared" si="21"/>
        <v>0</v>
      </c>
      <c r="N42" s="887">
        <f t="shared" si="22"/>
        <v>0</v>
      </c>
      <c r="O42" s="887">
        <f t="shared" si="23"/>
        <v>0</v>
      </c>
      <c r="P42" s="888">
        <f t="shared" si="24"/>
        <v>0</v>
      </c>
      <c r="Q42" s="888">
        <f t="shared" si="10"/>
        <v>0</v>
      </c>
      <c r="R42" s="906"/>
      <c r="S42" s="1005"/>
      <c r="T42" s="831">
        <v>31</v>
      </c>
      <c r="U42" s="1450"/>
      <c r="V42" s="900" t="s">
        <v>50</v>
      </c>
      <c r="W42" s="893">
        <f t="shared" si="25"/>
        <v>0</v>
      </c>
      <c r="X42" s="893">
        <f t="shared" si="25"/>
        <v>0</v>
      </c>
      <c r="Y42" s="894" t="e">
        <f t="shared" si="26"/>
        <v>#DIV/0!</v>
      </c>
      <c r="Z42" s="894">
        <f t="shared" si="27"/>
        <v>0</v>
      </c>
      <c r="AA42" s="894">
        <f t="shared" si="27"/>
        <v>0</v>
      </c>
      <c r="AB42" s="901"/>
      <c r="AC42" s="895" t="e">
        <f>AF42+AH42+AJ42+AL42+AN42+AP42+#REF!+AR42+AT42+AV42+AX42+AZ42</f>
        <v>#REF!</v>
      </c>
      <c r="AD42" s="895" t="e">
        <f>AG42+AI42+AK42+AM42+AO42+AQ42+#REF!+AS42+AU42+AW42+AY42+BA42</f>
        <v>#REF!</v>
      </c>
      <c r="AE42" s="896" t="e">
        <f t="shared" si="29"/>
        <v>#REF!</v>
      </c>
      <c r="AF42" s="902"/>
      <c r="AG42" s="902"/>
      <c r="AH42" s="902"/>
      <c r="AI42" s="902"/>
      <c r="AJ42" s="902"/>
      <c r="AK42" s="902"/>
      <c r="AL42" s="902"/>
      <c r="AM42" s="902"/>
      <c r="AN42" s="902"/>
      <c r="AO42" s="902"/>
      <c r="AP42" s="902"/>
      <c r="AQ42" s="902"/>
      <c r="AR42" s="901"/>
      <c r="AS42" s="901"/>
      <c r="AT42" s="901"/>
      <c r="AU42" s="901"/>
      <c r="AV42" s="901"/>
      <c r="AW42" s="901"/>
      <c r="AX42" s="901"/>
      <c r="AY42" s="901"/>
      <c r="AZ42" s="901"/>
      <c r="BA42" s="901"/>
      <c r="BB42" s="895" t="e">
        <f>AF42+AH42+AJ42+AL42+AN42+AP42+#REF!+AR42+AT42+AV42+AX42</f>
        <v>#REF!</v>
      </c>
      <c r="BC42" s="895" t="e">
        <f>AG42+AI42+AK42+AM42+AO42+AQ42+#REF!+AS42+AU42+AW42+AY42+BA42</f>
        <v>#REF!</v>
      </c>
    </row>
    <row r="43" spans="1:55" ht="15" customHeight="1" x14ac:dyDescent="0.2">
      <c r="A43" s="840">
        <v>32</v>
      </c>
      <c r="B43" s="878">
        <v>1</v>
      </c>
      <c r="C43" s="879"/>
      <c r="D43" s="1454" t="s">
        <v>70</v>
      </c>
      <c r="E43" s="903" t="s">
        <v>278</v>
      </c>
      <c r="F43" s="905"/>
      <c r="G43" s="904"/>
      <c r="H43" s="883" t="e">
        <f t="shared" si="17"/>
        <v>#DIV/0!</v>
      </c>
      <c r="I43" s="910"/>
      <c r="J43" s="885">
        <f t="shared" si="18"/>
        <v>0</v>
      </c>
      <c r="K43" s="886">
        <f t="shared" si="19"/>
        <v>0</v>
      </c>
      <c r="L43" s="887">
        <f t="shared" si="20"/>
        <v>7960</v>
      </c>
      <c r="M43" s="887">
        <f t="shared" si="21"/>
        <v>0</v>
      </c>
      <c r="N43" s="887">
        <f t="shared" si="22"/>
        <v>0</v>
      </c>
      <c r="O43" s="887">
        <f t="shared" si="23"/>
        <v>0</v>
      </c>
      <c r="P43" s="888">
        <f t="shared" si="24"/>
        <v>0</v>
      </c>
      <c r="Q43" s="888">
        <f t="shared" si="10"/>
        <v>0</v>
      </c>
      <c r="R43" s="906"/>
      <c r="S43" s="1005"/>
      <c r="T43" s="831">
        <v>32</v>
      </c>
      <c r="U43" s="1452" t="s">
        <v>70</v>
      </c>
      <c r="V43" s="900" t="s">
        <v>49</v>
      </c>
      <c r="W43" s="893">
        <f t="shared" si="25"/>
        <v>0</v>
      </c>
      <c r="X43" s="893">
        <f t="shared" si="25"/>
        <v>0</v>
      </c>
      <c r="Y43" s="894" t="e">
        <f t="shared" si="26"/>
        <v>#DIV/0!</v>
      </c>
      <c r="Z43" s="894">
        <f t="shared" si="27"/>
        <v>0</v>
      </c>
      <c r="AA43" s="894">
        <f t="shared" si="27"/>
        <v>0</v>
      </c>
      <c r="AB43" s="901"/>
      <c r="AC43" s="895" t="e">
        <f>AF43+AH43+AJ43+AL43+AN43+AP43+#REF!+AR43+AT43+AV43+AX43+AZ43</f>
        <v>#REF!</v>
      </c>
      <c r="AD43" s="895" t="e">
        <f>AG43+AI43+AK43+AM43+AO43+AQ43+#REF!+AS43+AU43+AW43+AY43+BA43</f>
        <v>#REF!</v>
      </c>
      <c r="AE43" s="896" t="e">
        <f t="shared" si="29"/>
        <v>#REF!</v>
      </c>
      <c r="AF43" s="902"/>
      <c r="AG43" s="902"/>
      <c r="AH43" s="902"/>
      <c r="AI43" s="902"/>
      <c r="AJ43" s="902"/>
      <c r="AK43" s="902"/>
      <c r="AL43" s="902"/>
      <c r="AM43" s="902"/>
      <c r="AN43" s="902"/>
      <c r="AO43" s="902"/>
      <c r="AP43" s="902"/>
      <c r="AQ43" s="902"/>
      <c r="AR43" s="901"/>
      <c r="AS43" s="901"/>
      <c r="AT43" s="901"/>
      <c r="AU43" s="901"/>
      <c r="AV43" s="901"/>
      <c r="AW43" s="901"/>
      <c r="AX43" s="901"/>
      <c r="AY43" s="901"/>
      <c r="AZ43" s="901"/>
      <c r="BA43" s="901"/>
      <c r="BB43" s="895" t="e">
        <f>AF43+AH43+AJ43+AL43+AN43+AP43+#REF!+AR43+AT43+AV43+AX43</f>
        <v>#REF!</v>
      </c>
      <c r="BC43" s="895" t="e">
        <f>AG43+AI43+AK43+AM43+AO43+AQ43+#REF!+AS43+AU43+AW43+AY43+BA43</f>
        <v>#REF!</v>
      </c>
    </row>
    <row r="44" spans="1:55" ht="13.5" customHeight="1" x14ac:dyDescent="0.2">
      <c r="A44" s="840">
        <v>33</v>
      </c>
      <c r="B44" s="878">
        <v>1</v>
      </c>
      <c r="C44" s="879"/>
      <c r="D44" s="1454"/>
      <c r="E44" s="903" t="s">
        <v>279</v>
      </c>
      <c r="F44" s="905"/>
      <c r="G44" s="904"/>
      <c r="H44" s="883" t="e">
        <f t="shared" si="17"/>
        <v>#DIV/0!</v>
      </c>
      <c r="I44" s="910"/>
      <c r="J44" s="885">
        <f t="shared" si="18"/>
        <v>0</v>
      </c>
      <c r="K44" s="886">
        <f t="shared" si="19"/>
        <v>0</v>
      </c>
      <c r="L44" s="887">
        <f t="shared" si="20"/>
        <v>7960</v>
      </c>
      <c r="M44" s="887">
        <f t="shared" si="21"/>
        <v>0</v>
      </c>
      <c r="N44" s="887">
        <f t="shared" si="22"/>
        <v>0</v>
      </c>
      <c r="O44" s="887">
        <f t="shared" si="23"/>
        <v>0</v>
      </c>
      <c r="P44" s="888">
        <f t="shared" si="24"/>
        <v>0</v>
      </c>
      <c r="Q44" s="888">
        <f t="shared" si="10"/>
        <v>0</v>
      </c>
      <c r="R44" s="906"/>
      <c r="S44" s="1005"/>
      <c r="T44" s="831">
        <v>33</v>
      </c>
      <c r="U44" s="1452"/>
      <c r="V44" s="900" t="s">
        <v>50</v>
      </c>
      <c r="W44" s="893">
        <f t="shared" si="25"/>
        <v>0</v>
      </c>
      <c r="X44" s="893">
        <f t="shared" si="25"/>
        <v>0</v>
      </c>
      <c r="Y44" s="894" t="e">
        <f t="shared" si="26"/>
        <v>#DIV/0!</v>
      </c>
      <c r="Z44" s="894">
        <f t="shared" si="27"/>
        <v>0</v>
      </c>
      <c r="AA44" s="894">
        <f t="shared" si="27"/>
        <v>0</v>
      </c>
      <c r="AB44" s="901"/>
      <c r="AC44" s="895" t="e">
        <f>AF44+AH44+AJ44+AL44+AN44+AP44+#REF!+AR44+AT44+AV44+AX44+AZ44</f>
        <v>#REF!</v>
      </c>
      <c r="AD44" s="895" t="e">
        <f>AG44+AI44+AK44+AM44+AO44+AQ44+#REF!+AS44+AU44+AW44+AY44+BA44</f>
        <v>#REF!</v>
      </c>
      <c r="AE44" s="896" t="e">
        <f t="shared" si="29"/>
        <v>#REF!</v>
      </c>
      <c r="AF44" s="902"/>
      <c r="AG44" s="902"/>
      <c r="AH44" s="902"/>
      <c r="AI44" s="902"/>
      <c r="AJ44" s="902"/>
      <c r="AK44" s="902"/>
      <c r="AL44" s="902"/>
      <c r="AM44" s="902"/>
      <c r="AN44" s="902"/>
      <c r="AO44" s="902"/>
      <c r="AP44" s="902"/>
      <c r="AQ44" s="902"/>
      <c r="AR44" s="901"/>
      <c r="AS44" s="901"/>
      <c r="AT44" s="901"/>
      <c r="AU44" s="901"/>
      <c r="AV44" s="901"/>
      <c r="AW44" s="901"/>
      <c r="AX44" s="901"/>
      <c r="AY44" s="901"/>
      <c r="AZ44" s="901"/>
      <c r="BA44" s="901"/>
      <c r="BB44" s="895" t="e">
        <f>AF44+AH44+AJ44+AL44+AN44+AP44+#REF!+AR44+AT44+AV44+AX44</f>
        <v>#REF!</v>
      </c>
      <c r="BC44" s="895" t="e">
        <f>AG44+AI44+AK44+AM44+AO44+AQ44+#REF!+AS44+AU44+AW44+AY44+BA44</f>
        <v>#REF!</v>
      </c>
    </row>
    <row r="45" spans="1:55" ht="10.5" customHeight="1" x14ac:dyDescent="0.2">
      <c r="A45" s="840">
        <v>34</v>
      </c>
      <c r="B45" s="878">
        <v>0.33</v>
      </c>
      <c r="C45" s="879"/>
      <c r="D45" s="1454" t="s">
        <v>71</v>
      </c>
      <c r="E45" s="903" t="s">
        <v>278</v>
      </c>
      <c r="F45" s="905"/>
      <c r="G45" s="904"/>
      <c r="H45" s="883" t="e">
        <f t="shared" si="17"/>
        <v>#DIV/0!</v>
      </c>
      <c r="I45" s="910"/>
      <c r="J45" s="885">
        <f t="shared" si="18"/>
        <v>0</v>
      </c>
      <c r="K45" s="886">
        <f t="shared" si="19"/>
        <v>0</v>
      </c>
      <c r="L45" s="887">
        <f t="shared" si="20"/>
        <v>2626.8</v>
      </c>
      <c r="M45" s="887">
        <f t="shared" si="21"/>
        <v>0</v>
      </c>
      <c r="N45" s="887">
        <f t="shared" si="22"/>
        <v>0</v>
      </c>
      <c r="O45" s="887">
        <f t="shared" si="23"/>
        <v>0</v>
      </c>
      <c r="P45" s="888">
        <f t="shared" si="24"/>
        <v>0</v>
      </c>
      <c r="Q45" s="888">
        <f t="shared" si="10"/>
        <v>0</v>
      </c>
      <c r="R45" s="906"/>
      <c r="S45" s="1005"/>
      <c r="T45" s="831">
        <v>34</v>
      </c>
      <c r="U45" s="1452" t="s">
        <v>71</v>
      </c>
      <c r="V45" s="900" t="s">
        <v>49</v>
      </c>
      <c r="W45" s="893">
        <f t="shared" si="25"/>
        <v>0</v>
      </c>
      <c r="X45" s="893">
        <f t="shared" si="25"/>
        <v>0</v>
      </c>
      <c r="Y45" s="894" t="e">
        <f t="shared" si="26"/>
        <v>#DIV/0!</v>
      </c>
      <c r="Z45" s="894">
        <f t="shared" si="27"/>
        <v>0</v>
      </c>
      <c r="AA45" s="894">
        <f t="shared" si="27"/>
        <v>0</v>
      </c>
      <c r="AB45" s="901"/>
      <c r="AC45" s="895" t="e">
        <f>AF45+AH45+AJ45+AL45+AN45+AP45+#REF!+AR45+AT45+AV45+AX45+AZ45</f>
        <v>#REF!</v>
      </c>
      <c r="AD45" s="895" t="e">
        <f>AG45+AI45+AK45+AM45+AO45+AQ45+#REF!+AS45+AU45+AW45+AY45+BA45</f>
        <v>#REF!</v>
      </c>
      <c r="AE45" s="896" t="e">
        <f t="shared" si="29"/>
        <v>#REF!</v>
      </c>
      <c r="AF45" s="902"/>
      <c r="AG45" s="902"/>
      <c r="AH45" s="902"/>
      <c r="AI45" s="902"/>
      <c r="AJ45" s="902"/>
      <c r="AK45" s="902"/>
      <c r="AL45" s="902"/>
      <c r="AM45" s="902"/>
      <c r="AN45" s="902"/>
      <c r="AO45" s="902"/>
      <c r="AP45" s="902"/>
      <c r="AQ45" s="902"/>
      <c r="AR45" s="902"/>
      <c r="AS45" s="901"/>
      <c r="AT45" s="902"/>
      <c r="AU45" s="901"/>
      <c r="AV45" s="902"/>
      <c r="AW45" s="901"/>
      <c r="AX45" s="902"/>
      <c r="AY45" s="901"/>
      <c r="AZ45" s="902"/>
      <c r="BA45" s="901"/>
      <c r="BB45" s="895" t="e">
        <f>AF45+AH45+AJ45+AL45+AN45+AP45+#REF!+AR45+AT45+AV45+AX45</f>
        <v>#REF!</v>
      </c>
      <c r="BC45" s="895" t="e">
        <f>AG45+AI45+AK45+AM45+AO45+AQ45+#REF!+AS45+AU45+AW45+AY45+BA45</f>
        <v>#REF!</v>
      </c>
    </row>
    <row r="46" spans="1:55" ht="10.5" customHeight="1" x14ac:dyDescent="0.2">
      <c r="A46" s="840">
        <v>35</v>
      </c>
      <c r="B46" s="878">
        <v>0.33</v>
      </c>
      <c r="C46" s="879"/>
      <c r="D46" s="1454"/>
      <c r="E46" s="903" t="s">
        <v>279</v>
      </c>
      <c r="F46" s="905"/>
      <c r="G46" s="904"/>
      <c r="H46" s="883" t="e">
        <f t="shared" si="17"/>
        <v>#DIV/0!</v>
      </c>
      <c r="I46" s="910"/>
      <c r="J46" s="885">
        <f t="shared" si="18"/>
        <v>0</v>
      </c>
      <c r="K46" s="886">
        <f t="shared" si="19"/>
        <v>0</v>
      </c>
      <c r="L46" s="887">
        <f t="shared" si="20"/>
        <v>2626.8</v>
      </c>
      <c r="M46" s="887">
        <f t="shared" si="21"/>
        <v>0</v>
      </c>
      <c r="N46" s="887">
        <f t="shared" si="22"/>
        <v>0</v>
      </c>
      <c r="O46" s="887">
        <f t="shared" si="23"/>
        <v>0</v>
      </c>
      <c r="P46" s="888">
        <f t="shared" si="24"/>
        <v>0</v>
      </c>
      <c r="Q46" s="888">
        <f t="shared" si="10"/>
        <v>0</v>
      </c>
      <c r="R46" s="906"/>
      <c r="S46" s="1005"/>
      <c r="T46" s="831">
        <v>35</v>
      </c>
      <c r="U46" s="1452"/>
      <c r="V46" s="900" t="s">
        <v>50</v>
      </c>
      <c r="W46" s="893">
        <f t="shared" si="25"/>
        <v>0</v>
      </c>
      <c r="X46" s="893">
        <f t="shared" si="25"/>
        <v>0</v>
      </c>
      <c r="Y46" s="894" t="e">
        <f t="shared" si="26"/>
        <v>#DIV/0!</v>
      </c>
      <c r="Z46" s="894">
        <f t="shared" si="27"/>
        <v>0</v>
      </c>
      <c r="AA46" s="894">
        <f t="shared" si="27"/>
        <v>0</v>
      </c>
      <c r="AB46" s="901"/>
      <c r="AC46" s="895" t="e">
        <f>AF46+AH46+AJ46+AL46+AN46+AP46+#REF!+AR46+AT46+AV46+AX46+AZ46</f>
        <v>#REF!</v>
      </c>
      <c r="AD46" s="895" t="e">
        <f>AG46+AI46+AK46+AM46+AO46+AQ46+#REF!+AS46+AU46+AW46+AY46+BA46</f>
        <v>#REF!</v>
      </c>
      <c r="AE46" s="896" t="e">
        <f t="shared" si="29"/>
        <v>#REF!</v>
      </c>
      <c r="AF46" s="902"/>
      <c r="AG46" s="902"/>
      <c r="AH46" s="902"/>
      <c r="AI46" s="902"/>
      <c r="AJ46" s="902"/>
      <c r="AK46" s="902"/>
      <c r="AL46" s="902"/>
      <c r="AM46" s="902"/>
      <c r="AN46" s="902"/>
      <c r="AO46" s="902"/>
      <c r="AP46" s="902"/>
      <c r="AQ46" s="902"/>
      <c r="AR46" s="901"/>
      <c r="AS46" s="901"/>
      <c r="AT46" s="901"/>
      <c r="AU46" s="901"/>
      <c r="AV46" s="901"/>
      <c r="AW46" s="901"/>
      <c r="AX46" s="901"/>
      <c r="AY46" s="901"/>
      <c r="AZ46" s="901"/>
      <c r="BA46" s="901"/>
      <c r="BB46" s="895" t="e">
        <f>AF46+AH46+AJ46+AL46+AN46+AP46+#REF!+AR46+AT46+AV46+AX46</f>
        <v>#REF!</v>
      </c>
      <c r="BC46" s="895" t="e">
        <f>AG46+AI46+AK46+AM46+AO46+AQ46+#REF!+AS46+AU46+AW46+AY46+BA46</f>
        <v>#REF!</v>
      </c>
    </row>
    <row r="47" spans="1:55" ht="14.25" customHeight="1" x14ac:dyDescent="0.2">
      <c r="A47" s="840">
        <v>36</v>
      </c>
      <c r="B47" s="878">
        <v>0.46</v>
      </c>
      <c r="C47" s="879"/>
      <c r="D47" s="1454" t="s">
        <v>281</v>
      </c>
      <c r="E47" s="903" t="s">
        <v>278</v>
      </c>
      <c r="F47" s="905">
        <v>12</v>
      </c>
      <c r="G47" s="904">
        <v>12</v>
      </c>
      <c r="H47" s="883">
        <f t="shared" si="17"/>
        <v>100</v>
      </c>
      <c r="I47" s="910">
        <v>24</v>
      </c>
      <c r="J47" s="885">
        <f t="shared" si="18"/>
        <v>288</v>
      </c>
      <c r="K47" s="886">
        <f t="shared" si="19"/>
        <v>132.48000000000002</v>
      </c>
      <c r="L47" s="887">
        <f t="shared" si="20"/>
        <v>3661.6000000000004</v>
      </c>
      <c r="M47" s="887">
        <f t="shared" si="21"/>
        <v>1054540.8</v>
      </c>
      <c r="N47" s="887">
        <f t="shared" si="22"/>
        <v>0</v>
      </c>
      <c r="O47" s="887">
        <f t="shared" si="23"/>
        <v>0</v>
      </c>
      <c r="P47" s="888">
        <f t="shared" si="24"/>
        <v>132.48000000000002</v>
      </c>
      <c r="Q47" s="888">
        <f t="shared" si="10"/>
        <v>1054540.8</v>
      </c>
      <c r="R47" s="906"/>
      <c r="S47" s="1005"/>
      <c r="T47" s="831">
        <v>36</v>
      </c>
      <c r="U47" s="1452" t="s">
        <v>72</v>
      </c>
      <c r="V47" s="900" t="s">
        <v>49</v>
      </c>
      <c r="W47" s="893">
        <f t="shared" si="25"/>
        <v>12</v>
      </c>
      <c r="X47" s="893">
        <f t="shared" si="25"/>
        <v>12</v>
      </c>
      <c r="Y47" s="894">
        <f t="shared" si="26"/>
        <v>100</v>
      </c>
      <c r="Z47" s="894">
        <f t="shared" si="27"/>
        <v>24</v>
      </c>
      <c r="AA47" s="894">
        <f t="shared" si="27"/>
        <v>288</v>
      </c>
      <c r="AB47" s="901"/>
      <c r="AC47" s="895">
        <f t="shared" ref="AC47:AD48" si="31">+BB47</f>
        <v>0</v>
      </c>
      <c r="AD47" s="895">
        <f t="shared" si="31"/>
        <v>0</v>
      </c>
      <c r="AE47" s="896" t="e">
        <f t="shared" si="29"/>
        <v>#DIV/0!</v>
      </c>
      <c r="AF47" s="902"/>
      <c r="AG47" s="902"/>
      <c r="AH47" s="902"/>
      <c r="AI47" s="902"/>
      <c r="AJ47" s="902"/>
      <c r="AK47" s="902"/>
      <c r="AL47" s="902"/>
      <c r="AM47" s="902"/>
      <c r="AN47" s="902"/>
      <c r="AO47" s="902"/>
      <c r="AP47" s="902"/>
      <c r="AQ47" s="902"/>
      <c r="AR47" s="902"/>
      <c r="AS47" s="901"/>
      <c r="AT47" s="902"/>
      <c r="AU47" s="901"/>
      <c r="AV47" s="902"/>
      <c r="AW47" s="901"/>
      <c r="AX47" s="902"/>
      <c r="AY47" s="901"/>
      <c r="AZ47" s="902"/>
      <c r="BA47" s="901"/>
      <c r="BB47" s="895">
        <f t="shared" ref="BB47:BC48" si="32">AF47+AH47+AJ47+AL47+AN47+AP47+AR47+AT47+AV47+AX47+AZ47</f>
        <v>0</v>
      </c>
      <c r="BC47" s="895">
        <f t="shared" si="32"/>
        <v>0</v>
      </c>
    </row>
    <row r="48" spans="1:55" ht="15" customHeight="1" x14ac:dyDescent="0.2">
      <c r="A48" s="840">
        <v>37</v>
      </c>
      <c r="B48" s="878">
        <v>0.46</v>
      </c>
      <c r="C48" s="879">
        <v>1</v>
      </c>
      <c r="D48" s="1454"/>
      <c r="E48" s="903" t="s">
        <v>279</v>
      </c>
      <c r="F48" s="905">
        <v>4</v>
      </c>
      <c r="G48" s="904">
        <v>4</v>
      </c>
      <c r="H48" s="883">
        <f t="shared" si="17"/>
        <v>100</v>
      </c>
      <c r="I48" s="910">
        <v>5</v>
      </c>
      <c r="J48" s="885">
        <f t="shared" si="18"/>
        <v>20</v>
      </c>
      <c r="K48" s="886">
        <f t="shared" si="19"/>
        <v>9.2000000000000011</v>
      </c>
      <c r="L48" s="887">
        <f t="shared" si="20"/>
        <v>3661.6000000000004</v>
      </c>
      <c r="M48" s="887">
        <f t="shared" si="21"/>
        <v>73232</v>
      </c>
      <c r="N48" s="887">
        <f t="shared" si="22"/>
        <v>20</v>
      </c>
      <c r="O48" s="887">
        <f t="shared" si="23"/>
        <v>159200</v>
      </c>
      <c r="P48" s="888">
        <f t="shared" si="24"/>
        <v>29.200000000000003</v>
      </c>
      <c r="Q48" s="888">
        <f t="shared" si="10"/>
        <v>232432</v>
      </c>
      <c r="R48" s="1005"/>
      <c r="S48" s="1005"/>
      <c r="T48" s="831">
        <v>37</v>
      </c>
      <c r="U48" s="1452"/>
      <c r="V48" s="900" t="s">
        <v>50</v>
      </c>
      <c r="W48" s="893">
        <f t="shared" si="25"/>
        <v>4</v>
      </c>
      <c r="X48" s="893">
        <f t="shared" si="25"/>
        <v>4</v>
      </c>
      <c r="Y48" s="894">
        <f t="shared" si="26"/>
        <v>100</v>
      </c>
      <c r="Z48" s="894">
        <f t="shared" si="27"/>
        <v>5</v>
      </c>
      <c r="AA48" s="894">
        <f t="shared" si="27"/>
        <v>20</v>
      </c>
      <c r="AB48" s="901"/>
      <c r="AC48" s="895">
        <f t="shared" si="31"/>
        <v>0</v>
      </c>
      <c r="AD48" s="895">
        <f t="shared" si="31"/>
        <v>0</v>
      </c>
      <c r="AE48" s="896" t="e">
        <f t="shared" si="29"/>
        <v>#DIV/0!</v>
      </c>
      <c r="AF48" s="902"/>
      <c r="AG48" s="902"/>
      <c r="AH48" s="902"/>
      <c r="AI48" s="902"/>
      <c r="AJ48" s="902"/>
      <c r="AK48" s="902"/>
      <c r="AL48" s="902"/>
      <c r="AM48" s="902"/>
      <c r="AN48" s="902"/>
      <c r="AO48" s="902"/>
      <c r="AP48" s="902"/>
      <c r="AQ48" s="902"/>
      <c r="AR48" s="901"/>
      <c r="AS48" s="901"/>
      <c r="AT48" s="901"/>
      <c r="AU48" s="901"/>
      <c r="AV48" s="901"/>
      <c r="AW48" s="901"/>
      <c r="AX48" s="901"/>
      <c r="AY48" s="901"/>
      <c r="AZ48" s="901"/>
      <c r="BA48" s="901"/>
      <c r="BB48" s="895">
        <f t="shared" si="32"/>
        <v>0</v>
      </c>
      <c r="BC48" s="895">
        <f t="shared" si="32"/>
        <v>0</v>
      </c>
    </row>
    <row r="49" spans="1:55" ht="11.25" customHeight="1" x14ac:dyDescent="0.2">
      <c r="A49" s="840">
        <v>38</v>
      </c>
      <c r="B49" s="878">
        <v>4</v>
      </c>
      <c r="C49" s="879"/>
      <c r="D49" s="1454" t="s">
        <v>73</v>
      </c>
      <c r="E49" s="903" t="s">
        <v>278</v>
      </c>
      <c r="F49" s="905"/>
      <c r="G49" s="904"/>
      <c r="H49" s="883" t="e">
        <f t="shared" si="17"/>
        <v>#DIV/0!</v>
      </c>
      <c r="I49" s="910"/>
      <c r="J49" s="885">
        <f t="shared" si="18"/>
        <v>0</v>
      </c>
      <c r="K49" s="886">
        <f t="shared" si="19"/>
        <v>0</v>
      </c>
      <c r="L49" s="887">
        <f t="shared" si="20"/>
        <v>31840</v>
      </c>
      <c r="M49" s="887">
        <f t="shared" si="21"/>
        <v>0</v>
      </c>
      <c r="N49" s="887">
        <f t="shared" si="22"/>
        <v>0</v>
      </c>
      <c r="O49" s="887">
        <f t="shared" si="23"/>
        <v>0</v>
      </c>
      <c r="P49" s="888">
        <f t="shared" si="24"/>
        <v>0</v>
      </c>
      <c r="Q49" s="888">
        <f t="shared" si="10"/>
        <v>0</v>
      </c>
      <c r="R49" s="906"/>
      <c r="S49" s="1005"/>
      <c r="T49" s="831">
        <v>38</v>
      </c>
      <c r="U49" s="1452" t="s">
        <v>73</v>
      </c>
      <c r="V49" s="900" t="s">
        <v>49</v>
      </c>
      <c r="W49" s="893">
        <f t="shared" si="25"/>
        <v>0</v>
      </c>
      <c r="X49" s="893">
        <f t="shared" si="25"/>
        <v>0</v>
      </c>
      <c r="Y49" s="894" t="e">
        <f t="shared" si="26"/>
        <v>#DIV/0!</v>
      </c>
      <c r="Z49" s="894">
        <f t="shared" si="27"/>
        <v>0</v>
      </c>
      <c r="AA49" s="894">
        <f t="shared" si="27"/>
        <v>0</v>
      </c>
      <c r="AB49" s="901"/>
      <c r="AC49" s="895" t="e">
        <f>AF49+AH49+AJ49+AL49+AN49+AP49+#REF!+AR49+AT49+AV49+AX49+AZ49</f>
        <v>#REF!</v>
      </c>
      <c r="AD49" s="895" t="e">
        <f>AG49+AI49+AK49+AM49+AO49+AQ49+#REF!+AS49+AU49+AW49+AY49+BA49</f>
        <v>#REF!</v>
      </c>
      <c r="AE49" s="896" t="e">
        <f t="shared" si="29"/>
        <v>#REF!</v>
      </c>
      <c r="AF49" s="902"/>
      <c r="AG49" s="902"/>
      <c r="AH49" s="902"/>
      <c r="AI49" s="902"/>
      <c r="AJ49" s="902"/>
      <c r="AK49" s="902"/>
      <c r="AL49" s="902"/>
      <c r="AM49" s="902"/>
      <c r="AN49" s="902"/>
      <c r="AO49" s="902"/>
      <c r="AP49" s="902"/>
      <c r="AQ49" s="902"/>
      <c r="AR49" s="902"/>
      <c r="AS49" s="901"/>
      <c r="AT49" s="902"/>
      <c r="AU49" s="901"/>
      <c r="AV49" s="902"/>
      <c r="AW49" s="901"/>
      <c r="AX49" s="902"/>
      <c r="AY49" s="901"/>
      <c r="AZ49" s="902"/>
      <c r="BA49" s="901"/>
      <c r="BB49" s="895" t="e">
        <f>AF49+AH49+AJ49+AL49+AN49+AP49+#REF!+AR49+AT49+AV49+AX49</f>
        <v>#REF!</v>
      </c>
      <c r="BC49" s="895" t="e">
        <f>AG49+AI49+AK49+AM49+AO49+AQ49+#REF!+AS49+AU49+AW49+AY49+BA49</f>
        <v>#REF!</v>
      </c>
    </row>
    <row r="50" spans="1:55" ht="12.75" customHeight="1" x14ac:dyDescent="0.2">
      <c r="A50" s="840">
        <v>39</v>
      </c>
      <c r="B50" s="878">
        <v>4</v>
      </c>
      <c r="C50" s="879"/>
      <c r="D50" s="1454"/>
      <c r="E50" s="903" t="s">
        <v>279</v>
      </c>
      <c r="F50" s="905"/>
      <c r="G50" s="904"/>
      <c r="H50" s="883" t="e">
        <f t="shared" si="17"/>
        <v>#DIV/0!</v>
      </c>
      <c r="I50" s="910"/>
      <c r="J50" s="885">
        <f t="shared" si="18"/>
        <v>0</v>
      </c>
      <c r="K50" s="886">
        <f t="shared" si="19"/>
        <v>0</v>
      </c>
      <c r="L50" s="887">
        <f t="shared" si="20"/>
        <v>31840</v>
      </c>
      <c r="M50" s="887">
        <f t="shared" si="21"/>
        <v>0</v>
      </c>
      <c r="N50" s="887">
        <f t="shared" si="22"/>
        <v>0</v>
      </c>
      <c r="O50" s="887">
        <f t="shared" si="23"/>
        <v>0</v>
      </c>
      <c r="P50" s="888">
        <f t="shared" si="24"/>
        <v>0</v>
      </c>
      <c r="Q50" s="888">
        <f t="shared" si="10"/>
        <v>0</v>
      </c>
      <c r="R50" s="906"/>
      <c r="S50" s="1005"/>
      <c r="T50" s="831">
        <v>39</v>
      </c>
      <c r="U50" s="1452"/>
      <c r="V50" s="900" t="s">
        <v>50</v>
      </c>
      <c r="W50" s="893">
        <f t="shared" si="25"/>
        <v>0</v>
      </c>
      <c r="X50" s="893">
        <f t="shared" si="25"/>
        <v>0</v>
      </c>
      <c r="Y50" s="894" t="e">
        <f t="shared" si="26"/>
        <v>#DIV/0!</v>
      </c>
      <c r="Z50" s="894">
        <f t="shared" si="27"/>
        <v>0</v>
      </c>
      <c r="AA50" s="894">
        <f t="shared" si="27"/>
        <v>0</v>
      </c>
      <c r="AB50" s="901"/>
      <c r="AC50" s="895" t="e">
        <f>AF50+AH50+AJ50+AL50+AN50+AP50+#REF!+AR50+AT50+AV50+AX50+AZ50</f>
        <v>#REF!</v>
      </c>
      <c r="AD50" s="895" t="e">
        <f>AG50+AI50+AK50+AM50+AO50+AQ50+#REF!+AS50+AU50+AW50+AY50+BA50</f>
        <v>#REF!</v>
      </c>
      <c r="AE50" s="896" t="e">
        <f t="shared" si="29"/>
        <v>#REF!</v>
      </c>
      <c r="AF50" s="902"/>
      <c r="AG50" s="902"/>
      <c r="AH50" s="902"/>
      <c r="AI50" s="902"/>
      <c r="AJ50" s="902"/>
      <c r="AK50" s="902"/>
      <c r="AL50" s="902"/>
      <c r="AM50" s="902"/>
      <c r="AN50" s="902"/>
      <c r="AO50" s="902"/>
      <c r="AP50" s="902"/>
      <c r="AQ50" s="902"/>
      <c r="AR50" s="901"/>
      <c r="AS50" s="901"/>
      <c r="AT50" s="901"/>
      <c r="AU50" s="901"/>
      <c r="AV50" s="901"/>
      <c r="AW50" s="901"/>
      <c r="AX50" s="901"/>
      <c r="AY50" s="901"/>
      <c r="AZ50" s="901"/>
      <c r="BA50" s="901"/>
      <c r="BB50" s="895" t="e">
        <f>AF50+AH50+AJ50+AL50+AN50+AP50+#REF!+AR50+AT50+AV50+AX50</f>
        <v>#REF!</v>
      </c>
      <c r="BC50" s="895" t="e">
        <f>AG50+AI50+AK50+AM50+AO50+AQ50+#REF!+AS50+AU50+AW50+AY50+BA50</f>
        <v>#REF!</v>
      </c>
    </row>
    <row r="51" spans="1:55" ht="28.5" customHeight="1" x14ac:dyDescent="0.2">
      <c r="A51" s="840">
        <v>40</v>
      </c>
      <c r="B51" s="878">
        <v>0.46</v>
      </c>
      <c r="C51" s="879"/>
      <c r="D51" s="1449" t="s">
        <v>282</v>
      </c>
      <c r="E51" s="903" t="s">
        <v>278</v>
      </c>
      <c r="F51" s="905">
        <v>12</v>
      </c>
      <c r="G51" s="904">
        <v>12</v>
      </c>
      <c r="H51" s="883">
        <f t="shared" si="17"/>
        <v>100</v>
      </c>
      <c r="I51" s="910">
        <v>24</v>
      </c>
      <c r="J51" s="885">
        <f t="shared" si="18"/>
        <v>288</v>
      </c>
      <c r="K51" s="886">
        <f t="shared" si="19"/>
        <v>132.48000000000002</v>
      </c>
      <c r="L51" s="887">
        <f t="shared" si="20"/>
        <v>3661.6000000000004</v>
      </c>
      <c r="M51" s="887">
        <f t="shared" si="21"/>
        <v>1054540.8</v>
      </c>
      <c r="N51" s="887">
        <f t="shared" si="22"/>
        <v>0</v>
      </c>
      <c r="O51" s="887">
        <f t="shared" si="23"/>
        <v>0</v>
      </c>
      <c r="P51" s="888">
        <f t="shared" si="24"/>
        <v>132.48000000000002</v>
      </c>
      <c r="Q51" s="888">
        <f t="shared" si="10"/>
        <v>1054540.8</v>
      </c>
      <c r="R51" s="906"/>
      <c r="S51" s="1005"/>
      <c r="T51" s="831">
        <v>40</v>
      </c>
      <c r="U51" s="1450" t="s">
        <v>74</v>
      </c>
      <c r="V51" s="900" t="s">
        <v>49</v>
      </c>
      <c r="W51" s="893">
        <f t="shared" si="25"/>
        <v>12</v>
      </c>
      <c r="X51" s="893">
        <f t="shared" si="25"/>
        <v>12</v>
      </c>
      <c r="Y51" s="894">
        <f t="shared" si="26"/>
        <v>100</v>
      </c>
      <c r="Z51" s="894">
        <f t="shared" si="27"/>
        <v>24</v>
      </c>
      <c r="AA51" s="894">
        <f t="shared" si="27"/>
        <v>288</v>
      </c>
      <c r="AB51" s="901"/>
      <c r="AC51" s="895">
        <f>+BB51</f>
        <v>0</v>
      </c>
      <c r="AD51" s="895">
        <f>+BC51</f>
        <v>0</v>
      </c>
      <c r="AE51" s="896" t="e">
        <f t="shared" si="29"/>
        <v>#DIV/0!</v>
      </c>
      <c r="AF51" s="902"/>
      <c r="AG51" s="902"/>
      <c r="AH51" s="902"/>
      <c r="AI51" s="902"/>
      <c r="AJ51" s="902"/>
      <c r="AK51" s="902"/>
      <c r="AL51" s="902"/>
      <c r="AM51" s="902"/>
      <c r="AN51" s="902"/>
      <c r="AO51" s="902"/>
      <c r="AP51" s="902"/>
      <c r="AQ51" s="902"/>
      <c r="AR51" s="902"/>
      <c r="AS51" s="901"/>
      <c r="AT51" s="902"/>
      <c r="AU51" s="901"/>
      <c r="AV51" s="902"/>
      <c r="AW51" s="901"/>
      <c r="AX51" s="902"/>
      <c r="AY51" s="902"/>
      <c r="AZ51" s="902"/>
      <c r="BA51" s="902"/>
      <c r="BB51" s="895">
        <f>AF51+AH51+AJ51+AL51+AN51+AP51+AR51+AT51+AV51+AX51+AZ51</f>
        <v>0</v>
      </c>
      <c r="BC51" s="895">
        <f>AG51+AI51+AK51+AM51+AO51+AQ51+AS51+AU51+AW51+AY51+BA51</f>
        <v>0</v>
      </c>
    </row>
    <row r="52" spans="1:55" ht="12" customHeight="1" x14ac:dyDescent="0.2">
      <c r="A52" s="840">
        <v>41</v>
      </c>
      <c r="B52" s="878">
        <v>0.46</v>
      </c>
      <c r="C52" s="879">
        <v>1</v>
      </c>
      <c r="D52" s="1449"/>
      <c r="E52" s="903" t="s">
        <v>279</v>
      </c>
      <c r="F52" s="905"/>
      <c r="G52" s="904"/>
      <c r="H52" s="883" t="e">
        <f t="shared" si="17"/>
        <v>#DIV/0!</v>
      </c>
      <c r="I52" s="910">
        <v>5</v>
      </c>
      <c r="J52" s="885">
        <f t="shared" si="18"/>
        <v>0</v>
      </c>
      <c r="K52" s="886">
        <f t="shared" si="19"/>
        <v>0</v>
      </c>
      <c r="L52" s="887">
        <f t="shared" si="20"/>
        <v>3661.6000000000004</v>
      </c>
      <c r="M52" s="887">
        <f t="shared" si="21"/>
        <v>0</v>
      </c>
      <c r="N52" s="887">
        <f t="shared" si="22"/>
        <v>0</v>
      </c>
      <c r="O52" s="887">
        <f t="shared" si="23"/>
        <v>0</v>
      </c>
      <c r="P52" s="888">
        <f t="shared" si="24"/>
        <v>0</v>
      </c>
      <c r="Q52" s="888">
        <f t="shared" si="10"/>
        <v>0</v>
      </c>
      <c r="R52" s="906"/>
      <c r="S52" s="1005"/>
      <c r="T52" s="831">
        <v>41</v>
      </c>
      <c r="U52" s="1450"/>
      <c r="V52" s="900" t="s">
        <v>50</v>
      </c>
      <c r="W52" s="893">
        <f t="shared" si="25"/>
        <v>0</v>
      </c>
      <c r="X52" s="893">
        <f t="shared" si="25"/>
        <v>0</v>
      </c>
      <c r="Y52" s="894" t="e">
        <f t="shared" si="26"/>
        <v>#DIV/0!</v>
      </c>
      <c r="Z52" s="894">
        <f t="shared" si="27"/>
        <v>5</v>
      </c>
      <c r="AA52" s="894">
        <f t="shared" si="27"/>
        <v>0</v>
      </c>
      <c r="AB52" s="901"/>
      <c r="AC52" s="895" t="e">
        <f>AF52+AH52+AJ52+AL52+AN52+AP52+#REF!+AR52+AT52+AV52+AX52+AZ52</f>
        <v>#REF!</v>
      </c>
      <c r="AD52" s="895" t="e">
        <f>AG52+AI52+AK52+AM52+AO52+AQ52+#REF!+AS52+AU52+AW52+AY52+BA52</f>
        <v>#REF!</v>
      </c>
      <c r="AE52" s="896" t="e">
        <f t="shared" si="29"/>
        <v>#REF!</v>
      </c>
      <c r="AF52" s="902"/>
      <c r="AG52" s="902"/>
      <c r="AH52" s="902"/>
      <c r="AI52" s="902"/>
      <c r="AJ52" s="902"/>
      <c r="AK52" s="902"/>
      <c r="AL52" s="902"/>
      <c r="AM52" s="902"/>
      <c r="AN52" s="902"/>
      <c r="AO52" s="902"/>
      <c r="AP52" s="902"/>
      <c r="AQ52" s="902"/>
      <c r="AR52" s="901"/>
      <c r="AS52" s="901"/>
      <c r="AT52" s="901"/>
      <c r="AU52" s="901"/>
      <c r="AV52" s="901"/>
      <c r="AW52" s="901"/>
      <c r="AX52" s="901"/>
      <c r="AY52" s="901"/>
      <c r="AZ52" s="901"/>
      <c r="BA52" s="901"/>
      <c r="BB52" s="895" t="e">
        <f>AF52+AH52+AJ52+AL52+AN52+AP52+#REF!+AR52+AT52+AV52+AX52</f>
        <v>#REF!</v>
      </c>
      <c r="BC52" s="895" t="e">
        <f>AG52+AI52+AK52+AM52+AO52+AQ52+#REF!+AS52+AU52+AW52+AY52+BA52</f>
        <v>#REF!</v>
      </c>
    </row>
    <row r="53" spans="1:55" ht="12" customHeight="1" x14ac:dyDescent="0.2">
      <c r="A53" s="840">
        <v>42</v>
      </c>
      <c r="B53" s="878">
        <v>0.5</v>
      </c>
      <c r="C53" s="879"/>
      <c r="D53" s="1454" t="s">
        <v>75</v>
      </c>
      <c r="E53" s="903" t="s">
        <v>278</v>
      </c>
      <c r="F53" s="905"/>
      <c r="G53" s="904"/>
      <c r="H53" s="883" t="e">
        <f t="shared" si="17"/>
        <v>#DIV/0!</v>
      </c>
      <c r="I53" s="910"/>
      <c r="J53" s="885">
        <f t="shared" si="18"/>
        <v>0</v>
      </c>
      <c r="K53" s="886">
        <f t="shared" si="19"/>
        <v>0</v>
      </c>
      <c r="L53" s="887">
        <f t="shared" si="20"/>
        <v>3980</v>
      </c>
      <c r="M53" s="887">
        <f t="shared" si="21"/>
        <v>0</v>
      </c>
      <c r="N53" s="887">
        <f t="shared" si="22"/>
        <v>0</v>
      </c>
      <c r="O53" s="887">
        <f t="shared" si="23"/>
        <v>0</v>
      </c>
      <c r="P53" s="888">
        <f t="shared" si="24"/>
        <v>0</v>
      </c>
      <c r="Q53" s="888">
        <f t="shared" si="10"/>
        <v>0</v>
      </c>
      <c r="R53" s="906"/>
      <c r="S53" s="1005"/>
      <c r="T53" s="831">
        <v>42</v>
      </c>
      <c r="U53" s="1452" t="s">
        <v>75</v>
      </c>
      <c r="V53" s="900" t="s">
        <v>49</v>
      </c>
      <c r="W53" s="893">
        <f t="shared" si="25"/>
        <v>0</v>
      </c>
      <c r="X53" s="893">
        <f t="shared" si="25"/>
        <v>0</v>
      </c>
      <c r="Y53" s="894" t="e">
        <f t="shared" si="26"/>
        <v>#DIV/0!</v>
      </c>
      <c r="Z53" s="894">
        <f t="shared" si="27"/>
        <v>0</v>
      </c>
      <c r="AA53" s="894">
        <f t="shared" si="27"/>
        <v>0</v>
      </c>
      <c r="AB53" s="901"/>
      <c r="AC53" s="895" t="e">
        <f>AF53+AH53+AJ53+AL53+AN53+AP53+#REF!+AR53+AT53+AV53+AX53+AZ53</f>
        <v>#REF!</v>
      </c>
      <c r="AD53" s="895" t="e">
        <f>AG53+AI53+AK53+AM53+AO53+AQ53+#REF!+AS53+AU53+AW53+AY53+BA53</f>
        <v>#REF!</v>
      </c>
      <c r="AE53" s="896" t="e">
        <f t="shared" si="29"/>
        <v>#REF!</v>
      </c>
      <c r="AF53" s="902"/>
      <c r="AG53" s="902"/>
      <c r="AH53" s="902"/>
      <c r="AI53" s="902"/>
      <c r="AJ53" s="902"/>
      <c r="AK53" s="902"/>
      <c r="AL53" s="902"/>
      <c r="AM53" s="902"/>
      <c r="AN53" s="902"/>
      <c r="AO53" s="902"/>
      <c r="AP53" s="902"/>
      <c r="AQ53" s="902"/>
      <c r="AR53" s="901"/>
      <c r="AS53" s="901"/>
      <c r="AT53" s="901"/>
      <c r="AU53" s="901"/>
      <c r="AV53" s="901"/>
      <c r="AW53" s="901"/>
      <c r="AX53" s="901"/>
      <c r="AY53" s="901"/>
      <c r="AZ53" s="901"/>
      <c r="BA53" s="901"/>
      <c r="BB53" s="895" t="e">
        <f>AF53+AH53+AJ53+AL53+AN53+AP53+#REF!+AR53+AT53+AV53+AX53</f>
        <v>#REF!</v>
      </c>
      <c r="BC53" s="895" t="e">
        <f>AG53+AI53+AK53+AM53+AO53+AQ53+#REF!+AS53+AU53+AW53+AY53+BA53</f>
        <v>#REF!</v>
      </c>
    </row>
    <row r="54" spans="1:55" ht="12" customHeight="1" x14ac:dyDescent="0.2">
      <c r="A54" s="840">
        <v>43</v>
      </c>
      <c r="B54" s="878">
        <v>0.5</v>
      </c>
      <c r="C54" s="879"/>
      <c r="D54" s="1454"/>
      <c r="E54" s="903" t="s">
        <v>279</v>
      </c>
      <c r="F54" s="905"/>
      <c r="G54" s="904"/>
      <c r="H54" s="883" t="e">
        <f t="shared" si="17"/>
        <v>#DIV/0!</v>
      </c>
      <c r="I54" s="910"/>
      <c r="J54" s="885">
        <f t="shared" si="18"/>
        <v>0</v>
      </c>
      <c r="K54" s="886">
        <f t="shared" si="19"/>
        <v>0</v>
      </c>
      <c r="L54" s="887">
        <f t="shared" si="20"/>
        <v>3980</v>
      </c>
      <c r="M54" s="887">
        <f t="shared" si="21"/>
        <v>0</v>
      </c>
      <c r="N54" s="887">
        <f t="shared" si="22"/>
        <v>0</v>
      </c>
      <c r="O54" s="887">
        <f t="shared" si="23"/>
        <v>0</v>
      </c>
      <c r="P54" s="888">
        <f t="shared" si="24"/>
        <v>0</v>
      </c>
      <c r="Q54" s="888">
        <f t="shared" si="10"/>
        <v>0</v>
      </c>
      <c r="R54" s="906"/>
      <c r="S54" s="1005"/>
      <c r="T54" s="831">
        <v>43</v>
      </c>
      <c r="U54" s="1452"/>
      <c r="V54" s="900" t="s">
        <v>50</v>
      </c>
      <c r="W54" s="893">
        <f t="shared" si="25"/>
        <v>0</v>
      </c>
      <c r="X54" s="893">
        <f t="shared" si="25"/>
        <v>0</v>
      </c>
      <c r="Y54" s="894" t="e">
        <f t="shared" si="26"/>
        <v>#DIV/0!</v>
      </c>
      <c r="Z54" s="894">
        <f t="shared" si="27"/>
        <v>0</v>
      </c>
      <c r="AA54" s="894">
        <f t="shared" si="27"/>
        <v>0</v>
      </c>
      <c r="AB54" s="901"/>
      <c r="AC54" s="895" t="e">
        <f>AF54+AH54+AJ54+AL54+AN54+AP54+#REF!+AR54+AT54+AV54+AX54+AZ54</f>
        <v>#REF!</v>
      </c>
      <c r="AD54" s="895" t="e">
        <f>AG54+AI54+AK54+AM54+AO54+AQ54+#REF!+AS54+AU54+AW54+AY54+BA54</f>
        <v>#REF!</v>
      </c>
      <c r="AE54" s="896" t="e">
        <f t="shared" si="29"/>
        <v>#REF!</v>
      </c>
      <c r="AF54" s="902"/>
      <c r="AG54" s="902"/>
      <c r="AH54" s="902"/>
      <c r="AI54" s="902"/>
      <c r="AJ54" s="902"/>
      <c r="AK54" s="902"/>
      <c r="AL54" s="902"/>
      <c r="AM54" s="902"/>
      <c r="AN54" s="902"/>
      <c r="AO54" s="902"/>
      <c r="AP54" s="902"/>
      <c r="AQ54" s="902"/>
      <c r="AR54" s="901"/>
      <c r="AS54" s="901"/>
      <c r="AT54" s="901"/>
      <c r="AU54" s="901"/>
      <c r="AV54" s="901"/>
      <c r="AW54" s="901"/>
      <c r="AX54" s="901"/>
      <c r="AY54" s="901"/>
      <c r="AZ54" s="901"/>
      <c r="BA54" s="901"/>
      <c r="BB54" s="895" t="e">
        <f>AF54+AH54+AJ54+AL54+AN54+AP54+#REF!+AR54+AT54+AV54+AX54</f>
        <v>#REF!</v>
      </c>
      <c r="BC54" s="895" t="e">
        <f>AG54+AI54+AK54+AM54+AO54+AQ54+#REF!+AS54+AU54+AW54+AY54+BA54</f>
        <v>#REF!</v>
      </c>
    </row>
    <row r="55" spans="1:55" ht="12" customHeight="1" x14ac:dyDescent="0.2">
      <c r="A55" s="840">
        <v>44</v>
      </c>
      <c r="B55" s="878">
        <v>1</v>
      </c>
      <c r="C55" s="909"/>
      <c r="D55" s="1449" t="s">
        <v>76</v>
      </c>
      <c r="E55" s="903" t="s">
        <v>278</v>
      </c>
      <c r="F55" s="942"/>
      <c r="G55" s="943"/>
      <c r="H55" s="883" t="e">
        <f t="shared" si="17"/>
        <v>#DIV/0!</v>
      </c>
      <c r="I55" s="899"/>
      <c r="J55" s="885">
        <f t="shared" si="18"/>
        <v>0</v>
      </c>
      <c r="K55" s="886">
        <f t="shared" si="19"/>
        <v>0</v>
      </c>
      <c r="L55" s="887">
        <f t="shared" si="20"/>
        <v>7960</v>
      </c>
      <c r="M55" s="887">
        <f t="shared" si="21"/>
        <v>0</v>
      </c>
      <c r="N55" s="887">
        <f t="shared" si="22"/>
        <v>0</v>
      </c>
      <c r="O55" s="887">
        <f t="shared" si="23"/>
        <v>0</v>
      </c>
      <c r="P55" s="888">
        <f t="shared" si="24"/>
        <v>0</v>
      </c>
      <c r="Q55" s="888">
        <f t="shared" si="10"/>
        <v>0</v>
      </c>
      <c r="R55" s="906"/>
      <c r="S55" s="1005"/>
      <c r="T55" s="831">
        <v>44</v>
      </c>
      <c r="U55" s="1450" t="s">
        <v>76</v>
      </c>
      <c r="V55" s="900" t="s">
        <v>49</v>
      </c>
      <c r="W55" s="893">
        <f t="shared" si="25"/>
        <v>0</v>
      </c>
      <c r="X55" s="893">
        <f t="shared" si="25"/>
        <v>0</v>
      </c>
      <c r="Y55" s="894" t="e">
        <f t="shared" si="26"/>
        <v>#DIV/0!</v>
      </c>
      <c r="Z55" s="894">
        <f t="shared" si="27"/>
        <v>0</v>
      </c>
      <c r="AA55" s="894">
        <f t="shared" si="27"/>
        <v>0</v>
      </c>
      <c r="AB55" s="901"/>
      <c r="AC55" s="895" t="e">
        <f>AF55+AH55+AJ55+AL55+AN55+AP55+#REF!+AR55+AT55+AV55+AX55+AZ55</f>
        <v>#REF!</v>
      </c>
      <c r="AD55" s="895" t="e">
        <f>AG55+AI55+AK55+AM55+AO55+AQ55+#REF!+AS55+AU55+AW55+AY55+BA55</f>
        <v>#REF!</v>
      </c>
      <c r="AE55" s="896" t="e">
        <f t="shared" si="29"/>
        <v>#REF!</v>
      </c>
      <c r="AF55" s="902"/>
      <c r="AG55" s="902"/>
      <c r="AH55" s="902"/>
      <c r="AI55" s="902"/>
      <c r="AJ55" s="902"/>
      <c r="AK55" s="902"/>
      <c r="AL55" s="902"/>
      <c r="AM55" s="902"/>
      <c r="AN55" s="902"/>
      <c r="AO55" s="902"/>
      <c r="AP55" s="902"/>
      <c r="AQ55" s="902"/>
      <c r="AR55" s="901"/>
      <c r="AS55" s="901"/>
      <c r="AT55" s="901"/>
      <c r="AU55" s="901"/>
      <c r="AV55" s="901"/>
      <c r="AW55" s="901"/>
      <c r="AX55" s="901"/>
      <c r="AY55" s="901"/>
      <c r="AZ55" s="901"/>
      <c r="BA55" s="901"/>
      <c r="BB55" s="895" t="e">
        <f>AF55+AH55+AJ55+AL55+AN55+AP55+#REF!+AR55+AT55+AV55+AX55</f>
        <v>#REF!</v>
      </c>
      <c r="BC55" s="895" t="e">
        <f>AG55+AI55+AK55+AM55+AO55+AQ55+#REF!+AS55+AU55+AW55+AY55+BA55</f>
        <v>#REF!</v>
      </c>
    </row>
    <row r="56" spans="1:55" ht="12" customHeight="1" x14ac:dyDescent="0.2">
      <c r="A56" s="840">
        <v>45</v>
      </c>
      <c r="B56" s="878">
        <v>1</v>
      </c>
      <c r="C56" s="909"/>
      <c r="D56" s="1449"/>
      <c r="E56" s="903" t="s">
        <v>279</v>
      </c>
      <c r="F56" s="942"/>
      <c r="G56" s="943"/>
      <c r="H56" s="883" t="e">
        <f t="shared" si="17"/>
        <v>#DIV/0!</v>
      </c>
      <c r="I56" s="899"/>
      <c r="J56" s="885">
        <f t="shared" si="18"/>
        <v>0</v>
      </c>
      <c r="K56" s="886">
        <f t="shared" si="19"/>
        <v>0</v>
      </c>
      <c r="L56" s="887">
        <f t="shared" si="20"/>
        <v>7960</v>
      </c>
      <c r="M56" s="887">
        <f t="shared" si="21"/>
        <v>0</v>
      </c>
      <c r="N56" s="887">
        <f t="shared" si="22"/>
        <v>0</v>
      </c>
      <c r="O56" s="887">
        <f t="shared" si="23"/>
        <v>0</v>
      </c>
      <c r="P56" s="888">
        <f t="shared" si="24"/>
        <v>0</v>
      </c>
      <c r="Q56" s="888">
        <f t="shared" si="10"/>
        <v>0</v>
      </c>
      <c r="R56" s="906"/>
      <c r="S56" s="1005"/>
      <c r="T56" s="831">
        <v>45</v>
      </c>
      <c r="U56" s="1450"/>
      <c r="V56" s="900" t="s">
        <v>50</v>
      </c>
      <c r="W56" s="893">
        <f t="shared" si="25"/>
        <v>0</v>
      </c>
      <c r="X56" s="893">
        <f t="shared" si="25"/>
        <v>0</v>
      </c>
      <c r="Y56" s="894" t="e">
        <f t="shared" si="26"/>
        <v>#DIV/0!</v>
      </c>
      <c r="Z56" s="894">
        <f t="shared" si="27"/>
        <v>0</v>
      </c>
      <c r="AA56" s="894">
        <f t="shared" si="27"/>
        <v>0</v>
      </c>
      <c r="AB56" s="901"/>
      <c r="AC56" s="895" t="e">
        <f>AF56+AH56+AJ56+AL56+AN56+AP56+#REF!+AR56+AT56+AV56+AX56+AZ56</f>
        <v>#REF!</v>
      </c>
      <c r="AD56" s="895" t="e">
        <f>AG56+AI56+AK56+AM56+AO56+AQ56+#REF!+AS56+AU56+AW56+AY56+BA56</f>
        <v>#REF!</v>
      </c>
      <c r="AE56" s="896" t="e">
        <f t="shared" si="29"/>
        <v>#REF!</v>
      </c>
      <c r="AF56" s="902"/>
      <c r="AG56" s="902"/>
      <c r="AH56" s="902"/>
      <c r="AI56" s="902"/>
      <c r="AJ56" s="902"/>
      <c r="AK56" s="902"/>
      <c r="AL56" s="902"/>
      <c r="AM56" s="902"/>
      <c r="AN56" s="902"/>
      <c r="AO56" s="902"/>
      <c r="AP56" s="902"/>
      <c r="AQ56" s="902"/>
      <c r="AR56" s="901"/>
      <c r="AS56" s="901"/>
      <c r="AT56" s="901"/>
      <c r="AU56" s="901"/>
      <c r="AV56" s="901"/>
      <c r="AW56" s="901"/>
      <c r="AX56" s="901"/>
      <c r="AY56" s="901"/>
      <c r="AZ56" s="901"/>
      <c r="BA56" s="901"/>
      <c r="BB56" s="895" t="e">
        <f>AF56+AH56+AJ56+AL56+AN56+AP56+#REF!+AR56+AT56+AV56+AX56</f>
        <v>#REF!</v>
      </c>
      <c r="BC56" s="895" t="e">
        <f>AG56+AI56+AK56+AM56+AO56+AQ56+#REF!+AS56+AU56+AW56+AY56+BA56</f>
        <v>#REF!</v>
      </c>
    </row>
    <row r="57" spans="1:55" ht="13.5" customHeight="1" x14ac:dyDescent="0.2">
      <c r="A57" s="840">
        <v>46</v>
      </c>
      <c r="B57" s="878">
        <v>1</v>
      </c>
      <c r="C57" s="879"/>
      <c r="D57" s="907" t="s">
        <v>77</v>
      </c>
      <c r="E57" s="880" t="s">
        <v>78</v>
      </c>
      <c r="F57" s="942"/>
      <c r="G57" s="943"/>
      <c r="H57" s="883" t="e">
        <f t="shared" si="17"/>
        <v>#DIV/0!</v>
      </c>
      <c r="I57" s="899"/>
      <c r="J57" s="885">
        <f t="shared" si="18"/>
        <v>0</v>
      </c>
      <c r="K57" s="886">
        <f t="shared" si="19"/>
        <v>0</v>
      </c>
      <c r="L57" s="887">
        <f t="shared" si="20"/>
        <v>7960</v>
      </c>
      <c r="M57" s="887">
        <f t="shared" si="21"/>
        <v>0</v>
      </c>
      <c r="N57" s="887">
        <f t="shared" si="22"/>
        <v>0</v>
      </c>
      <c r="O57" s="887">
        <f t="shared" si="23"/>
        <v>0</v>
      </c>
      <c r="P57" s="888">
        <f t="shared" si="24"/>
        <v>0</v>
      </c>
      <c r="Q57" s="888">
        <f t="shared" si="10"/>
        <v>0</v>
      </c>
      <c r="R57" s="906"/>
      <c r="S57" s="1005"/>
      <c r="T57" s="831">
        <v>46</v>
      </c>
      <c r="U57" s="908" t="s">
        <v>77</v>
      </c>
      <c r="V57" s="900" t="s">
        <v>78</v>
      </c>
      <c r="W57" s="893">
        <f t="shared" si="25"/>
        <v>0</v>
      </c>
      <c r="X57" s="893">
        <f t="shared" si="25"/>
        <v>0</v>
      </c>
      <c r="Y57" s="894" t="e">
        <f t="shared" si="26"/>
        <v>#DIV/0!</v>
      </c>
      <c r="Z57" s="894">
        <f t="shared" si="27"/>
        <v>0</v>
      </c>
      <c r="AA57" s="894">
        <f t="shared" si="27"/>
        <v>0</v>
      </c>
      <c r="AB57" s="901"/>
      <c r="AC57" s="895" t="e">
        <f>AF57+AH57+AJ57+AL57+AN57+AP57+#REF!+AR57+AT57+AV57+AX57+AZ57</f>
        <v>#REF!</v>
      </c>
      <c r="AD57" s="895" t="e">
        <f>AG57+AI57+AK57+AM57+AO57+AQ57+#REF!+AS57+AU57+AW57+AY57+BA57</f>
        <v>#REF!</v>
      </c>
      <c r="AE57" s="896" t="e">
        <f t="shared" si="29"/>
        <v>#REF!</v>
      </c>
      <c r="AF57" s="902"/>
      <c r="AG57" s="902"/>
      <c r="AH57" s="902"/>
      <c r="AI57" s="902"/>
      <c r="AJ57" s="902"/>
      <c r="AK57" s="902"/>
      <c r="AL57" s="902"/>
      <c r="AM57" s="902"/>
      <c r="AN57" s="902"/>
      <c r="AO57" s="902"/>
      <c r="AP57" s="902"/>
      <c r="AQ57" s="902"/>
      <c r="AR57" s="901"/>
      <c r="AS57" s="901"/>
      <c r="AT57" s="901"/>
      <c r="AU57" s="901"/>
      <c r="AV57" s="901"/>
      <c r="AW57" s="901"/>
      <c r="AX57" s="901"/>
      <c r="AY57" s="901"/>
      <c r="AZ57" s="901"/>
      <c r="BA57" s="901"/>
      <c r="BB57" s="895" t="e">
        <f>AF57+AH57+AJ57+AL57+AN57+AP57+#REF!+AR57+AT57+AV57+AX57</f>
        <v>#REF!</v>
      </c>
      <c r="BC57" s="895" t="e">
        <f>AG57+AI57+AK57+AM57+AO57+AQ57+#REF!+AS57+AU57+AW57+AY57+BA57</f>
        <v>#REF!</v>
      </c>
    </row>
    <row r="58" spans="1:55" ht="12" customHeight="1" x14ac:dyDescent="0.2">
      <c r="A58" s="840">
        <v>47</v>
      </c>
      <c r="B58" s="878">
        <v>2</v>
      </c>
      <c r="C58" s="879"/>
      <c r="D58" s="1454" t="s">
        <v>79</v>
      </c>
      <c r="E58" s="903" t="s">
        <v>278</v>
      </c>
      <c r="F58" s="942"/>
      <c r="G58" s="943"/>
      <c r="H58" s="883" t="e">
        <f t="shared" si="17"/>
        <v>#DIV/0!</v>
      </c>
      <c r="I58" s="899"/>
      <c r="J58" s="885">
        <f t="shared" si="18"/>
        <v>0</v>
      </c>
      <c r="K58" s="886">
        <f t="shared" si="19"/>
        <v>0</v>
      </c>
      <c r="L58" s="887">
        <f t="shared" si="20"/>
        <v>15920</v>
      </c>
      <c r="M58" s="887">
        <f t="shared" si="21"/>
        <v>0</v>
      </c>
      <c r="N58" s="887">
        <f t="shared" si="22"/>
        <v>0</v>
      </c>
      <c r="O58" s="887">
        <f t="shared" si="23"/>
        <v>0</v>
      </c>
      <c r="P58" s="888">
        <f t="shared" si="24"/>
        <v>0</v>
      </c>
      <c r="Q58" s="888">
        <f t="shared" si="10"/>
        <v>0</v>
      </c>
      <c r="R58" s="906"/>
      <c r="S58" s="1005"/>
      <c r="T58" s="831">
        <v>47</v>
      </c>
      <c r="U58" s="1452" t="s">
        <v>79</v>
      </c>
      <c r="V58" s="900" t="s">
        <v>49</v>
      </c>
      <c r="W58" s="893">
        <f t="shared" si="25"/>
        <v>0</v>
      </c>
      <c r="X58" s="893">
        <f t="shared" si="25"/>
        <v>0</v>
      </c>
      <c r="Y58" s="894" t="e">
        <f t="shared" si="26"/>
        <v>#DIV/0!</v>
      </c>
      <c r="Z58" s="894">
        <f t="shared" si="27"/>
        <v>0</v>
      </c>
      <c r="AA58" s="894">
        <f t="shared" si="27"/>
        <v>0</v>
      </c>
      <c r="AB58" s="901"/>
      <c r="AC58" s="895" t="e">
        <f>AF58+AH58+AJ58+AL58+AN58+AP58+#REF!+AR58+AT58+AV58+AX58+AZ58</f>
        <v>#REF!</v>
      </c>
      <c r="AD58" s="895" t="e">
        <f>AG58+AI58+AK58+AM58+AO58+AQ58+#REF!+AS58+AU58+AW58+AY58+BA58</f>
        <v>#REF!</v>
      </c>
      <c r="AE58" s="896" t="e">
        <f t="shared" si="29"/>
        <v>#REF!</v>
      </c>
      <c r="AF58" s="902"/>
      <c r="AG58" s="902"/>
      <c r="AH58" s="902"/>
      <c r="AI58" s="902"/>
      <c r="AJ58" s="902"/>
      <c r="AK58" s="902"/>
      <c r="AL58" s="902"/>
      <c r="AM58" s="902"/>
      <c r="AN58" s="902"/>
      <c r="AO58" s="902"/>
      <c r="AP58" s="902"/>
      <c r="AQ58" s="902"/>
      <c r="AR58" s="902"/>
      <c r="AS58" s="901"/>
      <c r="AT58" s="902"/>
      <c r="AU58" s="901"/>
      <c r="AV58" s="902"/>
      <c r="AW58" s="901"/>
      <c r="AX58" s="902"/>
      <c r="AY58" s="901"/>
      <c r="AZ58" s="902"/>
      <c r="BA58" s="901"/>
      <c r="BB58" s="895" t="e">
        <f>AF58+AH58+AJ58+AL58+AN58+AP58+#REF!+AR58+AT58+AV58+AX58</f>
        <v>#REF!</v>
      </c>
      <c r="BC58" s="895" t="e">
        <f>AG58+AI58+AK58+AM58+AO58+AQ58+#REF!+AS58+AU58+AW58+AY58+BA58</f>
        <v>#REF!</v>
      </c>
    </row>
    <row r="59" spans="1:55" ht="12" customHeight="1" x14ac:dyDescent="0.2">
      <c r="A59" s="840">
        <v>48</v>
      </c>
      <c r="B59" s="878">
        <v>2</v>
      </c>
      <c r="C59" s="879"/>
      <c r="D59" s="1454"/>
      <c r="E59" s="903" t="s">
        <v>279</v>
      </c>
      <c r="F59" s="942"/>
      <c r="G59" s="943"/>
      <c r="H59" s="883" t="e">
        <f t="shared" si="17"/>
        <v>#DIV/0!</v>
      </c>
      <c r="I59" s="899"/>
      <c r="J59" s="885">
        <f t="shared" si="18"/>
        <v>0</v>
      </c>
      <c r="K59" s="886">
        <f t="shared" si="19"/>
        <v>0</v>
      </c>
      <c r="L59" s="887">
        <f t="shared" si="20"/>
        <v>15920</v>
      </c>
      <c r="M59" s="887">
        <f t="shared" si="21"/>
        <v>0</v>
      </c>
      <c r="N59" s="887">
        <f t="shared" si="22"/>
        <v>0</v>
      </c>
      <c r="O59" s="887">
        <f t="shared" si="23"/>
        <v>0</v>
      </c>
      <c r="P59" s="888">
        <f t="shared" si="24"/>
        <v>0</v>
      </c>
      <c r="Q59" s="888">
        <f t="shared" si="10"/>
        <v>0</v>
      </c>
      <c r="R59" s="906"/>
      <c r="S59" s="1005"/>
      <c r="T59" s="831">
        <v>48</v>
      </c>
      <c r="U59" s="1452"/>
      <c r="V59" s="900" t="s">
        <v>50</v>
      </c>
      <c r="W59" s="893">
        <f t="shared" si="25"/>
        <v>0</v>
      </c>
      <c r="X59" s="893">
        <f t="shared" si="25"/>
        <v>0</v>
      </c>
      <c r="Y59" s="894" t="e">
        <f t="shared" si="26"/>
        <v>#DIV/0!</v>
      </c>
      <c r="Z59" s="894">
        <f t="shared" si="27"/>
        <v>0</v>
      </c>
      <c r="AA59" s="894">
        <f t="shared" si="27"/>
        <v>0</v>
      </c>
      <c r="AB59" s="901"/>
      <c r="AC59" s="895" t="e">
        <f>AF59+AH59+AJ59+AL59+AN59+AP59+#REF!+AR59+AT59+AV59+AX59+AZ59</f>
        <v>#REF!</v>
      </c>
      <c r="AD59" s="895" t="e">
        <f>AG59+AI59+AK59+AM59+AO59+AQ59+#REF!+AS59+AU59+AW59+AY59+BA59</f>
        <v>#REF!</v>
      </c>
      <c r="AE59" s="896" t="e">
        <f t="shared" si="29"/>
        <v>#REF!</v>
      </c>
      <c r="AF59" s="902"/>
      <c r="AG59" s="902"/>
      <c r="AH59" s="902"/>
      <c r="AI59" s="902"/>
      <c r="AJ59" s="902"/>
      <c r="AK59" s="902"/>
      <c r="AL59" s="902"/>
      <c r="AM59" s="902"/>
      <c r="AN59" s="902"/>
      <c r="AO59" s="902"/>
      <c r="AP59" s="902"/>
      <c r="AQ59" s="902"/>
      <c r="AR59" s="901"/>
      <c r="AS59" s="901"/>
      <c r="AT59" s="901"/>
      <c r="AU59" s="901"/>
      <c r="AV59" s="901"/>
      <c r="AW59" s="901"/>
      <c r="AX59" s="901"/>
      <c r="AY59" s="901"/>
      <c r="AZ59" s="901"/>
      <c r="BA59" s="901"/>
      <c r="BB59" s="895" t="e">
        <f>AF59+AH59+AJ59+AL59+AN59+AP59+#REF!+AR59+AT59+AV59+AX59</f>
        <v>#REF!</v>
      </c>
      <c r="BC59" s="895" t="e">
        <f>AG59+AI59+AK59+AM59+AO59+AQ59+#REF!+AS59+AU59+AW59+AY59+BA59</f>
        <v>#REF!</v>
      </c>
    </row>
    <row r="60" spans="1:55" ht="12" customHeight="1" x14ac:dyDescent="0.2">
      <c r="A60" s="840">
        <v>49</v>
      </c>
      <c r="B60" s="878">
        <v>2</v>
      </c>
      <c r="C60" s="879"/>
      <c r="D60" s="1449" t="s">
        <v>80</v>
      </c>
      <c r="E60" s="903" t="s">
        <v>278</v>
      </c>
      <c r="F60" s="942"/>
      <c r="G60" s="943"/>
      <c r="H60" s="883" t="e">
        <f t="shared" si="17"/>
        <v>#DIV/0!</v>
      </c>
      <c r="I60" s="899"/>
      <c r="J60" s="885">
        <f t="shared" si="18"/>
        <v>0</v>
      </c>
      <c r="K60" s="886">
        <f t="shared" si="19"/>
        <v>0</v>
      </c>
      <c r="L60" s="887">
        <f t="shared" si="20"/>
        <v>15920</v>
      </c>
      <c r="M60" s="887">
        <f t="shared" si="21"/>
        <v>0</v>
      </c>
      <c r="N60" s="887">
        <f t="shared" si="22"/>
        <v>0</v>
      </c>
      <c r="O60" s="887">
        <f t="shared" si="23"/>
        <v>0</v>
      </c>
      <c r="P60" s="888">
        <f t="shared" si="24"/>
        <v>0</v>
      </c>
      <c r="Q60" s="888">
        <f t="shared" si="10"/>
        <v>0</v>
      </c>
      <c r="R60" s="906"/>
      <c r="S60" s="1005"/>
      <c r="T60" s="831">
        <v>49</v>
      </c>
      <c r="U60" s="1450" t="s">
        <v>80</v>
      </c>
      <c r="V60" s="900" t="s">
        <v>49</v>
      </c>
      <c r="W60" s="893">
        <f t="shared" si="25"/>
        <v>0</v>
      </c>
      <c r="X60" s="893">
        <f t="shared" si="25"/>
        <v>0</v>
      </c>
      <c r="Y60" s="894" t="e">
        <f t="shared" si="26"/>
        <v>#DIV/0!</v>
      </c>
      <c r="Z60" s="894">
        <f t="shared" si="27"/>
        <v>0</v>
      </c>
      <c r="AA60" s="894">
        <f t="shared" si="27"/>
        <v>0</v>
      </c>
      <c r="AB60" s="901"/>
      <c r="AC60" s="895" t="e">
        <f>AF60+AH60+AJ60+AL60+AN60+AP60+#REF!+AR60+AT60+AV60+AX60+AZ60</f>
        <v>#REF!</v>
      </c>
      <c r="AD60" s="895" t="e">
        <f>AG60+AI60+AK60+AM60+AO60+AQ60+#REF!+AS60+AU60+AW60+AY60+BA60</f>
        <v>#REF!</v>
      </c>
      <c r="AE60" s="896" t="e">
        <f t="shared" si="29"/>
        <v>#REF!</v>
      </c>
      <c r="AF60" s="902"/>
      <c r="AG60" s="902"/>
      <c r="AH60" s="902"/>
      <c r="AI60" s="902"/>
      <c r="AJ60" s="902"/>
      <c r="AK60" s="902"/>
      <c r="AL60" s="902"/>
      <c r="AM60" s="902"/>
      <c r="AN60" s="902"/>
      <c r="AO60" s="902"/>
      <c r="AP60" s="902"/>
      <c r="AQ60" s="902"/>
      <c r="AR60" s="901"/>
      <c r="AS60" s="901"/>
      <c r="AT60" s="901"/>
      <c r="AU60" s="901"/>
      <c r="AV60" s="901"/>
      <c r="AW60" s="901"/>
      <c r="AX60" s="901"/>
      <c r="AY60" s="901"/>
      <c r="AZ60" s="901"/>
      <c r="BA60" s="901"/>
      <c r="BB60" s="895" t="e">
        <f>AF60+AH60+AJ60+AL60+AN60+AP60+#REF!+AR60+AT60+AV60+AX60</f>
        <v>#REF!</v>
      </c>
      <c r="BC60" s="895" t="e">
        <f>AG60+AI60+AK60+AM60+AO60+AQ60+#REF!+AS60+AU60+AW60+AY60+BA60</f>
        <v>#REF!</v>
      </c>
    </row>
    <row r="61" spans="1:55" ht="12" customHeight="1" x14ac:dyDescent="0.2">
      <c r="A61" s="840">
        <v>50</v>
      </c>
      <c r="B61" s="878">
        <v>1</v>
      </c>
      <c r="C61" s="879"/>
      <c r="D61" s="1449"/>
      <c r="E61" s="903" t="s">
        <v>279</v>
      </c>
      <c r="F61" s="942"/>
      <c r="G61" s="943"/>
      <c r="H61" s="883" t="e">
        <f t="shared" si="17"/>
        <v>#DIV/0!</v>
      </c>
      <c r="I61" s="899"/>
      <c r="J61" s="885">
        <f t="shared" si="18"/>
        <v>0</v>
      </c>
      <c r="K61" s="886">
        <f t="shared" si="19"/>
        <v>0</v>
      </c>
      <c r="L61" s="887">
        <f t="shared" si="20"/>
        <v>7960</v>
      </c>
      <c r="M61" s="887">
        <f t="shared" si="21"/>
        <v>0</v>
      </c>
      <c r="N61" s="887">
        <f t="shared" si="22"/>
        <v>0</v>
      </c>
      <c r="O61" s="887">
        <f t="shared" si="23"/>
        <v>0</v>
      </c>
      <c r="P61" s="888">
        <f t="shared" si="24"/>
        <v>0</v>
      </c>
      <c r="Q61" s="888">
        <f t="shared" si="10"/>
        <v>0</v>
      </c>
      <c r="R61" s="906"/>
      <c r="S61" s="1005"/>
      <c r="T61" s="831">
        <v>50</v>
      </c>
      <c r="U61" s="1450"/>
      <c r="V61" s="900" t="s">
        <v>50</v>
      </c>
      <c r="W61" s="893">
        <f t="shared" si="25"/>
        <v>0</v>
      </c>
      <c r="X61" s="893">
        <f t="shared" si="25"/>
        <v>0</v>
      </c>
      <c r="Y61" s="894" t="e">
        <f t="shared" si="26"/>
        <v>#DIV/0!</v>
      </c>
      <c r="Z61" s="894">
        <f t="shared" si="27"/>
        <v>0</v>
      </c>
      <c r="AA61" s="894">
        <f t="shared" si="27"/>
        <v>0</v>
      </c>
      <c r="AB61" s="901"/>
      <c r="AC61" s="895" t="e">
        <f>AF61+AH61+AJ61+AL61+AN61+AP61+#REF!+AR61+AT61+AV61+AX61+AZ61</f>
        <v>#REF!</v>
      </c>
      <c r="AD61" s="895" t="e">
        <f>AG61+AI61+AK61+AM61+AO61+AQ61+#REF!+AS61+AU61+AW61+AY61+BA61</f>
        <v>#REF!</v>
      </c>
      <c r="AE61" s="896" t="e">
        <f t="shared" si="29"/>
        <v>#REF!</v>
      </c>
      <c r="AF61" s="902"/>
      <c r="AG61" s="902"/>
      <c r="AH61" s="902"/>
      <c r="AI61" s="902"/>
      <c r="AJ61" s="902"/>
      <c r="AK61" s="902"/>
      <c r="AL61" s="902"/>
      <c r="AM61" s="902"/>
      <c r="AN61" s="902"/>
      <c r="AO61" s="902"/>
      <c r="AP61" s="902"/>
      <c r="AQ61" s="902"/>
      <c r="AR61" s="901"/>
      <c r="AS61" s="901"/>
      <c r="AT61" s="901"/>
      <c r="AU61" s="901"/>
      <c r="AV61" s="901"/>
      <c r="AW61" s="901"/>
      <c r="AX61" s="901"/>
      <c r="AY61" s="901"/>
      <c r="AZ61" s="901"/>
      <c r="BA61" s="901"/>
      <c r="BB61" s="895" t="e">
        <f>AF61+AH61+AJ61+AL61+AN61+AP61+#REF!+AR61+AT61+AV61+AX61</f>
        <v>#REF!</v>
      </c>
      <c r="BC61" s="895" t="e">
        <f>AG61+AI61+AK61+AM61+AO61+AQ61+#REF!+AS61+AU61+AW61+AY61+BA61</f>
        <v>#REF!</v>
      </c>
    </row>
    <row r="62" spans="1:55" ht="12" customHeight="1" x14ac:dyDescent="0.2">
      <c r="A62" s="840">
        <v>51</v>
      </c>
      <c r="B62" s="878">
        <v>0.33</v>
      </c>
      <c r="C62" s="879"/>
      <c r="D62" s="1449" t="s">
        <v>81</v>
      </c>
      <c r="E62" s="903" t="s">
        <v>278</v>
      </c>
      <c r="F62" s="942"/>
      <c r="G62" s="943"/>
      <c r="H62" s="883" t="e">
        <f t="shared" si="17"/>
        <v>#DIV/0!</v>
      </c>
      <c r="I62" s="899"/>
      <c r="J62" s="885">
        <f t="shared" si="18"/>
        <v>0</v>
      </c>
      <c r="K62" s="886">
        <f t="shared" si="19"/>
        <v>0</v>
      </c>
      <c r="L62" s="887">
        <f t="shared" si="20"/>
        <v>2626.8</v>
      </c>
      <c r="M62" s="887">
        <f t="shared" si="21"/>
        <v>0</v>
      </c>
      <c r="N62" s="887">
        <f t="shared" si="22"/>
        <v>0</v>
      </c>
      <c r="O62" s="887">
        <f t="shared" si="23"/>
        <v>0</v>
      </c>
      <c r="P62" s="888">
        <f t="shared" si="24"/>
        <v>0</v>
      </c>
      <c r="Q62" s="888">
        <f t="shared" si="10"/>
        <v>0</v>
      </c>
      <c r="R62" s="906"/>
      <c r="S62" s="1005"/>
      <c r="T62" s="831">
        <v>51</v>
      </c>
      <c r="U62" s="1450" t="s">
        <v>81</v>
      </c>
      <c r="V62" s="900" t="s">
        <v>49</v>
      </c>
      <c r="W62" s="893">
        <f t="shared" si="25"/>
        <v>0</v>
      </c>
      <c r="X62" s="893">
        <f t="shared" si="25"/>
        <v>0</v>
      </c>
      <c r="Y62" s="894" t="e">
        <f t="shared" si="26"/>
        <v>#DIV/0!</v>
      </c>
      <c r="Z62" s="894">
        <f t="shared" si="27"/>
        <v>0</v>
      </c>
      <c r="AA62" s="894">
        <f t="shared" si="27"/>
        <v>0</v>
      </c>
      <c r="AB62" s="901"/>
      <c r="AC62" s="895" t="e">
        <f>AF62+AH62+AJ62+AL62+AN62+AP62+#REF!+AR62+AT62+AV62+AX62+AZ62</f>
        <v>#REF!</v>
      </c>
      <c r="AD62" s="895" t="e">
        <f>AG62+AI62+AK62+AM62+AO62+AQ62+#REF!+AS62+AU62+AW62+AY62+BA62</f>
        <v>#REF!</v>
      </c>
      <c r="AE62" s="896" t="e">
        <f t="shared" si="29"/>
        <v>#REF!</v>
      </c>
      <c r="AF62" s="902"/>
      <c r="AG62" s="902"/>
      <c r="AH62" s="902"/>
      <c r="AI62" s="902"/>
      <c r="AJ62" s="902"/>
      <c r="AK62" s="902"/>
      <c r="AL62" s="902"/>
      <c r="AM62" s="902"/>
      <c r="AN62" s="902"/>
      <c r="AO62" s="902"/>
      <c r="AP62" s="902"/>
      <c r="AQ62" s="902"/>
      <c r="AR62" s="902"/>
      <c r="AS62" s="901"/>
      <c r="AT62" s="902"/>
      <c r="AU62" s="901"/>
      <c r="AV62" s="902"/>
      <c r="AW62" s="901"/>
      <c r="AX62" s="902"/>
      <c r="AY62" s="901"/>
      <c r="AZ62" s="902"/>
      <c r="BA62" s="901"/>
      <c r="BB62" s="895" t="e">
        <f>AF62+AH62+AJ62+AL62+AN62+AP62+#REF!+AR62+AT62+AV62+AX62</f>
        <v>#REF!</v>
      </c>
      <c r="BC62" s="895" t="e">
        <f>AG62+AI62+AK62+AM62+AO62+AQ62+#REF!+AS62+AU62+AW62+AY62+BA62</f>
        <v>#REF!</v>
      </c>
    </row>
    <row r="63" spans="1:55" ht="12" customHeight="1" x14ac:dyDescent="0.2">
      <c r="A63" s="840">
        <v>52</v>
      </c>
      <c r="B63" s="878">
        <v>0.33</v>
      </c>
      <c r="C63" s="879"/>
      <c r="D63" s="1449"/>
      <c r="E63" s="903" t="s">
        <v>279</v>
      </c>
      <c r="F63" s="942"/>
      <c r="G63" s="943"/>
      <c r="H63" s="883" t="e">
        <f t="shared" si="17"/>
        <v>#DIV/0!</v>
      </c>
      <c r="I63" s="899"/>
      <c r="J63" s="885">
        <f t="shared" si="18"/>
        <v>0</v>
      </c>
      <c r="K63" s="886">
        <f t="shared" si="19"/>
        <v>0</v>
      </c>
      <c r="L63" s="887">
        <f t="shared" si="20"/>
        <v>2626.8</v>
      </c>
      <c r="M63" s="887">
        <f t="shared" si="21"/>
        <v>0</v>
      </c>
      <c r="N63" s="887">
        <f t="shared" si="22"/>
        <v>0</v>
      </c>
      <c r="O63" s="887">
        <f t="shared" si="23"/>
        <v>0</v>
      </c>
      <c r="P63" s="888">
        <f t="shared" si="24"/>
        <v>0</v>
      </c>
      <c r="Q63" s="888">
        <f t="shared" si="10"/>
        <v>0</v>
      </c>
      <c r="R63" s="906"/>
      <c r="S63" s="1005"/>
      <c r="T63" s="831">
        <v>52</v>
      </c>
      <c r="U63" s="1450"/>
      <c r="V63" s="900" t="s">
        <v>50</v>
      </c>
      <c r="W63" s="893">
        <f t="shared" si="25"/>
        <v>0</v>
      </c>
      <c r="X63" s="893">
        <f t="shared" si="25"/>
        <v>0</v>
      </c>
      <c r="Y63" s="894" t="e">
        <f t="shared" si="26"/>
        <v>#DIV/0!</v>
      </c>
      <c r="Z63" s="894">
        <f t="shared" si="27"/>
        <v>0</v>
      </c>
      <c r="AA63" s="894">
        <f t="shared" si="27"/>
        <v>0</v>
      </c>
      <c r="AB63" s="901"/>
      <c r="AC63" s="895" t="e">
        <f>AF63+AH63+AJ63+AL63+AN63+AP63+#REF!+AR63+AT63+AV63+AX63+AZ63</f>
        <v>#REF!</v>
      </c>
      <c r="AD63" s="895" t="e">
        <f>AG63+AI63+AK63+AM63+AO63+AQ63+#REF!+AS63+AU63+AW63+AY63+BA63</f>
        <v>#REF!</v>
      </c>
      <c r="AE63" s="896" t="e">
        <f t="shared" si="29"/>
        <v>#REF!</v>
      </c>
      <c r="AF63" s="902"/>
      <c r="AG63" s="902"/>
      <c r="AH63" s="902"/>
      <c r="AI63" s="902"/>
      <c r="AJ63" s="902"/>
      <c r="AK63" s="902"/>
      <c r="AL63" s="902"/>
      <c r="AM63" s="902"/>
      <c r="AN63" s="902"/>
      <c r="AO63" s="902"/>
      <c r="AP63" s="902"/>
      <c r="AQ63" s="902"/>
      <c r="AR63" s="901"/>
      <c r="AS63" s="901"/>
      <c r="AT63" s="901"/>
      <c r="AU63" s="901"/>
      <c r="AV63" s="901"/>
      <c r="AW63" s="901"/>
      <c r="AX63" s="901"/>
      <c r="AY63" s="901"/>
      <c r="AZ63" s="901"/>
      <c r="BA63" s="901"/>
      <c r="BB63" s="895" t="e">
        <f>AF63+AH63+AJ63+AL63+AN63+AP63+#REF!+AR63+AT63+AV63+AX63</f>
        <v>#REF!</v>
      </c>
      <c r="BC63" s="895" t="e">
        <f>AG63+AI63+AK63+AM63+AO63+AQ63+#REF!+AS63+AU63+AW63+AY63+BA63</f>
        <v>#REF!</v>
      </c>
    </row>
    <row r="64" spans="1:55" ht="15" customHeight="1" x14ac:dyDescent="0.2">
      <c r="A64" s="840">
        <v>53</v>
      </c>
      <c r="B64" s="878">
        <v>0.33</v>
      </c>
      <c r="C64" s="879"/>
      <c r="D64" s="1453" t="s">
        <v>82</v>
      </c>
      <c r="E64" s="903" t="s">
        <v>278</v>
      </c>
      <c r="F64" s="942"/>
      <c r="G64" s="943"/>
      <c r="H64" s="883" t="e">
        <f t="shared" si="17"/>
        <v>#DIV/0!</v>
      </c>
      <c r="I64" s="899"/>
      <c r="J64" s="885">
        <f t="shared" si="18"/>
        <v>0</v>
      </c>
      <c r="K64" s="886">
        <f t="shared" si="19"/>
        <v>0</v>
      </c>
      <c r="L64" s="887">
        <f t="shared" si="20"/>
        <v>2626.8</v>
      </c>
      <c r="M64" s="887">
        <f t="shared" si="21"/>
        <v>0</v>
      </c>
      <c r="N64" s="887">
        <f t="shared" si="22"/>
        <v>0</v>
      </c>
      <c r="O64" s="887">
        <f t="shared" si="23"/>
        <v>0</v>
      </c>
      <c r="P64" s="888">
        <f t="shared" si="24"/>
        <v>0</v>
      </c>
      <c r="Q64" s="888">
        <f t="shared" si="10"/>
        <v>0</v>
      </c>
      <c r="R64" s="906"/>
      <c r="S64" s="1005"/>
      <c r="T64" s="831">
        <v>53</v>
      </c>
      <c r="U64" s="1450" t="s">
        <v>82</v>
      </c>
      <c r="V64" s="900" t="s">
        <v>49</v>
      </c>
      <c r="W64" s="893">
        <f t="shared" si="25"/>
        <v>0</v>
      </c>
      <c r="X64" s="893">
        <f t="shared" si="25"/>
        <v>0</v>
      </c>
      <c r="Y64" s="894" t="e">
        <f t="shared" si="26"/>
        <v>#DIV/0!</v>
      </c>
      <c r="Z64" s="894">
        <f t="shared" si="27"/>
        <v>0</v>
      </c>
      <c r="AA64" s="894">
        <f t="shared" si="27"/>
        <v>0</v>
      </c>
      <c r="AB64" s="901"/>
      <c r="AC64" s="895" t="e">
        <f>AF64+AH64+AJ64+AL64+AN64+AP64+#REF!+AR64+AT64+AV64+AX64+AZ64</f>
        <v>#REF!</v>
      </c>
      <c r="AD64" s="895" t="e">
        <f>AG64+AI64+AK64+AM64+AO64+AQ64+#REF!+AS64+AU64+AW64+AY64+BA64</f>
        <v>#REF!</v>
      </c>
      <c r="AE64" s="896" t="e">
        <f t="shared" si="29"/>
        <v>#REF!</v>
      </c>
      <c r="AF64" s="902"/>
      <c r="AG64" s="902"/>
      <c r="AH64" s="902"/>
      <c r="AI64" s="902"/>
      <c r="AJ64" s="902"/>
      <c r="AK64" s="902"/>
      <c r="AL64" s="902"/>
      <c r="AM64" s="902"/>
      <c r="AN64" s="902"/>
      <c r="AO64" s="902"/>
      <c r="AP64" s="902"/>
      <c r="AQ64" s="902"/>
      <c r="AR64" s="901"/>
      <c r="AS64" s="901"/>
      <c r="AT64" s="901"/>
      <c r="AU64" s="901"/>
      <c r="AV64" s="901"/>
      <c r="AW64" s="901"/>
      <c r="AX64" s="901"/>
      <c r="AY64" s="901"/>
      <c r="AZ64" s="901"/>
      <c r="BA64" s="901"/>
      <c r="BB64" s="895" t="e">
        <f>AF64+AH64+AJ64+AL64+AN64+AP64+#REF!+AR64+AT64+AV64+AX64</f>
        <v>#REF!</v>
      </c>
      <c r="BC64" s="895" t="e">
        <f>AG64+AI64+AK64+AM64+AO64+AQ64+#REF!+AS64+AU64+AW64+AY64+BA64</f>
        <v>#REF!</v>
      </c>
    </row>
    <row r="65" spans="1:55" ht="14.25" customHeight="1" x14ac:dyDescent="0.2">
      <c r="A65" s="840">
        <v>54</v>
      </c>
      <c r="B65" s="878">
        <v>0.33</v>
      </c>
      <c r="C65" s="879"/>
      <c r="D65" s="1453"/>
      <c r="E65" s="903" t="s">
        <v>279</v>
      </c>
      <c r="F65" s="942"/>
      <c r="G65" s="943"/>
      <c r="H65" s="883" t="e">
        <f t="shared" si="17"/>
        <v>#DIV/0!</v>
      </c>
      <c r="I65" s="899"/>
      <c r="J65" s="885">
        <f t="shared" si="18"/>
        <v>0</v>
      </c>
      <c r="K65" s="886">
        <f t="shared" si="19"/>
        <v>0</v>
      </c>
      <c r="L65" s="887">
        <f t="shared" si="20"/>
        <v>2626.8</v>
      </c>
      <c r="M65" s="887">
        <f t="shared" si="21"/>
        <v>0</v>
      </c>
      <c r="N65" s="887">
        <f t="shared" si="22"/>
        <v>0</v>
      </c>
      <c r="O65" s="887">
        <f t="shared" si="23"/>
        <v>0</v>
      </c>
      <c r="P65" s="888">
        <f t="shared" si="24"/>
        <v>0</v>
      </c>
      <c r="Q65" s="888">
        <f t="shared" si="10"/>
        <v>0</v>
      </c>
      <c r="R65" s="906"/>
      <c r="S65" s="1005"/>
      <c r="T65" s="831">
        <v>54</v>
      </c>
      <c r="U65" s="1450"/>
      <c r="V65" s="900" t="s">
        <v>50</v>
      </c>
      <c r="W65" s="893">
        <f t="shared" si="25"/>
        <v>0</v>
      </c>
      <c r="X65" s="893">
        <f t="shared" si="25"/>
        <v>0</v>
      </c>
      <c r="Y65" s="894" t="e">
        <f t="shared" si="26"/>
        <v>#DIV/0!</v>
      </c>
      <c r="Z65" s="894">
        <f t="shared" si="27"/>
        <v>0</v>
      </c>
      <c r="AA65" s="894">
        <f t="shared" si="27"/>
        <v>0</v>
      </c>
      <c r="AB65" s="901"/>
      <c r="AC65" s="895" t="e">
        <f>AF65+AH65+AJ65+AL65+AN65+AP65+#REF!+AR65+AT65+AV65+AX65+AZ65</f>
        <v>#REF!</v>
      </c>
      <c r="AD65" s="895" t="e">
        <f>AG65+AI65+AK65+AM65+AO65+AQ65+#REF!+AS65+AU65+AW65+AY65+BA65</f>
        <v>#REF!</v>
      </c>
      <c r="AE65" s="896" t="e">
        <f t="shared" si="29"/>
        <v>#REF!</v>
      </c>
      <c r="AF65" s="902"/>
      <c r="AG65" s="902"/>
      <c r="AH65" s="902"/>
      <c r="AI65" s="902"/>
      <c r="AJ65" s="902"/>
      <c r="AK65" s="902"/>
      <c r="AL65" s="902"/>
      <c r="AM65" s="902"/>
      <c r="AN65" s="902"/>
      <c r="AO65" s="902"/>
      <c r="AP65" s="902"/>
      <c r="AQ65" s="902"/>
      <c r="AR65" s="901"/>
      <c r="AS65" s="901"/>
      <c r="AT65" s="901"/>
      <c r="AU65" s="901"/>
      <c r="AV65" s="901"/>
      <c r="AW65" s="901"/>
      <c r="AX65" s="901"/>
      <c r="AY65" s="901"/>
      <c r="AZ65" s="901"/>
      <c r="BA65" s="901"/>
      <c r="BB65" s="895" t="e">
        <f>AF65+AH65+AJ65+AL65+AN65+AP65+#REF!+AR65+AT65+AV65+AX65</f>
        <v>#REF!</v>
      </c>
      <c r="BC65" s="895" t="e">
        <f>AG65+AI65+AK65+AM65+AO65+AQ65+#REF!+AS65+AU65+AW65+AY65+BA65</f>
        <v>#REF!</v>
      </c>
    </row>
    <row r="66" spans="1:55" ht="12" customHeight="1" x14ac:dyDescent="0.2">
      <c r="A66" s="840">
        <v>55</v>
      </c>
      <c r="B66" s="878">
        <v>0.33</v>
      </c>
      <c r="C66" s="879"/>
      <c r="D66" s="1453" t="s">
        <v>83</v>
      </c>
      <c r="E66" s="903" t="s">
        <v>278</v>
      </c>
      <c r="F66" s="942"/>
      <c r="G66" s="943"/>
      <c r="H66" s="883" t="e">
        <f t="shared" si="17"/>
        <v>#DIV/0!</v>
      </c>
      <c r="I66" s="899"/>
      <c r="J66" s="885">
        <f t="shared" si="18"/>
        <v>0</v>
      </c>
      <c r="K66" s="886">
        <f t="shared" si="19"/>
        <v>0</v>
      </c>
      <c r="L66" s="887">
        <f t="shared" si="20"/>
        <v>2626.8</v>
      </c>
      <c r="M66" s="887">
        <f t="shared" si="21"/>
        <v>0</v>
      </c>
      <c r="N66" s="887">
        <f t="shared" si="22"/>
        <v>0</v>
      </c>
      <c r="O66" s="887">
        <f t="shared" si="23"/>
        <v>0</v>
      </c>
      <c r="P66" s="888">
        <f t="shared" si="24"/>
        <v>0</v>
      </c>
      <c r="Q66" s="888">
        <f t="shared" si="10"/>
        <v>0</v>
      </c>
      <c r="R66" s="906"/>
      <c r="S66" s="1005"/>
      <c r="T66" s="831">
        <v>55</v>
      </c>
      <c r="U66" s="1450" t="s">
        <v>83</v>
      </c>
      <c r="V66" s="900" t="s">
        <v>49</v>
      </c>
      <c r="W66" s="893">
        <f t="shared" si="25"/>
        <v>0</v>
      </c>
      <c r="X66" s="893">
        <f t="shared" si="25"/>
        <v>0</v>
      </c>
      <c r="Y66" s="894" t="e">
        <f t="shared" si="26"/>
        <v>#DIV/0!</v>
      </c>
      <c r="Z66" s="894">
        <f t="shared" si="27"/>
        <v>0</v>
      </c>
      <c r="AA66" s="894">
        <f t="shared" si="27"/>
        <v>0</v>
      </c>
      <c r="AB66" s="901"/>
      <c r="AC66" s="895" t="e">
        <f>AF66+AH66+AJ66+AL66+AN66+AP66+#REF!+AR66+AT66+AV66+AX66+AZ66</f>
        <v>#REF!</v>
      </c>
      <c r="AD66" s="895" t="e">
        <f>AG66+AI66+AK66+AM66+AO66+AQ66+#REF!+AS66+AU66+AW66+AY66+BA66</f>
        <v>#REF!</v>
      </c>
      <c r="AE66" s="896" t="e">
        <f t="shared" si="29"/>
        <v>#REF!</v>
      </c>
      <c r="AF66" s="902"/>
      <c r="AG66" s="902"/>
      <c r="AH66" s="902"/>
      <c r="AI66" s="902"/>
      <c r="AJ66" s="902"/>
      <c r="AK66" s="902"/>
      <c r="AL66" s="902"/>
      <c r="AM66" s="902"/>
      <c r="AN66" s="902"/>
      <c r="AO66" s="902"/>
      <c r="AP66" s="902"/>
      <c r="AQ66" s="902"/>
      <c r="AR66" s="901"/>
      <c r="AS66" s="901"/>
      <c r="AT66" s="901"/>
      <c r="AU66" s="901"/>
      <c r="AV66" s="901"/>
      <c r="AW66" s="901"/>
      <c r="AX66" s="901"/>
      <c r="AY66" s="901"/>
      <c r="AZ66" s="901"/>
      <c r="BA66" s="901"/>
      <c r="BB66" s="895" t="e">
        <f>AF66+AH66+AJ66+AL66+AN66+AP66+#REF!+AR66+AT66+AV66+AX66</f>
        <v>#REF!</v>
      </c>
      <c r="BC66" s="895" t="e">
        <f>AG66+AI66+AK66+AM66+AO66+AQ66+#REF!+AS66+AU66+AW66+AY66+BA66</f>
        <v>#REF!</v>
      </c>
    </row>
    <row r="67" spans="1:55" ht="12" customHeight="1" x14ac:dyDescent="0.2">
      <c r="A67" s="840">
        <v>56</v>
      </c>
      <c r="B67" s="878">
        <v>0.33</v>
      </c>
      <c r="C67" s="879"/>
      <c r="D67" s="1453"/>
      <c r="E67" s="903" t="s">
        <v>279</v>
      </c>
      <c r="F67" s="942"/>
      <c r="G67" s="943"/>
      <c r="H67" s="883" t="e">
        <f t="shared" si="17"/>
        <v>#DIV/0!</v>
      </c>
      <c r="I67" s="899"/>
      <c r="J67" s="885">
        <f t="shared" si="18"/>
        <v>0</v>
      </c>
      <c r="K67" s="886">
        <f t="shared" si="19"/>
        <v>0</v>
      </c>
      <c r="L67" s="887">
        <f t="shared" si="20"/>
        <v>2626.8</v>
      </c>
      <c r="M67" s="887">
        <f t="shared" si="21"/>
        <v>0</v>
      </c>
      <c r="N67" s="887">
        <f t="shared" si="22"/>
        <v>0</v>
      </c>
      <c r="O67" s="887">
        <f t="shared" si="23"/>
        <v>0</v>
      </c>
      <c r="P67" s="888">
        <f t="shared" si="24"/>
        <v>0</v>
      </c>
      <c r="Q67" s="888">
        <f t="shared" si="10"/>
        <v>0</v>
      </c>
      <c r="R67" s="906"/>
      <c r="S67" s="1005"/>
      <c r="T67" s="831">
        <v>56</v>
      </c>
      <c r="U67" s="1450"/>
      <c r="V67" s="900" t="s">
        <v>50</v>
      </c>
      <c r="W67" s="893">
        <f t="shared" si="25"/>
        <v>0</v>
      </c>
      <c r="X67" s="893">
        <f t="shared" si="25"/>
        <v>0</v>
      </c>
      <c r="Y67" s="894" t="e">
        <f t="shared" si="26"/>
        <v>#DIV/0!</v>
      </c>
      <c r="Z67" s="894">
        <f t="shared" si="27"/>
        <v>0</v>
      </c>
      <c r="AA67" s="894">
        <f t="shared" si="27"/>
        <v>0</v>
      </c>
      <c r="AB67" s="901"/>
      <c r="AC67" s="895" t="e">
        <f>AF67+AH67+AJ67+AL67+AN67+AP67+#REF!+AR67+AT67+AV67+AX67+AZ67</f>
        <v>#REF!</v>
      </c>
      <c r="AD67" s="895" t="e">
        <f>AG67+AI67+AK67+AM67+AO67+AQ67+#REF!+AS67+AU67+AW67+AY67+BA67</f>
        <v>#REF!</v>
      </c>
      <c r="AE67" s="896" t="e">
        <f t="shared" si="29"/>
        <v>#REF!</v>
      </c>
      <c r="AF67" s="902"/>
      <c r="AG67" s="902"/>
      <c r="AH67" s="902"/>
      <c r="AI67" s="902"/>
      <c r="AJ67" s="902"/>
      <c r="AK67" s="902"/>
      <c r="AL67" s="902"/>
      <c r="AM67" s="902"/>
      <c r="AN67" s="902"/>
      <c r="AO67" s="902"/>
      <c r="AP67" s="902"/>
      <c r="AQ67" s="902"/>
      <c r="AR67" s="901"/>
      <c r="AS67" s="901"/>
      <c r="AT67" s="901"/>
      <c r="AU67" s="901"/>
      <c r="AV67" s="901"/>
      <c r="AW67" s="901"/>
      <c r="AX67" s="901"/>
      <c r="AY67" s="901"/>
      <c r="AZ67" s="901"/>
      <c r="BA67" s="901"/>
      <c r="BB67" s="895" t="e">
        <f>AF67+AH67+AJ67+AL67+AN67+AP67+#REF!+AR67+AT67+AV67+AX67</f>
        <v>#REF!</v>
      </c>
      <c r="BC67" s="895" t="e">
        <f>AG67+AI67+AK67+AM67+AO67+AQ67+#REF!+AS67+AU67+AW67+AY67+BA67</f>
        <v>#REF!</v>
      </c>
    </row>
    <row r="68" spans="1:55" s="929" customFormat="1" ht="20.25" customHeight="1" x14ac:dyDescent="0.2">
      <c r="A68" s="840">
        <v>57</v>
      </c>
      <c r="B68" s="913"/>
      <c r="C68" s="914"/>
      <c r="D68" s="864" t="s">
        <v>84</v>
      </c>
      <c r="E68" s="915"/>
      <c r="F68" s="840"/>
      <c r="G68" s="945"/>
      <c r="H68" s="913"/>
      <c r="I68" s="917"/>
      <c r="J68" s="918"/>
      <c r="K68" s="919"/>
      <c r="L68" s="920"/>
      <c r="M68" s="920"/>
      <c r="N68" s="921"/>
      <c r="O68" s="920"/>
      <c r="P68" s="921"/>
      <c r="Q68" s="921"/>
      <c r="R68" s="923"/>
      <c r="S68" s="924"/>
      <c r="T68" s="831">
        <v>57</v>
      </c>
      <c r="U68" s="925" t="s">
        <v>84</v>
      </c>
      <c r="V68" s="926"/>
      <c r="W68" s="831"/>
      <c r="X68" s="831"/>
      <c r="Y68" s="927"/>
      <c r="Z68" s="832"/>
      <c r="AA68" s="927"/>
      <c r="AB68" s="832"/>
      <c r="AC68" s="832"/>
      <c r="AD68" s="832"/>
      <c r="AE68" s="928"/>
      <c r="AF68" s="928"/>
      <c r="AG68" s="928"/>
      <c r="AH68" s="928"/>
      <c r="AI68" s="928"/>
      <c r="AJ68" s="928"/>
      <c r="AK68" s="928"/>
      <c r="AL68" s="928"/>
      <c r="AM68" s="928"/>
      <c r="AN68" s="928"/>
      <c r="AO68" s="928"/>
      <c r="AP68" s="928"/>
      <c r="AQ68" s="928"/>
      <c r="AR68" s="832"/>
      <c r="AS68" s="832"/>
      <c r="AT68" s="832"/>
      <c r="AU68" s="832"/>
      <c r="AV68" s="832"/>
      <c r="AW68" s="832"/>
      <c r="AX68" s="832"/>
      <c r="AY68" s="832"/>
      <c r="AZ68" s="832"/>
      <c r="BA68" s="832"/>
      <c r="BB68" s="832"/>
      <c r="BC68" s="832"/>
    </row>
    <row r="69" spans="1:55" ht="13.5" customHeight="1" x14ac:dyDescent="0.2">
      <c r="A69" s="840">
        <v>58</v>
      </c>
      <c r="B69" s="878">
        <v>2</v>
      </c>
      <c r="C69" s="879"/>
      <c r="D69" s="1454" t="s">
        <v>85</v>
      </c>
      <c r="E69" s="903" t="s">
        <v>278</v>
      </c>
      <c r="F69" s="942"/>
      <c r="G69" s="943"/>
      <c r="H69" s="883" t="e">
        <f t="shared" ref="H69:H74" si="33">G69*100/F69</f>
        <v>#DIV/0!</v>
      </c>
      <c r="I69" s="899"/>
      <c r="J69" s="885">
        <f t="shared" ref="J69:J74" si="34">I69*G69</f>
        <v>0</v>
      </c>
      <c r="K69" s="886">
        <f t="shared" ref="K69:K74" si="35">J69*B69</f>
        <v>0</v>
      </c>
      <c r="L69" s="887">
        <f t="shared" ref="L69:L74" si="36">B69*7960</f>
        <v>15920</v>
      </c>
      <c r="M69" s="887">
        <f t="shared" ref="M69:M74" si="37">L69*J69</f>
        <v>0</v>
      </c>
      <c r="N69" s="887">
        <f t="shared" ref="N69:N74" si="38">C69*J69</f>
        <v>0</v>
      </c>
      <c r="O69" s="887">
        <f t="shared" ref="O69:O74" si="39">N69*7960</f>
        <v>0</v>
      </c>
      <c r="P69" s="888">
        <f t="shared" ref="P69:P74" si="40">K69+N69</f>
        <v>0</v>
      </c>
      <c r="Q69" s="888">
        <f t="shared" si="10"/>
        <v>0</v>
      </c>
      <c r="R69" s="906"/>
      <c r="S69" s="1005"/>
      <c r="T69" s="831">
        <v>58</v>
      </c>
      <c r="U69" s="1452" t="s">
        <v>85</v>
      </c>
      <c r="V69" s="900" t="s">
        <v>49</v>
      </c>
      <c r="W69" s="893">
        <f t="shared" ref="W69:X74" si="41">F69</f>
        <v>0</v>
      </c>
      <c r="X69" s="893">
        <f t="shared" si="41"/>
        <v>0</v>
      </c>
      <c r="Y69" s="894" t="e">
        <f t="shared" ref="Y69:Y74" si="42">X69*100/W69</f>
        <v>#DIV/0!</v>
      </c>
      <c r="Z69" s="894">
        <f t="shared" ref="Z69:AA74" si="43">I69</f>
        <v>0</v>
      </c>
      <c r="AA69" s="894">
        <f t="shared" si="43"/>
        <v>0</v>
      </c>
      <c r="AB69" s="901"/>
      <c r="AC69" s="895" t="e">
        <f>AF69+AH69+AJ69+AL69+AN69+AP69+#REF!+AR69+AT69+AV69+AX69+AZ69</f>
        <v>#REF!</v>
      </c>
      <c r="AD69" s="895" t="e">
        <f>AG69+AI69+AK69+AM69+AO69+AQ69+#REF!+AS69+AU69+AW69+AY69+BA69</f>
        <v>#REF!</v>
      </c>
      <c r="AE69" s="896" t="e">
        <f t="shared" ref="AE69:AE74" si="44">AD69*100/AC69</f>
        <v>#REF!</v>
      </c>
      <c r="AF69" s="902"/>
      <c r="AG69" s="902"/>
      <c r="AH69" s="902"/>
      <c r="AI69" s="902"/>
      <c r="AJ69" s="902"/>
      <c r="AK69" s="902"/>
      <c r="AL69" s="902"/>
      <c r="AM69" s="902"/>
      <c r="AN69" s="902"/>
      <c r="AO69" s="902"/>
      <c r="AP69" s="902"/>
      <c r="AQ69" s="902"/>
      <c r="AR69" s="901"/>
      <c r="AS69" s="901"/>
      <c r="AT69" s="901"/>
      <c r="AU69" s="901"/>
      <c r="AV69" s="901"/>
      <c r="AW69" s="901"/>
      <c r="AX69" s="901"/>
      <c r="AY69" s="901"/>
      <c r="AZ69" s="901"/>
      <c r="BA69" s="901"/>
      <c r="BB69" s="895" t="e">
        <f>AF69+AH69+AJ69+AL69+AN69+AP69+#REF!+AR69+AT69+AV69+AX69</f>
        <v>#REF!</v>
      </c>
      <c r="BC69" s="895" t="e">
        <f>AG69+AI69+AK69+AM69+AO69+AQ69+#REF!+AS69+AU69+AW69+AY69+BA69</f>
        <v>#REF!</v>
      </c>
    </row>
    <row r="70" spans="1:55" ht="13.5" customHeight="1" x14ac:dyDescent="0.2">
      <c r="A70" s="840">
        <v>59</v>
      </c>
      <c r="B70" s="878">
        <v>2</v>
      </c>
      <c r="C70" s="879"/>
      <c r="D70" s="1454"/>
      <c r="E70" s="903" t="s">
        <v>279</v>
      </c>
      <c r="F70" s="942"/>
      <c r="G70" s="943"/>
      <c r="H70" s="883" t="e">
        <f t="shared" si="33"/>
        <v>#DIV/0!</v>
      </c>
      <c r="I70" s="899"/>
      <c r="J70" s="885">
        <f t="shared" si="34"/>
        <v>0</v>
      </c>
      <c r="K70" s="886">
        <f t="shared" si="35"/>
        <v>0</v>
      </c>
      <c r="L70" s="887">
        <f t="shared" si="36"/>
        <v>15920</v>
      </c>
      <c r="M70" s="887">
        <f t="shared" si="37"/>
        <v>0</v>
      </c>
      <c r="N70" s="887">
        <f t="shared" si="38"/>
        <v>0</v>
      </c>
      <c r="O70" s="887">
        <f t="shared" si="39"/>
        <v>0</v>
      </c>
      <c r="P70" s="888">
        <f t="shared" si="40"/>
        <v>0</v>
      </c>
      <c r="Q70" s="888">
        <f t="shared" si="10"/>
        <v>0</v>
      </c>
      <c r="R70" s="906"/>
      <c r="S70" s="1005"/>
      <c r="T70" s="831">
        <v>59</v>
      </c>
      <c r="U70" s="1452"/>
      <c r="V70" s="900" t="s">
        <v>50</v>
      </c>
      <c r="W70" s="893">
        <f t="shared" si="41"/>
        <v>0</v>
      </c>
      <c r="X70" s="893">
        <f t="shared" si="41"/>
        <v>0</v>
      </c>
      <c r="Y70" s="894" t="e">
        <f t="shared" si="42"/>
        <v>#DIV/0!</v>
      </c>
      <c r="Z70" s="894">
        <f t="shared" si="43"/>
        <v>0</v>
      </c>
      <c r="AA70" s="894">
        <f t="shared" si="43"/>
        <v>0</v>
      </c>
      <c r="AB70" s="901"/>
      <c r="AC70" s="895" t="e">
        <f>AF70+AH70+AJ70+AL70+AN70+AP70+#REF!+AR70+AT70+AV70+AX70+AZ70</f>
        <v>#REF!</v>
      </c>
      <c r="AD70" s="895" t="e">
        <f>AG70+AI70+AK70+AM70+AO70+AQ70+#REF!+AS70+AU70+AW70+AY70+BA70</f>
        <v>#REF!</v>
      </c>
      <c r="AE70" s="896" t="e">
        <f t="shared" si="44"/>
        <v>#REF!</v>
      </c>
      <c r="AF70" s="902"/>
      <c r="AG70" s="902"/>
      <c r="AH70" s="902"/>
      <c r="AI70" s="902"/>
      <c r="AJ70" s="902"/>
      <c r="AK70" s="902"/>
      <c r="AL70" s="902"/>
      <c r="AM70" s="902"/>
      <c r="AN70" s="902"/>
      <c r="AO70" s="902"/>
      <c r="AP70" s="902"/>
      <c r="AQ70" s="902"/>
      <c r="AR70" s="901"/>
      <c r="AS70" s="901"/>
      <c r="AT70" s="901"/>
      <c r="AU70" s="901"/>
      <c r="AV70" s="901"/>
      <c r="AW70" s="901"/>
      <c r="AX70" s="901"/>
      <c r="AY70" s="901"/>
      <c r="AZ70" s="901"/>
      <c r="BA70" s="901"/>
      <c r="BB70" s="895" t="e">
        <f>AF70+AH70+AJ70+AL70+AN70+AP70+#REF!+AR70+AT70+AV70+AX70</f>
        <v>#REF!</v>
      </c>
      <c r="BC70" s="895" t="e">
        <f>AG70+AI70+AK70+AM70+AO70+AQ70+#REF!+AS70+AU70+AW70+AY70+BA70</f>
        <v>#REF!</v>
      </c>
    </row>
    <row r="71" spans="1:55" ht="12" customHeight="1" x14ac:dyDescent="0.2">
      <c r="A71" s="840">
        <v>60</v>
      </c>
      <c r="B71" s="878">
        <v>2</v>
      </c>
      <c r="C71" s="879"/>
      <c r="D71" s="1454" t="s">
        <v>86</v>
      </c>
      <c r="E71" s="903" t="s">
        <v>278</v>
      </c>
      <c r="F71" s="942"/>
      <c r="G71" s="943"/>
      <c r="H71" s="883" t="e">
        <f t="shared" si="33"/>
        <v>#DIV/0!</v>
      </c>
      <c r="I71" s="899"/>
      <c r="J71" s="885">
        <f t="shared" si="34"/>
        <v>0</v>
      </c>
      <c r="K71" s="886">
        <f t="shared" si="35"/>
        <v>0</v>
      </c>
      <c r="L71" s="887">
        <f t="shared" si="36"/>
        <v>15920</v>
      </c>
      <c r="M71" s="887">
        <f t="shared" si="37"/>
        <v>0</v>
      </c>
      <c r="N71" s="887">
        <f t="shared" si="38"/>
        <v>0</v>
      </c>
      <c r="O71" s="887">
        <f t="shared" si="39"/>
        <v>0</v>
      </c>
      <c r="P71" s="888">
        <f t="shared" si="40"/>
        <v>0</v>
      </c>
      <c r="Q71" s="888">
        <f t="shared" si="10"/>
        <v>0</v>
      </c>
      <c r="R71" s="906"/>
      <c r="S71" s="1005"/>
      <c r="T71" s="831">
        <v>60</v>
      </c>
      <c r="U71" s="1452" t="s">
        <v>86</v>
      </c>
      <c r="V71" s="900" t="s">
        <v>49</v>
      </c>
      <c r="W71" s="893">
        <f t="shared" si="41"/>
        <v>0</v>
      </c>
      <c r="X71" s="893">
        <f t="shared" si="41"/>
        <v>0</v>
      </c>
      <c r="Y71" s="894" t="e">
        <f t="shared" si="42"/>
        <v>#DIV/0!</v>
      </c>
      <c r="Z71" s="894">
        <f t="shared" si="43"/>
        <v>0</v>
      </c>
      <c r="AA71" s="894">
        <f t="shared" si="43"/>
        <v>0</v>
      </c>
      <c r="AB71" s="901"/>
      <c r="AC71" s="895" t="e">
        <f>AF71+AH71+AJ71+AL71+AN71+AP71+#REF!+AR71+AT71+AV71+AX71+AZ71</f>
        <v>#REF!</v>
      </c>
      <c r="AD71" s="895" t="e">
        <f>AG71+AI71+AK71+AM71+AO71+AQ71+#REF!+AS71+AU71+AW71+AY71+BA71</f>
        <v>#REF!</v>
      </c>
      <c r="AE71" s="896" t="e">
        <f t="shared" si="44"/>
        <v>#REF!</v>
      </c>
      <c r="AF71" s="902"/>
      <c r="AG71" s="902"/>
      <c r="AH71" s="902"/>
      <c r="AI71" s="902"/>
      <c r="AJ71" s="902"/>
      <c r="AK71" s="902"/>
      <c r="AL71" s="902"/>
      <c r="AM71" s="902"/>
      <c r="AN71" s="902"/>
      <c r="AO71" s="902"/>
      <c r="AP71" s="902"/>
      <c r="AQ71" s="902"/>
      <c r="AR71" s="901"/>
      <c r="AS71" s="901"/>
      <c r="AT71" s="901"/>
      <c r="AU71" s="901"/>
      <c r="AV71" s="901"/>
      <c r="AW71" s="901"/>
      <c r="AX71" s="901"/>
      <c r="AY71" s="901"/>
      <c r="AZ71" s="901"/>
      <c r="BA71" s="901"/>
      <c r="BB71" s="895" t="e">
        <f>AF71+AH71+AJ71+AL71+AN71+AP71+#REF!+AR71+AT71+AV71+AX71</f>
        <v>#REF!</v>
      </c>
      <c r="BC71" s="895" t="e">
        <f>AG71+AI71+AK71+AM71+AO71+AQ71+#REF!+AS71+AU71+AW71+AY71+BA71</f>
        <v>#REF!</v>
      </c>
    </row>
    <row r="72" spans="1:55" ht="12" customHeight="1" x14ac:dyDescent="0.2">
      <c r="A72" s="840">
        <v>61</v>
      </c>
      <c r="B72" s="878">
        <v>2</v>
      </c>
      <c r="C72" s="879"/>
      <c r="D72" s="1454"/>
      <c r="E72" s="903" t="s">
        <v>279</v>
      </c>
      <c r="F72" s="942"/>
      <c r="G72" s="943"/>
      <c r="H72" s="883" t="e">
        <f t="shared" si="33"/>
        <v>#DIV/0!</v>
      </c>
      <c r="I72" s="899"/>
      <c r="J72" s="885">
        <f t="shared" si="34"/>
        <v>0</v>
      </c>
      <c r="K72" s="886">
        <f t="shared" si="35"/>
        <v>0</v>
      </c>
      <c r="L72" s="887">
        <f t="shared" si="36"/>
        <v>15920</v>
      </c>
      <c r="M72" s="887">
        <f t="shared" si="37"/>
        <v>0</v>
      </c>
      <c r="N72" s="887">
        <f t="shared" si="38"/>
        <v>0</v>
      </c>
      <c r="O72" s="887">
        <f t="shared" si="39"/>
        <v>0</v>
      </c>
      <c r="P72" s="888">
        <f t="shared" si="40"/>
        <v>0</v>
      </c>
      <c r="Q72" s="888">
        <f t="shared" si="10"/>
        <v>0</v>
      </c>
      <c r="R72" s="906"/>
      <c r="S72" s="1005"/>
      <c r="T72" s="831">
        <v>61</v>
      </c>
      <c r="U72" s="1452"/>
      <c r="V72" s="900" t="s">
        <v>50</v>
      </c>
      <c r="W72" s="893">
        <f t="shared" si="41"/>
        <v>0</v>
      </c>
      <c r="X72" s="893">
        <f t="shared" si="41"/>
        <v>0</v>
      </c>
      <c r="Y72" s="894" t="e">
        <f t="shared" si="42"/>
        <v>#DIV/0!</v>
      </c>
      <c r="Z72" s="894">
        <f t="shared" si="43"/>
        <v>0</v>
      </c>
      <c r="AA72" s="894">
        <f t="shared" si="43"/>
        <v>0</v>
      </c>
      <c r="AB72" s="901"/>
      <c r="AC72" s="895" t="e">
        <f>AF72+AH72+AJ72+AL72+AN72+AP72+#REF!+AR72+AT72+AV72+AX72+AZ72</f>
        <v>#REF!</v>
      </c>
      <c r="AD72" s="895" t="e">
        <f>AG72+AI72+AK72+AM72+AO72+AQ72+#REF!+AS72+AU72+AW72+AY72+BA72</f>
        <v>#REF!</v>
      </c>
      <c r="AE72" s="896" t="e">
        <f t="shared" si="44"/>
        <v>#REF!</v>
      </c>
      <c r="AF72" s="902"/>
      <c r="AG72" s="902"/>
      <c r="AH72" s="902"/>
      <c r="AI72" s="902"/>
      <c r="AJ72" s="902"/>
      <c r="AK72" s="902"/>
      <c r="AL72" s="902"/>
      <c r="AM72" s="902"/>
      <c r="AN72" s="902"/>
      <c r="AO72" s="902"/>
      <c r="AP72" s="902"/>
      <c r="AQ72" s="902"/>
      <c r="AR72" s="901"/>
      <c r="AS72" s="901"/>
      <c r="AT72" s="901"/>
      <c r="AU72" s="901"/>
      <c r="AV72" s="901"/>
      <c r="AW72" s="901"/>
      <c r="AX72" s="901"/>
      <c r="AY72" s="901"/>
      <c r="AZ72" s="901"/>
      <c r="BA72" s="901"/>
      <c r="BB72" s="895" t="e">
        <f>AF72+AH72+AJ72+AL72+AN72+AP72+#REF!+AR72+AT72+AV72+AX72</f>
        <v>#REF!</v>
      </c>
      <c r="BC72" s="895" t="e">
        <f>AG72+AI72+AK72+AM72+AO72+AQ72+#REF!+AS72+AU72+AW72+AY72+BA72</f>
        <v>#REF!</v>
      </c>
    </row>
    <row r="73" spans="1:55" ht="12" customHeight="1" x14ac:dyDescent="0.2">
      <c r="A73" s="840">
        <v>62</v>
      </c>
      <c r="B73" s="878">
        <v>1</v>
      </c>
      <c r="C73" s="879"/>
      <c r="D73" s="1454" t="s">
        <v>144</v>
      </c>
      <c r="E73" s="903" t="s">
        <v>278</v>
      </c>
      <c r="F73" s="942"/>
      <c r="G73" s="943"/>
      <c r="H73" s="883" t="e">
        <f t="shared" si="33"/>
        <v>#DIV/0!</v>
      </c>
      <c r="I73" s="899"/>
      <c r="J73" s="885">
        <f t="shared" si="34"/>
        <v>0</v>
      </c>
      <c r="K73" s="886">
        <f t="shared" si="35"/>
        <v>0</v>
      </c>
      <c r="L73" s="887">
        <f t="shared" si="36"/>
        <v>7960</v>
      </c>
      <c r="M73" s="887">
        <f t="shared" si="37"/>
        <v>0</v>
      </c>
      <c r="N73" s="887">
        <f t="shared" si="38"/>
        <v>0</v>
      </c>
      <c r="O73" s="887">
        <f t="shared" si="39"/>
        <v>0</v>
      </c>
      <c r="P73" s="888">
        <f t="shared" si="40"/>
        <v>0</v>
      </c>
      <c r="Q73" s="888">
        <f t="shared" si="10"/>
        <v>0</v>
      </c>
      <c r="R73" s="906"/>
      <c r="S73" s="1005"/>
      <c r="T73" s="831">
        <v>62</v>
      </c>
      <c r="U73" s="1452" t="s">
        <v>87</v>
      </c>
      <c r="V73" s="900" t="s">
        <v>49</v>
      </c>
      <c r="W73" s="893">
        <f t="shared" si="41"/>
        <v>0</v>
      </c>
      <c r="X73" s="893">
        <f t="shared" si="41"/>
        <v>0</v>
      </c>
      <c r="Y73" s="894" t="e">
        <f t="shared" si="42"/>
        <v>#DIV/0!</v>
      </c>
      <c r="Z73" s="894">
        <f t="shared" si="43"/>
        <v>0</v>
      </c>
      <c r="AA73" s="894">
        <f t="shared" si="43"/>
        <v>0</v>
      </c>
      <c r="AB73" s="901"/>
      <c r="AC73" s="895" t="e">
        <f>AF73+AH73+AJ73+AL73+AN73+AP73+#REF!+AR73+AT73+AV73+AX73+AZ73</f>
        <v>#REF!</v>
      </c>
      <c r="AD73" s="895" t="e">
        <f>AG73+AI73+AK73+AM73+AO73+AQ73+#REF!+AS73+AU73+AW73+AY73+BA73</f>
        <v>#REF!</v>
      </c>
      <c r="AE73" s="896" t="e">
        <f t="shared" si="44"/>
        <v>#REF!</v>
      </c>
      <c r="AF73" s="902"/>
      <c r="AG73" s="902"/>
      <c r="AH73" s="902"/>
      <c r="AI73" s="902"/>
      <c r="AJ73" s="902"/>
      <c r="AK73" s="902"/>
      <c r="AL73" s="902"/>
      <c r="AM73" s="902"/>
      <c r="AN73" s="902"/>
      <c r="AO73" s="902"/>
      <c r="AP73" s="902"/>
      <c r="AQ73" s="902"/>
      <c r="AR73" s="901"/>
      <c r="AS73" s="901"/>
      <c r="AT73" s="901"/>
      <c r="AU73" s="901"/>
      <c r="AV73" s="901"/>
      <c r="AW73" s="901"/>
      <c r="AX73" s="901"/>
      <c r="AY73" s="901"/>
      <c r="AZ73" s="901"/>
      <c r="BA73" s="901"/>
      <c r="BB73" s="895" t="e">
        <f>AF73+AH73+AJ73+AL73+AN73+AP73+#REF!+AR73+AT73+AV73+AX73</f>
        <v>#REF!</v>
      </c>
      <c r="BC73" s="895" t="e">
        <f>AG73+AI73+AK73+AM73+AO73+AQ73+#REF!+AS73+AU73+AW73+AY73+BA73</f>
        <v>#REF!</v>
      </c>
    </row>
    <row r="74" spans="1:55" ht="12" customHeight="1" x14ac:dyDescent="0.2">
      <c r="A74" s="840">
        <v>63</v>
      </c>
      <c r="B74" s="878">
        <v>1</v>
      </c>
      <c r="C74" s="879"/>
      <c r="D74" s="1454"/>
      <c r="E74" s="903" t="s">
        <v>279</v>
      </c>
      <c r="F74" s="942"/>
      <c r="G74" s="943"/>
      <c r="H74" s="883" t="e">
        <f t="shared" si="33"/>
        <v>#DIV/0!</v>
      </c>
      <c r="I74" s="899"/>
      <c r="J74" s="885">
        <f t="shared" si="34"/>
        <v>0</v>
      </c>
      <c r="K74" s="886">
        <f t="shared" si="35"/>
        <v>0</v>
      </c>
      <c r="L74" s="887">
        <f t="shared" si="36"/>
        <v>7960</v>
      </c>
      <c r="M74" s="887">
        <f t="shared" si="37"/>
        <v>0</v>
      </c>
      <c r="N74" s="887">
        <f t="shared" si="38"/>
        <v>0</v>
      </c>
      <c r="O74" s="887">
        <f t="shared" si="39"/>
        <v>0</v>
      </c>
      <c r="P74" s="888">
        <f t="shared" si="40"/>
        <v>0</v>
      </c>
      <c r="Q74" s="888">
        <f>M74+O74</f>
        <v>0</v>
      </c>
      <c r="R74" s="906"/>
      <c r="S74" s="1005"/>
      <c r="T74" s="831">
        <v>63</v>
      </c>
      <c r="U74" s="1452"/>
      <c r="V74" s="900" t="s">
        <v>50</v>
      </c>
      <c r="W74" s="893">
        <f t="shared" si="41"/>
        <v>0</v>
      </c>
      <c r="X74" s="893">
        <f t="shared" si="41"/>
        <v>0</v>
      </c>
      <c r="Y74" s="894" t="e">
        <f t="shared" si="42"/>
        <v>#DIV/0!</v>
      </c>
      <c r="Z74" s="894">
        <f t="shared" si="43"/>
        <v>0</v>
      </c>
      <c r="AA74" s="894">
        <f t="shared" si="43"/>
        <v>0</v>
      </c>
      <c r="AB74" s="901"/>
      <c r="AC74" s="895" t="e">
        <f>AF74+AH74+AJ74+AL74+AN74+AP74+#REF!+AR74+AT74+AV74+AX74+AZ74</f>
        <v>#REF!</v>
      </c>
      <c r="AD74" s="895" t="e">
        <f>AG74+AI74+AK74+AM74+AO74+AQ74+#REF!+AS74+AU74+AW74+AY74+BA74</f>
        <v>#REF!</v>
      </c>
      <c r="AE74" s="896" t="e">
        <f t="shared" si="44"/>
        <v>#REF!</v>
      </c>
      <c r="AF74" s="902"/>
      <c r="AG74" s="902"/>
      <c r="AH74" s="902"/>
      <c r="AI74" s="902"/>
      <c r="AJ74" s="902"/>
      <c r="AK74" s="902"/>
      <c r="AL74" s="902"/>
      <c r="AM74" s="902"/>
      <c r="AN74" s="902"/>
      <c r="AO74" s="902"/>
      <c r="AP74" s="902"/>
      <c r="AQ74" s="902"/>
      <c r="AR74" s="901"/>
      <c r="AS74" s="901"/>
      <c r="AT74" s="901"/>
      <c r="AU74" s="901"/>
      <c r="AV74" s="901"/>
      <c r="AW74" s="901"/>
      <c r="AX74" s="901"/>
      <c r="AY74" s="901"/>
      <c r="AZ74" s="901"/>
      <c r="BA74" s="901"/>
      <c r="BB74" s="895" t="e">
        <f>AF74+AH74+AJ74+AL74+AN74+AP74+#REF!+AR74+AT74+AV74+AX74</f>
        <v>#REF!</v>
      </c>
      <c r="BC74" s="895" t="e">
        <f>AG74+AI74+AK74+AM74+AO74+AQ74+#REF!+AS74+AU74+AW74+AY74+BA74</f>
        <v>#REF!</v>
      </c>
    </row>
    <row r="75" spans="1:55" s="947" customFormat="1" ht="21.75" customHeight="1" x14ac:dyDescent="0.2">
      <c r="A75" s="840">
        <v>64</v>
      </c>
      <c r="B75" s="913"/>
      <c r="C75" s="914"/>
      <c r="D75" s="946" t="s">
        <v>88</v>
      </c>
      <c r="E75" s="915"/>
      <c r="F75" s="840"/>
      <c r="G75" s="945"/>
      <c r="H75" s="913"/>
      <c r="I75" s="917"/>
      <c r="J75" s="918"/>
      <c r="K75" s="919"/>
      <c r="L75" s="920"/>
      <c r="M75" s="920"/>
      <c r="N75" s="921"/>
      <c r="O75" s="920"/>
      <c r="P75" s="921"/>
      <c r="Q75" s="921"/>
      <c r="R75" s="923"/>
      <c r="S75" s="924"/>
      <c r="T75" s="831">
        <v>64</v>
      </c>
      <c r="U75" s="925" t="s">
        <v>88</v>
      </c>
      <c r="V75" s="926"/>
      <c r="W75" s="831"/>
      <c r="X75" s="831"/>
      <c r="Y75" s="927"/>
      <c r="Z75" s="832"/>
      <c r="AA75" s="927"/>
      <c r="AB75" s="832"/>
      <c r="AC75" s="832"/>
      <c r="AD75" s="832"/>
      <c r="AE75" s="928"/>
      <c r="AF75" s="928"/>
      <c r="AG75" s="928"/>
      <c r="AH75" s="928"/>
      <c r="AI75" s="928"/>
      <c r="AJ75" s="928"/>
      <c r="AK75" s="928"/>
      <c r="AL75" s="928"/>
      <c r="AM75" s="928"/>
      <c r="AN75" s="928"/>
      <c r="AO75" s="928"/>
      <c r="AP75" s="928"/>
      <c r="AQ75" s="928"/>
      <c r="AR75" s="832"/>
      <c r="AS75" s="832"/>
      <c r="AT75" s="832"/>
      <c r="AU75" s="832"/>
      <c r="AV75" s="832"/>
      <c r="AW75" s="832"/>
      <c r="AX75" s="832"/>
      <c r="AY75" s="832"/>
      <c r="AZ75" s="832"/>
      <c r="BA75" s="832"/>
      <c r="BB75" s="832"/>
      <c r="BC75" s="832"/>
    </row>
    <row r="76" spans="1:55" s="860" customFormat="1" ht="11.25" customHeight="1" x14ac:dyDescent="0.2">
      <c r="A76" s="840">
        <v>65</v>
      </c>
      <c r="B76" s="930">
        <v>0.5</v>
      </c>
      <c r="C76" s="931"/>
      <c r="D76" s="1455" t="s">
        <v>89</v>
      </c>
      <c r="E76" s="903" t="s">
        <v>278</v>
      </c>
      <c r="F76" s="948"/>
      <c r="G76" s="949">
        <v>40</v>
      </c>
      <c r="H76" s="883" t="e">
        <f t="shared" ref="H76:H97" si="45">G76*100/F76</f>
        <v>#DIV/0!</v>
      </c>
      <c r="I76" s="934">
        <v>1</v>
      </c>
      <c r="J76" s="885">
        <f t="shared" ref="J76:J97" si="46">I76*G76</f>
        <v>40</v>
      </c>
      <c r="K76" s="886">
        <f t="shared" ref="K76:K97" si="47">J76*B76</f>
        <v>20</v>
      </c>
      <c r="L76" s="887">
        <f t="shared" ref="L76:L97" si="48">B76*7960</f>
        <v>3980</v>
      </c>
      <c r="M76" s="887">
        <f t="shared" ref="M76:M97" si="49">L76*J76</f>
        <v>159200</v>
      </c>
      <c r="N76" s="887">
        <f t="shared" ref="N76:N97" si="50">C76*J76</f>
        <v>0</v>
      </c>
      <c r="O76" s="887">
        <f t="shared" ref="O76:O97" si="51">N76*7960</f>
        <v>0</v>
      </c>
      <c r="P76" s="888">
        <f t="shared" ref="P76:P97" si="52">K76+N76</f>
        <v>20</v>
      </c>
      <c r="Q76" s="888">
        <f>M76+O76</f>
        <v>159200</v>
      </c>
      <c r="R76" s="935"/>
      <c r="S76" s="936"/>
      <c r="T76" s="831">
        <v>65</v>
      </c>
      <c r="U76" s="1456" t="s">
        <v>89</v>
      </c>
      <c r="V76" s="900" t="s">
        <v>49</v>
      </c>
      <c r="W76" s="893">
        <f t="shared" ref="W76:X97" si="53">F76</f>
        <v>0</v>
      </c>
      <c r="X76" s="893">
        <f t="shared" si="53"/>
        <v>40</v>
      </c>
      <c r="Y76" s="894" t="e">
        <f t="shared" ref="Y76:Y97" si="54">X76*100/W76</f>
        <v>#DIV/0!</v>
      </c>
      <c r="Z76" s="894">
        <f t="shared" ref="Z76:AA97" si="55">I76</f>
        <v>1</v>
      </c>
      <c r="AA76" s="894">
        <f t="shared" si="55"/>
        <v>40</v>
      </c>
      <c r="AB76" s="901"/>
      <c r="AC76" s="895">
        <f t="shared" ref="AC76:AD79" si="56">+BB76</f>
        <v>0</v>
      </c>
      <c r="AD76" s="895">
        <f t="shared" si="56"/>
        <v>0</v>
      </c>
      <c r="AE76" s="896" t="e">
        <f t="shared" ref="AE76:AE97" si="57">AD76*100/AC76</f>
        <v>#DIV/0!</v>
      </c>
      <c r="AF76" s="902"/>
      <c r="AG76" s="902"/>
      <c r="AH76" s="902"/>
      <c r="AI76" s="902"/>
      <c r="AJ76" s="902"/>
      <c r="AK76" s="902"/>
      <c r="AL76" s="902"/>
      <c r="AM76" s="902"/>
      <c r="AN76" s="902"/>
      <c r="AO76" s="902"/>
      <c r="AP76" s="902"/>
      <c r="AQ76" s="902"/>
      <c r="AR76" s="901"/>
      <c r="AS76" s="901"/>
      <c r="AT76" s="901"/>
      <c r="AU76" s="901"/>
      <c r="AV76" s="901"/>
      <c r="AW76" s="901"/>
      <c r="AX76" s="901"/>
      <c r="AY76" s="901"/>
      <c r="AZ76" s="901"/>
      <c r="BA76" s="901"/>
      <c r="BB76" s="895">
        <f t="shared" ref="BB76:BC79" si="58">AF76+AH76+AJ76+AL76+AN76+AP76+AR76+AT76+AV76+AX76+AZ76</f>
        <v>0</v>
      </c>
      <c r="BC76" s="895">
        <f t="shared" si="58"/>
        <v>0</v>
      </c>
    </row>
    <row r="77" spans="1:55" s="860" customFormat="1" ht="15" customHeight="1" x14ac:dyDescent="0.2">
      <c r="A77" s="840">
        <v>66</v>
      </c>
      <c r="B77" s="930">
        <v>0.5</v>
      </c>
      <c r="C77" s="931"/>
      <c r="D77" s="1455"/>
      <c r="E77" s="903" t="s">
        <v>279</v>
      </c>
      <c r="F77" s="948"/>
      <c r="G77" s="949">
        <v>15</v>
      </c>
      <c r="H77" s="883" t="e">
        <f t="shared" si="45"/>
        <v>#DIV/0!</v>
      </c>
      <c r="I77" s="934">
        <v>1</v>
      </c>
      <c r="J77" s="885">
        <f t="shared" si="46"/>
        <v>15</v>
      </c>
      <c r="K77" s="886">
        <f t="shared" si="47"/>
        <v>7.5</v>
      </c>
      <c r="L77" s="887">
        <f t="shared" si="48"/>
        <v>3980</v>
      </c>
      <c r="M77" s="887">
        <f t="shared" si="49"/>
        <v>59700</v>
      </c>
      <c r="N77" s="887">
        <f t="shared" si="50"/>
        <v>0</v>
      </c>
      <c r="O77" s="887">
        <f t="shared" si="51"/>
        <v>0</v>
      </c>
      <c r="P77" s="888">
        <f t="shared" si="52"/>
        <v>7.5</v>
      </c>
      <c r="Q77" s="888">
        <f t="shared" ref="Q77:Q97" si="59">M77+O77</f>
        <v>59700</v>
      </c>
      <c r="R77" s="935"/>
      <c r="S77" s="936"/>
      <c r="T77" s="831">
        <v>66</v>
      </c>
      <c r="U77" s="1457"/>
      <c r="V77" s="900" t="s">
        <v>50</v>
      </c>
      <c r="W77" s="893">
        <f t="shared" si="53"/>
        <v>0</v>
      </c>
      <c r="X77" s="893">
        <f t="shared" si="53"/>
        <v>15</v>
      </c>
      <c r="Y77" s="894" t="e">
        <f t="shared" si="54"/>
        <v>#DIV/0!</v>
      </c>
      <c r="Z77" s="894">
        <f t="shared" si="55"/>
        <v>1</v>
      </c>
      <c r="AA77" s="894">
        <f t="shared" si="55"/>
        <v>15</v>
      </c>
      <c r="AB77" s="901"/>
      <c r="AC77" s="895">
        <f t="shared" si="56"/>
        <v>0</v>
      </c>
      <c r="AD77" s="895">
        <f t="shared" si="56"/>
        <v>0</v>
      </c>
      <c r="AE77" s="896" t="e">
        <f t="shared" si="57"/>
        <v>#DIV/0!</v>
      </c>
      <c r="AF77" s="902"/>
      <c r="AG77" s="902"/>
      <c r="AH77" s="902"/>
      <c r="AI77" s="902"/>
      <c r="AJ77" s="902"/>
      <c r="AK77" s="902"/>
      <c r="AL77" s="902"/>
      <c r="AM77" s="902"/>
      <c r="AN77" s="902"/>
      <c r="AO77" s="902"/>
      <c r="AP77" s="902"/>
      <c r="AQ77" s="902"/>
      <c r="AR77" s="901"/>
      <c r="AS77" s="901"/>
      <c r="AT77" s="901"/>
      <c r="AU77" s="901"/>
      <c r="AV77" s="901"/>
      <c r="AW77" s="901"/>
      <c r="AX77" s="901"/>
      <c r="AY77" s="901"/>
      <c r="AZ77" s="901"/>
      <c r="BA77" s="901"/>
      <c r="BB77" s="895">
        <f t="shared" si="58"/>
        <v>0</v>
      </c>
      <c r="BC77" s="895">
        <f t="shared" si="58"/>
        <v>0</v>
      </c>
    </row>
    <row r="78" spans="1:55" ht="12" customHeight="1" x14ac:dyDescent="0.2">
      <c r="A78" s="840">
        <v>67</v>
      </c>
      <c r="B78" s="878">
        <v>1</v>
      </c>
      <c r="C78" s="879"/>
      <c r="D78" s="1449" t="s">
        <v>90</v>
      </c>
      <c r="E78" s="903" t="s">
        <v>278</v>
      </c>
      <c r="F78" s="1250">
        <v>10</v>
      </c>
      <c r="G78" s="1251">
        <v>10</v>
      </c>
      <c r="H78" s="883">
        <f t="shared" si="45"/>
        <v>100</v>
      </c>
      <c r="I78" s="899">
        <v>2</v>
      </c>
      <c r="J78" s="885">
        <f t="shared" si="46"/>
        <v>20</v>
      </c>
      <c r="K78" s="886">
        <f t="shared" si="47"/>
        <v>20</v>
      </c>
      <c r="L78" s="887">
        <f t="shared" si="48"/>
        <v>7960</v>
      </c>
      <c r="M78" s="887">
        <f t="shared" si="49"/>
        <v>159200</v>
      </c>
      <c r="N78" s="887">
        <f t="shared" si="50"/>
        <v>0</v>
      </c>
      <c r="O78" s="887">
        <f t="shared" si="51"/>
        <v>0</v>
      </c>
      <c r="P78" s="888">
        <f t="shared" si="52"/>
        <v>20</v>
      </c>
      <c r="Q78" s="888">
        <f t="shared" si="59"/>
        <v>159200</v>
      </c>
      <c r="R78" s="906"/>
      <c r="S78" s="1005"/>
      <c r="T78" s="831">
        <v>67</v>
      </c>
      <c r="U78" s="1450" t="s">
        <v>90</v>
      </c>
      <c r="V78" s="900" t="s">
        <v>49</v>
      </c>
      <c r="W78" s="893">
        <f t="shared" si="53"/>
        <v>10</v>
      </c>
      <c r="X78" s="893">
        <f t="shared" si="53"/>
        <v>10</v>
      </c>
      <c r="Y78" s="894">
        <f t="shared" si="54"/>
        <v>100</v>
      </c>
      <c r="Z78" s="894">
        <f t="shared" si="55"/>
        <v>2</v>
      </c>
      <c r="AA78" s="894">
        <f t="shared" si="55"/>
        <v>20</v>
      </c>
      <c r="AB78" s="901"/>
      <c r="AC78" s="895">
        <f t="shared" si="56"/>
        <v>0</v>
      </c>
      <c r="AD78" s="895">
        <f t="shared" si="56"/>
        <v>0</v>
      </c>
      <c r="AE78" s="896" t="e">
        <f t="shared" si="57"/>
        <v>#DIV/0!</v>
      </c>
      <c r="AF78" s="902"/>
      <c r="AG78" s="902"/>
      <c r="AH78" s="902"/>
      <c r="AI78" s="902"/>
      <c r="AJ78" s="902"/>
      <c r="AK78" s="902"/>
      <c r="AL78" s="902"/>
      <c r="AM78" s="902"/>
      <c r="AN78" s="902"/>
      <c r="AO78" s="902"/>
      <c r="AP78" s="902"/>
      <c r="AQ78" s="902"/>
      <c r="AR78" s="901"/>
      <c r="AS78" s="901"/>
      <c r="AT78" s="901"/>
      <c r="AU78" s="901"/>
      <c r="AV78" s="901"/>
      <c r="AW78" s="901"/>
      <c r="AX78" s="901"/>
      <c r="AY78" s="901"/>
      <c r="AZ78" s="901"/>
      <c r="BA78" s="901"/>
      <c r="BB78" s="895">
        <f t="shared" si="58"/>
        <v>0</v>
      </c>
      <c r="BC78" s="895">
        <f t="shared" si="58"/>
        <v>0</v>
      </c>
    </row>
    <row r="79" spans="1:55" ht="13.5" customHeight="1" x14ac:dyDescent="0.2">
      <c r="A79" s="840">
        <v>68</v>
      </c>
      <c r="B79" s="878">
        <v>1</v>
      </c>
      <c r="C79" s="879">
        <v>2</v>
      </c>
      <c r="D79" s="1449"/>
      <c r="E79" s="903" t="s">
        <v>279</v>
      </c>
      <c r="F79" s="1250">
        <v>8</v>
      </c>
      <c r="G79" s="1251">
        <v>8</v>
      </c>
      <c r="H79" s="883">
        <f t="shared" si="45"/>
        <v>100</v>
      </c>
      <c r="I79" s="899">
        <v>1</v>
      </c>
      <c r="J79" s="885">
        <f t="shared" si="46"/>
        <v>8</v>
      </c>
      <c r="K79" s="886">
        <f t="shared" si="47"/>
        <v>8</v>
      </c>
      <c r="L79" s="887">
        <f t="shared" si="48"/>
        <v>7960</v>
      </c>
      <c r="M79" s="887">
        <f t="shared" si="49"/>
        <v>63680</v>
      </c>
      <c r="N79" s="887">
        <f t="shared" si="50"/>
        <v>16</v>
      </c>
      <c r="O79" s="887">
        <f t="shared" si="51"/>
        <v>127360</v>
      </c>
      <c r="P79" s="888">
        <f t="shared" si="52"/>
        <v>24</v>
      </c>
      <c r="Q79" s="888">
        <f t="shared" si="59"/>
        <v>191040</v>
      </c>
      <c r="R79" s="906"/>
      <c r="S79" s="1005"/>
      <c r="T79" s="831">
        <v>68</v>
      </c>
      <c r="U79" s="1450"/>
      <c r="V79" s="900" t="s">
        <v>50</v>
      </c>
      <c r="W79" s="893">
        <f t="shared" si="53"/>
        <v>8</v>
      </c>
      <c r="X79" s="893">
        <f t="shared" si="53"/>
        <v>8</v>
      </c>
      <c r="Y79" s="894">
        <f t="shared" si="54"/>
        <v>100</v>
      </c>
      <c r="Z79" s="894">
        <f t="shared" si="55"/>
        <v>1</v>
      </c>
      <c r="AA79" s="894">
        <f t="shared" si="55"/>
        <v>8</v>
      </c>
      <c r="AB79" s="901"/>
      <c r="AC79" s="895">
        <f t="shared" si="56"/>
        <v>0</v>
      </c>
      <c r="AD79" s="895">
        <f t="shared" si="56"/>
        <v>0</v>
      </c>
      <c r="AE79" s="896" t="e">
        <f t="shared" si="57"/>
        <v>#DIV/0!</v>
      </c>
      <c r="AF79" s="902"/>
      <c r="AG79" s="902"/>
      <c r="AH79" s="902"/>
      <c r="AI79" s="902"/>
      <c r="AJ79" s="902"/>
      <c r="AK79" s="902"/>
      <c r="AL79" s="902"/>
      <c r="AM79" s="902"/>
      <c r="AN79" s="902"/>
      <c r="AO79" s="902"/>
      <c r="AP79" s="902"/>
      <c r="AQ79" s="902"/>
      <c r="AR79" s="901"/>
      <c r="AS79" s="901"/>
      <c r="AT79" s="901"/>
      <c r="AU79" s="901"/>
      <c r="AV79" s="901"/>
      <c r="AW79" s="901"/>
      <c r="AX79" s="901"/>
      <c r="AY79" s="901"/>
      <c r="AZ79" s="901"/>
      <c r="BA79" s="901"/>
      <c r="BB79" s="895">
        <f t="shared" si="58"/>
        <v>0</v>
      </c>
      <c r="BC79" s="895">
        <f t="shared" si="58"/>
        <v>0</v>
      </c>
    </row>
    <row r="80" spans="1:55" ht="24.75" customHeight="1" x14ac:dyDescent="0.2">
      <c r="A80" s="840">
        <v>69</v>
      </c>
      <c r="B80" s="878">
        <v>2</v>
      </c>
      <c r="C80" s="879"/>
      <c r="D80" s="1453" t="s">
        <v>91</v>
      </c>
      <c r="E80" s="903" t="s">
        <v>278</v>
      </c>
      <c r="F80" s="942"/>
      <c r="G80" s="943"/>
      <c r="H80" s="883" t="e">
        <f t="shared" si="45"/>
        <v>#DIV/0!</v>
      </c>
      <c r="I80" s="899"/>
      <c r="J80" s="885">
        <f t="shared" si="46"/>
        <v>0</v>
      </c>
      <c r="K80" s="886">
        <f t="shared" si="47"/>
        <v>0</v>
      </c>
      <c r="L80" s="887">
        <f t="shared" si="48"/>
        <v>15920</v>
      </c>
      <c r="M80" s="887">
        <f t="shared" si="49"/>
        <v>0</v>
      </c>
      <c r="N80" s="887">
        <f t="shared" si="50"/>
        <v>0</v>
      </c>
      <c r="O80" s="887">
        <f t="shared" si="51"/>
        <v>0</v>
      </c>
      <c r="P80" s="888">
        <f t="shared" si="52"/>
        <v>0</v>
      </c>
      <c r="Q80" s="888">
        <f t="shared" si="59"/>
        <v>0</v>
      </c>
      <c r="R80" s="906"/>
      <c r="S80" s="1005"/>
      <c r="T80" s="831">
        <v>69</v>
      </c>
      <c r="U80" s="1450" t="s">
        <v>91</v>
      </c>
      <c r="V80" s="900" t="s">
        <v>49</v>
      </c>
      <c r="W80" s="893">
        <f t="shared" si="53"/>
        <v>0</v>
      </c>
      <c r="X80" s="893">
        <f t="shared" si="53"/>
        <v>0</v>
      </c>
      <c r="Y80" s="894" t="e">
        <f t="shared" si="54"/>
        <v>#DIV/0!</v>
      </c>
      <c r="Z80" s="894">
        <f t="shared" si="55"/>
        <v>0</v>
      </c>
      <c r="AA80" s="894">
        <f t="shared" si="55"/>
        <v>0</v>
      </c>
      <c r="AB80" s="901"/>
      <c r="AC80" s="895" t="e">
        <f>AF80+AH80+AJ80+AL80+AN80+AP80+#REF!+AR80+AT80+AV80+AX80+AZ80</f>
        <v>#REF!</v>
      </c>
      <c r="AD80" s="895" t="e">
        <f>AG80+AI80+AK80+AM80+AO80+AQ80+#REF!+AS80+AU80+AW80+AY80+BA80</f>
        <v>#REF!</v>
      </c>
      <c r="AE80" s="896" t="e">
        <f t="shared" si="57"/>
        <v>#REF!</v>
      </c>
      <c r="AF80" s="902"/>
      <c r="AG80" s="902"/>
      <c r="AH80" s="902"/>
      <c r="AI80" s="902"/>
      <c r="AJ80" s="902"/>
      <c r="AK80" s="902"/>
      <c r="AL80" s="902"/>
      <c r="AM80" s="902"/>
      <c r="AN80" s="902"/>
      <c r="AO80" s="902"/>
      <c r="AP80" s="902"/>
      <c r="AQ80" s="902"/>
      <c r="AR80" s="901"/>
      <c r="AS80" s="901"/>
      <c r="AT80" s="901"/>
      <c r="AU80" s="901"/>
      <c r="AV80" s="901"/>
      <c r="AW80" s="901"/>
      <c r="AX80" s="901"/>
      <c r="AY80" s="901"/>
      <c r="AZ80" s="901"/>
      <c r="BA80" s="901"/>
      <c r="BB80" s="895" t="e">
        <f>AF80+AH80+AJ80+AL80+AN80+AP80+#REF!+AR80+AT80+AV80+AX80</f>
        <v>#REF!</v>
      </c>
      <c r="BC80" s="895" t="e">
        <f>AG80+AI80+AK80+AM80+AO80+AQ80+#REF!+AS80+AU80+AW80+AY80+BA80</f>
        <v>#REF!</v>
      </c>
    </row>
    <row r="81" spans="1:55" ht="16.5" customHeight="1" x14ac:dyDescent="0.2">
      <c r="A81" s="840">
        <v>70</v>
      </c>
      <c r="B81" s="878">
        <v>2</v>
      </c>
      <c r="C81" s="879"/>
      <c r="D81" s="1453"/>
      <c r="E81" s="903" t="s">
        <v>279</v>
      </c>
      <c r="F81" s="942"/>
      <c r="G81" s="943"/>
      <c r="H81" s="883" t="e">
        <f t="shared" si="45"/>
        <v>#DIV/0!</v>
      </c>
      <c r="I81" s="899"/>
      <c r="J81" s="885">
        <f t="shared" si="46"/>
        <v>0</v>
      </c>
      <c r="K81" s="886">
        <f t="shared" si="47"/>
        <v>0</v>
      </c>
      <c r="L81" s="887">
        <f t="shared" si="48"/>
        <v>15920</v>
      </c>
      <c r="M81" s="887">
        <f t="shared" si="49"/>
        <v>0</v>
      </c>
      <c r="N81" s="887">
        <f t="shared" si="50"/>
        <v>0</v>
      </c>
      <c r="O81" s="887">
        <f t="shared" si="51"/>
        <v>0</v>
      </c>
      <c r="P81" s="888">
        <f t="shared" si="52"/>
        <v>0</v>
      </c>
      <c r="Q81" s="888">
        <f t="shared" si="59"/>
        <v>0</v>
      </c>
      <c r="R81" s="906"/>
      <c r="S81" s="1005"/>
      <c r="T81" s="831">
        <v>70</v>
      </c>
      <c r="U81" s="1450"/>
      <c r="V81" s="900" t="s">
        <v>50</v>
      </c>
      <c r="W81" s="893">
        <f t="shared" si="53"/>
        <v>0</v>
      </c>
      <c r="X81" s="893">
        <f t="shared" si="53"/>
        <v>0</v>
      </c>
      <c r="Y81" s="894" t="e">
        <f t="shared" si="54"/>
        <v>#DIV/0!</v>
      </c>
      <c r="Z81" s="894">
        <f t="shared" si="55"/>
        <v>0</v>
      </c>
      <c r="AA81" s="894">
        <f t="shared" si="55"/>
        <v>0</v>
      </c>
      <c r="AB81" s="901"/>
      <c r="AC81" s="895" t="e">
        <f>AF81+AH81+AJ81+AL81+AN81+AP81+#REF!+AR81+AT81+AV81+AX81+AZ81</f>
        <v>#REF!</v>
      </c>
      <c r="AD81" s="895" t="e">
        <f>AG81+AI81+AK81+AM81+AO81+AQ81+#REF!+AS81+AU81+AW81+AY81+BA81</f>
        <v>#REF!</v>
      </c>
      <c r="AE81" s="896" t="e">
        <f t="shared" si="57"/>
        <v>#REF!</v>
      </c>
      <c r="AF81" s="902"/>
      <c r="AG81" s="902"/>
      <c r="AH81" s="902"/>
      <c r="AI81" s="902"/>
      <c r="AJ81" s="902"/>
      <c r="AK81" s="902"/>
      <c r="AL81" s="902"/>
      <c r="AM81" s="902"/>
      <c r="AN81" s="902"/>
      <c r="AO81" s="902"/>
      <c r="AP81" s="902"/>
      <c r="AQ81" s="902"/>
      <c r="AR81" s="901"/>
      <c r="AS81" s="901"/>
      <c r="AT81" s="901"/>
      <c r="AU81" s="901"/>
      <c r="AV81" s="901"/>
      <c r="AW81" s="901"/>
      <c r="AX81" s="901"/>
      <c r="AY81" s="901"/>
      <c r="AZ81" s="901"/>
      <c r="BA81" s="901"/>
      <c r="BB81" s="895" t="e">
        <f>AF81+AH81+AJ81+AL81+AN81+AP81+#REF!+AR81+AT81+AV81+AX81</f>
        <v>#REF!</v>
      </c>
      <c r="BC81" s="895" t="e">
        <f>AG81+AI81+AK81+AM81+AO81+AQ81+#REF!+AS81+AU81+AW81+AY81+BA81</f>
        <v>#REF!</v>
      </c>
    </row>
    <row r="82" spans="1:55" ht="12" customHeight="1" x14ac:dyDescent="0.2">
      <c r="A82" s="840">
        <v>71</v>
      </c>
      <c r="B82" s="878">
        <v>1</v>
      </c>
      <c r="C82" s="879"/>
      <c r="D82" s="1449" t="s">
        <v>92</v>
      </c>
      <c r="E82" s="903" t="s">
        <v>278</v>
      </c>
      <c r="F82" s="942"/>
      <c r="G82" s="943"/>
      <c r="H82" s="883" t="e">
        <f t="shared" si="45"/>
        <v>#DIV/0!</v>
      </c>
      <c r="I82" s="899"/>
      <c r="J82" s="885">
        <f t="shared" si="46"/>
        <v>0</v>
      </c>
      <c r="K82" s="886">
        <f t="shared" si="47"/>
        <v>0</v>
      </c>
      <c r="L82" s="887">
        <f t="shared" si="48"/>
        <v>7960</v>
      </c>
      <c r="M82" s="887">
        <f t="shared" si="49"/>
        <v>0</v>
      </c>
      <c r="N82" s="887">
        <f t="shared" si="50"/>
        <v>0</v>
      </c>
      <c r="O82" s="887">
        <f t="shared" si="51"/>
        <v>0</v>
      </c>
      <c r="P82" s="888">
        <f t="shared" si="52"/>
        <v>0</v>
      </c>
      <c r="Q82" s="888">
        <f t="shared" si="59"/>
        <v>0</v>
      </c>
      <c r="R82" s="906"/>
      <c r="S82" s="1005"/>
      <c r="T82" s="831">
        <v>71</v>
      </c>
      <c r="U82" s="1450" t="s">
        <v>92</v>
      </c>
      <c r="V82" s="900" t="s">
        <v>57</v>
      </c>
      <c r="W82" s="893">
        <f t="shared" si="53"/>
        <v>0</v>
      </c>
      <c r="X82" s="893">
        <f t="shared" si="53"/>
        <v>0</v>
      </c>
      <c r="Y82" s="894" t="e">
        <f t="shared" si="54"/>
        <v>#DIV/0!</v>
      </c>
      <c r="Z82" s="894">
        <f t="shared" si="55"/>
        <v>0</v>
      </c>
      <c r="AA82" s="894">
        <f t="shared" si="55"/>
        <v>0</v>
      </c>
      <c r="AB82" s="901"/>
      <c r="AC82" s="895" t="e">
        <f>AF82+AH82+AJ82+AL82+AN82+AP82+#REF!+AR82+AT82+AV82+AX82+AZ82</f>
        <v>#REF!</v>
      </c>
      <c r="AD82" s="895" t="e">
        <f>AG82+AI82+AK82+AM82+AO82+AQ82+#REF!+AS82+AU82+AW82+AY82+BA82</f>
        <v>#REF!</v>
      </c>
      <c r="AE82" s="896" t="e">
        <f t="shared" si="57"/>
        <v>#REF!</v>
      </c>
      <c r="AF82" s="902"/>
      <c r="AG82" s="902"/>
      <c r="AH82" s="902"/>
      <c r="AI82" s="902"/>
      <c r="AJ82" s="902"/>
      <c r="AK82" s="902"/>
      <c r="AL82" s="902"/>
      <c r="AM82" s="902"/>
      <c r="AN82" s="902"/>
      <c r="AO82" s="902"/>
      <c r="AP82" s="902"/>
      <c r="AQ82" s="902"/>
      <c r="AR82" s="901"/>
      <c r="AS82" s="901"/>
      <c r="AT82" s="901"/>
      <c r="AU82" s="901"/>
      <c r="AV82" s="901"/>
      <c r="AW82" s="901"/>
      <c r="AX82" s="901"/>
      <c r="AY82" s="901"/>
      <c r="AZ82" s="901"/>
      <c r="BA82" s="901"/>
      <c r="BB82" s="895" t="e">
        <f>AF82+AH82+AJ82+AL82+AN82+AP82+#REF!+AR82+AT82+AV82+AX82</f>
        <v>#REF!</v>
      </c>
      <c r="BC82" s="895" t="e">
        <f>AG82+AI82+AK82+AM82+AO82+AQ82+#REF!+AS82+AU82+AW82+AY82+BA82</f>
        <v>#REF!</v>
      </c>
    </row>
    <row r="83" spans="1:55" ht="12" customHeight="1" x14ac:dyDescent="0.2">
      <c r="A83" s="840">
        <v>72</v>
      </c>
      <c r="B83" s="878">
        <v>1</v>
      </c>
      <c r="C83" s="879"/>
      <c r="D83" s="1449"/>
      <c r="E83" s="903" t="s">
        <v>279</v>
      </c>
      <c r="F83" s="942"/>
      <c r="G83" s="943"/>
      <c r="H83" s="883" t="e">
        <f t="shared" si="45"/>
        <v>#DIV/0!</v>
      </c>
      <c r="I83" s="899"/>
      <c r="J83" s="885">
        <f t="shared" si="46"/>
        <v>0</v>
      </c>
      <c r="K83" s="886">
        <f t="shared" si="47"/>
        <v>0</v>
      </c>
      <c r="L83" s="887">
        <f t="shared" si="48"/>
        <v>7960</v>
      </c>
      <c r="M83" s="887">
        <f t="shared" si="49"/>
        <v>0</v>
      </c>
      <c r="N83" s="887">
        <f t="shared" si="50"/>
        <v>0</v>
      </c>
      <c r="O83" s="887">
        <f t="shared" si="51"/>
        <v>0</v>
      </c>
      <c r="P83" s="888">
        <f t="shared" si="52"/>
        <v>0</v>
      </c>
      <c r="Q83" s="888">
        <f t="shared" si="59"/>
        <v>0</v>
      </c>
      <c r="R83" s="906"/>
      <c r="S83" s="1005"/>
      <c r="T83" s="831">
        <v>72</v>
      </c>
      <c r="U83" s="1450"/>
      <c r="V83" s="900" t="s">
        <v>50</v>
      </c>
      <c r="W83" s="893">
        <f t="shared" si="53"/>
        <v>0</v>
      </c>
      <c r="X83" s="893">
        <f t="shared" si="53"/>
        <v>0</v>
      </c>
      <c r="Y83" s="894" t="e">
        <f t="shared" si="54"/>
        <v>#DIV/0!</v>
      </c>
      <c r="Z83" s="894">
        <f t="shared" si="55"/>
        <v>0</v>
      </c>
      <c r="AA83" s="894">
        <f t="shared" si="55"/>
        <v>0</v>
      </c>
      <c r="AB83" s="901"/>
      <c r="AC83" s="895" t="e">
        <f>AF83+AH83+AJ83+AL83+AN83+AP83+#REF!+AR83+AT83+AV83+AX83+AZ83</f>
        <v>#REF!</v>
      </c>
      <c r="AD83" s="895" t="e">
        <f>AG83+AI83+AK83+AM83+AO83+AQ83+#REF!+AS83+AU83+AW83+AY83+BA83</f>
        <v>#REF!</v>
      </c>
      <c r="AE83" s="896" t="e">
        <f t="shared" si="57"/>
        <v>#REF!</v>
      </c>
      <c r="AF83" s="902"/>
      <c r="AG83" s="902"/>
      <c r="AH83" s="902"/>
      <c r="AI83" s="902"/>
      <c r="AJ83" s="902"/>
      <c r="AK83" s="902"/>
      <c r="AL83" s="902"/>
      <c r="AM83" s="902"/>
      <c r="AN83" s="902"/>
      <c r="AO83" s="902"/>
      <c r="AP83" s="902"/>
      <c r="AQ83" s="902"/>
      <c r="AR83" s="901"/>
      <c r="AS83" s="901"/>
      <c r="AT83" s="901"/>
      <c r="AU83" s="901"/>
      <c r="AV83" s="901"/>
      <c r="AW83" s="901"/>
      <c r="AX83" s="901"/>
      <c r="AY83" s="901"/>
      <c r="AZ83" s="901"/>
      <c r="BA83" s="901"/>
      <c r="BB83" s="895" t="e">
        <f>AF83+AH83+AJ83+AL83+AN83+AP83+#REF!+AR83+AT83+AV83+AX83</f>
        <v>#REF!</v>
      </c>
      <c r="BC83" s="895" t="e">
        <f>AG83+AI83+AK83+AM83+AO83+AQ83+#REF!+AS83+AU83+AW83+AY83+BA83</f>
        <v>#REF!</v>
      </c>
    </row>
    <row r="84" spans="1:55" ht="12" customHeight="1" x14ac:dyDescent="0.2">
      <c r="A84" s="840">
        <v>73</v>
      </c>
      <c r="B84" s="878">
        <v>1</v>
      </c>
      <c r="C84" s="879"/>
      <c r="D84" s="1453" t="s">
        <v>93</v>
      </c>
      <c r="E84" s="903" t="s">
        <v>278</v>
      </c>
      <c r="F84" s="1252"/>
      <c r="G84" s="1253">
        <v>4</v>
      </c>
      <c r="H84" s="883" t="e">
        <f t="shared" si="45"/>
        <v>#DIV/0!</v>
      </c>
      <c r="I84" s="899">
        <v>2</v>
      </c>
      <c r="J84" s="885">
        <f t="shared" si="46"/>
        <v>8</v>
      </c>
      <c r="K84" s="886">
        <f t="shared" si="47"/>
        <v>8</v>
      </c>
      <c r="L84" s="887">
        <f t="shared" si="48"/>
        <v>7960</v>
      </c>
      <c r="M84" s="887">
        <f t="shared" si="49"/>
        <v>63680</v>
      </c>
      <c r="N84" s="887">
        <f t="shared" si="50"/>
        <v>0</v>
      </c>
      <c r="O84" s="887">
        <f t="shared" si="51"/>
        <v>0</v>
      </c>
      <c r="P84" s="888">
        <f t="shared" si="52"/>
        <v>8</v>
      </c>
      <c r="Q84" s="888">
        <f t="shared" si="59"/>
        <v>63680</v>
      </c>
      <c r="R84" s="906"/>
      <c r="S84" s="1005"/>
      <c r="T84" s="831">
        <v>73</v>
      </c>
      <c r="U84" s="1450" t="s">
        <v>93</v>
      </c>
      <c r="V84" s="900" t="s">
        <v>49</v>
      </c>
      <c r="W84" s="893">
        <f t="shared" si="53"/>
        <v>0</v>
      </c>
      <c r="X84" s="893">
        <f t="shared" si="53"/>
        <v>4</v>
      </c>
      <c r="Y84" s="894" t="e">
        <f t="shared" si="54"/>
        <v>#DIV/0!</v>
      </c>
      <c r="Z84" s="894">
        <f t="shared" si="55"/>
        <v>2</v>
      </c>
      <c r="AA84" s="894">
        <f t="shared" si="55"/>
        <v>8</v>
      </c>
      <c r="AB84" s="901"/>
      <c r="AC84" s="895">
        <f t="shared" ref="AC84:AD85" si="60">+BB84</f>
        <v>0</v>
      </c>
      <c r="AD84" s="895">
        <f t="shared" si="60"/>
        <v>0</v>
      </c>
      <c r="AE84" s="896" t="e">
        <f t="shared" si="57"/>
        <v>#DIV/0!</v>
      </c>
      <c r="AF84" s="902"/>
      <c r="AG84" s="902"/>
      <c r="AH84" s="902"/>
      <c r="AI84" s="902"/>
      <c r="AJ84" s="902"/>
      <c r="AK84" s="902"/>
      <c r="AL84" s="902"/>
      <c r="AM84" s="902"/>
      <c r="AN84" s="902"/>
      <c r="AO84" s="902"/>
      <c r="AP84" s="902"/>
      <c r="AQ84" s="902"/>
      <c r="AR84" s="901"/>
      <c r="AS84" s="901"/>
      <c r="AT84" s="901"/>
      <c r="AU84" s="901"/>
      <c r="AV84" s="901"/>
      <c r="AW84" s="901"/>
      <c r="AX84" s="901"/>
      <c r="AY84" s="901"/>
      <c r="AZ84" s="901"/>
      <c r="BA84" s="901"/>
      <c r="BB84" s="895">
        <f t="shared" ref="BB84:BC85" si="61">AF84+AH84+AJ84+AL84+AN84+AP84+AR84+AT84+AV84+AX84+AZ84</f>
        <v>0</v>
      </c>
      <c r="BC84" s="895">
        <f t="shared" si="61"/>
        <v>0</v>
      </c>
    </row>
    <row r="85" spans="1:55" ht="12" customHeight="1" x14ac:dyDescent="0.2">
      <c r="A85" s="840">
        <v>74</v>
      </c>
      <c r="B85" s="878">
        <v>1</v>
      </c>
      <c r="C85" s="879">
        <v>1</v>
      </c>
      <c r="D85" s="1453"/>
      <c r="E85" s="903" t="s">
        <v>279</v>
      </c>
      <c r="F85" s="1254"/>
      <c r="G85" s="1255">
        <v>1</v>
      </c>
      <c r="H85" s="883" t="e">
        <f t="shared" si="45"/>
        <v>#DIV/0!</v>
      </c>
      <c r="I85" s="899">
        <v>2</v>
      </c>
      <c r="J85" s="885">
        <f t="shared" si="46"/>
        <v>2</v>
      </c>
      <c r="K85" s="886">
        <f t="shared" si="47"/>
        <v>2</v>
      </c>
      <c r="L85" s="887">
        <f t="shared" si="48"/>
        <v>7960</v>
      </c>
      <c r="M85" s="887">
        <f t="shared" si="49"/>
        <v>15920</v>
      </c>
      <c r="N85" s="887">
        <f t="shared" si="50"/>
        <v>2</v>
      </c>
      <c r="O85" s="887">
        <f t="shared" si="51"/>
        <v>15920</v>
      </c>
      <c r="P85" s="888">
        <f t="shared" si="52"/>
        <v>4</v>
      </c>
      <c r="Q85" s="888">
        <f t="shared" si="59"/>
        <v>31840</v>
      </c>
      <c r="R85" s="906"/>
      <c r="S85" s="1005"/>
      <c r="T85" s="831">
        <v>74</v>
      </c>
      <c r="U85" s="1450"/>
      <c r="V85" s="900" t="s">
        <v>50</v>
      </c>
      <c r="W85" s="893">
        <f t="shared" si="53"/>
        <v>0</v>
      </c>
      <c r="X85" s="893">
        <f t="shared" si="53"/>
        <v>1</v>
      </c>
      <c r="Y85" s="894" t="e">
        <f t="shared" si="54"/>
        <v>#DIV/0!</v>
      </c>
      <c r="Z85" s="894">
        <f t="shared" si="55"/>
        <v>2</v>
      </c>
      <c r="AA85" s="894">
        <f t="shared" si="55"/>
        <v>2</v>
      </c>
      <c r="AB85" s="901"/>
      <c r="AC85" s="895">
        <f t="shared" si="60"/>
        <v>0</v>
      </c>
      <c r="AD85" s="895">
        <f t="shared" si="60"/>
        <v>0</v>
      </c>
      <c r="AE85" s="896" t="e">
        <f t="shared" si="57"/>
        <v>#DIV/0!</v>
      </c>
      <c r="AF85" s="902"/>
      <c r="AG85" s="902"/>
      <c r="AH85" s="902"/>
      <c r="AI85" s="902"/>
      <c r="AJ85" s="902"/>
      <c r="AK85" s="902"/>
      <c r="AL85" s="902"/>
      <c r="AM85" s="902"/>
      <c r="AN85" s="902"/>
      <c r="AO85" s="902"/>
      <c r="AP85" s="902"/>
      <c r="AQ85" s="902"/>
      <c r="AR85" s="901"/>
      <c r="AS85" s="901"/>
      <c r="AT85" s="901"/>
      <c r="AU85" s="901"/>
      <c r="AV85" s="901"/>
      <c r="AW85" s="901"/>
      <c r="AX85" s="901"/>
      <c r="AY85" s="901"/>
      <c r="AZ85" s="901"/>
      <c r="BA85" s="901"/>
      <c r="BB85" s="895">
        <f t="shared" si="61"/>
        <v>0</v>
      </c>
      <c r="BC85" s="895">
        <f t="shared" si="61"/>
        <v>0</v>
      </c>
    </row>
    <row r="86" spans="1:55" ht="12" customHeight="1" x14ac:dyDescent="0.2">
      <c r="A86" s="840">
        <v>75</v>
      </c>
      <c r="B86" s="878">
        <v>2</v>
      </c>
      <c r="C86" s="909"/>
      <c r="D86" s="1454" t="s">
        <v>94</v>
      </c>
      <c r="E86" s="903" t="s">
        <v>278</v>
      </c>
      <c r="F86" s="1256"/>
      <c r="G86" s="1257"/>
      <c r="H86" s="883" t="e">
        <f t="shared" si="45"/>
        <v>#DIV/0!</v>
      </c>
      <c r="I86" s="899"/>
      <c r="J86" s="885">
        <f t="shared" si="46"/>
        <v>0</v>
      </c>
      <c r="K86" s="886">
        <f t="shared" si="47"/>
        <v>0</v>
      </c>
      <c r="L86" s="887">
        <f t="shared" si="48"/>
        <v>15920</v>
      </c>
      <c r="M86" s="887">
        <f t="shared" si="49"/>
        <v>0</v>
      </c>
      <c r="N86" s="887">
        <f t="shared" si="50"/>
        <v>0</v>
      </c>
      <c r="O86" s="887">
        <f t="shared" si="51"/>
        <v>0</v>
      </c>
      <c r="P86" s="888">
        <f t="shared" si="52"/>
        <v>0</v>
      </c>
      <c r="Q86" s="888">
        <f t="shared" si="59"/>
        <v>0</v>
      </c>
      <c r="R86" s="906"/>
      <c r="S86" s="1005"/>
      <c r="T86" s="831">
        <v>75</v>
      </c>
      <c r="U86" s="1452" t="s">
        <v>94</v>
      </c>
      <c r="V86" s="900" t="s">
        <v>49</v>
      </c>
      <c r="W86" s="893">
        <f t="shared" si="53"/>
        <v>0</v>
      </c>
      <c r="X86" s="893">
        <f t="shared" si="53"/>
        <v>0</v>
      </c>
      <c r="Y86" s="894" t="e">
        <f t="shared" si="54"/>
        <v>#DIV/0!</v>
      </c>
      <c r="Z86" s="894">
        <f t="shared" si="55"/>
        <v>0</v>
      </c>
      <c r="AA86" s="894">
        <f t="shared" si="55"/>
        <v>0</v>
      </c>
      <c r="AB86" s="901"/>
      <c r="AC86" s="895" t="e">
        <f>AF86+AH86+AJ86+AL86+AN86+AP86+#REF!+AR86+AT86+AV86+AX86+AZ86</f>
        <v>#REF!</v>
      </c>
      <c r="AD86" s="895" t="e">
        <f>AG86+AI86+AK86+AM86+AO86+AQ86+#REF!+AS86+AU86+AW86+AY86+BA86</f>
        <v>#REF!</v>
      </c>
      <c r="AE86" s="896" t="e">
        <f t="shared" si="57"/>
        <v>#REF!</v>
      </c>
      <c r="AF86" s="902"/>
      <c r="AG86" s="902"/>
      <c r="AH86" s="902"/>
      <c r="AI86" s="902"/>
      <c r="AJ86" s="902"/>
      <c r="AK86" s="902"/>
      <c r="AL86" s="902"/>
      <c r="AM86" s="902"/>
      <c r="AN86" s="902"/>
      <c r="AO86" s="902"/>
      <c r="AP86" s="902"/>
      <c r="AQ86" s="902"/>
      <c r="AR86" s="901"/>
      <c r="AS86" s="901"/>
      <c r="AT86" s="901"/>
      <c r="AU86" s="901"/>
      <c r="AV86" s="901"/>
      <c r="AW86" s="901"/>
      <c r="AX86" s="901"/>
      <c r="AY86" s="901"/>
      <c r="AZ86" s="901"/>
      <c r="BA86" s="901"/>
      <c r="BB86" s="895" t="e">
        <f>AF86+AH86+AJ86+AL86+AN86+AP86+#REF!+AR86+AT86+AV86+AX86</f>
        <v>#REF!</v>
      </c>
      <c r="BC86" s="895" t="e">
        <f>AG86+AI86+AK86+AM86+AO86+AQ86+#REF!+AS86+AU86+AW86+AY86+BA86</f>
        <v>#REF!</v>
      </c>
    </row>
    <row r="87" spans="1:55" ht="13.5" customHeight="1" x14ac:dyDescent="0.2">
      <c r="A87" s="840">
        <v>76</v>
      </c>
      <c r="B87" s="930">
        <v>2</v>
      </c>
      <c r="C87" s="909">
        <v>1</v>
      </c>
      <c r="D87" s="1454"/>
      <c r="E87" s="903" t="s">
        <v>279</v>
      </c>
      <c r="F87" s="1256"/>
      <c r="G87" s="1257"/>
      <c r="H87" s="883" t="e">
        <f t="shared" si="45"/>
        <v>#DIV/0!</v>
      </c>
      <c r="I87" s="899"/>
      <c r="J87" s="885">
        <f t="shared" si="46"/>
        <v>0</v>
      </c>
      <c r="K87" s="886">
        <f t="shared" si="47"/>
        <v>0</v>
      </c>
      <c r="L87" s="887">
        <f t="shared" si="48"/>
        <v>15920</v>
      </c>
      <c r="M87" s="887">
        <f t="shared" si="49"/>
        <v>0</v>
      </c>
      <c r="N87" s="887">
        <f t="shared" si="50"/>
        <v>0</v>
      </c>
      <c r="O87" s="887">
        <f t="shared" si="51"/>
        <v>0</v>
      </c>
      <c r="P87" s="888">
        <f t="shared" si="52"/>
        <v>0</v>
      </c>
      <c r="Q87" s="888">
        <f t="shared" si="59"/>
        <v>0</v>
      </c>
      <c r="R87" s="906"/>
      <c r="S87" s="1005"/>
      <c r="T87" s="831">
        <v>76</v>
      </c>
      <c r="U87" s="1452"/>
      <c r="V87" s="900" t="s">
        <v>50</v>
      </c>
      <c r="W87" s="893">
        <f t="shared" si="53"/>
        <v>0</v>
      </c>
      <c r="X87" s="893">
        <f t="shared" si="53"/>
        <v>0</v>
      </c>
      <c r="Y87" s="894" t="e">
        <f t="shared" si="54"/>
        <v>#DIV/0!</v>
      </c>
      <c r="Z87" s="894">
        <f t="shared" si="55"/>
        <v>0</v>
      </c>
      <c r="AA87" s="894">
        <f t="shared" si="55"/>
        <v>0</v>
      </c>
      <c r="AB87" s="901"/>
      <c r="AC87" s="895" t="e">
        <f>AF87+AH87+AJ87+AL87+AN87+AP87+#REF!+AR87+AT87+AV87+AX87+AZ87</f>
        <v>#REF!</v>
      </c>
      <c r="AD87" s="895" t="e">
        <f>AG87+AI87+AK87+AM87+AO87+AQ87+#REF!+AS87+AU87+AW87+AY87+BA87</f>
        <v>#REF!</v>
      </c>
      <c r="AE87" s="896" t="e">
        <f t="shared" si="57"/>
        <v>#REF!</v>
      </c>
      <c r="AF87" s="902"/>
      <c r="AG87" s="902"/>
      <c r="AH87" s="902"/>
      <c r="AI87" s="902"/>
      <c r="AJ87" s="902"/>
      <c r="AK87" s="902"/>
      <c r="AL87" s="902"/>
      <c r="AM87" s="902"/>
      <c r="AN87" s="902"/>
      <c r="AO87" s="902"/>
      <c r="AP87" s="902"/>
      <c r="AQ87" s="902"/>
      <c r="AR87" s="901"/>
      <c r="AS87" s="901"/>
      <c r="AT87" s="901"/>
      <c r="AU87" s="901"/>
      <c r="AV87" s="901"/>
      <c r="AW87" s="901"/>
      <c r="AX87" s="901"/>
      <c r="AY87" s="901"/>
      <c r="AZ87" s="901"/>
      <c r="BA87" s="901"/>
      <c r="BB87" s="895" t="e">
        <f>AF87+AH87+AJ87+AL87+AN87+AP87+#REF!+AR87+AT87+AV87+AX87</f>
        <v>#REF!</v>
      </c>
      <c r="BC87" s="895" t="e">
        <f>AG87+AI87+AK87+AM87+AO87+AQ87+#REF!+AS87+AU87+AW87+AY87+BA87</f>
        <v>#REF!</v>
      </c>
    </row>
    <row r="88" spans="1:55" ht="30" customHeight="1" x14ac:dyDescent="0.2">
      <c r="A88" s="840">
        <v>77</v>
      </c>
      <c r="B88" s="930">
        <v>8</v>
      </c>
      <c r="C88" s="879"/>
      <c r="D88" s="1453" t="s">
        <v>95</v>
      </c>
      <c r="E88" s="903" t="s">
        <v>278</v>
      </c>
      <c r="F88" s="1252"/>
      <c r="G88" s="1253">
        <v>5</v>
      </c>
      <c r="H88" s="883" t="e">
        <f t="shared" si="45"/>
        <v>#DIV/0!</v>
      </c>
      <c r="I88" s="899">
        <v>1</v>
      </c>
      <c r="J88" s="885">
        <f t="shared" si="46"/>
        <v>5</v>
      </c>
      <c r="K88" s="886">
        <f t="shared" si="47"/>
        <v>40</v>
      </c>
      <c r="L88" s="887">
        <f t="shared" si="48"/>
        <v>63680</v>
      </c>
      <c r="M88" s="887">
        <f t="shared" si="49"/>
        <v>318400</v>
      </c>
      <c r="N88" s="887">
        <f t="shared" si="50"/>
        <v>0</v>
      </c>
      <c r="O88" s="887">
        <f t="shared" si="51"/>
        <v>0</v>
      </c>
      <c r="P88" s="888">
        <f t="shared" si="52"/>
        <v>40</v>
      </c>
      <c r="Q88" s="888">
        <f t="shared" si="59"/>
        <v>318400</v>
      </c>
      <c r="R88" s="906"/>
      <c r="S88" s="1005"/>
      <c r="T88" s="831">
        <v>77</v>
      </c>
      <c r="U88" s="1450" t="s">
        <v>95</v>
      </c>
      <c r="V88" s="900" t="s">
        <v>49</v>
      </c>
      <c r="W88" s="893">
        <f t="shared" si="53"/>
        <v>0</v>
      </c>
      <c r="X88" s="893">
        <f t="shared" si="53"/>
        <v>5</v>
      </c>
      <c r="Y88" s="894" t="e">
        <f t="shared" si="54"/>
        <v>#DIV/0!</v>
      </c>
      <c r="Z88" s="894">
        <f t="shared" si="55"/>
        <v>1</v>
      </c>
      <c r="AA88" s="894">
        <f t="shared" si="55"/>
        <v>5</v>
      </c>
      <c r="AB88" s="901"/>
      <c r="AC88" s="895">
        <f>+BB88</f>
        <v>0</v>
      </c>
      <c r="AD88" s="895">
        <f>+BC88</f>
        <v>0</v>
      </c>
      <c r="AE88" s="896" t="e">
        <f t="shared" si="57"/>
        <v>#DIV/0!</v>
      </c>
      <c r="AF88" s="902"/>
      <c r="AG88" s="902"/>
      <c r="AH88" s="902"/>
      <c r="AI88" s="902"/>
      <c r="AJ88" s="902"/>
      <c r="AK88" s="902"/>
      <c r="AL88" s="902"/>
      <c r="AM88" s="902"/>
      <c r="AN88" s="902"/>
      <c r="AO88" s="902"/>
      <c r="AP88" s="902"/>
      <c r="AQ88" s="902"/>
      <c r="AR88" s="901"/>
      <c r="AS88" s="901"/>
      <c r="AT88" s="901"/>
      <c r="AU88" s="901"/>
      <c r="AV88" s="901"/>
      <c r="AW88" s="901"/>
      <c r="AX88" s="901"/>
      <c r="AY88" s="901"/>
      <c r="AZ88" s="901"/>
      <c r="BA88" s="901"/>
      <c r="BB88" s="895">
        <f>AF88+AH88+AJ88+AL88+AN88+AP88+AR88+AT88+AV88+AX88+AZ88</f>
        <v>0</v>
      </c>
      <c r="BC88" s="895">
        <f>AG88+AI88+AK88+AM88+AO88+AQ88+AS88+AU88+AW88+AY88+BA88</f>
        <v>0</v>
      </c>
    </row>
    <row r="89" spans="1:55" ht="18" customHeight="1" x14ac:dyDescent="0.2">
      <c r="A89" s="840">
        <v>78</v>
      </c>
      <c r="B89" s="930">
        <v>0.5</v>
      </c>
      <c r="C89" s="879">
        <v>1</v>
      </c>
      <c r="D89" s="1453"/>
      <c r="E89" s="903" t="s">
        <v>279</v>
      </c>
      <c r="F89" s="1252"/>
      <c r="G89" s="1253"/>
      <c r="H89" s="883" t="e">
        <f t="shared" si="45"/>
        <v>#DIV/0!</v>
      </c>
      <c r="I89" s="899"/>
      <c r="J89" s="885">
        <f t="shared" si="46"/>
        <v>0</v>
      </c>
      <c r="K89" s="886">
        <f t="shared" si="47"/>
        <v>0</v>
      </c>
      <c r="L89" s="887">
        <f t="shared" si="48"/>
        <v>3980</v>
      </c>
      <c r="M89" s="887">
        <f t="shared" si="49"/>
        <v>0</v>
      </c>
      <c r="N89" s="887">
        <f t="shared" si="50"/>
        <v>0</v>
      </c>
      <c r="O89" s="887">
        <f t="shared" si="51"/>
        <v>0</v>
      </c>
      <c r="P89" s="888">
        <f t="shared" si="52"/>
        <v>0</v>
      </c>
      <c r="Q89" s="888">
        <f t="shared" si="59"/>
        <v>0</v>
      </c>
      <c r="R89" s="906"/>
      <c r="S89" s="1005"/>
      <c r="T89" s="831">
        <v>78</v>
      </c>
      <c r="U89" s="1450"/>
      <c r="V89" s="900" t="s">
        <v>50</v>
      </c>
      <c r="W89" s="893">
        <f t="shared" si="53"/>
        <v>0</v>
      </c>
      <c r="X89" s="893">
        <f t="shared" si="53"/>
        <v>0</v>
      </c>
      <c r="Y89" s="894" t="e">
        <f t="shared" si="54"/>
        <v>#DIV/0!</v>
      </c>
      <c r="Z89" s="894">
        <f t="shared" si="55"/>
        <v>0</v>
      </c>
      <c r="AA89" s="894">
        <f t="shared" si="55"/>
        <v>0</v>
      </c>
      <c r="AB89" s="901"/>
      <c r="AC89" s="895" t="e">
        <f>AF89+AH89+AJ89+AL89+AN89+AP89+#REF!+AR89+AT89+AV89+AX89+AZ89</f>
        <v>#REF!</v>
      </c>
      <c r="AD89" s="895" t="e">
        <f>AG89+AI89+AK89+AM89+AO89+AQ89+#REF!+AS89+AU89+AW89+AY89+BA89</f>
        <v>#REF!</v>
      </c>
      <c r="AE89" s="896" t="e">
        <f t="shared" si="57"/>
        <v>#REF!</v>
      </c>
      <c r="AF89" s="902"/>
      <c r="AG89" s="902"/>
      <c r="AH89" s="902"/>
      <c r="AI89" s="902"/>
      <c r="AJ89" s="902"/>
      <c r="AK89" s="902"/>
      <c r="AL89" s="902"/>
      <c r="AM89" s="902"/>
      <c r="AN89" s="902"/>
      <c r="AO89" s="902"/>
      <c r="AP89" s="902"/>
      <c r="AQ89" s="902"/>
      <c r="AR89" s="901"/>
      <c r="AS89" s="901"/>
      <c r="AT89" s="901"/>
      <c r="AU89" s="901"/>
      <c r="AV89" s="901"/>
      <c r="AW89" s="901"/>
      <c r="AX89" s="901"/>
      <c r="AY89" s="901"/>
      <c r="AZ89" s="901"/>
      <c r="BA89" s="901"/>
      <c r="BB89" s="895" t="e">
        <f>AF89+AH89+AJ89+AL89+AN89+AP89+#REF!+AR89+AT89+AV89+AX89</f>
        <v>#REF!</v>
      </c>
      <c r="BC89" s="895" t="e">
        <f>AG89+AI89+AK89+AM89+AO89+AQ89+#REF!+AS89+AU89+AW89+AY89+BA89</f>
        <v>#REF!</v>
      </c>
    </row>
    <row r="90" spans="1:55" ht="11.25" customHeight="1" x14ac:dyDescent="0.2">
      <c r="A90" s="840">
        <v>79</v>
      </c>
      <c r="B90" s="878">
        <v>1</v>
      </c>
      <c r="C90" s="879"/>
      <c r="D90" s="1454" t="s">
        <v>96</v>
      </c>
      <c r="E90" s="903" t="s">
        <v>278</v>
      </c>
      <c r="F90" s="942"/>
      <c r="G90" s="943"/>
      <c r="H90" s="883" t="e">
        <f t="shared" si="45"/>
        <v>#DIV/0!</v>
      </c>
      <c r="I90" s="899"/>
      <c r="J90" s="885">
        <f t="shared" si="46"/>
        <v>0</v>
      </c>
      <c r="K90" s="886">
        <f t="shared" si="47"/>
        <v>0</v>
      </c>
      <c r="L90" s="887">
        <f t="shared" si="48"/>
        <v>7960</v>
      </c>
      <c r="M90" s="887">
        <f t="shared" si="49"/>
        <v>0</v>
      </c>
      <c r="N90" s="887">
        <f t="shared" si="50"/>
        <v>0</v>
      </c>
      <c r="O90" s="887">
        <f t="shared" si="51"/>
        <v>0</v>
      </c>
      <c r="P90" s="888">
        <f t="shared" si="52"/>
        <v>0</v>
      </c>
      <c r="Q90" s="888">
        <f t="shared" si="59"/>
        <v>0</v>
      </c>
      <c r="R90" s="906"/>
      <c r="S90" s="1005"/>
      <c r="T90" s="831">
        <v>79</v>
      </c>
      <c r="U90" s="1452" t="s">
        <v>96</v>
      </c>
      <c r="V90" s="900" t="s">
        <v>49</v>
      </c>
      <c r="W90" s="893">
        <f t="shared" si="53"/>
        <v>0</v>
      </c>
      <c r="X90" s="893">
        <f t="shared" si="53"/>
        <v>0</v>
      </c>
      <c r="Y90" s="894" t="e">
        <f t="shared" si="54"/>
        <v>#DIV/0!</v>
      </c>
      <c r="Z90" s="894">
        <f t="shared" si="55"/>
        <v>0</v>
      </c>
      <c r="AA90" s="894">
        <f t="shared" si="55"/>
        <v>0</v>
      </c>
      <c r="AB90" s="901"/>
      <c r="AC90" s="895" t="e">
        <f>AF90+AH90+AJ90+AL90+AN90+AP90+#REF!+AR90+AT90+AV90+AX90+AZ90</f>
        <v>#REF!</v>
      </c>
      <c r="AD90" s="895" t="e">
        <f>AG90+AI90+AK90+AM90+AO90+AQ90+#REF!+AS90+AU90+AW90+AY90+BA90</f>
        <v>#REF!</v>
      </c>
      <c r="AE90" s="896" t="e">
        <f t="shared" si="57"/>
        <v>#REF!</v>
      </c>
      <c r="AF90" s="902"/>
      <c r="AG90" s="902"/>
      <c r="AH90" s="902"/>
      <c r="AI90" s="902"/>
      <c r="AJ90" s="902"/>
      <c r="AK90" s="902"/>
      <c r="AL90" s="902"/>
      <c r="AM90" s="902"/>
      <c r="AN90" s="902"/>
      <c r="AO90" s="902"/>
      <c r="AP90" s="902"/>
      <c r="AQ90" s="902"/>
      <c r="AR90" s="901"/>
      <c r="AS90" s="901"/>
      <c r="AT90" s="901"/>
      <c r="AU90" s="901"/>
      <c r="AV90" s="901"/>
      <c r="AW90" s="901"/>
      <c r="AX90" s="901"/>
      <c r="AY90" s="901"/>
      <c r="AZ90" s="901"/>
      <c r="BA90" s="901"/>
      <c r="BB90" s="895" t="e">
        <f>AF90+AH90+AJ90+AL90+AN90+AP90+#REF!+AR90+AT90+AV90+AX90</f>
        <v>#REF!</v>
      </c>
      <c r="BC90" s="895" t="e">
        <f>AG90+AI90+AK90+AM90+AO90+AQ90+#REF!+AS90+AU90+AW90+AY90+BA90</f>
        <v>#REF!</v>
      </c>
    </row>
    <row r="91" spans="1:55" ht="15" customHeight="1" x14ac:dyDescent="0.2">
      <c r="A91" s="840">
        <v>80</v>
      </c>
      <c r="B91" s="878">
        <v>1</v>
      </c>
      <c r="C91" s="879"/>
      <c r="D91" s="1454"/>
      <c r="E91" s="903" t="s">
        <v>279</v>
      </c>
      <c r="F91" s="942"/>
      <c r="G91" s="943"/>
      <c r="H91" s="883" t="e">
        <f t="shared" si="45"/>
        <v>#DIV/0!</v>
      </c>
      <c r="I91" s="899"/>
      <c r="J91" s="885">
        <f t="shared" si="46"/>
        <v>0</v>
      </c>
      <c r="K91" s="886">
        <f t="shared" si="47"/>
        <v>0</v>
      </c>
      <c r="L91" s="887">
        <f t="shared" si="48"/>
        <v>7960</v>
      </c>
      <c r="M91" s="887">
        <f t="shared" si="49"/>
        <v>0</v>
      </c>
      <c r="N91" s="887">
        <f t="shared" si="50"/>
        <v>0</v>
      </c>
      <c r="O91" s="887">
        <f t="shared" si="51"/>
        <v>0</v>
      </c>
      <c r="P91" s="888">
        <f t="shared" si="52"/>
        <v>0</v>
      </c>
      <c r="Q91" s="888">
        <f t="shared" si="59"/>
        <v>0</v>
      </c>
      <c r="R91" s="906"/>
      <c r="S91" s="1005"/>
      <c r="T91" s="831">
        <v>80</v>
      </c>
      <c r="U91" s="1452"/>
      <c r="V91" s="900" t="s">
        <v>50</v>
      </c>
      <c r="W91" s="893">
        <f t="shared" si="53"/>
        <v>0</v>
      </c>
      <c r="X91" s="893">
        <f t="shared" si="53"/>
        <v>0</v>
      </c>
      <c r="Y91" s="894" t="e">
        <f t="shared" si="54"/>
        <v>#DIV/0!</v>
      </c>
      <c r="Z91" s="894">
        <f t="shared" si="55"/>
        <v>0</v>
      </c>
      <c r="AA91" s="894">
        <f t="shared" si="55"/>
        <v>0</v>
      </c>
      <c r="AB91" s="901"/>
      <c r="AC91" s="895" t="e">
        <f>AF91+AH91+AJ91+AL91+AN91+AP91+#REF!+AR91+AT91+AV91+AX91+AZ91</f>
        <v>#REF!</v>
      </c>
      <c r="AD91" s="895" t="e">
        <f>AG91+AI91+AK91+AM91+AO91+AQ91+#REF!+AS91+AU91+AW91+AY91+BA91</f>
        <v>#REF!</v>
      </c>
      <c r="AE91" s="896" t="e">
        <f t="shared" si="57"/>
        <v>#REF!</v>
      </c>
      <c r="AF91" s="902"/>
      <c r="AG91" s="902"/>
      <c r="AH91" s="902"/>
      <c r="AI91" s="902"/>
      <c r="AJ91" s="902"/>
      <c r="AK91" s="902"/>
      <c r="AL91" s="902"/>
      <c r="AM91" s="902"/>
      <c r="AN91" s="902"/>
      <c r="AO91" s="902"/>
      <c r="AP91" s="902"/>
      <c r="AQ91" s="902"/>
      <c r="AR91" s="901"/>
      <c r="AS91" s="901"/>
      <c r="AT91" s="901"/>
      <c r="AU91" s="901"/>
      <c r="AV91" s="901"/>
      <c r="AW91" s="901"/>
      <c r="AX91" s="901"/>
      <c r="AY91" s="901"/>
      <c r="AZ91" s="901"/>
      <c r="BA91" s="911"/>
      <c r="BB91" s="895" t="e">
        <f>AF91+AH91+AJ91+AL91+AN91+AP91+#REF!+AR91+AT91+AV91+AX91</f>
        <v>#REF!</v>
      </c>
      <c r="BC91" s="895" t="e">
        <f>AG91+AI91+AK91+AM91+AO91+AQ91+#REF!+AS91+AU91+AW91+AY91+BA91</f>
        <v>#REF!</v>
      </c>
    </row>
    <row r="92" spans="1:55" ht="26.25" customHeight="1" x14ac:dyDescent="0.2">
      <c r="A92" s="840">
        <v>81</v>
      </c>
      <c r="B92" s="878">
        <v>2</v>
      </c>
      <c r="C92" s="879"/>
      <c r="D92" s="907" t="s">
        <v>97</v>
      </c>
      <c r="E92" s="903" t="s">
        <v>278</v>
      </c>
      <c r="F92" s="942"/>
      <c r="G92" s="943"/>
      <c r="H92" s="883" t="e">
        <f t="shared" si="45"/>
        <v>#DIV/0!</v>
      </c>
      <c r="I92" s="899"/>
      <c r="J92" s="885">
        <f t="shared" si="46"/>
        <v>0</v>
      </c>
      <c r="K92" s="886">
        <f t="shared" si="47"/>
        <v>0</v>
      </c>
      <c r="L92" s="887">
        <f t="shared" si="48"/>
        <v>15920</v>
      </c>
      <c r="M92" s="887">
        <f t="shared" si="49"/>
        <v>0</v>
      </c>
      <c r="N92" s="887">
        <f t="shared" si="50"/>
        <v>0</v>
      </c>
      <c r="O92" s="887">
        <f t="shared" si="51"/>
        <v>0</v>
      </c>
      <c r="P92" s="888">
        <f t="shared" si="52"/>
        <v>0</v>
      </c>
      <c r="Q92" s="888">
        <f t="shared" si="59"/>
        <v>0</v>
      </c>
      <c r="R92" s="906"/>
      <c r="S92" s="1005"/>
      <c r="T92" s="831">
        <v>81</v>
      </c>
      <c r="U92" s="908" t="s">
        <v>97</v>
      </c>
      <c r="V92" s="900" t="s">
        <v>50</v>
      </c>
      <c r="W92" s="893">
        <f t="shared" si="53"/>
        <v>0</v>
      </c>
      <c r="X92" s="893">
        <f t="shared" si="53"/>
        <v>0</v>
      </c>
      <c r="Y92" s="894" t="e">
        <f t="shared" si="54"/>
        <v>#DIV/0!</v>
      </c>
      <c r="Z92" s="894">
        <f t="shared" si="55"/>
        <v>0</v>
      </c>
      <c r="AA92" s="894">
        <f t="shared" si="55"/>
        <v>0</v>
      </c>
      <c r="AB92" s="901"/>
      <c r="AC92" s="895" t="e">
        <f>AF92+AH92+AJ92+AL92+AN92+AP92+#REF!+AR92+AT92+AV92+AX92+AZ92</f>
        <v>#REF!</v>
      </c>
      <c r="AD92" s="895" t="e">
        <f>AG92+AI92+AK92+AM92+AO92+AQ92+#REF!+AS92+AU92+AW92+AY92+BA92</f>
        <v>#REF!</v>
      </c>
      <c r="AE92" s="896" t="e">
        <f t="shared" si="57"/>
        <v>#REF!</v>
      </c>
      <c r="AF92" s="902"/>
      <c r="AG92" s="902"/>
      <c r="AH92" s="902"/>
      <c r="AI92" s="902"/>
      <c r="AJ92" s="902"/>
      <c r="AK92" s="902"/>
      <c r="AL92" s="902"/>
      <c r="AM92" s="902"/>
      <c r="AN92" s="902"/>
      <c r="AO92" s="902"/>
      <c r="AP92" s="902"/>
      <c r="AQ92" s="902"/>
      <c r="AR92" s="901"/>
      <c r="AS92" s="901"/>
      <c r="AT92" s="901"/>
      <c r="AU92" s="901"/>
      <c r="AV92" s="901"/>
      <c r="AW92" s="901"/>
      <c r="AX92" s="901"/>
      <c r="AY92" s="901"/>
      <c r="AZ92" s="901"/>
      <c r="BA92" s="911"/>
      <c r="BB92" s="895" t="e">
        <f>AF92+AH92+AJ92+AL92+AN92+AP92+#REF!+AR92+AT92+AV92+AX92</f>
        <v>#REF!</v>
      </c>
      <c r="BC92" s="895" t="e">
        <f>AG92+AI92+AK92+AM92+AO92+AQ92+#REF!+AS92+AU92+AW92+AY92+BA92</f>
        <v>#REF!</v>
      </c>
    </row>
    <row r="93" spans="1:55" ht="12.75" customHeight="1" x14ac:dyDescent="0.2">
      <c r="A93" s="840">
        <v>82</v>
      </c>
      <c r="B93" s="878">
        <v>2</v>
      </c>
      <c r="C93" s="879"/>
      <c r="D93" s="907" t="s">
        <v>98</v>
      </c>
      <c r="E93" s="903" t="s">
        <v>279</v>
      </c>
      <c r="F93" s="942"/>
      <c r="G93" s="943"/>
      <c r="H93" s="883" t="e">
        <f t="shared" si="45"/>
        <v>#DIV/0!</v>
      </c>
      <c r="I93" s="899"/>
      <c r="J93" s="885">
        <f t="shared" si="46"/>
        <v>0</v>
      </c>
      <c r="K93" s="886">
        <f t="shared" si="47"/>
        <v>0</v>
      </c>
      <c r="L93" s="887">
        <f t="shared" si="48"/>
        <v>15920</v>
      </c>
      <c r="M93" s="887">
        <f t="shared" si="49"/>
        <v>0</v>
      </c>
      <c r="N93" s="887">
        <f t="shared" si="50"/>
        <v>0</v>
      </c>
      <c r="O93" s="887">
        <f t="shared" si="51"/>
        <v>0</v>
      </c>
      <c r="P93" s="888">
        <f t="shared" si="52"/>
        <v>0</v>
      </c>
      <c r="Q93" s="888">
        <f t="shared" si="59"/>
        <v>0</v>
      </c>
      <c r="R93" s="906"/>
      <c r="S93" s="1005"/>
      <c r="T93" s="831">
        <v>82</v>
      </c>
      <c r="U93" s="908" t="s">
        <v>98</v>
      </c>
      <c r="V93" s="900" t="s">
        <v>49</v>
      </c>
      <c r="W93" s="893">
        <f t="shared" si="53"/>
        <v>0</v>
      </c>
      <c r="X93" s="893">
        <f t="shared" si="53"/>
        <v>0</v>
      </c>
      <c r="Y93" s="894" t="e">
        <f t="shared" si="54"/>
        <v>#DIV/0!</v>
      </c>
      <c r="Z93" s="894">
        <f t="shared" si="55"/>
        <v>0</v>
      </c>
      <c r="AA93" s="894">
        <f t="shared" si="55"/>
        <v>0</v>
      </c>
      <c r="AB93" s="901"/>
      <c r="AC93" s="895" t="e">
        <f>AF93+AH93+AJ93+AL93+AN93+AP93+#REF!+AR93+AT93+AV93+AX93+AZ93</f>
        <v>#REF!</v>
      </c>
      <c r="AD93" s="895" t="e">
        <f>AG93+AI93+AK93+AM93+AO93+AQ93+#REF!+AS93+AU93+AW93+AY93+BA93</f>
        <v>#REF!</v>
      </c>
      <c r="AE93" s="896" t="e">
        <f t="shared" si="57"/>
        <v>#REF!</v>
      </c>
      <c r="AF93" s="902"/>
      <c r="AG93" s="902"/>
      <c r="AH93" s="902"/>
      <c r="AI93" s="902"/>
      <c r="AJ93" s="902"/>
      <c r="AK93" s="902"/>
      <c r="AL93" s="902"/>
      <c r="AM93" s="902"/>
      <c r="AN93" s="902"/>
      <c r="AO93" s="902"/>
      <c r="AP93" s="902"/>
      <c r="AQ93" s="902"/>
      <c r="AR93" s="901"/>
      <c r="AS93" s="901"/>
      <c r="AT93" s="901"/>
      <c r="AU93" s="901"/>
      <c r="AV93" s="901"/>
      <c r="AW93" s="901"/>
      <c r="AX93" s="901"/>
      <c r="AY93" s="901"/>
      <c r="AZ93" s="901"/>
      <c r="BA93" s="911"/>
      <c r="BB93" s="895" t="e">
        <f>AF93+AH93+AJ93+AL93+AN93+AP93+#REF!+AR93+AT93+AV93+AX93</f>
        <v>#REF!</v>
      </c>
      <c r="BC93" s="895" t="e">
        <f>AG93+AI93+AK93+AM93+AO93+AQ93+#REF!+AS93+AU93+AW93+AY93+BA93</f>
        <v>#REF!</v>
      </c>
    </row>
    <row r="94" spans="1:55" ht="12.75" customHeight="1" x14ac:dyDescent="0.2">
      <c r="A94" s="840">
        <v>83</v>
      </c>
      <c r="B94" s="878">
        <v>2</v>
      </c>
      <c r="C94" s="879"/>
      <c r="D94" s="1449" t="s">
        <v>99</v>
      </c>
      <c r="E94" s="903" t="s">
        <v>278</v>
      </c>
      <c r="F94" s="942"/>
      <c r="G94" s="943"/>
      <c r="H94" s="883" t="e">
        <f t="shared" si="45"/>
        <v>#DIV/0!</v>
      </c>
      <c r="I94" s="899">
        <v>2</v>
      </c>
      <c r="J94" s="885">
        <f t="shared" si="46"/>
        <v>0</v>
      </c>
      <c r="K94" s="886">
        <f t="shared" si="47"/>
        <v>0</v>
      </c>
      <c r="L94" s="887">
        <f t="shared" si="48"/>
        <v>15920</v>
      </c>
      <c r="M94" s="887">
        <f t="shared" si="49"/>
        <v>0</v>
      </c>
      <c r="N94" s="887">
        <f t="shared" si="50"/>
        <v>0</v>
      </c>
      <c r="O94" s="887">
        <f t="shared" si="51"/>
        <v>0</v>
      </c>
      <c r="P94" s="888">
        <f t="shared" si="52"/>
        <v>0</v>
      </c>
      <c r="Q94" s="888">
        <f t="shared" si="59"/>
        <v>0</v>
      </c>
      <c r="R94" s="906"/>
      <c r="S94" s="1005"/>
      <c r="T94" s="831">
        <v>83</v>
      </c>
      <c r="U94" s="1450" t="s">
        <v>99</v>
      </c>
      <c r="V94" s="900" t="s">
        <v>49</v>
      </c>
      <c r="W94" s="893">
        <f t="shared" si="53"/>
        <v>0</v>
      </c>
      <c r="X94" s="893">
        <f t="shared" si="53"/>
        <v>0</v>
      </c>
      <c r="Y94" s="894" t="e">
        <f t="shared" si="54"/>
        <v>#DIV/0!</v>
      </c>
      <c r="Z94" s="894">
        <f t="shared" si="55"/>
        <v>2</v>
      </c>
      <c r="AA94" s="894">
        <f t="shared" si="55"/>
        <v>0</v>
      </c>
      <c r="AB94" s="901"/>
      <c r="AC94" s="895" t="e">
        <f>AF94+AH94+AJ94+AL94+AN94+AP94+#REF!+AR94+AT94+AV94+AX94+AZ94</f>
        <v>#REF!</v>
      </c>
      <c r="AD94" s="895" t="e">
        <f>AG94+AI94+AK94+AM94+AO94+AQ94+#REF!+AS94+AU94+AW94+AY94+BA94</f>
        <v>#REF!</v>
      </c>
      <c r="AE94" s="896" t="e">
        <f t="shared" si="57"/>
        <v>#REF!</v>
      </c>
      <c r="AF94" s="902"/>
      <c r="AG94" s="902"/>
      <c r="AH94" s="902"/>
      <c r="AI94" s="902"/>
      <c r="AJ94" s="902"/>
      <c r="AK94" s="902"/>
      <c r="AL94" s="902"/>
      <c r="AM94" s="902"/>
      <c r="AN94" s="902"/>
      <c r="AO94" s="902"/>
      <c r="AP94" s="902"/>
      <c r="AQ94" s="902"/>
      <c r="AR94" s="901"/>
      <c r="AS94" s="901"/>
      <c r="AT94" s="901"/>
      <c r="AU94" s="901"/>
      <c r="AV94" s="901"/>
      <c r="AW94" s="901"/>
      <c r="AX94" s="901"/>
      <c r="AY94" s="901"/>
      <c r="AZ94" s="901"/>
      <c r="BA94" s="911"/>
      <c r="BB94" s="895" t="e">
        <f>AF94+AH94+AJ94+AL94+AN94+AP94+#REF!+AR94+AT94+AV94+AX94</f>
        <v>#REF!</v>
      </c>
      <c r="BC94" s="895" t="e">
        <f>AG94+AI94+AK94+AM94+AO94+AQ94+#REF!+AS94+AU94+AW94+AY94+BA94</f>
        <v>#REF!</v>
      </c>
    </row>
    <row r="95" spans="1:55" ht="12.75" customHeight="1" x14ac:dyDescent="0.2">
      <c r="A95" s="840">
        <v>84</v>
      </c>
      <c r="B95" s="878">
        <v>2</v>
      </c>
      <c r="C95" s="879">
        <v>1</v>
      </c>
      <c r="D95" s="1449"/>
      <c r="E95" s="903" t="s">
        <v>279</v>
      </c>
      <c r="F95" s="942"/>
      <c r="G95" s="943"/>
      <c r="H95" s="883" t="e">
        <f t="shared" si="45"/>
        <v>#DIV/0!</v>
      </c>
      <c r="I95" s="899">
        <v>2</v>
      </c>
      <c r="J95" s="885">
        <f t="shared" si="46"/>
        <v>0</v>
      </c>
      <c r="K95" s="886">
        <f t="shared" si="47"/>
        <v>0</v>
      </c>
      <c r="L95" s="887">
        <f t="shared" si="48"/>
        <v>15920</v>
      </c>
      <c r="M95" s="887">
        <f t="shared" si="49"/>
        <v>0</v>
      </c>
      <c r="N95" s="887">
        <f t="shared" si="50"/>
        <v>0</v>
      </c>
      <c r="O95" s="887">
        <f t="shared" si="51"/>
        <v>0</v>
      </c>
      <c r="P95" s="888">
        <f t="shared" si="52"/>
        <v>0</v>
      </c>
      <c r="Q95" s="888">
        <f t="shared" si="59"/>
        <v>0</v>
      </c>
      <c r="R95" s="906"/>
      <c r="S95" s="1005"/>
      <c r="T95" s="831">
        <v>84</v>
      </c>
      <c r="U95" s="1450"/>
      <c r="V95" s="900" t="s">
        <v>50</v>
      </c>
      <c r="W95" s="893">
        <f t="shared" si="53"/>
        <v>0</v>
      </c>
      <c r="X95" s="893">
        <f t="shared" si="53"/>
        <v>0</v>
      </c>
      <c r="Y95" s="894" t="e">
        <f t="shared" si="54"/>
        <v>#DIV/0!</v>
      </c>
      <c r="Z95" s="894">
        <f t="shared" si="55"/>
        <v>2</v>
      </c>
      <c r="AA95" s="894">
        <f t="shared" si="55"/>
        <v>0</v>
      </c>
      <c r="AB95" s="901"/>
      <c r="AC95" s="895" t="e">
        <f>AF95+AH95+AJ95+AL95+AN95+AP95+#REF!+AR95+AT95+AV95+AX95+AZ95</f>
        <v>#REF!</v>
      </c>
      <c r="AD95" s="895" t="e">
        <f>AG95+AI95+AK95+AM95+AO95+AQ95+#REF!+AS95+AU95+AW95+AY95+BA95</f>
        <v>#REF!</v>
      </c>
      <c r="AE95" s="896" t="e">
        <f t="shared" si="57"/>
        <v>#REF!</v>
      </c>
      <c r="AF95" s="902"/>
      <c r="AG95" s="902"/>
      <c r="AH95" s="902"/>
      <c r="AI95" s="902"/>
      <c r="AJ95" s="902"/>
      <c r="AK95" s="902"/>
      <c r="AL95" s="902"/>
      <c r="AM95" s="902"/>
      <c r="AN95" s="902"/>
      <c r="AO95" s="902"/>
      <c r="AP95" s="902"/>
      <c r="AQ95" s="902"/>
      <c r="AR95" s="901"/>
      <c r="AS95" s="901"/>
      <c r="AT95" s="901"/>
      <c r="AU95" s="901"/>
      <c r="AV95" s="901"/>
      <c r="AW95" s="901"/>
      <c r="AX95" s="901"/>
      <c r="AY95" s="901"/>
      <c r="AZ95" s="901"/>
      <c r="BA95" s="911"/>
      <c r="BB95" s="895" t="e">
        <f>AF95+AH95+AJ95+AL95+AN95+AP95+#REF!+AR95+AT95+AV95+AX95</f>
        <v>#REF!</v>
      </c>
      <c r="BC95" s="895" t="e">
        <f>AG95+AI95+AK95+AM95+AO95+AQ95+#REF!+AS95+AU95+AW95+AY95+BA95</f>
        <v>#REF!</v>
      </c>
    </row>
    <row r="96" spans="1:55" ht="12.75" customHeight="1" x14ac:dyDescent="0.2">
      <c r="A96" s="840">
        <v>85</v>
      </c>
      <c r="B96" s="878">
        <v>0.25</v>
      </c>
      <c r="C96" s="909"/>
      <c r="D96" s="1449" t="s">
        <v>100</v>
      </c>
      <c r="E96" s="903" t="s">
        <v>278</v>
      </c>
      <c r="F96" s="942"/>
      <c r="G96" s="943"/>
      <c r="H96" s="883" t="e">
        <f t="shared" si="45"/>
        <v>#DIV/0!</v>
      </c>
      <c r="I96" s="899"/>
      <c r="J96" s="885">
        <f t="shared" si="46"/>
        <v>0</v>
      </c>
      <c r="K96" s="886">
        <f t="shared" si="47"/>
        <v>0</v>
      </c>
      <c r="L96" s="887">
        <f t="shared" si="48"/>
        <v>1990</v>
      </c>
      <c r="M96" s="887">
        <f t="shared" si="49"/>
        <v>0</v>
      </c>
      <c r="N96" s="887">
        <f t="shared" si="50"/>
        <v>0</v>
      </c>
      <c r="O96" s="887">
        <f t="shared" si="51"/>
        <v>0</v>
      </c>
      <c r="P96" s="888">
        <f t="shared" si="52"/>
        <v>0</v>
      </c>
      <c r="Q96" s="888">
        <f t="shared" si="59"/>
        <v>0</v>
      </c>
      <c r="R96" s="906"/>
      <c r="S96" s="1005"/>
      <c r="T96" s="831">
        <v>85</v>
      </c>
      <c r="U96" s="1450" t="s">
        <v>100</v>
      </c>
      <c r="V96" s="900" t="s">
        <v>49</v>
      </c>
      <c r="W96" s="893">
        <f t="shared" si="53"/>
        <v>0</v>
      </c>
      <c r="X96" s="893">
        <f t="shared" si="53"/>
        <v>0</v>
      </c>
      <c r="Y96" s="894" t="e">
        <f t="shared" si="54"/>
        <v>#DIV/0!</v>
      </c>
      <c r="Z96" s="894">
        <f t="shared" si="55"/>
        <v>0</v>
      </c>
      <c r="AA96" s="894">
        <f t="shared" si="55"/>
        <v>0</v>
      </c>
      <c r="AB96" s="901"/>
      <c r="AC96" s="895" t="e">
        <f>AF96+AH96+AJ96+AL96+AN96+AP96+#REF!+AR96+AT96+AV96+AX96+AZ96</f>
        <v>#REF!</v>
      </c>
      <c r="AD96" s="895" t="e">
        <f>AG96+AI96+AK96+AM96+AO96+AQ96+#REF!+AS96+AU96+AW96+AY96+BA96</f>
        <v>#REF!</v>
      </c>
      <c r="AE96" s="896" t="e">
        <f t="shared" si="57"/>
        <v>#REF!</v>
      </c>
      <c r="AF96" s="902"/>
      <c r="AG96" s="902"/>
      <c r="AH96" s="902"/>
      <c r="AI96" s="902"/>
      <c r="AJ96" s="902"/>
      <c r="AK96" s="902"/>
      <c r="AL96" s="902"/>
      <c r="AM96" s="902"/>
      <c r="AN96" s="902"/>
      <c r="AO96" s="902"/>
      <c r="AP96" s="902"/>
      <c r="AQ96" s="902"/>
      <c r="AR96" s="901"/>
      <c r="AS96" s="901"/>
      <c r="AT96" s="901"/>
      <c r="AU96" s="901"/>
      <c r="AV96" s="901"/>
      <c r="AW96" s="901"/>
      <c r="AX96" s="901"/>
      <c r="AY96" s="901"/>
      <c r="AZ96" s="901"/>
      <c r="BA96" s="911"/>
      <c r="BB96" s="895" t="e">
        <f>AF96+AH96+AJ96+AL96+AN96+AP96+#REF!+AR96+AT96+AV96+AX96</f>
        <v>#REF!</v>
      </c>
      <c r="BC96" s="895" t="e">
        <f>AG96+AI96+AK96+AM96+AO96+AQ96+#REF!+AS96+AU96+AW96+AY96+BA96</f>
        <v>#REF!</v>
      </c>
    </row>
    <row r="97" spans="1:55" ht="12.75" customHeight="1" x14ac:dyDescent="0.2">
      <c r="A97" s="840">
        <v>86</v>
      </c>
      <c r="B97" s="878">
        <v>0.25</v>
      </c>
      <c r="C97" s="909"/>
      <c r="D97" s="1449"/>
      <c r="E97" s="903" t="s">
        <v>279</v>
      </c>
      <c r="F97" s="942"/>
      <c r="G97" s="943"/>
      <c r="H97" s="883" t="e">
        <f t="shared" si="45"/>
        <v>#DIV/0!</v>
      </c>
      <c r="I97" s="899"/>
      <c r="J97" s="885">
        <f t="shared" si="46"/>
        <v>0</v>
      </c>
      <c r="K97" s="886">
        <f t="shared" si="47"/>
        <v>0</v>
      </c>
      <c r="L97" s="887">
        <f t="shared" si="48"/>
        <v>1990</v>
      </c>
      <c r="M97" s="887">
        <f t="shared" si="49"/>
        <v>0</v>
      </c>
      <c r="N97" s="887">
        <f t="shared" si="50"/>
        <v>0</v>
      </c>
      <c r="O97" s="887">
        <f t="shared" si="51"/>
        <v>0</v>
      </c>
      <c r="P97" s="888">
        <f t="shared" si="52"/>
        <v>0</v>
      </c>
      <c r="Q97" s="888">
        <f t="shared" si="59"/>
        <v>0</v>
      </c>
      <c r="R97" s="906"/>
      <c r="S97" s="1005"/>
      <c r="T97" s="831">
        <v>86</v>
      </c>
      <c r="U97" s="1450"/>
      <c r="V97" s="900" t="s">
        <v>50</v>
      </c>
      <c r="W97" s="893">
        <f t="shared" si="53"/>
        <v>0</v>
      </c>
      <c r="X97" s="893">
        <f t="shared" si="53"/>
        <v>0</v>
      </c>
      <c r="Y97" s="894" t="e">
        <f t="shared" si="54"/>
        <v>#DIV/0!</v>
      </c>
      <c r="Z97" s="894">
        <f t="shared" si="55"/>
        <v>0</v>
      </c>
      <c r="AA97" s="894">
        <f t="shared" si="55"/>
        <v>0</v>
      </c>
      <c r="AB97" s="901"/>
      <c r="AC97" s="895" t="e">
        <f>AF97+AH97+AJ97+AL97+AN97+AP97+#REF!+AR97+AT97+AV97+AX97+AZ97</f>
        <v>#REF!</v>
      </c>
      <c r="AD97" s="895" t="e">
        <f>AG97+AI97+AK97+AM97+AO97+AQ97+#REF!+AS97+AU97+AW97+AY97+BA97</f>
        <v>#REF!</v>
      </c>
      <c r="AE97" s="896" t="e">
        <f t="shared" si="57"/>
        <v>#REF!</v>
      </c>
      <c r="AF97" s="902"/>
      <c r="AG97" s="902"/>
      <c r="AH97" s="902"/>
      <c r="AI97" s="902"/>
      <c r="AJ97" s="902"/>
      <c r="AK97" s="902"/>
      <c r="AL97" s="902"/>
      <c r="AM97" s="902"/>
      <c r="AN97" s="902"/>
      <c r="AO97" s="902"/>
      <c r="AP97" s="902"/>
      <c r="AQ97" s="902"/>
      <c r="AR97" s="901"/>
      <c r="AS97" s="901"/>
      <c r="AT97" s="901"/>
      <c r="AU97" s="901"/>
      <c r="AV97" s="901"/>
      <c r="AW97" s="901"/>
      <c r="AX97" s="901"/>
      <c r="AY97" s="901"/>
      <c r="AZ97" s="901"/>
      <c r="BA97" s="911"/>
      <c r="BB97" s="895" t="e">
        <f>AF97+AH97+AJ97+AL97+AN97+AP97+#REF!+AR97+AT97+AV97+AX97</f>
        <v>#REF!</v>
      </c>
      <c r="BC97" s="895" t="e">
        <f>AG97+AI97+AK97+AM97+AO97+AQ97+#REF!+AS97+AU97+AW97+AY97+BA97</f>
        <v>#REF!</v>
      </c>
    </row>
    <row r="98" spans="1:55" s="947" customFormat="1" ht="12.75" customHeight="1" x14ac:dyDescent="0.2">
      <c r="A98" s="840">
        <v>87</v>
      </c>
      <c r="B98" s="913"/>
      <c r="C98" s="914"/>
      <c r="D98" s="946" t="s">
        <v>101</v>
      </c>
      <c r="E98" s="915"/>
      <c r="F98" s="840"/>
      <c r="G98" s="945"/>
      <c r="H98" s="913"/>
      <c r="I98" s="917"/>
      <c r="J98" s="918"/>
      <c r="K98" s="919"/>
      <c r="L98" s="920"/>
      <c r="M98" s="920"/>
      <c r="N98" s="921"/>
      <c r="O98" s="920"/>
      <c r="P98" s="921"/>
      <c r="Q98" s="921"/>
      <c r="R98" s="923"/>
      <c r="S98" s="924"/>
      <c r="T98" s="831">
        <v>87</v>
      </c>
      <c r="U98" s="925" t="s">
        <v>101</v>
      </c>
      <c r="V98" s="926"/>
      <c r="W98" s="831"/>
      <c r="X98" s="831"/>
      <c r="Y98" s="927"/>
      <c r="Z98" s="832"/>
      <c r="AA98" s="927"/>
      <c r="AB98" s="832"/>
      <c r="AC98" s="832"/>
      <c r="AD98" s="832"/>
      <c r="AE98" s="928"/>
      <c r="AF98" s="928"/>
      <c r="AG98" s="928"/>
      <c r="AH98" s="928"/>
      <c r="AI98" s="928"/>
      <c r="AJ98" s="928"/>
      <c r="AK98" s="928"/>
      <c r="AL98" s="928"/>
      <c r="AM98" s="928"/>
      <c r="AN98" s="928"/>
      <c r="AO98" s="928"/>
      <c r="AP98" s="928"/>
      <c r="AQ98" s="928"/>
      <c r="AR98" s="832"/>
      <c r="AS98" s="832"/>
      <c r="AT98" s="832"/>
      <c r="AU98" s="832"/>
      <c r="AV98" s="832"/>
      <c r="AW98" s="832"/>
      <c r="AX98" s="832"/>
      <c r="AY98" s="832"/>
      <c r="AZ98" s="832"/>
      <c r="BA98" s="832"/>
      <c r="BB98" s="958" t="e">
        <f>AF98+AH98+AJ98+AL98+AN98+AP98+#REF!+AR98+AT98+AV98+AX98</f>
        <v>#REF!</v>
      </c>
      <c r="BC98" s="958" t="e">
        <f>AG98+AI98+AK98+AM98+AO98+AQ98+#REF!+AS98+AU98+AW98+AY98+BA98</f>
        <v>#REF!</v>
      </c>
    </row>
    <row r="99" spans="1:55" ht="25.5" customHeight="1" x14ac:dyDescent="0.2">
      <c r="A99" s="840">
        <v>88</v>
      </c>
      <c r="B99" s="878">
        <v>8</v>
      </c>
      <c r="C99" s="909"/>
      <c r="D99" s="907" t="s">
        <v>102</v>
      </c>
      <c r="E99" s="880" t="s">
        <v>278</v>
      </c>
      <c r="F99" s="942">
        <v>1</v>
      </c>
      <c r="G99" s="943">
        <v>1</v>
      </c>
      <c r="H99" s="883">
        <f>G99*100/F99</f>
        <v>100</v>
      </c>
      <c r="I99" s="899">
        <v>4</v>
      </c>
      <c r="J99" s="885">
        <f>I99*G99</f>
        <v>4</v>
      </c>
      <c r="K99" s="886">
        <f>J99*B99</f>
        <v>32</v>
      </c>
      <c r="L99" s="887">
        <f>B99*7960</f>
        <v>63680</v>
      </c>
      <c r="M99" s="887">
        <f>L99*J99</f>
        <v>254720</v>
      </c>
      <c r="N99" s="887">
        <f>C99*J99</f>
        <v>0</v>
      </c>
      <c r="O99" s="887">
        <f>N99*7960</f>
        <v>0</v>
      </c>
      <c r="P99" s="888">
        <f>K99+N99</f>
        <v>32</v>
      </c>
      <c r="Q99" s="888">
        <f t="shared" ref="Q99:Q101" si="62">M99+O99</f>
        <v>254720</v>
      </c>
      <c r="R99" s="906"/>
      <c r="S99" s="1005"/>
      <c r="T99" s="831">
        <v>88</v>
      </c>
      <c r="U99" s="908" t="s">
        <v>102</v>
      </c>
      <c r="V99" s="900" t="s">
        <v>49</v>
      </c>
      <c r="W99" s="893">
        <f t="shared" ref="W99:X101" si="63">F99</f>
        <v>1</v>
      </c>
      <c r="X99" s="893">
        <f t="shared" si="63"/>
        <v>1</v>
      </c>
      <c r="Y99" s="894">
        <f>X99*100/W99</f>
        <v>100</v>
      </c>
      <c r="Z99" s="894">
        <f t="shared" ref="Z99:AA101" si="64">I99</f>
        <v>4</v>
      </c>
      <c r="AA99" s="894">
        <f t="shared" si="64"/>
        <v>4</v>
      </c>
      <c r="AB99" s="901"/>
      <c r="AC99" s="895">
        <f t="shared" ref="AC99:AD101" si="65">+BB99</f>
        <v>0</v>
      </c>
      <c r="AD99" s="895">
        <f t="shared" si="65"/>
        <v>0</v>
      </c>
      <c r="AE99" s="896" t="e">
        <f>AD99*100/AC99</f>
        <v>#DIV/0!</v>
      </c>
      <c r="AF99" s="902"/>
      <c r="AG99" s="902"/>
      <c r="AH99" s="902"/>
      <c r="AI99" s="902"/>
      <c r="AJ99" s="902"/>
      <c r="AK99" s="902"/>
      <c r="AL99" s="902"/>
      <c r="AM99" s="902"/>
      <c r="AN99" s="902"/>
      <c r="AO99" s="902"/>
      <c r="AP99" s="902"/>
      <c r="AQ99" s="902"/>
      <c r="AR99" s="901"/>
      <c r="AS99" s="901"/>
      <c r="AT99" s="901"/>
      <c r="AU99" s="901"/>
      <c r="AV99" s="901"/>
      <c r="AW99" s="901"/>
      <c r="AX99" s="901"/>
      <c r="AY99" s="901"/>
      <c r="AZ99" s="901"/>
      <c r="BA99" s="911"/>
      <c r="BB99" s="895">
        <f t="shared" ref="BB99:BC101" si="66">AF99+AH99+AJ99+AL99+AN99+AP99+AR99+AT99+AV99+AX99+AZ99</f>
        <v>0</v>
      </c>
      <c r="BC99" s="895">
        <f t="shared" si="66"/>
        <v>0</v>
      </c>
    </row>
    <row r="100" spans="1:55" ht="12" customHeight="1" x14ac:dyDescent="0.2">
      <c r="A100" s="840">
        <v>89</v>
      </c>
      <c r="B100" s="878">
        <v>2</v>
      </c>
      <c r="C100" s="879"/>
      <c r="D100" s="1453" t="s">
        <v>103</v>
      </c>
      <c r="E100" s="903" t="s">
        <v>278</v>
      </c>
      <c r="F100" s="942"/>
      <c r="G100" s="943">
        <v>25</v>
      </c>
      <c r="H100" s="883" t="e">
        <f>G100*100/F100</f>
        <v>#DIV/0!</v>
      </c>
      <c r="I100" s="899">
        <v>1</v>
      </c>
      <c r="J100" s="885">
        <f>I100*G100</f>
        <v>25</v>
      </c>
      <c r="K100" s="886">
        <f>J100*B100</f>
        <v>50</v>
      </c>
      <c r="L100" s="887">
        <f>B100*7960</f>
        <v>15920</v>
      </c>
      <c r="M100" s="887">
        <f>L100*J100</f>
        <v>398000</v>
      </c>
      <c r="N100" s="887">
        <f>C100*J100</f>
        <v>0</v>
      </c>
      <c r="O100" s="887">
        <f>N100*7960</f>
        <v>0</v>
      </c>
      <c r="P100" s="888">
        <f>K100+N100</f>
        <v>50</v>
      </c>
      <c r="Q100" s="888">
        <f t="shared" si="62"/>
        <v>398000</v>
      </c>
      <c r="R100" s="906"/>
      <c r="S100" s="1005"/>
      <c r="T100" s="831">
        <v>89</v>
      </c>
      <c r="U100" s="1450" t="s">
        <v>103</v>
      </c>
      <c r="V100" s="900" t="s">
        <v>49</v>
      </c>
      <c r="W100" s="893">
        <f t="shared" si="63"/>
        <v>0</v>
      </c>
      <c r="X100" s="893">
        <f t="shared" si="63"/>
        <v>25</v>
      </c>
      <c r="Y100" s="894" t="e">
        <f>X100*100/W100</f>
        <v>#DIV/0!</v>
      </c>
      <c r="Z100" s="894">
        <f t="shared" si="64"/>
        <v>1</v>
      </c>
      <c r="AA100" s="894">
        <f t="shared" si="64"/>
        <v>25</v>
      </c>
      <c r="AB100" s="901"/>
      <c r="AC100" s="895">
        <f t="shared" si="65"/>
        <v>0</v>
      </c>
      <c r="AD100" s="895">
        <f t="shared" si="65"/>
        <v>0</v>
      </c>
      <c r="AE100" s="896" t="e">
        <f>AD100*100/AC100</f>
        <v>#DIV/0!</v>
      </c>
      <c r="AF100" s="902"/>
      <c r="AG100" s="902"/>
      <c r="AH100" s="902"/>
      <c r="AI100" s="902"/>
      <c r="AJ100" s="902"/>
      <c r="AK100" s="902"/>
      <c r="AL100" s="902"/>
      <c r="AM100" s="902"/>
      <c r="AN100" s="902"/>
      <c r="AO100" s="902"/>
      <c r="AP100" s="902"/>
      <c r="AQ100" s="902"/>
      <c r="AR100" s="901"/>
      <c r="AS100" s="901"/>
      <c r="AT100" s="901"/>
      <c r="AU100" s="901"/>
      <c r="AV100" s="901"/>
      <c r="AW100" s="901"/>
      <c r="AX100" s="901"/>
      <c r="AY100" s="901"/>
      <c r="AZ100" s="901"/>
      <c r="BA100" s="911"/>
      <c r="BB100" s="895">
        <f t="shared" si="66"/>
        <v>0</v>
      </c>
      <c r="BC100" s="895">
        <f t="shared" si="66"/>
        <v>0</v>
      </c>
    </row>
    <row r="101" spans="1:55" ht="12" customHeight="1" x14ac:dyDescent="0.2">
      <c r="A101" s="840">
        <v>90</v>
      </c>
      <c r="B101" s="878">
        <v>2</v>
      </c>
      <c r="C101" s="879">
        <v>1.94</v>
      </c>
      <c r="D101" s="1454"/>
      <c r="E101" s="903" t="s">
        <v>279</v>
      </c>
      <c r="F101" s="942"/>
      <c r="G101" s="943">
        <v>10</v>
      </c>
      <c r="H101" s="883" t="e">
        <f>G101*100/F101</f>
        <v>#DIV/0!</v>
      </c>
      <c r="I101" s="899">
        <v>1</v>
      </c>
      <c r="J101" s="885">
        <f>I101*G101</f>
        <v>10</v>
      </c>
      <c r="K101" s="886">
        <f>J101*B101</f>
        <v>20</v>
      </c>
      <c r="L101" s="887">
        <f>B101*7960</f>
        <v>15920</v>
      </c>
      <c r="M101" s="887">
        <f>L101*J101</f>
        <v>159200</v>
      </c>
      <c r="N101" s="887">
        <f>C101*J101</f>
        <v>19.399999999999999</v>
      </c>
      <c r="O101" s="887">
        <f>N101*7960</f>
        <v>154424</v>
      </c>
      <c r="P101" s="888">
        <f>K101+N101</f>
        <v>39.4</v>
      </c>
      <c r="Q101" s="888">
        <f t="shared" si="62"/>
        <v>313624</v>
      </c>
      <c r="R101" s="906"/>
      <c r="S101" s="1005"/>
      <c r="T101" s="831">
        <v>90</v>
      </c>
      <c r="U101" s="1452"/>
      <c r="V101" s="900" t="s">
        <v>50</v>
      </c>
      <c r="W101" s="893">
        <f t="shared" si="63"/>
        <v>0</v>
      </c>
      <c r="X101" s="893">
        <f t="shared" si="63"/>
        <v>10</v>
      </c>
      <c r="Y101" s="894" t="e">
        <f>X101*100/W101</f>
        <v>#DIV/0!</v>
      </c>
      <c r="Z101" s="894">
        <f t="shared" si="64"/>
        <v>1</v>
      </c>
      <c r="AA101" s="894">
        <f t="shared" si="64"/>
        <v>10</v>
      </c>
      <c r="AB101" s="901"/>
      <c r="AC101" s="895">
        <f t="shared" si="65"/>
        <v>0</v>
      </c>
      <c r="AD101" s="895">
        <f t="shared" si="65"/>
        <v>0</v>
      </c>
      <c r="AE101" s="896" t="e">
        <f>AD101*100/AC101</f>
        <v>#DIV/0!</v>
      </c>
      <c r="AF101" s="902"/>
      <c r="AG101" s="902"/>
      <c r="AH101" s="902"/>
      <c r="AI101" s="902"/>
      <c r="AJ101" s="902"/>
      <c r="AK101" s="902"/>
      <c r="AL101" s="902"/>
      <c r="AM101" s="902"/>
      <c r="AN101" s="902"/>
      <c r="AO101" s="902"/>
      <c r="AP101" s="902"/>
      <c r="AQ101" s="902"/>
      <c r="AR101" s="901"/>
      <c r="AS101" s="901"/>
      <c r="AT101" s="901"/>
      <c r="AU101" s="901"/>
      <c r="AV101" s="901"/>
      <c r="AW101" s="901"/>
      <c r="AX101" s="901"/>
      <c r="AY101" s="901"/>
      <c r="AZ101" s="901"/>
      <c r="BA101" s="911"/>
      <c r="BB101" s="895">
        <f t="shared" si="66"/>
        <v>0</v>
      </c>
      <c r="BC101" s="895">
        <f t="shared" si="66"/>
        <v>0</v>
      </c>
    </row>
    <row r="102" spans="1:55" s="947" customFormat="1" ht="12" customHeight="1" x14ac:dyDescent="0.2">
      <c r="A102" s="840">
        <v>91</v>
      </c>
      <c r="B102" s="913"/>
      <c r="C102" s="914"/>
      <c r="D102" s="946" t="s">
        <v>104</v>
      </c>
      <c r="E102" s="915"/>
      <c r="F102" s="915"/>
      <c r="G102" s="916"/>
      <c r="H102" s="913"/>
      <c r="I102" s="917"/>
      <c r="J102" s="918"/>
      <c r="K102" s="919"/>
      <c r="L102" s="920"/>
      <c r="M102" s="920"/>
      <c r="N102" s="921"/>
      <c r="O102" s="920"/>
      <c r="P102" s="921"/>
      <c r="Q102" s="921"/>
      <c r="R102" s="923"/>
      <c r="S102" s="924"/>
      <c r="T102" s="831">
        <v>91</v>
      </c>
      <c r="U102" s="925" t="s">
        <v>104</v>
      </c>
      <c r="V102" s="926"/>
      <c r="W102" s="926"/>
      <c r="X102" s="926"/>
      <c r="Y102" s="927"/>
      <c r="Z102" s="832"/>
      <c r="AA102" s="927"/>
      <c r="AB102" s="832"/>
      <c r="AC102" s="832"/>
      <c r="AD102" s="832"/>
      <c r="AE102" s="928"/>
      <c r="AF102" s="928"/>
      <c r="AG102" s="928"/>
      <c r="AH102" s="928"/>
      <c r="AI102" s="928"/>
      <c r="AJ102" s="928"/>
      <c r="AK102" s="928"/>
      <c r="AL102" s="928"/>
      <c r="AM102" s="928"/>
      <c r="AN102" s="928"/>
      <c r="AO102" s="928"/>
      <c r="AP102" s="928"/>
      <c r="AQ102" s="928"/>
      <c r="AR102" s="832"/>
      <c r="AS102" s="832"/>
      <c r="AT102" s="832"/>
      <c r="AU102" s="832"/>
      <c r="AV102" s="832"/>
      <c r="AW102" s="832"/>
      <c r="AX102" s="832"/>
      <c r="AY102" s="832"/>
      <c r="AZ102" s="832"/>
      <c r="BA102" s="832"/>
      <c r="BB102" s="958" t="e">
        <f>AF102+AH102+AJ102+AL102+AN102+AP102+#REF!+AR102+AT102+AV102+AX102</f>
        <v>#REF!</v>
      </c>
      <c r="BC102" s="958" t="e">
        <f>AG102+AI102+AK102+AM102+AO102+AQ102+#REF!+AS102+AU102+AW102+AY102+BA102</f>
        <v>#REF!</v>
      </c>
    </row>
    <row r="103" spans="1:55" ht="22.5" customHeight="1" x14ac:dyDescent="0.2">
      <c r="A103" s="840">
        <v>92</v>
      </c>
      <c r="B103" s="878">
        <v>8</v>
      </c>
      <c r="C103" s="879"/>
      <c r="D103" s="907" t="s">
        <v>105</v>
      </c>
      <c r="E103" s="880" t="s">
        <v>106</v>
      </c>
      <c r="F103" s="959">
        <v>1</v>
      </c>
      <c r="G103" s="960">
        <v>1</v>
      </c>
      <c r="H103" s="883">
        <f>G103*100/F103</f>
        <v>100</v>
      </c>
      <c r="I103" s="899">
        <v>5</v>
      </c>
      <c r="J103" s="885">
        <f>I103*G103</f>
        <v>5</v>
      </c>
      <c r="K103" s="886">
        <f>J103*B103</f>
        <v>40</v>
      </c>
      <c r="L103" s="887">
        <f>B103*7960</f>
        <v>63680</v>
      </c>
      <c r="M103" s="887">
        <f>L103*J103</f>
        <v>318400</v>
      </c>
      <c r="N103" s="887">
        <f>C103*J103</f>
        <v>0</v>
      </c>
      <c r="O103" s="887">
        <f>N103*7960</f>
        <v>0</v>
      </c>
      <c r="P103" s="888">
        <f>K103+N103</f>
        <v>40</v>
      </c>
      <c r="Q103" s="888">
        <f t="shared" ref="Q103:Q107" si="67">M103+O103</f>
        <v>318400</v>
      </c>
      <c r="R103" s="906"/>
      <c r="S103" s="1005"/>
      <c r="T103" s="831">
        <v>92</v>
      </c>
      <c r="U103" s="908" t="s">
        <v>105</v>
      </c>
      <c r="V103" s="900" t="s">
        <v>106</v>
      </c>
      <c r="W103" s="893">
        <f t="shared" ref="W103:X107" si="68">F103</f>
        <v>1</v>
      </c>
      <c r="X103" s="893">
        <f t="shared" si="68"/>
        <v>1</v>
      </c>
      <c r="Y103" s="894">
        <f>X103*100/W103</f>
        <v>100</v>
      </c>
      <c r="Z103" s="894">
        <f t="shared" ref="Z103:AA107" si="69">I103</f>
        <v>5</v>
      </c>
      <c r="AA103" s="894">
        <f t="shared" si="69"/>
        <v>5</v>
      </c>
      <c r="AB103" s="901"/>
      <c r="AC103" s="895">
        <f t="shared" ref="AC103:AD107" si="70">+BB103</f>
        <v>0</v>
      </c>
      <c r="AD103" s="895">
        <f t="shared" si="70"/>
        <v>0</v>
      </c>
      <c r="AE103" s="896" t="e">
        <f>AD103*100/AC103</f>
        <v>#DIV/0!</v>
      </c>
      <c r="AF103" s="902"/>
      <c r="AG103" s="902"/>
      <c r="AH103" s="902"/>
      <c r="AI103" s="902"/>
      <c r="AJ103" s="902"/>
      <c r="AK103" s="902"/>
      <c r="AL103" s="902"/>
      <c r="AM103" s="902"/>
      <c r="AN103" s="902"/>
      <c r="AO103" s="902"/>
      <c r="AP103" s="902"/>
      <c r="AQ103" s="902"/>
      <c r="AR103" s="901"/>
      <c r="AS103" s="901"/>
      <c r="AT103" s="901"/>
      <c r="AU103" s="901"/>
      <c r="AV103" s="901"/>
      <c r="AW103" s="901"/>
      <c r="AX103" s="901"/>
      <c r="AY103" s="901"/>
      <c r="AZ103" s="901"/>
      <c r="BA103" s="911"/>
      <c r="BB103" s="895">
        <f t="shared" ref="BB103:BC107" si="71">AF103+AH103+AJ103+AL103+AN103+AP103+AR103+AT103+AV103+AX103+AZ103</f>
        <v>0</v>
      </c>
      <c r="BC103" s="895">
        <f t="shared" si="71"/>
        <v>0</v>
      </c>
    </row>
    <row r="104" spans="1:55" ht="27" customHeight="1" x14ac:dyDescent="0.2">
      <c r="A104" s="840">
        <v>93</v>
      </c>
      <c r="B104" s="878">
        <v>2</v>
      </c>
      <c r="C104" s="879"/>
      <c r="D104" s="907" t="s">
        <v>107</v>
      </c>
      <c r="E104" s="880" t="s">
        <v>106</v>
      </c>
      <c r="F104" s="959"/>
      <c r="G104" s="960">
        <v>8</v>
      </c>
      <c r="H104" s="883" t="e">
        <f>G104*100/F104</f>
        <v>#DIV/0!</v>
      </c>
      <c r="I104" s="899">
        <v>1</v>
      </c>
      <c r="J104" s="885">
        <f>I104*G104</f>
        <v>8</v>
      </c>
      <c r="K104" s="886">
        <f>J104*B104</f>
        <v>16</v>
      </c>
      <c r="L104" s="887">
        <f>B104*7960</f>
        <v>15920</v>
      </c>
      <c r="M104" s="887">
        <f>L104*J104</f>
        <v>127360</v>
      </c>
      <c r="N104" s="887">
        <f>C104*J104</f>
        <v>0</v>
      </c>
      <c r="O104" s="887">
        <f>N104*7960</f>
        <v>0</v>
      </c>
      <c r="P104" s="888">
        <f>K104+N104</f>
        <v>16</v>
      </c>
      <c r="Q104" s="888">
        <f t="shared" si="67"/>
        <v>127360</v>
      </c>
      <c r="R104" s="906"/>
      <c r="S104" s="1005"/>
      <c r="T104" s="831">
        <v>93</v>
      </c>
      <c r="U104" s="908" t="s">
        <v>107</v>
      </c>
      <c r="V104" s="900" t="s">
        <v>106</v>
      </c>
      <c r="W104" s="893">
        <f t="shared" si="68"/>
        <v>0</v>
      </c>
      <c r="X104" s="893">
        <f t="shared" si="68"/>
        <v>8</v>
      </c>
      <c r="Y104" s="894" t="e">
        <f>X104*100/W104</f>
        <v>#DIV/0!</v>
      </c>
      <c r="Z104" s="894">
        <f t="shared" si="69"/>
        <v>1</v>
      </c>
      <c r="AA104" s="894">
        <f t="shared" si="69"/>
        <v>8</v>
      </c>
      <c r="AB104" s="901"/>
      <c r="AC104" s="895">
        <f t="shared" si="70"/>
        <v>0</v>
      </c>
      <c r="AD104" s="895">
        <f t="shared" si="70"/>
        <v>0</v>
      </c>
      <c r="AE104" s="896" t="e">
        <f>AD104*100/AC104</f>
        <v>#DIV/0!</v>
      </c>
      <c r="AF104" s="902"/>
      <c r="AG104" s="902"/>
      <c r="AH104" s="902"/>
      <c r="AI104" s="902"/>
      <c r="AJ104" s="902"/>
      <c r="AK104" s="902"/>
      <c r="AL104" s="902"/>
      <c r="AM104" s="902"/>
      <c r="AN104" s="902"/>
      <c r="AO104" s="902"/>
      <c r="AP104" s="902"/>
      <c r="AQ104" s="902"/>
      <c r="AR104" s="901"/>
      <c r="AS104" s="901"/>
      <c r="AT104" s="901"/>
      <c r="AU104" s="901"/>
      <c r="AV104" s="901"/>
      <c r="AW104" s="901"/>
      <c r="AX104" s="901"/>
      <c r="AY104" s="901"/>
      <c r="AZ104" s="901"/>
      <c r="BA104" s="911"/>
      <c r="BB104" s="895">
        <f t="shared" si="71"/>
        <v>0</v>
      </c>
      <c r="BC104" s="895">
        <f t="shared" si="71"/>
        <v>0</v>
      </c>
    </row>
    <row r="105" spans="1:55" ht="24.75" customHeight="1" x14ac:dyDescent="0.2">
      <c r="A105" s="840">
        <v>94</v>
      </c>
      <c r="B105" s="878">
        <v>8</v>
      </c>
      <c r="C105" s="879"/>
      <c r="D105" s="907" t="s">
        <v>108</v>
      </c>
      <c r="E105" s="880" t="s">
        <v>106</v>
      </c>
      <c r="F105" s="959">
        <v>1</v>
      </c>
      <c r="G105" s="960">
        <v>1</v>
      </c>
      <c r="H105" s="883">
        <f>G105*100/F105</f>
        <v>100</v>
      </c>
      <c r="I105" s="899">
        <v>5</v>
      </c>
      <c r="J105" s="885">
        <f>I105*G105</f>
        <v>5</v>
      </c>
      <c r="K105" s="886">
        <f>J105*B105</f>
        <v>40</v>
      </c>
      <c r="L105" s="887">
        <f>B105*7960</f>
        <v>63680</v>
      </c>
      <c r="M105" s="887">
        <f>L105*J105</f>
        <v>318400</v>
      </c>
      <c r="N105" s="887">
        <f>C105*J105</f>
        <v>0</v>
      </c>
      <c r="O105" s="887">
        <f>N105*7960</f>
        <v>0</v>
      </c>
      <c r="P105" s="888">
        <f>K105+N105</f>
        <v>40</v>
      </c>
      <c r="Q105" s="888">
        <f t="shared" si="67"/>
        <v>318400</v>
      </c>
      <c r="R105" s="906"/>
      <c r="S105" s="1005"/>
      <c r="T105" s="831">
        <v>94</v>
      </c>
      <c r="U105" s="908" t="s">
        <v>108</v>
      </c>
      <c r="V105" s="900" t="s">
        <v>106</v>
      </c>
      <c r="W105" s="893">
        <f t="shared" si="68"/>
        <v>1</v>
      </c>
      <c r="X105" s="893">
        <f t="shared" si="68"/>
        <v>1</v>
      </c>
      <c r="Y105" s="894">
        <f>X105*100/W105</f>
        <v>100</v>
      </c>
      <c r="Z105" s="894">
        <f t="shared" si="69"/>
        <v>5</v>
      </c>
      <c r="AA105" s="894">
        <f t="shared" si="69"/>
        <v>5</v>
      </c>
      <c r="AB105" s="901"/>
      <c r="AC105" s="895">
        <f t="shared" si="70"/>
        <v>0</v>
      </c>
      <c r="AD105" s="895">
        <f t="shared" si="70"/>
        <v>0</v>
      </c>
      <c r="AE105" s="896" t="e">
        <f>AD105*100/AC105</f>
        <v>#DIV/0!</v>
      </c>
      <c r="AF105" s="902"/>
      <c r="AG105" s="902"/>
      <c r="AH105" s="902"/>
      <c r="AI105" s="902"/>
      <c r="AJ105" s="902"/>
      <c r="AK105" s="902"/>
      <c r="AL105" s="902"/>
      <c r="AM105" s="902"/>
      <c r="AN105" s="902"/>
      <c r="AO105" s="902"/>
      <c r="AP105" s="902"/>
      <c r="AQ105" s="902"/>
      <c r="AR105" s="901"/>
      <c r="AS105" s="901"/>
      <c r="AT105" s="901"/>
      <c r="AU105" s="901"/>
      <c r="AV105" s="901"/>
      <c r="AW105" s="901"/>
      <c r="AX105" s="901"/>
      <c r="AY105" s="901"/>
      <c r="AZ105" s="901"/>
      <c r="BA105" s="911"/>
      <c r="BB105" s="895">
        <f t="shared" si="71"/>
        <v>0</v>
      </c>
      <c r="BC105" s="895">
        <f t="shared" si="71"/>
        <v>0</v>
      </c>
    </row>
    <row r="106" spans="1:55" ht="14.25" customHeight="1" x14ac:dyDescent="0.2">
      <c r="A106" s="840">
        <v>95</v>
      </c>
      <c r="B106" s="878">
        <v>8</v>
      </c>
      <c r="C106" s="879"/>
      <c r="D106" s="944" t="s">
        <v>109</v>
      </c>
      <c r="E106" s="880" t="s">
        <v>106</v>
      </c>
      <c r="F106" s="959">
        <v>1</v>
      </c>
      <c r="G106" s="960">
        <v>1</v>
      </c>
      <c r="H106" s="883">
        <f>G106*100/F106</f>
        <v>100</v>
      </c>
      <c r="I106" s="899">
        <v>5</v>
      </c>
      <c r="J106" s="885">
        <f>I106*G106</f>
        <v>5</v>
      </c>
      <c r="K106" s="886">
        <f>J106*B106</f>
        <v>40</v>
      </c>
      <c r="L106" s="887">
        <f>B106*7960</f>
        <v>63680</v>
      </c>
      <c r="M106" s="887">
        <f>L106*J106</f>
        <v>318400</v>
      </c>
      <c r="N106" s="887">
        <f>C106*J106</f>
        <v>0</v>
      </c>
      <c r="O106" s="887">
        <f>N106*7960</f>
        <v>0</v>
      </c>
      <c r="P106" s="888">
        <f>K106+N106</f>
        <v>40</v>
      </c>
      <c r="Q106" s="888">
        <f t="shared" si="67"/>
        <v>318400</v>
      </c>
      <c r="R106" s="906"/>
      <c r="S106" s="1005"/>
      <c r="T106" s="831">
        <v>95</v>
      </c>
      <c r="U106" s="908" t="s">
        <v>109</v>
      </c>
      <c r="V106" s="900" t="s">
        <v>106</v>
      </c>
      <c r="W106" s="893">
        <f t="shared" si="68"/>
        <v>1</v>
      </c>
      <c r="X106" s="893">
        <f t="shared" si="68"/>
        <v>1</v>
      </c>
      <c r="Y106" s="894">
        <f>X106*100/W106</f>
        <v>100</v>
      </c>
      <c r="Z106" s="894">
        <f t="shared" si="69"/>
        <v>5</v>
      </c>
      <c r="AA106" s="894">
        <f t="shared" si="69"/>
        <v>5</v>
      </c>
      <c r="AB106" s="901"/>
      <c r="AC106" s="895">
        <f t="shared" si="70"/>
        <v>0</v>
      </c>
      <c r="AD106" s="895">
        <f t="shared" si="70"/>
        <v>0</v>
      </c>
      <c r="AE106" s="896" t="e">
        <f>AD106*100/AC106</f>
        <v>#DIV/0!</v>
      </c>
      <c r="AF106" s="902"/>
      <c r="AG106" s="902"/>
      <c r="AH106" s="902"/>
      <c r="AI106" s="902"/>
      <c r="AJ106" s="902"/>
      <c r="AK106" s="902"/>
      <c r="AL106" s="902"/>
      <c r="AM106" s="902"/>
      <c r="AN106" s="902"/>
      <c r="AO106" s="902"/>
      <c r="AP106" s="902"/>
      <c r="AQ106" s="902"/>
      <c r="AR106" s="901"/>
      <c r="AS106" s="901"/>
      <c r="AT106" s="901"/>
      <c r="AU106" s="901"/>
      <c r="AV106" s="901"/>
      <c r="AW106" s="901"/>
      <c r="AX106" s="901"/>
      <c r="AY106" s="901"/>
      <c r="AZ106" s="901"/>
      <c r="BA106" s="911"/>
      <c r="BB106" s="895">
        <f t="shared" si="71"/>
        <v>0</v>
      </c>
      <c r="BC106" s="895">
        <f t="shared" si="71"/>
        <v>0</v>
      </c>
    </row>
    <row r="107" spans="1:55" ht="13.5" customHeight="1" x14ac:dyDescent="0.2">
      <c r="A107" s="840">
        <v>96</v>
      </c>
      <c r="B107" s="878">
        <v>3</v>
      </c>
      <c r="C107" s="879"/>
      <c r="D107" s="944" t="s">
        <v>110</v>
      </c>
      <c r="E107" s="880" t="s">
        <v>106</v>
      </c>
      <c r="F107" s="959">
        <v>1</v>
      </c>
      <c r="G107" s="960">
        <v>1</v>
      </c>
      <c r="H107" s="883">
        <f>G107*100/F107</f>
        <v>100</v>
      </c>
      <c r="I107" s="899">
        <v>5</v>
      </c>
      <c r="J107" s="885">
        <f>I107*G107</f>
        <v>5</v>
      </c>
      <c r="K107" s="886">
        <f>J107*B107</f>
        <v>15</v>
      </c>
      <c r="L107" s="887">
        <f>B107*7960</f>
        <v>23880</v>
      </c>
      <c r="M107" s="887">
        <f>L107*J107</f>
        <v>119400</v>
      </c>
      <c r="N107" s="887">
        <f>C107*J107</f>
        <v>0</v>
      </c>
      <c r="O107" s="887">
        <f>N107*7960</f>
        <v>0</v>
      </c>
      <c r="P107" s="888">
        <f>K107+N107</f>
        <v>15</v>
      </c>
      <c r="Q107" s="888">
        <f t="shared" si="67"/>
        <v>119400</v>
      </c>
      <c r="R107" s="906"/>
      <c r="S107" s="1005"/>
      <c r="T107" s="831">
        <v>96</v>
      </c>
      <c r="U107" s="908" t="s">
        <v>110</v>
      </c>
      <c r="V107" s="900" t="s">
        <v>106</v>
      </c>
      <c r="W107" s="893">
        <f t="shared" si="68"/>
        <v>1</v>
      </c>
      <c r="X107" s="893">
        <f t="shared" si="68"/>
        <v>1</v>
      </c>
      <c r="Y107" s="894">
        <f>X107*100/W107</f>
        <v>100</v>
      </c>
      <c r="Z107" s="894">
        <f t="shared" si="69"/>
        <v>5</v>
      </c>
      <c r="AA107" s="894">
        <f t="shared" si="69"/>
        <v>5</v>
      </c>
      <c r="AB107" s="901"/>
      <c r="AC107" s="895">
        <f t="shared" si="70"/>
        <v>0</v>
      </c>
      <c r="AD107" s="895">
        <f t="shared" si="70"/>
        <v>0</v>
      </c>
      <c r="AE107" s="896" t="e">
        <f>AD107*100/AC107</f>
        <v>#DIV/0!</v>
      </c>
      <c r="AF107" s="902"/>
      <c r="AG107" s="902"/>
      <c r="AH107" s="902"/>
      <c r="AI107" s="902"/>
      <c r="AJ107" s="902"/>
      <c r="AK107" s="902"/>
      <c r="AL107" s="902"/>
      <c r="AM107" s="902"/>
      <c r="AN107" s="902"/>
      <c r="AO107" s="902"/>
      <c r="AP107" s="902"/>
      <c r="AQ107" s="902"/>
      <c r="AR107" s="901"/>
      <c r="AS107" s="901"/>
      <c r="AT107" s="901"/>
      <c r="AU107" s="901"/>
      <c r="AV107" s="901"/>
      <c r="AW107" s="901"/>
      <c r="AX107" s="901"/>
      <c r="AY107" s="901"/>
      <c r="AZ107" s="901"/>
      <c r="BA107" s="911"/>
      <c r="BB107" s="895">
        <f t="shared" si="71"/>
        <v>0</v>
      </c>
      <c r="BC107" s="895">
        <f t="shared" si="71"/>
        <v>0</v>
      </c>
    </row>
    <row r="108" spans="1:55" s="947" customFormat="1" ht="12.75" customHeight="1" x14ac:dyDescent="0.2">
      <c r="A108" s="840">
        <v>97</v>
      </c>
      <c r="B108" s="913"/>
      <c r="C108" s="914"/>
      <c r="D108" s="826" t="s">
        <v>111</v>
      </c>
      <c r="E108" s="915"/>
      <c r="F108" s="915"/>
      <c r="G108" s="916"/>
      <c r="H108" s="913"/>
      <c r="I108" s="917"/>
      <c r="J108" s="918"/>
      <c r="K108" s="919"/>
      <c r="L108" s="920"/>
      <c r="M108" s="920"/>
      <c r="N108" s="921"/>
      <c r="O108" s="920"/>
      <c r="P108" s="921"/>
      <c r="Q108" s="921"/>
      <c r="R108" s="923"/>
      <c r="S108" s="924"/>
      <c r="T108" s="831">
        <v>97</v>
      </c>
      <c r="U108" s="925" t="s">
        <v>111</v>
      </c>
      <c r="V108" s="926"/>
      <c r="W108" s="926"/>
      <c r="X108" s="926"/>
      <c r="Y108" s="927"/>
      <c r="Z108" s="832"/>
      <c r="AA108" s="927"/>
      <c r="AB108" s="832"/>
      <c r="AC108" s="832"/>
      <c r="AD108" s="832"/>
      <c r="AE108" s="928"/>
      <c r="AF108" s="928"/>
      <c r="AG108" s="928"/>
      <c r="AH108" s="928"/>
      <c r="AI108" s="928"/>
      <c r="AJ108" s="928"/>
      <c r="AK108" s="928"/>
      <c r="AL108" s="928"/>
      <c r="AM108" s="928"/>
      <c r="AN108" s="928"/>
      <c r="AO108" s="928"/>
      <c r="AP108" s="928"/>
      <c r="AQ108" s="928"/>
      <c r="AR108" s="832"/>
      <c r="AS108" s="832"/>
      <c r="AT108" s="832"/>
      <c r="AU108" s="832"/>
      <c r="AV108" s="832"/>
      <c r="AW108" s="832"/>
      <c r="AX108" s="832"/>
      <c r="AY108" s="832"/>
      <c r="AZ108" s="832"/>
      <c r="BA108" s="832"/>
      <c r="BB108" s="832"/>
      <c r="BC108" s="832"/>
    </row>
    <row r="109" spans="1:55" ht="21.75" customHeight="1" x14ac:dyDescent="0.2">
      <c r="A109" s="840">
        <v>98</v>
      </c>
      <c r="B109" s="878">
        <v>24</v>
      </c>
      <c r="C109" s="879"/>
      <c r="D109" s="1453" t="s">
        <v>112</v>
      </c>
      <c r="E109" s="903" t="s">
        <v>278</v>
      </c>
      <c r="F109" s="959">
        <v>0</v>
      </c>
      <c r="G109" s="960">
        <v>0</v>
      </c>
      <c r="H109" s="883" t="e">
        <f t="shared" ref="H109:H128" si="72">G109*100/F109</f>
        <v>#DIV/0!</v>
      </c>
      <c r="I109" s="899"/>
      <c r="J109" s="885">
        <f t="shared" ref="J109:J128" si="73">I109*G109</f>
        <v>0</v>
      </c>
      <c r="K109" s="886">
        <f t="shared" ref="K109:K128" si="74">J109*B109</f>
        <v>0</v>
      </c>
      <c r="L109" s="887">
        <f t="shared" ref="L109:L128" si="75">B109*7960</f>
        <v>191040</v>
      </c>
      <c r="M109" s="887">
        <f t="shared" ref="M109:M128" si="76">L109*J109</f>
        <v>0</v>
      </c>
      <c r="N109" s="887">
        <f t="shared" ref="N109:N128" si="77">C109*J109</f>
        <v>0</v>
      </c>
      <c r="O109" s="887">
        <f t="shared" ref="O109:O128" si="78">N109*7960</f>
        <v>0</v>
      </c>
      <c r="P109" s="888">
        <f t="shared" ref="P109:P128" si="79">K109+N109</f>
        <v>0</v>
      </c>
      <c r="Q109" s="888">
        <f t="shared" ref="Q109:Q128" si="80">M109+O109</f>
        <v>0</v>
      </c>
      <c r="R109" s="906"/>
      <c r="S109" s="1005"/>
      <c r="T109" s="831">
        <v>98</v>
      </c>
      <c r="U109" s="1450" t="s">
        <v>112</v>
      </c>
      <c r="V109" s="900" t="s">
        <v>49</v>
      </c>
      <c r="W109" s="893">
        <f t="shared" ref="W109:X128" si="81">F109</f>
        <v>0</v>
      </c>
      <c r="X109" s="893">
        <f t="shared" si="81"/>
        <v>0</v>
      </c>
      <c r="Y109" s="894" t="e">
        <f t="shared" ref="Y109:Y128" si="82">X109*100/W109</f>
        <v>#DIV/0!</v>
      </c>
      <c r="Z109" s="894">
        <f t="shared" ref="Z109:AA128" si="83">I109</f>
        <v>0</v>
      </c>
      <c r="AA109" s="894">
        <f t="shared" si="83"/>
        <v>0</v>
      </c>
      <c r="AB109" s="911"/>
      <c r="AC109" s="895" t="e">
        <f>AF109+AH109+AJ109+AL109+AN109+AP109+#REF!+AR109+AT109+AV109+AX109+AZ109</f>
        <v>#REF!</v>
      </c>
      <c r="AD109" s="895" t="e">
        <f>AG109+AI109+AK109+AM109+AO109+AQ109+#REF!+AS109+AU109+AW109+AY109+BA109</f>
        <v>#REF!</v>
      </c>
      <c r="AE109" s="896" t="e">
        <f t="shared" ref="AE109:AE128" si="84">AD109*100/AC109</f>
        <v>#REF!</v>
      </c>
      <c r="AF109" s="912"/>
      <c r="AG109" s="912"/>
      <c r="AH109" s="912"/>
      <c r="AI109" s="912"/>
      <c r="AJ109" s="912"/>
      <c r="AK109" s="912"/>
      <c r="AL109" s="912"/>
      <c r="AM109" s="912"/>
      <c r="AN109" s="912"/>
      <c r="AO109" s="912"/>
      <c r="AP109" s="912"/>
      <c r="AQ109" s="912"/>
      <c r="AR109" s="911"/>
      <c r="AS109" s="911"/>
      <c r="AT109" s="911"/>
      <c r="AU109" s="911"/>
      <c r="AV109" s="911"/>
      <c r="AW109" s="911"/>
      <c r="AX109" s="911"/>
      <c r="AY109" s="911"/>
      <c r="AZ109" s="911"/>
      <c r="BA109" s="911"/>
      <c r="BB109" s="895" t="e">
        <f>AF109+AH109+AJ109+AL109+AN109+AP109+#REF!+AR109+AT109+AV109+AX109</f>
        <v>#REF!</v>
      </c>
      <c r="BC109" s="895" t="e">
        <f>AG109+AI109+AK109+AM109+AO109+AQ109+#REF!+AS109+AU109+AW109+AY109+BA109</f>
        <v>#REF!</v>
      </c>
    </row>
    <row r="110" spans="1:55" ht="17.25" customHeight="1" x14ac:dyDescent="0.2">
      <c r="A110" s="840">
        <v>99</v>
      </c>
      <c r="B110" s="878">
        <v>12</v>
      </c>
      <c r="C110" s="879"/>
      <c r="D110" s="1453"/>
      <c r="E110" s="903" t="s">
        <v>279</v>
      </c>
      <c r="F110" s="880">
        <v>0</v>
      </c>
      <c r="G110" s="961">
        <v>0</v>
      </c>
      <c r="H110" s="883" t="e">
        <f t="shared" si="72"/>
        <v>#DIV/0!</v>
      </c>
      <c r="I110" s="910"/>
      <c r="J110" s="885">
        <f t="shared" si="73"/>
        <v>0</v>
      </c>
      <c r="K110" s="886">
        <f t="shared" si="74"/>
        <v>0</v>
      </c>
      <c r="L110" s="887">
        <f t="shared" si="75"/>
        <v>95520</v>
      </c>
      <c r="M110" s="887">
        <f t="shared" si="76"/>
        <v>0</v>
      </c>
      <c r="N110" s="887">
        <f t="shared" si="77"/>
        <v>0</v>
      </c>
      <c r="O110" s="887">
        <f t="shared" si="78"/>
        <v>0</v>
      </c>
      <c r="P110" s="888">
        <f t="shared" si="79"/>
        <v>0</v>
      </c>
      <c r="Q110" s="888">
        <f t="shared" si="80"/>
        <v>0</v>
      </c>
      <c r="R110" s="906"/>
      <c r="S110" s="1005"/>
      <c r="T110" s="831">
        <v>99</v>
      </c>
      <c r="U110" s="1450"/>
      <c r="V110" s="900" t="s">
        <v>50</v>
      </c>
      <c r="W110" s="893">
        <f t="shared" si="81"/>
        <v>0</v>
      </c>
      <c r="X110" s="893">
        <f t="shared" si="81"/>
        <v>0</v>
      </c>
      <c r="Y110" s="894" t="e">
        <f t="shared" si="82"/>
        <v>#DIV/0!</v>
      </c>
      <c r="Z110" s="894">
        <f t="shared" si="83"/>
        <v>0</v>
      </c>
      <c r="AA110" s="894">
        <f t="shared" si="83"/>
        <v>0</v>
      </c>
      <c r="AB110" s="911"/>
      <c r="AC110" s="895" t="e">
        <f>AF110+AH110+AJ110+AL110+AN110+AP110+#REF!+AR110+AT110+AV110+AX110+AZ110</f>
        <v>#REF!</v>
      </c>
      <c r="AD110" s="895" t="e">
        <f>AG110+AI110+AK110+AM110+AO110+AQ110+#REF!+AS110+AU110+AW110+AY110+BA110</f>
        <v>#REF!</v>
      </c>
      <c r="AE110" s="896" t="e">
        <f t="shared" si="84"/>
        <v>#REF!</v>
      </c>
      <c r="AF110" s="912"/>
      <c r="AG110" s="912"/>
      <c r="AH110" s="912"/>
      <c r="AI110" s="912"/>
      <c r="AJ110" s="912"/>
      <c r="AK110" s="912"/>
      <c r="AL110" s="912"/>
      <c r="AM110" s="912"/>
      <c r="AN110" s="912"/>
      <c r="AO110" s="912"/>
      <c r="AP110" s="912"/>
      <c r="AQ110" s="912"/>
      <c r="AR110" s="911"/>
      <c r="AS110" s="911"/>
      <c r="AT110" s="911"/>
      <c r="AU110" s="911"/>
      <c r="AV110" s="911"/>
      <c r="AW110" s="911"/>
      <c r="AX110" s="911"/>
      <c r="AY110" s="911"/>
      <c r="AZ110" s="911"/>
      <c r="BA110" s="911"/>
      <c r="BB110" s="895" t="e">
        <f>AF110+AH110+AJ110+AL110+AN110+AP110+#REF!+AR110+AT110+AV110+AX110</f>
        <v>#REF!</v>
      </c>
      <c r="BC110" s="895" t="e">
        <f>AG110+AI110+AK110+AM110+AO110+AQ110+#REF!+AS110+AU110+AW110+AY110+BA110</f>
        <v>#REF!</v>
      </c>
    </row>
    <row r="111" spans="1:55" ht="27.75" customHeight="1" x14ac:dyDescent="0.2">
      <c r="A111" s="840">
        <v>100</v>
      </c>
      <c r="B111" s="878">
        <v>24</v>
      </c>
      <c r="C111" s="879"/>
      <c r="D111" s="1453" t="s">
        <v>113</v>
      </c>
      <c r="E111" s="903" t="s">
        <v>278</v>
      </c>
      <c r="F111" s="880">
        <v>0</v>
      </c>
      <c r="G111" s="961">
        <v>0</v>
      </c>
      <c r="H111" s="883" t="e">
        <f t="shared" si="72"/>
        <v>#DIV/0!</v>
      </c>
      <c r="I111" s="910"/>
      <c r="J111" s="885">
        <f t="shared" si="73"/>
        <v>0</v>
      </c>
      <c r="K111" s="886">
        <f t="shared" si="74"/>
        <v>0</v>
      </c>
      <c r="L111" s="887">
        <f t="shared" si="75"/>
        <v>191040</v>
      </c>
      <c r="M111" s="887">
        <f t="shared" si="76"/>
        <v>0</v>
      </c>
      <c r="N111" s="887">
        <f t="shared" si="77"/>
        <v>0</v>
      </c>
      <c r="O111" s="887">
        <f t="shared" si="78"/>
        <v>0</v>
      </c>
      <c r="P111" s="888">
        <f t="shared" si="79"/>
        <v>0</v>
      </c>
      <c r="Q111" s="888">
        <f t="shared" si="80"/>
        <v>0</v>
      </c>
      <c r="R111" s="906"/>
      <c r="S111" s="1005"/>
      <c r="T111" s="831">
        <v>100</v>
      </c>
      <c r="U111" s="1450" t="s">
        <v>113</v>
      </c>
      <c r="V111" s="900" t="s">
        <v>49</v>
      </c>
      <c r="W111" s="893">
        <f t="shared" si="81"/>
        <v>0</v>
      </c>
      <c r="X111" s="893">
        <f t="shared" si="81"/>
        <v>0</v>
      </c>
      <c r="Y111" s="894" t="e">
        <f t="shared" si="82"/>
        <v>#DIV/0!</v>
      </c>
      <c r="Z111" s="894">
        <f t="shared" si="83"/>
        <v>0</v>
      </c>
      <c r="AA111" s="894">
        <f t="shared" si="83"/>
        <v>0</v>
      </c>
      <c r="AB111" s="911"/>
      <c r="AC111" s="895" t="e">
        <f>AF111+AH111+AJ111+AL111+AN111+AP111+#REF!+AR111+AT111+AV111+AX111+AZ111</f>
        <v>#REF!</v>
      </c>
      <c r="AD111" s="895" t="e">
        <f>AG111+AI111+AK111+AM111+AO111+AQ111+#REF!+AS111+AU111+AW111+AY111+BA111</f>
        <v>#REF!</v>
      </c>
      <c r="AE111" s="896" t="e">
        <f t="shared" si="84"/>
        <v>#REF!</v>
      </c>
      <c r="AF111" s="912"/>
      <c r="AG111" s="912"/>
      <c r="AH111" s="912"/>
      <c r="AI111" s="912"/>
      <c r="AJ111" s="912"/>
      <c r="AK111" s="912"/>
      <c r="AL111" s="912"/>
      <c r="AM111" s="912"/>
      <c r="AN111" s="912"/>
      <c r="AO111" s="912"/>
      <c r="AP111" s="912"/>
      <c r="AQ111" s="912"/>
      <c r="AR111" s="911"/>
      <c r="AS111" s="911"/>
      <c r="AT111" s="911"/>
      <c r="AU111" s="911"/>
      <c r="AV111" s="911"/>
      <c r="AW111" s="911"/>
      <c r="AX111" s="911"/>
      <c r="AY111" s="911"/>
      <c r="AZ111" s="911"/>
      <c r="BA111" s="911"/>
      <c r="BB111" s="895" t="e">
        <f>AF111+AH111+AJ111+AL111+AN111+AP111+#REF!+AR111+AT111+AV111+AX111</f>
        <v>#REF!</v>
      </c>
      <c r="BC111" s="895" t="e">
        <f>AG111+AI111+AK111+AM111+AO111+AQ111+#REF!+AS111+AU111+AW111+AY111+BA111</f>
        <v>#REF!</v>
      </c>
    </row>
    <row r="112" spans="1:55" ht="27.75" customHeight="1" x14ac:dyDescent="0.2">
      <c r="A112" s="840">
        <v>101</v>
      </c>
      <c r="B112" s="878">
        <v>8</v>
      </c>
      <c r="C112" s="879"/>
      <c r="D112" s="1453"/>
      <c r="E112" s="903" t="s">
        <v>279</v>
      </c>
      <c r="F112" s="959">
        <v>0</v>
      </c>
      <c r="G112" s="960">
        <v>0</v>
      </c>
      <c r="H112" s="883" t="e">
        <f t="shared" si="72"/>
        <v>#DIV/0!</v>
      </c>
      <c r="I112" s="910"/>
      <c r="J112" s="885">
        <f t="shared" si="73"/>
        <v>0</v>
      </c>
      <c r="K112" s="886">
        <f t="shared" si="74"/>
        <v>0</v>
      </c>
      <c r="L112" s="887">
        <f t="shared" si="75"/>
        <v>63680</v>
      </c>
      <c r="M112" s="887">
        <f t="shared" si="76"/>
        <v>0</v>
      </c>
      <c r="N112" s="887">
        <f t="shared" si="77"/>
        <v>0</v>
      </c>
      <c r="O112" s="887">
        <f t="shared" si="78"/>
        <v>0</v>
      </c>
      <c r="P112" s="888">
        <f t="shared" si="79"/>
        <v>0</v>
      </c>
      <c r="Q112" s="888">
        <f t="shared" si="80"/>
        <v>0</v>
      </c>
      <c r="R112" s="906"/>
      <c r="S112" s="1005"/>
      <c r="T112" s="831">
        <v>101</v>
      </c>
      <c r="U112" s="1450"/>
      <c r="V112" s="900" t="s">
        <v>50</v>
      </c>
      <c r="W112" s="893">
        <f t="shared" si="81"/>
        <v>0</v>
      </c>
      <c r="X112" s="893">
        <f t="shared" si="81"/>
        <v>0</v>
      </c>
      <c r="Y112" s="894" t="e">
        <f t="shared" si="82"/>
        <v>#DIV/0!</v>
      </c>
      <c r="Z112" s="894">
        <f t="shared" si="83"/>
        <v>0</v>
      </c>
      <c r="AA112" s="894">
        <f t="shared" si="83"/>
        <v>0</v>
      </c>
      <c r="AB112" s="911"/>
      <c r="AC112" s="895" t="e">
        <f>AF112+AH112+AJ112+AL112+AN112+AP112+#REF!+AR112+AT112+AV112+AX112+AZ112</f>
        <v>#REF!</v>
      </c>
      <c r="AD112" s="895" t="e">
        <f>AG112+AI112+AK112+AM112+AO112+AQ112+#REF!+AS112+AU112+AW112+AY112+BA112</f>
        <v>#REF!</v>
      </c>
      <c r="AE112" s="896" t="e">
        <f t="shared" si="84"/>
        <v>#REF!</v>
      </c>
      <c r="AF112" s="912"/>
      <c r="AG112" s="912"/>
      <c r="AH112" s="912"/>
      <c r="AI112" s="912"/>
      <c r="AJ112" s="912"/>
      <c r="AK112" s="912"/>
      <c r="AL112" s="912"/>
      <c r="AM112" s="912"/>
      <c r="AN112" s="912"/>
      <c r="AO112" s="912"/>
      <c r="AP112" s="912"/>
      <c r="AQ112" s="912"/>
      <c r="AR112" s="911"/>
      <c r="AS112" s="911"/>
      <c r="AT112" s="911"/>
      <c r="AU112" s="911"/>
      <c r="AV112" s="911"/>
      <c r="AW112" s="911"/>
      <c r="AX112" s="911"/>
      <c r="AY112" s="911"/>
      <c r="AZ112" s="911"/>
      <c r="BA112" s="911"/>
      <c r="BB112" s="895" t="e">
        <f>AF112+AH112+AJ112+AL112+AN112+AP112+#REF!+AR112+AT112+AV112+AX112</f>
        <v>#REF!</v>
      </c>
      <c r="BC112" s="895" t="e">
        <f>AG112+AI112+AK112+AM112+AO112+AQ112+#REF!+AS112+AU112+AW112+AY112+BA112</f>
        <v>#REF!</v>
      </c>
    </row>
    <row r="113" spans="1:55" ht="9.75" customHeight="1" x14ac:dyDescent="0.2">
      <c r="A113" s="840">
        <v>102</v>
      </c>
      <c r="B113" s="878"/>
      <c r="C113" s="879"/>
      <c r="D113" s="1449" t="s">
        <v>114</v>
      </c>
      <c r="E113" s="903" t="s">
        <v>278</v>
      </c>
      <c r="F113" s="880">
        <v>0</v>
      </c>
      <c r="G113" s="961">
        <v>0</v>
      </c>
      <c r="H113" s="883" t="e">
        <f t="shared" si="72"/>
        <v>#DIV/0!</v>
      </c>
      <c r="I113" s="910"/>
      <c r="J113" s="885">
        <f t="shared" si="73"/>
        <v>0</v>
      </c>
      <c r="K113" s="886">
        <f t="shared" si="74"/>
        <v>0</v>
      </c>
      <c r="L113" s="887">
        <f t="shared" si="75"/>
        <v>0</v>
      </c>
      <c r="M113" s="887">
        <f t="shared" si="76"/>
        <v>0</v>
      </c>
      <c r="N113" s="887">
        <f t="shared" si="77"/>
        <v>0</v>
      </c>
      <c r="O113" s="887">
        <f t="shared" si="78"/>
        <v>0</v>
      </c>
      <c r="P113" s="888">
        <f t="shared" si="79"/>
        <v>0</v>
      </c>
      <c r="Q113" s="888">
        <f t="shared" si="80"/>
        <v>0</v>
      </c>
      <c r="R113" s="906"/>
      <c r="S113" s="1005"/>
      <c r="T113" s="831">
        <v>102</v>
      </c>
      <c r="U113" s="1450" t="s">
        <v>114</v>
      </c>
      <c r="V113" s="900" t="s">
        <v>49</v>
      </c>
      <c r="W113" s="893">
        <f t="shared" si="81"/>
        <v>0</v>
      </c>
      <c r="X113" s="893">
        <f t="shared" si="81"/>
        <v>0</v>
      </c>
      <c r="Y113" s="894" t="e">
        <f t="shared" si="82"/>
        <v>#DIV/0!</v>
      </c>
      <c r="Z113" s="894">
        <f t="shared" si="83"/>
        <v>0</v>
      </c>
      <c r="AA113" s="894">
        <f t="shared" si="83"/>
        <v>0</v>
      </c>
      <c r="AB113" s="911"/>
      <c r="AC113" s="895" t="e">
        <f>AF113+AH113+AJ113+AL113+AN113+AP113+#REF!+AR113+AT113+AV113+AX113+AZ113</f>
        <v>#REF!</v>
      </c>
      <c r="AD113" s="895" t="e">
        <f>AG113+AI113+AK113+AM113+AO113+AQ113+#REF!+AS113+AU113+AW113+AY113+BA113</f>
        <v>#REF!</v>
      </c>
      <c r="AE113" s="896" t="e">
        <f t="shared" si="84"/>
        <v>#REF!</v>
      </c>
      <c r="AF113" s="912"/>
      <c r="AG113" s="912"/>
      <c r="AH113" s="912"/>
      <c r="AI113" s="912"/>
      <c r="AJ113" s="912"/>
      <c r="AK113" s="912"/>
      <c r="AL113" s="912"/>
      <c r="AM113" s="912"/>
      <c r="AN113" s="912"/>
      <c r="AO113" s="912"/>
      <c r="AP113" s="912"/>
      <c r="AQ113" s="912"/>
      <c r="AR113" s="911"/>
      <c r="AS113" s="911"/>
      <c r="AT113" s="911"/>
      <c r="AU113" s="911"/>
      <c r="AV113" s="911"/>
      <c r="AW113" s="911"/>
      <c r="AX113" s="911"/>
      <c r="AY113" s="911"/>
      <c r="AZ113" s="911"/>
      <c r="BA113" s="911"/>
      <c r="BB113" s="895" t="e">
        <f>AF113+AH113+AJ113+AL113+AN113+AP113+#REF!+AR113+AT113+AV113+AX113</f>
        <v>#REF!</v>
      </c>
      <c r="BC113" s="895" t="e">
        <f>AG113+AI113+AK113+AM113+AO113+AQ113+#REF!+AS113+AU113+AW113+AY113+BA113</f>
        <v>#REF!</v>
      </c>
    </row>
    <row r="114" spans="1:55" ht="9.75" customHeight="1" x14ac:dyDescent="0.2">
      <c r="A114" s="840">
        <v>103</v>
      </c>
      <c r="B114" s="878"/>
      <c r="C114" s="879"/>
      <c r="D114" s="1449"/>
      <c r="E114" s="903" t="s">
        <v>279</v>
      </c>
      <c r="F114" s="880">
        <v>0</v>
      </c>
      <c r="G114" s="961">
        <v>0</v>
      </c>
      <c r="H114" s="883" t="e">
        <f t="shared" si="72"/>
        <v>#DIV/0!</v>
      </c>
      <c r="I114" s="910"/>
      <c r="J114" s="885">
        <f t="shared" si="73"/>
        <v>0</v>
      </c>
      <c r="K114" s="886">
        <f t="shared" si="74"/>
        <v>0</v>
      </c>
      <c r="L114" s="887">
        <f t="shared" si="75"/>
        <v>0</v>
      </c>
      <c r="M114" s="887">
        <f t="shared" si="76"/>
        <v>0</v>
      </c>
      <c r="N114" s="887">
        <f t="shared" si="77"/>
        <v>0</v>
      </c>
      <c r="O114" s="887">
        <f t="shared" si="78"/>
        <v>0</v>
      </c>
      <c r="P114" s="888">
        <f t="shared" si="79"/>
        <v>0</v>
      </c>
      <c r="Q114" s="888">
        <f t="shared" si="80"/>
        <v>0</v>
      </c>
      <c r="R114" s="906"/>
      <c r="S114" s="1005"/>
      <c r="T114" s="831">
        <v>103</v>
      </c>
      <c r="U114" s="1450"/>
      <c r="V114" s="900" t="s">
        <v>50</v>
      </c>
      <c r="W114" s="893">
        <f t="shared" si="81"/>
        <v>0</v>
      </c>
      <c r="X114" s="893">
        <f t="shared" si="81"/>
        <v>0</v>
      </c>
      <c r="Y114" s="894" t="e">
        <f t="shared" si="82"/>
        <v>#DIV/0!</v>
      </c>
      <c r="Z114" s="894">
        <f t="shared" si="83"/>
        <v>0</v>
      </c>
      <c r="AA114" s="894">
        <f t="shared" si="83"/>
        <v>0</v>
      </c>
      <c r="AB114" s="911"/>
      <c r="AC114" s="895" t="e">
        <f>AF114+AH114+AJ114+AL114+AN114+AP114+#REF!+AR114+AT114+AV114+AX114+AZ114</f>
        <v>#REF!</v>
      </c>
      <c r="AD114" s="895" t="e">
        <f>AG114+AI114+AK114+AM114+AO114+AQ114+#REF!+AS114+AU114+AW114+AY114+BA114</f>
        <v>#REF!</v>
      </c>
      <c r="AE114" s="896" t="e">
        <f t="shared" si="84"/>
        <v>#REF!</v>
      </c>
      <c r="AF114" s="912"/>
      <c r="AG114" s="912"/>
      <c r="AH114" s="912"/>
      <c r="AI114" s="912"/>
      <c r="AJ114" s="912"/>
      <c r="AK114" s="912"/>
      <c r="AL114" s="912"/>
      <c r="AM114" s="912"/>
      <c r="AN114" s="912"/>
      <c r="AO114" s="912"/>
      <c r="AP114" s="912"/>
      <c r="AQ114" s="912"/>
      <c r="AR114" s="911"/>
      <c r="AS114" s="911"/>
      <c r="AT114" s="911"/>
      <c r="AU114" s="911"/>
      <c r="AV114" s="911"/>
      <c r="AW114" s="911"/>
      <c r="AX114" s="911"/>
      <c r="AY114" s="911"/>
      <c r="AZ114" s="911"/>
      <c r="BA114" s="911"/>
      <c r="BB114" s="895" t="e">
        <f>AF114+AH114+AJ114+AL114+AN114+AP114+#REF!+AR114+AT114+AV114+AX114</f>
        <v>#REF!</v>
      </c>
      <c r="BC114" s="895" t="e">
        <f>AG114+AI114+AK114+AM114+AO114+AQ114+#REF!+AS114+AU114+AW114+AY114+BA114</f>
        <v>#REF!</v>
      </c>
    </row>
    <row r="115" spans="1:55" ht="10.5" customHeight="1" x14ac:dyDescent="0.2">
      <c r="A115" s="840">
        <v>104</v>
      </c>
      <c r="B115" s="878"/>
      <c r="C115" s="879"/>
      <c r="D115" s="1449" t="s">
        <v>115</v>
      </c>
      <c r="E115" s="903" t="s">
        <v>278</v>
      </c>
      <c r="F115" s="959">
        <v>0</v>
      </c>
      <c r="G115" s="960">
        <v>0</v>
      </c>
      <c r="H115" s="883" t="e">
        <f t="shared" si="72"/>
        <v>#DIV/0!</v>
      </c>
      <c r="I115" s="910"/>
      <c r="J115" s="885">
        <f t="shared" si="73"/>
        <v>0</v>
      </c>
      <c r="K115" s="886">
        <f t="shared" si="74"/>
        <v>0</v>
      </c>
      <c r="L115" s="887">
        <f t="shared" si="75"/>
        <v>0</v>
      </c>
      <c r="M115" s="887">
        <f t="shared" si="76"/>
        <v>0</v>
      </c>
      <c r="N115" s="887">
        <f t="shared" si="77"/>
        <v>0</v>
      </c>
      <c r="O115" s="887">
        <f t="shared" si="78"/>
        <v>0</v>
      </c>
      <c r="P115" s="888">
        <f t="shared" si="79"/>
        <v>0</v>
      </c>
      <c r="Q115" s="888">
        <f t="shared" si="80"/>
        <v>0</v>
      </c>
      <c r="R115" s="906"/>
      <c r="S115" s="1005"/>
      <c r="T115" s="831">
        <v>104</v>
      </c>
      <c r="U115" s="1450" t="s">
        <v>115</v>
      </c>
      <c r="V115" s="900" t="s">
        <v>49</v>
      </c>
      <c r="W115" s="893">
        <f t="shared" si="81"/>
        <v>0</v>
      </c>
      <c r="X115" s="893">
        <f t="shared" si="81"/>
        <v>0</v>
      </c>
      <c r="Y115" s="894" t="e">
        <f t="shared" si="82"/>
        <v>#DIV/0!</v>
      </c>
      <c r="Z115" s="894">
        <f t="shared" si="83"/>
        <v>0</v>
      </c>
      <c r="AA115" s="894">
        <f t="shared" si="83"/>
        <v>0</v>
      </c>
      <c r="AB115" s="911"/>
      <c r="AC115" s="895" t="e">
        <f>AF115+AH115+AJ115+AL115+AN115+AP115+#REF!+AR115+AT115+AV115+AX115+AZ115</f>
        <v>#REF!</v>
      </c>
      <c r="AD115" s="895" t="e">
        <f>AG115+AI115+AK115+AM115+AO115+AQ115+#REF!+AS115+AU115+AW115+AY115+BA115</f>
        <v>#REF!</v>
      </c>
      <c r="AE115" s="896" t="e">
        <f t="shared" si="84"/>
        <v>#REF!</v>
      </c>
      <c r="AF115" s="912"/>
      <c r="AG115" s="912"/>
      <c r="AH115" s="912"/>
      <c r="AI115" s="912"/>
      <c r="AJ115" s="912"/>
      <c r="AK115" s="912"/>
      <c r="AL115" s="912"/>
      <c r="AM115" s="912"/>
      <c r="AN115" s="912"/>
      <c r="AO115" s="912"/>
      <c r="AP115" s="912"/>
      <c r="AQ115" s="912"/>
      <c r="AR115" s="911"/>
      <c r="AS115" s="911"/>
      <c r="AT115" s="911"/>
      <c r="AU115" s="911"/>
      <c r="AV115" s="911"/>
      <c r="AW115" s="911"/>
      <c r="AX115" s="911"/>
      <c r="AY115" s="911"/>
      <c r="AZ115" s="911"/>
      <c r="BA115" s="911"/>
      <c r="BB115" s="895" t="e">
        <f>AF115+AH115+AJ115+AL115+AN115+AP115+#REF!+AR115+AT115+AV115+AX115</f>
        <v>#REF!</v>
      </c>
      <c r="BC115" s="895" t="e">
        <f>AG115+AI115+AK115+AM115+AO115+AQ115+#REF!+AS115+AU115+AW115+AY115+BA115</f>
        <v>#REF!</v>
      </c>
    </row>
    <row r="116" spans="1:55" ht="10.5" customHeight="1" x14ac:dyDescent="0.2">
      <c r="A116" s="840">
        <v>105</v>
      </c>
      <c r="B116" s="878"/>
      <c r="C116" s="879"/>
      <c r="D116" s="1449"/>
      <c r="E116" s="903" t="s">
        <v>279</v>
      </c>
      <c r="F116" s="880">
        <v>0</v>
      </c>
      <c r="G116" s="961">
        <v>0</v>
      </c>
      <c r="H116" s="883" t="e">
        <f t="shared" si="72"/>
        <v>#DIV/0!</v>
      </c>
      <c r="I116" s="910"/>
      <c r="J116" s="885">
        <f t="shared" si="73"/>
        <v>0</v>
      </c>
      <c r="K116" s="886">
        <f t="shared" si="74"/>
        <v>0</v>
      </c>
      <c r="L116" s="887">
        <f t="shared" si="75"/>
        <v>0</v>
      </c>
      <c r="M116" s="887">
        <f t="shared" si="76"/>
        <v>0</v>
      </c>
      <c r="N116" s="887">
        <f t="shared" si="77"/>
        <v>0</v>
      </c>
      <c r="O116" s="887">
        <f t="shared" si="78"/>
        <v>0</v>
      </c>
      <c r="P116" s="888">
        <f t="shared" si="79"/>
        <v>0</v>
      </c>
      <c r="Q116" s="888">
        <f t="shared" si="80"/>
        <v>0</v>
      </c>
      <c r="R116" s="906"/>
      <c r="S116" s="1005"/>
      <c r="T116" s="831">
        <v>105</v>
      </c>
      <c r="U116" s="1450"/>
      <c r="V116" s="900" t="s">
        <v>50</v>
      </c>
      <c r="W116" s="893">
        <f t="shared" si="81"/>
        <v>0</v>
      </c>
      <c r="X116" s="893">
        <f t="shared" si="81"/>
        <v>0</v>
      </c>
      <c r="Y116" s="894" t="e">
        <f t="shared" si="82"/>
        <v>#DIV/0!</v>
      </c>
      <c r="Z116" s="894">
        <f t="shared" si="83"/>
        <v>0</v>
      </c>
      <c r="AA116" s="894">
        <f t="shared" si="83"/>
        <v>0</v>
      </c>
      <c r="AB116" s="911"/>
      <c r="AC116" s="895" t="e">
        <f>AF116+AH116+AJ116+AL116+AN116+AP116+#REF!+AR116+AT116+AV116+AX116+AZ116</f>
        <v>#REF!</v>
      </c>
      <c r="AD116" s="895" t="e">
        <f>AG116+AI116+AK116+AM116+AO116+AQ116+#REF!+AS116+AU116+AW116+AY116+BA116</f>
        <v>#REF!</v>
      </c>
      <c r="AE116" s="896" t="e">
        <f t="shared" si="84"/>
        <v>#REF!</v>
      </c>
      <c r="AF116" s="912"/>
      <c r="AG116" s="912"/>
      <c r="AH116" s="912"/>
      <c r="AI116" s="912"/>
      <c r="AJ116" s="912"/>
      <c r="AK116" s="912"/>
      <c r="AL116" s="912"/>
      <c r="AM116" s="912"/>
      <c r="AN116" s="912"/>
      <c r="AO116" s="912"/>
      <c r="AP116" s="912"/>
      <c r="AQ116" s="912"/>
      <c r="AR116" s="911"/>
      <c r="AS116" s="911"/>
      <c r="AT116" s="911"/>
      <c r="AU116" s="911"/>
      <c r="AV116" s="911"/>
      <c r="AW116" s="911"/>
      <c r="AX116" s="911"/>
      <c r="AY116" s="911"/>
      <c r="AZ116" s="911"/>
      <c r="BA116" s="911"/>
      <c r="BB116" s="895" t="e">
        <f>AF116+AH116+AJ116+AL116+AN116+AP116+#REF!+AR116+AT116+AV116+AX116</f>
        <v>#REF!</v>
      </c>
      <c r="BC116" s="895" t="e">
        <f>AG116+AI116+AK116+AM116+AO116+AQ116+#REF!+AS116+AU116+AW116+AY116+BA116</f>
        <v>#REF!</v>
      </c>
    </row>
    <row r="117" spans="1:55" ht="11.25" customHeight="1" x14ac:dyDescent="0.2">
      <c r="A117" s="840">
        <v>106</v>
      </c>
      <c r="B117" s="878"/>
      <c r="C117" s="879"/>
      <c r="D117" s="1449" t="s">
        <v>116</v>
      </c>
      <c r="E117" s="903" t="s">
        <v>278</v>
      </c>
      <c r="F117" s="880">
        <v>0</v>
      </c>
      <c r="G117" s="961">
        <v>0</v>
      </c>
      <c r="H117" s="883" t="e">
        <f t="shared" si="72"/>
        <v>#DIV/0!</v>
      </c>
      <c r="I117" s="910"/>
      <c r="J117" s="885">
        <f t="shared" si="73"/>
        <v>0</v>
      </c>
      <c r="K117" s="886">
        <f t="shared" si="74"/>
        <v>0</v>
      </c>
      <c r="L117" s="887">
        <f t="shared" si="75"/>
        <v>0</v>
      </c>
      <c r="M117" s="887">
        <f t="shared" si="76"/>
        <v>0</v>
      </c>
      <c r="N117" s="887">
        <f t="shared" si="77"/>
        <v>0</v>
      </c>
      <c r="O117" s="887">
        <f t="shared" si="78"/>
        <v>0</v>
      </c>
      <c r="P117" s="888">
        <f t="shared" si="79"/>
        <v>0</v>
      </c>
      <c r="Q117" s="888">
        <f t="shared" si="80"/>
        <v>0</v>
      </c>
      <c r="R117" s="906"/>
      <c r="S117" s="1005"/>
      <c r="T117" s="831">
        <v>106</v>
      </c>
      <c r="U117" s="1450" t="s">
        <v>116</v>
      </c>
      <c r="V117" s="900" t="s">
        <v>49</v>
      </c>
      <c r="W117" s="893">
        <f t="shared" si="81"/>
        <v>0</v>
      </c>
      <c r="X117" s="893">
        <f t="shared" si="81"/>
        <v>0</v>
      </c>
      <c r="Y117" s="894" t="e">
        <f t="shared" si="82"/>
        <v>#DIV/0!</v>
      </c>
      <c r="Z117" s="894">
        <f t="shared" si="83"/>
        <v>0</v>
      </c>
      <c r="AA117" s="894">
        <f t="shared" si="83"/>
        <v>0</v>
      </c>
      <c r="AB117" s="911"/>
      <c r="AC117" s="895" t="e">
        <f>AF117+AH117+AJ117+AL117+AN117+AP117+#REF!+AR117+AT117+AV117+AX117+AZ117</f>
        <v>#REF!</v>
      </c>
      <c r="AD117" s="895" t="e">
        <f>AG117+AI117+AK117+AM117+AO117+AQ117+#REF!+AS117+AU117+AW117+AY117+BA117</f>
        <v>#REF!</v>
      </c>
      <c r="AE117" s="896" t="e">
        <f t="shared" si="84"/>
        <v>#REF!</v>
      </c>
      <c r="AF117" s="912"/>
      <c r="AG117" s="912"/>
      <c r="AH117" s="912"/>
      <c r="AI117" s="912"/>
      <c r="AJ117" s="912"/>
      <c r="AK117" s="912"/>
      <c r="AL117" s="912"/>
      <c r="AM117" s="912"/>
      <c r="AN117" s="912"/>
      <c r="AO117" s="912"/>
      <c r="AP117" s="912"/>
      <c r="AQ117" s="912"/>
      <c r="AR117" s="911"/>
      <c r="AS117" s="911"/>
      <c r="AT117" s="911"/>
      <c r="AU117" s="911"/>
      <c r="AV117" s="911"/>
      <c r="AW117" s="911"/>
      <c r="AX117" s="911"/>
      <c r="AY117" s="911"/>
      <c r="AZ117" s="911"/>
      <c r="BA117" s="911"/>
      <c r="BB117" s="895" t="e">
        <f>AF117+AH117+AJ117+AL117+AN117+AP117+#REF!+AR117+AT117+AV117+AX117</f>
        <v>#REF!</v>
      </c>
      <c r="BC117" s="895" t="e">
        <f>AG117+AI117+AK117+AM117+AO117+AQ117+#REF!+AS117+AU117+AW117+AY117+BA117</f>
        <v>#REF!</v>
      </c>
    </row>
    <row r="118" spans="1:55" ht="11.25" customHeight="1" x14ac:dyDescent="0.2">
      <c r="A118" s="840">
        <v>107</v>
      </c>
      <c r="B118" s="878"/>
      <c r="C118" s="879"/>
      <c r="D118" s="1449"/>
      <c r="E118" s="903" t="s">
        <v>279</v>
      </c>
      <c r="F118" s="959">
        <v>0</v>
      </c>
      <c r="G118" s="960">
        <v>0</v>
      </c>
      <c r="H118" s="883" t="e">
        <f t="shared" si="72"/>
        <v>#DIV/0!</v>
      </c>
      <c r="I118" s="910"/>
      <c r="J118" s="885">
        <f t="shared" si="73"/>
        <v>0</v>
      </c>
      <c r="K118" s="886">
        <f t="shared" si="74"/>
        <v>0</v>
      </c>
      <c r="L118" s="887">
        <f t="shared" si="75"/>
        <v>0</v>
      </c>
      <c r="M118" s="887">
        <f t="shared" si="76"/>
        <v>0</v>
      </c>
      <c r="N118" s="887">
        <f t="shared" si="77"/>
        <v>0</v>
      </c>
      <c r="O118" s="887">
        <f t="shared" si="78"/>
        <v>0</v>
      </c>
      <c r="P118" s="888">
        <f t="shared" si="79"/>
        <v>0</v>
      </c>
      <c r="Q118" s="888">
        <f t="shared" si="80"/>
        <v>0</v>
      </c>
      <c r="R118" s="906"/>
      <c r="S118" s="1005"/>
      <c r="T118" s="831">
        <v>107</v>
      </c>
      <c r="U118" s="1450"/>
      <c r="V118" s="900" t="s">
        <v>50</v>
      </c>
      <c r="W118" s="893">
        <f t="shared" si="81"/>
        <v>0</v>
      </c>
      <c r="X118" s="893">
        <f t="shared" si="81"/>
        <v>0</v>
      </c>
      <c r="Y118" s="894" t="e">
        <f t="shared" si="82"/>
        <v>#DIV/0!</v>
      </c>
      <c r="Z118" s="894">
        <f t="shared" si="83"/>
        <v>0</v>
      </c>
      <c r="AA118" s="894">
        <f t="shared" si="83"/>
        <v>0</v>
      </c>
      <c r="AB118" s="911"/>
      <c r="AC118" s="895" t="e">
        <f>AF118+AH118+AJ118+AL118+AN118+AP118+#REF!+AR118+AT118+AV118+AX118+AZ118</f>
        <v>#REF!</v>
      </c>
      <c r="AD118" s="895" t="e">
        <f>AG118+AI118+AK118+AM118+AO118+AQ118+#REF!+AS118+AU118+AW118+AY118+BA118</f>
        <v>#REF!</v>
      </c>
      <c r="AE118" s="896" t="e">
        <f t="shared" si="84"/>
        <v>#REF!</v>
      </c>
      <c r="AF118" s="912"/>
      <c r="AG118" s="912"/>
      <c r="AH118" s="912"/>
      <c r="AI118" s="912"/>
      <c r="AJ118" s="912"/>
      <c r="AK118" s="912"/>
      <c r="AL118" s="912"/>
      <c r="AM118" s="912"/>
      <c r="AN118" s="912"/>
      <c r="AO118" s="912"/>
      <c r="AP118" s="912"/>
      <c r="AQ118" s="912"/>
      <c r="AR118" s="911"/>
      <c r="AS118" s="911"/>
      <c r="AT118" s="911"/>
      <c r="AU118" s="911"/>
      <c r="AV118" s="911"/>
      <c r="AW118" s="911"/>
      <c r="AX118" s="911"/>
      <c r="AY118" s="911"/>
      <c r="AZ118" s="911"/>
      <c r="BA118" s="911"/>
      <c r="BB118" s="895" t="e">
        <f>AF118+AH118+AJ118+AL118+AN118+AP118+#REF!+AR118+AT118+AV118+AX118</f>
        <v>#REF!</v>
      </c>
      <c r="BC118" s="895" t="e">
        <f>AG118+AI118+AK118+AM118+AO118+AQ118+#REF!+AS118+AU118+AW118+AY118+BA118</f>
        <v>#REF!</v>
      </c>
    </row>
    <row r="119" spans="1:55" ht="12" customHeight="1" x14ac:dyDescent="0.2">
      <c r="A119" s="840">
        <v>108</v>
      </c>
      <c r="B119" s="878"/>
      <c r="C119" s="879"/>
      <c r="D119" s="1449" t="s">
        <v>117</v>
      </c>
      <c r="E119" s="903" t="s">
        <v>278</v>
      </c>
      <c r="F119" s="880">
        <v>0</v>
      </c>
      <c r="G119" s="961">
        <v>0</v>
      </c>
      <c r="H119" s="883" t="e">
        <f t="shared" si="72"/>
        <v>#DIV/0!</v>
      </c>
      <c r="I119" s="910"/>
      <c r="J119" s="885">
        <f t="shared" si="73"/>
        <v>0</v>
      </c>
      <c r="K119" s="886">
        <f t="shared" si="74"/>
        <v>0</v>
      </c>
      <c r="L119" s="887">
        <f t="shared" si="75"/>
        <v>0</v>
      </c>
      <c r="M119" s="887">
        <f t="shared" si="76"/>
        <v>0</v>
      </c>
      <c r="N119" s="887">
        <f t="shared" si="77"/>
        <v>0</v>
      </c>
      <c r="O119" s="887">
        <f t="shared" si="78"/>
        <v>0</v>
      </c>
      <c r="P119" s="888">
        <f t="shared" si="79"/>
        <v>0</v>
      </c>
      <c r="Q119" s="888">
        <f t="shared" si="80"/>
        <v>0</v>
      </c>
      <c r="R119" s="906"/>
      <c r="S119" s="1005"/>
      <c r="T119" s="831">
        <v>108</v>
      </c>
      <c r="U119" s="1450" t="s">
        <v>117</v>
      </c>
      <c r="V119" s="900" t="s">
        <v>49</v>
      </c>
      <c r="W119" s="893">
        <f t="shared" si="81"/>
        <v>0</v>
      </c>
      <c r="X119" s="893">
        <f t="shared" si="81"/>
        <v>0</v>
      </c>
      <c r="Y119" s="894" t="e">
        <f t="shared" si="82"/>
        <v>#DIV/0!</v>
      </c>
      <c r="Z119" s="894">
        <f t="shared" si="83"/>
        <v>0</v>
      </c>
      <c r="AA119" s="894">
        <f t="shared" si="83"/>
        <v>0</v>
      </c>
      <c r="AB119" s="911"/>
      <c r="AC119" s="895" t="e">
        <f>AF119+AH119+AJ119+AL119+AN119+AP119+#REF!+AR119+AT119+AV119+AX119+AZ119</f>
        <v>#REF!</v>
      </c>
      <c r="AD119" s="895" t="e">
        <f>AG119+AI119+AK119+AM119+AO119+AQ119+#REF!+AS119+AU119+AW119+AY119+BA119</f>
        <v>#REF!</v>
      </c>
      <c r="AE119" s="896" t="e">
        <f t="shared" si="84"/>
        <v>#REF!</v>
      </c>
      <c r="AF119" s="912"/>
      <c r="AG119" s="912"/>
      <c r="AH119" s="912"/>
      <c r="AI119" s="912"/>
      <c r="AJ119" s="912"/>
      <c r="AK119" s="912"/>
      <c r="AL119" s="912"/>
      <c r="AM119" s="912"/>
      <c r="AN119" s="912"/>
      <c r="AO119" s="912"/>
      <c r="AP119" s="912"/>
      <c r="AQ119" s="912"/>
      <c r="AR119" s="911"/>
      <c r="AS119" s="911"/>
      <c r="AT119" s="911"/>
      <c r="AU119" s="911"/>
      <c r="AV119" s="911"/>
      <c r="AW119" s="911"/>
      <c r="AX119" s="911"/>
      <c r="AY119" s="911"/>
      <c r="AZ119" s="911"/>
      <c r="BA119" s="911"/>
      <c r="BB119" s="895" t="e">
        <f>AF119+AH119+AJ119+AL119+AN119+AP119+#REF!+AR119+AT119+AV119+AX119</f>
        <v>#REF!</v>
      </c>
      <c r="BC119" s="895" t="e">
        <f>AG119+AI119+AK119+AM119+AO119+AQ119+#REF!+AS119+AU119+AW119+AY119+BA119</f>
        <v>#REF!</v>
      </c>
    </row>
    <row r="120" spans="1:55" ht="12" customHeight="1" x14ac:dyDescent="0.2">
      <c r="A120" s="840">
        <v>109</v>
      </c>
      <c r="B120" s="878"/>
      <c r="C120" s="879"/>
      <c r="D120" s="1449"/>
      <c r="E120" s="903" t="s">
        <v>279</v>
      </c>
      <c r="F120" s="880">
        <v>0</v>
      </c>
      <c r="G120" s="961">
        <v>0</v>
      </c>
      <c r="H120" s="883" t="e">
        <f t="shared" si="72"/>
        <v>#DIV/0!</v>
      </c>
      <c r="I120" s="910"/>
      <c r="J120" s="885">
        <f t="shared" si="73"/>
        <v>0</v>
      </c>
      <c r="K120" s="886">
        <f t="shared" si="74"/>
        <v>0</v>
      </c>
      <c r="L120" s="887">
        <f t="shared" si="75"/>
        <v>0</v>
      </c>
      <c r="M120" s="887">
        <f t="shared" si="76"/>
        <v>0</v>
      </c>
      <c r="N120" s="887">
        <f t="shared" si="77"/>
        <v>0</v>
      </c>
      <c r="O120" s="887">
        <f t="shared" si="78"/>
        <v>0</v>
      </c>
      <c r="P120" s="888">
        <f t="shared" si="79"/>
        <v>0</v>
      </c>
      <c r="Q120" s="888">
        <f t="shared" si="80"/>
        <v>0</v>
      </c>
      <c r="R120" s="906"/>
      <c r="S120" s="1005"/>
      <c r="T120" s="831">
        <v>109</v>
      </c>
      <c r="U120" s="1450"/>
      <c r="V120" s="900" t="s">
        <v>50</v>
      </c>
      <c r="W120" s="893">
        <f t="shared" si="81"/>
        <v>0</v>
      </c>
      <c r="X120" s="893">
        <f t="shared" si="81"/>
        <v>0</v>
      </c>
      <c r="Y120" s="894" t="e">
        <f t="shared" si="82"/>
        <v>#DIV/0!</v>
      </c>
      <c r="Z120" s="894">
        <f t="shared" si="83"/>
        <v>0</v>
      </c>
      <c r="AA120" s="894">
        <f t="shared" si="83"/>
        <v>0</v>
      </c>
      <c r="AB120" s="911"/>
      <c r="AC120" s="895" t="e">
        <f>AF120+AH120+AJ120+AL120+AN120+AP120+#REF!+AR120+AT120+AV120+AX120+AZ120</f>
        <v>#REF!</v>
      </c>
      <c r="AD120" s="895" t="e">
        <f>AG120+AI120+AK120+AM120+AO120+AQ120+#REF!+AS120+AU120+AW120+AY120+BA120</f>
        <v>#REF!</v>
      </c>
      <c r="AE120" s="896" t="e">
        <f t="shared" si="84"/>
        <v>#REF!</v>
      </c>
      <c r="AF120" s="912"/>
      <c r="AG120" s="912"/>
      <c r="AH120" s="912"/>
      <c r="AI120" s="912"/>
      <c r="AJ120" s="912"/>
      <c r="AK120" s="912"/>
      <c r="AL120" s="912"/>
      <c r="AM120" s="912"/>
      <c r="AN120" s="912"/>
      <c r="AO120" s="912"/>
      <c r="AP120" s="912"/>
      <c r="AQ120" s="912"/>
      <c r="AR120" s="911"/>
      <c r="AS120" s="911"/>
      <c r="AT120" s="911"/>
      <c r="AU120" s="911"/>
      <c r="AV120" s="911"/>
      <c r="AW120" s="911"/>
      <c r="AX120" s="911"/>
      <c r="AY120" s="911"/>
      <c r="AZ120" s="911"/>
      <c r="BA120" s="911"/>
      <c r="BB120" s="895" t="e">
        <f>AF120+AH120+AJ120+AL120+AN120+AP120+#REF!+AR120+AT120+AV120+AX120</f>
        <v>#REF!</v>
      </c>
      <c r="BC120" s="895" t="e">
        <f>AG120+AI120+AK120+AM120+AO120+AQ120+#REF!+AS120+AU120+AW120+AY120+BA120</f>
        <v>#REF!</v>
      </c>
    </row>
    <row r="121" spans="1:55" ht="12" customHeight="1" x14ac:dyDescent="0.2">
      <c r="A121" s="840">
        <v>110</v>
      </c>
      <c r="B121" s="878"/>
      <c r="C121" s="909"/>
      <c r="D121" s="1449" t="s">
        <v>118</v>
      </c>
      <c r="E121" s="903" t="s">
        <v>278</v>
      </c>
      <c r="F121" s="959">
        <v>0</v>
      </c>
      <c r="G121" s="960">
        <v>0</v>
      </c>
      <c r="H121" s="883" t="e">
        <f t="shared" si="72"/>
        <v>#DIV/0!</v>
      </c>
      <c r="I121" s="910"/>
      <c r="J121" s="885">
        <f t="shared" si="73"/>
        <v>0</v>
      </c>
      <c r="K121" s="886">
        <f t="shared" si="74"/>
        <v>0</v>
      </c>
      <c r="L121" s="887">
        <f t="shared" si="75"/>
        <v>0</v>
      </c>
      <c r="M121" s="887">
        <f t="shared" si="76"/>
        <v>0</v>
      </c>
      <c r="N121" s="887">
        <f t="shared" si="77"/>
        <v>0</v>
      </c>
      <c r="O121" s="887">
        <f t="shared" si="78"/>
        <v>0</v>
      </c>
      <c r="P121" s="888">
        <f t="shared" si="79"/>
        <v>0</v>
      </c>
      <c r="Q121" s="888">
        <f t="shared" si="80"/>
        <v>0</v>
      </c>
      <c r="R121" s="906"/>
      <c r="S121" s="1005"/>
      <c r="T121" s="831">
        <v>110</v>
      </c>
      <c r="U121" s="1450" t="s">
        <v>118</v>
      </c>
      <c r="V121" s="900" t="s">
        <v>49</v>
      </c>
      <c r="W121" s="893">
        <f t="shared" si="81"/>
        <v>0</v>
      </c>
      <c r="X121" s="893">
        <f t="shared" si="81"/>
        <v>0</v>
      </c>
      <c r="Y121" s="894" t="e">
        <f t="shared" si="82"/>
        <v>#DIV/0!</v>
      </c>
      <c r="Z121" s="894">
        <f t="shared" si="83"/>
        <v>0</v>
      </c>
      <c r="AA121" s="894">
        <f t="shared" si="83"/>
        <v>0</v>
      </c>
      <c r="AB121" s="911"/>
      <c r="AC121" s="895" t="e">
        <f>AF121+AH121+AJ121+AL121+AN121+AP121+#REF!+AR121+AT121+AV121+AX121+AZ121</f>
        <v>#REF!</v>
      </c>
      <c r="AD121" s="895" t="e">
        <f>AG121+AI121+AK121+AM121+AO121+AQ121+#REF!+AS121+AU121+AW121+AY121+BA121</f>
        <v>#REF!</v>
      </c>
      <c r="AE121" s="896" t="e">
        <f t="shared" si="84"/>
        <v>#REF!</v>
      </c>
      <c r="AF121" s="912"/>
      <c r="AG121" s="912"/>
      <c r="AH121" s="912"/>
      <c r="AI121" s="912"/>
      <c r="AJ121" s="912"/>
      <c r="AK121" s="912"/>
      <c r="AL121" s="912"/>
      <c r="AM121" s="912"/>
      <c r="AN121" s="912"/>
      <c r="AO121" s="912"/>
      <c r="AP121" s="912"/>
      <c r="AQ121" s="912"/>
      <c r="AR121" s="911"/>
      <c r="AS121" s="911"/>
      <c r="AT121" s="911"/>
      <c r="AU121" s="911"/>
      <c r="AV121" s="911"/>
      <c r="AW121" s="911"/>
      <c r="AX121" s="911"/>
      <c r="AY121" s="911"/>
      <c r="AZ121" s="911"/>
      <c r="BA121" s="911"/>
      <c r="BB121" s="895" t="e">
        <f>AF121+AH121+AJ121+AL121+AN121+AP121+#REF!+AR121+AT121+AV121+AX121</f>
        <v>#REF!</v>
      </c>
      <c r="BC121" s="895" t="e">
        <f>AG121+AI121+AK121+AM121+AO121+AQ121+#REF!+AS121+AU121+AW121+AY121+BA121</f>
        <v>#REF!</v>
      </c>
    </row>
    <row r="122" spans="1:55" ht="12" customHeight="1" x14ac:dyDescent="0.2">
      <c r="A122" s="840">
        <v>111</v>
      </c>
      <c r="B122" s="878"/>
      <c r="C122" s="909"/>
      <c r="D122" s="1451"/>
      <c r="E122" s="903" t="s">
        <v>279</v>
      </c>
      <c r="F122" s="880">
        <v>0</v>
      </c>
      <c r="G122" s="961">
        <v>0</v>
      </c>
      <c r="H122" s="883" t="e">
        <f t="shared" si="72"/>
        <v>#DIV/0!</v>
      </c>
      <c r="I122" s="910"/>
      <c r="J122" s="885">
        <f t="shared" si="73"/>
        <v>0</v>
      </c>
      <c r="K122" s="886">
        <f t="shared" si="74"/>
        <v>0</v>
      </c>
      <c r="L122" s="887">
        <f t="shared" si="75"/>
        <v>0</v>
      </c>
      <c r="M122" s="887">
        <f t="shared" si="76"/>
        <v>0</v>
      </c>
      <c r="N122" s="887">
        <f t="shared" si="77"/>
        <v>0</v>
      </c>
      <c r="O122" s="887">
        <f t="shared" si="78"/>
        <v>0</v>
      </c>
      <c r="P122" s="888">
        <f t="shared" si="79"/>
        <v>0</v>
      </c>
      <c r="Q122" s="888">
        <f t="shared" si="80"/>
        <v>0</v>
      </c>
      <c r="R122" s="906"/>
      <c r="S122" s="1005"/>
      <c r="T122" s="831">
        <v>111</v>
      </c>
      <c r="U122" s="1452"/>
      <c r="V122" s="900" t="s">
        <v>50</v>
      </c>
      <c r="W122" s="893">
        <f t="shared" si="81"/>
        <v>0</v>
      </c>
      <c r="X122" s="893">
        <f t="shared" si="81"/>
        <v>0</v>
      </c>
      <c r="Y122" s="894" t="e">
        <f t="shared" si="82"/>
        <v>#DIV/0!</v>
      </c>
      <c r="Z122" s="894">
        <f t="shared" si="83"/>
        <v>0</v>
      </c>
      <c r="AA122" s="894">
        <f t="shared" si="83"/>
        <v>0</v>
      </c>
      <c r="AB122" s="911"/>
      <c r="AC122" s="895" t="e">
        <f>AF122+AH122+AJ122+AL122+AN122+AP122+#REF!+AR122+AT122+AV122+AX122+AZ122</f>
        <v>#REF!</v>
      </c>
      <c r="AD122" s="895" t="e">
        <f>AG122+AI122+AK122+AM122+AO122+AQ122+#REF!+AS122+AU122+AW122+AY122+BA122</f>
        <v>#REF!</v>
      </c>
      <c r="AE122" s="896" t="e">
        <f t="shared" si="84"/>
        <v>#REF!</v>
      </c>
      <c r="AF122" s="912"/>
      <c r="AG122" s="912"/>
      <c r="AH122" s="912"/>
      <c r="AI122" s="912"/>
      <c r="AJ122" s="912"/>
      <c r="AK122" s="912"/>
      <c r="AL122" s="912"/>
      <c r="AM122" s="912"/>
      <c r="AN122" s="912"/>
      <c r="AO122" s="912"/>
      <c r="AP122" s="912"/>
      <c r="AQ122" s="912"/>
      <c r="AR122" s="911"/>
      <c r="AS122" s="911"/>
      <c r="AT122" s="911"/>
      <c r="AU122" s="911"/>
      <c r="AV122" s="911"/>
      <c r="AW122" s="911"/>
      <c r="AX122" s="911"/>
      <c r="AY122" s="911"/>
      <c r="AZ122" s="911"/>
      <c r="BA122" s="911"/>
      <c r="BB122" s="895" t="e">
        <f>AF122+AH122+AJ122+AL122+AN122+AP122+#REF!+AR122+AT122+AV122+AX122</f>
        <v>#REF!</v>
      </c>
      <c r="BC122" s="895" t="e">
        <f>AG122+AI122+AK122+AM122+AO122+AQ122+#REF!+AS122+AU122+AW122+AY122+BA122</f>
        <v>#REF!</v>
      </c>
    </row>
    <row r="123" spans="1:55" ht="9.75" customHeight="1" x14ac:dyDescent="0.2">
      <c r="A123" s="840">
        <v>112</v>
      </c>
      <c r="B123" s="878"/>
      <c r="C123" s="909"/>
      <c r="D123" s="1449" t="s">
        <v>119</v>
      </c>
      <c r="E123" s="903" t="s">
        <v>278</v>
      </c>
      <c r="F123" s="880">
        <v>0</v>
      </c>
      <c r="G123" s="961">
        <v>0</v>
      </c>
      <c r="H123" s="883" t="e">
        <f t="shared" si="72"/>
        <v>#DIV/0!</v>
      </c>
      <c r="I123" s="910"/>
      <c r="J123" s="885">
        <f t="shared" si="73"/>
        <v>0</v>
      </c>
      <c r="K123" s="886">
        <f t="shared" si="74"/>
        <v>0</v>
      </c>
      <c r="L123" s="887">
        <f t="shared" si="75"/>
        <v>0</v>
      </c>
      <c r="M123" s="887">
        <f t="shared" si="76"/>
        <v>0</v>
      </c>
      <c r="N123" s="887">
        <f t="shared" si="77"/>
        <v>0</v>
      </c>
      <c r="O123" s="887">
        <f t="shared" si="78"/>
        <v>0</v>
      </c>
      <c r="P123" s="888">
        <f t="shared" si="79"/>
        <v>0</v>
      </c>
      <c r="Q123" s="888">
        <f t="shared" si="80"/>
        <v>0</v>
      </c>
      <c r="R123" s="906"/>
      <c r="S123" s="1005"/>
      <c r="T123" s="831">
        <v>112</v>
      </c>
      <c r="U123" s="1450" t="s">
        <v>119</v>
      </c>
      <c r="V123" s="900" t="s">
        <v>49</v>
      </c>
      <c r="W123" s="893">
        <f t="shared" si="81"/>
        <v>0</v>
      </c>
      <c r="X123" s="893">
        <f t="shared" si="81"/>
        <v>0</v>
      </c>
      <c r="Y123" s="894" t="e">
        <f t="shared" si="82"/>
        <v>#DIV/0!</v>
      </c>
      <c r="Z123" s="894">
        <f t="shared" si="83"/>
        <v>0</v>
      </c>
      <c r="AA123" s="894">
        <f t="shared" si="83"/>
        <v>0</v>
      </c>
      <c r="AB123" s="911"/>
      <c r="AC123" s="895" t="e">
        <f>AF123+AH123+AJ123+AL123+AN123+AP123+#REF!+AR123+AT123+AV123+AX123+AZ123</f>
        <v>#REF!</v>
      </c>
      <c r="AD123" s="895" t="e">
        <f>AG123+AI123+AK123+AM123+AO123+AQ123+#REF!+AS123+AU123+AW123+AY123+BA123</f>
        <v>#REF!</v>
      </c>
      <c r="AE123" s="896" t="e">
        <f t="shared" si="84"/>
        <v>#REF!</v>
      </c>
      <c r="AF123" s="912"/>
      <c r="AG123" s="912"/>
      <c r="AH123" s="912"/>
      <c r="AI123" s="912"/>
      <c r="AJ123" s="912"/>
      <c r="AK123" s="912"/>
      <c r="AL123" s="912"/>
      <c r="AM123" s="912"/>
      <c r="AN123" s="912"/>
      <c r="AO123" s="912"/>
      <c r="AP123" s="912"/>
      <c r="AQ123" s="912"/>
      <c r="AR123" s="911"/>
      <c r="AS123" s="911"/>
      <c r="AT123" s="911"/>
      <c r="AU123" s="911"/>
      <c r="AV123" s="911"/>
      <c r="AW123" s="911"/>
      <c r="AX123" s="911"/>
      <c r="AY123" s="911"/>
      <c r="AZ123" s="911"/>
      <c r="BA123" s="911"/>
      <c r="BB123" s="895" t="e">
        <f>AF123+AH123+AJ123+AL123+AN123+AP123+#REF!+AR123+AT123+AV123+AX123</f>
        <v>#REF!</v>
      </c>
      <c r="BC123" s="895" t="e">
        <f>AG123+AI123+AK123+AM123+AO123+AQ123+#REF!+AS123+AU123+AW123+AY123+BA123</f>
        <v>#REF!</v>
      </c>
    </row>
    <row r="124" spans="1:55" ht="9.75" customHeight="1" x14ac:dyDescent="0.2">
      <c r="A124" s="840">
        <v>113</v>
      </c>
      <c r="B124" s="878"/>
      <c r="C124" s="909"/>
      <c r="D124" s="1449"/>
      <c r="E124" s="903" t="s">
        <v>279</v>
      </c>
      <c r="F124" s="959">
        <v>0</v>
      </c>
      <c r="G124" s="960">
        <v>0</v>
      </c>
      <c r="H124" s="883" t="e">
        <f t="shared" si="72"/>
        <v>#DIV/0!</v>
      </c>
      <c r="I124" s="910"/>
      <c r="J124" s="885">
        <f t="shared" si="73"/>
        <v>0</v>
      </c>
      <c r="K124" s="886">
        <f t="shared" si="74"/>
        <v>0</v>
      </c>
      <c r="L124" s="887">
        <f t="shared" si="75"/>
        <v>0</v>
      </c>
      <c r="M124" s="887">
        <f t="shared" si="76"/>
        <v>0</v>
      </c>
      <c r="N124" s="887">
        <f t="shared" si="77"/>
        <v>0</v>
      </c>
      <c r="O124" s="887">
        <f t="shared" si="78"/>
        <v>0</v>
      </c>
      <c r="P124" s="888">
        <f t="shared" si="79"/>
        <v>0</v>
      </c>
      <c r="Q124" s="888">
        <f t="shared" si="80"/>
        <v>0</v>
      </c>
      <c r="R124" s="906"/>
      <c r="S124" s="1005"/>
      <c r="T124" s="831">
        <v>113</v>
      </c>
      <c r="U124" s="1450"/>
      <c r="V124" s="900" t="s">
        <v>50</v>
      </c>
      <c r="W124" s="893">
        <f t="shared" si="81"/>
        <v>0</v>
      </c>
      <c r="X124" s="893">
        <f t="shared" si="81"/>
        <v>0</v>
      </c>
      <c r="Y124" s="894" t="e">
        <f t="shared" si="82"/>
        <v>#DIV/0!</v>
      </c>
      <c r="Z124" s="894">
        <f t="shared" si="83"/>
        <v>0</v>
      </c>
      <c r="AA124" s="894">
        <f t="shared" si="83"/>
        <v>0</v>
      </c>
      <c r="AB124" s="911"/>
      <c r="AC124" s="895" t="e">
        <f>AF124+AH124+AJ124+AL124+AN124+AP124+#REF!+AR124+AT124+AV124+AX124+AZ124</f>
        <v>#REF!</v>
      </c>
      <c r="AD124" s="895" t="e">
        <f>AG124+AI124+AK124+AM124+AO124+AQ124+#REF!+AS124+AU124+AW124+AY124+BA124</f>
        <v>#REF!</v>
      </c>
      <c r="AE124" s="896" t="e">
        <f t="shared" si="84"/>
        <v>#REF!</v>
      </c>
      <c r="AF124" s="912"/>
      <c r="AG124" s="912"/>
      <c r="AH124" s="912"/>
      <c r="AI124" s="912"/>
      <c r="AJ124" s="912"/>
      <c r="AK124" s="912"/>
      <c r="AL124" s="912"/>
      <c r="AM124" s="912"/>
      <c r="AN124" s="912"/>
      <c r="AO124" s="912"/>
      <c r="AP124" s="912"/>
      <c r="AQ124" s="912"/>
      <c r="AR124" s="911"/>
      <c r="AS124" s="911"/>
      <c r="AT124" s="911"/>
      <c r="AU124" s="911"/>
      <c r="AV124" s="911"/>
      <c r="AW124" s="911"/>
      <c r="AX124" s="911"/>
      <c r="AY124" s="911"/>
      <c r="AZ124" s="911"/>
      <c r="BA124" s="911"/>
      <c r="BB124" s="895" t="e">
        <f>AF124+AH124+AJ124+AL124+AN124+AP124+#REF!+AR124+AT124+AV124+AX124</f>
        <v>#REF!</v>
      </c>
      <c r="BC124" s="895" t="e">
        <f>AG124+AI124+AK124+AM124+AO124+AQ124+#REF!+AS124+AU124+AW124+AY124+BA124</f>
        <v>#REF!</v>
      </c>
    </row>
    <row r="125" spans="1:55" ht="9.75" customHeight="1" x14ac:dyDescent="0.2">
      <c r="A125" s="840">
        <v>114</v>
      </c>
      <c r="B125" s="878"/>
      <c r="C125" s="909"/>
      <c r="D125" s="1449" t="s">
        <v>120</v>
      </c>
      <c r="E125" s="903" t="s">
        <v>278</v>
      </c>
      <c r="F125" s="880">
        <v>0</v>
      </c>
      <c r="G125" s="961">
        <v>0</v>
      </c>
      <c r="H125" s="883" t="e">
        <f t="shared" si="72"/>
        <v>#DIV/0!</v>
      </c>
      <c r="I125" s="910"/>
      <c r="J125" s="885">
        <f t="shared" si="73"/>
        <v>0</v>
      </c>
      <c r="K125" s="886">
        <f t="shared" si="74"/>
        <v>0</v>
      </c>
      <c r="L125" s="887">
        <f t="shared" si="75"/>
        <v>0</v>
      </c>
      <c r="M125" s="887">
        <f t="shared" si="76"/>
        <v>0</v>
      </c>
      <c r="N125" s="887">
        <f t="shared" si="77"/>
        <v>0</v>
      </c>
      <c r="O125" s="887">
        <f t="shared" si="78"/>
        <v>0</v>
      </c>
      <c r="P125" s="888">
        <f t="shared" si="79"/>
        <v>0</v>
      </c>
      <c r="Q125" s="888">
        <f t="shared" si="80"/>
        <v>0</v>
      </c>
      <c r="R125" s="906"/>
      <c r="S125" s="1005"/>
      <c r="T125" s="831">
        <v>114</v>
      </c>
      <c r="U125" s="1450" t="s">
        <v>120</v>
      </c>
      <c r="V125" s="900" t="s">
        <v>49</v>
      </c>
      <c r="W125" s="893">
        <f t="shared" si="81"/>
        <v>0</v>
      </c>
      <c r="X125" s="893">
        <f t="shared" si="81"/>
        <v>0</v>
      </c>
      <c r="Y125" s="894" t="e">
        <f t="shared" si="82"/>
        <v>#DIV/0!</v>
      </c>
      <c r="Z125" s="894">
        <f t="shared" si="83"/>
        <v>0</v>
      </c>
      <c r="AA125" s="894">
        <f t="shared" si="83"/>
        <v>0</v>
      </c>
      <c r="AB125" s="911"/>
      <c r="AC125" s="895" t="e">
        <f>AF125+AH125+AJ125+AL125+AN125+AP125+#REF!+AR125+AT125+AV125+AX125+AZ125</f>
        <v>#REF!</v>
      </c>
      <c r="AD125" s="895" t="e">
        <f>AG125+AI125+AK125+AM125+AO125+AQ125+#REF!+AS125+AU125+AW125+AY125+BA125</f>
        <v>#REF!</v>
      </c>
      <c r="AE125" s="896" t="e">
        <f t="shared" si="84"/>
        <v>#REF!</v>
      </c>
      <c r="AF125" s="912"/>
      <c r="AG125" s="912"/>
      <c r="AH125" s="912"/>
      <c r="AI125" s="912"/>
      <c r="AJ125" s="912"/>
      <c r="AK125" s="912"/>
      <c r="AL125" s="912"/>
      <c r="AM125" s="912"/>
      <c r="AN125" s="912"/>
      <c r="AO125" s="912"/>
      <c r="AP125" s="912"/>
      <c r="AQ125" s="912"/>
      <c r="AR125" s="911"/>
      <c r="AS125" s="911"/>
      <c r="AT125" s="911"/>
      <c r="AU125" s="911"/>
      <c r="AV125" s="911"/>
      <c r="AW125" s="911"/>
      <c r="AX125" s="911"/>
      <c r="AY125" s="911"/>
      <c r="AZ125" s="911"/>
      <c r="BA125" s="911"/>
      <c r="BB125" s="895" t="e">
        <f>AF125+AH125+AJ125+AL125+AN125+AP125+#REF!+AR125+AT125+AV125+AX125</f>
        <v>#REF!</v>
      </c>
      <c r="BC125" s="895" t="e">
        <f>AG125+AI125+AK125+AM125+AO125+AQ125+#REF!+AS125+AU125+AW125+AY125+BA125</f>
        <v>#REF!</v>
      </c>
    </row>
    <row r="126" spans="1:55" ht="9.75" customHeight="1" x14ac:dyDescent="0.2">
      <c r="A126" s="840">
        <v>115</v>
      </c>
      <c r="B126" s="878"/>
      <c r="C126" s="909"/>
      <c r="D126" s="1449"/>
      <c r="E126" s="903" t="s">
        <v>279</v>
      </c>
      <c r="F126" s="880">
        <v>0</v>
      </c>
      <c r="G126" s="961">
        <v>0</v>
      </c>
      <c r="H126" s="883" t="e">
        <f t="shared" si="72"/>
        <v>#DIV/0!</v>
      </c>
      <c r="I126" s="910"/>
      <c r="J126" s="885">
        <f t="shared" si="73"/>
        <v>0</v>
      </c>
      <c r="K126" s="886">
        <f t="shared" si="74"/>
        <v>0</v>
      </c>
      <c r="L126" s="887">
        <f t="shared" si="75"/>
        <v>0</v>
      </c>
      <c r="M126" s="887">
        <f t="shared" si="76"/>
        <v>0</v>
      </c>
      <c r="N126" s="887">
        <f t="shared" si="77"/>
        <v>0</v>
      </c>
      <c r="O126" s="887">
        <f t="shared" si="78"/>
        <v>0</v>
      </c>
      <c r="P126" s="888">
        <f t="shared" si="79"/>
        <v>0</v>
      </c>
      <c r="Q126" s="888">
        <f t="shared" si="80"/>
        <v>0</v>
      </c>
      <c r="R126" s="906"/>
      <c r="S126" s="1005"/>
      <c r="T126" s="831">
        <v>115</v>
      </c>
      <c r="U126" s="1450"/>
      <c r="V126" s="900" t="s">
        <v>50</v>
      </c>
      <c r="W126" s="893">
        <f t="shared" si="81"/>
        <v>0</v>
      </c>
      <c r="X126" s="893">
        <f t="shared" si="81"/>
        <v>0</v>
      </c>
      <c r="Y126" s="894" t="e">
        <f t="shared" si="82"/>
        <v>#DIV/0!</v>
      </c>
      <c r="Z126" s="894">
        <f t="shared" si="83"/>
        <v>0</v>
      </c>
      <c r="AA126" s="894">
        <f t="shared" si="83"/>
        <v>0</v>
      </c>
      <c r="AB126" s="911"/>
      <c r="AC126" s="895" t="e">
        <f>AF126+AH126+AJ126+AL126+AN126+AP126+#REF!+AR126+AT126+AV126+AX126+AZ126</f>
        <v>#REF!</v>
      </c>
      <c r="AD126" s="895" t="e">
        <f>AG126+AI126+AK126+AM126+AO126+AQ126+#REF!+AS126+AU126+AW126+AY126+BA126</f>
        <v>#REF!</v>
      </c>
      <c r="AE126" s="896" t="e">
        <f t="shared" si="84"/>
        <v>#REF!</v>
      </c>
      <c r="AF126" s="912"/>
      <c r="AG126" s="912"/>
      <c r="AH126" s="912"/>
      <c r="AI126" s="912"/>
      <c r="AJ126" s="912"/>
      <c r="AK126" s="912"/>
      <c r="AL126" s="912"/>
      <c r="AM126" s="912"/>
      <c r="AN126" s="912"/>
      <c r="AO126" s="912"/>
      <c r="AP126" s="912"/>
      <c r="AQ126" s="912"/>
      <c r="AR126" s="911"/>
      <c r="AS126" s="911"/>
      <c r="AT126" s="911"/>
      <c r="AU126" s="911"/>
      <c r="AV126" s="911"/>
      <c r="AW126" s="911"/>
      <c r="AX126" s="911"/>
      <c r="AY126" s="911"/>
      <c r="AZ126" s="911"/>
      <c r="BA126" s="911"/>
      <c r="BB126" s="895" t="e">
        <f>AF126+AH126+AJ126+AL126+AN126+AP126+#REF!+AR126+AT126+AV126+AX126</f>
        <v>#REF!</v>
      </c>
      <c r="BC126" s="895" t="e">
        <f>AG126+AI126+AK126+AM126+AO126+AQ126+#REF!+AS126+AU126+AW126+AY126+BA126</f>
        <v>#REF!</v>
      </c>
    </row>
    <row r="127" spans="1:55" ht="12" customHeight="1" x14ac:dyDescent="0.2">
      <c r="A127" s="840">
        <v>116</v>
      </c>
      <c r="B127" s="878"/>
      <c r="C127" s="909"/>
      <c r="D127" s="1449" t="s">
        <v>121</v>
      </c>
      <c r="E127" s="903" t="s">
        <v>278</v>
      </c>
      <c r="F127" s="959">
        <v>0</v>
      </c>
      <c r="G127" s="960">
        <v>0</v>
      </c>
      <c r="H127" s="883" t="e">
        <f t="shared" si="72"/>
        <v>#DIV/0!</v>
      </c>
      <c r="I127" s="910"/>
      <c r="J127" s="885">
        <f t="shared" si="73"/>
        <v>0</v>
      </c>
      <c r="K127" s="886">
        <f t="shared" si="74"/>
        <v>0</v>
      </c>
      <c r="L127" s="887">
        <f t="shared" si="75"/>
        <v>0</v>
      </c>
      <c r="M127" s="887">
        <f t="shared" si="76"/>
        <v>0</v>
      </c>
      <c r="N127" s="887">
        <f t="shared" si="77"/>
        <v>0</v>
      </c>
      <c r="O127" s="887">
        <f t="shared" si="78"/>
        <v>0</v>
      </c>
      <c r="P127" s="888">
        <f t="shared" si="79"/>
        <v>0</v>
      </c>
      <c r="Q127" s="888">
        <f t="shared" si="80"/>
        <v>0</v>
      </c>
      <c r="R127" s="906"/>
      <c r="S127" s="962"/>
      <c r="T127" s="831">
        <v>116</v>
      </c>
      <c r="U127" s="1450" t="s">
        <v>121</v>
      </c>
      <c r="V127" s="900" t="s">
        <v>49</v>
      </c>
      <c r="W127" s="893">
        <f t="shared" si="81"/>
        <v>0</v>
      </c>
      <c r="X127" s="893">
        <f t="shared" si="81"/>
        <v>0</v>
      </c>
      <c r="Y127" s="894" t="e">
        <f t="shared" si="82"/>
        <v>#DIV/0!</v>
      </c>
      <c r="Z127" s="894">
        <f t="shared" si="83"/>
        <v>0</v>
      </c>
      <c r="AA127" s="894">
        <f t="shared" si="83"/>
        <v>0</v>
      </c>
      <c r="AB127" s="911"/>
      <c r="AC127" s="895" t="e">
        <f>AF127+AH127+AJ127+AL127+AN127+AP127+#REF!+AR127+AT127+AV127+AX127+AZ127</f>
        <v>#REF!</v>
      </c>
      <c r="AD127" s="895" t="e">
        <f>AG127+AI127+AK127+AM127+AO127+AQ127+#REF!+AS127+AU127+AW127+AY127+BA127</f>
        <v>#REF!</v>
      </c>
      <c r="AE127" s="896" t="e">
        <f t="shared" si="84"/>
        <v>#REF!</v>
      </c>
      <c r="AF127" s="912"/>
      <c r="AG127" s="912"/>
      <c r="AH127" s="912"/>
      <c r="AI127" s="912"/>
      <c r="AJ127" s="912"/>
      <c r="AK127" s="912"/>
      <c r="AL127" s="912"/>
      <c r="AM127" s="912"/>
      <c r="AN127" s="912"/>
      <c r="AO127" s="912"/>
      <c r="AP127" s="912"/>
      <c r="AQ127" s="912"/>
      <c r="AR127" s="911"/>
      <c r="AS127" s="911"/>
      <c r="AT127" s="911"/>
      <c r="AU127" s="911"/>
      <c r="AV127" s="911"/>
      <c r="AW127" s="911"/>
      <c r="AX127" s="911"/>
      <c r="AY127" s="911"/>
      <c r="AZ127" s="911"/>
      <c r="BA127" s="911"/>
      <c r="BB127" s="895" t="e">
        <f>AF127+AH127+AJ127+AL127+AN127+AP127+#REF!+AR127+AT127+AV127+AX127</f>
        <v>#REF!</v>
      </c>
      <c r="BC127" s="895" t="e">
        <f>AG127+AI127+AK127+AM127+AO127+AQ127+#REF!+AS127+AU127+AW127+AY127+BA127</f>
        <v>#REF!</v>
      </c>
    </row>
    <row r="128" spans="1:55" ht="12" customHeight="1" x14ac:dyDescent="0.2">
      <c r="A128" s="840">
        <v>117</v>
      </c>
      <c r="B128" s="878"/>
      <c r="C128" s="909"/>
      <c r="D128" s="1449"/>
      <c r="E128" s="903" t="s">
        <v>279</v>
      </c>
      <c r="F128" s="880">
        <v>0</v>
      </c>
      <c r="G128" s="961">
        <v>0</v>
      </c>
      <c r="H128" s="883" t="e">
        <f t="shared" si="72"/>
        <v>#DIV/0!</v>
      </c>
      <c r="I128" s="910"/>
      <c r="J128" s="885">
        <f t="shared" si="73"/>
        <v>0</v>
      </c>
      <c r="K128" s="886">
        <f t="shared" si="74"/>
        <v>0</v>
      </c>
      <c r="L128" s="887">
        <f t="shared" si="75"/>
        <v>0</v>
      </c>
      <c r="M128" s="887">
        <f t="shared" si="76"/>
        <v>0</v>
      </c>
      <c r="N128" s="887">
        <f t="shared" si="77"/>
        <v>0</v>
      </c>
      <c r="O128" s="887">
        <f t="shared" si="78"/>
        <v>0</v>
      </c>
      <c r="P128" s="888">
        <f t="shared" si="79"/>
        <v>0</v>
      </c>
      <c r="Q128" s="888">
        <f t="shared" si="80"/>
        <v>0</v>
      </c>
      <c r="R128" s="906"/>
      <c r="S128" s="962"/>
      <c r="T128" s="831">
        <v>117</v>
      </c>
      <c r="U128" s="1450"/>
      <c r="V128" s="900" t="s">
        <v>50</v>
      </c>
      <c r="W128" s="893">
        <f t="shared" si="81"/>
        <v>0</v>
      </c>
      <c r="X128" s="893">
        <f t="shared" si="81"/>
        <v>0</v>
      </c>
      <c r="Y128" s="894" t="e">
        <f t="shared" si="82"/>
        <v>#DIV/0!</v>
      </c>
      <c r="Z128" s="894">
        <f t="shared" si="83"/>
        <v>0</v>
      </c>
      <c r="AA128" s="894">
        <f t="shared" si="83"/>
        <v>0</v>
      </c>
      <c r="AB128" s="911"/>
      <c r="AC128" s="895" t="e">
        <f>AF128+AH128+AJ128+AL128+AN128+AP128+#REF!+AR128+AT128+AV128+AX128+AZ128</f>
        <v>#REF!</v>
      </c>
      <c r="AD128" s="895" t="e">
        <f>AG128+AI128+AK128+AM128+AO128+AQ128+#REF!+AS128+AU128+AW128+AY128+BA128</f>
        <v>#REF!</v>
      </c>
      <c r="AE128" s="896" t="e">
        <f t="shared" si="84"/>
        <v>#REF!</v>
      </c>
      <c r="AF128" s="912"/>
      <c r="AG128" s="912"/>
      <c r="AH128" s="912"/>
      <c r="AI128" s="912"/>
      <c r="AJ128" s="912"/>
      <c r="AK128" s="912"/>
      <c r="AL128" s="912"/>
      <c r="AM128" s="912"/>
      <c r="AN128" s="912"/>
      <c r="AO128" s="912"/>
      <c r="AP128" s="912"/>
      <c r="AQ128" s="912"/>
      <c r="AR128" s="900"/>
      <c r="AS128" s="900"/>
      <c r="AT128" s="900"/>
      <c r="AU128" s="900"/>
      <c r="AV128" s="900"/>
      <c r="AW128" s="900"/>
      <c r="AX128" s="900"/>
      <c r="AY128" s="900"/>
      <c r="AZ128" s="900"/>
      <c r="BA128" s="900"/>
      <c r="BB128" s="895" t="e">
        <f>AF128+AH128+AJ128+AL128+AN128+AP128+#REF!+AR128+AT128+AV128+AX128</f>
        <v>#REF!</v>
      </c>
      <c r="BC128" s="895" t="e">
        <f>AG128+AI128+AK128+AM128+AO128+AQ128+#REF!+AS128+AU128+AW128+AY128+BA128</f>
        <v>#REF!</v>
      </c>
    </row>
    <row r="129" spans="1:56" ht="15.75" customHeight="1" x14ac:dyDescent="0.2">
      <c r="A129" s="840">
        <v>118</v>
      </c>
      <c r="B129" s="963"/>
      <c r="C129" s="909">
        <f>SUM(C14:C128)</f>
        <v>17.940000000000001</v>
      </c>
      <c r="D129" s="964" t="s">
        <v>122</v>
      </c>
      <c r="E129" s="965"/>
      <c r="F129" s="965">
        <f>SUM(F14:F128)</f>
        <v>218</v>
      </c>
      <c r="G129" s="966">
        <f>SUM(G14:G128)</f>
        <v>280</v>
      </c>
      <c r="H129" s="967" t="e">
        <f>SUM(H14:H128)</f>
        <v>#DIV/0!</v>
      </c>
      <c r="I129" s="965">
        <f>SUM(I14:I128)</f>
        <v>116</v>
      </c>
      <c r="J129" s="968">
        <f>SUM(J14:J128)</f>
        <v>890</v>
      </c>
      <c r="K129" s="969">
        <f t="shared" ref="K129:Q129" si="85">SUM(K14:K128)</f>
        <v>785.60000000000014</v>
      </c>
      <c r="L129" s="970">
        <f t="shared" si="85"/>
        <v>1856988.4000000001</v>
      </c>
      <c r="M129" s="971">
        <f t="shared" si="85"/>
        <v>6253376</v>
      </c>
      <c r="N129" s="971">
        <f t="shared" si="85"/>
        <v>94.4</v>
      </c>
      <c r="O129" s="972">
        <f t="shared" si="85"/>
        <v>751424</v>
      </c>
      <c r="P129" s="973">
        <f t="shared" si="85"/>
        <v>880</v>
      </c>
      <c r="Q129" s="973">
        <f t="shared" si="85"/>
        <v>7004800</v>
      </c>
      <c r="R129" s="906"/>
      <c r="S129" s="1005"/>
      <c r="T129" s="831">
        <v>118</v>
      </c>
      <c r="U129" s="974" t="s">
        <v>122</v>
      </c>
      <c r="V129" s="937"/>
      <c r="W129" s="937"/>
      <c r="X129" s="937"/>
      <c r="Y129" s="938"/>
      <c r="Z129" s="938"/>
      <c r="AA129" s="894" t="e">
        <f>Z129*100/Y129</f>
        <v>#DIV/0!</v>
      </c>
      <c r="AB129" s="938"/>
      <c r="AC129" s="938"/>
      <c r="AD129" s="938"/>
      <c r="AE129" s="939"/>
      <c r="AF129" s="938">
        <f t="shared" ref="AF129:AQ129" si="86">SUM(AF14:AF128)</f>
        <v>0</v>
      </c>
      <c r="AG129" s="938">
        <f t="shared" si="86"/>
        <v>0</v>
      </c>
      <c r="AH129" s="938">
        <f t="shared" si="86"/>
        <v>0</v>
      </c>
      <c r="AI129" s="938">
        <f t="shared" si="86"/>
        <v>0</v>
      </c>
      <c r="AJ129" s="938">
        <f t="shared" si="86"/>
        <v>0</v>
      </c>
      <c r="AK129" s="938">
        <f t="shared" si="86"/>
        <v>0</v>
      </c>
      <c r="AL129" s="938">
        <f t="shared" si="86"/>
        <v>0</v>
      </c>
      <c r="AM129" s="938">
        <f t="shared" si="86"/>
        <v>0</v>
      </c>
      <c r="AN129" s="938">
        <f t="shared" si="86"/>
        <v>0</v>
      </c>
      <c r="AO129" s="938">
        <f t="shared" si="86"/>
        <v>0</v>
      </c>
      <c r="AP129" s="938">
        <f t="shared" si="86"/>
        <v>0</v>
      </c>
      <c r="AQ129" s="938">
        <f t="shared" si="86"/>
        <v>0</v>
      </c>
      <c r="AR129" s="938">
        <f t="shared" ref="AR129:BA129" si="87">SUM(AR14:AR128)</f>
        <v>0</v>
      </c>
      <c r="AS129" s="938">
        <f t="shared" si="87"/>
        <v>0</v>
      </c>
      <c r="AT129" s="938">
        <f t="shared" si="87"/>
        <v>1</v>
      </c>
      <c r="AU129" s="938">
        <f t="shared" si="87"/>
        <v>0</v>
      </c>
      <c r="AV129" s="938">
        <f t="shared" si="87"/>
        <v>0</v>
      </c>
      <c r="AW129" s="938">
        <f t="shared" si="87"/>
        <v>0</v>
      </c>
      <c r="AX129" s="938">
        <f t="shared" si="87"/>
        <v>1</v>
      </c>
      <c r="AY129" s="938">
        <f t="shared" si="87"/>
        <v>0</v>
      </c>
      <c r="AZ129" s="938">
        <f t="shared" si="87"/>
        <v>0</v>
      </c>
      <c r="BA129" s="938">
        <f t="shared" si="87"/>
        <v>0</v>
      </c>
      <c r="BB129" s="895">
        <f>AF129+AH129+AJ129+AL129+AN129+AP129+AR129+AT129+AV129+AX129+AZ129</f>
        <v>2</v>
      </c>
      <c r="BC129" s="895">
        <f>AG129+AI129+AK129+AM129+AO129+AQ129+AS129+AU129+AW129+AY129+BA129</f>
        <v>0</v>
      </c>
      <c r="BD129" s="808"/>
    </row>
    <row r="130" spans="1:56" ht="12" customHeight="1" x14ac:dyDescent="0.2">
      <c r="A130" s="992"/>
      <c r="B130" s="820"/>
      <c r="C130" s="975"/>
      <c r="D130" s="976"/>
      <c r="E130" s="977"/>
      <c r="F130" s="978"/>
      <c r="G130" s="979"/>
      <c r="H130" s="980"/>
      <c r="I130" s="980"/>
      <c r="J130" s="981"/>
      <c r="K130" s="980"/>
      <c r="L130" s="982"/>
      <c r="M130" s="982"/>
      <c r="N130" s="980"/>
      <c r="O130" s="980"/>
      <c r="P130" s="983"/>
      <c r="Q130" s="983"/>
      <c r="R130" s="906"/>
      <c r="S130" s="1005"/>
      <c r="T130" s="992"/>
      <c r="U130" s="996"/>
      <c r="V130" s="985"/>
      <c r="W130" s="985"/>
      <c r="X130" s="985"/>
      <c r="Y130" s="986"/>
      <c r="Z130" s="986"/>
      <c r="AA130" s="987"/>
      <c r="AB130" s="986"/>
      <c r="AC130" s="986"/>
      <c r="AD130" s="986"/>
      <c r="AE130" s="988"/>
      <c r="AF130" s="988"/>
      <c r="AG130" s="988"/>
      <c r="AH130" s="988"/>
      <c r="AI130" s="988"/>
      <c r="AJ130" s="988"/>
      <c r="AK130" s="988"/>
      <c r="AL130" s="988"/>
      <c r="AM130" s="988"/>
      <c r="AN130" s="988"/>
      <c r="AO130" s="988"/>
      <c r="AP130" s="988"/>
      <c r="AQ130" s="988"/>
      <c r="AR130" s="986"/>
      <c r="AS130" s="985"/>
      <c r="AT130" s="986"/>
      <c r="AU130" s="985"/>
      <c r="AV130" s="985"/>
      <c r="AW130" s="985"/>
      <c r="AX130" s="985"/>
      <c r="AY130" s="985"/>
      <c r="AZ130" s="985"/>
      <c r="BA130" s="985"/>
      <c r="BB130" s="986"/>
      <c r="BC130" s="986"/>
    </row>
    <row r="131" spans="1:56" ht="13.5" customHeight="1" x14ac:dyDescent="0.2">
      <c r="A131" s="1446" t="s">
        <v>123</v>
      </c>
      <c r="B131" s="1446"/>
      <c r="C131" s="1446"/>
      <c r="D131" s="1446"/>
      <c r="E131" s="1446"/>
      <c r="F131" s="1446"/>
      <c r="G131" s="1446"/>
      <c r="H131" s="1446"/>
      <c r="I131" s="1446"/>
      <c r="J131" s="1446"/>
      <c r="K131" s="989"/>
      <c r="L131" s="989"/>
      <c r="M131" s="989"/>
      <c r="N131" s="989"/>
      <c r="O131" s="989"/>
      <c r="P131" s="989"/>
      <c r="Q131" s="989"/>
      <c r="R131" s="906"/>
      <c r="S131" s="1005"/>
      <c r="T131" s="992"/>
      <c r="U131" s="992"/>
      <c r="V131" s="985"/>
      <c r="W131" s="985"/>
      <c r="X131" s="985"/>
      <c r="Y131" s="985"/>
      <c r="Z131" s="985"/>
      <c r="AA131" s="986"/>
      <c r="AB131" s="989"/>
      <c r="AC131" s="989"/>
      <c r="AD131" s="989"/>
      <c r="AE131" s="990"/>
      <c r="AF131" s="990"/>
      <c r="AG131" s="990"/>
      <c r="AH131" s="990"/>
      <c r="AI131" s="990"/>
      <c r="AJ131" s="990"/>
      <c r="AK131" s="990"/>
      <c r="AL131" s="990"/>
      <c r="AM131" s="990"/>
      <c r="AN131" s="990"/>
      <c r="AO131" s="990"/>
      <c r="AP131" s="990"/>
      <c r="AQ131" s="990"/>
      <c r="AR131" s="989"/>
      <c r="AS131" s="989"/>
      <c r="AT131" s="989"/>
      <c r="AU131" s="989"/>
      <c r="AV131" s="989"/>
      <c r="AW131" s="989"/>
      <c r="AX131" s="989"/>
      <c r="AY131" s="989"/>
      <c r="AZ131" s="989"/>
      <c r="BA131" s="989"/>
      <c r="BB131" s="989"/>
      <c r="BC131" s="989"/>
    </row>
    <row r="132" spans="1:56" ht="12" customHeight="1" x14ac:dyDescent="0.2">
      <c r="A132" s="1448" t="s">
        <v>124</v>
      </c>
      <c r="B132" s="1448"/>
      <c r="C132" s="1448"/>
      <c r="D132" s="1448"/>
      <c r="E132" s="1505">
        <f>K129*7960</f>
        <v>6253376.0000000009</v>
      </c>
      <c r="F132" s="1505"/>
      <c r="G132" s="1505"/>
      <c r="H132" s="989">
        <f>+K129+N129</f>
        <v>880.00000000000011</v>
      </c>
      <c r="I132" s="989"/>
      <c r="J132" s="989"/>
      <c r="K132" s="1446" t="s">
        <v>125</v>
      </c>
      <c r="L132" s="1446"/>
      <c r="M132" s="818" t="s">
        <v>126</v>
      </c>
      <c r="N132" s="989"/>
      <c r="O132" s="1005"/>
      <c r="P132" s="986"/>
      <c r="Q132" s="986"/>
      <c r="R132" s="906"/>
      <c r="S132" s="1005"/>
      <c r="T132" s="992" t="s">
        <v>283</v>
      </c>
      <c r="U132" s="992"/>
      <c r="V132" s="985"/>
      <c r="W132" s="985"/>
      <c r="X132" s="985"/>
      <c r="Y132" s="985"/>
      <c r="Z132" s="985"/>
      <c r="AA132" s="986"/>
      <c r="AB132" s="989"/>
      <c r="AC132" s="989"/>
      <c r="AD132" s="989"/>
      <c r="AE132" s="990"/>
      <c r="AF132" s="990"/>
      <c r="AG132" s="990"/>
      <c r="AH132" s="990"/>
      <c r="AI132" s="990"/>
      <c r="AJ132" s="990"/>
      <c r="AK132" s="990"/>
      <c r="AL132" s="990"/>
      <c r="AM132" s="990"/>
      <c r="AN132" s="990"/>
      <c r="AO132" s="990"/>
      <c r="AP132" s="990"/>
      <c r="AQ132" s="990"/>
      <c r="AR132" s="989"/>
      <c r="AS132" s="989"/>
      <c r="AT132" s="989"/>
      <c r="AU132" s="989"/>
      <c r="AV132" s="989"/>
      <c r="AW132" s="989"/>
      <c r="AX132" s="989"/>
      <c r="AY132" s="989"/>
      <c r="AZ132" s="989"/>
      <c r="BA132" s="989"/>
      <c r="BB132" s="989"/>
      <c r="BC132" s="989"/>
    </row>
    <row r="133" spans="1:56" ht="12" customHeight="1" x14ac:dyDescent="0.2">
      <c r="A133" s="1448" t="s">
        <v>128</v>
      </c>
      <c r="B133" s="1448"/>
      <c r="C133" s="1448"/>
      <c r="D133" s="1448"/>
      <c r="E133" s="1505">
        <f>N129*7960</f>
        <v>751424</v>
      </c>
      <c r="F133" s="1505"/>
      <c r="G133" s="1505"/>
      <c r="H133" s="989"/>
      <c r="I133" s="989"/>
      <c r="J133" s="989"/>
      <c r="K133" s="1446" t="s">
        <v>125</v>
      </c>
      <c r="L133" s="1446"/>
      <c r="M133" s="818" t="s">
        <v>129</v>
      </c>
      <c r="N133" s="991"/>
      <c r="O133" s="991"/>
      <c r="P133" s="980"/>
      <c r="Q133" s="980"/>
      <c r="R133" s="906"/>
      <c r="S133" s="1005"/>
      <c r="T133" s="992"/>
      <c r="U133" s="1442"/>
      <c r="V133" s="985"/>
      <c r="W133" s="985"/>
      <c r="X133" s="985"/>
      <c r="Y133" s="985"/>
      <c r="Z133" s="985"/>
      <c r="AA133" s="986"/>
      <c r="AB133" s="989"/>
      <c r="AC133" s="989"/>
      <c r="AD133" s="989"/>
      <c r="AE133" s="990"/>
      <c r="AF133" s="990"/>
      <c r="AG133" s="990"/>
      <c r="AH133" s="990"/>
      <c r="AI133" s="990"/>
      <c r="AJ133" s="990"/>
      <c r="AK133" s="990"/>
      <c r="AL133" s="990"/>
      <c r="AM133" s="990"/>
      <c r="AN133" s="990"/>
      <c r="AO133" s="990"/>
      <c r="AP133" s="990"/>
      <c r="AQ133" s="990"/>
      <c r="AR133" s="989"/>
      <c r="AS133" s="989"/>
      <c r="AT133" s="989"/>
      <c r="AU133" s="989"/>
      <c r="AV133" s="989"/>
      <c r="AW133" s="989"/>
      <c r="AX133" s="989"/>
      <c r="AY133" s="989"/>
      <c r="AZ133" s="989"/>
      <c r="BA133" s="989"/>
      <c r="BB133" s="989"/>
      <c r="BC133" s="989"/>
    </row>
    <row r="134" spans="1:56" ht="12" customHeight="1" x14ac:dyDescent="0.2">
      <c r="A134" s="1448" t="s">
        <v>130</v>
      </c>
      <c r="B134" s="1448"/>
      <c r="C134" s="1448"/>
      <c r="D134" s="1448"/>
      <c r="E134" s="1505">
        <f>1820000/2</f>
        <v>910000</v>
      </c>
      <c r="F134" s="1505"/>
      <c r="G134" s="1505"/>
      <c r="H134" s="989"/>
      <c r="I134" s="989"/>
      <c r="J134" s="989"/>
      <c r="K134" s="1446" t="s">
        <v>125</v>
      </c>
      <c r="L134" s="1446"/>
      <c r="M134" s="818" t="s">
        <v>131</v>
      </c>
      <c r="N134" s="993"/>
      <c r="O134" s="993"/>
      <c r="P134" s="980"/>
      <c r="Q134" s="980"/>
      <c r="R134" s="906"/>
      <c r="S134" s="1005"/>
      <c r="T134" s="992"/>
      <c r="U134" s="1442"/>
      <c r="V134" s="985"/>
      <c r="W134" s="985"/>
      <c r="X134" s="985"/>
      <c r="Y134" s="985"/>
      <c r="Z134" s="985"/>
      <c r="AA134" s="986"/>
      <c r="AB134" s="989"/>
      <c r="AC134" s="989"/>
      <c r="AD134" s="989"/>
      <c r="AE134" s="990"/>
      <c r="AF134" s="990"/>
      <c r="AG134" s="990"/>
      <c r="AH134" s="990"/>
      <c r="AI134" s="990"/>
      <c r="AJ134" s="990"/>
      <c r="AK134" s="990"/>
      <c r="AL134" s="990"/>
      <c r="AM134" s="990"/>
      <c r="AN134" s="990"/>
      <c r="AO134" s="990"/>
      <c r="AP134" s="990"/>
      <c r="AQ134" s="990"/>
      <c r="AR134" s="989"/>
      <c r="AS134" s="989"/>
      <c r="AT134" s="989"/>
      <c r="AU134" s="989"/>
      <c r="AV134" s="989"/>
      <c r="AW134" s="989"/>
      <c r="AX134" s="989"/>
      <c r="AY134" s="989"/>
      <c r="AZ134" s="989"/>
      <c r="BA134" s="989"/>
      <c r="BB134" s="989"/>
      <c r="BC134" s="989"/>
    </row>
    <row r="135" spans="1:56" ht="12" customHeight="1" x14ac:dyDescent="0.2">
      <c r="A135" s="1448" t="s">
        <v>132</v>
      </c>
      <c r="B135" s="1448"/>
      <c r="C135" s="1448"/>
      <c r="D135" s="1448"/>
      <c r="E135" s="1505">
        <v>1400000</v>
      </c>
      <c r="F135" s="1505"/>
      <c r="G135" s="1505"/>
      <c r="H135" s="989"/>
      <c r="I135" s="989"/>
      <c r="J135" s="989"/>
      <c r="K135" s="1446" t="s">
        <v>125</v>
      </c>
      <c r="L135" s="1446"/>
      <c r="M135" s="1446" t="s">
        <v>133</v>
      </c>
      <c r="N135" s="1446"/>
      <c r="O135" s="989"/>
      <c r="P135" s="994"/>
      <c r="Q135" s="994"/>
      <c r="R135" s="906"/>
      <c r="S135" s="1005"/>
      <c r="T135" s="992"/>
      <c r="U135" s="992"/>
      <c r="V135" s="985"/>
      <c r="W135" s="985"/>
      <c r="X135" s="985"/>
      <c r="Y135" s="985"/>
      <c r="Z135" s="985"/>
      <c r="AA135" s="962"/>
      <c r="AB135" s="962"/>
      <c r="AC135" s="962"/>
      <c r="AD135" s="962"/>
      <c r="AE135" s="995"/>
      <c r="AF135" s="995"/>
      <c r="AG135" s="995"/>
      <c r="AH135" s="995"/>
      <c r="AI135" s="995"/>
      <c r="AJ135" s="995"/>
      <c r="AK135" s="995"/>
      <c r="AL135" s="995"/>
      <c r="AM135" s="995"/>
      <c r="AN135" s="995"/>
      <c r="AO135" s="995"/>
      <c r="AP135" s="995"/>
      <c r="AQ135" s="995"/>
      <c r="AR135" s="989"/>
      <c r="AS135" s="989"/>
      <c r="AT135" s="989"/>
      <c r="AU135" s="989"/>
      <c r="AV135" s="989"/>
      <c r="AW135" s="989"/>
      <c r="AX135" s="989"/>
      <c r="AY135" s="989"/>
      <c r="AZ135" s="989"/>
      <c r="BA135" s="989"/>
      <c r="BB135" s="989"/>
      <c r="BC135" s="989"/>
    </row>
    <row r="136" spans="1:56" ht="12" customHeight="1" x14ac:dyDescent="0.2">
      <c r="A136" s="1448" t="s">
        <v>134</v>
      </c>
      <c r="B136" s="1448"/>
      <c r="C136" s="1448"/>
      <c r="D136" s="1448"/>
      <c r="E136" s="1505">
        <v>500000</v>
      </c>
      <c r="F136" s="1505"/>
      <c r="G136" s="1505"/>
      <c r="H136" s="989"/>
      <c r="I136" s="989"/>
      <c r="J136" s="989"/>
      <c r="K136" s="1446" t="s">
        <v>125</v>
      </c>
      <c r="L136" s="1446"/>
      <c r="M136" s="1443" t="s">
        <v>135</v>
      </c>
      <c r="N136" s="1443"/>
      <c r="O136" s="989"/>
      <c r="P136" s="994"/>
      <c r="Q136" s="994"/>
      <c r="R136" s="906"/>
      <c r="S136" s="1005"/>
      <c r="T136" s="992"/>
      <c r="U136" s="992"/>
      <c r="V136" s="985"/>
      <c r="W136" s="985"/>
      <c r="X136" s="985"/>
      <c r="Y136" s="985"/>
      <c r="Z136" s="985"/>
      <c r="AA136" s="962"/>
      <c r="AB136" s="962"/>
      <c r="AC136" s="962"/>
      <c r="AD136" s="962"/>
      <c r="AE136" s="995"/>
      <c r="AF136" s="995"/>
      <c r="AG136" s="995"/>
      <c r="AH136" s="995"/>
      <c r="AI136" s="995"/>
      <c r="AJ136" s="995"/>
      <c r="AK136" s="995"/>
      <c r="AL136" s="995"/>
      <c r="AM136" s="995"/>
      <c r="AN136" s="995"/>
      <c r="AO136" s="995"/>
      <c r="AP136" s="995"/>
      <c r="AQ136" s="995"/>
      <c r="AR136" s="989"/>
      <c r="AS136" s="989"/>
      <c r="AT136" s="989"/>
      <c r="AU136" s="989"/>
      <c r="AV136" s="989"/>
      <c r="AW136" s="989"/>
      <c r="AX136" s="989"/>
      <c r="AY136" s="989"/>
      <c r="AZ136" s="989"/>
      <c r="BA136" s="989"/>
      <c r="BB136" s="989"/>
      <c r="BC136" s="989"/>
    </row>
    <row r="137" spans="1:56" ht="12" customHeight="1" x14ac:dyDescent="0.2">
      <c r="A137" s="1448" t="s">
        <v>136</v>
      </c>
      <c r="B137" s="1448"/>
      <c r="C137" s="1448"/>
      <c r="D137" s="1448"/>
      <c r="E137" s="1505">
        <f>501600/2</f>
        <v>250800</v>
      </c>
      <c r="F137" s="1505"/>
      <c r="G137" s="1505"/>
      <c r="H137" s="989"/>
      <c r="I137" s="989"/>
      <c r="J137" s="989"/>
      <c r="K137" s="1446" t="s">
        <v>125</v>
      </c>
      <c r="L137" s="1446"/>
      <c r="M137" s="997" t="s">
        <v>137</v>
      </c>
      <c r="N137" s="989"/>
      <c r="O137" s="989"/>
      <c r="P137" s="994"/>
      <c r="Q137" s="994"/>
      <c r="R137" s="906"/>
      <c r="S137" s="1005"/>
      <c r="T137" s="992"/>
      <c r="U137" s="992"/>
      <c r="V137" s="985"/>
      <c r="W137" s="985"/>
      <c r="X137" s="985"/>
      <c r="Y137" s="985"/>
      <c r="Z137" s="985"/>
      <c r="AA137" s="962"/>
      <c r="AB137" s="962"/>
      <c r="AC137" s="962"/>
      <c r="AD137" s="962"/>
      <c r="AE137" s="995"/>
      <c r="AF137" s="995"/>
      <c r="AG137" s="995"/>
      <c r="AH137" s="995"/>
      <c r="AI137" s="995"/>
      <c r="AJ137" s="995"/>
      <c r="AK137" s="995"/>
      <c r="AL137" s="995"/>
      <c r="AM137" s="995"/>
      <c r="AN137" s="995"/>
      <c r="AO137" s="995"/>
      <c r="AP137" s="995"/>
      <c r="AQ137" s="995"/>
      <c r="AR137" s="989"/>
      <c r="AS137" s="989"/>
      <c r="AT137" s="989"/>
      <c r="AU137" s="989"/>
      <c r="AV137" s="989"/>
      <c r="AW137" s="989"/>
      <c r="AX137" s="989"/>
      <c r="AY137" s="989"/>
      <c r="AZ137" s="989"/>
      <c r="BA137" s="989"/>
      <c r="BB137" s="989"/>
      <c r="BC137" s="989"/>
    </row>
    <row r="138" spans="1:56" ht="12" customHeight="1" x14ac:dyDescent="0.2">
      <c r="A138" s="1448" t="s">
        <v>138</v>
      </c>
      <c r="B138" s="1448"/>
      <c r="C138" s="1448"/>
      <c r="D138" s="1448"/>
      <c r="E138" s="1505">
        <f>1698400/2</f>
        <v>849200</v>
      </c>
      <c r="F138" s="1505"/>
      <c r="G138" s="1505"/>
      <c r="H138" s="989"/>
      <c r="I138" s="989"/>
      <c r="J138" s="989"/>
      <c r="K138" s="1446" t="s">
        <v>125</v>
      </c>
      <c r="L138" s="1446"/>
      <c r="M138" s="1443" t="s">
        <v>139</v>
      </c>
      <c r="N138" s="1443"/>
      <c r="O138" s="998"/>
      <c r="P138" s="994"/>
      <c r="Q138" s="994"/>
      <c r="R138" s="906"/>
      <c r="S138" s="1005"/>
      <c r="T138" s="992"/>
      <c r="U138" s="992"/>
      <c r="V138" s="985"/>
      <c r="W138" s="985"/>
      <c r="X138" s="985"/>
      <c r="Y138" s="985"/>
      <c r="Z138" s="985"/>
      <c r="AA138" s="962"/>
      <c r="AB138" s="962"/>
      <c r="AC138" s="962"/>
      <c r="AD138" s="962"/>
      <c r="AE138" s="995"/>
      <c r="AF138" s="995"/>
      <c r="AG138" s="995"/>
      <c r="AH138" s="995"/>
      <c r="AI138" s="995"/>
      <c r="AJ138" s="995"/>
      <c r="AK138" s="995"/>
      <c r="AL138" s="995"/>
      <c r="AM138" s="995"/>
      <c r="AN138" s="995"/>
      <c r="AO138" s="995"/>
      <c r="AP138" s="995"/>
      <c r="AQ138" s="995"/>
      <c r="AR138" s="989"/>
      <c r="AS138" s="989"/>
      <c r="AT138" s="989"/>
      <c r="AU138" s="989"/>
      <c r="AV138" s="989"/>
      <c r="AW138" s="989"/>
      <c r="AX138" s="989"/>
      <c r="AY138" s="989"/>
      <c r="AZ138" s="989"/>
      <c r="BA138" s="989"/>
      <c r="BB138" s="989"/>
      <c r="BC138" s="989"/>
    </row>
    <row r="139" spans="1:56" ht="12" customHeight="1" x14ac:dyDescent="0.2">
      <c r="A139" s="1444" t="s">
        <v>140</v>
      </c>
      <c r="B139" s="1444"/>
      <c r="C139" s="1444"/>
      <c r="D139" s="1444"/>
      <c r="E139" s="1505">
        <f>SUM(E132:G138)</f>
        <v>10914800</v>
      </c>
      <c r="F139" s="1505"/>
      <c r="G139" s="1505"/>
      <c r="H139" s="989"/>
      <c r="I139" s="989"/>
      <c r="J139" s="989"/>
      <c r="K139" s="1446" t="s">
        <v>125</v>
      </c>
      <c r="L139" s="1446"/>
      <c r="M139" s="1443" t="s">
        <v>141</v>
      </c>
      <c r="N139" s="1443"/>
      <c r="O139" s="989"/>
      <c r="P139" s="989"/>
      <c r="Q139" s="989"/>
      <c r="R139" s="906"/>
      <c r="S139" s="1005"/>
      <c r="T139" s="992"/>
      <c r="U139" s="992"/>
      <c r="V139" s="985"/>
      <c r="W139" s="985"/>
      <c r="X139" s="985"/>
      <c r="Y139" s="985"/>
      <c r="Z139" s="985"/>
      <c r="AA139" s="962"/>
      <c r="AB139" s="962"/>
      <c r="AC139" s="962"/>
      <c r="AD139" s="962"/>
      <c r="AE139" s="995"/>
      <c r="AF139" s="995"/>
      <c r="AG139" s="995"/>
      <c r="AH139" s="995"/>
      <c r="AI139" s="995"/>
      <c r="AJ139" s="995"/>
      <c r="AK139" s="995"/>
      <c r="AL139" s="995"/>
      <c r="AM139" s="995"/>
      <c r="AN139" s="995"/>
      <c r="AO139" s="995"/>
      <c r="AP139" s="995"/>
      <c r="AQ139" s="995"/>
      <c r="AR139" s="989"/>
      <c r="AS139" s="989"/>
      <c r="AT139" s="989"/>
      <c r="AU139" s="989"/>
      <c r="AV139" s="989"/>
      <c r="AW139" s="989"/>
      <c r="AX139" s="989"/>
      <c r="AY139" s="989"/>
      <c r="AZ139" s="989"/>
      <c r="BA139" s="989"/>
      <c r="BB139" s="989"/>
      <c r="BC139" s="989"/>
    </row>
    <row r="140" spans="1:56" ht="12" customHeight="1" x14ac:dyDescent="0.2">
      <c r="E140" s="1506">
        <f>10914800</f>
        <v>10914800</v>
      </c>
      <c r="F140" s="1506"/>
      <c r="G140" s="1506"/>
      <c r="H140" s="818"/>
      <c r="I140" s="998"/>
      <c r="J140" s="818"/>
      <c r="K140" s="1446" t="s">
        <v>125</v>
      </c>
      <c r="L140" s="1446"/>
      <c r="M140" s="996" t="s">
        <v>142</v>
      </c>
      <c r="N140" s="818"/>
      <c r="O140" s="818"/>
      <c r="R140" s="829"/>
      <c r="S140" s="992"/>
      <c r="T140" s="999"/>
      <c r="U140" s="999"/>
      <c r="V140" s="999"/>
      <c r="W140" s="999"/>
      <c r="X140" s="999"/>
      <c r="Y140" s="999"/>
      <c r="Z140" s="999"/>
      <c r="AA140" s="999"/>
      <c r="AB140" s="999"/>
      <c r="AC140" s="999"/>
      <c r="AD140" s="999"/>
      <c r="AE140" s="999"/>
      <c r="AF140" s="999"/>
      <c r="AG140" s="999"/>
      <c r="AH140" s="999"/>
      <c r="AI140" s="999"/>
      <c r="AJ140" s="999"/>
      <c r="AK140" s="999"/>
      <c r="AL140" s="999"/>
      <c r="AM140" s="999"/>
      <c r="AN140" s="999"/>
      <c r="AO140" s="999"/>
      <c r="AP140" s="999"/>
      <c r="AQ140" s="999"/>
      <c r="AR140" s="999"/>
      <c r="AS140" s="999"/>
      <c r="AT140" s="999"/>
      <c r="AU140" s="999"/>
      <c r="AV140" s="999"/>
      <c r="AW140" s="999"/>
      <c r="AX140" s="999"/>
      <c r="AY140" s="999"/>
      <c r="AZ140" s="999"/>
      <c r="BA140" s="999"/>
      <c r="BB140" s="999"/>
      <c r="BC140" s="999"/>
    </row>
    <row r="141" spans="1:56" ht="20.25" customHeight="1" x14ac:dyDescent="0.2">
      <c r="A141" s="1000" t="s">
        <v>284</v>
      </c>
      <c r="E141" s="1507">
        <f>+E140-E139</f>
        <v>0</v>
      </c>
      <c r="F141" s="1507"/>
      <c r="G141" s="1507"/>
      <c r="H141" s="804"/>
      <c r="I141" s="804"/>
      <c r="J141" s="804"/>
      <c r="N141" s="992"/>
      <c r="O141" s="992"/>
      <c r="R141" s="829"/>
      <c r="S141" s="992"/>
      <c r="T141" s="992"/>
      <c r="U141" s="992"/>
      <c r="V141" s="992"/>
      <c r="W141" s="992"/>
      <c r="X141" s="992"/>
      <c r="Y141" s="992"/>
      <c r="Z141" s="992"/>
      <c r="AA141" s="999"/>
      <c r="AB141" s="999"/>
      <c r="AC141" s="999"/>
      <c r="AD141" s="999"/>
      <c r="AE141" s="999"/>
      <c r="AF141" s="999"/>
      <c r="AG141" s="999"/>
      <c r="AH141" s="999"/>
      <c r="AI141" s="999"/>
      <c r="AJ141" s="999"/>
      <c r="AK141" s="999"/>
      <c r="AL141" s="999"/>
      <c r="AM141" s="999"/>
      <c r="AN141" s="999"/>
      <c r="AO141" s="999"/>
      <c r="AP141" s="999"/>
      <c r="AQ141" s="999"/>
      <c r="AR141" s="992"/>
      <c r="AS141" s="992"/>
      <c r="AT141" s="992"/>
      <c r="AU141" s="992"/>
      <c r="AV141" s="992"/>
      <c r="AW141" s="992"/>
      <c r="AX141" s="992"/>
      <c r="AY141" s="992"/>
      <c r="AZ141" s="992"/>
      <c r="BA141" s="992"/>
      <c r="BB141" s="992"/>
      <c r="BC141" s="992"/>
    </row>
    <row r="142" spans="1:56" ht="18.75" customHeight="1" x14ac:dyDescent="0.2">
      <c r="E142" s="808"/>
      <c r="F142" s="808"/>
      <c r="H142" s="804"/>
      <c r="I142" s="804"/>
      <c r="J142" s="804"/>
      <c r="N142" s="992"/>
      <c r="O142" s="992"/>
      <c r="R142" s="829"/>
      <c r="S142" s="992"/>
      <c r="T142" s="992"/>
      <c r="U142" s="992"/>
      <c r="V142" s="992"/>
      <c r="W142" s="992"/>
      <c r="X142" s="992"/>
      <c r="Y142" s="992"/>
      <c r="Z142" s="992"/>
      <c r="AA142" s="999"/>
      <c r="AB142" s="999"/>
      <c r="AC142" s="999"/>
      <c r="AD142" s="999"/>
      <c r="AE142" s="999"/>
      <c r="AF142" s="999"/>
      <c r="AG142" s="999"/>
      <c r="AH142" s="999"/>
      <c r="AI142" s="999"/>
      <c r="AJ142" s="999"/>
      <c r="AK142" s="999"/>
      <c r="AL142" s="999"/>
      <c r="AM142" s="999"/>
      <c r="AN142" s="999"/>
      <c r="AO142" s="999"/>
      <c r="AP142" s="999"/>
      <c r="AQ142" s="999"/>
      <c r="AR142" s="992"/>
      <c r="AS142" s="992"/>
      <c r="AT142" s="992"/>
      <c r="AU142" s="992"/>
      <c r="AV142" s="992"/>
      <c r="AW142" s="992"/>
      <c r="AX142" s="992"/>
      <c r="AY142" s="992"/>
      <c r="AZ142" s="992"/>
      <c r="BA142" s="992"/>
      <c r="BB142" s="992"/>
      <c r="BC142" s="992"/>
    </row>
    <row r="143" spans="1:56" ht="27.75" customHeight="1" x14ac:dyDescent="0.2">
      <c r="H143" s="804"/>
      <c r="I143" s="804"/>
      <c r="J143" s="804"/>
      <c r="L143" s="1002"/>
      <c r="M143" s="1002"/>
      <c r="N143" s="992"/>
      <c r="O143" s="992"/>
      <c r="R143" s="829"/>
      <c r="S143" s="992"/>
      <c r="T143" s="992"/>
      <c r="U143" s="992"/>
      <c r="V143" s="992"/>
      <c r="W143" s="992"/>
      <c r="X143" s="992"/>
      <c r="Y143" s="992"/>
      <c r="Z143" s="992"/>
      <c r="AA143" s="999"/>
      <c r="AB143" s="999"/>
      <c r="AC143" s="999"/>
      <c r="AD143" s="999"/>
      <c r="AE143" s="999"/>
      <c r="AF143" s="999"/>
      <c r="AG143" s="999"/>
      <c r="AH143" s="999"/>
      <c r="AI143" s="999"/>
      <c r="AJ143" s="999"/>
      <c r="AK143" s="999"/>
      <c r="AL143" s="999"/>
      <c r="AM143" s="999"/>
      <c r="AN143" s="999"/>
      <c r="AO143" s="999"/>
      <c r="AP143" s="999"/>
      <c r="AQ143" s="999"/>
      <c r="AR143" s="992"/>
      <c r="AS143" s="992"/>
      <c r="AT143" s="992"/>
      <c r="AU143" s="992"/>
      <c r="AV143" s="992"/>
      <c r="AW143" s="992"/>
      <c r="AX143" s="992"/>
      <c r="AY143" s="992"/>
      <c r="AZ143" s="992"/>
      <c r="BA143" s="992"/>
      <c r="BB143" s="992"/>
      <c r="BC143" s="992"/>
    </row>
    <row r="144" spans="1:56" x14ac:dyDescent="0.2">
      <c r="H144" s="804"/>
      <c r="I144" s="804"/>
      <c r="J144" s="804"/>
      <c r="K144" s="992"/>
      <c r="L144" s="1002"/>
      <c r="M144" s="1002"/>
      <c r="N144" s="992"/>
      <c r="O144" s="992"/>
      <c r="S144" s="804"/>
    </row>
    <row r="145" spans="4:19" ht="20.100000000000001" customHeight="1" x14ac:dyDescent="0.2">
      <c r="H145" s="804"/>
      <c r="I145" s="804"/>
      <c r="J145" s="804"/>
      <c r="K145" s="818"/>
      <c r="L145" s="1002"/>
      <c r="M145" s="1002"/>
      <c r="N145" s="992"/>
      <c r="O145" s="992"/>
      <c r="P145" s="992"/>
      <c r="Q145" s="992"/>
      <c r="R145" s="829"/>
      <c r="S145" s="992"/>
    </row>
    <row r="146" spans="4:19" ht="20.100000000000001" customHeight="1" x14ac:dyDescent="0.2">
      <c r="H146" s="804"/>
      <c r="I146" s="804"/>
      <c r="J146" s="804"/>
      <c r="K146" s="992"/>
      <c r="L146" s="1002"/>
      <c r="M146" s="1002"/>
      <c r="N146" s="1005"/>
      <c r="O146" s="1005"/>
      <c r="P146" s="1005"/>
      <c r="Q146" s="1005"/>
      <c r="R146" s="1004"/>
      <c r="S146" s="1441"/>
    </row>
    <row r="147" spans="4:19" ht="20.100000000000001" customHeight="1" x14ac:dyDescent="0.2">
      <c r="H147" s="804"/>
      <c r="I147" s="804"/>
      <c r="J147" s="804"/>
      <c r="K147" s="992"/>
      <c r="L147" s="1002"/>
      <c r="M147" s="1002"/>
      <c r="N147" s="1005"/>
      <c r="O147" s="1005"/>
      <c r="P147" s="1005"/>
      <c r="Q147" s="1005"/>
      <c r="R147" s="1004"/>
      <c r="S147" s="1442"/>
    </row>
    <row r="148" spans="4:19" ht="20.100000000000001" customHeight="1" x14ac:dyDescent="0.2">
      <c r="H148" s="804"/>
      <c r="I148" s="804"/>
      <c r="J148" s="804"/>
      <c r="K148" s="992"/>
      <c r="L148" s="1002"/>
      <c r="M148" s="1002"/>
      <c r="N148" s="1005"/>
      <c r="O148" s="1005"/>
      <c r="P148" s="1005"/>
      <c r="Q148" s="1005"/>
      <c r="R148" s="1004"/>
      <c r="S148" s="1441"/>
    </row>
    <row r="149" spans="4:19" ht="20.100000000000001" customHeight="1" x14ac:dyDescent="0.2">
      <c r="H149" s="804"/>
      <c r="I149" s="804"/>
      <c r="J149" s="804"/>
      <c r="K149" s="992"/>
      <c r="L149" s="1002"/>
      <c r="M149" s="1002"/>
      <c r="N149" s="1005"/>
      <c r="O149" s="1005"/>
      <c r="P149" s="1005"/>
      <c r="Q149" s="1005"/>
      <c r="R149" s="1004"/>
      <c r="S149" s="1442"/>
    </row>
    <row r="150" spans="4:19" ht="20.100000000000001" customHeight="1" x14ac:dyDescent="0.2">
      <c r="H150" s="804"/>
      <c r="I150" s="804"/>
      <c r="J150" s="804"/>
      <c r="K150" s="992"/>
      <c r="L150" s="1002"/>
      <c r="M150" s="1002"/>
      <c r="N150" s="1005"/>
      <c r="O150" s="1005"/>
      <c r="P150" s="1005"/>
      <c r="Q150" s="1005"/>
      <c r="R150" s="1004"/>
      <c r="S150" s="1442"/>
    </row>
    <row r="151" spans="4:19" ht="20.100000000000001" customHeight="1" x14ac:dyDescent="0.2">
      <c r="H151" s="804"/>
      <c r="I151" s="804"/>
      <c r="J151" s="804"/>
      <c r="K151" s="992"/>
      <c r="L151" s="1002"/>
      <c r="M151" s="1006"/>
      <c r="N151" s="1005"/>
      <c r="O151" s="1005"/>
      <c r="P151" s="1005"/>
      <c r="Q151" s="1005"/>
      <c r="R151" s="1004"/>
      <c r="S151" s="1442"/>
    </row>
    <row r="152" spans="4:19" ht="20.100000000000001" customHeight="1" x14ac:dyDescent="0.2">
      <c r="H152" s="804"/>
      <c r="I152" s="804"/>
      <c r="J152" s="804"/>
      <c r="K152" s="992"/>
      <c r="L152" s="1002"/>
      <c r="M152" s="1006"/>
      <c r="N152" s="1005"/>
      <c r="O152" s="1005"/>
      <c r="P152" s="1005"/>
      <c r="Q152" s="1005"/>
      <c r="R152" s="1004"/>
      <c r="S152" s="1005"/>
    </row>
    <row r="153" spans="4:19" x14ac:dyDescent="0.2">
      <c r="D153" s="992"/>
      <c r="E153" s="1442"/>
      <c r="F153" s="1442"/>
      <c r="G153" s="1442"/>
      <c r="H153" s="962"/>
      <c r="I153" s="1007"/>
      <c r="J153" s="1008"/>
      <c r="K153" s="1005"/>
      <c r="L153" s="1002"/>
      <c r="M153" s="1006"/>
      <c r="N153" s="1005"/>
      <c r="O153" s="1005"/>
      <c r="P153" s="992"/>
      <c r="Q153" s="992"/>
      <c r="R153" s="829"/>
      <c r="S153" s="992"/>
    </row>
    <row r="154" spans="4:19" x14ac:dyDescent="0.2">
      <c r="D154" s="992"/>
      <c r="E154" s="992"/>
      <c r="F154" s="992"/>
      <c r="G154" s="1009"/>
      <c r="H154" s="962"/>
      <c r="I154" s="1007"/>
      <c r="J154" s="1010"/>
      <c r="K154" s="992"/>
      <c r="L154" s="1002"/>
      <c r="M154" s="1002"/>
      <c r="N154" s="992"/>
      <c r="O154" s="992"/>
      <c r="S154" s="804"/>
    </row>
    <row r="155" spans="4:19" x14ac:dyDescent="0.2">
      <c r="D155" s="992"/>
      <c r="E155" s="992"/>
      <c r="F155" s="992"/>
      <c r="G155" s="1009"/>
      <c r="H155" s="962"/>
      <c r="I155" s="1007"/>
      <c r="J155" s="1010"/>
      <c r="K155" s="992"/>
      <c r="L155" s="1002"/>
      <c r="M155" s="1002"/>
      <c r="N155" s="992"/>
      <c r="O155" s="992"/>
      <c r="S155" s="804"/>
    </row>
    <row r="156" spans="4:19" x14ac:dyDescent="0.2">
      <c r="D156" s="992"/>
      <c r="E156" s="992"/>
      <c r="F156" s="992"/>
      <c r="G156" s="1009"/>
      <c r="H156" s="962"/>
      <c r="I156" s="1007"/>
      <c r="J156" s="1010"/>
      <c r="K156" s="992"/>
      <c r="L156" s="1002"/>
      <c r="M156" s="1002"/>
      <c r="N156" s="992"/>
      <c r="O156" s="992"/>
      <c r="S156" s="804"/>
    </row>
    <row r="157" spans="4:19" x14ac:dyDescent="0.2">
      <c r="D157" s="992"/>
      <c r="E157" s="992"/>
      <c r="F157" s="992"/>
      <c r="G157" s="1009"/>
      <c r="H157" s="962"/>
      <c r="I157" s="1007"/>
      <c r="J157" s="1010"/>
      <c r="K157" s="992"/>
      <c r="L157" s="1002"/>
      <c r="M157" s="1002"/>
      <c r="N157" s="992"/>
      <c r="O157" s="992"/>
      <c r="S157" s="804"/>
    </row>
    <row r="158" spans="4:19" x14ac:dyDescent="0.2">
      <c r="D158" s="992"/>
      <c r="E158" s="992"/>
      <c r="F158" s="992"/>
      <c r="G158" s="1009"/>
      <c r="H158" s="962"/>
      <c r="I158" s="1007"/>
      <c r="J158" s="1010"/>
      <c r="K158" s="992"/>
      <c r="L158" s="1002"/>
      <c r="M158" s="1002"/>
      <c r="N158" s="992"/>
      <c r="O158" s="992"/>
      <c r="S158" s="804"/>
    </row>
    <row r="159" spans="4:19" x14ac:dyDescent="0.2">
      <c r="D159" s="992"/>
      <c r="E159" s="992"/>
      <c r="F159" s="992"/>
      <c r="G159" s="1009"/>
      <c r="H159" s="962"/>
      <c r="I159" s="1007"/>
      <c r="J159" s="1010"/>
      <c r="K159" s="992"/>
      <c r="L159" s="1002"/>
      <c r="M159" s="1002"/>
      <c r="N159" s="992"/>
      <c r="O159" s="992"/>
      <c r="S159" s="804"/>
    </row>
    <row r="160" spans="4:19" x14ac:dyDescent="0.2">
      <c r="L160" s="1002"/>
      <c r="M160" s="1002"/>
      <c r="N160" s="992"/>
      <c r="O160" s="992"/>
      <c r="S160" s="804"/>
    </row>
    <row r="161" spans="12:19" x14ac:dyDescent="0.2">
      <c r="L161" s="1002"/>
      <c r="M161" s="1002"/>
      <c r="N161" s="992"/>
      <c r="O161" s="992"/>
      <c r="S161" s="804"/>
    </row>
    <row r="162" spans="12:19" x14ac:dyDescent="0.2">
      <c r="L162" s="1002"/>
      <c r="M162" s="1002"/>
      <c r="N162" s="992"/>
      <c r="O162" s="992"/>
      <c r="S162" s="804"/>
    </row>
    <row r="163" spans="12:19" x14ac:dyDescent="0.2">
      <c r="L163" s="1002"/>
      <c r="M163" s="1002"/>
      <c r="N163" s="992"/>
      <c r="O163" s="992"/>
      <c r="S163" s="804"/>
    </row>
    <row r="164" spans="12:19" x14ac:dyDescent="0.2">
      <c r="L164" s="1002"/>
      <c r="M164" s="1011"/>
      <c r="N164" s="992"/>
      <c r="O164" s="992"/>
      <c r="S164" s="804"/>
    </row>
    <row r="165" spans="12:19" x14ac:dyDescent="0.2">
      <c r="L165" s="1002"/>
      <c r="M165" s="1002"/>
      <c r="N165" s="992"/>
      <c r="O165" s="992"/>
      <c r="S165" s="804"/>
    </row>
    <row r="166" spans="12:19" x14ac:dyDescent="0.2">
      <c r="L166" s="1011"/>
      <c r="M166" s="1011"/>
      <c r="N166" s="992"/>
      <c r="O166" s="992"/>
      <c r="S166" s="804"/>
    </row>
    <row r="167" spans="12:19" x14ac:dyDescent="0.2">
      <c r="L167" s="1002"/>
      <c r="M167" s="1002"/>
      <c r="N167" s="992"/>
      <c r="O167" s="992"/>
      <c r="S167" s="804"/>
    </row>
    <row r="168" spans="12:19" x14ac:dyDescent="0.2">
      <c r="L168" s="1002"/>
      <c r="M168" s="1002"/>
      <c r="N168" s="992"/>
      <c r="O168" s="992"/>
      <c r="S168" s="804"/>
    </row>
    <row r="169" spans="12:19" x14ac:dyDescent="0.2">
      <c r="L169" s="1002"/>
      <c r="M169" s="1002"/>
      <c r="N169" s="992"/>
      <c r="O169" s="992"/>
      <c r="S169" s="804"/>
    </row>
    <row r="170" spans="12:19" x14ac:dyDescent="0.2">
      <c r="L170" s="1002"/>
      <c r="M170" s="1002"/>
      <c r="N170" s="992"/>
      <c r="O170" s="992"/>
      <c r="S170" s="804"/>
    </row>
    <row r="171" spans="12:19" x14ac:dyDescent="0.2">
      <c r="L171" s="1002"/>
      <c r="M171" s="1002"/>
      <c r="N171" s="992"/>
      <c r="O171" s="992"/>
      <c r="S171" s="804"/>
    </row>
    <row r="172" spans="12:19" x14ac:dyDescent="0.2">
      <c r="L172" s="1002"/>
      <c r="M172" s="1002"/>
      <c r="N172" s="992"/>
      <c r="O172" s="992"/>
      <c r="S172" s="804"/>
    </row>
    <row r="173" spans="12:19" x14ac:dyDescent="0.2">
      <c r="L173" s="1002"/>
      <c r="M173" s="1002"/>
      <c r="N173" s="992"/>
      <c r="O173" s="992"/>
      <c r="S173" s="804"/>
    </row>
    <row r="174" spans="12:19" x14ac:dyDescent="0.2">
      <c r="L174" s="1002"/>
      <c r="M174" s="1002"/>
      <c r="N174" s="992"/>
      <c r="O174" s="992"/>
      <c r="S174" s="804"/>
    </row>
    <row r="175" spans="12:19" x14ac:dyDescent="0.2">
      <c r="L175" s="1002"/>
      <c r="M175" s="1002"/>
      <c r="N175" s="992"/>
      <c r="O175" s="992"/>
      <c r="S175" s="804"/>
    </row>
    <row r="176" spans="12:19" x14ac:dyDescent="0.2">
      <c r="L176" s="1002"/>
      <c r="M176" s="1002"/>
      <c r="N176" s="992"/>
      <c r="O176" s="992"/>
      <c r="S176" s="804"/>
    </row>
    <row r="177" spans="12:19" x14ac:dyDescent="0.2">
      <c r="L177" s="1002"/>
      <c r="M177" s="1002"/>
      <c r="N177" s="992"/>
      <c r="O177" s="992"/>
      <c r="S177" s="804"/>
    </row>
    <row r="178" spans="12:19" x14ac:dyDescent="0.2">
      <c r="L178" s="1002"/>
      <c r="M178" s="1002"/>
      <c r="N178" s="992"/>
      <c r="O178" s="992"/>
      <c r="S178" s="804"/>
    </row>
    <row r="179" spans="12:19" x14ac:dyDescent="0.2">
      <c r="L179" s="1002"/>
      <c r="M179" s="1002"/>
      <c r="N179" s="992"/>
      <c r="O179" s="992"/>
      <c r="S179" s="804"/>
    </row>
    <row r="180" spans="12:19" x14ac:dyDescent="0.2">
      <c r="L180" s="1002"/>
      <c r="M180" s="1002"/>
      <c r="N180" s="992"/>
      <c r="O180" s="992"/>
      <c r="S180" s="804"/>
    </row>
    <row r="181" spans="12:19" x14ac:dyDescent="0.2">
      <c r="L181" s="1002"/>
      <c r="M181" s="1002"/>
      <c r="N181" s="992"/>
      <c r="O181" s="992"/>
      <c r="S181" s="804"/>
    </row>
    <row r="182" spans="12:19" x14ac:dyDescent="0.2">
      <c r="L182" s="1002"/>
      <c r="M182" s="1002"/>
      <c r="N182" s="992"/>
      <c r="O182" s="992"/>
      <c r="S182" s="804"/>
    </row>
    <row r="183" spans="12:19" x14ac:dyDescent="0.2">
      <c r="L183" s="1002"/>
      <c r="M183" s="1002"/>
      <c r="N183" s="992"/>
      <c r="O183" s="992"/>
      <c r="S183" s="804"/>
    </row>
    <row r="184" spans="12:19" x14ac:dyDescent="0.2">
      <c r="L184" s="1002"/>
      <c r="M184" s="1002"/>
      <c r="N184" s="992"/>
      <c r="O184" s="992"/>
      <c r="S184" s="804"/>
    </row>
    <row r="185" spans="12:19" x14ac:dyDescent="0.2">
      <c r="L185" s="1002"/>
      <c r="M185" s="1002"/>
      <c r="N185" s="992"/>
      <c r="O185" s="992"/>
      <c r="S185" s="804"/>
    </row>
    <row r="186" spans="12:19" x14ac:dyDescent="0.2">
      <c r="L186" s="1002"/>
      <c r="M186" s="1002"/>
      <c r="N186" s="992"/>
      <c r="O186" s="992"/>
      <c r="S186" s="804"/>
    </row>
    <row r="187" spans="12:19" x14ac:dyDescent="0.2">
      <c r="L187" s="1002"/>
      <c r="M187" s="1002"/>
      <c r="N187" s="992"/>
      <c r="O187" s="992"/>
      <c r="S187" s="804"/>
    </row>
    <row r="188" spans="12:19" x14ac:dyDescent="0.2">
      <c r="L188" s="1002"/>
      <c r="M188" s="1002"/>
      <c r="N188" s="992"/>
      <c r="O188" s="992"/>
      <c r="S188" s="804"/>
    </row>
    <row r="189" spans="12:19" x14ac:dyDescent="0.2">
      <c r="L189" s="1002"/>
      <c r="M189" s="1002"/>
      <c r="N189" s="992"/>
      <c r="O189" s="992"/>
      <c r="S189" s="804"/>
    </row>
    <row r="190" spans="12:19" x14ac:dyDescent="0.2">
      <c r="L190" s="1002"/>
      <c r="M190" s="1002"/>
      <c r="N190" s="992"/>
      <c r="O190" s="992"/>
      <c r="S190" s="804"/>
    </row>
    <row r="191" spans="12:19" x14ac:dyDescent="0.2">
      <c r="L191" s="1002"/>
      <c r="M191" s="1002"/>
      <c r="N191" s="992"/>
      <c r="O191" s="992"/>
      <c r="S191" s="804"/>
    </row>
    <row r="192" spans="12:19" x14ac:dyDescent="0.2">
      <c r="L192" s="1002"/>
      <c r="M192" s="1002"/>
      <c r="N192" s="992"/>
      <c r="O192" s="992"/>
      <c r="S192" s="804"/>
    </row>
    <row r="193" spans="12:19" x14ac:dyDescent="0.2">
      <c r="L193" s="1002"/>
      <c r="M193" s="1002"/>
      <c r="N193" s="992"/>
      <c r="O193" s="992"/>
      <c r="S193" s="804"/>
    </row>
    <row r="194" spans="12:19" x14ac:dyDescent="0.2">
      <c r="L194" s="1002"/>
      <c r="M194" s="1002"/>
      <c r="N194" s="992"/>
      <c r="O194" s="992"/>
      <c r="S194" s="804"/>
    </row>
    <row r="195" spans="12:19" x14ac:dyDescent="0.2">
      <c r="L195" s="1002"/>
      <c r="M195" s="1002"/>
      <c r="N195" s="992"/>
      <c r="O195" s="992"/>
      <c r="S195" s="804"/>
    </row>
    <row r="196" spans="12:19" x14ac:dyDescent="0.2">
      <c r="L196" s="1002"/>
      <c r="M196" s="1002"/>
      <c r="N196" s="992"/>
      <c r="O196" s="992"/>
      <c r="S196" s="804"/>
    </row>
    <row r="197" spans="12:19" x14ac:dyDescent="0.2">
      <c r="L197" s="1002"/>
      <c r="M197" s="1002"/>
      <c r="N197" s="992"/>
      <c r="O197" s="992"/>
      <c r="S197" s="804"/>
    </row>
    <row r="198" spans="12:19" x14ac:dyDescent="0.2">
      <c r="L198" s="1002"/>
      <c r="M198" s="1002"/>
      <c r="N198" s="992"/>
      <c r="O198" s="992"/>
      <c r="S198" s="804"/>
    </row>
    <row r="199" spans="12:19" x14ac:dyDescent="0.2">
      <c r="L199" s="1002"/>
      <c r="M199" s="1002"/>
      <c r="N199" s="992"/>
      <c r="O199" s="992"/>
      <c r="S199" s="804"/>
    </row>
    <row r="200" spans="12:19" x14ac:dyDescent="0.2">
      <c r="L200" s="1002"/>
      <c r="M200" s="1002"/>
      <c r="N200" s="992"/>
      <c r="O200" s="992"/>
      <c r="S200" s="804"/>
    </row>
    <row r="201" spans="12:19" x14ac:dyDescent="0.2">
      <c r="L201" s="1002"/>
      <c r="M201" s="1002"/>
      <c r="N201" s="992"/>
      <c r="O201" s="992"/>
      <c r="S201" s="804"/>
    </row>
    <row r="202" spans="12:19" x14ac:dyDescent="0.2">
      <c r="L202" s="1002"/>
      <c r="M202" s="1002"/>
      <c r="N202" s="992"/>
      <c r="O202" s="992"/>
      <c r="S202" s="804"/>
    </row>
    <row r="203" spans="12:19" x14ac:dyDescent="0.2">
      <c r="L203" s="1002"/>
      <c r="M203" s="1002"/>
      <c r="N203" s="992"/>
      <c r="O203" s="992"/>
      <c r="S203" s="804"/>
    </row>
    <row r="204" spans="12:19" x14ac:dyDescent="0.2">
      <c r="L204" s="1002"/>
      <c r="M204" s="1002"/>
      <c r="N204" s="992"/>
      <c r="O204" s="992"/>
      <c r="S204" s="804"/>
    </row>
    <row r="205" spans="12:19" x14ac:dyDescent="0.2">
      <c r="L205" s="1002"/>
      <c r="M205" s="1002"/>
      <c r="N205" s="992"/>
      <c r="O205" s="992"/>
      <c r="S205" s="804"/>
    </row>
    <row r="206" spans="12:19" x14ac:dyDescent="0.2">
      <c r="L206" s="1002"/>
      <c r="M206" s="1002"/>
      <c r="N206" s="992"/>
      <c r="O206" s="992"/>
      <c r="S206" s="804"/>
    </row>
    <row r="207" spans="12:19" x14ac:dyDescent="0.2">
      <c r="L207" s="1002"/>
      <c r="M207" s="1002"/>
      <c r="N207" s="992"/>
      <c r="O207" s="992"/>
    </row>
    <row r="208" spans="12:19" x14ac:dyDescent="0.2">
      <c r="L208" s="1002"/>
      <c r="M208" s="1002"/>
      <c r="N208" s="992"/>
      <c r="O208" s="992"/>
    </row>
    <row r="209" spans="12:15" x14ac:dyDescent="0.2">
      <c r="L209" s="1002"/>
      <c r="M209" s="1002"/>
      <c r="N209" s="992"/>
      <c r="O209" s="992"/>
    </row>
    <row r="210" spans="12:15" x14ac:dyDescent="0.2">
      <c r="L210" s="1002"/>
      <c r="M210" s="1002"/>
      <c r="N210" s="992"/>
      <c r="O210" s="992"/>
    </row>
    <row r="211" spans="12:15" x14ac:dyDescent="0.2">
      <c r="L211" s="1002"/>
      <c r="M211" s="1002"/>
      <c r="N211" s="992"/>
      <c r="O211" s="992"/>
    </row>
    <row r="212" spans="12:15" x14ac:dyDescent="0.2">
      <c r="L212" s="1002"/>
      <c r="M212" s="1002"/>
      <c r="N212" s="992"/>
      <c r="O212" s="992"/>
    </row>
    <row r="213" spans="12:15" x14ac:dyDescent="0.2">
      <c r="L213" s="1002"/>
      <c r="M213" s="1002"/>
      <c r="N213" s="992"/>
      <c r="O213" s="992"/>
    </row>
    <row r="214" spans="12:15" x14ac:dyDescent="0.2">
      <c r="L214" s="1002"/>
      <c r="M214" s="1002"/>
      <c r="N214" s="992"/>
      <c r="O214" s="992"/>
    </row>
    <row r="215" spans="12:15" x14ac:dyDescent="0.2">
      <c r="L215" s="1002"/>
      <c r="M215" s="1002"/>
      <c r="N215" s="992"/>
      <c r="O215" s="992"/>
    </row>
    <row r="216" spans="12:15" x14ac:dyDescent="0.2">
      <c r="L216" s="1002"/>
      <c r="M216" s="1002"/>
      <c r="N216" s="992"/>
      <c r="O216" s="992"/>
    </row>
    <row r="217" spans="12:15" x14ac:dyDescent="0.2">
      <c r="L217" s="1002"/>
      <c r="M217" s="1002"/>
      <c r="N217" s="992"/>
      <c r="O217" s="992"/>
    </row>
    <row r="218" spans="12:15" x14ac:dyDescent="0.2">
      <c r="L218" s="1002"/>
      <c r="M218" s="1002"/>
      <c r="N218" s="992"/>
      <c r="O218" s="992"/>
    </row>
    <row r="219" spans="12:15" x14ac:dyDescent="0.2">
      <c r="L219" s="1002"/>
      <c r="M219" s="1002"/>
      <c r="N219" s="992"/>
      <c r="O219" s="992"/>
    </row>
    <row r="220" spans="12:15" x14ac:dyDescent="0.2">
      <c r="L220" s="1002"/>
      <c r="M220" s="1002"/>
      <c r="N220" s="992"/>
      <c r="O220" s="992"/>
    </row>
    <row r="221" spans="12:15" x14ac:dyDescent="0.2">
      <c r="L221" s="1002"/>
      <c r="M221" s="1002"/>
      <c r="N221" s="992"/>
      <c r="O221" s="992"/>
    </row>
    <row r="222" spans="12:15" x14ac:dyDescent="0.2">
      <c r="L222" s="1002"/>
      <c r="M222" s="1002"/>
      <c r="N222" s="992"/>
      <c r="O222" s="992"/>
    </row>
    <row r="223" spans="12:15" x14ac:dyDescent="0.2">
      <c r="L223" s="1002"/>
      <c r="M223" s="1002"/>
      <c r="N223" s="992"/>
      <c r="O223" s="992"/>
    </row>
    <row r="224" spans="12:15" x14ac:dyDescent="0.2">
      <c r="L224" s="1002"/>
      <c r="M224" s="1002"/>
      <c r="N224" s="992"/>
      <c r="O224" s="992"/>
    </row>
    <row r="225" spans="12:15" x14ac:dyDescent="0.2">
      <c r="L225" s="1002"/>
      <c r="M225" s="1002"/>
      <c r="N225" s="992"/>
      <c r="O225" s="992"/>
    </row>
    <row r="226" spans="12:15" x14ac:dyDescent="0.2">
      <c r="L226" s="1002"/>
      <c r="M226" s="1002"/>
      <c r="N226" s="992"/>
      <c r="O226" s="992"/>
    </row>
    <row r="227" spans="12:15" x14ac:dyDescent="0.2">
      <c r="L227" s="1002"/>
      <c r="M227" s="1002"/>
      <c r="N227" s="992"/>
      <c r="O227" s="992"/>
    </row>
    <row r="228" spans="12:15" x14ac:dyDescent="0.2">
      <c r="L228" s="1002"/>
      <c r="M228" s="1002"/>
      <c r="N228" s="992"/>
      <c r="O228" s="992"/>
    </row>
    <row r="229" spans="12:15" x14ac:dyDescent="0.2">
      <c r="L229" s="1002"/>
      <c r="M229" s="1002"/>
      <c r="N229" s="992"/>
      <c r="O229" s="992"/>
    </row>
    <row r="230" spans="12:15" x14ac:dyDescent="0.2">
      <c r="L230" s="1002"/>
      <c r="M230" s="1002"/>
      <c r="N230" s="992"/>
      <c r="O230" s="992"/>
    </row>
    <row r="231" spans="12:15" x14ac:dyDescent="0.2">
      <c r="L231" s="1002"/>
      <c r="M231" s="1002"/>
      <c r="N231" s="992"/>
      <c r="O231" s="992"/>
    </row>
    <row r="232" spans="12:15" x14ac:dyDescent="0.2">
      <c r="L232" s="1002"/>
      <c r="M232" s="1002"/>
      <c r="N232" s="992"/>
      <c r="O232" s="992"/>
    </row>
    <row r="233" spans="12:15" x14ac:dyDescent="0.2">
      <c r="L233" s="1002"/>
      <c r="M233" s="1002"/>
      <c r="N233" s="992"/>
      <c r="O233" s="992"/>
    </row>
    <row r="234" spans="12:15" x14ac:dyDescent="0.2">
      <c r="L234" s="1002"/>
      <c r="M234" s="1002"/>
      <c r="N234" s="992"/>
      <c r="O234" s="992"/>
    </row>
    <row r="235" spans="12:15" x14ac:dyDescent="0.2">
      <c r="L235" s="1002"/>
      <c r="M235" s="1002"/>
      <c r="N235" s="992"/>
      <c r="O235" s="992"/>
    </row>
    <row r="236" spans="12:15" x14ac:dyDescent="0.2">
      <c r="L236" s="1002"/>
      <c r="M236" s="1002"/>
      <c r="N236" s="992"/>
      <c r="O236" s="992"/>
    </row>
    <row r="237" spans="12:15" x14ac:dyDescent="0.2">
      <c r="L237" s="1002"/>
      <c r="M237" s="1002"/>
      <c r="N237" s="992"/>
      <c r="O237" s="992"/>
    </row>
    <row r="238" spans="12:15" x14ac:dyDescent="0.2">
      <c r="L238" s="1002"/>
      <c r="M238" s="1002"/>
      <c r="N238" s="992"/>
      <c r="O238" s="992"/>
    </row>
    <row r="239" spans="12:15" x14ac:dyDescent="0.2">
      <c r="L239" s="1002"/>
      <c r="M239" s="1002"/>
      <c r="N239" s="992"/>
      <c r="O239" s="992"/>
    </row>
    <row r="240" spans="12:15" x14ac:dyDescent="0.2">
      <c r="L240" s="1002"/>
      <c r="M240" s="1002"/>
      <c r="N240" s="992"/>
      <c r="O240" s="992"/>
    </row>
    <row r="241" spans="12:15" x14ac:dyDescent="0.2">
      <c r="L241" s="1002"/>
      <c r="M241" s="1002"/>
      <c r="N241" s="992"/>
      <c r="O241" s="992"/>
    </row>
    <row r="242" spans="12:15" x14ac:dyDescent="0.2">
      <c r="L242" s="1002"/>
      <c r="M242" s="1002"/>
      <c r="N242" s="992"/>
      <c r="O242" s="992"/>
    </row>
    <row r="243" spans="12:15" x14ac:dyDescent="0.2">
      <c r="L243" s="1002"/>
      <c r="M243" s="1002"/>
      <c r="N243" s="992"/>
      <c r="O243" s="992"/>
    </row>
    <row r="244" spans="12:15" x14ac:dyDescent="0.2">
      <c r="L244" s="1002"/>
      <c r="M244" s="1002"/>
      <c r="N244" s="992"/>
      <c r="O244" s="992"/>
    </row>
    <row r="245" spans="12:15" x14ac:dyDescent="0.2">
      <c r="L245" s="1002"/>
      <c r="M245" s="1002"/>
      <c r="N245" s="992"/>
      <c r="O245" s="992"/>
    </row>
    <row r="246" spans="12:15" x14ac:dyDescent="0.2">
      <c r="L246" s="1002"/>
      <c r="M246" s="1002"/>
      <c r="N246" s="992"/>
      <c r="O246" s="992"/>
    </row>
    <row r="247" spans="12:15" x14ac:dyDescent="0.2">
      <c r="L247" s="1002"/>
      <c r="M247" s="1002"/>
      <c r="N247" s="992"/>
      <c r="O247" s="992"/>
    </row>
    <row r="248" spans="12:15" x14ac:dyDescent="0.2">
      <c r="L248" s="1002"/>
      <c r="M248" s="1002"/>
      <c r="N248" s="992"/>
      <c r="O248" s="992"/>
    </row>
    <row r="249" spans="12:15" x14ac:dyDescent="0.2">
      <c r="L249" s="1002"/>
      <c r="M249" s="1002"/>
      <c r="N249" s="992"/>
      <c r="O249" s="992"/>
    </row>
    <row r="250" spans="12:15" x14ac:dyDescent="0.2">
      <c r="L250" s="1002"/>
      <c r="M250" s="1002"/>
      <c r="N250" s="992"/>
      <c r="O250" s="992"/>
    </row>
    <row r="251" spans="12:15" x14ac:dyDescent="0.2">
      <c r="L251" s="1002"/>
      <c r="M251" s="1002"/>
      <c r="N251" s="992"/>
      <c r="O251" s="992"/>
    </row>
    <row r="252" spans="12:15" x14ac:dyDescent="0.2">
      <c r="L252" s="1002"/>
      <c r="M252" s="1002"/>
      <c r="N252" s="992"/>
      <c r="O252" s="992"/>
    </row>
    <row r="253" spans="12:15" x14ac:dyDescent="0.2">
      <c r="L253" s="1002"/>
      <c r="M253" s="1002"/>
      <c r="N253" s="992"/>
      <c r="O253" s="992"/>
    </row>
    <row r="254" spans="12:15" x14ac:dyDescent="0.2">
      <c r="L254" s="1002"/>
      <c r="M254" s="1002"/>
      <c r="N254" s="992"/>
      <c r="O254" s="992"/>
    </row>
    <row r="255" spans="12:15" x14ac:dyDescent="0.2">
      <c r="L255" s="992"/>
      <c r="M255" s="992"/>
      <c r="N255" s="992"/>
      <c r="O255" s="992"/>
    </row>
    <row r="256" spans="12:15" x14ac:dyDescent="0.2">
      <c r="L256" s="992"/>
      <c r="M256" s="992"/>
      <c r="N256" s="992"/>
      <c r="O256" s="992"/>
    </row>
    <row r="257" spans="12:15" x14ac:dyDescent="0.2">
      <c r="L257" s="992"/>
      <c r="M257" s="992"/>
      <c r="N257" s="992"/>
      <c r="O257" s="992"/>
    </row>
    <row r="258" spans="12:15" x14ac:dyDescent="0.2">
      <c r="L258" s="992"/>
      <c r="M258" s="992"/>
      <c r="N258" s="992"/>
      <c r="O258" s="992"/>
    </row>
    <row r="259" spans="12:15" x14ac:dyDescent="0.2">
      <c r="L259" s="992"/>
      <c r="M259" s="992"/>
      <c r="N259" s="992"/>
      <c r="O259" s="992"/>
    </row>
    <row r="260" spans="12:15" x14ac:dyDescent="0.2">
      <c r="L260" s="992"/>
      <c r="M260" s="992"/>
      <c r="N260" s="992"/>
      <c r="O260" s="992"/>
    </row>
    <row r="261" spans="12:15" x14ac:dyDescent="0.2">
      <c r="L261" s="992"/>
      <c r="M261" s="992"/>
      <c r="N261" s="992"/>
      <c r="O261" s="992"/>
    </row>
    <row r="262" spans="12:15" x14ac:dyDescent="0.2">
      <c r="L262" s="992"/>
      <c r="M262" s="992"/>
      <c r="N262" s="992"/>
      <c r="O262" s="992"/>
    </row>
  </sheetData>
  <autoFilter ref="A8:Q129"/>
  <mergeCells count="203">
    <mergeCell ref="A2:O2"/>
    <mergeCell ref="T2:BC2"/>
    <mergeCell ref="A3:O3"/>
    <mergeCell ref="T3:BC3"/>
    <mergeCell ref="A4:O4"/>
    <mergeCell ref="T4:BC4"/>
    <mergeCell ref="A6:Q6"/>
    <mergeCell ref="T6:BC6"/>
    <mergeCell ref="A9:A11"/>
    <mergeCell ref="B9:B11"/>
    <mergeCell ref="C9:C11"/>
    <mergeCell ref="D9:D11"/>
    <mergeCell ref="E9:E11"/>
    <mergeCell ref="F9:F11"/>
    <mergeCell ref="G9:G11"/>
    <mergeCell ref="H9:H11"/>
    <mergeCell ref="AI10:AI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N10:N11"/>
    <mergeCell ref="O10:O11"/>
    <mergeCell ref="P10:P11"/>
    <mergeCell ref="Q10:Q11"/>
    <mergeCell ref="AC10:AE10"/>
    <mergeCell ref="AF10:AF11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G10:AG11"/>
    <mergeCell ref="AH10:AH11"/>
    <mergeCell ref="BB10:BB11"/>
    <mergeCell ref="BC10:BC11"/>
    <mergeCell ref="D14:D15"/>
    <mergeCell ref="U14:U15"/>
    <mergeCell ref="D16:D17"/>
    <mergeCell ref="U16:U17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D28:D29"/>
    <mergeCell ref="U28:U29"/>
    <mergeCell ref="D30:D31"/>
    <mergeCell ref="U30:U31"/>
    <mergeCell ref="D32:D33"/>
    <mergeCell ref="U32:U33"/>
    <mergeCell ref="D22:D23"/>
    <mergeCell ref="U22:U23"/>
    <mergeCell ref="D24:D25"/>
    <mergeCell ref="U24:U25"/>
    <mergeCell ref="D26:D27"/>
    <mergeCell ref="U26:U27"/>
    <mergeCell ref="D43:D44"/>
    <mergeCell ref="U43:U44"/>
    <mergeCell ref="D45:D46"/>
    <mergeCell ref="U45:U46"/>
    <mergeCell ref="D47:D48"/>
    <mergeCell ref="U47:U48"/>
    <mergeCell ref="D35:D36"/>
    <mergeCell ref="U35:U36"/>
    <mergeCell ref="D39:D40"/>
    <mergeCell ref="U39:U40"/>
    <mergeCell ref="D41:D42"/>
    <mergeCell ref="U41:U42"/>
    <mergeCell ref="D55:D56"/>
    <mergeCell ref="U55:U56"/>
    <mergeCell ref="D58:D59"/>
    <mergeCell ref="U58:U59"/>
    <mergeCell ref="D60:D61"/>
    <mergeCell ref="U60:U61"/>
    <mergeCell ref="D49:D50"/>
    <mergeCell ref="U49:U50"/>
    <mergeCell ref="D51:D52"/>
    <mergeCell ref="U51:U52"/>
    <mergeCell ref="D53:D54"/>
    <mergeCell ref="U53:U54"/>
    <mergeCell ref="D69:D70"/>
    <mergeCell ref="U69:U70"/>
    <mergeCell ref="D71:D72"/>
    <mergeCell ref="U71:U72"/>
    <mergeCell ref="D73:D74"/>
    <mergeCell ref="U73:U74"/>
    <mergeCell ref="D62:D63"/>
    <mergeCell ref="U62:U63"/>
    <mergeCell ref="D64:D65"/>
    <mergeCell ref="U64:U65"/>
    <mergeCell ref="D66:D67"/>
    <mergeCell ref="U66:U67"/>
    <mergeCell ref="D82:D83"/>
    <mergeCell ref="U82:U83"/>
    <mergeCell ref="D84:D85"/>
    <mergeCell ref="U84:U85"/>
    <mergeCell ref="D86:D87"/>
    <mergeCell ref="U86:U87"/>
    <mergeCell ref="D76:D77"/>
    <mergeCell ref="U76:U77"/>
    <mergeCell ref="D78:D79"/>
    <mergeCell ref="U78:U79"/>
    <mergeCell ref="D80:D81"/>
    <mergeCell ref="U80:U81"/>
    <mergeCell ref="D96:D97"/>
    <mergeCell ref="U96:U97"/>
    <mergeCell ref="D100:D101"/>
    <mergeCell ref="U100:U101"/>
    <mergeCell ref="D109:D110"/>
    <mergeCell ref="U109:U110"/>
    <mergeCell ref="D88:D89"/>
    <mergeCell ref="U88:U89"/>
    <mergeCell ref="D90:D91"/>
    <mergeCell ref="U90:U91"/>
    <mergeCell ref="D94:D95"/>
    <mergeCell ref="U94:U95"/>
    <mergeCell ref="D117:D118"/>
    <mergeCell ref="U117:U118"/>
    <mergeCell ref="D119:D120"/>
    <mergeCell ref="U119:U120"/>
    <mergeCell ref="D121:D122"/>
    <mergeCell ref="U121:U122"/>
    <mergeCell ref="D111:D112"/>
    <mergeCell ref="U111:U112"/>
    <mergeCell ref="D113:D114"/>
    <mergeCell ref="U113:U114"/>
    <mergeCell ref="D115:D116"/>
    <mergeCell ref="U115:U116"/>
    <mergeCell ref="A131:J131"/>
    <mergeCell ref="A132:D132"/>
    <mergeCell ref="E132:G132"/>
    <mergeCell ref="K132:L132"/>
    <mergeCell ref="A133:D133"/>
    <mergeCell ref="E133:G133"/>
    <mergeCell ref="K133:L133"/>
    <mergeCell ref="D123:D124"/>
    <mergeCell ref="U123:U124"/>
    <mergeCell ref="D125:D126"/>
    <mergeCell ref="U125:U126"/>
    <mergeCell ref="D127:D128"/>
    <mergeCell ref="U127:U128"/>
    <mergeCell ref="A136:D136"/>
    <mergeCell ref="E136:G136"/>
    <mergeCell ref="K136:L136"/>
    <mergeCell ref="M136:N136"/>
    <mergeCell ref="A137:D137"/>
    <mergeCell ref="E137:G137"/>
    <mergeCell ref="K137:L137"/>
    <mergeCell ref="U133:U134"/>
    <mergeCell ref="A134:D134"/>
    <mergeCell ref="E134:G134"/>
    <mergeCell ref="K134:L134"/>
    <mergeCell ref="A135:D135"/>
    <mergeCell ref="E135:G135"/>
    <mergeCell ref="K135:L135"/>
    <mergeCell ref="M135:N135"/>
    <mergeCell ref="E140:G140"/>
    <mergeCell ref="K140:L140"/>
    <mergeCell ref="E141:G141"/>
    <mergeCell ref="S146:S147"/>
    <mergeCell ref="S148:S151"/>
    <mergeCell ref="E153:G153"/>
    <mergeCell ref="A138:D138"/>
    <mergeCell ref="E138:G138"/>
    <mergeCell ref="K138:L138"/>
    <mergeCell ref="M138:N138"/>
    <mergeCell ref="A139:D139"/>
    <mergeCell ref="E139:G139"/>
    <mergeCell ref="K139:L139"/>
    <mergeCell ref="M139:N13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2"/>
  <sheetViews>
    <sheetView showGridLines="0" workbookViewId="0">
      <selection activeCell="I142" sqref="I142"/>
    </sheetView>
  </sheetViews>
  <sheetFormatPr baseColWidth="10" defaultColWidth="11.42578125" defaultRowHeight="12.75" x14ac:dyDescent="0.2"/>
  <cols>
    <col min="1" max="1" width="3.85546875" style="804" customWidth="1"/>
    <col min="2" max="2" width="5.28515625" style="805" customWidth="1"/>
    <col min="3" max="3" width="6" style="806" customWidth="1"/>
    <col min="4" max="4" width="42.42578125" style="804" customWidth="1"/>
    <col min="5" max="5" width="9.42578125" style="804" customWidth="1"/>
    <col min="6" max="6" width="6" style="804" customWidth="1"/>
    <col min="7" max="7" width="4.28515625" style="807" customWidth="1"/>
    <col min="8" max="8" width="8.28515625" style="1012" customWidth="1"/>
    <col min="9" max="9" width="4.85546875" style="1013" customWidth="1"/>
    <col min="10" max="10" width="7.140625" style="1014" customWidth="1"/>
    <col min="11" max="11" width="9.140625" style="804" customWidth="1"/>
    <col min="12" max="12" width="9" style="804" customWidth="1"/>
    <col min="13" max="13" width="10.140625" style="804" customWidth="1"/>
    <col min="14" max="14" width="6.85546875" style="804" customWidth="1"/>
    <col min="15" max="15" width="10.42578125" style="804" customWidth="1"/>
    <col min="16" max="16" width="7" style="804" customWidth="1"/>
    <col min="17" max="17" width="12.7109375" style="804" customWidth="1"/>
    <col min="18" max="18" width="7" style="1003" customWidth="1"/>
    <col min="19" max="19" width="7" style="810" customWidth="1"/>
    <col min="20" max="20" width="3.28515625" style="804" customWidth="1"/>
    <col min="21" max="21" width="32.7109375" style="804" customWidth="1"/>
    <col min="22" max="24" width="4" style="804" customWidth="1"/>
    <col min="25" max="25" width="8.28515625" style="804" customWidth="1"/>
    <col min="26" max="26" width="6.42578125" style="804" customWidth="1"/>
    <col min="27" max="27" width="10.5703125" style="1015" customWidth="1"/>
    <col min="28" max="28" width="6.5703125" style="1015" customWidth="1"/>
    <col min="29" max="30" width="3.28515625" style="1015" customWidth="1"/>
    <col min="31" max="31" width="7.5703125" style="1015" customWidth="1"/>
    <col min="32" max="43" width="2.140625" style="1015" hidden="1" customWidth="1"/>
    <col min="44" max="44" width="3.28515625" style="1015" customWidth="1"/>
    <col min="45" max="45" width="2" style="1015" customWidth="1"/>
    <col min="46" max="57" width="2.140625" style="804" customWidth="1"/>
    <col min="58" max="77" width="2.42578125" style="810" customWidth="1"/>
    <col min="78" max="16384" width="11.42578125" style="810"/>
  </cols>
  <sheetData>
    <row r="1" spans="1:57" x14ac:dyDescent="0.2">
      <c r="H1" s="808"/>
      <c r="I1" s="808"/>
      <c r="J1" s="809"/>
      <c r="R1" s="804"/>
      <c r="AA1" s="804"/>
      <c r="AB1" s="804"/>
      <c r="AC1" s="804"/>
      <c r="AD1" s="804"/>
      <c r="AE1" s="804"/>
      <c r="AF1" s="804"/>
      <c r="AG1" s="804"/>
      <c r="AH1" s="804"/>
      <c r="AI1" s="804"/>
      <c r="AJ1" s="804"/>
      <c r="AK1" s="804"/>
      <c r="AL1" s="804"/>
      <c r="AM1" s="804"/>
      <c r="AN1" s="804"/>
      <c r="AO1" s="804"/>
      <c r="AP1" s="804"/>
      <c r="AQ1" s="804"/>
      <c r="AR1" s="804"/>
      <c r="AS1" s="804"/>
    </row>
    <row r="2" spans="1:57" ht="13.5" customHeight="1" x14ac:dyDescent="0.2">
      <c r="A2" s="1492" t="s">
        <v>0</v>
      </c>
      <c r="B2" s="1492"/>
      <c r="C2" s="1492"/>
      <c r="D2" s="1492"/>
      <c r="E2" s="1492"/>
      <c r="F2" s="1492"/>
      <c r="G2" s="1492"/>
      <c r="H2" s="1492"/>
      <c r="I2" s="1492"/>
      <c r="J2" s="1492"/>
      <c r="K2" s="1492"/>
      <c r="L2" s="1492"/>
      <c r="M2" s="1492"/>
      <c r="N2" s="1492"/>
      <c r="O2" s="1492"/>
      <c r="P2" s="814"/>
      <c r="Q2" s="814"/>
      <c r="R2" s="812"/>
      <c r="S2" s="813"/>
      <c r="T2" s="1446" t="s">
        <v>0</v>
      </c>
      <c r="U2" s="1446"/>
      <c r="V2" s="1446"/>
      <c r="W2" s="1446"/>
      <c r="X2" s="1446"/>
      <c r="Y2" s="1446"/>
      <c r="Z2" s="1446"/>
      <c r="AA2" s="1446"/>
      <c r="AB2" s="1446"/>
      <c r="AC2" s="1446"/>
      <c r="AD2" s="1446"/>
      <c r="AE2" s="1446"/>
      <c r="AF2" s="1446"/>
      <c r="AG2" s="1446"/>
      <c r="AH2" s="1446"/>
      <c r="AI2" s="1446"/>
      <c r="AJ2" s="1446"/>
      <c r="AK2" s="1446"/>
      <c r="AL2" s="1446"/>
      <c r="AM2" s="1446"/>
      <c r="AN2" s="1446"/>
      <c r="AO2" s="1446"/>
      <c r="AP2" s="1446"/>
      <c r="AQ2" s="1446"/>
      <c r="AR2" s="1446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  <c r="BD2" s="1446"/>
      <c r="BE2" s="1446"/>
    </row>
    <row r="3" spans="1:57" ht="12" customHeight="1" x14ac:dyDescent="0.2">
      <c r="A3" s="1493" t="s">
        <v>1</v>
      </c>
      <c r="B3" s="1493"/>
      <c r="C3" s="1493"/>
      <c r="D3" s="1493"/>
      <c r="E3" s="1493"/>
      <c r="F3" s="1493"/>
      <c r="G3" s="1493"/>
      <c r="H3" s="1493"/>
      <c r="I3" s="1493"/>
      <c r="J3" s="1493"/>
      <c r="K3" s="1493"/>
      <c r="L3" s="1493"/>
      <c r="M3" s="1493"/>
      <c r="N3" s="1493"/>
      <c r="O3" s="1493"/>
      <c r="P3" s="814"/>
      <c r="Q3" s="814"/>
      <c r="R3" s="812"/>
      <c r="S3" s="813"/>
      <c r="T3" s="1446" t="s">
        <v>1</v>
      </c>
      <c r="U3" s="1446"/>
      <c r="V3" s="1446"/>
      <c r="W3" s="1446"/>
      <c r="X3" s="1446"/>
      <c r="Y3" s="1446"/>
      <c r="Z3" s="1446"/>
      <c r="AA3" s="1446"/>
      <c r="AB3" s="1446"/>
      <c r="AC3" s="1446"/>
      <c r="AD3" s="1446"/>
      <c r="AE3" s="1446"/>
      <c r="AF3" s="1446"/>
      <c r="AG3" s="1446"/>
      <c r="AH3" s="1446"/>
      <c r="AI3" s="1446"/>
      <c r="AJ3" s="1446"/>
      <c r="AK3" s="1446"/>
      <c r="AL3" s="1446"/>
      <c r="AM3" s="1446"/>
      <c r="AN3" s="1446"/>
      <c r="AO3" s="1446"/>
      <c r="AP3" s="1446"/>
      <c r="AQ3" s="1446"/>
      <c r="AR3" s="1446"/>
      <c r="AS3" s="1446"/>
      <c r="AT3" s="1446"/>
      <c r="AU3" s="1446"/>
      <c r="AV3" s="1446"/>
      <c r="AW3" s="1446"/>
      <c r="AX3" s="1446"/>
      <c r="AY3" s="1446"/>
      <c r="AZ3" s="1446"/>
      <c r="BA3" s="1446"/>
      <c r="BB3" s="1446"/>
      <c r="BC3" s="1446"/>
      <c r="BD3" s="1446"/>
      <c r="BE3" s="1446"/>
    </row>
    <row r="4" spans="1:57" ht="12" customHeight="1" x14ac:dyDescent="0.2">
      <c r="A4" s="1493" t="s">
        <v>2</v>
      </c>
      <c r="B4" s="1493"/>
      <c r="C4" s="1493"/>
      <c r="D4" s="1493"/>
      <c r="E4" s="1493"/>
      <c r="F4" s="1493"/>
      <c r="G4" s="1493"/>
      <c r="H4" s="1493"/>
      <c r="I4" s="1493"/>
      <c r="J4" s="1493"/>
      <c r="K4" s="1493"/>
      <c r="L4" s="1493"/>
      <c r="M4" s="1493"/>
      <c r="N4" s="1493"/>
      <c r="O4" s="1493"/>
      <c r="P4" s="814"/>
      <c r="Q4" s="814"/>
      <c r="R4" s="812"/>
      <c r="S4" s="813"/>
      <c r="T4" s="1446" t="s">
        <v>3</v>
      </c>
      <c r="U4" s="1446"/>
      <c r="V4" s="1446"/>
      <c r="W4" s="1446"/>
      <c r="X4" s="1446"/>
      <c r="Y4" s="1446"/>
      <c r="Z4" s="1446"/>
      <c r="AA4" s="1446"/>
      <c r="AB4" s="1446"/>
      <c r="AC4" s="1446"/>
      <c r="AD4" s="1446"/>
      <c r="AE4" s="1446"/>
      <c r="AF4" s="1446"/>
      <c r="AG4" s="1446"/>
      <c r="AH4" s="1446"/>
      <c r="AI4" s="1446"/>
      <c r="AJ4" s="1446"/>
      <c r="AK4" s="1446"/>
      <c r="AL4" s="1446"/>
      <c r="AM4" s="1446"/>
      <c r="AN4" s="1446"/>
      <c r="AO4" s="1446"/>
      <c r="AP4" s="1446"/>
      <c r="AQ4" s="1446"/>
      <c r="AR4" s="1446"/>
      <c r="AS4" s="1446"/>
      <c r="AT4" s="1446"/>
      <c r="AU4" s="1446"/>
      <c r="AV4" s="1446"/>
      <c r="AW4" s="1446"/>
      <c r="AX4" s="1446"/>
      <c r="AY4" s="1446"/>
      <c r="AZ4" s="1446"/>
      <c r="BA4" s="1446"/>
      <c r="BB4" s="1446"/>
      <c r="BC4" s="1446"/>
      <c r="BD4" s="1446"/>
      <c r="BE4" s="1446"/>
    </row>
    <row r="5" spans="1:57" ht="9" customHeight="1" x14ac:dyDescent="0.2">
      <c r="A5" s="814"/>
      <c r="B5" s="815"/>
      <c r="C5" s="816"/>
      <c r="D5" s="814"/>
      <c r="E5" s="814"/>
      <c r="F5" s="814"/>
      <c r="G5" s="817"/>
      <c r="H5" s="814"/>
      <c r="I5" s="814"/>
      <c r="J5" s="814"/>
      <c r="K5" s="814"/>
      <c r="L5" s="814"/>
      <c r="M5" s="814"/>
      <c r="N5" s="814"/>
      <c r="O5" s="814"/>
      <c r="P5" s="814"/>
      <c r="Q5" s="814"/>
      <c r="R5" s="812"/>
      <c r="S5" s="813"/>
      <c r="T5" s="818"/>
      <c r="U5" s="818"/>
      <c r="V5" s="818"/>
      <c r="W5" s="818"/>
      <c r="X5" s="818"/>
      <c r="Y5" s="818"/>
      <c r="Z5" s="818"/>
      <c r="AA5" s="818"/>
      <c r="AB5" s="818"/>
      <c r="AC5" s="818"/>
      <c r="AD5" s="818"/>
      <c r="AE5" s="818"/>
      <c r="AF5" s="818"/>
      <c r="AG5" s="818"/>
      <c r="AH5" s="818"/>
      <c r="AI5" s="818"/>
      <c r="AJ5" s="818"/>
      <c r="AK5" s="818"/>
      <c r="AL5" s="818"/>
      <c r="AM5" s="818"/>
      <c r="AN5" s="818"/>
      <c r="AO5" s="818"/>
      <c r="AP5" s="818"/>
      <c r="AQ5" s="818"/>
      <c r="AR5" s="818"/>
      <c r="AS5" s="818"/>
      <c r="AT5" s="818"/>
      <c r="AU5" s="818"/>
      <c r="AV5" s="818"/>
      <c r="AW5" s="818"/>
      <c r="AX5" s="818"/>
      <c r="AY5" s="818"/>
      <c r="AZ5" s="818"/>
      <c r="BA5" s="818"/>
      <c r="BB5" s="818"/>
      <c r="BC5" s="818"/>
      <c r="BD5" s="818"/>
      <c r="BE5" s="818"/>
    </row>
    <row r="6" spans="1:57" ht="12" customHeight="1" x14ac:dyDescent="0.2">
      <c r="A6" s="1446" t="s">
        <v>307</v>
      </c>
      <c r="B6" s="1446"/>
      <c r="C6" s="1446"/>
      <c r="D6" s="1446"/>
      <c r="E6" s="1446"/>
      <c r="F6" s="1446"/>
      <c r="G6" s="1446"/>
      <c r="H6" s="1446"/>
      <c r="I6" s="1446"/>
      <c r="J6" s="1446"/>
      <c r="K6" s="1446"/>
      <c r="L6" s="1446"/>
      <c r="M6" s="1446"/>
      <c r="N6" s="1446"/>
      <c r="O6" s="1446"/>
      <c r="P6" s="1446"/>
      <c r="Q6" s="1446"/>
      <c r="R6" s="819"/>
      <c r="S6" s="813"/>
      <c r="T6" s="1446" t="s">
        <v>308</v>
      </c>
      <c r="U6" s="1446"/>
      <c r="V6" s="1446"/>
      <c r="W6" s="1446"/>
      <c r="X6" s="1446"/>
      <c r="Y6" s="1446"/>
      <c r="Z6" s="1446"/>
      <c r="AA6" s="1446"/>
      <c r="AB6" s="1446"/>
      <c r="AC6" s="1446"/>
      <c r="AD6" s="1446"/>
      <c r="AE6" s="1446"/>
      <c r="AF6" s="1446"/>
      <c r="AG6" s="1446"/>
      <c r="AH6" s="1446"/>
      <c r="AI6" s="1446"/>
      <c r="AJ6" s="1446"/>
      <c r="AK6" s="1446"/>
      <c r="AL6" s="1446"/>
      <c r="AM6" s="1446"/>
      <c r="AN6" s="1446"/>
      <c r="AO6" s="1446"/>
      <c r="AP6" s="1446"/>
      <c r="AQ6" s="1446"/>
      <c r="AR6" s="1446"/>
      <c r="AS6" s="1446"/>
      <c r="AT6" s="1446"/>
      <c r="AU6" s="1446"/>
      <c r="AV6" s="1446"/>
      <c r="AW6" s="1446"/>
      <c r="AX6" s="1446"/>
      <c r="AY6" s="1446"/>
      <c r="AZ6" s="1446"/>
      <c r="BA6" s="1446"/>
      <c r="BB6" s="1446"/>
      <c r="BC6" s="1446"/>
      <c r="BD6" s="1446"/>
      <c r="BE6" s="1446"/>
    </row>
    <row r="7" spans="1:57" ht="12" customHeight="1" x14ac:dyDescent="0.2">
      <c r="A7" s="818"/>
      <c r="B7" s="820"/>
      <c r="C7" s="821"/>
      <c r="D7" s="818"/>
      <c r="E7" s="818"/>
      <c r="F7" s="818"/>
      <c r="G7" s="822"/>
      <c r="H7" s="818"/>
      <c r="I7" s="818"/>
      <c r="J7" s="818"/>
      <c r="K7" s="818"/>
      <c r="L7" s="818"/>
      <c r="M7" s="818"/>
      <c r="N7" s="818"/>
      <c r="O7" s="818"/>
      <c r="P7" s="818"/>
      <c r="Q7" s="818"/>
      <c r="R7" s="819"/>
      <c r="S7" s="813"/>
      <c r="T7" s="818"/>
      <c r="U7" s="818"/>
      <c r="V7" s="818"/>
      <c r="W7" s="818"/>
      <c r="X7" s="818"/>
      <c r="Y7" s="818"/>
      <c r="Z7" s="818"/>
      <c r="AA7" s="818"/>
      <c r="AB7" s="818"/>
      <c r="AC7" s="818"/>
      <c r="AD7" s="818"/>
      <c r="AE7" s="818"/>
      <c r="AF7" s="818"/>
      <c r="AG7" s="818"/>
      <c r="AH7" s="818"/>
      <c r="AI7" s="818"/>
      <c r="AJ7" s="818"/>
      <c r="AK7" s="818"/>
      <c r="AL7" s="818"/>
      <c r="AM7" s="818"/>
      <c r="AN7" s="818"/>
      <c r="AO7" s="818"/>
      <c r="AP7" s="818"/>
      <c r="AQ7" s="818"/>
      <c r="AR7" s="818"/>
      <c r="AS7" s="818"/>
      <c r="AT7" s="818"/>
      <c r="AU7" s="818"/>
      <c r="AV7" s="818"/>
      <c r="AW7" s="818"/>
      <c r="AX7" s="818"/>
      <c r="AY7" s="818"/>
      <c r="AZ7" s="818"/>
      <c r="BA7" s="818"/>
      <c r="BB7" s="818"/>
      <c r="BC7" s="818"/>
      <c r="BD7" s="818"/>
      <c r="BE7" s="818"/>
    </row>
    <row r="8" spans="1:57" s="804" customFormat="1" x14ac:dyDescent="0.2">
      <c r="A8" s="823">
        <v>1</v>
      </c>
      <c r="B8" s="824">
        <v>2</v>
      </c>
      <c r="C8" s="825">
        <v>3</v>
      </c>
      <c r="D8" s="823">
        <v>4</v>
      </c>
      <c r="E8" s="823">
        <v>5</v>
      </c>
      <c r="F8" s="823">
        <v>6</v>
      </c>
      <c r="G8" s="826">
        <v>7</v>
      </c>
      <c r="H8" s="827">
        <v>8</v>
      </c>
      <c r="I8" s="827">
        <v>9</v>
      </c>
      <c r="J8" s="823">
        <v>10</v>
      </c>
      <c r="K8" s="823">
        <v>11</v>
      </c>
      <c r="L8" s="823">
        <v>12</v>
      </c>
      <c r="M8" s="823">
        <v>13</v>
      </c>
      <c r="N8" s="823">
        <v>14</v>
      </c>
      <c r="O8" s="823">
        <v>15</v>
      </c>
      <c r="P8" s="828">
        <v>16</v>
      </c>
      <c r="Q8" s="828">
        <v>17</v>
      </c>
      <c r="R8" s="829"/>
      <c r="S8" s="992"/>
      <c r="T8" s="831">
        <v>1</v>
      </c>
      <c r="U8" s="831">
        <v>2</v>
      </c>
      <c r="V8" s="832">
        <v>3</v>
      </c>
      <c r="W8" s="831">
        <v>4</v>
      </c>
      <c r="X8" s="831">
        <v>5</v>
      </c>
      <c r="Y8" s="831">
        <v>6</v>
      </c>
      <c r="Z8" s="831">
        <v>7</v>
      </c>
      <c r="AA8" s="832">
        <v>8</v>
      </c>
      <c r="AB8" s="832">
        <v>9</v>
      </c>
      <c r="AC8" s="831">
        <v>10</v>
      </c>
      <c r="AD8" s="831">
        <v>11</v>
      </c>
      <c r="AE8" s="831">
        <v>12</v>
      </c>
      <c r="AF8" s="831">
        <v>13</v>
      </c>
      <c r="AG8" s="831">
        <v>14</v>
      </c>
      <c r="AH8" s="831">
        <v>15</v>
      </c>
      <c r="AI8" s="831">
        <v>16</v>
      </c>
      <c r="AJ8" s="831">
        <v>17</v>
      </c>
      <c r="AK8" s="831">
        <v>18</v>
      </c>
      <c r="AL8" s="831">
        <v>19</v>
      </c>
      <c r="AM8" s="831">
        <v>20</v>
      </c>
      <c r="AN8" s="831">
        <v>21</v>
      </c>
      <c r="AO8" s="831">
        <v>22</v>
      </c>
      <c r="AP8" s="831">
        <v>23</v>
      </c>
      <c r="AQ8" s="831">
        <v>24</v>
      </c>
      <c r="AR8" s="831">
        <v>25</v>
      </c>
      <c r="AS8" s="831">
        <v>26</v>
      </c>
      <c r="AT8" s="831">
        <v>27</v>
      </c>
      <c r="AU8" s="831">
        <v>28</v>
      </c>
      <c r="AV8" s="831">
        <v>29</v>
      </c>
      <c r="AW8" s="831">
        <v>30</v>
      </c>
      <c r="AX8" s="831">
        <v>31</v>
      </c>
      <c r="AY8" s="831">
        <v>32</v>
      </c>
      <c r="AZ8" s="831">
        <v>33</v>
      </c>
      <c r="BA8" s="831">
        <v>34</v>
      </c>
      <c r="BB8" s="831">
        <v>35</v>
      </c>
      <c r="BC8" s="831">
        <v>36</v>
      </c>
      <c r="BD8" s="831">
        <v>37</v>
      </c>
      <c r="BE8" s="831">
        <v>38</v>
      </c>
    </row>
    <row r="9" spans="1:57" s="835" customFormat="1" ht="26.25" customHeight="1" x14ac:dyDescent="0.2">
      <c r="A9" s="1485" t="s">
        <v>4</v>
      </c>
      <c r="B9" s="1487" t="s">
        <v>5</v>
      </c>
      <c r="C9" s="1488" t="s">
        <v>6</v>
      </c>
      <c r="D9" s="1489" t="s">
        <v>7</v>
      </c>
      <c r="E9" s="1490" t="s">
        <v>8</v>
      </c>
      <c r="F9" s="1485" t="s">
        <v>9</v>
      </c>
      <c r="G9" s="1491" t="s">
        <v>10</v>
      </c>
      <c r="H9" s="1484" t="s">
        <v>11</v>
      </c>
      <c r="I9" s="1484" t="s">
        <v>12</v>
      </c>
      <c r="J9" s="1484" t="s">
        <v>13</v>
      </c>
      <c r="K9" s="1485" t="s">
        <v>14</v>
      </c>
      <c r="L9" s="1485" t="s">
        <v>15</v>
      </c>
      <c r="M9" s="1485" t="s">
        <v>16</v>
      </c>
      <c r="N9" s="1486" t="s">
        <v>17</v>
      </c>
      <c r="O9" s="1486"/>
      <c r="P9" s="1477" t="s">
        <v>18</v>
      </c>
      <c r="Q9" s="1477"/>
      <c r="R9" s="833"/>
      <c r="S9" s="834"/>
      <c r="T9" s="1478" t="s">
        <v>4</v>
      </c>
      <c r="U9" s="1480" t="s">
        <v>7</v>
      </c>
      <c r="V9" s="1482" t="s">
        <v>8</v>
      </c>
      <c r="W9" s="1472" t="s">
        <v>19</v>
      </c>
      <c r="X9" s="1472" t="s">
        <v>20</v>
      </c>
      <c r="Y9" s="1472" t="s">
        <v>11</v>
      </c>
      <c r="Z9" s="1472" t="s">
        <v>21</v>
      </c>
      <c r="AA9" s="1472" t="s">
        <v>22</v>
      </c>
      <c r="AB9" s="1474" t="s">
        <v>23</v>
      </c>
      <c r="AC9" s="1475"/>
      <c r="AD9" s="1475"/>
      <c r="AE9" s="1476"/>
      <c r="AF9" s="1469" t="s">
        <v>24</v>
      </c>
      <c r="AG9" s="1469"/>
      <c r="AH9" s="1469" t="s">
        <v>25</v>
      </c>
      <c r="AI9" s="1469"/>
      <c r="AJ9" s="1469" t="s">
        <v>26</v>
      </c>
      <c r="AK9" s="1469"/>
      <c r="AL9" s="1469" t="s">
        <v>27</v>
      </c>
      <c r="AM9" s="1469"/>
      <c r="AN9" s="1469" t="s">
        <v>28</v>
      </c>
      <c r="AO9" s="1469"/>
      <c r="AP9" s="1469" t="s">
        <v>29</v>
      </c>
      <c r="AQ9" s="1469"/>
      <c r="AR9" s="1465" t="s">
        <v>30</v>
      </c>
      <c r="AS9" s="1465"/>
      <c r="AT9" s="1465" t="s">
        <v>31</v>
      </c>
      <c r="AU9" s="1465"/>
      <c r="AV9" s="1465" t="s">
        <v>32</v>
      </c>
      <c r="AW9" s="1465"/>
      <c r="AX9" s="1465" t="s">
        <v>33</v>
      </c>
      <c r="AY9" s="1465"/>
      <c r="AZ9" s="1465" t="s">
        <v>34</v>
      </c>
      <c r="BA9" s="1465"/>
      <c r="BB9" s="1465" t="s">
        <v>35</v>
      </c>
      <c r="BC9" s="1465"/>
      <c r="BD9" s="1465" t="s">
        <v>36</v>
      </c>
      <c r="BE9" s="1465"/>
    </row>
    <row r="10" spans="1:57" s="835" customFormat="1" ht="33" customHeight="1" x14ac:dyDescent="0.2">
      <c r="A10" s="1485"/>
      <c r="B10" s="1487"/>
      <c r="C10" s="1488"/>
      <c r="D10" s="1489"/>
      <c r="E10" s="1490"/>
      <c r="F10" s="1485"/>
      <c r="G10" s="1491"/>
      <c r="H10" s="1484"/>
      <c r="I10" s="1484"/>
      <c r="J10" s="1484"/>
      <c r="K10" s="1485"/>
      <c r="L10" s="1485"/>
      <c r="M10" s="1485"/>
      <c r="N10" s="1466" t="s">
        <v>37</v>
      </c>
      <c r="O10" s="1466" t="s">
        <v>38</v>
      </c>
      <c r="P10" s="1467" t="s">
        <v>39</v>
      </c>
      <c r="Q10" s="1467" t="s">
        <v>40</v>
      </c>
      <c r="R10" s="836"/>
      <c r="S10" s="834"/>
      <c r="T10" s="1479"/>
      <c r="U10" s="1480"/>
      <c r="V10" s="1483"/>
      <c r="W10" s="1473"/>
      <c r="X10" s="1473"/>
      <c r="Y10" s="1473"/>
      <c r="Z10" s="1473"/>
      <c r="AA10" s="1473"/>
      <c r="AB10" s="837" t="s">
        <v>41</v>
      </c>
      <c r="AC10" s="1468" t="s">
        <v>42</v>
      </c>
      <c r="AD10" s="1468"/>
      <c r="AE10" s="1468"/>
      <c r="AF10" s="1463" t="s">
        <v>43</v>
      </c>
      <c r="AG10" s="1463" t="s">
        <v>44</v>
      </c>
      <c r="AH10" s="1463" t="s">
        <v>43</v>
      </c>
      <c r="AI10" s="1463" t="s">
        <v>44</v>
      </c>
      <c r="AJ10" s="1463" t="s">
        <v>43</v>
      </c>
      <c r="AK10" s="1463" t="s">
        <v>44</v>
      </c>
      <c r="AL10" s="1463" t="s">
        <v>43</v>
      </c>
      <c r="AM10" s="1463" t="s">
        <v>44</v>
      </c>
      <c r="AN10" s="1463" t="s">
        <v>43</v>
      </c>
      <c r="AO10" s="1463" t="s">
        <v>44</v>
      </c>
      <c r="AP10" s="1463" t="s">
        <v>43</v>
      </c>
      <c r="AQ10" s="1463" t="s">
        <v>44</v>
      </c>
      <c r="AR10" s="1461" t="s">
        <v>43</v>
      </c>
      <c r="AS10" s="1461" t="s">
        <v>44</v>
      </c>
      <c r="AT10" s="1461" t="s">
        <v>43</v>
      </c>
      <c r="AU10" s="1461" t="s">
        <v>44</v>
      </c>
      <c r="AV10" s="1461" t="s">
        <v>43</v>
      </c>
      <c r="AW10" s="1461" t="s">
        <v>44</v>
      </c>
      <c r="AX10" s="1461" t="s">
        <v>43</v>
      </c>
      <c r="AY10" s="1461" t="s">
        <v>44</v>
      </c>
      <c r="AZ10" s="1461" t="s">
        <v>43</v>
      </c>
      <c r="BA10" s="1461" t="s">
        <v>44</v>
      </c>
      <c r="BB10" s="1461" t="s">
        <v>43</v>
      </c>
      <c r="BC10" s="1461" t="s">
        <v>44</v>
      </c>
      <c r="BD10" s="1461" t="s">
        <v>43</v>
      </c>
      <c r="BE10" s="1461" t="s">
        <v>44</v>
      </c>
    </row>
    <row r="11" spans="1:57" s="835" customFormat="1" ht="94.5" customHeight="1" x14ac:dyDescent="0.2">
      <c r="A11" s="1485"/>
      <c r="B11" s="1487"/>
      <c r="C11" s="1488"/>
      <c r="D11" s="1489"/>
      <c r="E11" s="1490"/>
      <c r="F11" s="1485"/>
      <c r="G11" s="1491"/>
      <c r="H11" s="1484"/>
      <c r="I11" s="1484"/>
      <c r="J11" s="1484"/>
      <c r="K11" s="1485"/>
      <c r="L11" s="1485"/>
      <c r="M11" s="1485"/>
      <c r="N11" s="1466"/>
      <c r="O11" s="1466"/>
      <c r="P11" s="1467"/>
      <c r="Q11" s="1467"/>
      <c r="R11" s="836"/>
      <c r="S11" s="834"/>
      <c r="T11" s="1479"/>
      <c r="U11" s="1481"/>
      <c r="V11" s="1483"/>
      <c r="W11" s="1473"/>
      <c r="X11" s="1473"/>
      <c r="Y11" s="1473"/>
      <c r="Z11" s="1473"/>
      <c r="AA11" s="1473"/>
      <c r="AB11" s="838" t="s">
        <v>45</v>
      </c>
      <c r="AC11" s="839" t="s">
        <v>43</v>
      </c>
      <c r="AD11" s="839" t="s">
        <v>44</v>
      </c>
      <c r="AE11" s="838" t="s">
        <v>45</v>
      </c>
      <c r="AF11" s="1464"/>
      <c r="AG11" s="1464"/>
      <c r="AH11" s="1464"/>
      <c r="AI11" s="1464"/>
      <c r="AJ11" s="1464"/>
      <c r="AK11" s="1464"/>
      <c r="AL11" s="1464"/>
      <c r="AM11" s="1464"/>
      <c r="AN11" s="1464"/>
      <c r="AO11" s="1464"/>
      <c r="AP11" s="1464"/>
      <c r="AQ11" s="1464"/>
      <c r="AR11" s="1462"/>
      <c r="AS11" s="1462"/>
      <c r="AT11" s="1462"/>
      <c r="AU11" s="1462"/>
      <c r="AV11" s="1462"/>
      <c r="AW11" s="1462"/>
      <c r="AX11" s="1462"/>
      <c r="AY11" s="1462"/>
      <c r="AZ11" s="1462"/>
      <c r="BA11" s="1462"/>
      <c r="BB11" s="1462"/>
      <c r="BC11" s="1462"/>
      <c r="BD11" s="1462"/>
      <c r="BE11" s="1462"/>
    </row>
    <row r="12" spans="1:57" s="860" customFormat="1" ht="17.25" customHeight="1" x14ac:dyDescent="0.2">
      <c r="A12" s="840">
        <v>1</v>
      </c>
      <c r="B12" s="841"/>
      <c r="C12" s="842"/>
      <c r="D12" s="843" t="s">
        <v>46</v>
      </c>
      <c r="E12" s="844"/>
      <c r="F12" s="845"/>
      <c r="G12" s="846"/>
      <c r="H12" s="847"/>
      <c r="I12" s="847"/>
      <c r="J12" s="848"/>
      <c r="K12" s="848"/>
      <c r="L12" s="849"/>
      <c r="M12" s="849"/>
      <c r="N12" s="849"/>
      <c r="O12" s="849"/>
      <c r="P12" s="850"/>
      <c r="Q12" s="850"/>
      <c r="R12" s="851"/>
      <c r="S12" s="852"/>
      <c r="T12" s="853">
        <v>1</v>
      </c>
      <c r="U12" s="854" t="s">
        <v>46</v>
      </c>
      <c r="V12" s="855"/>
      <c r="W12" s="856"/>
      <c r="X12" s="856"/>
      <c r="Y12" s="856"/>
      <c r="Z12" s="856"/>
      <c r="AA12" s="856"/>
      <c r="AB12" s="857"/>
      <c r="AC12" s="858"/>
      <c r="AD12" s="858"/>
      <c r="AE12" s="857"/>
      <c r="AF12" s="859"/>
      <c r="AG12" s="859"/>
      <c r="AH12" s="859"/>
      <c r="AI12" s="859"/>
      <c r="AJ12" s="859"/>
      <c r="AK12" s="859"/>
      <c r="AL12" s="859"/>
      <c r="AM12" s="859"/>
      <c r="AN12" s="859"/>
      <c r="AO12" s="859"/>
      <c r="AP12" s="859"/>
      <c r="AQ12" s="859"/>
      <c r="AR12" s="859"/>
      <c r="AS12" s="859"/>
      <c r="AT12" s="859"/>
      <c r="AU12" s="859"/>
      <c r="AV12" s="859"/>
      <c r="AW12" s="859"/>
      <c r="AX12" s="859"/>
      <c r="AY12" s="859"/>
      <c r="AZ12" s="859"/>
      <c r="BA12" s="859"/>
      <c r="BB12" s="859"/>
      <c r="BC12" s="859"/>
      <c r="BD12" s="859"/>
      <c r="BE12" s="859"/>
    </row>
    <row r="13" spans="1:57" s="877" customFormat="1" ht="25.5" customHeight="1" x14ac:dyDescent="0.2">
      <c r="A13" s="861">
        <v>2</v>
      </c>
      <c r="B13" s="862"/>
      <c r="C13" s="863"/>
      <c r="D13" s="864" t="s">
        <v>47</v>
      </c>
      <c r="E13" s="865"/>
      <c r="F13" s="866"/>
      <c r="G13" s="867"/>
      <c r="H13" s="868"/>
      <c r="I13" s="868"/>
      <c r="J13" s="869"/>
      <c r="K13" s="869"/>
      <c r="L13" s="869"/>
      <c r="M13" s="869"/>
      <c r="N13" s="869"/>
      <c r="O13" s="869"/>
      <c r="P13" s="870"/>
      <c r="Q13" s="870"/>
      <c r="R13" s="871"/>
      <c r="S13" s="872"/>
      <c r="T13" s="873">
        <f>+A13</f>
        <v>2</v>
      </c>
      <c r="U13" s="874" t="str">
        <f>+D13</f>
        <v>I  VIGILANCIA DE LA CALIDAD DEL AGUA PARA CONSUMO HUMANO  Y DISPOSICIÓN DE RESIDUOS</v>
      </c>
      <c r="V13" s="865"/>
      <c r="W13" s="868"/>
      <c r="X13" s="868"/>
      <c r="Y13" s="868"/>
      <c r="Z13" s="868"/>
      <c r="AA13" s="868"/>
      <c r="AB13" s="875"/>
      <c r="AC13" s="876"/>
      <c r="AD13" s="876"/>
      <c r="AE13" s="875"/>
      <c r="AF13" s="873"/>
      <c r="AG13" s="873"/>
      <c r="AH13" s="873"/>
      <c r="AI13" s="873"/>
      <c r="AJ13" s="873"/>
      <c r="AK13" s="873"/>
      <c r="AL13" s="873"/>
      <c r="AM13" s="873"/>
      <c r="AN13" s="873"/>
      <c r="AO13" s="873"/>
      <c r="AP13" s="873"/>
      <c r="AQ13" s="873"/>
      <c r="AR13" s="873"/>
      <c r="AS13" s="873"/>
      <c r="AT13" s="873"/>
      <c r="AU13" s="873"/>
      <c r="AV13" s="873"/>
      <c r="AW13" s="873"/>
      <c r="AX13" s="873"/>
      <c r="AY13" s="873"/>
      <c r="AZ13" s="873"/>
      <c r="BA13" s="873"/>
      <c r="BB13" s="873"/>
      <c r="BC13" s="873"/>
      <c r="BD13" s="873"/>
      <c r="BE13" s="873"/>
    </row>
    <row r="14" spans="1:57" ht="18.75" customHeight="1" x14ac:dyDescent="0.2">
      <c r="A14" s="840">
        <v>3</v>
      </c>
      <c r="B14" s="878">
        <v>8</v>
      </c>
      <c r="C14" s="879"/>
      <c r="D14" s="1453" t="s">
        <v>48</v>
      </c>
      <c r="E14" s="880" t="s">
        <v>278</v>
      </c>
      <c r="F14" s="1238">
        <v>1</v>
      </c>
      <c r="G14" s="1239">
        <v>1</v>
      </c>
      <c r="H14" s="883">
        <f>G14*100/F14</f>
        <v>100</v>
      </c>
      <c r="I14" s="884">
        <v>2</v>
      </c>
      <c r="J14" s="885">
        <f>I14*G14</f>
        <v>2</v>
      </c>
      <c r="K14" s="886">
        <f t="shared" ref="K14:K33" si="0">J14*B14</f>
        <v>16</v>
      </c>
      <c r="L14" s="887">
        <f>B14*7960</f>
        <v>63680</v>
      </c>
      <c r="M14" s="887">
        <f>L14*J14</f>
        <v>127360</v>
      </c>
      <c r="N14" s="887">
        <f>C14*J14</f>
        <v>0</v>
      </c>
      <c r="O14" s="887">
        <f>N14*7960</f>
        <v>0</v>
      </c>
      <c r="P14" s="888">
        <f>K14+N14</f>
        <v>16</v>
      </c>
      <c r="Q14" s="888">
        <f>M14+O14</f>
        <v>127360</v>
      </c>
      <c r="R14" s="889"/>
      <c r="S14" s="1005"/>
      <c r="T14" s="891">
        <v>3</v>
      </c>
      <c r="U14" s="1450" t="str">
        <f>+D14</f>
        <v>Inspecciones sanitarias a sistemas de abastecimiento de agua, con acta debidamente diligenciada.</v>
      </c>
      <c r="V14" s="892" t="s">
        <v>49</v>
      </c>
      <c r="W14" s="893">
        <f t="shared" ref="W14:AA29" si="1">F14</f>
        <v>1</v>
      </c>
      <c r="X14" s="893">
        <f t="shared" si="1"/>
        <v>1</v>
      </c>
      <c r="Y14" s="894">
        <f>X14*100/W14</f>
        <v>100</v>
      </c>
      <c r="Z14" s="894">
        <f t="shared" si="1"/>
        <v>2</v>
      </c>
      <c r="AA14" s="894">
        <f t="shared" si="1"/>
        <v>2</v>
      </c>
      <c r="AB14" s="895"/>
      <c r="AC14" s="895">
        <f>AF14+AH14+AJ14+AL14+AN14+AP14+AR14+AT14+AV14+AX14+AZ14+BB14</f>
        <v>0</v>
      </c>
      <c r="AD14" s="895">
        <f>AG14+AI14+AK14+AM14+AO14+AQ14+AS14+AU14+AW14+AY14+BA14+BC14</f>
        <v>0</v>
      </c>
      <c r="AE14" s="896" t="e">
        <f>AD14*100/AC14</f>
        <v>#DIV/0!</v>
      </c>
      <c r="AF14" s="896"/>
      <c r="AG14" s="896"/>
      <c r="AH14" s="896"/>
      <c r="AI14" s="896"/>
      <c r="AJ14" s="896"/>
      <c r="AK14" s="896"/>
      <c r="AL14" s="896"/>
      <c r="AM14" s="896"/>
      <c r="AN14" s="896"/>
      <c r="AO14" s="896"/>
      <c r="AP14" s="896"/>
      <c r="AQ14" s="896"/>
      <c r="AR14" s="896"/>
      <c r="AS14" s="896"/>
      <c r="AT14" s="895"/>
      <c r="AU14" s="895"/>
      <c r="AV14" s="895"/>
      <c r="AW14" s="895"/>
      <c r="AX14" s="895"/>
      <c r="AY14" s="895"/>
      <c r="AZ14" s="895"/>
      <c r="BA14" s="895"/>
      <c r="BB14" s="895"/>
      <c r="BC14" s="895"/>
      <c r="BD14" s="895">
        <f>AF14+AH14+AJ14+AL14+AN14+AP14+AR14+AT14+AV14+AX14+AZ14</f>
        <v>0</v>
      </c>
      <c r="BE14" s="895">
        <f>AG14+AI14+AK14+AM14+AO14+AQ14+AS14+AU14+AW14+AY14+BA14+BC14</f>
        <v>0</v>
      </c>
    </row>
    <row r="15" spans="1:57" ht="20.25" customHeight="1" x14ac:dyDescent="0.2">
      <c r="A15" s="840">
        <v>4</v>
      </c>
      <c r="B15" s="878">
        <v>4</v>
      </c>
      <c r="C15" s="879">
        <v>1</v>
      </c>
      <c r="D15" s="1453"/>
      <c r="E15" s="880" t="s">
        <v>279</v>
      </c>
      <c r="F15" s="1238">
        <v>10</v>
      </c>
      <c r="G15" s="1239">
        <v>10</v>
      </c>
      <c r="H15" s="883">
        <f t="shared" ref="H15:H33" si="2">G15*100/F15</f>
        <v>100</v>
      </c>
      <c r="I15" s="899">
        <v>2</v>
      </c>
      <c r="J15" s="885">
        <f t="shared" ref="J15:J33" si="3">I15*G15</f>
        <v>20</v>
      </c>
      <c r="K15" s="886">
        <f t="shared" si="0"/>
        <v>80</v>
      </c>
      <c r="L15" s="887">
        <f t="shared" ref="L15:L33" si="4">B15*7960</f>
        <v>31840</v>
      </c>
      <c r="M15" s="887">
        <f t="shared" ref="M15:M33" si="5">L15*J15</f>
        <v>636800</v>
      </c>
      <c r="N15" s="887">
        <f t="shared" ref="N15:N33" si="6">C15*J15</f>
        <v>20</v>
      </c>
      <c r="O15" s="887">
        <f t="shared" ref="O15:O33" si="7">N15*7960</f>
        <v>159200</v>
      </c>
      <c r="P15" s="888">
        <f t="shared" ref="P15:P33" si="8">K15+N15</f>
        <v>100</v>
      </c>
      <c r="Q15" s="888">
        <f t="shared" ref="Q15:Q73" si="9">M15+O15</f>
        <v>796000</v>
      </c>
      <c r="R15" s="889"/>
      <c r="S15" s="1005"/>
      <c r="T15" s="831">
        <v>4</v>
      </c>
      <c r="U15" s="1450"/>
      <c r="V15" s="900" t="s">
        <v>50</v>
      </c>
      <c r="W15" s="893">
        <f t="shared" si="1"/>
        <v>10</v>
      </c>
      <c r="X15" s="893">
        <f t="shared" si="1"/>
        <v>10</v>
      </c>
      <c r="Y15" s="894">
        <f t="shared" ref="Y15:Y33" si="10">X15*100/W15</f>
        <v>100</v>
      </c>
      <c r="Z15" s="894">
        <f t="shared" si="1"/>
        <v>2</v>
      </c>
      <c r="AA15" s="894">
        <f t="shared" si="1"/>
        <v>20</v>
      </c>
      <c r="AB15" s="901"/>
      <c r="AC15" s="895">
        <f t="shared" ref="AC15:AD33" si="11">AF15+AH15+AJ15+AL15+AN15+AP15+AR15+AT15+AV15+AX15+AZ15+BB15</f>
        <v>0</v>
      </c>
      <c r="AD15" s="895">
        <f t="shared" si="11"/>
        <v>0</v>
      </c>
      <c r="AE15" s="896" t="e">
        <f t="shared" ref="AE15:AE33" si="12">AD15*100/AC15</f>
        <v>#DIV/0!</v>
      </c>
      <c r="AF15" s="902"/>
      <c r="AG15" s="902"/>
      <c r="AH15" s="902"/>
      <c r="AI15" s="902"/>
      <c r="AJ15" s="902"/>
      <c r="AK15" s="902"/>
      <c r="AL15" s="902"/>
      <c r="AM15" s="902"/>
      <c r="AN15" s="902"/>
      <c r="AO15" s="902"/>
      <c r="AP15" s="902"/>
      <c r="AQ15" s="902"/>
      <c r="AR15" s="902"/>
      <c r="AS15" s="902"/>
      <c r="AT15" s="901"/>
      <c r="AU15" s="901"/>
      <c r="AV15" s="901"/>
      <c r="AW15" s="901"/>
      <c r="AX15" s="901"/>
      <c r="AY15" s="901"/>
      <c r="AZ15" s="901"/>
      <c r="BA15" s="901"/>
      <c r="BB15" s="901"/>
      <c r="BC15" s="901"/>
      <c r="BD15" s="895">
        <f t="shared" ref="BD15:BD33" si="13">AF15+AH15+AJ15+AL15+AN15+AP15+AR15+AT15+AV15+AX15+AZ15</f>
        <v>0</v>
      </c>
      <c r="BE15" s="895">
        <f t="shared" ref="BE15:BE33" si="14">AG15+AI15+AK15+AM15+AO15+AQ15+AS15+AU15+AW15+AY15+BA15+BC15</f>
        <v>0</v>
      </c>
    </row>
    <row r="16" spans="1:57" ht="11.25" customHeight="1" x14ac:dyDescent="0.2">
      <c r="A16" s="840">
        <v>5</v>
      </c>
      <c r="B16" s="878">
        <v>8</v>
      </c>
      <c r="C16" s="879"/>
      <c r="D16" s="1453" t="s">
        <v>51</v>
      </c>
      <c r="E16" s="903" t="s">
        <v>278</v>
      </c>
      <c r="F16" s="1238">
        <v>1</v>
      </c>
      <c r="G16" s="1239">
        <v>1</v>
      </c>
      <c r="H16" s="883">
        <f t="shared" si="2"/>
        <v>100</v>
      </c>
      <c r="I16" s="899">
        <v>5</v>
      </c>
      <c r="J16" s="885">
        <f t="shared" si="3"/>
        <v>5</v>
      </c>
      <c r="K16" s="886">
        <f t="shared" si="0"/>
        <v>40</v>
      </c>
      <c r="L16" s="887">
        <f t="shared" si="4"/>
        <v>63680</v>
      </c>
      <c r="M16" s="887">
        <f t="shared" si="5"/>
        <v>318400</v>
      </c>
      <c r="N16" s="887">
        <f t="shared" si="6"/>
        <v>0</v>
      </c>
      <c r="O16" s="887">
        <f t="shared" si="7"/>
        <v>0</v>
      </c>
      <c r="P16" s="888">
        <f t="shared" si="8"/>
        <v>40</v>
      </c>
      <c r="Q16" s="888">
        <f t="shared" si="9"/>
        <v>318400</v>
      </c>
      <c r="R16" s="906"/>
      <c r="S16" s="1005"/>
      <c r="T16" s="831">
        <v>5</v>
      </c>
      <c r="U16" s="1450" t="s">
        <v>51</v>
      </c>
      <c r="V16" s="900" t="s">
        <v>49</v>
      </c>
      <c r="W16" s="893">
        <f t="shared" si="1"/>
        <v>1</v>
      </c>
      <c r="X16" s="893">
        <f t="shared" si="1"/>
        <v>1</v>
      </c>
      <c r="Y16" s="894">
        <f t="shared" si="10"/>
        <v>100</v>
      </c>
      <c r="Z16" s="894">
        <f t="shared" si="1"/>
        <v>5</v>
      </c>
      <c r="AA16" s="894">
        <f t="shared" si="1"/>
        <v>5</v>
      </c>
      <c r="AB16" s="901"/>
      <c r="AC16" s="895">
        <f t="shared" si="11"/>
        <v>0</v>
      </c>
      <c r="AD16" s="895">
        <f t="shared" si="11"/>
        <v>0</v>
      </c>
      <c r="AE16" s="896" t="e">
        <f t="shared" si="12"/>
        <v>#DIV/0!</v>
      </c>
      <c r="AF16" s="902"/>
      <c r="AG16" s="902"/>
      <c r="AH16" s="902"/>
      <c r="AI16" s="902"/>
      <c r="AJ16" s="902"/>
      <c r="AK16" s="902"/>
      <c r="AL16" s="902"/>
      <c r="AM16" s="902"/>
      <c r="AN16" s="902"/>
      <c r="AO16" s="902"/>
      <c r="AP16" s="902"/>
      <c r="AQ16" s="902"/>
      <c r="AR16" s="902"/>
      <c r="AS16" s="902"/>
      <c r="AT16" s="901"/>
      <c r="AU16" s="901"/>
      <c r="AV16" s="901"/>
      <c r="AW16" s="901"/>
      <c r="AX16" s="901"/>
      <c r="AY16" s="901"/>
      <c r="AZ16" s="901"/>
      <c r="BA16" s="901"/>
      <c r="BB16" s="901"/>
      <c r="BC16" s="901"/>
      <c r="BD16" s="895">
        <f t="shared" si="13"/>
        <v>0</v>
      </c>
      <c r="BE16" s="895">
        <f t="shared" si="14"/>
        <v>0</v>
      </c>
    </row>
    <row r="17" spans="1:57" ht="15.75" customHeight="1" x14ac:dyDescent="0.2">
      <c r="A17" s="840">
        <v>6</v>
      </c>
      <c r="B17" s="878">
        <v>2</v>
      </c>
      <c r="C17" s="879">
        <v>1.5</v>
      </c>
      <c r="D17" s="1453"/>
      <c r="E17" s="903" t="s">
        <v>279</v>
      </c>
      <c r="F17" s="1238">
        <v>10</v>
      </c>
      <c r="G17" s="1239">
        <v>2</v>
      </c>
      <c r="H17" s="883">
        <f t="shared" si="2"/>
        <v>20</v>
      </c>
      <c r="I17" s="899">
        <v>2</v>
      </c>
      <c r="J17" s="885">
        <f t="shared" si="3"/>
        <v>4</v>
      </c>
      <c r="K17" s="886">
        <f t="shared" si="0"/>
        <v>8</v>
      </c>
      <c r="L17" s="887">
        <f t="shared" si="4"/>
        <v>15920</v>
      </c>
      <c r="M17" s="887">
        <f t="shared" si="5"/>
        <v>63680</v>
      </c>
      <c r="N17" s="887">
        <f t="shared" si="6"/>
        <v>6</v>
      </c>
      <c r="O17" s="887">
        <f t="shared" si="7"/>
        <v>47760</v>
      </c>
      <c r="P17" s="888">
        <f t="shared" si="8"/>
        <v>14</v>
      </c>
      <c r="Q17" s="888">
        <f t="shared" si="9"/>
        <v>111440</v>
      </c>
      <c r="R17" s="906"/>
      <c r="S17" s="1005"/>
      <c r="T17" s="831">
        <v>6</v>
      </c>
      <c r="U17" s="1450"/>
      <c r="V17" s="900" t="s">
        <v>50</v>
      </c>
      <c r="W17" s="893">
        <f t="shared" si="1"/>
        <v>10</v>
      </c>
      <c r="X17" s="893">
        <f t="shared" si="1"/>
        <v>2</v>
      </c>
      <c r="Y17" s="894">
        <f t="shared" si="10"/>
        <v>20</v>
      </c>
      <c r="Z17" s="894">
        <f t="shared" si="1"/>
        <v>2</v>
      </c>
      <c r="AA17" s="894">
        <f t="shared" si="1"/>
        <v>4</v>
      </c>
      <c r="AB17" s="901"/>
      <c r="AC17" s="895">
        <f t="shared" si="11"/>
        <v>0</v>
      </c>
      <c r="AD17" s="895">
        <f t="shared" si="11"/>
        <v>0</v>
      </c>
      <c r="AE17" s="896" t="e">
        <f t="shared" si="12"/>
        <v>#DIV/0!</v>
      </c>
      <c r="AF17" s="902"/>
      <c r="AG17" s="902"/>
      <c r="AH17" s="902"/>
      <c r="AI17" s="902"/>
      <c r="AJ17" s="902"/>
      <c r="AK17" s="902"/>
      <c r="AL17" s="902"/>
      <c r="AM17" s="902"/>
      <c r="AN17" s="902"/>
      <c r="AO17" s="902"/>
      <c r="AP17" s="902"/>
      <c r="AQ17" s="902"/>
      <c r="AR17" s="902"/>
      <c r="AS17" s="902"/>
      <c r="AT17" s="901"/>
      <c r="AU17" s="901"/>
      <c r="AV17" s="901"/>
      <c r="AW17" s="901"/>
      <c r="AX17" s="901"/>
      <c r="AY17" s="901"/>
      <c r="AZ17" s="901"/>
      <c r="BA17" s="901"/>
      <c r="BB17" s="901"/>
      <c r="BC17" s="901"/>
      <c r="BD17" s="895">
        <f t="shared" si="13"/>
        <v>0</v>
      </c>
      <c r="BE17" s="895">
        <f t="shared" si="14"/>
        <v>0</v>
      </c>
    </row>
    <row r="18" spans="1:57" ht="26.25" customHeight="1" x14ac:dyDescent="0.2">
      <c r="A18" s="840">
        <v>7</v>
      </c>
      <c r="B18" s="878">
        <v>0.6</v>
      </c>
      <c r="C18" s="879"/>
      <c r="D18" s="907" t="s">
        <v>52</v>
      </c>
      <c r="E18" s="903" t="s">
        <v>278</v>
      </c>
      <c r="F18" s="1238">
        <v>1</v>
      </c>
      <c r="G18" s="1239">
        <v>1</v>
      </c>
      <c r="H18" s="883">
        <f t="shared" si="2"/>
        <v>100</v>
      </c>
      <c r="I18" s="899">
        <v>36</v>
      </c>
      <c r="J18" s="885">
        <f t="shared" si="3"/>
        <v>36</v>
      </c>
      <c r="K18" s="886">
        <f t="shared" si="0"/>
        <v>21.599999999999998</v>
      </c>
      <c r="L18" s="887">
        <f t="shared" si="4"/>
        <v>4776</v>
      </c>
      <c r="M18" s="887">
        <f t="shared" si="5"/>
        <v>171936</v>
      </c>
      <c r="N18" s="887">
        <f t="shared" si="6"/>
        <v>0</v>
      </c>
      <c r="O18" s="887">
        <f t="shared" si="7"/>
        <v>0</v>
      </c>
      <c r="P18" s="888">
        <f t="shared" si="8"/>
        <v>21.599999999999998</v>
      </c>
      <c r="Q18" s="888">
        <f t="shared" si="9"/>
        <v>171936</v>
      </c>
      <c r="R18" s="906"/>
      <c r="S18" s="1005"/>
      <c r="T18" s="831">
        <v>7</v>
      </c>
      <c r="U18" s="908" t="s">
        <v>52</v>
      </c>
      <c r="V18" s="900" t="s">
        <v>49</v>
      </c>
      <c r="W18" s="893">
        <f t="shared" si="1"/>
        <v>1</v>
      </c>
      <c r="X18" s="893">
        <f t="shared" si="1"/>
        <v>1</v>
      </c>
      <c r="Y18" s="894">
        <f t="shared" si="10"/>
        <v>100</v>
      </c>
      <c r="Z18" s="894">
        <f t="shared" si="1"/>
        <v>36</v>
      </c>
      <c r="AA18" s="894">
        <f t="shared" si="1"/>
        <v>36</v>
      </c>
      <c r="AB18" s="901"/>
      <c r="AC18" s="895">
        <f t="shared" si="11"/>
        <v>0</v>
      </c>
      <c r="AD18" s="895">
        <f t="shared" si="11"/>
        <v>0</v>
      </c>
      <c r="AE18" s="896" t="e">
        <f t="shared" si="12"/>
        <v>#DIV/0!</v>
      </c>
      <c r="AF18" s="902"/>
      <c r="AG18" s="902"/>
      <c r="AH18" s="902"/>
      <c r="AI18" s="902"/>
      <c r="AJ18" s="902"/>
      <c r="AK18" s="902"/>
      <c r="AL18" s="902"/>
      <c r="AM18" s="902"/>
      <c r="AN18" s="902"/>
      <c r="AO18" s="902"/>
      <c r="AP18" s="902"/>
      <c r="AQ18" s="902"/>
      <c r="AR18" s="902"/>
      <c r="AS18" s="902"/>
      <c r="AT18" s="901"/>
      <c r="AU18" s="901"/>
      <c r="AV18" s="901"/>
      <c r="AW18" s="901"/>
      <c r="AX18" s="901"/>
      <c r="AY18" s="901"/>
      <c r="AZ18" s="901"/>
      <c r="BA18" s="901"/>
      <c r="BB18" s="901"/>
      <c r="BC18" s="901"/>
      <c r="BD18" s="895">
        <f t="shared" si="13"/>
        <v>0</v>
      </c>
      <c r="BE18" s="895">
        <f t="shared" si="14"/>
        <v>0</v>
      </c>
    </row>
    <row r="19" spans="1:57" ht="26.25" customHeight="1" x14ac:dyDescent="0.2">
      <c r="A19" s="840">
        <v>8</v>
      </c>
      <c r="B19" s="878">
        <v>0.84</v>
      </c>
      <c r="C19" s="879"/>
      <c r="D19" s="907" t="s">
        <v>53</v>
      </c>
      <c r="E19" s="903" t="s">
        <v>279</v>
      </c>
      <c r="F19" s="1238"/>
      <c r="G19" s="1239"/>
      <c r="H19" s="883" t="e">
        <f t="shared" si="2"/>
        <v>#DIV/0!</v>
      </c>
      <c r="I19" s="899"/>
      <c r="J19" s="885">
        <f t="shared" si="3"/>
        <v>0</v>
      </c>
      <c r="K19" s="886">
        <f t="shared" si="0"/>
        <v>0</v>
      </c>
      <c r="L19" s="887">
        <f t="shared" si="4"/>
        <v>6686.4</v>
      </c>
      <c r="M19" s="887">
        <f t="shared" si="5"/>
        <v>0</v>
      </c>
      <c r="N19" s="887">
        <f t="shared" si="6"/>
        <v>0</v>
      </c>
      <c r="O19" s="887">
        <f t="shared" si="7"/>
        <v>0</v>
      </c>
      <c r="P19" s="888">
        <f t="shared" si="8"/>
        <v>0</v>
      </c>
      <c r="Q19" s="888">
        <f t="shared" si="9"/>
        <v>0</v>
      </c>
      <c r="R19" s="906"/>
      <c r="S19" s="1005"/>
      <c r="T19" s="831">
        <v>8</v>
      </c>
      <c r="U19" s="908" t="s">
        <v>53</v>
      </c>
      <c r="V19" s="900" t="s">
        <v>49</v>
      </c>
      <c r="W19" s="893">
        <f t="shared" si="1"/>
        <v>0</v>
      </c>
      <c r="X19" s="893">
        <f t="shared" si="1"/>
        <v>0</v>
      </c>
      <c r="Y19" s="894" t="e">
        <f t="shared" si="10"/>
        <v>#DIV/0!</v>
      </c>
      <c r="Z19" s="894">
        <f t="shared" si="1"/>
        <v>0</v>
      </c>
      <c r="AA19" s="894">
        <f t="shared" si="1"/>
        <v>0</v>
      </c>
      <c r="AB19" s="901"/>
      <c r="AC19" s="895">
        <f t="shared" si="11"/>
        <v>0</v>
      </c>
      <c r="AD19" s="895">
        <f t="shared" si="11"/>
        <v>0</v>
      </c>
      <c r="AE19" s="896" t="e">
        <f t="shared" si="12"/>
        <v>#DIV/0!</v>
      </c>
      <c r="AF19" s="902"/>
      <c r="AG19" s="902"/>
      <c r="AH19" s="902"/>
      <c r="AI19" s="902"/>
      <c r="AJ19" s="902"/>
      <c r="AK19" s="902"/>
      <c r="AL19" s="902"/>
      <c r="AM19" s="902"/>
      <c r="AN19" s="902"/>
      <c r="AO19" s="902"/>
      <c r="AP19" s="902"/>
      <c r="AQ19" s="902"/>
      <c r="AR19" s="902"/>
      <c r="AS19" s="902"/>
      <c r="AT19" s="901"/>
      <c r="AU19" s="901"/>
      <c r="AV19" s="901"/>
      <c r="AW19" s="901"/>
      <c r="AX19" s="901"/>
      <c r="AY19" s="901"/>
      <c r="AZ19" s="901"/>
      <c r="BA19" s="901"/>
      <c r="BB19" s="901"/>
      <c r="BC19" s="901"/>
      <c r="BD19" s="895">
        <f t="shared" si="13"/>
        <v>0</v>
      </c>
      <c r="BE19" s="895">
        <f t="shared" si="14"/>
        <v>0</v>
      </c>
    </row>
    <row r="20" spans="1:57" ht="40.5" customHeight="1" x14ac:dyDescent="0.2">
      <c r="A20" s="840">
        <v>9</v>
      </c>
      <c r="B20" s="878">
        <v>1.5</v>
      </c>
      <c r="C20" s="909"/>
      <c r="D20" s="907" t="s">
        <v>54</v>
      </c>
      <c r="E20" s="903" t="s">
        <v>278</v>
      </c>
      <c r="F20" s="1238"/>
      <c r="G20" s="1239"/>
      <c r="H20" s="883" t="e">
        <f>G20*100/F20</f>
        <v>#DIV/0!</v>
      </c>
      <c r="I20" s="899"/>
      <c r="J20" s="885">
        <f t="shared" si="3"/>
        <v>0</v>
      </c>
      <c r="K20" s="886">
        <f t="shared" si="0"/>
        <v>0</v>
      </c>
      <c r="L20" s="887">
        <f t="shared" si="4"/>
        <v>11940</v>
      </c>
      <c r="M20" s="887">
        <f t="shared" si="5"/>
        <v>0</v>
      </c>
      <c r="N20" s="887">
        <f t="shared" si="6"/>
        <v>0</v>
      </c>
      <c r="O20" s="887">
        <f t="shared" si="7"/>
        <v>0</v>
      </c>
      <c r="P20" s="888">
        <f t="shared" si="8"/>
        <v>0</v>
      </c>
      <c r="Q20" s="888">
        <f t="shared" si="9"/>
        <v>0</v>
      </c>
      <c r="R20" s="906"/>
      <c r="S20" s="1005"/>
      <c r="T20" s="831">
        <v>9</v>
      </c>
      <c r="U20" s="908" t="s">
        <v>54</v>
      </c>
      <c r="V20" s="900" t="s">
        <v>50</v>
      </c>
      <c r="W20" s="893">
        <f t="shared" si="1"/>
        <v>0</v>
      </c>
      <c r="X20" s="893">
        <f t="shared" si="1"/>
        <v>0</v>
      </c>
      <c r="Y20" s="894" t="e">
        <f t="shared" si="10"/>
        <v>#DIV/0!</v>
      </c>
      <c r="Z20" s="894">
        <f t="shared" si="1"/>
        <v>0</v>
      </c>
      <c r="AA20" s="894">
        <f t="shared" si="1"/>
        <v>0</v>
      </c>
      <c r="AB20" s="901"/>
      <c r="AC20" s="895">
        <f t="shared" si="11"/>
        <v>0</v>
      </c>
      <c r="AD20" s="895">
        <f t="shared" si="11"/>
        <v>0</v>
      </c>
      <c r="AE20" s="896" t="e">
        <f t="shared" si="12"/>
        <v>#DIV/0!</v>
      </c>
      <c r="AF20" s="902"/>
      <c r="AG20" s="902"/>
      <c r="AH20" s="902"/>
      <c r="AI20" s="902"/>
      <c r="AJ20" s="902"/>
      <c r="AK20" s="902"/>
      <c r="AL20" s="902"/>
      <c r="AM20" s="902"/>
      <c r="AN20" s="902"/>
      <c r="AO20" s="902"/>
      <c r="AP20" s="902"/>
      <c r="AQ20" s="902"/>
      <c r="AR20" s="902"/>
      <c r="AS20" s="902"/>
      <c r="AT20" s="901"/>
      <c r="AU20" s="901"/>
      <c r="AV20" s="901"/>
      <c r="AW20" s="901"/>
      <c r="AX20" s="901"/>
      <c r="AY20" s="901"/>
      <c r="AZ20" s="901"/>
      <c r="BA20" s="901"/>
      <c r="BB20" s="901"/>
      <c r="BC20" s="901"/>
      <c r="BD20" s="895">
        <f t="shared" si="13"/>
        <v>0</v>
      </c>
      <c r="BE20" s="895">
        <f t="shared" si="14"/>
        <v>0</v>
      </c>
    </row>
    <row r="21" spans="1:57" ht="39" customHeight="1" x14ac:dyDescent="0.2">
      <c r="A21" s="840">
        <v>10</v>
      </c>
      <c r="B21" s="878">
        <v>1</v>
      </c>
      <c r="C21" s="909"/>
      <c r="D21" s="907" t="s">
        <v>55</v>
      </c>
      <c r="E21" s="903" t="s">
        <v>279</v>
      </c>
      <c r="F21" s="1238"/>
      <c r="G21" s="1239"/>
      <c r="H21" s="883" t="e">
        <f t="shared" si="2"/>
        <v>#DIV/0!</v>
      </c>
      <c r="I21" s="899"/>
      <c r="J21" s="885">
        <f t="shared" si="3"/>
        <v>0</v>
      </c>
      <c r="K21" s="886">
        <f t="shared" si="0"/>
        <v>0</v>
      </c>
      <c r="L21" s="887">
        <f t="shared" si="4"/>
        <v>7960</v>
      </c>
      <c r="M21" s="887">
        <f t="shared" si="5"/>
        <v>0</v>
      </c>
      <c r="N21" s="887">
        <f t="shared" si="6"/>
        <v>0</v>
      </c>
      <c r="O21" s="887">
        <f t="shared" si="7"/>
        <v>0</v>
      </c>
      <c r="P21" s="888">
        <f t="shared" si="8"/>
        <v>0</v>
      </c>
      <c r="Q21" s="888">
        <f t="shared" si="9"/>
        <v>0</v>
      </c>
      <c r="R21" s="906"/>
      <c r="S21" s="1005"/>
      <c r="T21" s="831">
        <v>10</v>
      </c>
      <c r="U21" s="908" t="s">
        <v>55</v>
      </c>
      <c r="V21" s="900" t="s">
        <v>50</v>
      </c>
      <c r="W21" s="893">
        <f t="shared" si="1"/>
        <v>0</v>
      </c>
      <c r="X21" s="893">
        <f t="shared" si="1"/>
        <v>0</v>
      </c>
      <c r="Y21" s="894" t="e">
        <f t="shared" si="10"/>
        <v>#DIV/0!</v>
      </c>
      <c r="Z21" s="894">
        <f t="shared" si="1"/>
        <v>0</v>
      </c>
      <c r="AA21" s="894">
        <f t="shared" si="1"/>
        <v>0</v>
      </c>
      <c r="AB21" s="901"/>
      <c r="AC21" s="895">
        <f t="shared" si="11"/>
        <v>0</v>
      </c>
      <c r="AD21" s="895">
        <f t="shared" si="11"/>
        <v>0</v>
      </c>
      <c r="AE21" s="896" t="e">
        <f t="shared" si="12"/>
        <v>#DIV/0!</v>
      </c>
      <c r="AF21" s="902"/>
      <c r="AG21" s="902"/>
      <c r="AH21" s="902"/>
      <c r="AI21" s="902"/>
      <c r="AJ21" s="902"/>
      <c r="AK21" s="902"/>
      <c r="AL21" s="902"/>
      <c r="AM21" s="902"/>
      <c r="AN21" s="902"/>
      <c r="AO21" s="902"/>
      <c r="AP21" s="902"/>
      <c r="AQ21" s="902"/>
      <c r="AR21" s="902"/>
      <c r="AS21" s="902"/>
      <c r="AT21" s="901"/>
      <c r="AU21" s="901"/>
      <c r="AV21" s="901"/>
      <c r="AW21" s="901"/>
      <c r="AX21" s="901"/>
      <c r="AY21" s="901"/>
      <c r="AZ21" s="901"/>
      <c r="BA21" s="901"/>
      <c r="BB21" s="901"/>
      <c r="BC21" s="901"/>
      <c r="BD21" s="895">
        <f t="shared" si="13"/>
        <v>0</v>
      </c>
      <c r="BE21" s="895">
        <f t="shared" si="14"/>
        <v>0</v>
      </c>
    </row>
    <row r="22" spans="1:57" ht="11.25" customHeight="1" x14ac:dyDescent="0.2">
      <c r="A22" s="840">
        <v>11</v>
      </c>
      <c r="B22" s="878">
        <v>4</v>
      </c>
      <c r="C22" s="879"/>
      <c r="D22" s="1453" t="s">
        <v>280</v>
      </c>
      <c r="E22" s="903" t="s">
        <v>278</v>
      </c>
      <c r="F22" s="1238">
        <v>1</v>
      </c>
      <c r="G22" s="1239">
        <v>1</v>
      </c>
      <c r="H22" s="883">
        <f t="shared" si="2"/>
        <v>100</v>
      </c>
      <c r="I22" s="899">
        <v>2</v>
      </c>
      <c r="J22" s="885">
        <f t="shared" si="3"/>
        <v>2</v>
      </c>
      <c r="K22" s="886">
        <f t="shared" si="0"/>
        <v>8</v>
      </c>
      <c r="L22" s="887">
        <f t="shared" si="4"/>
        <v>31840</v>
      </c>
      <c r="M22" s="887">
        <f t="shared" si="5"/>
        <v>63680</v>
      </c>
      <c r="N22" s="887">
        <f t="shared" si="6"/>
        <v>0</v>
      </c>
      <c r="O22" s="887">
        <f t="shared" si="7"/>
        <v>0</v>
      </c>
      <c r="P22" s="888">
        <f t="shared" si="8"/>
        <v>8</v>
      </c>
      <c r="Q22" s="888">
        <f t="shared" si="9"/>
        <v>63680</v>
      </c>
      <c r="R22" s="906"/>
      <c r="S22" s="1005"/>
      <c r="T22" s="831">
        <v>11</v>
      </c>
      <c r="U22" s="1450" t="s">
        <v>56</v>
      </c>
      <c r="V22" s="900" t="s">
        <v>57</v>
      </c>
      <c r="W22" s="893">
        <f t="shared" si="1"/>
        <v>1</v>
      </c>
      <c r="X22" s="893">
        <f t="shared" si="1"/>
        <v>1</v>
      </c>
      <c r="Y22" s="894">
        <f t="shared" si="10"/>
        <v>100</v>
      </c>
      <c r="Z22" s="894">
        <f t="shared" si="1"/>
        <v>2</v>
      </c>
      <c r="AA22" s="894">
        <f t="shared" si="1"/>
        <v>2</v>
      </c>
      <c r="AB22" s="901"/>
      <c r="AC22" s="895">
        <f t="shared" si="11"/>
        <v>0</v>
      </c>
      <c r="AD22" s="895">
        <f t="shared" si="11"/>
        <v>0</v>
      </c>
      <c r="AE22" s="896" t="e">
        <f t="shared" si="12"/>
        <v>#DIV/0!</v>
      </c>
      <c r="AF22" s="902"/>
      <c r="AG22" s="902"/>
      <c r="AH22" s="902"/>
      <c r="AI22" s="902"/>
      <c r="AJ22" s="902"/>
      <c r="AK22" s="902"/>
      <c r="AL22" s="902"/>
      <c r="AM22" s="902"/>
      <c r="AN22" s="902"/>
      <c r="AO22" s="902"/>
      <c r="AP22" s="902"/>
      <c r="AQ22" s="902"/>
      <c r="AR22" s="902"/>
      <c r="AS22" s="902"/>
      <c r="AT22" s="901"/>
      <c r="AU22" s="901"/>
      <c r="AV22" s="901"/>
      <c r="AW22" s="901"/>
      <c r="AX22" s="901"/>
      <c r="AY22" s="901"/>
      <c r="AZ22" s="901"/>
      <c r="BA22" s="901"/>
      <c r="BB22" s="901"/>
      <c r="BC22" s="901"/>
      <c r="BD22" s="895">
        <f t="shared" si="13"/>
        <v>0</v>
      </c>
      <c r="BE22" s="895">
        <f t="shared" si="14"/>
        <v>0</v>
      </c>
    </row>
    <row r="23" spans="1:57" ht="13.5" customHeight="1" x14ac:dyDescent="0.2">
      <c r="A23" s="840">
        <v>12</v>
      </c>
      <c r="B23" s="878">
        <v>4</v>
      </c>
      <c r="C23" s="879"/>
      <c r="D23" s="1453"/>
      <c r="E23" s="903" t="s">
        <v>279</v>
      </c>
      <c r="F23" s="1238"/>
      <c r="G23" s="1239"/>
      <c r="H23" s="883" t="e">
        <f t="shared" si="2"/>
        <v>#DIV/0!</v>
      </c>
      <c r="I23" s="899"/>
      <c r="J23" s="885">
        <f t="shared" si="3"/>
        <v>0</v>
      </c>
      <c r="K23" s="886">
        <f t="shared" si="0"/>
        <v>0</v>
      </c>
      <c r="L23" s="887">
        <f t="shared" si="4"/>
        <v>31840</v>
      </c>
      <c r="M23" s="887">
        <f t="shared" si="5"/>
        <v>0</v>
      </c>
      <c r="N23" s="887">
        <f t="shared" si="6"/>
        <v>0</v>
      </c>
      <c r="O23" s="887">
        <f t="shared" si="7"/>
        <v>0</v>
      </c>
      <c r="P23" s="888">
        <f t="shared" si="8"/>
        <v>0</v>
      </c>
      <c r="Q23" s="888">
        <f t="shared" si="9"/>
        <v>0</v>
      </c>
      <c r="R23" s="906"/>
      <c r="S23" s="1005"/>
      <c r="T23" s="831">
        <v>12</v>
      </c>
      <c r="U23" s="1450"/>
      <c r="V23" s="900" t="s">
        <v>50</v>
      </c>
      <c r="W23" s="893">
        <f t="shared" si="1"/>
        <v>0</v>
      </c>
      <c r="X23" s="893">
        <f t="shared" si="1"/>
        <v>0</v>
      </c>
      <c r="Y23" s="894" t="e">
        <f t="shared" si="10"/>
        <v>#DIV/0!</v>
      </c>
      <c r="Z23" s="894">
        <f t="shared" si="1"/>
        <v>0</v>
      </c>
      <c r="AA23" s="894">
        <f t="shared" si="1"/>
        <v>0</v>
      </c>
      <c r="AB23" s="901"/>
      <c r="AC23" s="895">
        <f t="shared" si="11"/>
        <v>0</v>
      </c>
      <c r="AD23" s="895">
        <f t="shared" si="11"/>
        <v>0</v>
      </c>
      <c r="AE23" s="896" t="e">
        <f t="shared" si="12"/>
        <v>#DIV/0!</v>
      </c>
      <c r="AF23" s="902"/>
      <c r="AG23" s="902"/>
      <c r="AH23" s="902"/>
      <c r="AI23" s="902"/>
      <c r="AJ23" s="902"/>
      <c r="AK23" s="902"/>
      <c r="AL23" s="902"/>
      <c r="AM23" s="902"/>
      <c r="AN23" s="902"/>
      <c r="AO23" s="902"/>
      <c r="AP23" s="902"/>
      <c r="AQ23" s="902"/>
      <c r="AR23" s="902"/>
      <c r="AS23" s="902"/>
      <c r="AT23" s="901"/>
      <c r="AU23" s="901"/>
      <c r="AV23" s="901"/>
      <c r="AW23" s="901"/>
      <c r="AX23" s="901"/>
      <c r="AY23" s="901"/>
      <c r="AZ23" s="901"/>
      <c r="BA23" s="901"/>
      <c r="BB23" s="901"/>
      <c r="BC23" s="901"/>
      <c r="BD23" s="895">
        <f t="shared" si="13"/>
        <v>0</v>
      </c>
      <c r="BE23" s="895">
        <f t="shared" si="14"/>
        <v>0</v>
      </c>
    </row>
    <row r="24" spans="1:57" ht="19.5" customHeight="1" x14ac:dyDescent="0.2">
      <c r="A24" s="840">
        <v>13</v>
      </c>
      <c r="B24" s="878">
        <v>1</v>
      </c>
      <c r="C24" s="909"/>
      <c r="D24" s="1453" t="s">
        <v>58</v>
      </c>
      <c r="E24" s="903" t="s">
        <v>278</v>
      </c>
      <c r="F24" s="1238">
        <v>1</v>
      </c>
      <c r="G24" s="1239">
        <v>1</v>
      </c>
      <c r="H24" s="883">
        <f t="shared" si="2"/>
        <v>100</v>
      </c>
      <c r="I24" s="899">
        <v>5</v>
      </c>
      <c r="J24" s="885">
        <f t="shared" si="3"/>
        <v>5</v>
      </c>
      <c r="K24" s="886">
        <f t="shared" si="0"/>
        <v>5</v>
      </c>
      <c r="L24" s="887">
        <f t="shared" si="4"/>
        <v>7960</v>
      </c>
      <c r="M24" s="887">
        <f t="shared" si="5"/>
        <v>39800</v>
      </c>
      <c r="N24" s="887">
        <f t="shared" si="6"/>
        <v>0</v>
      </c>
      <c r="O24" s="887">
        <f t="shared" si="7"/>
        <v>0</v>
      </c>
      <c r="P24" s="888">
        <f t="shared" si="8"/>
        <v>5</v>
      </c>
      <c r="Q24" s="888">
        <f t="shared" si="9"/>
        <v>39800</v>
      </c>
      <c r="R24" s="906"/>
      <c r="S24" s="1005"/>
      <c r="T24" s="831">
        <v>13</v>
      </c>
      <c r="U24" s="1460" t="s">
        <v>58</v>
      </c>
      <c r="V24" s="900" t="s">
        <v>49</v>
      </c>
      <c r="W24" s="893">
        <f t="shared" si="1"/>
        <v>1</v>
      </c>
      <c r="X24" s="893">
        <f t="shared" si="1"/>
        <v>1</v>
      </c>
      <c r="Y24" s="894">
        <f t="shared" si="10"/>
        <v>100</v>
      </c>
      <c r="Z24" s="894">
        <f t="shared" si="1"/>
        <v>5</v>
      </c>
      <c r="AA24" s="894">
        <f t="shared" si="1"/>
        <v>5</v>
      </c>
      <c r="AB24" s="901"/>
      <c r="AC24" s="895">
        <f t="shared" si="11"/>
        <v>0</v>
      </c>
      <c r="AD24" s="895">
        <f t="shared" si="11"/>
        <v>0</v>
      </c>
      <c r="AE24" s="896" t="e">
        <f t="shared" si="12"/>
        <v>#DIV/0!</v>
      </c>
      <c r="AF24" s="902"/>
      <c r="AG24" s="902"/>
      <c r="AH24" s="902"/>
      <c r="AI24" s="902"/>
      <c r="AJ24" s="902"/>
      <c r="AK24" s="902"/>
      <c r="AL24" s="902"/>
      <c r="AM24" s="902"/>
      <c r="AN24" s="902"/>
      <c r="AO24" s="902"/>
      <c r="AP24" s="902"/>
      <c r="AQ24" s="902"/>
      <c r="AR24" s="902"/>
      <c r="AS24" s="902"/>
      <c r="AT24" s="901"/>
      <c r="AU24" s="901"/>
      <c r="AV24" s="901"/>
      <c r="AW24" s="901"/>
      <c r="AX24" s="901"/>
      <c r="AY24" s="901"/>
      <c r="AZ24" s="901"/>
      <c r="BA24" s="901"/>
      <c r="BB24" s="901"/>
      <c r="BC24" s="901"/>
      <c r="BD24" s="895">
        <f t="shared" si="13"/>
        <v>0</v>
      </c>
      <c r="BE24" s="895">
        <f t="shared" si="14"/>
        <v>0</v>
      </c>
    </row>
    <row r="25" spans="1:57" ht="21" customHeight="1" x14ac:dyDescent="0.2">
      <c r="A25" s="840">
        <v>14</v>
      </c>
      <c r="B25" s="878">
        <v>2</v>
      </c>
      <c r="C25" s="879">
        <v>1.5</v>
      </c>
      <c r="D25" s="1453"/>
      <c r="E25" s="903" t="s">
        <v>279</v>
      </c>
      <c r="F25" s="1238">
        <v>10</v>
      </c>
      <c r="G25" s="1239">
        <v>2</v>
      </c>
      <c r="H25" s="883">
        <f t="shared" si="2"/>
        <v>20</v>
      </c>
      <c r="I25" s="899">
        <v>2</v>
      </c>
      <c r="J25" s="885">
        <f t="shared" si="3"/>
        <v>4</v>
      </c>
      <c r="K25" s="886">
        <f t="shared" si="0"/>
        <v>8</v>
      </c>
      <c r="L25" s="887">
        <f t="shared" si="4"/>
        <v>15920</v>
      </c>
      <c r="M25" s="887">
        <f t="shared" si="5"/>
        <v>63680</v>
      </c>
      <c r="N25" s="887">
        <f t="shared" si="6"/>
        <v>6</v>
      </c>
      <c r="O25" s="887">
        <f t="shared" si="7"/>
        <v>47760</v>
      </c>
      <c r="P25" s="888">
        <f t="shared" si="8"/>
        <v>14</v>
      </c>
      <c r="Q25" s="888">
        <f t="shared" si="9"/>
        <v>111440</v>
      </c>
      <c r="R25" s="906"/>
      <c r="S25" s="1005"/>
      <c r="T25" s="831">
        <v>14</v>
      </c>
      <c r="U25" s="1460"/>
      <c r="V25" s="900" t="s">
        <v>50</v>
      </c>
      <c r="W25" s="893">
        <f t="shared" si="1"/>
        <v>10</v>
      </c>
      <c r="X25" s="893">
        <f t="shared" si="1"/>
        <v>2</v>
      </c>
      <c r="Y25" s="894">
        <f t="shared" si="10"/>
        <v>20</v>
      </c>
      <c r="Z25" s="894">
        <f t="shared" si="1"/>
        <v>2</v>
      </c>
      <c r="AA25" s="894">
        <f t="shared" si="1"/>
        <v>4</v>
      </c>
      <c r="AB25" s="901"/>
      <c r="AC25" s="895">
        <f t="shared" si="11"/>
        <v>0</v>
      </c>
      <c r="AD25" s="895">
        <f t="shared" si="11"/>
        <v>0</v>
      </c>
      <c r="AE25" s="896" t="e">
        <f t="shared" si="12"/>
        <v>#DIV/0!</v>
      </c>
      <c r="AF25" s="902"/>
      <c r="AG25" s="902"/>
      <c r="AH25" s="902"/>
      <c r="AI25" s="902"/>
      <c r="AJ25" s="902"/>
      <c r="AK25" s="902"/>
      <c r="AL25" s="902"/>
      <c r="AM25" s="902"/>
      <c r="AN25" s="902"/>
      <c r="AO25" s="902"/>
      <c r="AP25" s="902"/>
      <c r="AQ25" s="902"/>
      <c r="AR25" s="902"/>
      <c r="AS25" s="902"/>
      <c r="AT25" s="901"/>
      <c r="AU25" s="901"/>
      <c r="AV25" s="901"/>
      <c r="AW25" s="901"/>
      <c r="AX25" s="901"/>
      <c r="AY25" s="901"/>
      <c r="AZ25" s="901"/>
      <c r="BA25" s="901"/>
      <c r="BB25" s="901"/>
      <c r="BC25" s="901"/>
      <c r="BD25" s="895">
        <f t="shared" si="13"/>
        <v>0</v>
      </c>
      <c r="BE25" s="895">
        <f t="shared" si="14"/>
        <v>0</v>
      </c>
    </row>
    <row r="26" spans="1:57" ht="12" customHeight="1" x14ac:dyDescent="0.2">
      <c r="A26" s="840">
        <v>15</v>
      </c>
      <c r="B26" s="878">
        <v>1</v>
      </c>
      <c r="C26" s="879"/>
      <c r="D26" s="1449" t="s">
        <v>59</v>
      </c>
      <c r="E26" s="903" t="s">
        <v>278</v>
      </c>
      <c r="F26" s="1238"/>
      <c r="G26" s="1239"/>
      <c r="H26" s="883" t="e">
        <f t="shared" si="2"/>
        <v>#DIV/0!</v>
      </c>
      <c r="I26" s="899"/>
      <c r="J26" s="885">
        <f t="shared" si="3"/>
        <v>0</v>
      </c>
      <c r="K26" s="886">
        <f t="shared" si="0"/>
        <v>0</v>
      </c>
      <c r="L26" s="887">
        <f t="shared" si="4"/>
        <v>7960</v>
      </c>
      <c r="M26" s="887">
        <f t="shared" si="5"/>
        <v>0</v>
      </c>
      <c r="N26" s="887">
        <f t="shared" si="6"/>
        <v>0</v>
      </c>
      <c r="O26" s="887">
        <f t="shared" si="7"/>
        <v>0</v>
      </c>
      <c r="P26" s="888">
        <f t="shared" si="8"/>
        <v>0</v>
      </c>
      <c r="Q26" s="888">
        <f t="shared" si="9"/>
        <v>0</v>
      </c>
      <c r="R26" s="906"/>
      <c r="S26" s="1005"/>
      <c r="T26" s="831">
        <v>15</v>
      </c>
      <c r="U26" s="1450" t="s">
        <v>59</v>
      </c>
      <c r="V26" s="900" t="s">
        <v>49</v>
      </c>
      <c r="W26" s="893">
        <f t="shared" si="1"/>
        <v>0</v>
      </c>
      <c r="X26" s="893">
        <f t="shared" si="1"/>
        <v>0</v>
      </c>
      <c r="Y26" s="894" t="e">
        <f t="shared" si="10"/>
        <v>#DIV/0!</v>
      </c>
      <c r="Z26" s="894">
        <f t="shared" si="1"/>
        <v>0</v>
      </c>
      <c r="AA26" s="894">
        <f t="shared" si="1"/>
        <v>0</v>
      </c>
      <c r="AB26" s="901"/>
      <c r="AC26" s="895">
        <f t="shared" si="11"/>
        <v>0</v>
      </c>
      <c r="AD26" s="895">
        <f t="shared" si="11"/>
        <v>0</v>
      </c>
      <c r="AE26" s="896" t="e">
        <f t="shared" si="12"/>
        <v>#DIV/0!</v>
      </c>
      <c r="AF26" s="902"/>
      <c r="AG26" s="902"/>
      <c r="AH26" s="902"/>
      <c r="AI26" s="902"/>
      <c r="AJ26" s="902"/>
      <c r="AK26" s="902"/>
      <c r="AL26" s="902"/>
      <c r="AM26" s="902"/>
      <c r="AN26" s="902"/>
      <c r="AO26" s="902"/>
      <c r="AP26" s="902"/>
      <c r="AQ26" s="902"/>
      <c r="AR26" s="902"/>
      <c r="AS26" s="902"/>
      <c r="AT26" s="901"/>
      <c r="AU26" s="901"/>
      <c r="AV26" s="901"/>
      <c r="AW26" s="901"/>
      <c r="AX26" s="901"/>
      <c r="AY26" s="901"/>
      <c r="AZ26" s="901"/>
      <c r="BA26" s="901"/>
      <c r="BB26" s="901"/>
      <c r="BC26" s="901"/>
      <c r="BD26" s="895">
        <f t="shared" si="13"/>
        <v>0</v>
      </c>
      <c r="BE26" s="895">
        <f t="shared" si="14"/>
        <v>0</v>
      </c>
    </row>
    <row r="27" spans="1:57" ht="12" customHeight="1" x14ac:dyDescent="0.2">
      <c r="A27" s="840">
        <v>16</v>
      </c>
      <c r="B27" s="878">
        <v>1</v>
      </c>
      <c r="C27" s="879"/>
      <c r="D27" s="1449"/>
      <c r="E27" s="903" t="s">
        <v>279</v>
      </c>
      <c r="F27" s="1238"/>
      <c r="G27" s="1239"/>
      <c r="H27" s="883" t="e">
        <f t="shared" si="2"/>
        <v>#DIV/0!</v>
      </c>
      <c r="I27" s="899"/>
      <c r="J27" s="885">
        <f t="shared" si="3"/>
        <v>0</v>
      </c>
      <c r="K27" s="886">
        <f t="shared" si="0"/>
        <v>0</v>
      </c>
      <c r="L27" s="887">
        <f t="shared" si="4"/>
        <v>7960</v>
      </c>
      <c r="M27" s="887">
        <f t="shared" si="5"/>
        <v>0</v>
      </c>
      <c r="N27" s="887">
        <f t="shared" si="6"/>
        <v>0</v>
      </c>
      <c r="O27" s="887">
        <f t="shared" si="7"/>
        <v>0</v>
      </c>
      <c r="P27" s="888">
        <f t="shared" si="8"/>
        <v>0</v>
      </c>
      <c r="Q27" s="888">
        <f t="shared" si="9"/>
        <v>0</v>
      </c>
      <c r="R27" s="906"/>
      <c r="S27" s="1005"/>
      <c r="T27" s="831">
        <v>16</v>
      </c>
      <c r="U27" s="1450"/>
      <c r="V27" s="900" t="s">
        <v>50</v>
      </c>
      <c r="W27" s="893">
        <f t="shared" si="1"/>
        <v>0</v>
      </c>
      <c r="X27" s="893">
        <f t="shared" si="1"/>
        <v>0</v>
      </c>
      <c r="Y27" s="894" t="e">
        <f t="shared" si="10"/>
        <v>#DIV/0!</v>
      </c>
      <c r="Z27" s="894">
        <f t="shared" si="1"/>
        <v>0</v>
      </c>
      <c r="AA27" s="894">
        <f t="shared" si="1"/>
        <v>0</v>
      </c>
      <c r="AB27" s="901"/>
      <c r="AC27" s="895">
        <f t="shared" si="11"/>
        <v>0</v>
      </c>
      <c r="AD27" s="895">
        <f t="shared" si="11"/>
        <v>0</v>
      </c>
      <c r="AE27" s="896" t="e">
        <f t="shared" si="12"/>
        <v>#DIV/0!</v>
      </c>
      <c r="AF27" s="902"/>
      <c r="AG27" s="902"/>
      <c r="AH27" s="902"/>
      <c r="AI27" s="902"/>
      <c r="AJ27" s="902"/>
      <c r="AK27" s="902"/>
      <c r="AL27" s="902"/>
      <c r="AM27" s="902"/>
      <c r="AN27" s="902"/>
      <c r="AO27" s="902"/>
      <c r="AP27" s="902"/>
      <c r="AQ27" s="902"/>
      <c r="AR27" s="902"/>
      <c r="AS27" s="902"/>
      <c r="AT27" s="901"/>
      <c r="AU27" s="901"/>
      <c r="AV27" s="901"/>
      <c r="AW27" s="901"/>
      <c r="AX27" s="901"/>
      <c r="AY27" s="901"/>
      <c r="AZ27" s="901"/>
      <c r="BA27" s="901"/>
      <c r="BB27" s="901"/>
      <c r="BC27" s="901"/>
      <c r="BD27" s="895">
        <f t="shared" si="13"/>
        <v>0</v>
      </c>
      <c r="BE27" s="895">
        <f t="shared" si="14"/>
        <v>0</v>
      </c>
    </row>
    <row r="28" spans="1:57" ht="10.5" customHeight="1" x14ac:dyDescent="0.2">
      <c r="A28" s="840">
        <v>17</v>
      </c>
      <c r="B28" s="878">
        <v>1</v>
      </c>
      <c r="C28" s="879"/>
      <c r="D28" s="1453" t="s">
        <v>60</v>
      </c>
      <c r="E28" s="903" t="s">
        <v>278</v>
      </c>
      <c r="F28" s="1238"/>
      <c r="G28" s="1239"/>
      <c r="H28" s="883" t="e">
        <f t="shared" si="2"/>
        <v>#DIV/0!</v>
      </c>
      <c r="I28" s="899">
        <v>1</v>
      </c>
      <c r="J28" s="885">
        <f t="shared" si="3"/>
        <v>0</v>
      </c>
      <c r="K28" s="886">
        <f t="shared" si="0"/>
        <v>0</v>
      </c>
      <c r="L28" s="887">
        <f t="shared" si="4"/>
        <v>7960</v>
      </c>
      <c r="M28" s="887">
        <f t="shared" si="5"/>
        <v>0</v>
      </c>
      <c r="N28" s="887">
        <f t="shared" si="6"/>
        <v>0</v>
      </c>
      <c r="O28" s="887">
        <f t="shared" si="7"/>
        <v>0</v>
      </c>
      <c r="P28" s="888">
        <f t="shared" si="8"/>
        <v>0</v>
      </c>
      <c r="Q28" s="888">
        <f t="shared" si="9"/>
        <v>0</v>
      </c>
      <c r="R28" s="906"/>
      <c r="S28" s="1005"/>
      <c r="T28" s="831">
        <v>17</v>
      </c>
      <c r="U28" s="1450" t="s">
        <v>60</v>
      </c>
      <c r="V28" s="900" t="s">
        <v>49</v>
      </c>
      <c r="W28" s="893">
        <f t="shared" si="1"/>
        <v>0</v>
      </c>
      <c r="X28" s="893">
        <f t="shared" si="1"/>
        <v>0</v>
      </c>
      <c r="Y28" s="894" t="e">
        <f t="shared" si="10"/>
        <v>#DIV/0!</v>
      </c>
      <c r="Z28" s="894">
        <f t="shared" si="1"/>
        <v>1</v>
      </c>
      <c r="AA28" s="894">
        <f t="shared" si="1"/>
        <v>0</v>
      </c>
      <c r="AB28" s="901"/>
      <c r="AC28" s="895">
        <f t="shared" si="11"/>
        <v>0</v>
      </c>
      <c r="AD28" s="895">
        <f t="shared" si="11"/>
        <v>0</v>
      </c>
      <c r="AE28" s="896" t="e">
        <f t="shared" si="12"/>
        <v>#DIV/0!</v>
      </c>
      <c r="AF28" s="902"/>
      <c r="AG28" s="902"/>
      <c r="AH28" s="902"/>
      <c r="AI28" s="902"/>
      <c r="AJ28" s="902"/>
      <c r="AK28" s="902"/>
      <c r="AL28" s="902"/>
      <c r="AM28" s="902"/>
      <c r="AN28" s="902"/>
      <c r="AO28" s="902"/>
      <c r="AP28" s="902"/>
      <c r="AQ28" s="902"/>
      <c r="AR28" s="902"/>
      <c r="AS28" s="902"/>
      <c r="AT28" s="901"/>
      <c r="AU28" s="901"/>
      <c r="AV28" s="901"/>
      <c r="AW28" s="901"/>
      <c r="AX28" s="901"/>
      <c r="AY28" s="901"/>
      <c r="AZ28" s="901"/>
      <c r="BA28" s="901"/>
      <c r="BB28" s="901"/>
      <c r="BC28" s="901"/>
      <c r="BD28" s="895">
        <f t="shared" si="13"/>
        <v>0</v>
      </c>
      <c r="BE28" s="895">
        <f t="shared" si="14"/>
        <v>0</v>
      </c>
    </row>
    <row r="29" spans="1:57" ht="17.25" customHeight="1" x14ac:dyDescent="0.2">
      <c r="A29" s="840">
        <v>18</v>
      </c>
      <c r="B29" s="878">
        <v>1</v>
      </c>
      <c r="C29" s="879"/>
      <c r="D29" s="1453"/>
      <c r="E29" s="903" t="s">
        <v>279</v>
      </c>
      <c r="F29" s="1238"/>
      <c r="G29" s="1239"/>
      <c r="H29" s="883" t="e">
        <f t="shared" si="2"/>
        <v>#DIV/0!</v>
      </c>
      <c r="I29" s="899"/>
      <c r="J29" s="885">
        <f t="shared" si="3"/>
        <v>0</v>
      </c>
      <c r="K29" s="886">
        <f t="shared" si="0"/>
        <v>0</v>
      </c>
      <c r="L29" s="887">
        <f t="shared" si="4"/>
        <v>7960</v>
      </c>
      <c r="M29" s="887">
        <f t="shared" si="5"/>
        <v>0</v>
      </c>
      <c r="N29" s="887">
        <f t="shared" si="6"/>
        <v>0</v>
      </c>
      <c r="O29" s="887">
        <f t="shared" si="7"/>
        <v>0</v>
      </c>
      <c r="P29" s="888">
        <f t="shared" si="8"/>
        <v>0</v>
      </c>
      <c r="Q29" s="888">
        <f t="shared" si="9"/>
        <v>0</v>
      </c>
      <c r="R29" s="906"/>
      <c r="S29" s="1005"/>
      <c r="T29" s="831">
        <v>18</v>
      </c>
      <c r="U29" s="1450"/>
      <c r="V29" s="900" t="s">
        <v>50</v>
      </c>
      <c r="W29" s="893">
        <f t="shared" si="1"/>
        <v>0</v>
      </c>
      <c r="X29" s="893">
        <f t="shared" si="1"/>
        <v>0</v>
      </c>
      <c r="Y29" s="894" t="e">
        <f t="shared" si="10"/>
        <v>#DIV/0!</v>
      </c>
      <c r="Z29" s="894">
        <f t="shared" si="1"/>
        <v>0</v>
      </c>
      <c r="AA29" s="894">
        <f t="shared" si="1"/>
        <v>0</v>
      </c>
      <c r="AB29" s="901"/>
      <c r="AC29" s="895">
        <f t="shared" si="11"/>
        <v>0</v>
      </c>
      <c r="AD29" s="895">
        <f t="shared" si="11"/>
        <v>0</v>
      </c>
      <c r="AE29" s="896" t="e">
        <f t="shared" si="12"/>
        <v>#DIV/0!</v>
      </c>
      <c r="AF29" s="902"/>
      <c r="AG29" s="902"/>
      <c r="AH29" s="902"/>
      <c r="AI29" s="902"/>
      <c r="AJ29" s="902"/>
      <c r="AK29" s="902"/>
      <c r="AL29" s="902"/>
      <c r="AM29" s="902"/>
      <c r="AN29" s="902"/>
      <c r="AO29" s="902"/>
      <c r="AP29" s="902"/>
      <c r="AQ29" s="902"/>
      <c r="AR29" s="902"/>
      <c r="AS29" s="902"/>
      <c r="AT29" s="901"/>
      <c r="AU29" s="901"/>
      <c r="AV29" s="901"/>
      <c r="AW29" s="901"/>
      <c r="AX29" s="901"/>
      <c r="AY29" s="901"/>
      <c r="AZ29" s="901"/>
      <c r="BA29" s="901"/>
      <c r="BB29" s="901"/>
      <c r="BC29" s="901"/>
      <c r="BD29" s="895">
        <f t="shared" si="13"/>
        <v>0</v>
      </c>
      <c r="BE29" s="895">
        <f t="shared" si="14"/>
        <v>0</v>
      </c>
    </row>
    <row r="30" spans="1:57" ht="14.25" customHeight="1" x14ac:dyDescent="0.2">
      <c r="A30" s="840">
        <v>19</v>
      </c>
      <c r="B30" s="878">
        <v>1</v>
      </c>
      <c r="C30" s="879"/>
      <c r="D30" s="1453" t="s">
        <v>61</v>
      </c>
      <c r="E30" s="903" t="s">
        <v>278</v>
      </c>
      <c r="F30" s="1238">
        <v>1</v>
      </c>
      <c r="G30" s="1239">
        <v>1</v>
      </c>
      <c r="H30" s="883">
        <f t="shared" si="2"/>
        <v>100</v>
      </c>
      <c r="I30" s="910">
        <v>5</v>
      </c>
      <c r="J30" s="885">
        <f t="shared" si="3"/>
        <v>5</v>
      </c>
      <c r="K30" s="886">
        <f t="shared" si="0"/>
        <v>5</v>
      </c>
      <c r="L30" s="887">
        <f t="shared" si="4"/>
        <v>7960</v>
      </c>
      <c r="M30" s="887">
        <f t="shared" si="5"/>
        <v>39800</v>
      </c>
      <c r="N30" s="887">
        <f t="shared" si="6"/>
        <v>0</v>
      </c>
      <c r="O30" s="887">
        <f t="shared" si="7"/>
        <v>0</v>
      </c>
      <c r="P30" s="888">
        <f t="shared" si="8"/>
        <v>5</v>
      </c>
      <c r="Q30" s="888">
        <f t="shared" si="9"/>
        <v>39800</v>
      </c>
      <c r="R30" s="906"/>
      <c r="S30" s="1005"/>
      <c r="T30" s="831">
        <v>19</v>
      </c>
      <c r="U30" s="1450" t="s">
        <v>61</v>
      </c>
      <c r="V30" s="900" t="s">
        <v>49</v>
      </c>
      <c r="W30" s="893">
        <f t="shared" ref="W30:X33" si="15">F30</f>
        <v>1</v>
      </c>
      <c r="X30" s="893">
        <f t="shared" si="15"/>
        <v>1</v>
      </c>
      <c r="Y30" s="894">
        <f t="shared" si="10"/>
        <v>100</v>
      </c>
      <c r="Z30" s="894">
        <f t="shared" ref="Z30:AA33" si="16">I30</f>
        <v>5</v>
      </c>
      <c r="AA30" s="894">
        <f t="shared" si="16"/>
        <v>5</v>
      </c>
      <c r="AB30" s="911"/>
      <c r="AC30" s="895">
        <f t="shared" si="11"/>
        <v>0</v>
      </c>
      <c r="AD30" s="895">
        <f t="shared" si="11"/>
        <v>0</v>
      </c>
      <c r="AE30" s="896" t="e">
        <f t="shared" si="12"/>
        <v>#DIV/0!</v>
      </c>
      <c r="AF30" s="912"/>
      <c r="AG30" s="912"/>
      <c r="AH30" s="912"/>
      <c r="AI30" s="912"/>
      <c r="AJ30" s="912"/>
      <c r="AK30" s="912"/>
      <c r="AL30" s="912"/>
      <c r="AM30" s="912"/>
      <c r="AN30" s="912"/>
      <c r="AO30" s="912"/>
      <c r="AP30" s="912"/>
      <c r="AQ30" s="912"/>
      <c r="AR30" s="912"/>
      <c r="AS30" s="912"/>
      <c r="AT30" s="911"/>
      <c r="AU30" s="911"/>
      <c r="AV30" s="911"/>
      <c r="AW30" s="911"/>
      <c r="AX30" s="911"/>
      <c r="AY30" s="911"/>
      <c r="AZ30" s="911"/>
      <c r="BA30" s="911"/>
      <c r="BB30" s="911"/>
      <c r="BC30" s="911"/>
      <c r="BD30" s="895">
        <f t="shared" si="13"/>
        <v>0</v>
      </c>
      <c r="BE30" s="895">
        <f t="shared" si="14"/>
        <v>0</v>
      </c>
    </row>
    <row r="31" spans="1:57" ht="14.25" customHeight="1" x14ac:dyDescent="0.2">
      <c r="A31" s="840">
        <v>20</v>
      </c>
      <c r="B31" s="878">
        <v>1</v>
      </c>
      <c r="C31" s="909">
        <v>1.5</v>
      </c>
      <c r="D31" s="1453"/>
      <c r="E31" s="903" t="s">
        <v>279</v>
      </c>
      <c r="F31" s="1238">
        <v>10</v>
      </c>
      <c r="G31" s="1239">
        <v>10</v>
      </c>
      <c r="H31" s="883">
        <f t="shared" si="2"/>
        <v>100</v>
      </c>
      <c r="I31" s="910">
        <v>2</v>
      </c>
      <c r="J31" s="885">
        <f t="shared" si="3"/>
        <v>20</v>
      </c>
      <c r="K31" s="886">
        <f t="shared" si="0"/>
        <v>20</v>
      </c>
      <c r="L31" s="887">
        <f t="shared" si="4"/>
        <v>7960</v>
      </c>
      <c r="M31" s="887">
        <f t="shared" si="5"/>
        <v>159200</v>
      </c>
      <c r="N31" s="887">
        <f t="shared" si="6"/>
        <v>30</v>
      </c>
      <c r="O31" s="887">
        <f t="shared" si="7"/>
        <v>238800</v>
      </c>
      <c r="P31" s="888">
        <f t="shared" si="8"/>
        <v>50</v>
      </c>
      <c r="Q31" s="888">
        <f t="shared" si="9"/>
        <v>398000</v>
      </c>
      <c r="R31" s="906"/>
      <c r="S31" s="1005"/>
      <c r="T31" s="831">
        <v>20</v>
      </c>
      <c r="U31" s="1450"/>
      <c r="V31" s="900" t="s">
        <v>50</v>
      </c>
      <c r="W31" s="893">
        <f t="shared" si="15"/>
        <v>10</v>
      </c>
      <c r="X31" s="893">
        <f t="shared" si="15"/>
        <v>10</v>
      </c>
      <c r="Y31" s="894">
        <f t="shared" si="10"/>
        <v>100</v>
      </c>
      <c r="Z31" s="894">
        <f t="shared" si="16"/>
        <v>2</v>
      </c>
      <c r="AA31" s="894">
        <f t="shared" si="16"/>
        <v>20</v>
      </c>
      <c r="AB31" s="911"/>
      <c r="AC31" s="895">
        <f t="shared" si="11"/>
        <v>0</v>
      </c>
      <c r="AD31" s="895">
        <f t="shared" si="11"/>
        <v>0</v>
      </c>
      <c r="AE31" s="896" t="e">
        <f t="shared" si="12"/>
        <v>#DIV/0!</v>
      </c>
      <c r="AF31" s="912"/>
      <c r="AG31" s="912"/>
      <c r="AH31" s="912"/>
      <c r="AI31" s="912"/>
      <c r="AJ31" s="912"/>
      <c r="AK31" s="912"/>
      <c r="AL31" s="912"/>
      <c r="AM31" s="912"/>
      <c r="AN31" s="912"/>
      <c r="AO31" s="912"/>
      <c r="AP31" s="912"/>
      <c r="AQ31" s="912"/>
      <c r="AR31" s="912"/>
      <c r="AS31" s="912"/>
      <c r="AT31" s="911"/>
      <c r="AU31" s="911"/>
      <c r="AV31" s="911"/>
      <c r="AW31" s="911"/>
      <c r="AX31" s="911"/>
      <c r="AY31" s="911"/>
      <c r="AZ31" s="911"/>
      <c r="BA31" s="911"/>
      <c r="BB31" s="911"/>
      <c r="BC31" s="911"/>
      <c r="BD31" s="895">
        <f t="shared" si="13"/>
        <v>0</v>
      </c>
      <c r="BE31" s="895">
        <f t="shared" si="14"/>
        <v>0</v>
      </c>
    </row>
    <row r="32" spans="1:57" ht="10.5" customHeight="1" x14ac:dyDescent="0.2">
      <c r="A32" s="840">
        <v>21</v>
      </c>
      <c r="B32" s="878">
        <v>1</v>
      </c>
      <c r="C32" s="879"/>
      <c r="D32" s="1453" t="s">
        <v>62</v>
      </c>
      <c r="E32" s="903" t="s">
        <v>278</v>
      </c>
      <c r="F32" s="1238"/>
      <c r="G32" s="1239"/>
      <c r="H32" s="883" t="e">
        <f t="shared" si="2"/>
        <v>#DIV/0!</v>
      </c>
      <c r="I32" s="910"/>
      <c r="J32" s="885">
        <f t="shared" si="3"/>
        <v>0</v>
      </c>
      <c r="K32" s="886">
        <f t="shared" si="0"/>
        <v>0</v>
      </c>
      <c r="L32" s="887">
        <f t="shared" si="4"/>
        <v>7960</v>
      </c>
      <c r="M32" s="887">
        <f t="shared" si="5"/>
        <v>0</v>
      </c>
      <c r="N32" s="887">
        <f t="shared" si="6"/>
        <v>0</v>
      </c>
      <c r="O32" s="887">
        <f t="shared" si="7"/>
        <v>0</v>
      </c>
      <c r="P32" s="888">
        <f t="shared" si="8"/>
        <v>0</v>
      </c>
      <c r="Q32" s="888">
        <f t="shared" si="9"/>
        <v>0</v>
      </c>
      <c r="R32" s="906"/>
      <c r="S32" s="1005"/>
      <c r="T32" s="831">
        <v>21</v>
      </c>
      <c r="U32" s="1450" t="s">
        <v>62</v>
      </c>
      <c r="V32" s="900" t="s">
        <v>49</v>
      </c>
      <c r="W32" s="893">
        <f t="shared" si="15"/>
        <v>0</v>
      </c>
      <c r="X32" s="893">
        <f t="shared" si="15"/>
        <v>0</v>
      </c>
      <c r="Y32" s="894" t="e">
        <f t="shared" si="10"/>
        <v>#DIV/0!</v>
      </c>
      <c r="Z32" s="894">
        <f t="shared" si="16"/>
        <v>0</v>
      </c>
      <c r="AA32" s="894">
        <f t="shared" si="16"/>
        <v>0</v>
      </c>
      <c r="AB32" s="911"/>
      <c r="AC32" s="895">
        <f t="shared" si="11"/>
        <v>0</v>
      </c>
      <c r="AD32" s="895">
        <f t="shared" si="11"/>
        <v>0</v>
      </c>
      <c r="AE32" s="896" t="e">
        <f t="shared" si="12"/>
        <v>#DIV/0!</v>
      </c>
      <c r="AF32" s="912"/>
      <c r="AG32" s="912"/>
      <c r="AH32" s="912"/>
      <c r="AI32" s="912"/>
      <c r="AJ32" s="912"/>
      <c r="AK32" s="912"/>
      <c r="AL32" s="912"/>
      <c r="AM32" s="912"/>
      <c r="AN32" s="912"/>
      <c r="AO32" s="912"/>
      <c r="AP32" s="912"/>
      <c r="AQ32" s="912"/>
      <c r="AR32" s="912"/>
      <c r="AS32" s="912"/>
      <c r="AT32" s="911"/>
      <c r="AU32" s="911"/>
      <c r="AV32" s="911"/>
      <c r="AW32" s="911"/>
      <c r="AX32" s="911"/>
      <c r="AY32" s="911"/>
      <c r="AZ32" s="911"/>
      <c r="BA32" s="911"/>
      <c r="BB32" s="911"/>
      <c r="BC32" s="911"/>
      <c r="BD32" s="895">
        <f t="shared" si="13"/>
        <v>0</v>
      </c>
      <c r="BE32" s="895">
        <f t="shared" si="14"/>
        <v>0</v>
      </c>
    </row>
    <row r="33" spans="1:57" ht="14.25" customHeight="1" x14ac:dyDescent="0.2">
      <c r="A33" s="840">
        <v>22</v>
      </c>
      <c r="B33" s="878">
        <v>1</v>
      </c>
      <c r="C33" s="879"/>
      <c r="D33" s="1454"/>
      <c r="E33" s="903" t="s">
        <v>279</v>
      </c>
      <c r="F33" s="1238"/>
      <c r="G33" s="1239"/>
      <c r="H33" s="883" t="e">
        <f t="shared" si="2"/>
        <v>#DIV/0!</v>
      </c>
      <c r="I33" s="910"/>
      <c r="J33" s="885">
        <f t="shared" si="3"/>
        <v>0</v>
      </c>
      <c r="K33" s="886">
        <f t="shared" si="0"/>
        <v>0</v>
      </c>
      <c r="L33" s="887">
        <f t="shared" si="4"/>
        <v>7960</v>
      </c>
      <c r="M33" s="887">
        <f t="shared" si="5"/>
        <v>0</v>
      </c>
      <c r="N33" s="887">
        <f t="shared" si="6"/>
        <v>0</v>
      </c>
      <c r="O33" s="887">
        <f t="shared" si="7"/>
        <v>0</v>
      </c>
      <c r="P33" s="888">
        <f t="shared" si="8"/>
        <v>0</v>
      </c>
      <c r="Q33" s="888">
        <f t="shared" si="9"/>
        <v>0</v>
      </c>
      <c r="R33" s="906"/>
      <c r="S33" s="1005"/>
      <c r="T33" s="831">
        <v>22</v>
      </c>
      <c r="U33" s="1452"/>
      <c r="V33" s="900" t="s">
        <v>50</v>
      </c>
      <c r="W33" s="893">
        <f t="shared" si="15"/>
        <v>0</v>
      </c>
      <c r="X33" s="893">
        <f t="shared" si="15"/>
        <v>0</v>
      </c>
      <c r="Y33" s="894" t="e">
        <f t="shared" si="10"/>
        <v>#DIV/0!</v>
      </c>
      <c r="Z33" s="894">
        <f t="shared" si="16"/>
        <v>0</v>
      </c>
      <c r="AA33" s="894">
        <f t="shared" si="16"/>
        <v>0</v>
      </c>
      <c r="AB33" s="911"/>
      <c r="AC33" s="895">
        <f t="shared" si="11"/>
        <v>0</v>
      </c>
      <c r="AD33" s="895">
        <f t="shared" si="11"/>
        <v>0</v>
      </c>
      <c r="AE33" s="896" t="e">
        <f t="shared" si="12"/>
        <v>#DIV/0!</v>
      </c>
      <c r="AF33" s="912"/>
      <c r="AG33" s="912"/>
      <c r="AH33" s="912"/>
      <c r="AI33" s="912"/>
      <c r="AJ33" s="912"/>
      <c r="AK33" s="912"/>
      <c r="AL33" s="912"/>
      <c r="AM33" s="912"/>
      <c r="AN33" s="912"/>
      <c r="AO33" s="912"/>
      <c r="AP33" s="912"/>
      <c r="AQ33" s="912"/>
      <c r="AR33" s="912"/>
      <c r="AS33" s="912"/>
      <c r="AT33" s="911"/>
      <c r="AU33" s="911"/>
      <c r="AV33" s="911"/>
      <c r="AW33" s="911"/>
      <c r="AX33" s="911"/>
      <c r="AY33" s="911"/>
      <c r="AZ33" s="911"/>
      <c r="BA33" s="911"/>
      <c r="BB33" s="911"/>
      <c r="BC33" s="911"/>
      <c r="BD33" s="895">
        <f t="shared" si="13"/>
        <v>0</v>
      </c>
      <c r="BE33" s="895">
        <f t="shared" si="14"/>
        <v>0</v>
      </c>
    </row>
    <row r="34" spans="1:57" s="929" customFormat="1" ht="18.75" customHeight="1" x14ac:dyDescent="0.2">
      <c r="A34" s="840">
        <v>23</v>
      </c>
      <c r="B34" s="913"/>
      <c r="C34" s="914"/>
      <c r="D34" s="864" t="s">
        <v>63</v>
      </c>
      <c r="E34" s="915"/>
      <c r="F34" s="915"/>
      <c r="G34" s="916"/>
      <c r="H34" s="913"/>
      <c r="I34" s="917"/>
      <c r="J34" s="918"/>
      <c r="K34" s="919"/>
      <c r="L34" s="920"/>
      <c r="M34" s="920"/>
      <c r="N34" s="921"/>
      <c r="O34" s="920"/>
      <c r="P34" s="922"/>
      <c r="Q34" s="922"/>
      <c r="R34" s="923"/>
      <c r="S34" s="924"/>
      <c r="T34" s="831">
        <v>23</v>
      </c>
      <c r="U34" s="925" t="s">
        <v>63</v>
      </c>
      <c r="V34" s="926"/>
      <c r="W34" s="926"/>
      <c r="X34" s="926"/>
      <c r="Y34" s="927"/>
      <c r="Z34" s="832"/>
      <c r="AA34" s="927"/>
      <c r="AB34" s="832"/>
      <c r="AC34" s="832"/>
      <c r="AD34" s="832"/>
      <c r="AE34" s="928"/>
      <c r="AF34" s="928"/>
      <c r="AG34" s="928"/>
      <c r="AH34" s="928"/>
      <c r="AI34" s="928"/>
      <c r="AJ34" s="928"/>
      <c r="AK34" s="928"/>
      <c r="AL34" s="928"/>
      <c r="AM34" s="928"/>
      <c r="AN34" s="928"/>
      <c r="AO34" s="928"/>
      <c r="AP34" s="928"/>
      <c r="AQ34" s="928"/>
      <c r="AR34" s="928"/>
      <c r="AS34" s="928"/>
      <c r="AT34" s="832"/>
      <c r="AU34" s="832"/>
      <c r="AV34" s="832"/>
      <c r="AW34" s="832"/>
      <c r="AX34" s="832"/>
      <c r="AY34" s="832"/>
      <c r="AZ34" s="832"/>
      <c r="BA34" s="832"/>
      <c r="BB34" s="832"/>
      <c r="BC34" s="832"/>
      <c r="BD34" s="832"/>
      <c r="BE34" s="832"/>
    </row>
    <row r="35" spans="1:57" s="860" customFormat="1" ht="12.75" customHeight="1" x14ac:dyDescent="0.2">
      <c r="A35" s="840">
        <v>24</v>
      </c>
      <c r="B35" s="930">
        <v>0.66</v>
      </c>
      <c r="C35" s="931"/>
      <c r="D35" s="1453" t="s">
        <v>64</v>
      </c>
      <c r="E35" s="903" t="s">
        <v>278</v>
      </c>
      <c r="F35" s="1191">
        <v>390</v>
      </c>
      <c r="G35" s="1192">
        <v>390</v>
      </c>
      <c r="H35" s="883">
        <f t="shared" ref="H35:H67" si="17">G35*100/F35</f>
        <v>100</v>
      </c>
      <c r="I35" s="934">
        <v>1</v>
      </c>
      <c r="J35" s="885">
        <f t="shared" ref="J35:J67" si="18">I35*G35</f>
        <v>390</v>
      </c>
      <c r="K35" s="886">
        <f t="shared" ref="K35:K56" si="19">J35*B35</f>
        <v>257.40000000000003</v>
      </c>
      <c r="L35" s="887">
        <f t="shared" ref="L35:L67" si="20">B35*7960</f>
        <v>5253.6</v>
      </c>
      <c r="M35" s="887">
        <f t="shared" ref="M35:M67" si="21">L35*J35</f>
        <v>2048904.0000000002</v>
      </c>
      <c r="N35" s="887">
        <f t="shared" ref="N35:N67" si="22">C35*J35</f>
        <v>0</v>
      </c>
      <c r="O35" s="887">
        <f t="shared" ref="O35:O67" si="23">N35*7960</f>
        <v>0</v>
      </c>
      <c r="P35" s="888">
        <f t="shared" ref="P35:P67" si="24">K35+N35</f>
        <v>257.40000000000003</v>
      </c>
      <c r="Q35" s="888">
        <f t="shared" si="9"/>
        <v>2048904.0000000002</v>
      </c>
      <c r="R35" s="935"/>
      <c r="S35" s="936"/>
      <c r="T35" s="831">
        <v>24</v>
      </c>
      <c r="U35" s="1458" t="s">
        <v>64</v>
      </c>
      <c r="V35" s="937"/>
      <c r="W35" s="893">
        <f t="shared" ref="W35:X67" si="25">F35</f>
        <v>390</v>
      </c>
      <c r="X35" s="893">
        <f t="shared" si="25"/>
        <v>390</v>
      </c>
      <c r="Y35" s="894">
        <f t="shared" ref="Y35:Y67" si="26">X35*100/W35</f>
        <v>100</v>
      </c>
      <c r="Z35" s="894">
        <f t="shared" ref="Z35:AA67" si="27">I35</f>
        <v>1</v>
      </c>
      <c r="AA35" s="894">
        <f t="shared" si="27"/>
        <v>390</v>
      </c>
      <c r="AB35" s="938"/>
      <c r="AC35" s="895">
        <f t="shared" ref="AC35:AD67" si="28">AF35+AH35+AJ35+AL35+AN35+AP35+AR35+AT35+AV35+AX35+AZ35+BB35</f>
        <v>0</v>
      </c>
      <c r="AD35" s="895">
        <f t="shared" si="28"/>
        <v>0</v>
      </c>
      <c r="AE35" s="896" t="e">
        <f t="shared" ref="AE35:AE67" si="29">AD35*100/AC35</f>
        <v>#DIV/0!</v>
      </c>
      <c r="AF35" s="939"/>
      <c r="AG35" s="939"/>
      <c r="AH35" s="939"/>
      <c r="AI35" s="939"/>
      <c r="AJ35" s="939"/>
      <c r="AK35" s="939"/>
      <c r="AL35" s="939"/>
      <c r="AM35" s="939"/>
      <c r="AN35" s="939"/>
      <c r="AO35" s="939"/>
      <c r="AP35" s="939"/>
      <c r="AQ35" s="939"/>
      <c r="AR35" s="939"/>
      <c r="AS35" s="939"/>
      <c r="AT35" s="938"/>
      <c r="AU35" s="938"/>
      <c r="AV35" s="938"/>
      <c r="AW35" s="938"/>
      <c r="AX35" s="938"/>
      <c r="AY35" s="938"/>
      <c r="AZ35" s="938"/>
      <c r="BA35" s="938"/>
      <c r="BB35" s="938"/>
      <c r="BC35" s="938"/>
      <c r="BD35" s="895">
        <f t="shared" ref="BD35:BD67" si="30">AF35+AH35+AJ35+AL35+AN35+AP35+AR35+AT35+AV35+AX35+AZ35</f>
        <v>0</v>
      </c>
      <c r="BE35" s="895">
        <f t="shared" ref="BE35:BE67" si="31">AG35+AI35+AK35+AM35+AO35+AQ35+AS35+AU35+AW35+AY35+BA35+BC35</f>
        <v>0</v>
      </c>
    </row>
    <row r="36" spans="1:57" s="860" customFormat="1" ht="24.75" customHeight="1" x14ac:dyDescent="0.2">
      <c r="A36" s="840">
        <v>25</v>
      </c>
      <c r="B36" s="930">
        <v>0.66</v>
      </c>
      <c r="C36" s="931">
        <v>1</v>
      </c>
      <c r="D36" s="1453"/>
      <c r="E36" s="903" t="s">
        <v>279</v>
      </c>
      <c r="F36" s="1191">
        <v>23</v>
      </c>
      <c r="G36" s="1192">
        <v>23</v>
      </c>
      <c r="H36" s="883">
        <f t="shared" si="17"/>
        <v>100</v>
      </c>
      <c r="I36" s="934">
        <v>1</v>
      </c>
      <c r="J36" s="885">
        <f t="shared" si="18"/>
        <v>23</v>
      </c>
      <c r="K36" s="886">
        <f t="shared" si="19"/>
        <v>15.180000000000001</v>
      </c>
      <c r="L36" s="887">
        <f t="shared" si="20"/>
        <v>5253.6</v>
      </c>
      <c r="M36" s="887">
        <f t="shared" si="21"/>
        <v>120832.8</v>
      </c>
      <c r="N36" s="887">
        <f t="shared" si="22"/>
        <v>23</v>
      </c>
      <c r="O36" s="887">
        <f t="shared" si="23"/>
        <v>183080</v>
      </c>
      <c r="P36" s="888">
        <f t="shared" si="24"/>
        <v>38.18</v>
      </c>
      <c r="Q36" s="888">
        <f t="shared" si="9"/>
        <v>303912.8</v>
      </c>
      <c r="R36" s="935"/>
      <c r="S36" s="936"/>
      <c r="T36" s="831">
        <v>25</v>
      </c>
      <c r="U36" s="1459"/>
      <c r="V36" s="937"/>
      <c r="W36" s="893">
        <f t="shared" si="25"/>
        <v>23</v>
      </c>
      <c r="X36" s="893">
        <f t="shared" si="25"/>
        <v>23</v>
      </c>
      <c r="Y36" s="894">
        <f t="shared" si="26"/>
        <v>100</v>
      </c>
      <c r="Z36" s="894">
        <f t="shared" si="27"/>
        <v>1</v>
      </c>
      <c r="AA36" s="894">
        <f t="shared" si="27"/>
        <v>23</v>
      </c>
      <c r="AB36" s="938"/>
      <c r="AC36" s="895">
        <f t="shared" si="28"/>
        <v>0</v>
      </c>
      <c r="AD36" s="895">
        <f t="shared" si="28"/>
        <v>0</v>
      </c>
      <c r="AE36" s="896" t="e">
        <f t="shared" si="29"/>
        <v>#DIV/0!</v>
      </c>
      <c r="AF36" s="939"/>
      <c r="AG36" s="939"/>
      <c r="AH36" s="939"/>
      <c r="AI36" s="939"/>
      <c r="AJ36" s="939"/>
      <c r="AK36" s="939"/>
      <c r="AL36" s="939"/>
      <c r="AM36" s="939"/>
      <c r="AN36" s="939"/>
      <c r="AO36" s="939"/>
      <c r="AP36" s="939"/>
      <c r="AQ36" s="939"/>
      <c r="AR36" s="939"/>
      <c r="AS36" s="939"/>
      <c r="AT36" s="938"/>
      <c r="AU36" s="938"/>
      <c r="AV36" s="938"/>
      <c r="AW36" s="938"/>
      <c r="AX36" s="938"/>
      <c r="AY36" s="938"/>
      <c r="AZ36" s="938"/>
      <c r="BA36" s="938"/>
      <c r="BB36" s="938"/>
      <c r="BC36" s="938"/>
      <c r="BD36" s="895">
        <f t="shared" si="30"/>
        <v>0</v>
      </c>
      <c r="BE36" s="895">
        <f t="shared" si="31"/>
        <v>0</v>
      </c>
    </row>
    <row r="37" spans="1:57" ht="25.5" customHeight="1" x14ac:dyDescent="0.2">
      <c r="A37" s="840">
        <v>26</v>
      </c>
      <c r="B37" s="878">
        <v>0.3</v>
      </c>
      <c r="C37" s="879"/>
      <c r="D37" s="907" t="s">
        <v>65</v>
      </c>
      <c r="E37" s="880" t="s">
        <v>66</v>
      </c>
      <c r="F37" s="905"/>
      <c r="G37" s="904"/>
      <c r="H37" s="883" t="e">
        <f t="shared" si="17"/>
        <v>#DIV/0!</v>
      </c>
      <c r="I37" s="910"/>
      <c r="J37" s="885">
        <f t="shared" si="18"/>
        <v>0</v>
      </c>
      <c r="K37" s="886">
        <f t="shared" si="19"/>
        <v>0</v>
      </c>
      <c r="L37" s="887">
        <f t="shared" si="20"/>
        <v>2388</v>
      </c>
      <c r="M37" s="887">
        <f t="shared" si="21"/>
        <v>0</v>
      </c>
      <c r="N37" s="887">
        <f t="shared" si="22"/>
        <v>0</v>
      </c>
      <c r="O37" s="887">
        <f t="shared" si="23"/>
        <v>0</v>
      </c>
      <c r="P37" s="888">
        <f t="shared" si="24"/>
        <v>0</v>
      </c>
      <c r="Q37" s="888">
        <f t="shared" si="9"/>
        <v>0</v>
      </c>
      <c r="R37" s="906"/>
      <c r="S37" s="1005"/>
      <c r="T37" s="831">
        <v>26</v>
      </c>
      <c r="U37" s="908" t="s">
        <v>65</v>
      </c>
      <c r="V37" s="900" t="s">
        <v>66</v>
      </c>
      <c r="W37" s="893">
        <f t="shared" si="25"/>
        <v>0</v>
      </c>
      <c r="X37" s="893">
        <f t="shared" si="25"/>
        <v>0</v>
      </c>
      <c r="Y37" s="894" t="e">
        <f t="shared" si="26"/>
        <v>#DIV/0!</v>
      </c>
      <c r="Z37" s="894">
        <f t="shared" si="27"/>
        <v>0</v>
      </c>
      <c r="AA37" s="894">
        <f t="shared" si="27"/>
        <v>0</v>
      </c>
      <c r="AB37" s="901"/>
      <c r="AC37" s="895">
        <f t="shared" si="28"/>
        <v>0</v>
      </c>
      <c r="AD37" s="895">
        <f t="shared" si="28"/>
        <v>0</v>
      </c>
      <c r="AE37" s="896" t="e">
        <f t="shared" si="29"/>
        <v>#DIV/0!</v>
      </c>
      <c r="AF37" s="902"/>
      <c r="AG37" s="902"/>
      <c r="AH37" s="902"/>
      <c r="AI37" s="902"/>
      <c r="AJ37" s="902"/>
      <c r="AK37" s="902"/>
      <c r="AL37" s="902"/>
      <c r="AM37" s="902"/>
      <c r="AN37" s="902"/>
      <c r="AO37" s="902"/>
      <c r="AP37" s="902"/>
      <c r="AQ37" s="902"/>
      <c r="AR37" s="902"/>
      <c r="AS37" s="902"/>
      <c r="AT37" s="901"/>
      <c r="AU37" s="901"/>
      <c r="AV37" s="901"/>
      <c r="AW37" s="901"/>
      <c r="AX37" s="901"/>
      <c r="AY37" s="901"/>
      <c r="AZ37" s="901"/>
      <c r="BA37" s="901"/>
      <c r="BB37" s="901"/>
      <c r="BC37" s="901"/>
      <c r="BD37" s="895">
        <f t="shared" si="30"/>
        <v>0</v>
      </c>
      <c r="BE37" s="895">
        <f t="shared" si="31"/>
        <v>0</v>
      </c>
    </row>
    <row r="38" spans="1:57" ht="21" customHeight="1" x14ac:dyDescent="0.2">
      <c r="A38" s="840">
        <v>27</v>
      </c>
      <c r="B38" s="878">
        <v>0.25</v>
      </c>
      <c r="C38" s="879"/>
      <c r="D38" s="907" t="s">
        <v>67</v>
      </c>
      <c r="E38" s="880" t="s">
        <v>66</v>
      </c>
      <c r="F38" s="905"/>
      <c r="G38" s="904"/>
      <c r="H38" s="883" t="e">
        <f t="shared" si="17"/>
        <v>#DIV/0!</v>
      </c>
      <c r="I38" s="910"/>
      <c r="J38" s="885">
        <f t="shared" si="18"/>
        <v>0</v>
      </c>
      <c r="K38" s="886">
        <f t="shared" si="19"/>
        <v>0</v>
      </c>
      <c r="L38" s="887">
        <f t="shared" si="20"/>
        <v>1990</v>
      </c>
      <c r="M38" s="887">
        <f t="shared" si="21"/>
        <v>0</v>
      </c>
      <c r="N38" s="887">
        <f t="shared" si="22"/>
        <v>0</v>
      </c>
      <c r="O38" s="887">
        <f t="shared" si="23"/>
        <v>0</v>
      </c>
      <c r="P38" s="888">
        <f t="shared" si="24"/>
        <v>0</v>
      </c>
      <c r="Q38" s="888">
        <f t="shared" si="9"/>
        <v>0</v>
      </c>
      <c r="R38" s="906"/>
      <c r="S38" s="1005"/>
      <c r="T38" s="831">
        <v>27</v>
      </c>
      <c r="U38" s="908" t="s">
        <v>67</v>
      </c>
      <c r="V38" s="900" t="s">
        <v>66</v>
      </c>
      <c r="W38" s="893">
        <f t="shared" si="25"/>
        <v>0</v>
      </c>
      <c r="X38" s="893">
        <f t="shared" si="25"/>
        <v>0</v>
      </c>
      <c r="Y38" s="894" t="e">
        <f t="shared" si="26"/>
        <v>#DIV/0!</v>
      </c>
      <c r="Z38" s="894">
        <f t="shared" si="27"/>
        <v>0</v>
      </c>
      <c r="AA38" s="894">
        <f t="shared" si="27"/>
        <v>0</v>
      </c>
      <c r="AB38" s="901"/>
      <c r="AC38" s="895">
        <f t="shared" si="28"/>
        <v>0</v>
      </c>
      <c r="AD38" s="895">
        <f t="shared" si="28"/>
        <v>0</v>
      </c>
      <c r="AE38" s="896" t="e">
        <f t="shared" si="29"/>
        <v>#DIV/0!</v>
      </c>
      <c r="AF38" s="902"/>
      <c r="AG38" s="902"/>
      <c r="AH38" s="902"/>
      <c r="AI38" s="902"/>
      <c r="AJ38" s="902"/>
      <c r="AK38" s="902"/>
      <c r="AL38" s="902"/>
      <c r="AM38" s="902"/>
      <c r="AN38" s="902"/>
      <c r="AO38" s="902"/>
      <c r="AP38" s="902"/>
      <c r="AQ38" s="902"/>
      <c r="AR38" s="902"/>
      <c r="AS38" s="902"/>
      <c r="AT38" s="901"/>
      <c r="AU38" s="901"/>
      <c r="AV38" s="901"/>
      <c r="AW38" s="901"/>
      <c r="AX38" s="901"/>
      <c r="AY38" s="901"/>
      <c r="AZ38" s="901"/>
      <c r="BA38" s="901"/>
      <c r="BB38" s="901"/>
      <c r="BC38" s="901"/>
      <c r="BD38" s="895">
        <f t="shared" si="30"/>
        <v>0</v>
      </c>
      <c r="BE38" s="895">
        <f t="shared" si="31"/>
        <v>0</v>
      </c>
    </row>
    <row r="39" spans="1:57" ht="10.5" customHeight="1" x14ac:dyDescent="0.2">
      <c r="A39" s="840">
        <v>28</v>
      </c>
      <c r="B39" s="878">
        <v>2</v>
      </c>
      <c r="C39" s="931"/>
      <c r="D39" s="1453" t="s">
        <v>68</v>
      </c>
      <c r="E39" s="903" t="s">
        <v>278</v>
      </c>
      <c r="F39" s="905"/>
      <c r="G39" s="904"/>
      <c r="H39" s="883" t="e">
        <f t="shared" si="17"/>
        <v>#DIV/0!</v>
      </c>
      <c r="I39" s="910"/>
      <c r="J39" s="885">
        <f t="shared" si="18"/>
        <v>0</v>
      </c>
      <c r="K39" s="886">
        <f t="shared" si="19"/>
        <v>0</v>
      </c>
      <c r="L39" s="887">
        <f t="shared" si="20"/>
        <v>15920</v>
      </c>
      <c r="M39" s="887">
        <f t="shared" si="21"/>
        <v>0</v>
      </c>
      <c r="N39" s="887">
        <f t="shared" si="22"/>
        <v>0</v>
      </c>
      <c r="O39" s="887">
        <f t="shared" si="23"/>
        <v>0</v>
      </c>
      <c r="P39" s="888">
        <f t="shared" si="24"/>
        <v>0</v>
      </c>
      <c r="Q39" s="888">
        <f t="shared" si="9"/>
        <v>0</v>
      </c>
      <c r="R39" s="906"/>
      <c r="S39" s="1005"/>
      <c r="T39" s="831">
        <v>28</v>
      </c>
      <c r="U39" s="1450" t="s">
        <v>68</v>
      </c>
      <c r="V39" s="900" t="s">
        <v>49</v>
      </c>
      <c r="W39" s="893">
        <f t="shared" si="25"/>
        <v>0</v>
      </c>
      <c r="X39" s="893">
        <f t="shared" si="25"/>
        <v>0</v>
      </c>
      <c r="Y39" s="894" t="e">
        <f t="shared" si="26"/>
        <v>#DIV/0!</v>
      </c>
      <c r="Z39" s="894">
        <f t="shared" si="27"/>
        <v>0</v>
      </c>
      <c r="AA39" s="894">
        <f t="shared" si="27"/>
        <v>0</v>
      </c>
      <c r="AB39" s="901"/>
      <c r="AC39" s="895">
        <f t="shared" si="28"/>
        <v>0</v>
      </c>
      <c r="AD39" s="895">
        <f t="shared" si="28"/>
        <v>0</v>
      </c>
      <c r="AE39" s="896" t="e">
        <f t="shared" si="29"/>
        <v>#DIV/0!</v>
      </c>
      <c r="AF39" s="902"/>
      <c r="AG39" s="902"/>
      <c r="AH39" s="902"/>
      <c r="AI39" s="902"/>
      <c r="AJ39" s="902"/>
      <c r="AK39" s="902"/>
      <c r="AL39" s="902"/>
      <c r="AM39" s="902"/>
      <c r="AN39" s="902"/>
      <c r="AO39" s="902"/>
      <c r="AP39" s="902"/>
      <c r="AQ39" s="902"/>
      <c r="AR39" s="902"/>
      <c r="AS39" s="902"/>
      <c r="AT39" s="901"/>
      <c r="AU39" s="901"/>
      <c r="AV39" s="901"/>
      <c r="AW39" s="901"/>
      <c r="AX39" s="901"/>
      <c r="AY39" s="901"/>
      <c r="AZ39" s="901"/>
      <c r="BA39" s="901"/>
      <c r="BB39" s="901"/>
      <c r="BC39" s="901"/>
      <c r="BD39" s="895">
        <f t="shared" si="30"/>
        <v>0</v>
      </c>
      <c r="BE39" s="895">
        <f t="shared" si="31"/>
        <v>0</v>
      </c>
    </row>
    <row r="40" spans="1:57" ht="10.5" customHeight="1" x14ac:dyDescent="0.2">
      <c r="A40" s="840">
        <v>29</v>
      </c>
      <c r="B40" s="878">
        <v>2</v>
      </c>
      <c r="C40" s="879"/>
      <c r="D40" s="1453"/>
      <c r="E40" s="903" t="s">
        <v>279</v>
      </c>
      <c r="F40" s="905"/>
      <c r="G40" s="904"/>
      <c r="H40" s="883" t="e">
        <f t="shared" si="17"/>
        <v>#DIV/0!</v>
      </c>
      <c r="I40" s="910"/>
      <c r="J40" s="885">
        <f t="shared" si="18"/>
        <v>0</v>
      </c>
      <c r="K40" s="886">
        <f t="shared" si="19"/>
        <v>0</v>
      </c>
      <c r="L40" s="887">
        <f t="shared" si="20"/>
        <v>15920</v>
      </c>
      <c r="M40" s="887">
        <f t="shared" si="21"/>
        <v>0</v>
      </c>
      <c r="N40" s="887">
        <f t="shared" si="22"/>
        <v>0</v>
      </c>
      <c r="O40" s="887">
        <f t="shared" si="23"/>
        <v>0</v>
      </c>
      <c r="P40" s="888">
        <f t="shared" si="24"/>
        <v>0</v>
      </c>
      <c r="Q40" s="888">
        <f t="shared" si="9"/>
        <v>0</v>
      </c>
      <c r="R40" s="906"/>
      <c r="S40" s="1005"/>
      <c r="T40" s="831">
        <v>29</v>
      </c>
      <c r="U40" s="1450"/>
      <c r="V40" s="900" t="s">
        <v>50</v>
      </c>
      <c r="W40" s="893">
        <f t="shared" si="25"/>
        <v>0</v>
      </c>
      <c r="X40" s="893">
        <f t="shared" si="25"/>
        <v>0</v>
      </c>
      <c r="Y40" s="894" t="e">
        <f t="shared" si="26"/>
        <v>#DIV/0!</v>
      </c>
      <c r="Z40" s="894">
        <f t="shared" si="27"/>
        <v>0</v>
      </c>
      <c r="AA40" s="894">
        <f t="shared" si="27"/>
        <v>0</v>
      </c>
      <c r="AB40" s="901"/>
      <c r="AC40" s="895">
        <f t="shared" si="28"/>
        <v>0</v>
      </c>
      <c r="AD40" s="895">
        <f t="shared" si="28"/>
        <v>0</v>
      </c>
      <c r="AE40" s="896" t="e">
        <f t="shared" si="29"/>
        <v>#DIV/0!</v>
      </c>
      <c r="AF40" s="902"/>
      <c r="AG40" s="902"/>
      <c r="AH40" s="902"/>
      <c r="AI40" s="902"/>
      <c r="AJ40" s="902"/>
      <c r="AK40" s="902"/>
      <c r="AL40" s="902"/>
      <c r="AM40" s="902"/>
      <c r="AN40" s="902"/>
      <c r="AO40" s="902"/>
      <c r="AP40" s="902"/>
      <c r="AQ40" s="902"/>
      <c r="AR40" s="902"/>
      <c r="AS40" s="902"/>
      <c r="AT40" s="901"/>
      <c r="AU40" s="901"/>
      <c r="AV40" s="901"/>
      <c r="AW40" s="901"/>
      <c r="AX40" s="901"/>
      <c r="AY40" s="901"/>
      <c r="AZ40" s="901"/>
      <c r="BA40" s="901"/>
      <c r="BB40" s="901"/>
      <c r="BC40" s="901"/>
      <c r="BD40" s="895">
        <f t="shared" si="30"/>
        <v>0</v>
      </c>
      <c r="BE40" s="895">
        <f t="shared" si="31"/>
        <v>0</v>
      </c>
    </row>
    <row r="41" spans="1:57" ht="10.5" customHeight="1" x14ac:dyDescent="0.2">
      <c r="A41" s="840">
        <v>30</v>
      </c>
      <c r="B41" s="878">
        <v>2</v>
      </c>
      <c r="C41" s="879"/>
      <c r="D41" s="1449" t="s">
        <v>69</v>
      </c>
      <c r="E41" s="903" t="s">
        <v>278</v>
      </c>
      <c r="F41" s="905"/>
      <c r="G41" s="904"/>
      <c r="H41" s="883" t="e">
        <f t="shared" si="17"/>
        <v>#DIV/0!</v>
      </c>
      <c r="I41" s="910"/>
      <c r="J41" s="885">
        <f t="shared" si="18"/>
        <v>0</v>
      </c>
      <c r="K41" s="886">
        <f t="shared" si="19"/>
        <v>0</v>
      </c>
      <c r="L41" s="887">
        <f t="shared" si="20"/>
        <v>15920</v>
      </c>
      <c r="M41" s="887">
        <f t="shared" si="21"/>
        <v>0</v>
      </c>
      <c r="N41" s="887">
        <f t="shared" si="22"/>
        <v>0</v>
      </c>
      <c r="O41" s="887">
        <f t="shared" si="23"/>
        <v>0</v>
      </c>
      <c r="P41" s="888">
        <f t="shared" si="24"/>
        <v>0</v>
      </c>
      <c r="Q41" s="888">
        <f t="shared" si="9"/>
        <v>0</v>
      </c>
      <c r="R41" s="906"/>
      <c r="S41" s="1005"/>
      <c r="T41" s="831">
        <v>30</v>
      </c>
      <c r="U41" s="1450" t="s">
        <v>69</v>
      </c>
      <c r="V41" s="900" t="s">
        <v>49</v>
      </c>
      <c r="W41" s="893">
        <f t="shared" si="25"/>
        <v>0</v>
      </c>
      <c r="X41" s="893">
        <f t="shared" si="25"/>
        <v>0</v>
      </c>
      <c r="Y41" s="894" t="e">
        <f t="shared" si="26"/>
        <v>#DIV/0!</v>
      </c>
      <c r="Z41" s="894">
        <f t="shared" si="27"/>
        <v>0</v>
      </c>
      <c r="AA41" s="894">
        <f t="shared" si="27"/>
        <v>0</v>
      </c>
      <c r="AB41" s="901"/>
      <c r="AC41" s="895">
        <f t="shared" si="28"/>
        <v>0</v>
      </c>
      <c r="AD41" s="895">
        <f t="shared" si="28"/>
        <v>0</v>
      </c>
      <c r="AE41" s="896" t="e">
        <f t="shared" si="29"/>
        <v>#DIV/0!</v>
      </c>
      <c r="AF41" s="902"/>
      <c r="AG41" s="902"/>
      <c r="AH41" s="902"/>
      <c r="AI41" s="902"/>
      <c r="AJ41" s="902"/>
      <c r="AK41" s="902"/>
      <c r="AL41" s="902"/>
      <c r="AM41" s="902"/>
      <c r="AN41" s="902"/>
      <c r="AO41" s="902"/>
      <c r="AP41" s="902"/>
      <c r="AQ41" s="902"/>
      <c r="AR41" s="902"/>
      <c r="AS41" s="902"/>
      <c r="AT41" s="901"/>
      <c r="AU41" s="901"/>
      <c r="AV41" s="901"/>
      <c r="AW41" s="901"/>
      <c r="AX41" s="901"/>
      <c r="AY41" s="901"/>
      <c r="AZ41" s="901"/>
      <c r="BA41" s="901"/>
      <c r="BB41" s="901"/>
      <c r="BC41" s="901"/>
      <c r="BD41" s="895">
        <f t="shared" si="30"/>
        <v>0</v>
      </c>
      <c r="BE41" s="895">
        <f t="shared" si="31"/>
        <v>0</v>
      </c>
    </row>
    <row r="42" spans="1:57" ht="10.5" customHeight="1" x14ac:dyDescent="0.2">
      <c r="A42" s="840">
        <v>31</v>
      </c>
      <c r="B42" s="878">
        <v>2</v>
      </c>
      <c r="C42" s="879"/>
      <c r="D42" s="1449"/>
      <c r="E42" s="903" t="s">
        <v>279</v>
      </c>
      <c r="F42" s="905"/>
      <c r="G42" s="904"/>
      <c r="H42" s="883" t="e">
        <f t="shared" si="17"/>
        <v>#DIV/0!</v>
      </c>
      <c r="I42" s="910"/>
      <c r="J42" s="885">
        <f t="shared" si="18"/>
        <v>0</v>
      </c>
      <c r="K42" s="886">
        <f t="shared" si="19"/>
        <v>0</v>
      </c>
      <c r="L42" s="887">
        <f t="shared" si="20"/>
        <v>15920</v>
      </c>
      <c r="M42" s="887">
        <f t="shared" si="21"/>
        <v>0</v>
      </c>
      <c r="N42" s="887">
        <f t="shared" si="22"/>
        <v>0</v>
      </c>
      <c r="O42" s="887">
        <f t="shared" si="23"/>
        <v>0</v>
      </c>
      <c r="P42" s="888">
        <f t="shared" si="24"/>
        <v>0</v>
      </c>
      <c r="Q42" s="888">
        <f t="shared" si="9"/>
        <v>0</v>
      </c>
      <c r="R42" s="906"/>
      <c r="S42" s="1005"/>
      <c r="T42" s="831">
        <v>31</v>
      </c>
      <c r="U42" s="1450"/>
      <c r="V42" s="900" t="s">
        <v>50</v>
      </c>
      <c r="W42" s="893">
        <f t="shared" si="25"/>
        <v>0</v>
      </c>
      <c r="X42" s="893">
        <f t="shared" si="25"/>
        <v>0</v>
      </c>
      <c r="Y42" s="894" t="e">
        <f t="shared" si="26"/>
        <v>#DIV/0!</v>
      </c>
      <c r="Z42" s="894">
        <f t="shared" si="27"/>
        <v>0</v>
      </c>
      <c r="AA42" s="894">
        <f t="shared" si="27"/>
        <v>0</v>
      </c>
      <c r="AB42" s="901"/>
      <c r="AC42" s="895">
        <f t="shared" si="28"/>
        <v>0</v>
      </c>
      <c r="AD42" s="895">
        <f t="shared" si="28"/>
        <v>0</v>
      </c>
      <c r="AE42" s="896" t="e">
        <f t="shared" si="29"/>
        <v>#DIV/0!</v>
      </c>
      <c r="AF42" s="902"/>
      <c r="AG42" s="902"/>
      <c r="AH42" s="902"/>
      <c r="AI42" s="902"/>
      <c r="AJ42" s="902"/>
      <c r="AK42" s="902"/>
      <c r="AL42" s="902"/>
      <c r="AM42" s="902"/>
      <c r="AN42" s="902"/>
      <c r="AO42" s="902"/>
      <c r="AP42" s="902"/>
      <c r="AQ42" s="902"/>
      <c r="AR42" s="902"/>
      <c r="AS42" s="902"/>
      <c r="AT42" s="901"/>
      <c r="AU42" s="901"/>
      <c r="AV42" s="901"/>
      <c r="AW42" s="901"/>
      <c r="AX42" s="901"/>
      <c r="AY42" s="901"/>
      <c r="AZ42" s="901"/>
      <c r="BA42" s="901"/>
      <c r="BB42" s="901"/>
      <c r="BC42" s="901"/>
      <c r="BD42" s="895">
        <f t="shared" si="30"/>
        <v>0</v>
      </c>
      <c r="BE42" s="895">
        <f t="shared" si="31"/>
        <v>0</v>
      </c>
    </row>
    <row r="43" spans="1:57" ht="15" customHeight="1" x14ac:dyDescent="0.2">
      <c r="A43" s="840">
        <v>32</v>
      </c>
      <c r="B43" s="878">
        <v>1</v>
      </c>
      <c r="C43" s="879"/>
      <c r="D43" s="1454" t="s">
        <v>70</v>
      </c>
      <c r="E43" s="903" t="s">
        <v>278</v>
      </c>
      <c r="F43" s="905"/>
      <c r="G43" s="904"/>
      <c r="H43" s="883" t="e">
        <f t="shared" si="17"/>
        <v>#DIV/0!</v>
      </c>
      <c r="I43" s="910"/>
      <c r="J43" s="885">
        <f t="shared" si="18"/>
        <v>0</v>
      </c>
      <c r="K43" s="886">
        <f t="shared" si="19"/>
        <v>0</v>
      </c>
      <c r="L43" s="887">
        <f t="shared" si="20"/>
        <v>7960</v>
      </c>
      <c r="M43" s="887">
        <f t="shared" si="21"/>
        <v>0</v>
      </c>
      <c r="N43" s="887">
        <f t="shared" si="22"/>
        <v>0</v>
      </c>
      <c r="O43" s="887">
        <f t="shared" si="23"/>
        <v>0</v>
      </c>
      <c r="P43" s="888">
        <f t="shared" si="24"/>
        <v>0</v>
      </c>
      <c r="Q43" s="888">
        <f t="shared" si="9"/>
        <v>0</v>
      </c>
      <c r="R43" s="906"/>
      <c r="S43" s="1005"/>
      <c r="T43" s="831">
        <v>32</v>
      </c>
      <c r="U43" s="1452" t="s">
        <v>70</v>
      </c>
      <c r="V43" s="900" t="s">
        <v>49</v>
      </c>
      <c r="W43" s="893">
        <f t="shared" si="25"/>
        <v>0</v>
      </c>
      <c r="X43" s="893">
        <f t="shared" si="25"/>
        <v>0</v>
      </c>
      <c r="Y43" s="894" t="e">
        <f t="shared" si="26"/>
        <v>#DIV/0!</v>
      </c>
      <c r="Z43" s="894">
        <f t="shared" si="27"/>
        <v>0</v>
      </c>
      <c r="AA43" s="894">
        <f t="shared" si="27"/>
        <v>0</v>
      </c>
      <c r="AB43" s="901"/>
      <c r="AC43" s="895">
        <f t="shared" si="28"/>
        <v>0</v>
      </c>
      <c r="AD43" s="895">
        <f t="shared" si="28"/>
        <v>0</v>
      </c>
      <c r="AE43" s="896" t="e">
        <f t="shared" si="29"/>
        <v>#DIV/0!</v>
      </c>
      <c r="AF43" s="902"/>
      <c r="AG43" s="902"/>
      <c r="AH43" s="902"/>
      <c r="AI43" s="902"/>
      <c r="AJ43" s="902"/>
      <c r="AK43" s="902"/>
      <c r="AL43" s="902"/>
      <c r="AM43" s="902"/>
      <c r="AN43" s="902"/>
      <c r="AO43" s="902"/>
      <c r="AP43" s="902"/>
      <c r="AQ43" s="902"/>
      <c r="AR43" s="902"/>
      <c r="AS43" s="902"/>
      <c r="AT43" s="901"/>
      <c r="AU43" s="901"/>
      <c r="AV43" s="901"/>
      <c r="AW43" s="901"/>
      <c r="AX43" s="901"/>
      <c r="AY43" s="901"/>
      <c r="AZ43" s="901"/>
      <c r="BA43" s="901"/>
      <c r="BB43" s="901"/>
      <c r="BC43" s="901"/>
      <c r="BD43" s="895">
        <f t="shared" si="30"/>
        <v>0</v>
      </c>
      <c r="BE43" s="895">
        <f t="shared" si="31"/>
        <v>0</v>
      </c>
    </row>
    <row r="44" spans="1:57" ht="13.5" customHeight="1" x14ac:dyDescent="0.2">
      <c r="A44" s="840">
        <v>33</v>
      </c>
      <c r="B44" s="878">
        <v>1</v>
      </c>
      <c r="C44" s="879"/>
      <c r="D44" s="1454"/>
      <c r="E44" s="903" t="s">
        <v>279</v>
      </c>
      <c r="F44" s="905"/>
      <c r="G44" s="904"/>
      <c r="H44" s="883" t="e">
        <f t="shared" si="17"/>
        <v>#DIV/0!</v>
      </c>
      <c r="I44" s="910"/>
      <c r="J44" s="885">
        <f t="shared" si="18"/>
        <v>0</v>
      </c>
      <c r="K44" s="886">
        <f t="shared" si="19"/>
        <v>0</v>
      </c>
      <c r="L44" s="887">
        <f t="shared" si="20"/>
        <v>7960</v>
      </c>
      <c r="M44" s="887">
        <f t="shared" si="21"/>
        <v>0</v>
      </c>
      <c r="N44" s="887">
        <f t="shared" si="22"/>
        <v>0</v>
      </c>
      <c r="O44" s="887">
        <f t="shared" si="23"/>
        <v>0</v>
      </c>
      <c r="P44" s="888">
        <f t="shared" si="24"/>
        <v>0</v>
      </c>
      <c r="Q44" s="888">
        <f t="shared" si="9"/>
        <v>0</v>
      </c>
      <c r="R44" s="906"/>
      <c r="S44" s="1005"/>
      <c r="T44" s="831">
        <v>33</v>
      </c>
      <c r="U44" s="1452"/>
      <c r="V44" s="900" t="s">
        <v>50</v>
      </c>
      <c r="W44" s="893">
        <f t="shared" si="25"/>
        <v>0</v>
      </c>
      <c r="X44" s="893">
        <f t="shared" si="25"/>
        <v>0</v>
      </c>
      <c r="Y44" s="894" t="e">
        <f t="shared" si="26"/>
        <v>#DIV/0!</v>
      </c>
      <c r="Z44" s="894">
        <f t="shared" si="27"/>
        <v>0</v>
      </c>
      <c r="AA44" s="894">
        <f t="shared" si="27"/>
        <v>0</v>
      </c>
      <c r="AB44" s="901"/>
      <c r="AC44" s="895">
        <f t="shared" si="28"/>
        <v>0</v>
      </c>
      <c r="AD44" s="895">
        <f t="shared" si="28"/>
        <v>0</v>
      </c>
      <c r="AE44" s="896" t="e">
        <f t="shared" si="29"/>
        <v>#DIV/0!</v>
      </c>
      <c r="AF44" s="902"/>
      <c r="AG44" s="902"/>
      <c r="AH44" s="902"/>
      <c r="AI44" s="902"/>
      <c r="AJ44" s="902"/>
      <c r="AK44" s="902"/>
      <c r="AL44" s="902"/>
      <c r="AM44" s="902"/>
      <c r="AN44" s="902"/>
      <c r="AO44" s="902"/>
      <c r="AP44" s="902"/>
      <c r="AQ44" s="902"/>
      <c r="AR44" s="902"/>
      <c r="AS44" s="902"/>
      <c r="AT44" s="901"/>
      <c r="AU44" s="901"/>
      <c r="AV44" s="901"/>
      <c r="AW44" s="901"/>
      <c r="AX44" s="901"/>
      <c r="AY44" s="901"/>
      <c r="AZ44" s="901"/>
      <c r="BA44" s="901"/>
      <c r="BB44" s="901"/>
      <c r="BC44" s="901"/>
      <c r="BD44" s="895">
        <f t="shared" si="30"/>
        <v>0</v>
      </c>
      <c r="BE44" s="895">
        <f t="shared" si="31"/>
        <v>0</v>
      </c>
    </row>
    <row r="45" spans="1:57" ht="10.5" customHeight="1" x14ac:dyDescent="0.2">
      <c r="A45" s="840">
        <v>34</v>
      </c>
      <c r="B45" s="878">
        <v>0.33</v>
      </c>
      <c r="C45" s="879"/>
      <c r="D45" s="1454" t="s">
        <v>71</v>
      </c>
      <c r="E45" s="903" t="s">
        <v>278</v>
      </c>
      <c r="F45" s="905"/>
      <c r="G45" s="904"/>
      <c r="H45" s="883" t="e">
        <f t="shared" si="17"/>
        <v>#DIV/0!</v>
      </c>
      <c r="I45" s="910"/>
      <c r="J45" s="885">
        <f t="shared" si="18"/>
        <v>0</v>
      </c>
      <c r="K45" s="886">
        <f t="shared" si="19"/>
        <v>0</v>
      </c>
      <c r="L45" s="887">
        <f t="shared" si="20"/>
        <v>2626.8</v>
      </c>
      <c r="M45" s="887">
        <f t="shared" si="21"/>
        <v>0</v>
      </c>
      <c r="N45" s="887">
        <f t="shared" si="22"/>
        <v>0</v>
      </c>
      <c r="O45" s="887">
        <f t="shared" si="23"/>
        <v>0</v>
      </c>
      <c r="P45" s="888">
        <f t="shared" si="24"/>
        <v>0</v>
      </c>
      <c r="Q45" s="888">
        <f t="shared" si="9"/>
        <v>0</v>
      </c>
      <c r="R45" s="906"/>
      <c r="S45" s="1005"/>
      <c r="T45" s="831">
        <v>34</v>
      </c>
      <c r="U45" s="1452" t="s">
        <v>71</v>
      </c>
      <c r="V45" s="900" t="s">
        <v>49</v>
      </c>
      <c r="W45" s="893">
        <f t="shared" si="25"/>
        <v>0</v>
      </c>
      <c r="X45" s="893">
        <f t="shared" si="25"/>
        <v>0</v>
      </c>
      <c r="Y45" s="894" t="e">
        <f t="shared" si="26"/>
        <v>#DIV/0!</v>
      </c>
      <c r="Z45" s="894">
        <f t="shared" si="27"/>
        <v>0</v>
      </c>
      <c r="AA45" s="894">
        <f t="shared" si="27"/>
        <v>0</v>
      </c>
      <c r="AB45" s="901"/>
      <c r="AC45" s="895">
        <f t="shared" si="28"/>
        <v>0</v>
      </c>
      <c r="AD45" s="895">
        <f t="shared" si="28"/>
        <v>0</v>
      </c>
      <c r="AE45" s="896" t="e">
        <f t="shared" si="29"/>
        <v>#DIV/0!</v>
      </c>
      <c r="AF45" s="902"/>
      <c r="AG45" s="902"/>
      <c r="AH45" s="902"/>
      <c r="AI45" s="902"/>
      <c r="AJ45" s="902"/>
      <c r="AK45" s="902"/>
      <c r="AL45" s="902"/>
      <c r="AM45" s="902"/>
      <c r="AN45" s="902"/>
      <c r="AO45" s="902"/>
      <c r="AP45" s="902"/>
      <c r="AQ45" s="902"/>
      <c r="AR45" s="902"/>
      <c r="AS45" s="902"/>
      <c r="AT45" s="902"/>
      <c r="AU45" s="901"/>
      <c r="AV45" s="902"/>
      <c r="AW45" s="901"/>
      <c r="AX45" s="902"/>
      <c r="AY45" s="901"/>
      <c r="AZ45" s="902"/>
      <c r="BA45" s="901"/>
      <c r="BB45" s="902"/>
      <c r="BC45" s="901"/>
      <c r="BD45" s="895">
        <f t="shared" si="30"/>
        <v>0</v>
      </c>
      <c r="BE45" s="895">
        <f t="shared" si="31"/>
        <v>0</v>
      </c>
    </row>
    <row r="46" spans="1:57" ht="10.5" customHeight="1" x14ac:dyDescent="0.2">
      <c r="A46" s="840">
        <v>35</v>
      </c>
      <c r="B46" s="878">
        <v>0.33</v>
      </c>
      <c r="C46" s="879"/>
      <c r="D46" s="1454"/>
      <c r="E46" s="903" t="s">
        <v>279</v>
      </c>
      <c r="F46" s="905"/>
      <c r="G46" s="904"/>
      <c r="H46" s="883" t="e">
        <f t="shared" si="17"/>
        <v>#DIV/0!</v>
      </c>
      <c r="I46" s="910"/>
      <c r="J46" s="885">
        <f t="shared" si="18"/>
        <v>0</v>
      </c>
      <c r="K46" s="886">
        <f t="shared" si="19"/>
        <v>0</v>
      </c>
      <c r="L46" s="887">
        <f t="shared" si="20"/>
        <v>2626.8</v>
      </c>
      <c r="M46" s="887">
        <f t="shared" si="21"/>
        <v>0</v>
      </c>
      <c r="N46" s="887">
        <f t="shared" si="22"/>
        <v>0</v>
      </c>
      <c r="O46" s="887">
        <f t="shared" si="23"/>
        <v>0</v>
      </c>
      <c r="P46" s="888">
        <f t="shared" si="24"/>
        <v>0</v>
      </c>
      <c r="Q46" s="888">
        <f t="shared" si="9"/>
        <v>0</v>
      </c>
      <c r="R46" s="906"/>
      <c r="S46" s="1005"/>
      <c r="T46" s="831">
        <v>35</v>
      </c>
      <c r="U46" s="1452"/>
      <c r="V46" s="900" t="s">
        <v>50</v>
      </c>
      <c r="W46" s="893">
        <f t="shared" si="25"/>
        <v>0</v>
      </c>
      <c r="X46" s="893">
        <f t="shared" si="25"/>
        <v>0</v>
      </c>
      <c r="Y46" s="894" t="e">
        <f t="shared" si="26"/>
        <v>#DIV/0!</v>
      </c>
      <c r="Z46" s="894">
        <f t="shared" si="27"/>
        <v>0</v>
      </c>
      <c r="AA46" s="894">
        <f t="shared" si="27"/>
        <v>0</v>
      </c>
      <c r="AB46" s="901"/>
      <c r="AC46" s="895">
        <f t="shared" si="28"/>
        <v>0</v>
      </c>
      <c r="AD46" s="895">
        <f t="shared" si="28"/>
        <v>0</v>
      </c>
      <c r="AE46" s="896" t="e">
        <f t="shared" si="29"/>
        <v>#DIV/0!</v>
      </c>
      <c r="AF46" s="902"/>
      <c r="AG46" s="902"/>
      <c r="AH46" s="902"/>
      <c r="AI46" s="902"/>
      <c r="AJ46" s="902"/>
      <c r="AK46" s="902"/>
      <c r="AL46" s="902"/>
      <c r="AM46" s="902"/>
      <c r="AN46" s="902"/>
      <c r="AO46" s="902"/>
      <c r="AP46" s="902"/>
      <c r="AQ46" s="902"/>
      <c r="AR46" s="902"/>
      <c r="AS46" s="902"/>
      <c r="AT46" s="901"/>
      <c r="AU46" s="901"/>
      <c r="AV46" s="901"/>
      <c r="AW46" s="901"/>
      <c r="AX46" s="901"/>
      <c r="AY46" s="901"/>
      <c r="AZ46" s="901"/>
      <c r="BA46" s="901"/>
      <c r="BB46" s="901"/>
      <c r="BC46" s="901"/>
      <c r="BD46" s="895">
        <f t="shared" si="30"/>
        <v>0</v>
      </c>
      <c r="BE46" s="895">
        <f t="shared" si="31"/>
        <v>0</v>
      </c>
    </row>
    <row r="47" spans="1:57" ht="14.25" customHeight="1" x14ac:dyDescent="0.2">
      <c r="A47" s="840">
        <v>36</v>
      </c>
      <c r="B47" s="878">
        <v>0.46</v>
      </c>
      <c r="C47" s="879"/>
      <c r="D47" s="1454" t="s">
        <v>281</v>
      </c>
      <c r="E47" s="903" t="s">
        <v>278</v>
      </c>
      <c r="F47" s="905">
        <v>10</v>
      </c>
      <c r="G47" s="904">
        <v>10</v>
      </c>
      <c r="H47" s="883">
        <f t="shared" si="17"/>
        <v>100</v>
      </c>
      <c r="I47" s="910">
        <v>36</v>
      </c>
      <c r="J47" s="885">
        <f t="shared" si="18"/>
        <v>360</v>
      </c>
      <c r="K47" s="886">
        <f t="shared" si="19"/>
        <v>165.6</v>
      </c>
      <c r="L47" s="887">
        <f t="shared" si="20"/>
        <v>3661.6000000000004</v>
      </c>
      <c r="M47" s="887">
        <f t="shared" si="21"/>
        <v>1318176.0000000002</v>
      </c>
      <c r="N47" s="887">
        <f t="shared" si="22"/>
        <v>0</v>
      </c>
      <c r="O47" s="887">
        <f t="shared" si="23"/>
        <v>0</v>
      </c>
      <c r="P47" s="888">
        <f t="shared" si="24"/>
        <v>165.6</v>
      </c>
      <c r="Q47" s="888">
        <f t="shared" si="9"/>
        <v>1318176.0000000002</v>
      </c>
      <c r="R47" s="906"/>
      <c r="S47" s="1005"/>
      <c r="T47" s="831">
        <v>36</v>
      </c>
      <c r="U47" s="1452" t="s">
        <v>72</v>
      </c>
      <c r="V47" s="900" t="s">
        <v>49</v>
      </c>
      <c r="W47" s="893">
        <f t="shared" si="25"/>
        <v>10</v>
      </c>
      <c r="X47" s="893">
        <f t="shared" si="25"/>
        <v>10</v>
      </c>
      <c r="Y47" s="894">
        <f t="shared" si="26"/>
        <v>100</v>
      </c>
      <c r="Z47" s="894">
        <f t="shared" si="27"/>
        <v>36</v>
      </c>
      <c r="AA47" s="894">
        <f t="shared" si="27"/>
        <v>360</v>
      </c>
      <c r="AB47" s="901"/>
      <c r="AC47" s="895">
        <f t="shared" si="28"/>
        <v>0</v>
      </c>
      <c r="AD47" s="895">
        <f t="shared" si="28"/>
        <v>0</v>
      </c>
      <c r="AE47" s="896" t="e">
        <f t="shared" si="29"/>
        <v>#DIV/0!</v>
      </c>
      <c r="AF47" s="902"/>
      <c r="AG47" s="902"/>
      <c r="AH47" s="902"/>
      <c r="AI47" s="902"/>
      <c r="AJ47" s="902"/>
      <c r="AK47" s="902"/>
      <c r="AL47" s="902"/>
      <c r="AM47" s="902"/>
      <c r="AN47" s="902"/>
      <c r="AO47" s="902"/>
      <c r="AP47" s="902"/>
      <c r="AQ47" s="902"/>
      <c r="AR47" s="902"/>
      <c r="AS47" s="902"/>
      <c r="AT47" s="902"/>
      <c r="AU47" s="901"/>
      <c r="AV47" s="902"/>
      <c r="AW47" s="901"/>
      <c r="AX47" s="902"/>
      <c r="AY47" s="901"/>
      <c r="AZ47" s="902"/>
      <c r="BA47" s="901"/>
      <c r="BB47" s="902"/>
      <c r="BC47" s="901"/>
      <c r="BD47" s="895">
        <f t="shared" si="30"/>
        <v>0</v>
      </c>
      <c r="BE47" s="895">
        <f t="shared" si="31"/>
        <v>0</v>
      </c>
    </row>
    <row r="48" spans="1:57" ht="15" customHeight="1" x14ac:dyDescent="0.2">
      <c r="A48" s="840">
        <v>37</v>
      </c>
      <c r="B48" s="878">
        <v>0.46</v>
      </c>
      <c r="C48" s="879">
        <v>1</v>
      </c>
      <c r="D48" s="1454"/>
      <c r="E48" s="903" t="s">
        <v>279</v>
      </c>
      <c r="F48" s="940"/>
      <c r="G48" s="941"/>
      <c r="H48" s="883" t="e">
        <f t="shared" si="17"/>
        <v>#DIV/0!</v>
      </c>
      <c r="I48" s="910">
        <v>5</v>
      </c>
      <c r="J48" s="885">
        <f t="shared" si="18"/>
        <v>0</v>
      </c>
      <c r="K48" s="886">
        <f t="shared" si="19"/>
        <v>0</v>
      </c>
      <c r="L48" s="887">
        <f t="shared" si="20"/>
        <v>3661.6000000000004</v>
      </c>
      <c r="M48" s="887">
        <f t="shared" si="21"/>
        <v>0</v>
      </c>
      <c r="N48" s="887">
        <f t="shared" si="22"/>
        <v>0</v>
      </c>
      <c r="O48" s="887">
        <f t="shared" si="23"/>
        <v>0</v>
      </c>
      <c r="P48" s="888">
        <f t="shared" si="24"/>
        <v>0</v>
      </c>
      <c r="Q48" s="888">
        <f t="shared" si="9"/>
        <v>0</v>
      </c>
      <c r="R48" s="1005"/>
      <c r="S48" s="1005"/>
      <c r="T48" s="831">
        <v>37</v>
      </c>
      <c r="U48" s="1452"/>
      <c r="V48" s="900" t="s">
        <v>50</v>
      </c>
      <c r="W48" s="893">
        <f t="shared" si="25"/>
        <v>0</v>
      </c>
      <c r="X48" s="893">
        <f t="shared" si="25"/>
        <v>0</v>
      </c>
      <c r="Y48" s="894" t="e">
        <f t="shared" si="26"/>
        <v>#DIV/0!</v>
      </c>
      <c r="Z48" s="894">
        <f t="shared" si="27"/>
        <v>5</v>
      </c>
      <c r="AA48" s="894">
        <f t="shared" si="27"/>
        <v>0</v>
      </c>
      <c r="AB48" s="901"/>
      <c r="AC48" s="895">
        <f t="shared" si="28"/>
        <v>0</v>
      </c>
      <c r="AD48" s="895">
        <f t="shared" si="28"/>
        <v>0</v>
      </c>
      <c r="AE48" s="896" t="e">
        <f t="shared" si="29"/>
        <v>#DIV/0!</v>
      </c>
      <c r="AF48" s="902"/>
      <c r="AG48" s="902"/>
      <c r="AH48" s="902"/>
      <c r="AI48" s="902"/>
      <c r="AJ48" s="902"/>
      <c r="AK48" s="902"/>
      <c r="AL48" s="902"/>
      <c r="AM48" s="902"/>
      <c r="AN48" s="902"/>
      <c r="AO48" s="902"/>
      <c r="AP48" s="902"/>
      <c r="AQ48" s="902"/>
      <c r="AR48" s="902"/>
      <c r="AS48" s="902"/>
      <c r="AT48" s="901"/>
      <c r="AU48" s="901"/>
      <c r="AV48" s="901"/>
      <c r="AW48" s="901"/>
      <c r="AX48" s="901"/>
      <c r="AY48" s="901"/>
      <c r="AZ48" s="901"/>
      <c r="BA48" s="901"/>
      <c r="BB48" s="901"/>
      <c r="BC48" s="901"/>
      <c r="BD48" s="895">
        <f t="shared" si="30"/>
        <v>0</v>
      </c>
      <c r="BE48" s="895">
        <f t="shared" si="31"/>
        <v>0</v>
      </c>
    </row>
    <row r="49" spans="1:57" ht="11.25" customHeight="1" x14ac:dyDescent="0.2">
      <c r="A49" s="840">
        <v>38</v>
      </c>
      <c r="B49" s="878">
        <v>4</v>
      </c>
      <c r="C49" s="879"/>
      <c r="D49" s="1454" t="s">
        <v>73</v>
      </c>
      <c r="E49" s="903" t="s">
        <v>278</v>
      </c>
      <c r="F49" s="905"/>
      <c r="G49" s="904"/>
      <c r="H49" s="883" t="e">
        <f t="shared" si="17"/>
        <v>#DIV/0!</v>
      </c>
      <c r="I49" s="910"/>
      <c r="J49" s="885">
        <f t="shared" si="18"/>
        <v>0</v>
      </c>
      <c r="K49" s="886">
        <f t="shared" si="19"/>
        <v>0</v>
      </c>
      <c r="L49" s="887">
        <f t="shared" si="20"/>
        <v>31840</v>
      </c>
      <c r="M49" s="887">
        <f t="shared" si="21"/>
        <v>0</v>
      </c>
      <c r="N49" s="887">
        <f t="shared" si="22"/>
        <v>0</v>
      </c>
      <c r="O49" s="887">
        <f t="shared" si="23"/>
        <v>0</v>
      </c>
      <c r="P49" s="888">
        <f t="shared" si="24"/>
        <v>0</v>
      </c>
      <c r="Q49" s="888">
        <f t="shared" si="9"/>
        <v>0</v>
      </c>
      <c r="R49" s="906"/>
      <c r="S49" s="1005"/>
      <c r="T49" s="831">
        <v>38</v>
      </c>
      <c r="U49" s="1452" t="s">
        <v>73</v>
      </c>
      <c r="V49" s="900" t="s">
        <v>49</v>
      </c>
      <c r="W49" s="893">
        <f t="shared" si="25"/>
        <v>0</v>
      </c>
      <c r="X49" s="893">
        <f t="shared" si="25"/>
        <v>0</v>
      </c>
      <c r="Y49" s="894" t="e">
        <f t="shared" si="26"/>
        <v>#DIV/0!</v>
      </c>
      <c r="Z49" s="894">
        <f t="shared" si="27"/>
        <v>0</v>
      </c>
      <c r="AA49" s="894">
        <f t="shared" si="27"/>
        <v>0</v>
      </c>
      <c r="AB49" s="901"/>
      <c r="AC49" s="895">
        <f t="shared" si="28"/>
        <v>0</v>
      </c>
      <c r="AD49" s="895">
        <f t="shared" si="28"/>
        <v>0</v>
      </c>
      <c r="AE49" s="896" t="e">
        <f t="shared" si="29"/>
        <v>#DIV/0!</v>
      </c>
      <c r="AF49" s="902"/>
      <c r="AG49" s="902"/>
      <c r="AH49" s="902"/>
      <c r="AI49" s="902"/>
      <c r="AJ49" s="902"/>
      <c r="AK49" s="902"/>
      <c r="AL49" s="902"/>
      <c r="AM49" s="902"/>
      <c r="AN49" s="902"/>
      <c r="AO49" s="902"/>
      <c r="AP49" s="902"/>
      <c r="AQ49" s="902"/>
      <c r="AR49" s="902"/>
      <c r="AS49" s="902"/>
      <c r="AT49" s="902"/>
      <c r="AU49" s="901"/>
      <c r="AV49" s="902"/>
      <c r="AW49" s="901"/>
      <c r="AX49" s="902"/>
      <c r="AY49" s="901"/>
      <c r="AZ49" s="902"/>
      <c r="BA49" s="901"/>
      <c r="BB49" s="902"/>
      <c r="BC49" s="901"/>
      <c r="BD49" s="895">
        <f t="shared" si="30"/>
        <v>0</v>
      </c>
      <c r="BE49" s="895">
        <f t="shared" si="31"/>
        <v>0</v>
      </c>
    </row>
    <row r="50" spans="1:57" ht="12.75" customHeight="1" x14ac:dyDescent="0.2">
      <c r="A50" s="840">
        <v>39</v>
      </c>
      <c r="B50" s="878">
        <v>4</v>
      </c>
      <c r="C50" s="879"/>
      <c r="D50" s="1454"/>
      <c r="E50" s="903" t="s">
        <v>279</v>
      </c>
      <c r="F50" s="905"/>
      <c r="G50" s="904"/>
      <c r="H50" s="883" t="e">
        <f t="shared" si="17"/>
        <v>#DIV/0!</v>
      </c>
      <c r="I50" s="910"/>
      <c r="J50" s="885">
        <f t="shared" si="18"/>
        <v>0</v>
      </c>
      <c r="K50" s="886">
        <f t="shared" si="19"/>
        <v>0</v>
      </c>
      <c r="L50" s="887">
        <f t="shared" si="20"/>
        <v>31840</v>
      </c>
      <c r="M50" s="887">
        <f t="shared" si="21"/>
        <v>0</v>
      </c>
      <c r="N50" s="887">
        <f t="shared" si="22"/>
        <v>0</v>
      </c>
      <c r="O50" s="887">
        <f t="shared" si="23"/>
        <v>0</v>
      </c>
      <c r="P50" s="888">
        <f t="shared" si="24"/>
        <v>0</v>
      </c>
      <c r="Q50" s="888">
        <f t="shared" si="9"/>
        <v>0</v>
      </c>
      <c r="R50" s="906"/>
      <c r="S50" s="1005"/>
      <c r="T50" s="831">
        <v>39</v>
      </c>
      <c r="U50" s="1452"/>
      <c r="V50" s="900" t="s">
        <v>50</v>
      </c>
      <c r="W50" s="893">
        <f t="shared" si="25"/>
        <v>0</v>
      </c>
      <c r="X50" s="893">
        <f t="shared" si="25"/>
        <v>0</v>
      </c>
      <c r="Y50" s="894" t="e">
        <f t="shared" si="26"/>
        <v>#DIV/0!</v>
      </c>
      <c r="Z50" s="894">
        <f t="shared" si="27"/>
        <v>0</v>
      </c>
      <c r="AA50" s="894">
        <f t="shared" si="27"/>
        <v>0</v>
      </c>
      <c r="AB50" s="901"/>
      <c r="AC50" s="895">
        <f t="shared" si="28"/>
        <v>0</v>
      </c>
      <c r="AD50" s="895">
        <f t="shared" si="28"/>
        <v>0</v>
      </c>
      <c r="AE50" s="896" t="e">
        <f t="shared" si="29"/>
        <v>#DIV/0!</v>
      </c>
      <c r="AF50" s="902"/>
      <c r="AG50" s="902"/>
      <c r="AH50" s="902"/>
      <c r="AI50" s="902"/>
      <c r="AJ50" s="902"/>
      <c r="AK50" s="902"/>
      <c r="AL50" s="902"/>
      <c r="AM50" s="902"/>
      <c r="AN50" s="902"/>
      <c r="AO50" s="902"/>
      <c r="AP50" s="902"/>
      <c r="AQ50" s="902"/>
      <c r="AR50" s="902"/>
      <c r="AS50" s="902"/>
      <c r="AT50" s="901"/>
      <c r="AU50" s="901"/>
      <c r="AV50" s="901"/>
      <c r="AW50" s="901"/>
      <c r="AX50" s="901"/>
      <c r="AY50" s="901"/>
      <c r="AZ50" s="901"/>
      <c r="BA50" s="901"/>
      <c r="BB50" s="901"/>
      <c r="BC50" s="901"/>
      <c r="BD50" s="895">
        <f t="shared" si="30"/>
        <v>0</v>
      </c>
      <c r="BE50" s="895">
        <f t="shared" si="31"/>
        <v>0</v>
      </c>
    </row>
    <row r="51" spans="1:57" ht="12" customHeight="1" x14ac:dyDescent="0.2">
      <c r="A51" s="840">
        <v>40</v>
      </c>
      <c r="B51" s="878">
        <v>0.46</v>
      </c>
      <c r="C51" s="879"/>
      <c r="D51" s="1449" t="s">
        <v>282</v>
      </c>
      <c r="E51" s="903" t="s">
        <v>278</v>
      </c>
      <c r="F51" s="905">
        <v>10</v>
      </c>
      <c r="G51" s="904">
        <v>10</v>
      </c>
      <c r="H51" s="883">
        <f t="shared" si="17"/>
        <v>100</v>
      </c>
      <c r="I51" s="910">
        <v>36</v>
      </c>
      <c r="J51" s="885">
        <f t="shared" si="18"/>
        <v>360</v>
      </c>
      <c r="K51" s="886">
        <f t="shared" si="19"/>
        <v>165.6</v>
      </c>
      <c r="L51" s="887">
        <f t="shared" si="20"/>
        <v>3661.6000000000004</v>
      </c>
      <c r="M51" s="887">
        <f t="shared" si="21"/>
        <v>1318176.0000000002</v>
      </c>
      <c r="N51" s="887">
        <f t="shared" si="22"/>
        <v>0</v>
      </c>
      <c r="O51" s="887">
        <f t="shared" si="23"/>
        <v>0</v>
      </c>
      <c r="P51" s="888">
        <f t="shared" si="24"/>
        <v>165.6</v>
      </c>
      <c r="Q51" s="888">
        <f t="shared" si="9"/>
        <v>1318176.0000000002</v>
      </c>
      <c r="R51" s="906"/>
      <c r="S51" s="1005"/>
      <c r="T51" s="831">
        <v>40</v>
      </c>
      <c r="U51" s="1450" t="s">
        <v>74</v>
      </c>
      <c r="V51" s="900" t="s">
        <v>49</v>
      </c>
      <c r="W51" s="893">
        <f t="shared" si="25"/>
        <v>10</v>
      </c>
      <c r="X51" s="893">
        <f t="shared" si="25"/>
        <v>10</v>
      </c>
      <c r="Y51" s="894">
        <f t="shared" si="26"/>
        <v>100</v>
      </c>
      <c r="Z51" s="894">
        <f t="shared" si="27"/>
        <v>36</v>
      </c>
      <c r="AA51" s="894">
        <f t="shared" si="27"/>
        <v>360</v>
      </c>
      <c r="AB51" s="901"/>
      <c r="AC51" s="895">
        <f t="shared" si="28"/>
        <v>0</v>
      </c>
      <c r="AD51" s="895">
        <f t="shared" si="28"/>
        <v>0</v>
      </c>
      <c r="AE51" s="896" t="e">
        <f t="shared" si="29"/>
        <v>#DIV/0!</v>
      </c>
      <c r="AF51" s="902"/>
      <c r="AG51" s="902"/>
      <c r="AH51" s="902"/>
      <c r="AI51" s="902"/>
      <c r="AJ51" s="902"/>
      <c r="AK51" s="902"/>
      <c r="AL51" s="902"/>
      <c r="AM51" s="902"/>
      <c r="AN51" s="902"/>
      <c r="AO51" s="902"/>
      <c r="AP51" s="902"/>
      <c r="AQ51" s="902"/>
      <c r="AR51" s="902"/>
      <c r="AS51" s="902"/>
      <c r="AT51" s="902"/>
      <c r="AU51" s="901"/>
      <c r="AV51" s="902"/>
      <c r="AW51" s="901"/>
      <c r="AX51" s="902"/>
      <c r="AY51" s="901"/>
      <c r="AZ51" s="902"/>
      <c r="BA51" s="902"/>
      <c r="BB51" s="902"/>
      <c r="BC51" s="902"/>
      <c r="BD51" s="895">
        <f t="shared" si="30"/>
        <v>0</v>
      </c>
      <c r="BE51" s="895">
        <f t="shared" si="31"/>
        <v>0</v>
      </c>
    </row>
    <row r="52" spans="1:57" ht="12" customHeight="1" x14ac:dyDescent="0.2">
      <c r="A52" s="840">
        <v>41</v>
      </c>
      <c r="B52" s="878">
        <v>0.46</v>
      </c>
      <c r="C52" s="879">
        <v>1</v>
      </c>
      <c r="D52" s="1449"/>
      <c r="E52" s="903" t="s">
        <v>279</v>
      </c>
      <c r="F52" s="905"/>
      <c r="G52" s="904"/>
      <c r="H52" s="883" t="e">
        <f t="shared" si="17"/>
        <v>#DIV/0!</v>
      </c>
      <c r="I52" s="910">
        <v>5</v>
      </c>
      <c r="J52" s="885">
        <f t="shared" si="18"/>
        <v>0</v>
      </c>
      <c r="K52" s="886">
        <f t="shared" si="19"/>
        <v>0</v>
      </c>
      <c r="L52" s="887">
        <f t="shared" si="20"/>
        <v>3661.6000000000004</v>
      </c>
      <c r="M52" s="887">
        <f t="shared" si="21"/>
        <v>0</v>
      </c>
      <c r="N52" s="887">
        <f t="shared" si="22"/>
        <v>0</v>
      </c>
      <c r="O52" s="887">
        <f t="shared" si="23"/>
        <v>0</v>
      </c>
      <c r="P52" s="888">
        <f t="shared" si="24"/>
        <v>0</v>
      </c>
      <c r="Q52" s="888">
        <f t="shared" si="9"/>
        <v>0</v>
      </c>
      <c r="R52" s="906"/>
      <c r="S52" s="1005"/>
      <c r="T52" s="831">
        <v>41</v>
      </c>
      <c r="U52" s="1450"/>
      <c r="V52" s="900" t="s">
        <v>50</v>
      </c>
      <c r="W52" s="893">
        <f t="shared" si="25"/>
        <v>0</v>
      </c>
      <c r="X52" s="893">
        <f t="shared" si="25"/>
        <v>0</v>
      </c>
      <c r="Y52" s="894" t="e">
        <f t="shared" si="26"/>
        <v>#DIV/0!</v>
      </c>
      <c r="Z52" s="894">
        <f t="shared" si="27"/>
        <v>5</v>
      </c>
      <c r="AA52" s="894">
        <f t="shared" si="27"/>
        <v>0</v>
      </c>
      <c r="AB52" s="901"/>
      <c r="AC52" s="895">
        <f t="shared" si="28"/>
        <v>0</v>
      </c>
      <c r="AD52" s="895">
        <f t="shared" si="28"/>
        <v>0</v>
      </c>
      <c r="AE52" s="896" t="e">
        <f t="shared" si="29"/>
        <v>#DIV/0!</v>
      </c>
      <c r="AF52" s="902"/>
      <c r="AG52" s="902"/>
      <c r="AH52" s="902"/>
      <c r="AI52" s="902"/>
      <c r="AJ52" s="902"/>
      <c r="AK52" s="902"/>
      <c r="AL52" s="902"/>
      <c r="AM52" s="902"/>
      <c r="AN52" s="902"/>
      <c r="AO52" s="902"/>
      <c r="AP52" s="902"/>
      <c r="AQ52" s="902"/>
      <c r="AR52" s="902"/>
      <c r="AS52" s="902"/>
      <c r="AT52" s="901"/>
      <c r="AU52" s="901"/>
      <c r="AV52" s="901"/>
      <c r="AW52" s="901"/>
      <c r="AX52" s="901"/>
      <c r="AY52" s="901"/>
      <c r="AZ52" s="901"/>
      <c r="BA52" s="901"/>
      <c r="BB52" s="901"/>
      <c r="BC52" s="901"/>
      <c r="BD52" s="895">
        <f t="shared" si="30"/>
        <v>0</v>
      </c>
      <c r="BE52" s="895">
        <f t="shared" si="31"/>
        <v>0</v>
      </c>
    </row>
    <row r="53" spans="1:57" ht="12" customHeight="1" x14ac:dyDescent="0.2">
      <c r="A53" s="840">
        <v>42</v>
      </c>
      <c r="B53" s="878">
        <v>0.5</v>
      </c>
      <c r="C53" s="879"/>
      <c r="D53" s="1454" t="s">
        <v>75</v>
      </c>
      <c r="E53" s="903" t="s">
        <v>278</v>
      </c>
      <c r="F53" s="905"/>
      <c r="G53" s="904"/>
      <c r="H53" s="883" t="e">
        <f t="shared" si="17"/>
        <v>#DIV/0!</v>
      </c>
      <c r="I53" s="910"/>
      <c r="J53" s="885">
        <f t="shared" si="18"/>
        <v>0</v>
      </c>
      <c r="K53" s="886">
        <f t="shared" si="19"/>
        <v>0</v>
      </c>
      <c r="L53" s="887">
        <f t="shared" si="20"/>
        <v>3980</v>
      </c>
      <c r="M53" s="887">
        <f t="shared" si="21"/>
        <v>0</v>
      </c>
      <c r="N53" s="887">
        <f t="shared" si="22"/>
        <v>0</v>
      </c>
      <c r="O53" s="887">
        <f t="shared" si="23"/>
        <v>0</v>
      </c>
      <c r="P53" s="888">
        <f t="shared" si="24"/>
        <v>0</v>
      </c>
      <c r="Q53" s="888">
        <f t="shared" si="9"/>
        <v>0</v>
      </c>
      <c r="R53" s="906"/>
      <c r="S53" s="1005"/>
      <c r="T53" s="831">
        <v>42</v>
      </c>
      <c r="U53" s="1452" t="s">
        <v>75</v>
      </c>
      <c r="V53" s="900" t="s">
        <v>49</v>
      </c>
      <c r="W53" s="893">
        <f t="shared" si="25"/>
        <v>0</v>
      </c>
      <c r="X53" s="893">
        <f t="shared" si="25"/>
        <v>0</v>
      </c>
      <c r="Y53" s="894" t="e">
        <f t="shared" si="26"/>
        <v>#DIV/0!</v>
      </c>
      <c r="Z53" s="894">
        <f t="shared" si="27"/>
        <v>0</v>
      </c>
      <c r="AA53" s="894">
        <f t="shared" si="27"/>
        <v>0</v>
      </c>
      <c r="AB53" s="901"/>
      <c r="AC53" s="895">
        <f t="shared" si="28"/>
        <v>0</v>
      </c>
      <c r="AD53" s="895">
        <f t="shared" si="28"/>
        <v>0</v>
      </c>
      <c r="AE53" s="896" t="e">
        <f t="shared" si="29"/>
        <v>#DIV/0!</v>
      </c>
      <c r="AF53" s="902"/>
      <c r="AG53" s="902"/>
      <c r="AH53" s="902"/>
      <c r="AI53" s="902"/>
      <c r="AJ53" s="902"/>
      <c r="AK53" s="902"/>
      <c r="AL53" s="902"/>
      <c r="AM53" s="902"/>
      <c r="AN53" s="902"/>
      <c r="AO53" s="902"/>
      <c r="AP53" s="902"/>
      <c r="AQ53" s="902"/>
      <c r="AR53" s="902"/>
      <c r="AS53" s="902"/>
      <c r="AT53" s="901"/>
      <c r="AU53" s="901"/>
      <c r="AV53" s="901"/>
      <c r="AW53" s="901"/>
      <c r="AX53" s="901"/>
      <c r="AY53" s="901"/>
      <c r="AZ53" s="901"/>
      <c r="BA53" s="901"/>
      <c r="BB53" s="901"/>
      <c r="BC53" s="901"/>
      <c r="BD53" s="895">
        <f t="shared" si="30"/>
        <v>0</v>
      </c>
      <c r="BE53" s="895">
        <f t="shared" si="31"/>
        <v>0</v>
      </c>
    </row>
    <row r="54" spans="1:57" ht="12" customHeight="1" x14ac:dyDescent="0.2">
      <c r="A54" s="840">
        <v>43</v>
      </c>
      <c r="B54" s="878">
        <v>0.5</v>
      </c>
      <c r="C54" s="879"/>
      <c r="D54" s="1454"/>
      <c r="E54" s="903" t="s">
        <v>279</v>
      </c>
      <c r="F54" s="905"/>
      <c r="G54" s="904"/>
      <c r="H54" s="883" t="e">
        <f t="shared" si="17"/>
        <v>#DIV/0!</v>
      </c>
      <c r="I54" s="910"/>
      <c r="J54" s="885">
        <f t="shared" si="18"/>
        <v>0</v>
      </c>
      <c r="K54" s="886">
        <f t="shared" si="19"/>
        <v>0</v>
      </c>
      <c r="L54" s="887">
        <f t="shared" si="20"/>
        <v>3980</v>
      </c>
      <c r="M54" s="887">
        <f t="shared" si="21"/>
        <v>0</v>
      </c>
      <c r="N54" s="887">
        <f t="shared" si="22"/>
        <v>0</v>
      </c>
      <c r="O54" s="887">
        <f t="shared" si="23"/>
        <v>0</v>
      </c>
      <c r="P54" s="888">
        <f t="shared" si="24"/>
        <v>0</v>
      </c>
      <c r="Q54" s="888">
        <f t="shared" si="9"/>
        <v>0</v>
      </c>
      <c r="R54" s="906"/>
      <c r="S54" s="1005"/>
      <c r="T54" s="831">
        <v>43</v>
      </c>
      <c r="U54" s="1452"/>
      <c r="V54" s="900" t="s">
        <v>50</v>
      </c>
      <c r="W54" s="893">
        <f t="shared" si="25"/>
        <v>0</v>
      </c>
      <c r="X54" s="893">
        <f t="shared" si="25"/>
        <v>0</v>
      </c>
      <c r="Y54" s="894" t="e">
        <f t="shared" si="26"/>
        <v>#DIV/0!</v>
      </c>
      <c r="Z54" s="894">
        <f t="shared" si="27"/>
        <v>0</v>
      </c>
      <c r="AA54" s="894">
        <f t="shared" si="27"/>
        <v>0</v>
      </c>
      <c r="AB54" s="901"/>
      <c r="AC54" s="895">
        <f t="shared" si="28"/>
        <v>0</v>
      </c>
      <c r="AD54" s="895">
        <f t="shared" si="28"/>
        <v>0</v>
      </c>
      <c r="AE54" s="896" t="e">
        <f t="shared" si="29"/>
        <v>#DIV/0!</v>
      </c>
      <c r="AF54" s="902"/>
      <c r="AG54" s="902"/>
      <c r="AH54" s="902"/>
      <c r="AI54" s="902"/>
      <c r="AJ54" s="902"/>
      <c r="AK54" s="902"/>
      <c r="AL54" s="902"/>
      <c r="AM54" s="902"/>
      <c r="AN54" s="902"/>
      <c r="AO54" s="902"/>
      <c r="AP54" s="902"/>
      <c r="AQ54" s="902"/>
      <c r="AR54" s="902"/>
      <c r="AS54" s="902"/>
      <c r="AT54" s="901"/>
      <c r="AU54" s="901"/>
      <c r="AV54" s="901"/>
      <c r="AW54" s="901"/>
      <c r="AX54" s="901"/>
      <c r="AY54" s="901"/>
      <c r="AZ54" s="901"/>
      <c r="BA54" s="901"/>
      <c r="BB54" s="901"/>
      <c r="BC54" s="901"/>
      <c r="BD54" s="895">
        <f t="shared" si="30"/>
        <v>0</v>
      </c>
      <c r="BE54" s="895">
        <f t="shared" si="31"/>
        <v>0</v>
      </c>
    </row>
    <row r="55" spans="1:57" ht="12" customHeight="1" x14ac:dyDescent="0.2">
      <c r="A55" s="840">
        <v>44</v>
      </c>
      <c r="B55" s="878">
        <v>1</v>
      </c>
      <c r="C55" s="909"/>
      <c r="D55" s="1449" t="s">
        <v>76</v>
      </c>
      <c r="E55" s="903" t="s">
        <v>278</v>
      </c>
      <c r="F55" s="942"/>
      <c r="G55" s="943"/>
      <c r="H55" s="883" t="e">
        <f t="shared" si="17"/>
        <v>#DIV/0!</v>
      </c>
      <c r="I55" s="899"/>
      <c r="J55" s="885">
        <f t="shared" si="18"/>
        <v>0</v>
      </c>
      <c r="K55" s="886">
        <f t="shared" si="19"/>
        <v>0</v>
      </c>
      <c r="L55" s="887">
        <f t="shared" si="20"/>
        <v>7960</v>
      </c>
      <c r="M55" s="887">
        <f t="shared" si="21"/>
        <v>0</v>
      </c>
      <c r="N55" s="887">
        <f t="shared" si="22"/>
        <v>0</v>
      </c>
      <c r="O55" s="887">
        <f t="shared" si="23"/>
        <v>0</v>
      </c>
      <c r="P55" s="888">
        <f t="shared" si="24"/>
        <v>0</v>
      </c>
      <c r="Q55" s="888">
        <f t="shared" si="9"/>
        <v>0</v>
      </c>
      <c r="R55" s="906"/>
      <c r="S55" s="1005"/>
      <c r="T55" s="831">
        <v>44</v>
      </c>
      <c r="U55" s="1450" t="s">
        <v>76</v>
      </c>
      <c r="V55" s="900" t="s">
        <v>49</v>
      </c>
      <c r="W55" s="893">
        <f t="shared" si="25"/>
        <v>0</v>
      </c>
      <c r="X55" s="893">
        <f t="shared" si="25"/>
        <v>0</v>
      </c>
      <c r="Y55" s="894" t="e">
        <f t="shared" si="26"/>
        <v>#DIV/0!</v>
      </c>
      <c r="Z55" s="894">
        <f t="shared" si="27"/>
        <v>0</v>
      </c>
      <c r="AA55" s="894">
        <f t="shared" si="27"/>
        <v>0</v>
      </c>
      <c r="AB55" s="901"/>
      <c r="AC55" s="895">
        <f t="shared" si="28"/>
        <v>0</v>
      </c>
      <c r="AD55" s="895">
        <f t="shared" si="28"/>
        <v>0</v>
      </c>
      <c r="AE55" s="896" t="e">
        <f t="shared" si="29"/>
        <v>#DIV/0!</v>
      </c>
      <c r="AF55" s="902"/>
      <c r="AG55" s="902"/>
      <c r="AH55" s="902"/>
      <c r="AI55" s="902"/>
      <c r="AJ55" s="902"/>
      <c r="AK55" s="902"/>
      <c r="AL55" s="902"/>
      <c r="AM55" s="902"/>
      <c r="AN55" s="902"/>
      <c r="AO55" s="902"/>
      <c r="AP55" s="902"/>
      <c r="AQ55" s="902"/>
      <c r="AR55" s="902"/>
      <c r="AS55" s="902"/>
      <c r="AT55" s="901"/>
      <c r="AU55" s="901"/>
      <c r="AV55" s="901"/>
      <c r="AW55" s="901"/>
      <c r="AX55" s="901"/>
      <c r="AY55" s="901"/>
      <c r="AZ55" s="901"/>
      <c r="BA55" s="901"/>
      <c r="BB55" s="901"/>
      <c r="BC55" s="901"/>
      <c r="BD55" s="895">
        <f t="shared" si="30"/>
        <v>0</v>
      </c>
      <c r="BE55" s="895">
        <f t="shared" si="31"/>
        <v>0</v>
      </c>
    </row>
    <row r="56" spans="1:57" ht="12" customHeight="1" x14ac:dyDescent="0.2">
      <c r="A56" s="840">
        <v>45</v>
      </c>
      <c r="B56" s="878">
        <v>1</v>
      </c>
      <c r="C56" s="909"/>
      <c r="D56" s="1449"/>
      <c r="E56" s="903" t="s">
        <v>279</v>
      </c>
      <c r="F56" s="942"/>
      <c r="G56" s="943"/>
      <c r="H56" s="883" t="e">
        <f t="shared" si="17"/>
        <v>#DIV/0!</v>
      </c>
      <c r="I56" s="899"/>
      <c r="J56" s="885">
        <f t="shared" si="18"/>
        <v>0</v>
      </c>
      <c r="K56" s="886">
        <f t="shared" si="19"/>
        <v>0</v>
      </c>
      <c r="L56" s="887">
        <f t="shared" si="20"/>
        <v>7960</v>
      </c>
      <c r="M56" s="887">
        <f t="shared" si="21"/>
        <v>0</v>
      </c>
      <c r="N56" s="887">
        <f t="shared" si="22"/>
        <v>0</v>
      </c>
      <c r="O56" s="887">
        <f t="shared" si="23"/>
        <v>0</v>
      </c>
      <c r="P56" s="888">
        <f t="shared" si="24"/>
        <v>0</v>
      </c>
      <c r="Q56" s="888">
        <f t="shared" si="9"/>
        <v>0</v>
      </c>
      <c r="R56" s="906"/>
      <c r="S56" s="1005"/>
      <c r="T56" s="831">
        <v>45</v>
      </c>
      <c r="U56" s="1450"/>
      <c r="V56" s="900" t="s">
        <v>50</v>
      </c>
      <c r="W56" s="893">
        <f t="shared" si="25"/>
        <v>0</v>
      </c>
      <c r="X56" s="893">
        <f t="shared" si="25"/>
        <v>0</v>
      </c>
      <c r="Y56" s="894" t="e">
        <f t="shared" si="26"/>
        <v>#DIV/0!</v>
      </c>
      <c r="Z56" s="894">
        <f t="shared" si="27"/>
        <v>0</v>
      </c>
      <c r="AA56" s="894">
        <f t="shared" si="27"/>
        <v>0</v>
      </c>
      <c r="AB56" s="901"/>
      <c r="AC56" s="895">
        <f t="shared" si="28"/>
        <v>0</v>
      </c>
      <c r="AD56" s="895">
        <f t="shared" si="28"/>
        <v>0</v>
      </c>
      <c r="AE56" s="896" t="e">
        <f t="shared" si="29"/>
        <v>#DIV/0!</v>
      </c>
      <c r="AF56" s="902"/>
      <c r="AG56" s="902"/>
      <c r="AH56" s="902"/>
      <c r="AI56" s="902"/>
      <c r="AJ56" s="902"/>
      <c r="AK56" s="902"/>
      <c r="AL56" s="902"/>
      <c r="AM56" s="902"/>
      <c r="AN56" s="902"/>
      <c r="AO56" s="902"/>
      <c r="AP56" s="902"/>
      <c r="AQ56" s="902"/>
      <c r="AR56" s="902"/>
      <c r="AS56" s="902"/>
      <c r="AT56" s="901"/>
      <c r="AU56" s="901"/>
      <c r="AV56" s="901"/>
      <c r="AW56" s="901"/>
      <c r="AX56" s="901"/>
      <c r="AY56" s="901"/>
      <c r="AZ56" s="901"/>
      <c r="BA56" s="901"/>
      <c r="BB56" s="901"/>
      <c r="BC56" s="901"/>
      <c r="BD56" s="895">
        <f t="shared" si="30"/>
        <v>0</v>
      </c>
      <c r="BE56" s="895">
        <f t="shared" si="31"/>
        <v>0</v>
      </c>
    </row>
    <row r="57" spans="1:57" ht="13.5" customHeight="1" x14ac:dyDescent="0.2">
      <c r="A57" s="840">
        <v>46</v>
      </c>
      <c r="B57" s="878">
        <v>1</v>
      </c>
      <c r="C57" s="879"/>
      <c r="D57" s="907" t="s">
        <v>77</v>
      </c>
      <c r="E57" s="880" t="s">
        <v>78</v>
      </c>
      <c r="F57" s="942"/>
      <c r="G57" s="943"/>
      <c r="H57" s="883" t="e">
        <f t="shared" si="17"/>
        <v>#DIV/0!</v>
      </c>
      <c r="I57" s="899"/>
      <c r="J57" s="885">
        <f t="shared" si="18"/>
        <v>0</v>
      </c>
      <c r="K57" s="886">
        <f t="shared" ref="K57:K67" si="32">J57*B57</f>
        <v>0</v>
      </c>
      <c r="L57" s="887">
        <f t="shared" si="20"/>
        <v>7960</v>
      </c>
      <c r="M57" s="887">
        <f t="shared" si="21"/>
        <v>0</v>
      </c>
      <c r="N57" s="887">
        <f t="shared" si="22"/>
        <v>0</v>
      </c>
      <c r="O57" s="887">
        <f t="shared" si="23"/>
        <v>0</v>
      </c>
      <c r="P57" s="888">
        <f t="shared" si="24"/>
        <v>0</v>
      </c>
      <c r="Q57" s="888">
        <f t="shared" si="9"/>
        <v>0</v>
      </c>
      <c r="R57" s="906"/>
      <c r="S57" s="1005"/>
      <c r="T57" s="831">
        <v>46</v>
      </c>
      <c r="U57" s="908" t="s">
        <v>77</v>
      </c>
      <c r="V57" s="900" t="s">
        <v>78</v>
      </c>
      <c r="W57" s="893">
        <f t="shared" si="25"/>
        <v>0</v>
      </c>
      <c r="X57" s="893">
        <f t="shared" si="25"/>
        <v>0</v>
      </c>
      <c r="Y57" s="894" t="e">
        <f t="shared" si="26"/>
        <v>#DIV/0!</v>
      </c>
      <c r="Z57" s="894">
        <f t="shared" si="27"/>
        <v>0</v>
      </c>
      <c r="AA57" s="894">
        <f t="shared" si="27"/>
        <v>0</v>
      </c>
      <c r="AB57" s="901"/>
      <c r="AC57" s="895">
        <f t="shared" si="28"/>
        <v>0</v>
      </c>
      <c r="AD57" s="895">
        <f t="shared" si="28"/>
        <v>0</v>
      </c>
      <c r="AE57" s="896" t="e">
        <f t="shared" si="29"/>
        <v>#DIV/0!</v>
      </c>
      <c r="AF57" s="902"/>
      <c r="AG57" s="902"/>
      <c r="AH57" s="902"/>
      <c r="AI57" s="902"/>
      <c r="AJ57" s="902"/>
      <c r="AK57" s="902"/>
      <c r="AL57" s="902"/>
      <c r="AM57" s="902"/>
      <c r="AN57" s="902"/>
      <c r="AO57" s="902"/>
      <c r="AP57" s="902"/>
      <c r="AQ57" s="902"/>
      <c r="AR57" s="902"/>
      <c r="AS57" s="902"/>
      <c r="AT57" s="901"/>
      <c r="AU57" s="901"/>
      <c r="AV57" s="901"/>
      <c r="AW57" s="901"/>
      <c r="AX57" s="901"/>
      <c r="AY57" s="901"/>
      <c r="AZ57" s="901"/>
      <c r="BA57" s="901"/>
      <c r="BB57" s="901"/>
      <c r="BC57" s="901"/>
      <c r="BD57" s="895">
        <f t="shared" si="30"/>
        <v>0</v>
      </c>
      <c r="BE57" s="895">
        <f t="shared" si="31"/>
        <v>0</v>
      </c>
    </row>
    <row r="58" spans="1:57" ht="12" customHeight="1" x14ac:dyDescent="0.2">
      <c r="A58" s="840">
        <v>47</v>
      </c>
      <c r="B58" s="878">
        <v>2</v>
      </c>
      <c r="C58" s="879"/>
      <c r="D58" s="1454" t="s">
        <v>79</v>
      </c>
      <c r="E58" s="903" t="s">
        <v>278</v>
      </c>
      <c r="F58" s="942"/>
      <c r="G58" s="943"/>
      <c r="H58" s="883" t="e">
        <f t="shared" si="17"/>
        <v>#DIV/0!</v>
      </c>
      <c r="I58" s="899"/>
      <c r="J58" s="885">
        <f t="shared" si="18"/>
        <v>0</v>
      </c>
      <c r="K58" s="886">
        <f t="shared" si="32"/>
        <v>0</v>
      </c>
      <c r="L58" s="887">
        <f t="shared" si="20"/>
        <v>15920</v>
      </c>
      <c r="M58" s="887">
        <f t="shared" si="21"/>
        <v>0</v>
      </c>
      <c r="N58" s="887">
        <f t="shared" si="22"/>
        <v>0</v>
      </c>
      <c r="O58" s="887">
        <f t="shared" si="23"/>
        <v>0</v>
      </c>
      <c r="P58" s="888">
        <f t="shared" si="24"/>
        <v>0</v>
      </c>
      <c r="Q58" s="888">
        <f t="shared" si="9"/>
        <v>0</v>
      </c>
      <c r="R58" s="906"/>
      <c r="S58" s="1005"/>
      <c r="T58" s="831">
        <v>47</v>
      </c>
      <c r="U58" s="1452" t="s">
        <v>79</v>
      </c>
      <c r="V58" s="900" t="s">
        <v>49</v>
      </c>
      <c r="W58" s="893">
        <f t="shared" si="25"/>
        <v>0</v>
      </c>
      <c r="X58" s="893">
        <f t="shared" si="25"/>
        <v>0</v>
      </c>
      <c r="Y58" s="894" t="e">
        <f t="shared" si="26"/>
        <v>#DIV/0!</v>
      </c>
      <c r="Z58" s="894">
        <f t="shared" si="27"/>
        <v>0</v>
      </c>
      <c r="AA58" s="894">
        <f t="shared" si="27"/>
        <v>0</v>
      </c>
      <c r="AB58" s="901"/>
      <c r="AC58" s="895">
        <f t="shared" si="28"/>
        <v>0</v>
      </c>
      <c r="AD58" s="895">
        <f t="shared" si="28"/>
        <v>0</v>
      </c>
      <c r="AE58" s="896" t="e">
        <f t="shared" si="29"/>
        <v>#DIV/0!</v>
      </c>
      <c r="AF58" s="902"/>
      <c r="AG58" s="902"/>
      <c r="AH58" s="902"/>
      <c r="AI58" s="902"/>
      <c r="AJ58" s="902"/>
      <c r="AK58" s="902"/>
      <c r="AL58" s="902"/>
      <c r="AM58" s="902"/>
      <c r="AN58" s="902"/>
      <c r="AO58" s="902"/>
      <c r="AP58" s="902"/>
      <c r="AQ58" s="902"/>
      <c r="AR58" s="902"/>
      <c r="AS58" s="902"/>
      <c r="AT58" s="902"/>
      <c r="AU58" s="901"/>
      <c r="AV58" s="902"/>
      <c r="AW58" s="901"/>
      <c r="AX58" s="902"/>
      <c r="AY58" s="901"/>
      <c r="AZ58" s="902"/>
      <c r="BA58" s="901"/>
      <c r="BB58" s="902"/>
      <c r="BC58" s="901"/>
      <c r="BD58" s="895">
        <f t="shared" si="30"/>
        <v>0</v>
      </c>
      <c r="BE58" s="895">
        <f t="shared" si="31"/>
        <v>0</v>
      </c>
    </row>
    <row r="59" spans="1:57" ht="12" customHeight="1" x14ac:dyDescent="0.2">
      <c r="A59" s="840">
        <v>48</v>
      </c>
      <c r="B59" s="878">
        <v>2</v>
      </c>
      <c r="C59" s="879"/>
      <c r="D59" s="1454"/>
      <c r="E59" s="903" t="s">
        <v>279</v>
      </c>
      <c r="F59" s="942"/>
      <c r="G59" s="943"/>
      <c r="H59" s="883" t="e">
        <f t="shared" si="17"/>
        <v>#DIV/0!</v>
      </c>
      <c r="I59" s="899"/>
      <c r="J59" s="885">
        <f t="shared" si="18"/>
        <v>0</v>
      </c>
      <c r="K59" s="886">
        <f t="shared" si="32"/>
        <v>0</v>
      </c>
      <c r="L59" s="887">
        <f t="shared" si="20"/>
        <v>15920</v>
      </c>
      <c r="M59" s="887">
        <f t="shared" si="21"/>
        <v>0</v>
      </c>
      <c r="N59" s="887">
        <f t="shared" si="22"/>
        <v>0</v>
      </c>
      <c r="O59" s="887">
        <f t="shared" si="23"/>
        <v>0</v>
      </c>
      <c r="P59" s="888">
        <f t="shared" si="24"/>
        <v>0</v>
      </c>
      <c r="Q59" s="888">
        <f t="shared" si="9"/>
        <v>0</v>
      </c>
      <c r="R59" s="906"/>
      <c r="S59" s="1005"/>
      <c r="T59" s="831">
        <v>48</v>
      </c>
      <c r="U59" s="1452"/>
      <c r="V59" s="900" t="s">
        <v>50</v>
      </c>
      <c r="W59" s="893">
        <f t="shared" si="25"/>
        <v>0</v>
      </c>
      <c r="X59" s="893">
        <f t="shared" si="25"/>
        <v>0</v>
      </c>
      <c r="Y59" s="894" t="e">
        <f t="shared" si="26"/>
        <v>#DIV/0!</v>
      </c>
      <c r="Z59" s="894">
        <f t="shared" si="27"/>
        <v>0</v>
      </c>
      <c r="AA59" s="894">
        <f t="shared" si="27"/>
        <v>0</v>
      </c>
      <c r="AB59" s="901"/>
      <c r="AC59" s="895">
        <f t="shared" si="28"/>
        <v>0</v>
      </c>
      <c r="AD59" s="895">
        <f t="shared" si="28"/>
        <v>0</v>
      </c>
      <c r="AE59" s="896" t="e">
        <f t="shared" si="29"/>
        <v>#DIV/0!</v>
      </c>
      <c r="AF59" s="902"/>
      <c r="AG59" s="902"/>
      <c r="AH59" s="902"/>
      <c r="AI59" s="902"/>
      <c r="AJ59" s="902"/>
      <c r="AK59" s="902"/>
      <c r="AL59" s="902"/>
      <c r="AM59" s="902"/>
      <c r="AN59" s="902"/>
      <c r="AO59" s="902"/>
      <c r="AP59" s="902"/>
      <c r="AQ59" s="902"/>
      <c r="AR59" s="902"/>
      <c r="AS59" s="902"/>
      <c r="AT59" s="901"/>
      <c r="AU59" s="901"/>
      <c r="AV59" s="901"/>
      <c r="AW59" s="901"/>
      <c r="AX59" s="901"/>
      <c r="AY59" s="901"/>
      <c r="AZ59" s="901"/>
      <c r="BA59" s="901"/>
      <c r="BB59" s="901"/>
      <c r="BC59" s="901"/>
      <c r="BD59" s="895">
        <f t="shared" si="30"/>
        <v>0</v>
      </c>
      <c r="BE59" s="895">
        <f t="shared" si="31"/>
        <v>0</v>
      </c>
    </row>
    <row r="60" spans="1:57" ht="12" customHeight="1" x14ac:dyDescent="0.2">
      <c r="A60" s="840">
        <v>49</v>
      </c>
      <c r="B60" s="878">
        <v>2</v>
      </c>
      <c r="C60" s="879"/>
      <c r="D60" s="1449" t="s">
        <v>80</v>
      </c>
      <c r="E60" s="903" t="s">
        <v>278</v>
      </c>
      <c r="F60" s="942"/>
      <c r="G60" s="943"/>
      <c r="H60" s="883" t="e">
        <f t="shared" si="17"/>
        <v>#DIV/0!</v>
      </c>
      <c r="I60" s="899"/>
      <c r="J60" s="885">
        <f t="shared" si="18"/>
        <v>0</v>
      </c>
      <c r="K60" s="886">
        <f t="shared" si="32"/>
        <v>0</v>
      </c>
      <c r="L60" s="887">
        <f t="shared" si="20"/>
        <v>15920</v>
      </c>
      <c r="M60" s="887">
        <f t="shared" si="21"/>
        <v>0</v>
      </c>
      <c r="N60" s="887">
        <f t="shared" si="22"/>
        <v>0</v>
      </c>
      <c r="O60" s="887">
        <f t="shared" si="23"/>
        <v>0</v>
      </c>
      <c r="P60" s="888">
        <f t="shared" si="24"/>
        <v>0</v>
      </c>
      <c r="Q60" s="888">
        <f t="shared" si="9"/>
        <v>0</v>
      </c>
      <c r="R60" s="906"/>
      <c r="S60" s="1005"/>
      <c r="T60" s="831">
        <v>49</v>
      </c>
      <c r="U60" s="1450" t="s">
        <v>80</v>
      </c>
      <c r="V60" s="900" t="s">
        <v>49</v>
      </c>
      <c r="W60" s="893">
        <f t="shared" si="25"/>
        <v>0</v>
      </c>
      <c r="X60" s="893">
        <f t="shared" si="25"/>
        <v>0</v>
      </c>
      <c r="Y60" s="894" t="e">
        <f t="shared" si="26"/>
        <v>#DIV/0!</v>
      </c>
      <c r="Z60" s="894">
        <f t="shared" si="27"/>
        <v>0</v>
      </c>
      <c r="AA60" s="894">
        <f t="shared" si="27"/>
        <v>0</v>
      </c>
      <c r="AB60" s="901"/>
      <c r="AC60" s="895">
        <f t="shared" si="28"/>
        <v>0</v>
      </c>
      <c r="AD60" s="895">
        <f t="shared" si="28"/>
        <v>0</v>
      </c>
      <c r="AE60" s="896" t="e">
        <f t="shared" si="29"/>
        <v>#DIV/0!</v>
      </c>
      <c r="AF60" s="902"/>
      <c r="AG60" s="902"/>
      <c r="AH60" s="902"/>
      <c r="AI60" s="902"/>
      <c r="AJ60" s="902"/>
      <c r="AK60" s="902"/>
      <c r="AL60" s="902"/>
      <c r="AM60" s="902"/>
      <c r="AN60" s="902"/>
      <c r="AO60" s="902"/>
      <c r="AP60" s="902"/>
      <c r="AQ60" s="902"/>
      <c r="AR60" s="902"/>
      <c r="AS60" s="902"/>
      <c r="AT60" s="901"/>
      <c r="AU60" s="901"/>
      <c r="AV60" s="901"/>
      <c r="AW60" s="901"/>
      <c r="AX60" s="901"/>
      <c r="AY60" s="901"/>
      <c r="AZ60" s="901"/>
      <c r="BA60" s="901"/>
      <c r="BB60" s="901"/>
      <c r="BC60" s="901"/>
      <c r="BD60" s="895">
        <f t="shared" si="30"/>
        <v>0</v>
      </c>
      <c r="BE60" s="895">
        <f t="shared" si="31"/>
        <v>0</v>
      </c>
    </row>
    <row r="61" spans="1:57" ht="12" customHeight="1" x14ac:dyDescent="0.2">
      <c r="A61" s="840">
        <v>50</v>
      </c>
      <c r="B61" s="878">
        <v>1</v>
      </c>
      <c r="C61" s="879"/>
      <c r="D61" s="1449"/>
      <c r="E61" s="903" t="s">
        <v>279</v>
      </c>
      <c r="F61" s="942"/>
      <c r="G61" s="943"/>
      <c r="H61" s="883" t="e">
        <f t="shared" si="17"/>
        <v>#DIV/0!</v>
      </c>
      <c r="I61" s="899"/>
      <c r="J61" s="885">
        <f t="shared" si="18"/>
        <v>0</v>
      </c>
      <c r="K61" s="886">
        <f t="shared" si="32"/>
        <v>0</v>
      </c>
      <c r="L61" s="887">
        <f t="shared" si="20"/>
        <v>7960</v>
      </c>
      <c r="M61" s="887">
        <f t="shared" si="21"/>
        <v>0</v>
      </c>
      <c r="N61" s="887">
        <f t="shared" si="22"/>
        <v>0</v>
      </c>
      <c r="O61" s="887">
        <f t="shared" si="23"/>
        <v>0</v>
      </c>
      <c r="P61" s="888">
        <f t="shared" si="24"/>
        <v>0</v>
      </c>
      <c r="Q61" s="888">
        <f t="shared" si="9"/>
        <v>0</v>
      </c>
      <c r="R61" s="906"/>
      <c r="S61" s="1005"/>
      <c r="T61" s="831">
        <v>50</v>
      </c>
      <c r="U61" s="1450"/>
      <c r="V61" s="900" t="s">
        <v>50</v>
      </c>
      <c r="W61" s="893">
        <f t="shared" si="25"/>
        <v>0</v>
      </c>
      <c r="X61" s="893">
        <f t="shared" si="25"/>
        <v>0</v>
      </c>
      <c r="Y61" s="894" t="e">
        <f t="shared" si="26"/>
        <v>#DIV/0!</v>
      </c>
      <c r="Z61" s="894">
        <f t="shared" si="27"/>
        <v>0</v>
      </c>
      <c r="AA61" s="894">
        <f t="shared" si="27"/>
        <v>0</v>
      </c>
      <c r="AB61" s="901"/>
      <c r="AC61" s="895">
        <f t="shared" si="28"/>
        <v>0</v>
      </c>
      <c r="AD61" s="895">
        <f t="shared" si="28"/>
        <v>0</v>
      </c>
      <c r="AE61" s="896" t="e">
        <f t="shared" si="29"/>
        <v>#DIV/0!</v>
      </c>
      <c r="AF61" s="902"/>
      <c r="AG61" s="902"/>
      <c r="AH61" s="902"/>
      <c r="AI61" s="902"/>
      <c r="AJ61" s="902"/>
      <c r="AK61" s="902"/>
      <c r="AL61" s="902"/>
      <c r="AM61" s="902"/>
      <c r="AN61" s="902"/>
      <c r="AO61" s="902"/>
      <c r="AP61" s="902"/>
      <c r="AQ61" s="902"/>
      <c r="AR61" s="902"/>
      <c r="AS61" s="902"/>
      <c r="AT61" s="901"/>
      <c r="AU61" s="901"/>
      <c r="AV61" s="901"/>
      <c r="AW61" s="901"/>
      <c r="AX61" s="901"/>
      <c r="AY61" s="901"/>
      <c r="AZ61" s="901"/>
      <c r="BA61" s="901"/>
      <c r="BB61" s="901"/>
      <c r="BC61" s="901"/>
      <c r="BD61" s="895">
        <f t="shared" si="30"/>
        <v>0</v>
      </c>
      <c r="BE61" s="895">
        <f t="shared" si="31"/>
        <v>0</v>
      </c>
    </row>
    <row r="62" spans="1:57" ht="12" customHeight="1" x14ac:dyDescent="0.2">
      <c r="A62" s="840">
        <v>51</v>
      </c>
      <c r="B62" s="878">
        <v>0.33</v>
      </c>
      <c r="C62" s="879"/>
      <c r="D62" s="1449" t="s">
        <v>81</v>
      </c>
      <c r="E62" s="903" t="s">
        <v>278</v>
      </c>
      <c r="F62" s="942"/>
      <c r="G62" s="943"/>
      <c r="H62" s="883" t="e">
        <f t="shared" si="17"/>
        <v>#DIV/0!</v>
      </c>
      <c r="I62" s="899"/>
      <c r="J62" s="885">
        <f t="shared" si="18"/>
        <v>0</v>
      </c>
      <c r="K62" s="886">
        <f t="shared" si="32"/>
        <v>0</v>
      </c>
      <c r="L62" s="887">
        <f t="shared" si="20"/>
        <v>2626.8</v>
      </c>
      <c r="M62" s="887">
        <f t="shared" si="21"/>
        <v>0</v>
      </c>
      <c r="N62" s="887">
        <f t="shared" si="22"/>
        <v>0</v>
      </c>
      <c r="O62" s="887">
        <f t="shared" si="23"/>
        <v>0</v>
      </c>
      <c r="P62" s="888">
        <f t="shared" si="24"/>
        <v>0</v>
      </c>
      <c r="Q62" s="888">
        <f t="shared" si="9"/>
        <v>0</v>
      </c>
      <c r="R62" s="906"/>
      <c r="S62" s="1005"/>
      <c r="T62" s="831">
        <v>51</v>
      </c>
      <c r="U62" s="1450" t="s">
        <v>81</v>
      </c>
      <c r="V62" s="900" t="s">
        <v>49</v>
      </c>
      <c r="W62" s="893">
        <f t="shared" si="25"/>
        <v>0</v>
      </c>
      <c r="X62" s="893">
        <f t="shared" si="25"/>
        <v>0</v>
      </c>
      <c r="Y62" s="894" t="e">
        <f t="shared" si="26"/>
        <v>#DIV/0!</v>
      </c>
      <c r="Z62" s="894">
        <f t="shared" si="27"/>
        <v>0</v>
      </c>
      <c r="AA62" s="894">
        <f t="shared" si="27"/>
        <v>0</v>
      </c>
      <c r="AB62" s="901"/>
      <c r="AC62" s="895">
        <f t="shared" si="28"/>
        <v>0</v>
      </c>
      <c r="AD62" s="895">
        <f t="shared" si="28"/>
        <v>0</v>
      </c>
      <c r="AE62" s="896" t="e">
        <f t="shared" si="29"/>
        <v>#DIV/0!</v>
      </c>
      <c r="AF62" s="902"/>
      <c r="AG62" s="902"/>
      <c r="AH62" s="902"/>
      <c r="AI62" s="902"/>
      <c r="AJ62" s="902"/>
      <c r="AK62" s="902"/>
      <c r="AL62" s="902"/>
      <c r="AM62" s="902"/>
      <c r="AN62" s="902"/>
      <c r="AO62" s="902"/>
      <c r="AP62" s="902"/>
      <c r="AQ62" s="902"/>
      <c r="AR62" s="902"/>
      <c r="AS62" s="902"/>
      <c r="AT62" s="902"/>
      <c r="AU62" s="901"/>
      <c r="AV62" s="902"/>
      <c r="AW62" s="901"/>
      <c r="AX62" s="902"/>
      <c r="AY62" s="901"/>
      <c r="AZ62" s="902"/>
      <c r="BA62" s="901"/>
      <c r="BB62" s="902"/>
      <c r="BC62" s="901"/>
      <c r="BD62" s="895">
        <f t="shared" si="30"/>
        <v>0</v>
      </c>
      <c r="BE62" s="895">
        <f t="shared" si="31"/>
        <v>0</v>
      </c>
    </row>
    <row r="63" spans="1:57" ht="12" customHeight="1" x14ac:dyDescent="0.2">
      <c r="A63" s="840">
        <v>52</v>
      </c>
      <c r="B63" s="878">
        <v>0.33</v>
      </c>
      <c r="C63" s="879"/>
      <c r="D63" s="1449"/>
      <c r="E63" s="903" t="s">
        <v>279</v>
      </c>
      <c r="F63" s="942"/>
      <c r="G63" s="943"/>
      <c r="H63" s="883" t="e">
        <f t="shared" si="17"/>
        <v>#DIV/0!</v>
      </c>
      <c r="I63" s="899"/>
      <c r="J63" s="885">
        <f t="shared" si="18"/>
        <v>0</v>
      </c>
      <c r="K63" s="886">
        <f t="shared" si="32"/>
        <v>0</v>
      </c>
      <c r="L63" s="887">
        <f t="shared" si="20"/>
        <v>2626.8</v>
      </c>
      <c r="M63" s="887">
        <f t="shared" si="21"/>
        <v>0</v>
      </c>
      <c r="N63" s="887">
        <f t="shared" si="22"/>
        <v>0</v>
      </c>
      <c r="O63" s="887">
        <f t="shared" si="23"/>
        <v>0</v>
      </c>
      <c r="P63" s="888">
        <f t="shared" si="24"/>
        <v>0</v>
      </c>
      <c r="Q63" s="888">
        <f t="shared" si="9"/>
        <v>0</v>
      </c>
      <c r="R63" s="906"/>
      <c r="S63" s="1005"/>
      <c r="T63" s="831">
        <v>52</v>
      </c>
      <c r="U63" s="1450"/>
      <c r="V63" s="900" t="s">
        <v>50</v>
      </c>
      <c r="W63" s="893">
        <f t="shared" si="25"/>
        <v>0</v>
      </c>
      <c r="X63" s="893">
        <f t="shared" si="25"/>
        <v>0</v>
      </c>
      <c r="Y63" s="894" t="e">
        <f t="shared" si="26"/>
        <v>#DIV/0!</v>
      </c>
      <c r="Z63" s="894">
        <f t="shared" si="27"/>
        <v>0</v>
      </c>
      <c r="AA63" s="894">
        <f t="shared" si="27"/>
        <v>0</v>
      </c>
      <c r="AB63" s="901"/>
      <c r="AC63" s="895">
        <f t="shared" si="28"/>
        <v>0</v>
      </c>
      <c r="AD63" s="895">
        <f t="shared" si="28"/>
        <v>0</v>
      </c>
      <c r="AE63" s="896" t="e">
        <f t="shared" si="29"/>
        <v>#DIV/0!</v>
      </c>
      <c r="AF63" s="902"/>
      <c r="AG63" s="902"/>
      <c r="AH63" s="902"/>
      <c r="AI63" s="902"/>
      <c r="AJ63" s="902"/>
      <c r="AK63" s="902"/>
      <c r="AL63" s="902"/>
      <c r="AM63" s="902"/>
      <c r="AN63" s="902"/>
      <c r="AO63" s="902"/>
      <c r="AP63" s="902"/>
      <c r="AQ63" s="902"/>
      <c r="AR63" s="902"/>
      <c r="AS63" s="902"/>
      <c r="AT63" s="901"/>
      <c r="AU63" s="901"/>
      <c r="AV63" s="901"/>
      <c r="AW63" s="901"/>
      <c r="AX63" s="901"/>
      <c r="AY63" s="901"/>
      <c r="AZ63" s="901"/>
      <c r="BA63" s="901"/>
      <c r="BB63" s="901"/>
      <c r="BC63" s="901"/>
      <c r="BD63" s="895">
        <f t="shared" si="30"/>
        <v>0</v>
      </c>
      <c r="BE63" s="895">
        <f t="shared" si="31"/>
        <v>0</v>
      </c>
    </row>
    <row r="64" spans="1:57" ht="15" customHeight="1" x14ac:dyDescent="0.2">
      <c r="A64" s="840">
        <v>53</v>
      </c>
      <c r="B64" s="878">
        <v>0.33</v>
      </c>
      <c r="C64" s="879">
        <v>32</v>
      </c>
      <c r="D64" s="1453" t="s">
        <v>82</v>
      </c>
      <c r="E64" s="903" t="s">
        <v>278</v>
      </c>
      <c r="F64" s="940"/>
      <c r="G64" s="941">
        <v>1</v>
      </c>
      <c r="H64" s="883" t="e">
        <f t="shared" si="17"/>
        <v>#DIV/0!</v>
      </c>
      <c r="I64" s="899">
        <v>1</v>
      </c>
      <c r="J64" s="885">
        <f t="shared" si="18"/>
        <v>1</v>
      </c>
      <c r="K64" s="886">
        <f t="shared" si="32"/>
        <v>0.33</v>
      </c>
      <c r="L64" s="887">
        <f t="shared" si="20"/>
        <v>2626.8</v>
      </c>
      <c r="M64" s="887">
        <f t="shared" si="21"/>
        <v>2626.8</v>
      </c>
      <c r="N64" s="887">
        <f t="shared" si="22"/>
        <v>32</v>
      </c>
      <c r="O64" s="887">
        <f t="shared" si="23"/>
        <v>254720</v>
      </c>
      <c r="P64" s="888">
        <f t="shared" si="24"/>
        <v>32.33</v>
      </c>
      <c r="Q64" s="888">
        <f t="shared" si="9"/>
        <v>257346.8</v>
      </c>
      <c r="R64" s="906"/>
      <c r="S64" s="1005"/>
      <c r="T64" s="831">
        <v>53</v>
      </c>
      <c r="U64" s="1450" t="s">
        <v>82</v>
      </c>
      <c r="V64" s="900" t="s">
        <v>49</v>
      </c>
      <c r="W64" s="893">
        <f t="shared" si="25"/>
        <v>0</v>
      </c>
      <c r="X64" s="893">
        <f t="shared" si="25"/>
        <v>1</v>
      </c>
      <c r="Y64" s="894" t="e">
        <f t="shared" si="26"/>
        <v>#DIV/0!</v>
      </c>
      <c r="Z64" s="894">
        <f t="shared" si="27"/>
        <v>1</v>
      </c>
      <c r="AA64" s="894">
        <f t="shared" si="27"/>
        <v>1</v>
      </c>
      <c r="AB64" s="901"/>
      <c r="AC64" s="895">
        <f t="shared" si="28"/>
        <v>0</v>
      </c>
      <c r="AD64" s="895">
        <f t="shared" si="28"/>
        <v>0</v>
      </c>
      <c r="AE64" s="896" t="e">
        <f t="shared" si="29"/>
        <v>#DIV/0!</v>
      </c>
      <c r="AF64" s="902"/>
      <c r="AG64" s="902"/>
      <c r="AH64" s="902"/>
      <c r="AI64" s="902"/>
      <c r="AJ64" s="902"/>
      <c r="AK64" s="902"/>
      <c r="AL64" s="902"/>
      <c r="AM64" s="902"/>
      <c r="AN64" s="902"/>
      <c r="AO64" s="902"/>
      <c r="AP64" s="902"/>
      <c r="AQ64" s="902"/>
      <c r="AR64" s="902"/>
      <c r="AS64" s="902"/>
      <c r="AT64" s="901"/>
      <c r="AU64" s="901"/>
      <c r="AV64" s="901"/>
      <c r="AW64" s="901"/>
      <c r="AX64" s="901"/>
      <c r="AY64" s="901"/>
      <c r="AZ64" s="901"/>
      <c r="BA64" s="901"/>
      <c r="BB64" s="901"/>
      <c r="BC64" s="901"/>
      <c r="BD64" s="895">
        <f t="shared" si="30"/>
        <v>0</v>
      </c>
      <c r="BE64" s="895">
        <f t="shared" si="31"/>
        <v>0</v>
      </c>
    </row>
    <row r="65" spans="1:57" ht="14.25" customHeight="1" x14ac:dyDescent="0.2">
      <c r="A65" s="840">
        <v>54</v>
      </c>
      <c r="B65" s="878">
        <v>0.33</v>
      </c>
      <c r="C65" s="879"/>
      <c r="D65" s="1453"/>
      <c r="E65" s="903" t="s">
        <v>279</v>
      </c>
      <c r="F65" s="940"/>
      <c r="G65" s="941"/>
      <c r="H65" s="883" t="e">
        <f t="shared" si="17"/>
        <v>#DIV/0!</v>
      </c>
      <c r="I65" s="899"/>
      <c r="J65" s="885">
        <f t="shared" si="18"/>
        <v>0</v>
      </c>
      <c r="K65" s="886">
        <f t="shared" si="32"/>
        <v>0</v>
      </c>
      <c r="L65" s="887">
        <f t="shared" si="20"/>
        <v>2626.8</v>
      </c>
      <c r="M65" s="887">
        <f t="shared" si="21"/>
        <v>0</v>
      </c>
      <c r="N65" s="887">
        <f t="shared" si="22"/>
        <v>0</v>
      </c>
      <c r="O65" s="887">
        <f t="shared" si="23"/>
        <v>0</v>
      </c>
      <c r="P65" s="888">
        <f t="shared" si="24"/>
        <v>0</v>
      </c>
      <c r="Q65" s="888">
        <f t="shared" si="9"/>
        <v>0</v>
      </c>
      <c r="R65" s="906"/>
      <c r="S65" s="1005"/>
      <c r="T65" s="831">
        <v>54</v>
      </c>
      <c r="U65" s="1450"/>
      <c r="V65" s="900" t="s">
        <v>50</v>
      </c>
      <c r="W65" s="893">
        <f t="shared" si="25"/>
        <v>0</v>
      </c>
      <c r="X65" s="893">
        <f t="shared" si="25"/>
        <v>0</v>
      </c>
      <c r="Y65" s="894" t="e">
        <f t="shared" si="26"/>
        <v>#DIV/0!</v>
      </c>
      <c r="Z65" s="894">
        <f t="shared" si="27"/>
        <v>0</v>
      </c>
      <c r="AA65" s="894">
        <f t="shared" si="27"/>
        <v>0</v>
      </c>
      <c r="AB65" s="901"/>
      <c r="AC65" s="895">
        <f t="shared" si="28"/>
        <v>0</v>
      </c>
      <c r="AD65" s="895">
        <f t="shared" si="28"/>
        <v>0</v>
      </c>
      <c r="AE65" s="896" t="e">
        <f t="shared" si="29"/>
        <v>#DIV/0!</v>
      </c>
      <c r="AF65" s="902"/>
      <c r="AG65" s="902"/>
      <c r="AH65" s="902"/>
      <c r="AI65" s="902"/>
      <c r="AJ65" s="902"/>
      <c r="AK65" s="902"/>
      <c r="AL65" s="902"/>
      <c r="AM65" s="902"/>
      <c r="AN65" s="902"/>
      <c r="AO65" s="902"/>
      <c r="AP65" s="902"/>
      <c r="AQ65" s="902"/>
      <c r="AR65" s="902"/>
      <c r="AS65" s="902"/>
      <c r="AT65" s="901"/>
      <c r="AU65" s="901"/>
      <c r="AV65" s="901"/>
      <c r="AW65" s="901"/>
      <c r="AX65" s="901"/>
      <c r="AY65" s="901"/>
      <c r="AZ65" s="901"/>
      <c r="BA65" s="901"/>
      <c r="BB65" s="901"/>
      <c r="BC65" s="901"/>
      <c r="BD65" s="895">
        <f t="shared" si="30"/>
        <v>0</v>
      </c>
      <c r="BE65" s="895">
        <f t="shared" si="31"/>
        <v>0</v>
      </c>
    </row>
    <row r="66" spans="1:57" ht="12" customHeight="1" x14ac:dyDescent="0.2">
      <c r="A66" s="840">
        <v>55</v>
      </c>
      <c r="B66" s="878">
        <v>0.33</v>
      </c>
      <c r="C66" s="879"/>
      <c r="D66" s="1453" t="s">
        <v>83</v>
      </c>
      <c r="E66" s="903" t="s">
        <v>278</v>
      </c>
      <c r="F66" s="942"/>
      <c r="G66" s="943"/>
      <c r="H66" s="883" t="e">
        <f t="shared" si="17"/>
        <v>#DIV/0!</v>
      </c>
      <c r="I66" s="899"/>
      <c r="J66" s="885">
        <f t="shared" si="18"/>
        <v>0</v>
      </c>
      <c r="K66" s="886">
        <f t="shared" si="32"/>
        <v>0</v>
      </c>
      <c r="L66" s="887">
        <f t="shared" si="20"/>
        <v>2626.8</v>
      </c>
      <c r="M66" s="887">
        <f t="shared" si="21"/>
        <v>0</v>
      </c>
      <c r="N66" s="887">
        <f t="shared" si="22"/>
        <v>0</v>
      </c>
      <c r="O66" s="887">
        <f t="shared" si="23"/>
        <v>0</v>
      </c>
      <c r="P66" s="888">
        <f t="shared" si="24"/>
        <v>0</v>
      </c>
      <c r="Q66" s="888">
        <f t="shared" si="9"/>
        <v>0</v>
      </c>
      <c r="R66" s="906"/>
      <c r="S66" s="1005"/>
      <c r="T66" s="831">
        <v>55</v>
      </c>
      <c r="U66" s="1450" t="s">
        <v>83</v>
      </c>
      <c r="V66" s="900" t="s">
        <v>49</v>
      </c>
      <c r="W66" s="893">
        <f t="shared" si="25"/>
        <v>0</v>
      </c>
      <c r="X66" s="893">
        <f t="shared" si="25"/>
        <v>0</v>
      </c>
      <c r="Y66" s="894" t="e">
        <f t="shared" si="26"/>
        <v>#DIV/0!</v>
      </c>
      <c r="Z66" s="894">
        <f t="shared" si="27"/>
        <v>0</v>
      </c>
      <c r="AA66" s="894">
        <f t="shared" si="27"/>
        <v>0</v>
      </c>
      <c r="AB66" s="901"/>
      <c r="AC66" s="895">
        <f t="shared" si="28"/>
        <v>0</v>
      </c>
      <c r="AD66" s="895">
        <f t="shared" si="28"/>
        <v>0</v>
      </c>
      <c r="AE66" s="896" t="e">
        <f t="shared" si="29"/>
        <v>#DIV/0!</v>
      </c>
      <c r="AF66" s="902"/>
      <c r="AG66" s="902"/>
      <c r="AH66" s="902"/>
      <c r="AI66" s="902"/>
      <c r="AJ66" s="902"/>
      <c r="AK66" s="902"/>
      <c r="AL66" s="902"/>
      <c r="AM66" s="902"/>
      <c r="AN66" s="902"/>
      <c r="AO66" s="902"/>
      <c r="AP66" s="902"/>
      <c r="AQ66" s="902"/>
      <c r="AR66" s="902"/>
      <c r="AS66" s="902"/>
      <c r="AT66" s="901"/>
      <c r="AU66" s="901"/>
      <c r="AV66" s="901"/>
      <c r="AW66" s="901"/>
      <c r="AX66" s="901"/>
      <c r="AY66" s="901"/>
      <c r="AZ66" s="901"/>
      <c r="BA66" s="901"/>
      <c r="BB66" s="901"/>
      <c r="BC66" s="901"/>
      <c r="BD66" s="895">
        <f t="shared" si="30"/>
        <v>0</v>
      </c>
      <c r="BE66" s="895">
        <f t="shared" si="31"/>
        <v>0</v>
      </c>
    </row>
    <row r="67" spans="1:57" ht="12" customHeight="1" x14ac:dyDescent="0.2">
      <c r="A67" s="840">
        <v>56</v>
      </c>
      <c r="B67" s="878">
        <v>0.33</v>
      </c>
      <c r="C67" s="879"/>
      <c r="D67" s="1453"/>
      <c r="E67" s="903" t="s">
        <v>279</v>
      </c>
      <c r="F67" s="942"/>
      <c r="G67" s="943"/>
      <c r="H67" s="883" t="e">
        <f t="shared" si="17"/>
        <v>#DIV/0!</v>
      </c>
      <c r="I67" s="899"/>
      <c r="J67" s="885">
        <f t="shared" si="18"/>
        <v>0</v>
      </c>
      <c r="K67" s="886">
        <f t="shared" si="32"/>
        <v>0</v>
      </c>
      <c r="L67" s="887">
        <f t="shared" si="20"/>
        <v>2626.8</v>
      </c>
      <c r="M67" s="887">
        <f t="shared" si="21"/>
        <v>0</v>
      </c>
      <c r="N67" s="887">
        <f t="shared" si="22"/>
        <v>0</v>
      </c>
      <c r="O67" s="887">
        <f t="shared" si="23"/>
        <v>0</v>
      </c>
      <c r="P67" s="888">
        <f t="shared" si="24"/>
        <v>0</v>
      </c>
      <c r="Q67" s="888">
        <f t="shared" si="9"/>
        <v>0</v>
      </c>
      <c r="R67" s="906"/>
      <c r="S67" s="1005"/>
      <c r="T67" s="831">
        <v>56</v>
      </c>
      <c r="U67" s="1450"/>
      <c r="V67" s="900" t="s">
        <v>50</v>
      </c>
      <c r="W67" s="893">
        <f t="shared" si="25"/>
        <v>0</v>
      </c>
      <c r="X67" s="893">
        <f t="shared" si="25"/>
        <v>0</v>
      </c>
      <c r="Y67" s="894" t="e">
        <f t="shared" si="26"/>
        <v>#DIV/0!</v>
      </c>
      <c r="Z67" s="894">
        <f t="shared" si="27"/>
        <v>0</v>
      </c>
      <c r="AA67" s="894">
        <f t="shared" si="27"/>
        <v>0</v>
      </c>
      <c r="AB67" s="901"/>
      <c r="AC67" s="895">
        <f t="shared" si="28"/>
        <v>0</v>
      </c>
      <c r="AD67" s="895">
        <f t="shared" si="28"/>
        <v>0</v>
      </c>
      <c r="AE67" s="896" t="e">
        <f t="shared" si="29"/>
        <v>#DIV/0!</v>
      </c>
      <c r="AF67" s="902"/>
      <c r="AG67" s="902"/>
      <c r="AH67" s="902"/>
      <c r="AI67" s="902"/>
      <c r="AJ67" s="902"/>
      <c r="AK67" s="902"/>
      <c r="AL67" s="902"/>
      <c r="AM67" s="902"/>
      <c r="AN67" s="902"/>
      <c r="AO67" s="902"/>
      <c r="AP67" s="902"/>
      <c r="AQ67" s="902"/>
      <c r="AR67" s="902"/>
      <c r="AS67" s="902"/>
      <c r="AT67" s="901"/>
      <c r="AU67" s="901"/>
      <c r="AV67" s="901"/>
      <c r="AW67" s="901"/>
      <c r="AX67" s="901"/>
      <c r="AY67" s="901"/>
      <c r="AZ67" s="901"/>
      <c r="BA67" s="901"/>
      <c r="BB67" s="901"/>
      <c r="BC67" s="901"/>
      <c r="BD67" s="895">
        <f t="shared" si="30"/>
        <v>0</v>
      </c>
      <c r="BE67" s="895">
        <f t="shared" si="31"/>
        <v>0</v>
      </c>
    </row>
    <row r="68" spans="1:57" s="929" customFormat="1" ht="20.25" customHeight="1" x14ac:dyDescent="0.2">
      <c r="A68" s="840">
        <v>57</v>
      </c>
      <c r="B68" s="913"/>
      <c r="C68" s="914"/>
      <c r="D68" s="864" t="s">
        <v>84</v>
      </c>
      <c r="E68" s="915"/>
      <c r="F68" s="840"/>
      <c r="G68" s="945"/>
      <c r="H68" s="913"/>
      <c r="I68" s="917"/>
      <c r="J68" s="918"/>
      <c r="K68" s="919"/>
      <c r="L68" s="920"/>
      <c r="M68" s="920"/>
      <c r="N68" s="921"/>
      <c r="O68" s="920"/>
      <c r="P68" s="921"/>
      <c r="Q68" s="921"/>
      <c r="R68" s="923"/>
      <c r="S68" s="924"/>
      <c r="T68" s="831">
        <v>57</v>
      </c>
      <c r="U68" s="925" t="s">
        <v>84</v>
      </c>
      <c r="V68" s="926"/>
      <c r="W68" s="831"/>
      <c r="X68" s="831"/>
      <c r="Y68" s="927"/>
      <c r="Z68" s="832"/>
      <c r="AA68" s="927"/>
      <c r="AB68" s="832"/>
      <c r="AC68" s="832"/>
      <c r="AD68" s="832"/>
      <c r="AE68" s="928"/>
      <c r="AF68" s="928"/>
      <c r="AG68" s="928"/>
      <c r="AH68" s="928"/>
      <c r="AI68" s="928"/>
      <c r="AJ68" s="928"/>
      <c r="AK68" s="928"/>
      <c r="AL68" s="928"/>
      <c r="AM68" s="928"/>
      <c r="AN68" s="928"/>
      <c r="AO68" s="928"/>
      <c r="AP68" s="928"/>
      <c r="AQ68" s="928"/>
      <c r="AR68" s="928"/>
      <c r="AS68" s="928"/>
      <c r="AT68" s="832"/>
      <c r="AU68" s="832"/>
      <c r="AV68" s="832"/>
      <c r="AW68" s="832"/>
      <c r="AX68" s="832"/>
      <c r="AY68" s="832"/>
      <c r="AZ68" s="832"/>
      <c r="BA68" s="832"/>
      <c r="BB68" s="832"/>
      <c r="BC68" s="832"/>
      <c r="BD68" s="832"/>
      <c r="BE68" s="832"/>
    </row>
    <row r="69" spans="1:57" ht="13.5" customHeight="1" x14ac:dyDescent="0.2">
      <c r="A69" s="840">
        <v>58</v>
      </c>
      <c r="B69" s="878">
        <v>2</v>
      </c>
      <c r="C69" s="879"/>
      <c r="D69" s="1454" t="s">
        <v>85</v>
      </c>
      <c r="E69" s="903" t="s">
        <v>278</v>
      </c>
      <c r="F69" s="942"/>
      <c r="G69" s="943"/>
      <c r="H69" s="883" t="e">
        <f t="shared" ref="H69:H74" si="33">G69*100/F69</f>
        <v>#DIV/0!</v>
      </c>
      <c r="I69" s="899"/>
      <c r="J69" s="885">
        <f t="shared" ref="J69:J74" si="34">I69*G69</f>
        <v>0</v>
      </c>
      <c r="K69" s="886">
        <f t="shared" ref="K69:K74" si="35">J69*B69</f>
        <v>0</v>
      </c>
      <c r="L69" s="887">
        <f t="shared" ref="L69:L74" si="36">B69*7960</f>
        <v>15920</v>
      </c>
      <c r="M69" s="887">
        <f t="shared" ref="M69:M74" si="37">L69*J69</f>
        <v>0</v>
      </c>
      <c r="N69" s="887">
        <f t="shared" ref="N69:N74" si="38">C69*J69</f>
        <v>0</v>
      </c>
      <c r="O69" s="887">
        <f t="shared" ref="O69:O74" si="39">N69*7960</f>
        <v>0</v>
      </c>
      <c r="P69" s="888">
        <f t="shared" ref="P69:P74" si="40">K69+N69</f>
        <v>0</v>
      </c>
      <c r="Q69" s="888">
        <f t="shared" si="9"/>
        <v>0</v>
      </c>
      <c r="R69" s="906"/>
      <c r="S69" s="1005"/>
      <c r="T69" s="831">
        <v>58</v>
      </c>
      <c r="U69" s="1452" t="s">
        <v>85</v>
      </c>
      <c r="V69" s="900" t="s">
        <v>49</v>
      </c>
      <c r="W69" s="893">
        <f t="shared" ref="W69:X74" si="41">F69</f>
        <v>0</v>
      </c>
      <c r="X69" s="893">
        <f t="shared" si="41"/>
        <v>0</v>
      </c>
      <c r="Y69" s="894" t="e">
        <f t="shared" ref="Y69:Y74" si="42">X69*100/W69</f>
        <v>#DIV/0!</v>
      </c>
      <c r="Z69" s="894">
        <f t="shared" ref="Z69:AA74" si="43">I69</f>
        <v>0</v>
      </c>
      <c r="AA69" s="894">
        <f t="shared" si="43"/>
        <v>0</v>
      </c>
      <c r="AB69" s="901"/>
      <c r="AC69" s="895">
        <f t="shared" ref="AC69:AD74" si="44">AF69+AH69+AJ69+AL69+AN69+AP69+AR69+AT69+AV69+AX69+AZ69+BB69</f>
        <v>0</v>
      </c>
      <c r="AD69" s="895">
        <f t="shared" si="44"/>
        <v>0</v>
      </c>
      <c r="AE69" s="896" t="e">
        <f t="shared" ref="AE69:AE74" si="45">AD69*100/AC69</f>
        <v>#DIV/0!</v>
      </c>
      <c r="AF69" s="902"/>
      <c r="AG69" s="902"/>
      <c r="AH69" s="902"/>
      <c r="AI69" s="902"/>
      <c r="AJ69" s="902"/>
      <c r="AK69" s="902"/>
      <c r="AL69" s="902"/>
      <c r="AM69" s="902"/>
      <c r="AN69" s="902"/>
      <c r="AO69" s="902"/>
      <c r="AP69" s="902"/>
      <c r="AQ69" s="902"/>
      <c r="AR69" s="902"/>
      <c r="AS69" s="902"/>
      <c r="AT69" s="901"/>
      <c r="AU69" s="901"/>
      <c r="AV69" s="901"/>
      <c r="AW69" s="901"/>
      <c r="AX69" s="901"/>
      <c r="AY69" s="901"/>
      <c r="AZ69" s="901"/>
      <c r="BA69" s="901"/>
      <c r="BB69" s="901"/>
      <c r="BC69" s="901"/>
      <c r="BD69" s="895">
        <f t="shared" ref="BD69:BD74" si="46">AF69+AH69+AJ69+AL69+AN69+AP69+AR69+AT69+AV69+AX69+AZ69</f>
        <v>0</v>
      </c>
      <c r="BE69" s="895">
        <f t="shared" ref="BE69:BE74" si="47">AG69+AI69+AK69+AM69+AO69+AQ69+AS69+AU69+AW69+AY69+BA69+BC69</f>
        <v>0</v>
      </c>
    </row>
    <row r="70" spans="1:57" ht="13.5" customHeight="1" x14ac:dyDescent="0.2">
      <c r="A70" s="840">
        <v>59</v>
      </c>
      <c r="B70" s="878">
        <v>2</v>
      </c>
      <c r="C70" s="879"/>
      <c r="D70" s="1454"/>
      <c r="E70" s="903" t="s">
        <v>279</v>
      </c>
      <c r="F70" s="942"/>
      <c r="G70" s="943"/>
      <c r="H70" s="883" t="e">
        <f t="shared" si="33"/>
        <v>#DIV/0!</v>
      </c>
      <c r="I70" s="899"/>
      <c r="J70" s="885">
        <f t="shared" si="34"/>
        <v>0</v>
      </c>
      <c r="K70" s="886">
        <f t="shared" si="35"/>
        <v>0</v>
      </c>
      <c r="L70" s="887">
        <f t="shared" si="36"/>
        <v>15920</v>
      </c>
      <c r="M70" s="887">
        <f t="shared" si="37"/>
        <v>0</v>
      </c>
      <c r="N70" s="887">
        <f t="shared" si="38"/>
        <v>0</v>
      </c>
      <c r="O70" s="887">
        <f t="shared" si="39"/>
        <v>0</v>
      </c>
      <c r="P70" s="888">
        <f t="shared" si="40"/>
        <v>0</v>
      </c>
      <c r="Q70" s="888">
        <f t="shared" si="9"/>
        <v>0</v>
      </c>
      <c r="R70" s="906"/>
      <c r="S70" s="1005"/>
      <c r="T70" s="831">
        <v>59</v>
      </c>
      <c r="U70" s="1452"/>
      <c r="V70" s="900" t="s">
        <v>50</v>
      </c>
      <c r="W70" s="893">
        <f t="shared" si="41"/>
        <v>0</v>
      </c>
      <c r="X70" s="893">
        <f t="shared" si="41"/>
        <v>0</v>
      </c>
      <c r="Y70" s="894" t="e">
        <f t="shared" si="42"/>
        <v>#DIV/0!</v>
      </c>
      <c r="Z70" s="894">
        <f t="shared" si="43"/>
        <v>0</v>
      </c>
      <c r="AA70" s="894">
        <f t="shared" si="43"/>
        <v>0</v>
      </c>
      <c r="AB70" s="901"/>
      <c r="AC70" s="895">
        <f t="shared" si="44"/>
        <v>0</v>
      </c>
      <c r="AD70" s="895">
        <f t="shared" si="44"/>
        <v>0</v>
      </c>
      <c r="AE70" s="896" t="e">
        <f t="shared" si="45"/>
        <v>#DIV/0!</v>
      </c>
      <c r="AF70" s="902"/>
      <c r="AG70" s="902"/>
      <c r="AH70" s="902"/>
      <c r="AI70" s="902"/>
      <c r="AJ70" s="902"/>
      <c r="AK70" s="902"/>
      <c r="AL70" s="902"/>
      <c r="AM70" s="902"/>
      <c r="AN70" s="902"/>
      <c r="AO70" s="902"/>
      <c r="AP70" s="902"/>
      <c r="AQ70" s="902"/>
      <c r="AR70" s="902"/>
      <c r="AS70" s="902"/>
      <c r="AT70" s="901"/>
      <c r="AU70" s="901"/>
      <c r="AV70" s="901"/>
      <c r="AW70" s="901"/>
      <c r="AX70" s="901"/>
      <c r="AY70" s="901"/>
      <c r="AZ70" s="901"/>
      <c r="BA70" s="901"/>
      <c r="BB70" s="901"/>
      <c r="BC70" s="901"/>
      <c r="BD70" s="895">
        <f t="shared" si="46"/>
        <v>0</v>
      </c>
      <c r="BE70" s="895">
        <f t="shared" si="47"/>
        <v>0</v>
      </c>
    </row>
    <row r="71" spans="1:57" ht="12" customHeight="1" x14ac:dyDescent="0.2">
      <c r="A71" s="840">
        <v>60</v>
      </c>
      <c r="B71" s="878">
        <v>2</v>
      </c>
      <c r="C71" s="879"/>
      <c r="D71" s="1454" t="s">
        <v>86</v>
      </c>
      <c r="E71" s="903" t="s">
        <v>278</v>
      </c>
      <c r="F71" s="942"/>
      <c r="G71" s="943"/>
      <c r="H71" s="883" t="e">
        <f t="shared" si="33"/>
        <v>#DIV/0!</v>
      </c>
      <c r="I71" s="899"/>
      <c r="J71" s="885">
        <f t="shared" si="34"/>
        <v>0</v>
      </c>
      <c r="K71" s="886">
        <f t="shared" si="35"/>
        <v>0</v>
      </c>
      <c r="L71" s="887">
        <f t="shared" si="36"/>
        <v>15920</v>
      </c>
      <c r="M71" s="887">
        <f t="shared" si="37"/>
        <v>0</v>
      </c>
      <c r="N71" s="887">
        <f t="shared" si="38"/>
        <v>0</v>
      </c>
      <c r="O71" s="887">
        <f t="shared" si="39"/>
        <v>0</v>
      </c>
      <c r="P71" s="888">
        <f t="shared" si="40"/>
        <v>0</v>
      </c>
      <c r="Q71" s="888">
        <f t="shared" si="9"/>
        <v>0</v>
      </c>
      <c r="R71" s="906"/>
      <c r="S71" s="1005"/>
      <c r="T71" s="831">
        <v>60</v>
      </c>
      <c r="U71" s="1452" t="s">
        <v>86</v>
      </c>
      <c r="V71" s="900" t="s">
        <v>49</v>
      </c>
      <c r="W71" s="893">
        <f t="shared" si="41"/>
        <v>0</v>
      </c>
      <c r="X71" s="893">
        <f t="shared" si="41"/>
        <v>0</v>
      </c>
      <c r="Y71" s="894" t="e">
        <f t="shared" si="42"/>
        <v>#DIV/0!</v>
      </c>
      <c r="Z71" s="894">
        <f t="shared" si="43"/>
        <v>0</v>
      </c>
      <c r="AA71" s="894">
        <f t="shared" si="43"/>
        <v>0</v>
      </c>
      <c r="AB71" s="901"/>
      <c r="AC71" s="895">
        <f t="shared" si="44"/>
        <v>0</v>
      </c>
      <c r="AD71" s="895">
        <f t="shared" si="44"/>
        <v>0</v>
      </c>
      <c r="AE71" s="896" t="e">
        <f t="shared" si="45"/>
        <v>#DIV/0!</v>
      </c>
      <c r="AF71" s="902"/>
      <c r="AG71" s="902"/>
      <c r="AH71" s="902"/>
      <c r="AI71" s="902"/>
      <c r="AJ71" s="902"/>
      <c r="AK71" s="902"/>
      <c r="AL71" s="902"/>
      <c r="AM71" s="902"/>
      <c r="AN71" s="902"/>
      <c r="AO71" s="902"/>
      <c r="AP71" s="902"/>
      <c r="AQ71" s="902"/>
      <c r="AR71" s="902"/>
      <c r="AS71" s="902"/>
      <c r="AT71" s="901"/>
      <c r="AU71" s="901"/>
      <c r="AV71" s="901"/>
      <c r="AW71" s="901"/>
      <c r="AX71" s="901"/>
      <c r="AY71" s="901"/>
      <c r="AZ71" s="901"/>
      <c r="BA71" s="901"/>
      <c r="BB71" s="901"/>
      <c r="BC71" s="901"/>
      <c r="BD71" s="895">
        <f t="shared" si="46"/>
        <v>0</v>
      </c>
      <c r="BE71" s="895">
        <f t="shared" si="47"/>
        <v>0</v>
      </c>
    </row>
    <row r="72" spans="1:57" ht="12" customHeight="1" x14ac:dyDescent="0.2">
      <c r="A72" s="840">
        <v>61</v>
      </c>
      <c r="B72" s="878">
        <v>2</v>
      </c>
      <c r="C72" s="879"/>
      <c r="D72" s="1454"/>
      <c r="E72" s="903" t="s">
        <v>279</v>
      </c>
      <c r="F72" s="942"/>
      <c r="G72" s="943"/>
      <c r="H72" s="883" t="e">
        <f t="shared" si="33"/>
        <v>#DIV/0!</v>
      </c>
      <c r="I72" s="899"/>
      <c r="J72" s="885">
        <f t="shared" si="34"/>
        <v>0</v>
      </c>
      <c r="K72" s="886">
        <f t="shared" si="35"/>
        <v>0</v>
      </c>
      <c r="L72" s="887">
        <f t="shared" si="36"/>
        <v>15920</v>
      </c>
      <c r="M72" s="887">
        <f t="shared" si="37"/>
        <v>0</v>
      </c>
      <c r="N72" s="887">
        <f t="shared" si="38"/>
        <v>0</v>
      </c>
      <c r="O72" s="887">
        <f t="shared" si="39"/>
        <v>0</v>
      </c>
      <c r="P72" s="888">
        <f t="shared" si="40"/>
        <v>0</v>
      </c>
      <c r="Q72" s="888">
        <f t="shared" si="9"/>
        <v>0</v>
      </c>
      <c r="R72" s="906"/>
      <c r="S72" s="1005"/>
      <c r="T72" s="831">
        <v>61</v>
      </c>
      <c r="U72" s="1452"/>
      <c r="V72" s="900" t="s">
        <v>50</v>
      </c>
      <c r="W72" s="893">
        <f t="shared" si="41"/>
        <v>0</v>
      </c>
      <c r="X72" s="893">
        <f t="shared" si="41"/>
        <v>0</v>
      </c>
      <c r="Y72" s="894" t="e">
        <f t="shared" si="42"/>
        <v>#DIV/0!</v>
      </c>
      <c r="Z72" s="894">
        <f t="shared" si="43"/>
        <v>0</v>
      </c>
      <c r="AA72" s="894">
        <f t="shared" si="43"/>
        <v>0</v>
      </c>
      <c r="AB72" s="901"/>
      <c r="AC72" s="895">
        <f t="shared" si="44"/>
        <v>0</v>
      </c>
      <c r="AD72" s="895">
        <f t="shared" si="44"/>
        <v>0</v>
      </c>
      <c r="AE72" s="896" t="e">
        <f t="shared" si="45"/>
        <v>#DIV/0!</v>
      </c>
      <c r="AF72" s="902"/>
      <c r="AG72" s="902"/>
      <c r="AH72" s="902"/>
      <c r="AI72" s="902"/>
      <c r="AJ72" s="902"/>
      <c r="AK72" s="902"/>
      <c r="AL72" s="902"/>
      <c r="AM72" s="902"/>
      <c r="AN72" s="902"/>
      <c r="AO72" s="902"/>
      <c r="AP72" s="902"/>
      <c r="AQ72" s="902"/>
      <c r="AR72" s="902"/>
      <c r="AS72" s="902"/>
      <c r="AT72" s="901"/>
      <c r="AU72" s="901"/>
      <c r="AV72" s="901"/>
      <c r="AW72" s="901"/>
      <c r="AX72" s="901"/>
      <c r="AY72" s="901"/>
      <c r="AZ72" s="901"/>
      <c r="BA72" s="901"/>
      <c r="BB72" s="901"/>
      <c r="BC72" s="901"/>
      <c r="BD72" s="895">
        <f t="shared" si="46"/>
        <v>0</v>
      </c>
      <c r="BE72" s="895">
        <f t="shared" si="47"/>
        <v>0</v>
      </c>
    </row>
    <row r="73" spans="1:57" ht="12" customHeight="1" x14ac:dyDescent="0.2">
      <c r="A73" s="840">
        <v>62</v>
      </c>
      <c r="B73" s="878">
        <v>1</v>
      </c>
      <c r="C73" s="879">
        <v>32</v>
      </c>
      <c r="D73" s="1454" t="s">
        <v>144</v>
      </c>
      <c r="E73" s="903" t="s">
        <v>278</v>
      </c>
      <c r="F73" s="940"/>
      <c r="G73" s="941">
        <v>1</v>
      </c>
      <c r="H73" s="883" t="e">
        <f t="shared" si="33"/>
        <v>#DIV/0!</v>
      </c>
      <c r="I73" s="899">
        <v>1</v>
      </c>
      <c r="J73" s="885">
        <f t="shared" si="34"/>
        <v>1</v>
      </c>
      <c r="K73" s="886">
        <f t="shared" si="35"/>
        <v>1</v>
      </c>
      <c r="L73" s="887">
        <f t="shared" si="36"/>
        <v>7960</v>
      </c>
      <c r="M73" s="887">
        <f t="shared" si="37"/>
        <v>7960</v>
      </c>
      <c r="N73" s="887">
        <f t="shared" si="38"/>
        <v>32</v>
      </c>
      <c r="O73" s="887">
        <f t="shared" si="39"/>
        <v>254720</v>
      </c>
      <c r="P73" s="888">
        <f t="shared" si="40"/>
        <v>33</v>
      </c>
      <c r="Q73" s="888">
        <f t="shared" si="9"/>
        <v>262680</v>
      </c>
      <c r="R73" s="906"/>
      <c r="S73" s="1005"/>
      <c r="T73" s="831">
        <v>62</v>
      </c>
      <c r="U73" s="1452" t="s">
        <v>87</v>
      </c>
      <c r="V73" s="900" t="s">
        <v>49</v>
      </c>
      <c r="W73" s="893">
        <f t="shared" si="41"/>
        <v>0</v>
      </c>
      <c r="X73" s="893">
        <f t="shared" si="41"/>
        <v>1</v>
      </c>
      <c r="Y73" s="894" t="e">
        <f t="shared" si="42"/>
        <v>#DIV/0!</v>
      </c>
      <c r="Z73" s="894">
        <f t="shared" si="43"/>
        <v>1</v>
      </c>
      <c r="AA73" s="894">
        <f t="shared" si="43"/>
        <v>1</v>
      </c>
      <c r="AB73" s="901"/>
      <c r="AC73" s="895">
        <f t="shared" si="44"/>
        <v>0</v>
      </c>
      <c r="AD73" s="895">
        <f t="shared" si="44"/>
        <v>0</v>
      </c>
      <c r="AE73" s="896" t="e">
        <f t="shared" si="45"/>
        <v>#DIV/0!</v>
      </c>
      <c r="AF73" s="902"/>
      <c r="AG73" s="902"/>
      <c r="AH73" s="902"/>
      <c r="AI73" s="902"/>
      <c r="AJ73" s="902"/>
      <c r="AK73" s="902"/>
      <c r="AL73" s="902"/>
      <c r="AM73" s="902"/>
      <c r="AN73" s="902"/>
      <c r="AO73" s="902"/>
      <c r="AP73" s="902"/>
      <c r="AQ73" s="902"/>
      <c r="AR73" s="902"/>
      <c r="AS73" s="902"/>
      <c r="AT73" s="901"/>
      <c r="AU73" s="901"/>
      <c r="AV73" s="901"/>
      <c r="AW73" s="901"/>
      <c r="AX73" s="901"/>
      <c r="AY73" s="901"/>
      <c r="AZ73" s="901"/>
      <c r="BA73" s="901"/>
      <c r="BB73" s="901"/>
      <c r="BC73" s="901"/>
      <c r="BD73" s="895">
        <f t="shared" si="46"/>
        <v>0</v>
      </c>
      <c r="BE73" s="895">
        <f t="shared" si="47"/>
        <v>0</v>
      </c>
    </row>
    <row r="74" spans="1:57" ht="12" customHeight="1" x14ac:dyDescent="0.2">
      <c r="A74" s="840">
        <v>63</v>
      </c>
      <c r="B74" s="878">
        <v>1</v>
      </c>
      <c r="C74" s="879"/>
      <c r="D74" s="1454"/>
      <c r="E74" s="903" t="s">
        <v>279</v>
      </c>
      <c r="F74" s="940"/>
      <c r="G74" s="941"/>
      <c r="H74" s="883" t="e">
        <f t="shared" si="33"/>
        <v>#DIV/0!</v>
      </c>
      <c r="I74" s="899"/>
      <c r="J74" s="885">
        <f t="shared" si="34"/>
        <v>0</v>
      </c>
      <c r="K74" s="886">
        <f t="shared" si="35"/>
        <v>0</v>
      </c>
      <c r="L74" s="887">
        <f t="shared" si="36"/>
        <v>7960</v>
      </c>
      <c r="M74" s="887">
        <f t="shared" si="37"/>
        <v>0</v>
      </c>
      <c r="N74" s="887">
        <f t="shared" si="38"/>
        <v>0</v>
      </c>
      <c r="O74" s="887">
        <f t="shared" si="39"/>
        <v>0</v>
      </c>
      <c r="P74" s="888">
        <f t="shared" si="40"/>
        <v>0</v>
      </c>
      <c r="Q74" s="888">
        <f>M74+O74</f>
        <v>0</v>
      </c>
      <c r="R74" s="906"/>
      <c r="S74" s="1005"/>
      <c r="T74" s="831">
        <v>63</v>
      </c>
      <c r="U74" s="1452"/>
      <c r="V74" s="900" t="s">
        <v>50</v>
      </c>
      <c r="W74" s="893">
        <f t="shared" si="41"/>
        <v>0</v>
      </c>
      <c r="X74" s="893">
        <f t="shared" si="41"/>
        <v>0</v>
      </c>
      <c r="Y74" s="894" t="e">
        <f t="shared" si="42"/>
        <v>#DIV/0!</v>
      </c>
      <c r="Z74" s="894">
        <f t="shared" si="43"/>
        <v>0</v>
      </c>
      <c r="AA74" s="894">
        <f t="shared" si="43"/>
        <v>0</v>
      </c>
      <c r="AB74" s="901"/>
      <c r="AC74" s="895">
        <f t="shared" si="44"/>
        <v>0</v>
      </c>
      <c r="AD74" s="895">
        <f t="shared" si="44"/>
        <v>0</v>
      </c>
      <c r="AE74" s="896" t="e">
        <f t="shared" si="45"/>
        <v>#DIV/0!</v>
      </c>
      <c r="AF74" s="902"/>
      <c r="AG74" s="902"/>
      <c r="AH74" s="902"/>
      <c r="AI74" s="902"/>
      <c r="AJ74" s="902"/>
      <c r="AK74" s="902"/>
      <c r="AL74" s="902"/>
      <c r="AM74" s="902"/>
      <c r="AN74" s="902"/>
      <c r="AO74" s="902"/>
      <c r="AP74" s="902"/>
      <c r="AQ74" s="902"/>
      <c r="AR74" s="902"/>
      <c r="AS74" s="902"/>
      <c r="AT74" s="901"/>
      <c r="AU74" s="901"/>
      <c r="AV74" s="901"/>
      <c r="AW74" s="901"/>
      <c r="AX74" s="901"/>
      <c r="AY74" s="901"/>
      <c r="AZ74" s="901"/>
      <c r="BA74" s="901"/>
      <c r="BB74" s="901"/>
      <c r="BC74" s="901"/>
      <c r="BD74" s="895">
        <f t="shared" si="46"/>
        <v>0</v>
      </c>
      <c r="BE74" s="895">
        <f t="shared" si="47"/>
        <v>0</v>
      </c>
    </row>
    <row r="75" spans="1:57" s="947" customFormat="1" ht="21.75" customHeight="1" x14ac:dyDescent="0.2">
      <c r="A75" s="840">
        <v>64</v>
      </c>
      <c r="B75" s="913"/>
      <c r="C75" s="914"/>
      <c r="D75" s="946" t="s">
        <v>88</v>
      </c>
      <c r="E75" s="915"/>
      <c r="F75" s="840"/>
      <c r="G75" s="945"/>
      <c r="H75" s="913"/>
      <c r="I75" s="917"/>
      <c r="J75" s="918"/>
      <c r="K75" s="919"/>
      <c r="L75" s="920"/>
      <c r="M75" s="920"/>
      <c r="N75" s="921"/>
      <c r="O75" s="920"/>
      <c r="P75" s="921"/>
      <c r="Q75" s="921"/>
      <c r="R75" s="923"/>
      <c r="S75" s="924"/>
      <c r="T75" s="831">
        <v>64</v>
      </c>
      <c r="U75" s="925" t="s">
        <v>88</v>
      </c>
      <c r="V75" s="926"/>
      <c r="W75" s="831"/>
      <c r="X75" s="831"/>
      <c r="Y75" s="927"/>
      <c r="Z75" s="832"/>
      <c r="AA75" s="927"/>
      <c r="AB75" s="832"/>
      <c r="AC75" s="832"/>
      <c r="AD75" s="832"/>
      <c r="AE75" s="928"/>
      <c r="AF75" s="928"/>
      <c r="AG75" s="928"/>
      <c r="AH75" s="928"/>
      <c r="AI75" s="928"/>
      <c r="AJ75" s="928"/>
      <c r="AK75" s="928"/>
      <c r="AL75" s="928"/>
      <c r="AM75" s="928"/>
      <c r="AN75" s="928"/>
      <c r="AO75" s="928"/>
      <c r="AP75" s="928"/>
      <c r="AQ75" s="928"/>
      <c r="AR75" s="928"/>
      <c r="AS75" s="928"/>
      <c r="AT75" s="832"/>
      <c r="AU75" s="832"/>
      <c r="AV75" s="832"/>
      <c r="AW75" s="832"/>
      <c r="AX75" s="832"/>
      <c r="AY75" s="832"/>
      <c r="AZ75" s="832"/>
      <c r="BA75" s="832"/>
      <c r="BB75" s="832"/>
      <c r="BC75" s="832"/>
      <c r="BD75" s="832"/>
      <c r="BE75" s="832"/>
    </row>
    <row r="76" spans="1:57" s="860" customFormat="1" ht="11.25" customHeight="1" x14ac:dyDescent="0.2">
      <c r="A76" s="840">
        <v>65</v>
      </c>
      <c r="B76" s="930">
        <v>0.5</v>
      </c>
      <c r="C76" s="931">
        <v>50</v>
      </c>
      <c r="D76" s="1455" t="s">
        <v>89</v>
      </c>
      <c r="E76" s="903" t="s">
        <v>278</v>
      </c>
      <c r="F76" s="948">
        <v>1</v>
      </c>
      <c r="G76" s="949">
        <v>1</v>
      </c>
      <c r="H76" s="883">
        <f t="shared" ref="H76:H97" si="48">G76*100/F76</f>
        <v>100</v>
      </c>
      <c r="I76" s="934">
        <v>1</v>
      </c>
      <c r="J76" s="885">
        <f t="shared" ref="J76:J97" si="49">I76*G76</f>
        <v>1</v>
      </c>
      <c r="K76" s="886">
        <f t="shared" ref="K76:K97" si="50">J76*B76</f>
        <v>0.5</v>
      </c>
      <c r="L76" s="887">
        <f t="shared" ref="L76:L97" si="51">B76*7960</f>
        <v>3980</v>
      </c>
      <c r="M76" s="887">
        <f t="shared" ref="M76:M97" si="52">L76*J76</f>
        <v>3980</v>
      </c>
      <c r="N76" s="887">
        <f t="shared" ref="N76:N97" si="53">C76*J76</f>
        <v>50</v>
      </c>
      <c r="O76" s="887">
        <f t="shared" ref="O76:O97" si="54">N76*7960</f>
        <v>398000</v>
      </c>
      <c r="P76" s="888">
        <f t="shared" ref="P76:P97" si="55">K76+N76</f>
        <v>50.5</v>
      </c>
      <c r="Q76" s="888">
        <f>M76+O76</f>
        <v>401980</v>
      </c>
      <c r="R76" s="935"/>
      <c r="S76" s="936"/>
      <c r="T76" s="831">
        <v>65</v>
      </c>
      <c r="U76" s="1456" t="s">
        <v>89</v>
      </c>
      <c r="V76" s="900" t="s">
        <v>49</v>
      </c>
      <c r="W76" s="893">
        <f t="shared" ref="W76:X97" si="56">F76</f>
        <v>1</v>
      </c>
      <c r="X76" s="893">
        <f t="shared" si="56"/>
        <v>1</v>
      </c>
      <c r="Y76" s="894">
        <f t="shared" ref="Y76:Y97" si="57">X76*100/W76</f>
        <v>100</v>
      </c>
      <c r="Z76" s="894">
        <f t="shared" ref="Z76:AA97" si="58">I76</f>
        <v>1</v>
      </c>
      <c r="AA76" s="894">
        <f t="shared" si="58"/>
        <v>1</v>
      </c>
      <c r="AB76" s="901"/>
      <c r="AC76" s="895">
        <f t="shared" ref="AC76:AD97" si="59">AF76+AH76+AJ76+AL76+AN76+AP76+AR76+AT76+AV76+AX76+AZ76+BB76</f>
        <v>0</v>
      </c>
      <c r="AD76" s="895">
        <f t="shared" si="59"/>
        <v>0</v>
      </c>
      <c r="AE76" s="896" t="e">
        <f t="shared" ref="AE76:AE97" si="60">AD76*100/AC76</f>
        <v>#DIV/0!</v>
      </c>
      <c r="AF76" s="902"/>
      <c r="AG76" s="902"/>
      <c r="AH76" s="902"/>
      <c r="AI76" s="902"/>
      <c r="AJ76" s="902"/>
      <c r="AK76" s="902"/>
      <c r="AL76" s="902"/>
      <c r="AM76" s="902"/>
      <c r="AN76" s="902"/>
      <c r="AO76" s="902"/>
      <c r="AP76" s="902"/>
      <c r="AQ76" s="902"/>
      <c r="AR76" s="902"/>
      <c r="AS76" s="902"/>
      <c r="AT76" s="901"/>
      <c r="AU76" s="901"/>
      <c r="AV76" s="901"/>
      <c r="AW76" s="901"/>
      <c r="AX76" s="901"/>
      <c r="AY76" s="901"/>
      <c r="AZ76" s="901"/>
      <c r="BA76" s="901"/>
      <c r="BB76" s="901"/>
      <c r="BC76" s="901"/>
      <c r="BD76" s="895">
        <f t="shared" ref="BD76:BD98" si="61">AF76+AH76+AJ76+AL76+AN76+AP76+AR76+AT76+AV76+AX76+AZ76</f>
        <v>0</v>
      </c>
      <c r="BE76" s="895">
        <f t="shared" ref="BE76:BE98" si="62">AG76+AI76+AK76+AM76+AO76+AQ76+AS76+AU76+AW76+AY76+BA76+BC76</f>
        <v>0</v>
      </c>
    </row>
    <row r="77" spans="1:57" s="860" customFormat="1" ht="15" customHeight="1" x14ac:dyDescent="0.2">
      <c r="A77" s="840">
        <v>66</v>
      </c>
      <c r="B77" s="930">
        <v>0.5</v>
      </c>
      <c r="C77" s="931">
        <v>20</v>
      </c>
      <c r="D77" s="1455"/>
      <c r="E77" s="903" t="s">
        <v>279</v>
      </c>
      <c r="F77" s="948">
        <v>1</v>
      </c>
      <c r="G77" s="949">
        <v>1</v>
      </c>
      <c r="H77" s="883">
        <f t="shared" si="48"/>
        <v>100</v>
      </c>
      <c r="I77" s="934">
        <v>1</v>
      </c>
      <c r="J77" s="885">
        <f t="shared" si="49"/>
        <v>1</v>
      </c>
      <c r="K77" s="886">
        <f t="shared" si="50"/>
        <v>0.5</v>
      </c>
      <c r="L77" s="887">
        <f t="shared" si="51"/>
        <v>3980</v>
      </c>
      <c r="M77" s="887">
        <f t="shared" si="52"/>
        <v>3980</v>
      </c>
      <c r="N77" s="887">
        <f t="shared" si="53"/>
        <v>20</v>
      </c>
      <c r="O77" s="887">
        <f t="shared" si="54"/>
        <v>159200</v>
      </c>
      <c r="P77" s="888">
        <f t="shared" si="55"/>
        <v>20.5</v>
      </c>
      <c r="Q77" s="888">
        <f t="shared" ref="Q77:Q97" si="63">M77+O77</f>
        <v>163180</v>
      </c>
      <c r="R77" s="935"/>
      <c r="S77" s="936"/>
      <c r="T77" s="831">
        <v>66</v>
      </c>
      <c r="U77" s="1457"/>
      <c r="V77" s="900" t="s">
        <v>50</v>
      </c>
      <c r="W77" s="893">
        <f t="shared" si="56"/>
        <v>1</v>
      </c>
      <c r="X77" s="893">
        <f t="shared" si="56"/>
        <v>1</v>
      </c>
      <c r="Y77" s="894">
        <f t="shared" si="57"/>
        <v>100</v>
      </c>
      <c r="Z77" s="894">
        <f t="shared" si="58"/>
        <v>1</v>
      </c>
      <c r="AA77" s="894">
        <f t="shared" si="58"/>
        <v>1</v>
      </c>
      <c r="AB77" s="901"/>
      <c r="AC77" s="895">
        <f t="shared" si="59"/>
        <v>0</v>
      </c>
      <c r="AD77" s="895">
        <f t="shared" si="59"/>
        <v>0</v>
      </c>
      <c r="AE77" s="896" t="e">
        <f t="shared" si="60"/>
        <v>#DIV/0!</v>
      </c>
      <c r="AF77" s="902"/>
      <c r="AG77" s="902"/>
      <c r="AH77" s="902"/>
      <c r="AI77" s="902"/>
      <c r="AJ77" s="902"/>
      <c r="AK77" s="902"/>
      <c r="AL77" s="902"/>
      <c r="AM77" s="902"/>
      <c r="AN77" s="902"/>
      <c r="AO77" s="902"/>
      <c r="AP77" s="902"/>
      <c r="AQ77" s="902"/>
      <c r="AR77" s="902"/>
      <c r="AS77" s="902"/>
      <c r="AT77" s="901"/>
      <c r="AU77" s="901"/>
      <c r="AV77" s="901"/>
      <c r="AW77" s="901"/>
      <c r="AX77" s="901"/>
      <c r="AY77" s="901"/>
      <c r="AZ77" s="901"/>
      <c r="BA77" s="901"/>
      <c r="BB77" s="901"/>
      <c r="BC77" s="901"/>
      <c r="BD77" s="895">
        <f t="shared" si="61"/>
        <v>0</v>
      </c>
      <c r="BE77" s="895">
        <f t="shared" si="62"/>
        <v>0</v>
      </c>
    </row>
    <row r="78" spans="1:57" ht="12" customHeight="1" x14ac:dyDescent="0.2">
      <c r="A78" s="840">
        <v>67</v>
      </c>
      <c r="B78" s="878">
        <v>1</v>
      </c>
      <c r="C78" s="879"/>
      <c r="D78" s="1449" t="s">
        <v>90</v>
      </c>
      <c r="E78" s="903" t="s">
        <v>278</v>
      </c>
      <c r="F78" s="1240">
        <v>15</v>
      </c>
      <c r="G78" s="1241">
        <v>15</v>
      </c>
      <c r="H78" s="883">
        <f t="shared" si="48"/>
        <v>100</v>
      </c>
      <c r="I78" s="899">
        <v>2</v>
      </c>
      <c r="J78" s="885">
        <f t="shared" si="49"/>
        <v>30</v>
      </c>
      <c r="K78" s="886">
        <f t="shared" si="50"/>
        <v>30</v>
      </c>
      <c r="L78" s="887">
        <f t="shared" si="51"/>
        <v>7960</v>
      </c>
      <c r="M78" s="887">
        <f t="shared" si="52"/>
        <v>238800</v>
      </c>
      <c r="N78" s="887">
        <f t="shared" si="53"/>
        <v>0</v>
      </c>
      <c r="O78" s="887">
        <f t="shared" si="54"/>
        <v>0</v>
      </c>
      <c r="P78" s="888">
        <f t="shared" si="55"/>
        <v>30</v>
      </c>
      <c r="Q78" s="888">
        <f t="shared" si="63"/>
        <v>238800</v>
      </c>
      <c r="R78" s="906"/>
      <c r="S78" s="1005"/>
      <c r="T78" s="831">
        <v>67</v>
      </c>
      <c r="U78" s="1450" t="s">
        <v>90</v>
      </c>
      <c r="V78" s="900" t="s">
        <v>49</v>
      </c>
      <c r="W78" s="893">
        <f t="shared" si="56"/>
        <v>15</v>
      </c>
      <c r="X78" s="893">
        <f t="shared" si="56"/>
        <v>15</v>
      </c>
      <c r="Y78" s="894">
        <f t="shared" si="57"/>
        <v>100</v>
      </c>
      <c r="Z78" s="894">
        <f t="shared" si="58"/>
        <v>2</v>
      </c>
      <c r="AA78" s="894">
        <f t="shared" si="58"/>
        <v>30</v>
      </c>
      <c r="AB78" s="901"/>
      <c r="AC78" s="895">
        <f t="shared" si="59"/>
        <v>0</v>
      </c>
      <c r="AD78" s="895">
        <f t="shared" si="59"/>
        <v>0</v>
      </c>
      <c r="AE78" s="896" t="e">
        <f t="shared" si="60"/>
        <v>#DIV/0!</v>
      </c>
      <c r="AF78" s="902"/>
      <c r="AG78" s="902"/>
      <c r="AH78" s="902"/>
      <c r="AI78" s="902"/>
      <c r="AJ78" s="902"/>
      <c r="AK78" s="902"/>
      <c r="AL78" s="902"/>
      <c r="AM78" s="902"/>
      <c r="AN78" s="902"/>
      <c r="AO78" s="902"/>
      <c r="AP78" s="902"/>
      <c r="AQ78" s="902"/>
      <c r="AR78" s="902"/>
      <c r="AS78" s="902"/>
      <c r="AT78" s="901"/>
      <c r="AU78" s="901"/>
      <c r="AV78" s="901"/>
      <c r="AW78" s="901"/>
      <c r="AX78" s="901"/>
      <c r="AY78" s="901"/>
      <c r="AZ78" s="901"/>
      <c r="BA78" s="901"/>
      <c r="BB78" s="901"/>
      <c r="BC78" s="901"/>
      <c r="BD78" s="895">
        <f t="shared" si="61"/>
        <v>0</v>
      </c>
      <c r="BE78" s="895">
        <f t="shared" si="62"/>
        <v>0</v>
      </c>
    </row>
    <row r="79" spans="1:57" ht="13.5" customHeight="1" x14ac:dyDescent="0.2">
      <c r="A79" s="840">
        <v>68</v>
      </c>
      <c r="B79" s="878">
        <v>1</v>
      </c>
      <c r="C79" s="879">
        <v>2</v>
      </c>
      <c r="D79" s="1449"/>
      <c r="E79" s="903" t="s">
        <v>279</v>
      </c>
      <c r="F79" s="1240">
        <v>1</v>
      </c>
      <c r="G79" s="1241">
        <v>1</v>
      </c>
      <c r="H79" s="883">
        <f t="shared" si="48"/>
        <v>100</v>
      </c>
      <c r="I79" s="899">
        <v>2</v>
      </c>
      <c r="J79" s="885">
        <f t="shared" si="49"/>
        <v>2</v>
      </c>
      <c r="K79" s="886">
        <f t="shared" si="50"/>
        <v>2</v>
      </c>
      <c r="L79" s="887">
        <f t="shared" si="51"/>
        <v>7960</v>
      </c>
      <c r="M79" s="887">
        <f t="shared" si="52"/>
        <v>15920</v>
      </c>
      <c r="N79" s="887">
        <f t="shared" si="53"/>
        <v>4</v>
      </c>
      <c r="O79" s="887">
        <f t="shared" si="54"/>
        <v>31840</v>
      </c>
      <c r="P79" s="888">
        <f t="shared" si="55"/>
        <v>6</v>
      </c>
      <c r="Q79" s="888">
        <f t="shared" si="63"/>
        <v>47760</v>
      </c>
      <c r="R79" s="906"/>
      <c r="S79" s="1005"/>
      <c r="T79" s="831">
        <v>68</v>
      </c>
      <c r="U79" s="1450"/>
      <c r="V79" s="900" t="s">
        <v>50</v>
      </c>
      <c r="W79" s="893">
        <f t="shared" si="56"/>
        <v>1</v>
      </c>
      <c r="X79" s="893">
        <f t="shared" si="56"/>
        <v>1</v>
      </c>
      <c r="Y79" s="894">
        <f t="shared" si="57"/>
        <v>100</v>
      </c>
      <c r="Z79" s="894">
        <f t="shared" si="58"/>
        <v>2</v>
      </c>
      <c r="AA79" s="894">
        <f t="shared" si="58"/>
        <v>2</v>
      </c>
      <c r="AB79" s="901"/>
      <c r="AC79" s="895">
        <f t="shared" si="59"/>
        <v>0</v>
      </c>
      <c r="AD79" s="895">
        <f t="shared" si="59"/>
        <v>0</v>
      </c>
      <c r="AE79" s="896" t="e">
        <f t="shared" si="60"/>
        <v>#DIV/0!</v>
      </c>
      <c r="AF79" s="902"/>
      <c r="AG79" s="902"/>
      <c r="AH79" s="902"/>
      <c r="AI79" s="902"/>
      <c r="AJ79" s="902"/>
      <c r="AK79" s="902"/>
      <c r="AL79" s="902"/>
      <c r="AM79" s="902"/>
      <c r="AN79" s="902"/>
      <c r="AO79" s="902"/>
      <c r="AP79" s="902"/>
      <c r="AQ79" s="902"/>
      <c r="AR79" s="902"/>
      <c r="AS79" s="902"/>
      <c r="AT79" s="901"/>
      <c r="AU79" s="901"/>
      <c r="AV79" s="901"/>
      <c r="AW79" s="901"/>
      <c r="AX79" s="901"/>
      <c r="AY79" s="901"/>
      <c r="AZ79" s="901"/>
      <c r="BA79" s="901"/>
      <c r="BB79" s="901"/>
      <c r="BC79" s="901"/>
      <c r="BD79" s="895">
        <f t="shared" si="61"/>
        <v>0</v>
      </c>
      <c r="BE79" s="895">
        <f t="shared" si="62"/>
        <v>0</v>
      </c>
    </row>
    <row r="80" spans="1:57" ht="24.75" customHeight="1" x14ac:dyDescent="0.2">
      <c r="A80" s="840">
        <v>69</v>
      </c>
      <c r="B80" s="878">
        <v>2</v>
      </c>
      <c r="C80" s="879"/>
      <c r="D80" s="1453" t="s">
        <v>91</v>
      </c>
      <c r="E80" s="903" t="s">
        <v>278</v>
      </c>
      <c r="F80" s="942"/>
      <c r="G80" s="943"/>
      <c r="H80" s="883" t="e">
        <f t="shared" si="48"/>
        <v>#DIV/0!</v>
      </c>
      <c r="I80" s="899"/>
      <c r="J80" s="885">
        <f t="shared" si="49"/>
        <v>0</v>
      </c>
      <c r="K80" s="886">
        <f t="shared" si="50"/>
        <v>0</v>
      </c>
      <c r="L80" s="887">
        <f t="shared" si="51"/>
        <v>15920</v>
      </c>
      <c r="M80" s="887">
        <f t="shared" si="52"/>
        <v>0</v>
      </c>
      <c r="N80" s="887">
        <f t="shared" si="53"/>
        <v>0</v>
      </c>
      <c r="O80" s="887">
        <f t="shared" si="54"/>
        <v>0</v>
      </c>
      <c r="P80" s="888">
        <f t="shared" si="55"/>
        <v>0</v>
      </c>
      <c r="Q80" s="888">
        <f t="shared" si="63"/>
        <v>0</v>
      </c>
      <c r="R80" s="906"/>
      <c r="S80" s="1005"/>
      <c r="T80" s="831">
        <v>69</v>
      </c>
      <c r="U80" s="1450" t="s">
        <v>91</v>
      </c>
      <c r="V80" s="900" t="s">
        <v>49</v>
      </c>
      <c r="W80" s="893">
        <f t="shared" si="56"/>
        <v>0</v>
      </c>
      <c r="X80" s="893">
        <f t="shared" si="56"/>
        <v>0</v>
      </c>
      <c r="Y80" s="894" t="e">
        <f t="shared" si="57"/>
        <v>#DIV/0!</v>
      </c>
      <c r="Z80" s="894">
        <f t="shared" si="58"/>
        <v>0</v>
      </c>
      <c r="AA80" s="894">
        <f t="shared" si="58"/>
        <v>0</v>
      </c>
      <c r="AB80" s="901"/>
      <c r="AC80" s="895">
        <f t="shared" si="59"/>
        <v>0</v>
      </c>
      <c r="AD80" s="895">
        <f t="shared" si="59"/>
        <v>0</v>
      </c>
      <c r="AE80" s="896" t="e">
        <f t="shared" si="60"/>
        <v>#DIV/0!</v>
      </c>
      <c r="AF80" s="902"/>
      <c r="AG80" s="902"/>
      <c r="AH80" s="902"/>
      <c r="AI80" s="902"/>
      <c r="AJ80" s="902"/>
      <c r="AK80" s="902"/>
      <c r="AL80" s="902"/>
      <c r="AM80" s="902"/>
      <c r="AN80" s="902"/>
      <c r="AO80" s="902"/>
      <c r="AP80" s="902"/>
      <c r="AQ80" s="902"/>
      <c r="AR80" s="902"/>
      <c r="AS80" s="902"/>
      <c r="AT80" s="901"/>
      <c r="AU80" s="901"/>
      <c r="AV80" s="901"/>
      <c r="AW80" s="901"/>
      <c r="AX80" s="901"/>
      <c r="AY80" s="901"/>
      <c r="AZ80" s="901"/>
      <c r="BA80" s="901"/>
      <c r="BB80" s="901"/>
      <c r="BC80" s="901"/>
      <c r="BD80" s="895">
        <f t="shared" si="61"/>
        <v>0</v>
      </c>
      <c r="BE80" s="895">
        <f t="shared" si="62"/>
        <v>0</v>
      </c>
    </row>
    <row r="81" spans="1:57" ht="16.5" customHeight="1" x14ac:dyDescent="0.2">
      <c r="A81" s="840">
        <v>70</v>
      </c>
      <c r="B81" s="878">
        <v>2</v>
      </c>
      <c r="C81" s="879"/>
      <c r="D81" s="1453"/>
      <c r="E81" s="903" t="s">
        <v>279</v>
      </c>
      <c r="F81" s="942"/>
      <c r="G81" s="943"/>
      <c r="H81" s="883" t="e">
        <f t="shared" si="48"/>
        <v>#DIV/0!</v>
      </c>
      <c r="I81" s="899"/>
      <c r="J81" s="885">
        <f t="shared" si="49"/>
        <v>0</v>
      </c>
      <c r="K81" s="886">
        <f t="shared" si="50"/>
        <v>0</v>
      </c>
      <c r="L81" s="887">
        <f t="shared" si="51"/>
        <v>15920</v>
      </c>
      <c r="M81" s="887">
        <f t="shared" si="52"/>
        <v>0</v>
      </c>
      <c r="N81" s="887">
        <f t="shared" si="53"/>
        <v>0</v>
      </c>
      <c r="O81" s="887">
        <f t="shared" si="54"/>
        <v>0</v>
      </c>
      <c r="P81" s="888">
        <f t="shared" si="55"/>
        <v>0</v>
      </c>
      <c r="Q81" s="888">
        <f t="shared" si="63"/>
        <v>0</v>
      </c>
      <c r="R81" s="906"/>
      <c r="S81" s="1005"/>
      <c r="T81" s="831">
        <v>70</v>
      </c>
      <c r="U81" s="1450"/>
      <c r="V81" s="900" t="s">
        <v>50</v>
      </c>
      <c r="W81" s="893">
        <f t="shared" si="56"/>
        <v>0</v>
      </c>
      <c r="X81" s="893">
        <f t="shared" si="56"/>
        <v>0</v>
      </c>
      <c r="Y81" s="894" t="e">
        <f t="shared" si="57"/>
        <v>#DIV/0!</v>
      </c>
      <c r="Z81" s="894">
        <f t="shared" si="58"/>
        <v>0</v>
      </c>
      <c r="AA81" s="894">
        <f t="shared" si="58"/>
        <v>0</v>
      </c>
      <c r="AB81" s="901"/>
      <c r="AC81" s="895">
        <f t="shared" si="59"/>
        <v>0</v>
      </c>
      <c r="AD81" s="895">
        <f t="shared" si="59"/>
        <v>0</v>
      </c>
      <c r="AE81" s="896" t="e">
        <f t="shared" si="60"/>
        <v>#DIV/0!</v>
      </c>
      <c r="AF81" s="902"/>
      <c r="AG81" s="902"/>
      <c r="AH81" s="902"/>
      <c r="AI81" s="902"/>
      <c r="AJ81" s="902"/>
      <c r="AK81" s="902"/>
      <c r="AL81" s="902"/>
      <c r="AM81" s="902"/>
      <c r="AN81" s="902"/>
      <c r="AO81" s="902"/>
      <c r="AP81" s="902"/>
      <c r="AQ81" s="902"/>
      <c r="AR81" s="902"/>
      <c r="AS81" s="902"/>
      <c r="AT81" s="901"/>
      <c r="AU81" s="901"/>
      <c r="AV81" s="901"/>
      <c r="AW81" s="901"/>
      <c r="AX81" s="901"/>
      <c r="AY81" s="901"/>
      <c r="AZ81" s="901"/>
      <c r="BA81" s="901"/>
      <c r="BB81" s="901"/>
      <c r="BC81" s="901"/>
      <c r="BD81" s="895">
        <f t="shared" si="61"/>
        <v>0</v>
      </c>
      <c r="BE81" s="895">
        <f t="shared" si="62"/>
        <v>0</v>
      </c>
    </row>
    <row r="82" spans="1:57" ht="12" customHeight="1" x14ac:dyDescent="0.2">
      <c r="A82" s="840">
        <v>71</v>
      </c>
      <c r="B82" s="878">
        <v>1</v>
      </c>
      <c r="C82" s="879"/>
      <c r="D82" s="1449" t="s">
        <v>92</v>
      </c>
      <c r="E82" s="903" t="s">
        <v>278</v>
      </c>
      <c r="F82" s="942"/>
      <c r="G82" s="943"/>
      <c r="H82" s="883" t="e">
        <f t="shared" si="48"/>
        <v>#DIV/0!</v>
      </c>
      <c r="I82" s="899"/>
      <c r="J82" s="885">
        <v>1</v>
      </c>
      <c r="K82" s="886">
        <f t="shared" si="50"/>
        <v>1</v>
      </c>
      <c r="L82" s="887">
        <f t="shared" si="51"/>
        <v>7960</v>
      </c>
      <c r="M82" s="887">
        <f t="shared" si="52"/>
        <v>7960</v>
      </c>
      <c r="N82" s="887">
        <f t="shared" si="53"/>
        <v>0</v>
      </c>
      <c r="O82" s="887">
        <f t="shared" si="54"/>
        <v>0</v>
      </c>
      <c r="P82" s="888">
        <f t="shared" si="55"/>
        <v>1</v>
      </c>
      <c r="Q82" s="888">
        <f t="shared" si="63"/>
        <v>7960</v>
      </c>
      <c r="R82" s="906"/>
      <c r="S82" s="1005"/>
      <c r="T82" s="831">
        <v>71</v>
      </c>
      <c r="U82" s="1450" t="s">
        <v>92</v>
      </c>
      <c r="V82" s="900" t="s">
        <v>57</v>
      </c>
      <c r="W82" s="893">
        <f t="shared" si="56"/>
        <v>0</v>
      </c>
      <c r="X82" s="893">
        <f t="shared" si="56"/>
        <v>0</v>
      </c>
      <c r="Y82" s="894" t="e">
        <f t="shared" si="57"/>
        <v>#DIV/0!</v>
      </c>
      <c r="Z82" s="894">
        <f t="shared" si="58"/>
        <v>0</v>
      </c>
      <c r="AA82" s="894">
        <f t="shared" si="58"/>
        <v>1</v>
      </c>
      <c r="AB82" s="901"/>
      <c r="AC82" s="895">
        <f t="shared" si="59"/>
        <v>0</v>
      </c>
      <c r="AD82" s="895">
        <f t="shared" si="59"/>
        <v>0</v>
      </c>
      <c r="AE82" s="896" t="e">
        <f t="shared" si="60"/>
        <v>#DIV/0!</v>
      </c>
      <c r="AF82" s="902"/>
      <c r="AG82" s="902"/>
      <c r="AH82" s="902"/>
      <c r="AI82" s="902"/>
      <c r="AJ82" s="902"/>
      <c r="AK82" s="902"/>
      <c r="AL82" s="902"/>
      <c r="AM82" s="902"/>
      <c r="AN82" s="902"/>
      <c r="AO82" s="902"/>
      <c r="AP82" s="902"/>
      <c r="AQ82" s="902"/>
      <c r="AR82" s="902"/>
      <c r="AS82" s="902"/>
      <c r="AT82" s="901"/>
      <c r="AU82" s="901"/>
      <c r="AV82" s="901"/>
      <c r="AW82" s="901"/>
      <c r="AX82" s="901"/>
      <c r="AY82" s="901"/>
      <c r="AZ82" s="901"/>
      <c r="BA82" s="901"/>
      <c r="BB82" s="901"/>
      <c r="BC82" s="901"/>
      <c r="BD82" s="895">
        <f t="shared" si="61"/>
        <v>0</v>
      </c>
      <c r="BE82" s="895">
        <f t="shared" si="62"/>
        <v>0</v>
      </c>
    </row>
    <row r="83" spans="1:57" ht="12" customHeight="1" x14ac:dyDescent="0.2">
      <c r="A83" s="840">
        <v>72</v>
      </c>
      <c r="B83" s="878">
        <v>1</v>
      </c>
      <c r="C83" s="879"/>
      <c r="D83" s="1449"/>
      <c r="E83" s="903" t="s">
        <v>279</v>
      </c>
      <c r="F83" s="942"/>
      <c r="G83" s="943"/>
      <c r="H83" s="883" t="e">
        <f t="shared" si="48"/>
        <v>#DIV/0!</v>
      </c>
      <c r="I83" s="899"/>
      <c r="J83" s="885">
        <f t="shared" si="49"/>
        <v>0</v>
      </c>
      <c r="K83" s="886">
        <f t="shared" si="50"/>
        <v>0</v>
      </c>
      <c r="L83" s="887">
        <f t="shared" si="51"/>
        <v>7960</v>
      </c>
      <c r="M83" s="887">
        <f t="shared" si="52"/>
        <v>0</v>
      </c>
      <c r="N83" s="887">
        <f t="shared" si="53"/>
        <v>0</v>
      </c>
      <c r="O83" s="887">
        <f t="shared" si="54"/>
        <v>0</v>
      </c>
      <c r="P83" s="888">
        <f t="shared" si="55"/>
        <v>0</v>
      </c>
      <c r="Q83" s="888">
        <f t="shared" si="63"/>
        <v>0</v>
      </c>
      <c r="R83" s="906"/>
      <c r="S83" s="1005"/>
      <c r="T83" s="831">
        <v>72</v>
      </c>
      <c r="U83" s="1450"/>
      <c r="V83" s="900" t="s">
        <v>50</v>
      </c>
      <c r="W83" s="893">
        <f t="shared" si="56"/>
        <v>0</v>
      </c>
      <c r="X83" s="893">
        <f t="shared" si="56"/>
        <v>0</v>
      </c>
      <c r="Y83" s="894" t="e">
        <f t="shared" si="57"/>
        <v>#DIV/0!</v>
      </c>
      <c r="Z83" s="894">
        <f t="shared" si="58"/>
        <v>0</v>
      </c>
      <c r="AA83" s="894">
        <f t="shared" si="58"/>
        <v>0</v>
      </c>
      <c r="AB83" s="901"/>
      <c r="AC83" s="895">
        <f t="shared" si="59"/>
        <v>0</v>
      </c>
      <c r="AD83" s="895">
        <f t="shared" si="59"/>
        <v>0</v>
      </c>
      <c r="AE83" s="896" t="e">
        <f t="shared" si="60"/>
        <v>#DIV/0!</v>
      </c>
      <c r="AF83" s="902"/>
      <c r="AG83" s="902"/>
      <c r="AH83" s="902"/>
      <c r="AI83" s="902"/>
      <c r="AJ83" s="902"/>
      <c r="AK83" s="902"/>
      <c r="AL83" s="902"/>
      <c r="AM83" s="902"/>
      <c r="AN83" s="902"/>
      <c r="AO83" s="902"/>
      <c r="AP83" s="902"/>
      <c r="AQ83" s="902"/>
      <c r="AR83" s="902"/>
      <c r="AS83" s="902"/>
      <c r="AT83" s="901"/>
      <c r="AU83" s="901"/>
      <c r="AV83" s="901"/>
      <c r="AW83" s="901"/>
      <c r="AX83" s="901"/>
      <c r="AY83" s="901"/>
      <c r="AZ83" s="901"/>
      <c r="BA83" s="901"/>
      <c r="BB83" s="901"/>
      <c r="BC83" s="901"/>
      <c r="BD83" s="895">
        <f t="shared" si="61"/>
        <v>0</v>
      </c>
      <c r="BE83" s="895">
        <f t="shared" si="62"/>
        <v>0</v>
      </c>
    </row>
    <row r="84" spans="1:57" ht="12" customHeight="1" x14ac:dyDescent="0.2">
      <c r="A84" s="840">
        <v>73</v>
      </c>
      <c r="B84" s="878">
        <v>1</v>
      </c>
      <c r="C84" s="879"/>
      <c r="D84" s="1453" t="s">
        <v>93</v>
      </c>
      <c r="E84" s="903" t="s">
        <v>278</v>
      </c>
      <c r="F84" s="1242"/>
      <c r="G84" s="1243">
        <v>20</v>
      </c>
      <c r="H84" s="883" t="e">
        <f t="shared" si="48"/>
        <v>#DIV/0!</v>
      </c>
      <c r="I84" s="899">
        <v>2</v>
      </c>
      <c r="J84" s="885">
        <f t="shared" si="49"/>
        <v>40</v>
      </c>
      <c r="K84" s="886">
        <f t="shared" si="50"/>
        <v>40</v>
      </c>
      <c r="L84" s="887">
        <f t="shared" si="51"/>
        <v>7960</v>
      </c>
      <c r="M84" s="887">
        <f t="shared" si="52"/>
        <v>318400</v>
      </c>
      <c r="N84" s="887">
        <f t="shared" si="53"/>
        <v>0</v>
      </c>
      <c r="O84" s="887">
        <f t="shared" si="54"/>
        <v>0</v>
      </c>
      <c r="P84" s="888">
        <f t="shared" si="55"/>
        <v>40</v>
      </c>
      <c r="Q84" s="888">
        <f t="shared" si="63"/>
        <v>318400</v>
      </c>
      <c r="R84" s="906"/>
      <c r="S84" s="1005"/>
      <c r="T84" s="831">
        <v>73</v>
      </c>
      <c r="U84" s="1450" t="s">
        <v>93</v>
      </c>
      <c r="V84" s="900" t="s">
        <v>49</v>
      </c>
      <c r="W84" s="893">
        <f t="shared" si="56"/>
        <v>0</v>
      </c>
      <c r="X84" s="893">
        <f t="shared" si="56"/>
        <v>20</v>
      </c>
      <c r="Y84" s="894" t="e">
        <f t="shared" si="57"/>
        <v>#DIV/0!</v>
      </c>
      <c r="Z84" s="894">
        <f t="shared" si="58"/>
        <v>2</v>
      </c>
      <c r="AA84" s="894">
        <f t="shared" si="58"/>
        <v>40</v>
      </c>
      <c r="AB84" s="901"/>
      <c r="AC84" s="895">
        <f t="shared" si="59"/>
        <v>0</v>
      </c>
      <c r="AD84" s="895">
        <f t="shared" si="59"/>
        <v>0</v>
      </c>
      <c r="AE84" s="896" t="e">
        <f t="shared" si="60"/>
        <v>#DIV/0!</v>
      </c>
      <c r="AF84" s="902"/>
      <c r="AG84" s="902"/>
      <c r="AH84" s="902"/>
      <c r="AI84" s="902"/>
      <c r="AJ84" s="902"/>
      <c r="AK84" s="902"/>
      <c r="AL84" s="902"/>
      <c r="AM84" s="902"/>
      <c r="AN84" s="902"/>
      <c r="AO84" s="902"/>
      <c r="AP84" s="902"/>
      <c r="AQ84" s="902"/>
      <c r="AR84" s="902"/>
      <c r="AS84" s="902"/>
      <c r="AT84" s="901"/>
      <c r="AU84" s="901"/>
      <c r="AV84" s="901"/>
      <c r="AW84" s="901"/>
      <c r="AX84" s="901"/>
      <c r="AY84" s="901"/>
      <c r="AZ84" s="901"/>
      <c r="BA84" s="901"/>
      <c r="BB84" s="901"/>
      <c r="BC84" s="901"/>
      <c r="BD84" s="895">
        <f t="shared" si="61"/>
        <v>0</v>
      </c>
      <c r="BE84" s="895">
        <f t="shared" si="62"/>
        <v>0</v>
      </c>
    </row>
    <row r="85" spans="1:57" ht="12" customHeight="1" x14ac:dyDescent="0.2">
      <c r="A85" s="840">
        <v>74</v>
      </c>
      <c r="B85" s="878">
        <v>1</v>
      </c>
      <c r="C85" s="879"/>
      <c r="D85" s="1453"/>
      <c r="E85" s="903" t="s">
        <v>279</v>
      </c>
      <c r="F85" s="1242"/>
      <c r="G85" s="1243"/>
      <c r="H85" s="883" t="e">
        <f t="shared" si="48"/>
        <v>#DIV/0!</v>
      </c>
      <c r="I85" s="899">
        <v>1</v>
      </c>
      <c r="J85" s="885">
        <f t="shared" si="49"/>
        <v>0</v>
      </c>
      <c r="K85" s="886">
        <f t="shared" si="50"/>
        <v>0</v>
      </c>
      <c r="L85" s="887">
        <f t="shared" si="51"/>
        <v>7960</v>
      </c>
      <c r="M85" s="887">
        <f t="shared" si="52"/>
        <v>0</v>
      </c>
      <c r="N85" s="887">
        <f t="shared" si="53"/>
        <v>0</v>
      </c>
      <c r="O85" s="887">
        <f t="shared" si="54"/>
        <v>0</v>
      </c>
      <c r="P85" s="888">
        <f t="shared" si="55"/>
        <v>0</v>
      </c>
      <c r="Q85" s="888">
        <f t="shared" si="63"/>
        <v>0</v>
      </c>
      <c r="R85" s="906"/>
      <c r="S85" s="1005"/>
      <c r="T85" s="831">
        <v>74</v>
      </c>
      <c r="U85" s="1450"/>
      <c r="V85" s="900" t="s">
        <v>50</v>
      </c>
      <c r="W85" s="893">
        <f t="shared" si="56"/>
        <v>0</v>
      </c>
      <c r="X85" s="893">
        <f t="shared" si="56"/>
        <v>0</v>
      </c>
      <c r="Y85" s="894" t="e">
        <f t="shared" si="57"/>
        <v>#DIV/0!</v>
      </c>
      <c r="Z85" s="894">
        <f t="shared" si="58"/>
        <v>1</v>
      </c>
      <c r="AA85" s="894">
        <f t="shared" si="58"/>
        <v>0</v>
      </c>
      <c r="AB85" s="901"/>
      <c r="AC85" s="895">
        <f t="shared" si="59"/>
        <v>0</v>
      </c>
      <c r="AD85" s="895">
        <f t="shared" si="59"/>
        <v>0</v>
      </c>
      <c r="AE85" s="896" t="e">
        <f t="shared" si="60"/>
        <v>#DIV/0!</v>
      </c>
      <c r="AF85" s="902"/>
      <c r="AG85" s="902"/>
      <c r="AH85" s="902"/>
      <c r="AI85" s="902"/>
      <c r="AJ85" s="902"/>
      <c r="AK85" s="902"/>
      <c r="AL85" s="902"/>
      <c r="AM85" s="902"/>
      <c r="AN85" s="902"/>
      <c r="AO85" s="902"/>
      <c r="AP85" s="902"/>
      <c r="AQ85" s="902"/>
      <c r="AR85" s="902"/>
      <c r="AS85" s="902"/>
      <c r="AT85" s="901"/>
      <c r="AU85" s="901"/>
      <c r="AV85" s="901"/>
      <c r="AW85" s="901"/>
      <c r="AX85" s="901"/>
      <c r="AY85" s="901"/>
      <c r="AZ85" s="901"/>
      <c r="BA85" s="901"/>
      <c r="BB85" s="901"/>
      <c r="BC85" s="901"/>
      <c r="BD85" s="895">
        <f t="shared" si="61"/>
        <v>0</v>
      </c>
      <c r="BE85" s="895">
        <f t="shared" si="62"/>
        <v>0</v>
      </c>
    </row>
    <row r="86" spans="1:57" ht="12" customHeight="1" x14ac:dyDescent="0.2">
      <c r="A86" s="840">
        <v>75</v>
      </c>
      <c r="B86" s="878">
        <v>2</v>
      </c>
      <c r="C86" s="909"/>
      <c r="D86" s="1454" t="s">
        <v>309</v>
      </c>
      <c r="E86" s="903" t="s">
        <v>278</v>
      </c>
      <c r="F86" s="1244"/>
      <c r="G86" s="1245"/>
      <c r="H86" s="883" t="e">
        <f t="shared" si="48"/>
        <v>#DIV/0!</v>
      </c>
      <c r="I86" s="899">
        <v>2</v>
      </c>
      <c r="J86" s="885">
        <f t="shared" si="49"/>
        <v>0</v>
      </c>
      <c r="K86" s="886">
        <f t="shared" si="50"/>
        <v>0</v>
      </c>
      <c r="L86" s="887">
        <f t="shared" si="51"/>
        <v>15920</v>
      </c>
      <c r="M86" s="887">
        <f t="shared" si="52"/>
        <v>0</v>
      </c>
      <c r="N86" s="887">
        <f t="shared" si="53"/>
        <v>0</v>
      </c>
      <c r="O86" s="887">
        <f t="shared" si="54"/>
        <v>0</v>
      </c>
      <c r="P86" s="888">
        <f t="shared" si="55"/>
        <v>0</v>
      </c>
      <c r="Q86" s="888">
        <f t="shared" si="63"/>
        <v>0</v>
      </c>
      <c r="R86" s="906"/>
      <c r="S86" s="1005"/>
      <c r="T86" s="831">
        <v>75</v>
      </c>
      <c r="U86" s="1452" t="s">
        <v>94</v>
      </c>
      <c r="V86" s="900" t="s">
        <v>49</v>
      </c>
      <c r="W86" s="893">
        <f t="shared" si="56"/>
        <v>0</v>
      </c>
      <c r="X86" s="893">
        <f t="shared" si="56"/>
        <v>0</v>
      </c>
      <c r="Y86" s="894" t="e">
        <f t="shared" si="57"/>
        <v>#DIV/0!</v>
      </c>
      <c r="Z86" s="894">
        <f t="shared" si="58"/>
        <v>2</v>
      </c>
      <c r="AA86" s="894">
        <f t="shared" si="58"/>
        <v>0</v>
      </c>
      <c r="AB86" s="901"/>
      <c r="AC86" s="895">
        <f t="shared" si="59"/>
        <v>0</v>
      </c>
      <c r="AD86" s="895">
        <f t="shared" si="59"/>
        <v>0</v>
      </c>
      <c r="AE86" s="896" t="e">
        <f t="shared" si="60"/>
        <v>#DIV/0!</v>
      </c>
      <c r="AF86" s="902"/>
      <c r="AG86" s="902"/>
      <c r="AH86" s="902"/>
      <c r="AI86" s="902"/>
      <c r="AJ86" s="902"/>
      <c r="AK86" s="902"/>
      <c r="AL86" s="902"/>
      <c r="AM86" s="902"/>
      <c r="AN86" s="902"/>
      <c r="AO86" s="902"/>
      <c r="AP86" s="902"/>
      <c r="AQ86" s="902"/>
      <c r="AR86" s="902"/>
      <c r="AS86" s="902"/>
      <c r="AT86" s="901"/>
      <c r="AU86" s="901"/>
      <c r="AV86" s="901"/>
      <c r="AW86" s="901"/>
      <c r="AX86" s="901"/>
      <c r="AY86" s="901"/>
      <c r="AZ86" s="901"/>
      <c r="BA86" s="901"/>
      <c r="BB86" s="901"/>
      <c r="BC86" s="901"/>
      <c r="BD86" s="895">
        <f t="shared" si="61"/>
        <v>0</v>
      </c>
      <c r="BE86" s="895">
        <f t="shared" si="62"/>
        <v>0</v>
      </c>
    </row>
    <row r="87" spans="1:57" ht="13.5" customHeight="1" x14ac:dyDescent="0.2">
      <c r="A87" s="840">
        <v>76</v>
      </c>
      <c r="B87" s="930">
        <v>2</v>
      </c>
      <c r="C87" s="909">
        <v>1</v>
      </c>
      <c r="D87" s="1454"/>
      <c r="E87" s="903" t="s">
        <v>279</v>
      </c>
      <c r="F87" s="1244"/>
      <c r="G87" s="1245"/>
      <c r="H87" s="883" t="e">
        <f t="shared" si="48"/>
        <v>#DIV/0!</v>
      </c>
      <c r="I87" s="899"/>
      <c r="J87" s="885">
        <f t="shared" si="49"/>
        <v>0</v>
      </c>
      <c r="K87" s="886">
        <f t="shared" si="50"/>
        <v>0</v>
      </c>
      <c r="L87" s="887">
        <f t="shared" si="51"/>
        <v>15920</v>
      </c>
      <c r="M87" s="887">
        <f t="shared" si="52"/>
        <v>0</v>
      </c>
      <c r="N87" s="887">
        <f t="shared" si="53"/>
        <v>0</v>
      </c>
      <c r="O87" s="887">
        <f t="shared" si="54"/>
        <v>0</v>
      </c>
      <c r="P87" s="888">
        <f t="shared" si="55"/>
        <v>0</v>
      </c>
      <c r="Q87" s="888">
        <f t="shared" si="63"/>
        <v>0</v>
      </c>
      <c r="R87" s="906"/>
      <c r="S87" s="1005"/>
      <c r="T87" s="831">
        <v>76</v>
      </c>
      <c r="U87" s="1452"/>
      <c r="V87" s="900" t="s">
        <v>50</v>
      </c>
      <c r="W87" s="893">
        <f t="shared" si="56"/>
        <v>0</v>
      </c>
      <c r="X87" s="893">
        <f t="shared" si="56"/>
        <v>0</v>
      </c>
      <c r="Y87" s="894" t="e">
        <f t="shared" si="57"/>
        <v>#DIV/0!</v>
      </c>
      <c r="Z87" s="894">
        <f t="shared" si="58"/>
        <v>0</v>
      </c>
      <c r="AA87" s="894">
        <f t="shared" si="58"/>
        <v>0</v>
      </c>
      <c r="AB87" s="901"/>
      <c r="AC87" s="895">
        <f t="shared" si="59"/>
        <v>0</v>
      </c>
      <c r="AD87" s="895">
        <f t="shared" si="59"/>
        <v>0</v>
      </c>
      <c r="AE87" s="896" t="e">
        <f t="shared" si="60"/>
        <v>#DIV/0!</v>
      </c>
      <c r="AF87" s="902"/>
      <c r="AG87" s="902"/>
      <c r="AH87" s="902"/>
      <c r="AI87" s="902"/>
      <c r="AJ87" s="902"/>
      <c r="AK87" s="902"/>
      <c r="AL87" s="902"/>
      <c r="AM87" s="902"/>
      <c r="AN87" s="902"/>
      <c r="AO87" s="902"/>
      <c r="AP87" s="902"/>
      <c r="AQ87" s="902"/>
      <c r="AR87" s="902"/>
      <c r="AS87" s="902"/>
      <c r="AT87" s="901"/>
      <c r="AU87" s="901"/>
      <c r="AV87" s="901"/>
      <c r="AW87" s="901"/>
      <c r="AX87" s="901"/>
      <c r="AY87" s="901"/>
      <c r="AZ87" s="901"/>
      <c r="BA87" s="901"/>
      <c r="BB87" s="901"/>
      <c r="BC87" s="901"/>
      <c r="BD87" s="895">
        <f t="shared" si="61"/>
        <v>0</v>
      </c>
      <c r="BE87" s="895">
        <f t="shared" si="62"/>
        <v>0</v>
      </c>
    </row>
    <row r="88" spans="1:57" ht="12.75" customHeight="1" x14ac:dyDescent="0.2">
      <c r="A88" s="840">
        <v>77</v>
      </c>
      <c r="B88" s="930">
        <v>8</v>
      </c>
      <c r="C88" s="879"/>
      <c r="D88" s="1453" t="s">
        <v>95</v>
      </c>
      <c r="E88" s="903" t="s">
        <v>278</v>
      </c>
      <c r="F88" s="1246"/>
      <c r="G88" s="1247">
        <v>4</v>
      </c>
      <c r="H88" s="883" t="e">
        <f t="shared" si="48"/>
        <v>#DIV/0!</v>
      </c>
      <c r="I88" s="899">
        <v>5</v>
      </c>
      <c r="J88" s="885">
        <v>5</v>
      </c>
      <c r="K88" s="886">
        <f t="shared" si="50"/>
        <v>40</v>
      </c>
      <c r="L88" s="887">
        <f t="shared" si="51"/>
        <v>63680</v>
      </c>
      <c r="M88" s="887">
        <f t="shared" si="52"/>
        <v>318400</v>
      </c>
      <c r="N88" s="887">
        <f t="shared" si="53"/>
        <v>0</v>
      </c>
      <c r="O88" s="887">
        <f t="shared" si="54"/>
        <v>0</v>
      </c>
      <c r="P88" s="888">
        <f t="shared" si="55"/>
        <v>40</v>
      </c>
      <c r="Q88" s="888">
        <f t="shared" si="63"/>
        <v>318400</v>
      </c>
      <c r="R88" s="906"/>
      <c r="S88" s="1005"/>
      <c r="T88" s="831">
        <v>77</v>
      </c>
      <c r="U88" s="1450" t="s">
        <v>95</v>
      </c>
      <c r="V88" s="900" t="s">
        <v>49</v>
      </c>
      <c r="W88" s="893">
        <f t="shared" si="56"/>
        <v>0</v>
      </c>
      <c r="X88" s="893">
        <f t="shared" si="56"/>
        <v>4</v>
      </c>
      <c r="Y88" s="894" t="e">
        <f t="shared" si="57"/>
        <v>#DIV/0!</v>
      </c>
      <c r="Z88" s="894">
        <f t="shared" si="58"/>
        <v>5</v>
      </c>
      <c r="AA88" s="894">
        <f t="shared" si="58"/>
        <v>5</v>
      </c>
      <c r="AB88" s="901"/>
      <c r="AC88" s="895">
        <f t="shared" si="59"/>
        <v>0</v>
      </c>
      <c r="AD88" s="895">
        <f t="shared" si="59"/>
        <v>0</v>
      </c>
      <c r="AE88" s="896" t="e">
        <f t="shared" si="60"/>
        <v>#DIV/0!</v>
      </c>
      <c r="AF88" s="902"/>
      <c r="AG88" s="902"/>
      <c r="AH88" s="902"/>
      <c r="AI88" s="902"/>
      <c r="AJ88" s="902"/>
      <c r="AK88" s="902"/>
      <c r="AL88" s="902"/>
      <c r="AM88" s="902"/>
      <c r="AN88" s="902"/>
      <c r="AO88" s="902"/>
      <c r="AP88" s="902"/>
      <c r="AQ88" s="902"/>
      <c r="AR88" s="902"/>
      <c r="AS88" s="902"/>
      <c r="AT88" s="901"/>
      <c r="AU88" s="901"/>
      <c r="AV88" s="901"/>
      <c r="AW88" s="901"/>
      <c r="AX88" s="901"/>
      <c r="AY88" s="901"/>
      <c r="AZ88" s="901"/>
      <c r="BA88" s="901"/>
      <c r="BB88" s="901"/>
      <c r="BC88" s="901"/>
      <c r="BD88" s="895">
        <f t="shared" si="61"/>
        <v>0</v>
      </c>
      <c r="BE88" s="895">
        <f t="shared" si="62"/>
        <v>0</v>
      </c>
    </row>
    <row r="89" spans="1:57" ht="18" customHeight="1" x14ac:dyDescent="0.2">
      <c r="A89" s="840">
        <v>78</v>
      </c>
      <c r="B89" s="930">
        <v>0.5</v>
      </c>
      <c r="C89" s="879">
        <v>1</v>
      </c>
      <c r="D89" s="1453"/>
      <c r="E89" s="903" t="s">
        <v>279</v>
      </c>
      <c r="F89" s="1246"/>
      <c r="G89" s="1247"/>
      <c r="H89" s="883" t="e">
        <f t="shared" si="48"/>
        <v>#DIV/0!</v>
      </c>
      <c r="I89" s="899"/>
      <c r="J89" s="885">
        <f t="shared" si="49"/>
        <v>0</v>
      </c>
      <c r="K89" s="886">
        <f t="shared" si="50"/>
        <v>0</v>
      </c>
      <c r="L89" s="887">
        <f t="shared" si="51"/>
        <v>3980</v>
      </c>
      <c r="M89" s="887">
        <f t="shared" si="52"/>
        <v>0</v>
      </c>
      <c r="N89" s="887">
        <f t="shared" si="53"/>
        <v>0</v>
      </c>
      <c r="O89" s="887">
        <f t="shared" si="54"/>
        <v>0</v>
      </c>
      <c r="P89" s="888">
        <f t="shared" si="55"/>
        <v>0</v>
      </c>
      <c r="Q89" s="888">
        <f t="shared" si="63"/>
        <v>0</v>
      </c>
      <c r="R89" s="906"/>
      <c r="S89" s="1005"/>
      <c r="T89" s="831">
        <v>78</v>
      </c>
      <c r="U89" s="1450"/>
      <c r="V89" s="900" t="s">
        <v>50</v>
      </c>
      <c r="W89" s="893">
        <f t="shared" si="56"/>
        <v>0</v>
      </c>
      <c r="X89" s="893">
        <f t="shared" si="56"/>
        <v>0</v>
      </c>
      <c r="Y89" s="894" t="e">
        <f t="shared" si="57"/>
        <v>#DIV/0!</v>
      </c>
      <c r="Z89" s="894">
        <f t="shared" si="58"/>
        <v>0</v>
      </c>
      <c r="AA89" s="894">
        <f t="shared" si="58"/>
        <v>0</v>
      </c>
      <c r="AB89" s="901"/>
      <c r="AC89" s="895">
        <f t="shared" si="59"/>
        <v>0</v>
      </c>
      <c r="AD89" s="895">
        <f t="shared" si="59"/>
        <v>0</v>
      </c>
      <c r="AE89" s="896" t="e">
        <f t="shared" si="60"/>
        <v>#DIV/0!</v>
      </c>
      <c r="AF89" s="902"/>
      <c r="AG89" s="902"/>
      <c r="AH89" s="902"/>
      <c r="AI89" s="902"/>
      <c r="AJ89" s="902"/>
      <c r="AK89" s="902"/>
      <c r="AL89" s="902"/>
      <c r="AM89" s="902"/>
      <c r="AN89" s="902"/>
      <c r="AO89" s="902"/>
      <c r="AP89" s="902"/>
      <c r="AQ89" s="902"/>
      <c r="AR89" s="902"/>
      <c r="AS89" s="902"/>
      <c r="AT89" s="901"/>
      <c r="AU89" s="901"/>
      <c r="AV89" s="901"/>
      <c r="AW89" s="901"/>
      <c r="AX89" s="901"/>
      <c r="AY89" s="901"/>
      <c r="AZ89" s="901"/>
      <c r="BA89" s="901"/>
      <c r="BB89" s="901"/>
      <c r="BC89" s="901"/>
      <c r="BD89" s="895">
        <f t="shared" si="61"/>
        <v>0</v>
      </c>
      <c r="BE89" s="895">
        <f t="shared" si="62"/>
        <v>0</v>
      </c>
    </row>
    <row r="90" spans="1:57" ht="11.25" customHeight="1" x14ac:dyDescent="0.2">
      <c r="A90" s="840">
        <v>79</v>
      </c>
      <c r="B90" s="878">
        <v>1</v>
      </c>
      <c r="C90" s="879"/>
      <c r="D90" s="1454" t="s">
        <v>96</v>
      </c>
      <c r="E90" s="903" t="s">
        <v>278</v>
      </c>
      <c r="F90" s="942"/>
      <c r="G90" s="943"/>
      <c r="H90" s="883" t="e">
        <f t="shared" si="48"/>
        <v>#DIV/0!</v>
      </c>
      <c r="I90" s="899"/>
      <c r="J90" s="885">
        <f t="shared" si="49"/>
        <v>0</v>
      </c>
      <c r="K90" s="886">
        <f t="shared" si="50"/>
        <v>0</v>
      </c>
      <c r="L90" s="887">
        <f t="shared" si="51"/>
        <v>7960</v>
      </c>
      <c r="M90" s="887">
        <f t="shared" si="52"/>
        <v>0</v>
      </c>
      <c r="N90" s="887">
        <f t="shared" si="53"/>
        <v>0</v>
      </c>
      <c r="O90" s="887">
        <f t="shared" si="54"/>
        <v>0</v>
      </c>
      <c r="P90" s="888">
        <f t="shared" si="55"/>
        <v>0</v>
      </c>
      <c r="Q90" s="888">
        <f t="shared" si="63"/>
        <v>0</v>
      </c>
      <c r="R90" s="906"/>
      <c r="S90" s="1005"/>
      <c r="T90" s="831">
        <v>79</v>
      </c>
      <c r="U90" s="1452" t="s">
        <v>96</v>
      </c>
      <c r="V90" s="900" t="s">
        <v>49</v>
      </c>
      <c r="W90" s="893">
        <f t="shared" si="56"/>
        <v>0</v>
      </c>
      <c r="X90" s="893">
        <f t="shared" si="56"/>
        <v>0</v>
      </c>
      <c r="Y90" s="894" t="e">
        <f t="shared" si="57"/>
        <v>#DIV/0!</v>
      </c>
      <c r="Z90" s="894">
        <f t="shared" si="58"/>
        <v>0</v>
      </c>
      <c r="AA90" s="894">
        <f t="shared" si="58"/>
        <v>0</v>
      </c>
      <c r="AB90" s="901"/>
      <c r="AC90" s="895">
        <f t="shared" si="59"/>
        <v>0</v>
      </c>
      <c r="AD90" s="895">
        <f t="shared" si="59"/>
        <v>0</v>
      </c>
      <c r="AE90" s="896" t="e">
        <f t="shared" si="60"/>
        <v>#DIV/0!</v>
      </c>
      <c r="AF90" s="902"/>
      <c r="AG90" s="902"/>
      <c r="AH90" s="902"/>
      <c r="AI90" s="902"/>
      <c r="AJ90" s="902"/>
      <c r="AK90" s="902"/>
      <c r="AL90" s="902"/>
      <c r="AM90" s="902"/>
      <c r="AN90" s="902"/>
      <c r="AO90" s="902"/>
      <c r="AP90" s="902"/>
      <c r="AQ90" s="902"/>
      <c r="AR90" s="902"/>
      <c r="AS90" s="902"/>
      <c r="AT90" s="901"/>
      <c r="AU90" s="901"/>
      <c r="AV90" s="901"/>
      <c r="AW90" s="901"/>
      <c r="AX90" s="901"/>
      <c r="AY90" s="901"/>
      <c r="AZ90" s="901"/>
      <c r="BA90" s="901"/>
      <c r="BB90" s="901"/>
      <c r="BC90" s="901"/>
      <c r="BD90" s="895">
        <f t="shared" si="61"/>
        <v>0</v>
      </c>
      <c r="BE90" s="895">
        <f t="shared" si="62"/>
        <v>0</v>
      </c>
    </row>
    <row r="91" spans="1:57" ht="15" customHeight="1" x14ac:dyDescent="0.2">
      <c r="A91" s="840">
        <v>80</v>
      </c>
      <c r="B91" s="878">
        <v>1</v>
      </c>
      <c r="C91" s="879"/>
      <c r="D91" s="1454"/>
      <c r="E91" s="903" t="s">
        <v>279</v>
      </c>
      <c r="F91" s="942"/>
      <c r="G91" s="943"/>
      <c r="H91" s="883" t="e">
        <f t="shared" si="48"/>
        <v>#DIV/0!</v>
      </c>
      <c r="I91" s="899"/>
      <c r="J91" s="885">
        <f t="shared" si="49"/>
        <v>0</v>
      </c>
      <c r="K91" s="886">
        <f t="shared" si="50"/>
        <v>0</v>
      </c>
      <c r="L91" s="887">
        <f t="shared" si="51"/>
        <v>7960</v>
      </c>
      <c r="M91" s="887">
        <f t="shared" si="52"/>
        <v>0</v>
      </c>
      <c r="N91" s="887">
        <f t="shared" si="53"/>
        <v>0</v>
      </c>
      <c r="O91" s="887">
        <f t="shared" si="54"/>
        <v>0</v>
      </c>
      <c r="P91" s="888">
        <f t="shared" si="55"/>
        <v>0</v>
      </c>
      <c r="Q91" s="888">
        <f t="shared" si="63"/>
        <v>0</v>
      </c>
      <c r="R91" s="906"/>
      <c r="S91" s="1005"/>
      <c r="T91" s="831">
        <v>80</v>
      </c>
      <c r="U91" s="1452"/>
      <c r="V91" s="900" t="s">
        <v>50</v>
      </c>
      <c r="W91" s="893">
        <f t="shared" si="56"/>
        <v>0</v>
      </c>
      <c r="X91" s="893">
        <f t="shared" si="56"/>
        <v>0</v>
      </c>
      <c r="Y91" s="894" t="e">
        <f t="shared" si="57"/>
        <v>#DIV/0!</v>
      </c>
      <c r="Z91" s="894">
        <f t="shared" si="58"/>
        <v>0</v>
      </c>
      <c r="AA91" s="894">
        <f t="shared" si="58"/>
        <v>0</v>
      </c>
      <c r="AB91" s="901"/>
      <c r="AC91" s="895">
        <f t="shared" si="59"/>
        <v>0</v>
      </c>
      <c r="AD91" s="895">
        <f t="shared" si="59"/>
        <v>0</v>
      </c>
      <c r="AE91" s="896" t="e">
        <f t="shared" si="60"/>
        <v>#DIV/0!</v>
      </c>
      <c r="AF91" s="902"/>
      <c r="AG91" s="902"/>
      <c r="AH91" s="902"/>
      <c r="AI91" s="902"/>
      <c r="AJ91" s="902"/>
      <c r="AK91" s="902"/>
      <c r="AL91" s="902"/>
      <c r="AM91" s="902"/>
      <c r="AN91" s="902"/>
      <c r="AO91" s="902"/>
      <c r="AP91" s="902"/>
      <c r="AQ91" s="902"/>
      <c r="AR91" s="902"/>
      <c r="AS91" s="902"/>
      <c r="AT91" s="901"/>
      <c r="AU91" s="901"/>
      <c r="AV91" s="901"/>
      <c r="AW91" s="901"/>
      <c r="AX91" s="901"/>
      <c r="AY91" s="901"/>
      <c r="AZ91" s="901"/>
      <c r="BA91" s="901"/>
      <c r="BB91" s="901"/>
      <c r="BC91" s="911"/>
      <c r="BD91" s="895">
        <f t="shared" si="61"/>
        <v>0</v>
      </c>
      <c r="BE91" s="895">
        <f t="shared" si="62"/>
        <v>0</v>
      </c>
    </row>
    <row r="92" spans="1:57" ht="26.25" customHeight="1" x14ac:dyDescent="0.2">
      <c r="A92" s="840">
        <v>81</v>
      </c>
      <c r="B92" s="878">
        <v>2</v>
      </c>
      <c r="C92" s="879"/>
      <c r="D92" s="907" t="s">
        <v>97</v>
      </c>
      <c r="E92" s="903" t="s">
        <v>278</v>
      </c>
      <c r="F92" s="942"/>
      <c r="G92" s="943"/>
      <c r="H92" s="883" t="e">
        <f t="shared" si="48"/>
        <v>#DIV/0!</v>
      </c>
      <c r="I92" s="899"/>
      <c r="J92" s="885">
        <f t="shared" si="49"/>
        <v>0</v>
      </c>
      <c r="K92" s="886">
        <f t="shared" si="50"/>
        <v>0</v>
      </c>
      <c r="L92" s="887">
        <f t="shared" si="51"/>
        <v>15920</v>
      </c>
      <c r="M92" s="887">
        <f t="shared" si="52"/>
        <v>0</v>
      </c>
      <c r="N92" s="887">
        <f t="shared" si="53"/>
        <v>0</v>
      </c>
      <c r="O92" s="887">
        <f t="shared" si="54"/>
        <v>0</v>
      </c>
      <c r="P92" s="888">
        <f t="shared" si="55"/>
        <v>0</v>
      </c>
      <c r="Q92" s="888">
        <f t="shared" si="63"/>
        <v>0</v>
      </c>
      <c r="R92" s="906"/>
      <c r="S92" s="1005"/>
      <c r="T92" s="831">
        <v>81</v>
      </c>
      <c r="U92" s="908" t="s">
        <v>97</v>
      </c>
      <c r="V92" s="900" t="s">
        <v>50</v>
      </c>
      <c r="W92" s="893">
        <f t="shared" si="56"/>
        <v>0</v>
      </c>
      <c r="X92" s="893">
        <f t="shared" si="56"/>
        <v>0</v>
      </c>
      <c r="Y92" s="894" t="e">
        <f t="shared" si="57"/>
        <v>#DIV/0!</v>
      </c>
      <c r="Z92" s="894">
        <f t="shared" si="58"/>
        <v>0</v>
      </c>
      <c r="AA92" s="894">
        <f t="shared" si="58"/>
        <v>0</v>
      </c>
      <c r="AB92" s="901"/>
      <c r="AC92" s="895">
        <f t="shared" si="59"/>
        <v>0</v>
      </c>
      <c r="AD92" s="895">
        <f t="shared" si="59"/>
        <v>0</v>
      </c>
      <c r="AE92" s="896" t="e">
        <f t="shared" si="60"/>
        <v>#DIV/0!</v>
      </c>
      <c r="AF92" s="902"/>
      <c r="AG92" s="902"/>
      <c r="AH92" s="902"/>
      <c r="AI92" s="902"/>
      <c r="AJ92" s="902"/>
      <c r="AK92" s="902"/>
      <c r="AL92" s="902"/>
      <c r="AM92" s="902"/>
      <c r="AN92" s="902"/>
      <c r="AO92" s="902"/>
      <c r="AP92" s="902"/>
      <c r="AQ92" s="902"/>
      <c r="AR92" s="902"/>
      <c r="AS92" s="902"/>
      <c r="AT92" s="901"/>
      <c r="AU92" s="901"/>
      <c r="AV92" s="901"/>
      <c r="AW92" s="901"/>
      <c r="AX92" s="901"/>
      <c r="AY92" s="901"/>
      <c r="AZ92" s="901"/>
      <c r="BA92" s="901"/>
      <c r="BB92" s="901"/>
      <c r="BC92" s="911"/>
      <c r="BD92" s="895">
        <f t="shared" si="61"/>
        <v>0</v>
      </c>
      <c r="BE92" s="895">
        <f t="shared" si="62"/>
        <v>0</v>
      </c>
    </row>
    <row r="93" spans="1:57" ht="12.75" customHeight="1" x14ac:dyDescent="0.2">
      <c r="A93" s="840">
        <v>82</v>
      </c>
      <c r="B93" s="878">
        <v>2</v>
      </c>
      <c r="C93" s="879"/>
      <c r="D93" s="907" t="s">
        <v>98</v>
      </c>
      <c r="E93" s="903" t="s">
        <v>279</v>
      </c>
      <c r="F93" s="942"/>
      <c r="G93" s="943"/>
      <c r="H93" s="883" t="e">
        <f t="shared" si="48"/>
        <v>#DIV/0!</v>
      </c>
      <c r="I93" s="899"/>
      <c r="J93" s="885">
        <f t="shared" si="49"/>
        <v>0</v>
      </c>
      <c r="K93" s="886">
        <f t="shared" si="50"/>
        <v>0</v>
      </c>
      <c r="L93" s="887">
        <f t="shared" si="51"/>
        <v>15920</v>
      </c>
      <c r="M93" s="887">
        <f t="shared" si="52"/>
        <v>0</v>
      </c>
      <c r="N93" s="887">
        <f t="shared" si="53"/>
        <v>0</v>
      </c>
      <c r="O93" s="887">
        <f t="shared" si="54"/>
        <v>0</v>
      </c>
      <c r="P93" s="888">
        <f t="shared" si="55"/>
        <v>0</v>
      </c>
      <c r="Q93" s="888">
        <f t="shared" si="63"/>
        <v>0</v>
      </c>
      <c r="R93" s="906"/>
      <c r="S93" s="1005"/>
      <c r="T93" s="831">
        <v>82</v>
      </c>
      <c r="U93" s="908" t="s">
        <v>98</v>
      </c>
      <c r="V93" s="900" t="s">
        <v>49</v>
      </c>
      <c r="W93" s="893">
        <f t="shared" si="56"/>
        <v>0</v>
      </c>
      <c r="X93" s="893">
        <f t="shared" si="56"/>
        <v>0</v>
      </c>
      <c r="Y93" s="894" t="e">
        <f t="shared" si="57"/>
        <v>#DIV/0!</v>
      </c>
      <c r="Z93" s="894">
        <f t="shared" si="58"/>
        <v>0</v>
      </c>
      <c r="AA93" s="894">
        <f t="shared" si="58"/>
        <v>0</v>
      </c>
      <c r="AB93" s="901"/>
      <c r="AC93" s="895">
        <f t="shared" si="59"/>
        <v>0</v>
      </c>
      <c r="AD93" s="895">
        <f t="shared" si="59"/>
        <v>0</v>
      </c>
      <c r="AE93" s="896" t="e">
        <f t="shared" si="60"/>
        <v>#DIV/0!</v>
      </c>
      <c r="AF93" s="902"/>
      <c r="AG93" s="902"/>
      <c r="AH93" s="902"/>
      <c r="AI93" s="902"/>
      <c r="AJ93" s="902"/>
      <c r="AK93" s="902"/>
      <c r="AL93" s="902"/>
      <c r="AM93" s="902"/>
      <c r="AN93" s="902"/>
      <c r="AO93" s="902"/>
      <c r="AP93" s="902"/>
      <c r="AQ93" s="902"/>
      <c r="AR93" s="902"/>
      <c r="AS93" s="902"/>
      <c r="AT93" s="901"/>
      <c r="AU93" s="901"/>
      <c r="AV93" s="901"/>
      <c r="AW93" s="901"/>
      <c r="AX93" s="901"/>
      <c r="AY93" s="901"/>
      <c r="AZ93" s="901"/>
      <c r="BA93" s="901"/>
      <c r="BB93" s="901"/>
      <c r="BC93" s="911"/>
      <c r="BD93" s="895">
        <f t="shared" si="61"/>
        <v>0</v>
      </c>
      <c r="BE93" s="895">
        <f t="shared" si="62"/>
        <v>0</v>
      </c>
    </row>
    <row r="94" spans="1:57" ht="12.75" customHeight="1" x14ac:dyDescent="0.2">
      <c r="A94" s="840">
        <v>83</v>
      </c>
      <c r="B94" s="878">
        <v>2</v>
      </c>
      <c r="C94" s="879"/>
      <c r="D94" s="1449" t="s">
        <v>99</v>
      </c>
      <c r="E94" s="903" t="s">
        <v>278</v>
      </c>
      <c r="F94" s="940"/>
      <c r="G94" s="941">
        <v>15</v>
      </c>
      <c r="H94" s="883" t="e">
        <f t="shared" si="48"/>
        <v>#DIV/0!</v>
      </c>
      <c r="I94" s="899">
        <v>2</v>
      </c>
      <c r="J94" s="885">
        <f t="shared" si="49"/>
        <v>30</v>
      </c>
      <c r="K94" s="886">
        <f t="shared" si="50"/>
        <v>60</v>
      </c>
      <c r="L94" s="887">
        <f t="shared" si="51"/>
        <v>15920</v>
      </c>
      <c r="M94" s="887">
        <f t="shared" si="52"/>
        <v>477600</v>
      </c>
      <c r="N94" s="887">
        <f t="shared" si="53"/>
        <v>0</v>
      </c>
      <c r="O94" s="887">
        <f t="shared" si="54"/>
        <v>0</v>
      </c>
      <c r="P94" s="888">
        <f t="shared" si="55"/>
        <v>60</v>
      </c>
      <c r="Q94" s="888">
        <f t="shared" si="63"/>
        <v>477600</v>
      </c>
      <c r="R94" s="906"/>
      <c r="S94" s="1005"/>
      <c r="T94" s="831">
        <v>83</v>
      </c>
      <c r="U94" s="1450" t="s">
        <v>99</v>
      </c>
      <c r="V94" s="900" t="s">
        <v>49</v>
      </c>
      <c r="W94" s="893">
        <f t="shared" si="56"/>
        <v>0</v>
      </c>
      <c r="X94" s="893">
        <f t="shared" si="56"/>
        <v>15</v>
      </c>
      <c r="Y94" s="894" t="e">
        <f t="shared" si="57"/>
        <v>#DIV/0!</v>
      </c>
      <c r="Z94" s="894">
        <f t="shared" si="58"/>
        <v>2</v>
      </c>
      <c r="AA94" s="894">
        <f t="shared" si="58"/>
        <v>30</v>
      </c>
      <c r="AB94" s="901"/>
      <c r="AC94" s="895">
        <f t="shared" si="59"/>
        <v>0</v>
      </c>
      <c r="AD94" s="895">
        <f t="shared" si="59"/>
        <v>0</v>
      </c>
      <c r="AE94" s="896" t="e">
        <f t="shared" si="60"/>
        <v>#DIV/0!</v>
      </c>
      <c r="AF94" s="902"/>
      <c r="AG94" s="902"/>
      <c r="AH94" s="902"/>
      <c r="AI94" s="902"/>
      <c r="AJ94" s="902"/>
      <c r="AK94" s="902"/>
      <c r="AL94" s="902"/>
      <c r="AM94" s="902"/>
      <c r="AN94" s="902"/>
      <c r="AO94" s="902"/>
      <c r="AP94" s="902"/>
      <c r="AQ94" s="902"/>
      <c r="AR94" s="902"/>
      <c r="AS94" s="902"/>
      <c r="AT94" s="901"/>
      <c r="AU94" s="901"/>
      <c r="AV94" s="901"/>
      <c r="AW94" s="901"/>
      <c r="AX94" s="901"/>
      <c r="AY94" s="901"/>
      <c r="AZ94" s="901"/>
      <c r="BA94" s="901"/>
      <c r="BB94" s="901"/>
      <c r="BC94" s="911"/>
      <c r="BD94" s="895">
        <f t="shared" si="61"/>
        <v>0</v>
      </c>
      <c r="BE94" s="895">
        <f t="shared" si="62"/>
        <v>0</v>
      </c>
    </row>
    <row r="95" spans="1:57" ht="12.75" customHeight="1" x14ac:dyDescent="0.2">
      <c r="A95" s="840">
        <v>84</v>
      </c>
      <c r="B95" s="878">
        <v>2</v>
      </c>
      <c r="C95" s="879">
        <v>1.5289999999999999</v>
      </c>
      <c r="D95" s="1449"/>
      <c r="E95" s="903" t="s">
        <v>279</v>
      </c>
      <c r="F95" s="940"/>
      <c r="G95" s="941">
        <v>5</v>
      </c>
      <c r="H95" s="883" t="e">
        <f t="shared" si="48"/>
        <v>#DIV/0!</v>
      </c>
      <c r="I95" s="899">
        <v>2</v>
      </c>
      <c r="J95" s="885">
        <f t="shared" si="49"/>
        <v>10</v>
      </c>
      <c r="K95" s="886">
        <f t="shared" si="50"/>
        <v>20</v>
      </c>
      <c r="L95" s="887">
        <f t="shared" si="51"/>
        <v>15920</v>
      </c>
      <c r="M95" s="887">
        <f t="shared" si="52"/>
        <v>159200</v>
      </c>
      <c r="N95" s="887">
        <f>C95*J95</f>
        <v>15.29</v>
      </c>
      <c r="O95" s="887">
        <f t="shared" si="54"/>
        <v>121708.4</v>
      </c>
      <c r="P95" s="888">
        <f t="shared" si="55"/>
        <v>35.29</v>
      </c>
      <c r="Q95" s="888">
        <f t="shared" si="63"/>
        <v>280908.40000000002</v>
      </c>
      <c r="R95" s="906"/>
      <c r="S95" s="1005"/>
      <c r="T95" s="831">
        <v>84</v>
      </c>
      <c r="U95" s="1450"/>
      <c r="V95" s="900" t="s">
        <v>50</v>
      </c>
      <c r="W95" s="893">
        <f t="shared" si="56"/>
        <v>0</v>
      </c>
      <c r="X95" s="893">
        <f t="shared" si="56"/>
        <v>5</v>
      </c>
      <c r="Y95" s="894" t="e">
        <f t="shared" si="57"/>
        <v>#DIV/0!</v>
      </c>
      <c r="Z95" s="894">
        <f t="shared" si="58"/>
        <v>2</v>
      </c>
      <c r="AA95" s="894">
        <f t="shared" si="58"/>
        <v>10</v>
      </c>
      <c r="AB95" s="901"/>
      <c r="AC95" s="895">
        <f t="shared" si="59"/>
        <v>0</v>
      </c>
      <c r="AD95" s="895">
        <f t="shared" si="59"/>
        <v>0</v>
      </c>
      <c r="AE95" s="896" t="e">
        <f t="shared" si="60"/>
        <v>#DIV/0!</v>
      </c>
      <c r="AF95" s="902"/>
      <c r="AG95" s="902"/>
      <c r="AH95" s="902"/>
      <c r="AI95" s="902"/>
      <c r="AJ95" s="902"/>
      <c r="AK95" s="902"/>
      <c r="AL95" s="902"/>
      <c r="AM95" s="902"/>
      <c r="AN95" s="902"/>
      <c r="AO95" s="902"/>
      <c r="AP95" s="902"/>
      <c r="AQ95" s="902"/>
      <c r="AR95" s="902"/>
      <c r="AS95" s="902"/>
      <c r="AT95" s="901"/>
      <c r="AU95" s="901"/>
      <c r="AV95" s="901"/>
      <c r="AW95" s="901"/>
      <c r="AX95" s="901"/>
      <c r="AY95" s="901"/>
      <c r="AZ95" s="901"/>
      <c r="BA95" s="901"/>
      <c r="BB95" s="901"/>
      <c r="BC95" s="911"/>
      <c r="BD95" s="895">
        <f t="shared" si="61"/>
        <v>0</v>
      </c>
      <c r="BE95" s="895">
        <f t="shared" si="62"/>
        <v>0</v>
      </c>
    </row>
    <row r="96" spans="1:57" ht="12.75" customHeight="1" x14ac:dyDescent="0.2">
      <c r="A96" s="840">
        <v>85</v>
      </c>
      <c r="B96" s="878">
        <v>0.25</v>
      </c>
      <c r="C96" s="909"/>
      <c r="D96" s="1449" t="s">
        <v>100</v>
      </c>
      <c r="E96" s="903" t="s">
        <v>278</v>
      </c>
      <c r="F96" s="942"/>
      <c r="G96" s="943"/>
      <c r="H96" s="883" t="e">
        <f t="shared" si="48"/>
        <v>#DIV/0!</v>
      </c>
      <c r="I96" s="899"/>
      <c r="J96" s="885">
        <f t="shared" si="49"/>
        <v>0</v>
      </c>
      <c r="K96" s="886">
        <f t="shared" si="50"/>
        <v>0</v>
      </c>
      <c r="L96" s="887">
        <f t="shared" si="51"/>
        <v>1990</v>
      </c>
      <c r="M96" s="887">
        <f t="shared" si="52"/>
        <v>0</v>
      </c>
      <c r="N96" s="887">
        <f t="shared" si="53"/>
        <v>0</v>
      </c>
      <c r="O96" s="887">
        <f t="shared" si="54"/>
        <v>0</v>
      </c>
      <c r="P96" s="888">
        <f t="shared" si="55"/>
        <v>0</v>
      </c>
      <c r="Q96" s="888">
        <f t="shared" si="63"/>
        <v>0</v>
      </c>
      <c r="R96" s="906"/>
      <c r="S96" s="1005"/>
      <c r="T96" s="831">
        <v>85</v>
      </c>
      <c r="U96" s="1450" t="s">
        <v>100</v>
      </c>
      <c r="V96" s="900" t="s">
        <v>49</v>
      </c>
      <c r="W96" s="893">
        <f t="shared" si="56"/>
        <v>0</v>
      </c>
      <c r="X96" s="893">
        <f t="shared" si="56"/>
        <v>0</v>
      </c>
      <c r="Y96" s="894" t="e">
        <f t="shared" si="57"/>
        <v>#DIV/0!</v>
      </c>
      <c r="Z96" s="894">
        <f t="shared" si="58"/>
        <v>0</v>
      </c>
      <c r="AA96" s="894">
        <f t="shared" si="58"/>
        <v>0</v>
      </c>
      <c r="AB96" s="901"/>
      <c r="AC96" s="895">
        <f t="shared" si="59"/>
        <v>0</v>
      </c>
      <c r="AD96" s="895">
        <f t="shared" si="59"/>
        <v>0</v>
      </c>
      <c r="AE96" s="896" t="e">
        <f t="shared" si="60"/>
        <v>#DIV/0!</v>
      </c>
      <c r="AF96" s="902"/>
      <c r="AG96" s="902"/>
      <c r="AH96" s="902"/>
      <c r="AI96" s="902"/>
      <c r="AJ96" s="902"/>
      <c r="AK96" s="902"/>
      <c r="AL96" s="902"/>
      <c r="AM96" s="902"/>
      <c r="AN96" s="902"/>
      <c r="AO96" s="902"/>
      <c r="AP96" s="902"/>
      <c r="AQ96" s="902"/>
      <c r="AR96" s="902"/>
      <c r="AS96" s="902"/>
      <c r="AT96" s="901"/>
      <c r="AU96" s="901"/>
      <c r="AV96" s="901"/>
      <c r="AW96" s="901"/>
      <c r="AX96" s="901"/>
      <c r="AY96" s="901"/>
      <c r="AZ96" s="901"/>
      <c r="BA96" s="901"/>
      <c r="BB96" s="901"/>
      <c r="BC96" s="911"/>
      <c r="BD96" s="895">
        <f t="shared" si="61"/>
        <v>0</v>
      </c>
      <c r="BE96" s="895">
        <f t="shared" si="62"/>
        <v>0</v>
      </c>
    </row>
    <row r="97" spans="1:57" ht="12.75" customHeight="1" x14ac:dyDescent="0.2">
      <c r="A97" s="840">
        <v>86</v>
      </c>
      <c r="B97" s="878">
        <v>0.25</v>
      </c>
      <c r="C97" s="909"/>
      <c r="D97" s="1449"/>
      <c r="E97" s="903" t="s">
        <v>279</v>
      </c>
      <c r="F97" s="942"/>
      <c r="G97" s="943"/>
      <c r="H97" s="883" t="e">
        <f t="shared" si="48"/>
        <v>#DIV/0!</v>
      </c>
      <c r="I97" s="899"/>
      <c r="J97" s="885">
        <f t="shared" si="49"/>
        <v>0</v>
      </c>
      <c r="K97" s="886">
        <f t="shared" si="50"/>
        <v>0</v>
      </c>
      <c r="L97" s="887">
        <f t="shared" si="51"/>
        <v>1990</v>
      </c>
      <c r="M97" s="887">
        <f t="shared" si="52"/>
        <v>0</v>
      </c>
      <c r="N97" s="887">
        <f t="shared" si="53"/>
        <v>0</v>
      </c>
      <c r="O97" s="887">
        <f t="shared" si="54"/>
        <v>0</v>
      </c>
      <c r="P97" s="888">
        <f t="shared" si="55"/>
        <v>0</v>
      </c>
      <c r="Q97" s="888">
        <f t="shared" si="63"/>
        <v>0</v>
      </c>
      <c r="R97" s="906"/>
      <c r="S97" s="1005"/>
      <c r="T97" s="831">
        <v>86</v>
      </c>
      <c r="U97" s="1450"/>
      <c r="V97" s="900" t="s">
        <v>50</v>
      </c>
      <c r="W97" s="893">
        <f t="shared" si="56"/>
        <v>0</v>
      </c>
      <c r="X97" s="893">
        <f t="shared" si="56"/>
        <v>0</v>
      </c>
      <c r="Y97" s="894" t="e">
        <f t="shared" si="57"/>
        <v>#DIV/0!</v>
      </c>
      <c r="Z97" s="894">
        <f t="shared" si="58"/>
        <v>0</v>
      </c>
      <c r="AA97" s="894">
        <f t="shared" si="58"/>
        <v>0</v>
      </c>
      <c r="AB97" s="901"/>
      <c r="AC97" s="895">
        <f t="shared" si="59"/>
        <v>0</v>
      </c>
      <c r="AD97" s="895">
        <f t="shared" si="59"/>
        <v>0</v>
      </c>
      <c r="AE97" s="896" t="e">
        <f t="shared" si="60"/>
        <v>#DIV/0!</v>
      </c>
      <c r="AF97" s="902"/>
      <c r="AG97" s="902"/>
      <c r="AH97" s="902"/>
      <c r="AI97" s="902"/>
      <c r="AJ97" s="902"/>
      <c r="AK97" s="902"/>
      <c r="AL97" s="902"/>
      <c r="AM97" s="902"/>
      <c r="AN97" s="902"/>
      <c r="AO97" s="902"/>
      <c r="AP97" s="902"/>
      <c r="AQ97" s="902"/>
      <c r="AR97" s="902"/>
      <c r="AS97" s="902"/>
      <c r="AT97" s="901"/>
      <c r="AU97" s="901"/>
      <c r="AV97" s="901"/>
      <c r="AW97" s="901"/>
      <c r="AX97" s="901"/>
      <c r="AY97" s="901"/>
      <c r="AZ97" s="901"/>
      <c r="BA97" s="901"/>
      <c r="BB97" s="901"/>
      <c r="BC97" s="911"/>
      <c r="BD97" s="895">
        <f t="shared" si="61"/>
        <v>0</v>
      </c>
      <c r="BE97" s="895">
        <f t="shared" si="62"/>
        <v>0</v>
      </c>
    </row>
    <row r="98" spans="1:57" s="947" customFormat="1" ht="12.75" customHeight="1" x14ac:dyDescent="0.2">
      <c r="A98" s="840">
        <v>87</v>
      </c>
      <c r="B98" s="913"/>
      <c r="C98" s="914"/>
      <c r="D98" s="946" t="s">
        <v>101</v>
      </c>
      <c r="E98" s="915"/>
      <c r="F98" s="840"/>
      <c r="G98" s="945"/>
      <c r="H98" s="913"/>
      <c r="I98" s="917"/>
      <c r="J98" s="918"/>
      <c r="K98" s="919"/>
      <c r="L98" s="920"/>
      <c r="M98" s="920"/>
      <c r="N98" s="921"/>
      <c r="O98" s="920"/>
      <c r="P98" s="921"/>
      <c r="Q98" s="921"/>
      <c r="R98" s="923"/>
      <c r="S98" s="924"/>
      <c r="T98" s="831">
        <v>87</v>
      </c>
      <c r="U98" s="925" t="s">
        <v>101</v>
      </c>
      <c r="V98" s="926"/>
      <c r="W98" s="831"/>
      <c r="X98" s="831"/>
      <c r="Y98" s="927"/>
      <c r="Z98" s="832"/>
      <c r="AA98" s="927"/>
      <c r="AB98" s="832"/>
      <c r="AC98" s="832"/>
      <c r="AD98" s="832"/>
      <c r="AE98" s="928"/>
      <c r="AF98" s="928"/>
      <c r="AG98" s="928"/>
      <c r="AH98" s="928"/>
      <c r="AI98" s="928"/>
      <c r="AJ98" s="928"/>
      <c r="AK98" s="928"/>
      <c r="AL98" s="928"/>
      <c r="AM98" s="928"/>
      <c r="AN98" s="928"/>
      <c r="AO98" s="928"/>
      <c r="AP98" s="928"/>
      <c r="AQ98" s="928"/>
      <c r="AR98" s="928"/>
      <c r="AS98" s="928"/>
      <c r="AT98" s="832"/>
      <c r="AU98" s="832"/>
      <c r="AV98" s="832"/>
      <c r="AW98" s="832"/>
      <c r="AX98" s="832"/>
      <c r="AY98" s="832"/>
      <c r="AZ98" s="832"/>
      <c r="BA98" s="832"/>
      <c r="BB98" s="832"/>
      <c r="BC98" s="832"/>
      <c r="BD98" s="958">
        <f t="shared" si="61"/>
        <v>0</v>
      </c>
      <c r="BE98" s="958">
        <f t="shared" si="62"/>
        <v>0</v>
      </c>
    </row>
    <row r="99" spans="1:57" ht="25.5" customHeight="1" x14ac:dyDescent="0.2">
      <c r="A99" s="840">
        <v>88</v>
      </c>
      <c r="B99" s="878">
        <v>8</v>
      </c>
      <c r="C99" s="909"/>
      <c r="D99" s="907" t="s">
        <v>102</v>
      </c>
      <c r="E99" s="880" t="s">
        <v>278</v>
      </c>
      <c r="F99" s="942">
        <v>1</v>
      </c>
      <c r="G99" s="943">
        <v>1</v>
      </c>
      <c r="H99" s="883">
        <f>G99*100/F99</f>
        <v>100</v>
      </c>
      <c r="I99" s="899">
        <v>4</v>
      </c>
      <c r="J99" s="885">
        <f>I99*G99</f>
        <v>4</v>
      </c>
      <c r="K99" s="886">
        <f>J99*B99</f>
        <v>32</v>
      </c>
      <c r="L99" s="887">
        <f t="shared" ref="L99:L101" si="64">B99*7960</f>
        <v>63680</v>
      </c>
      <c r="M99" s="887">
        <f t="shared" ref="M99:M101" si="65">L99*J99</f>
        <v>254720</v>
      </c>
      <c r="N99" s="887">
        <f>C99*J99</f>
        <v>0</v>
      </c>
      <c r="O99" s="887">
        <f>N99*7960</f>
        <v>0</v>
      </c>
      <c r="P99" s="888">
        <f>K99+N99</f>
        <v>32</v>
      </c>
      <c r="Q99" s="888">
        <f t="shared" ref="Q99:Q101" si="66">M99+O99</f>
        <v>254720</v>
      </c>
      <c r="R99" s="906"/>
      <c r="S99" s="1005"/>
      <c r="T99" s="831">
        <v>88</v>
      </c>
      <c r="U99" s="908" t="s">
        <v>102</v>
      </c>
      <c r="V99" s="900" t="s">
        <v>49</v>
      </c>
      <c r="W99" s="893">
        <f t="shared" ref="W99:AA101" si="67">F99</f>
        <v>1</v>
      </c>
      <c r="X99" s="893">
        <f t="shared" si="67"/>
        <v>1</v>
      </c>
      <c r="Y99" s="894">
        <f>X99*100/W99</f>
        <v>100</v>
      </c>
      <c r="Z99" s="894">
        <f t="shared" si="67"/>
        <v>4</v>
      </c>
      <c r="AA99" s="894">
        <f t="shared" si="67"/>
        <v>4</v>
      </c>
      <c r="AB99" s="901"/>
      <c r="AC99" s="895">
        <f t="shared" ref="AC99:AD101" si="68">AF99+AH99+AJ99+AL99+AN99+AP99+AR99+AT99+AV99+AX99+AZ99+BB99</f>
        <v>0</v>
      </c>
      <c r="AD99" s="895">
        <f t="shared" si="68"/>
        <v>0</v>
      </c>
      <c r="AE99" s="896" t="e">
        <f>AD99*100/AC99</f>
        <v>#DIV/0!</v>
      </c>
      <c r="AF99" s="902"/>
      <c r="AG99" s="902"/>
      <c r="AH99" s="902"/>
      <c r="AI99" s="902"/>
      <c r="AJ99" s="902"/>
      <c r="AK99" s="902"/>
      <c r="AL99" s="902"/>
      <c r="AM99" s="902"/>
      <c r="AN99" s="902"/>
      <c r="AO99" s="902"/>
      <c r="AP99" s="902"/>
      <c r="AQ99" s="902"/>
      <c r="AR99" s="902"/>
      <c r="AS99" s="902"/>
      <c r="AT99" s="901"/>
      <c r="AU99" s="901"/>
      <c r="AV99" s="901"/>
      <c r="AW99" s="901"/>
      <c r="AX99" s="901"/>
      <c r="AY99" s="901"/>
      <c r="AZ99" s="901"/>
      <c r="BA99" s="901"/>
      <c r="BB99" s="901"/>
      <c r="BC99" s="911"/>
      <c r="BD99" s="911"/>
      <c r="BE99" s="911"/>
    </row>
    <row r="100" spans="1:57" ht="12" customHeight="1" x14ac:dyDescent="0.2">
      <c r="A100" s="840">
        <v>89</v>
      </c>
      <c r="B100" s="878">
        <v>1.5</v>
      </c>
      <c r="C100" s="879"/>
      <c r="D100" s="1453" t="s">
        <v>103</v>
      </c>
      <c r="E100" s="903" t="s">
        <v>278</v>
      </c>
      <c r="F100" s="940"/>
      <c r="G100" s="941">
        <v>40</v>
      </c>
      <c r="H100" s="883" t="e">
        <f>G100*100/F100</f>
        <v>#DIV/0!</v>
      </c>
      <c r="I100" s="899">
        <v>1</v>
      </c>
      <c r="J100" s="885">
        <f>I100*G100</f>
        <v>40</v>
      </c>
      <c r="K100" s="886">
        <f>J100*B100</f>
        <v>60</v>
      </c>
      <c r="L100" s="887">
        <f t="shared" si="64"/>
        <v>11940</v>
      </c>
      <c r="M100" s="887">
        <f t="shared" si="65"/>
        <v>477600</v>
      </c>
      <c r="N100" s="887">
        <f>C100*J100</f>
        <v>0</v>
      </c>
      <c r="O100" s="887">
        <f>N100*7960</f>
        <v>0</v>
      </c>
      <c r="P100" s="888">
        <f>K100+N100</f>
        <v>60</v>
      </c>
      <c r="Q100" s="888">
        <f t="shared" si="66"/>
        <v>477600</v>
      </c>
      <c r="R100" s="906"/>
      <c r="S100" s="1005"/>
      <c r="T100" s="831">
        <v>89</v>
      </c>
      <c r="U100" s="1450" t="s">
        <v>103</v>
      </c>
      <c r="V100" s="900" t="s">
        <v>49</v>
      </c>
      <c r="W100" s="893">
        <f t="shared" si="67"/>
        <v>0</v>
      </c>
      <c r="X100" s="893">
        <f t="shared" si="67"/>
        <v>40</v>
      </c>
      <c r="Y100" s="894" t="e">
        <f>X100*100/W100</f>
        <v>#DIV/0!</v>
      </c>
      <c r="Z100" s="894">
        <f t="shared" si="67"/>
        <v>1</v>
      </c>
      <c r="AA100" s="894">
        <f t="shared" si="67"/>
        <v>40</v>
      </c>
      <c r="AB100" s="901"/>
      <c r="AC100" s="895">
        <f t="shared" si="68"/>
        <v>0</v>
      </c>
      <c r="AD100" s="895">
        <f t="shared" si="68"/>
        <v>0</v>
      </c>
      <c r="AE100" s="896" t="e">
        <f>AD100*100/AC100</f>
        <v>#DIV/0!</v>
      </c>
      <c r="AF100" s="902"/>
      <c r="AG100" s="902"/>
      <c r="AH100" s="902"/>
      <c r="AI100" s="902"/>
      <c r="AJ100" s="902"/>
      <c r="AK100" s="902"/>
      <c r="AL100" s="902"/>
      <c r="AM100" s="902"/>
      <c r="AN100" s="902"/>
      <c r="AO100" s="902"/>
      <c r="AP100" s="902"/>
      <c r="AQ100" s="902"/>
      <c r="AR100" s="902"/>
      <c r="AS100" s="902"/>
      <c r="AT100" s="901"/>
      <c r="AU100" s="901"/>
      <c r="AV100" s="901"/>
      <c r="AW100" s="901"/>
      <c r="AX100" s="901"/>
      <c r="AY100" s="901"/>
      <c r="AZ100" s="901"/>
      <c r="BA100" s="901"/>
      <c r="BB100" s="901"/>
      <c r="BC100" s="911"/>
      <c r="BD100" s="895">
        <f>AF100+AH100+AJ100+AL100+AN100+AP100+AR100+AT100+AV100+AX100+AZ100</f>
        <v>0</v>
      </c>
      <c r="BE100" s="895">
        <f>AG100+AI100+AK100+AM100+AO100+AQ100+AS100+AU100+AW100+AY100+BA100+BC100</f>
        <v>0</v>
      </c>
    </row>
    <row r="101" spans="1:57" ht="12" customHeight="1" x14ac:dyDescent="0.2">
      <c r="A101" s="840">
        <v>90</v>
      </c>
      <c r="B101" s="878">
        <v>1.5</v>
      </c>
      <c r="C101" s="879">
        <v>1</v>
      </c>
      <c r="D101" s="1454"/>
      <c r="E101" s="903" t="s">
        <v>279</v>
      </c>
      <c r="F101" s="940"/>
      <c r="G101" s="941">
        <v>14</v>
      </c>
      <c r="H101" s="883" t="e">
        <f>G101*100/F101</f>
        <v>#DIV/0!</v>
      </c>
      <c r="I101" s="899">
        <v>1</v>
      </c>
      <c r="J101" s="885">
        <f>I101*G101</f>
        <v>14</v>
      </c>
      <c r="K101" s="886">
        <f>J101*B101</f>
        <v>21</v>
      </c>
      <c r="L101" s="887">
        <f t="shared" si="64"/>
        <v>11940</v>
      </c>
      <c r="M101" s="887">
        <f t="shared" si="65"/>
        <v>167160</v>
      </c>
      <c r="N101" s="887">
        <f>C101*J101</f>
        <v>14</v>
      </c>
      <c r="O101" s="887">
        <f>N101*7960</f>
        <v>111440</v>
      </c>
      <c r="P101" s="888">
        <f>K101+N101</f>
        <v>35</v>
      </c>
      <c r="Q101" s="888">
        <f t="shared" si="66"/>
        <v>278600</v>
      </c>
      <c r="R101" s="906"/>
      <c r="S101" s="1005"/>
      <c r="T101" s="831">
        <v>90</v>
      </c>
      <c r="U101" s="1452"/>
      <c r="V101" s="900" t="s">
        <v>50</v>
      </c>
      <c r="W101" s="893">
        <f t="shared" si="67"/>
        <v>0</v>
      </c>
      <c r="X101" s="893">
        <f t="shared" si="67"/>
        <v>14</v>
      </c>
      <c r="Y101" s="894" t="e">
        <f>X101*100/W101</f>
        <v>#DIV/0!</v>
      </c>
      <c r="Z101" s="894">
        <f t="shared" si="67"/>
        <v>1</v>
      </c>
      <c r="AA101" s="894">
        <f t="shared" si="67"/>
        <v>14</v>
      </c>
      <c r="AB101" s="901"/>
      <c r="AC101" s="895">
        <f t="shared" si="68"/>
        <v>0</v>
      </c>
      <c r="AD101" s="895">
        <f t="shared" si="68"/>
        <v>0</v>
      </c>
      <c r="AE101" s="896" t="e">
        <f>AD101*100/AC101</f>
        <v>#DIV/0!</v>
      </c>
      <c r="AF101" s="902"/>
      <c r="AG101" s="902"/>
      <c r="AH101" s="902"/>
      <c r="AI101" s="902"/>
      <c r="AJ101" s="902"/>
      <c r="AK101" s="902"/>
      <c r="AL101" s="902"/>
      <c r="AM101" s="902"/>
      <c r="AN101" s="902"/>
      <c r="AO101" s="902"/>
      <c r="AP101" s="902"/>
      <c r="AQ101" s="902"/>
      <c r="AR101" s="902"/>
      <c r="AS101" s="902"/>
      <c r="AT101" s="901"/>
      <c r="AU101" s="901"/>
      <c r="AV101" s="901"/>
      <c r="AW101" s="901"/>
      <c r="AX101" s="901"/>
      <c r="AY101" s="901"/>
      <c r="AZ101" s="901"/>
      <c r="BA101" s="901"/>
      <c r="BB101" s="901"/>
      <c r="BC101" s="911"/>
      <c r="BD101" s="895">
        <f>AF101+AH101+AJ101+AL101+AN101+AP101+AR101+AT101+AV101+AX101+AZ101</f>
        <v>0</v>
      </c>
      <c r="BE101" s="895">
        <f>AG101+AI101+AK101+AM101+AO101+AQ101+AS101+AU101+AW101+AY101+BA101+BC101</f>
        <v>0</v>
      </c>
    </row>
    <row r="102" spans="1:57" s="947" customFormat="1" ht="12" customHeight="1" x14ac:dyDescent="0.2">
      <c r="A102" s="840">
        <v>91</v>
      </c>
      <c r="B102" s="913"/>
      <c r="C102" s="914"/>
      <c r="D102" s="946" t="s">
        <v>104</v>
      </c>
      <c r="E102" s="915"/>
      <c r="F102" s="915"/>
      <c r="G102" s="916"/>
      <c r="H102" s="913"/>
      <c r="I102" s="917"/>
      <c r="J102" s="918"/>
      <c r="K102" s="919"/>
      <c r="L102" s="920"/>
      <c r="M102" s="920"/>
      <c r="N102" s="921"/>
      <c r="O102" s="920"/>
      <c r="P102" s="921"/>
      <c r="Q102" s="921"/>
      <c r="R102" s="923"/>
      <c r="S102" s="924"/>
      <c r="T102" s="831">
        <v>91</v>
      </c>
      <c r="U102" s="925" t="s">
        <v>104</v>
      </c>
      <c r="V102" s="926"/>
      <c r="W102" s="926"/>
      <c r="X102" s="926"/>
      <c r="Y102" s="927"/>
      <c r="Z102" s="832"/>
      <c r="AA102" s="927"/>
      <c r="AB102" s="832"/>
      <c r="AC102" s="832"/>
      <c r="AD102" s="832"/>
      <c r="AE102" s="928"/>
      <c r="AF102" s="928"/>
      <c r="AG102" s="928"/>
      <c r="AH102" s="928"/>
      <c r="AI102" s="928"/>
      <c r="AJ102" s="928"/>
      <c r="AK102" s="928"/>
      <c r="AL102" s="928"/>
      <c r="AM102" s="928"/>
      <c r="AN102" s="928"/>
      <c r="AO102" s="928"/>
      <c r="AP102" s="928"/>
      <c r="AQ102" s="928"/>
      <c r="AR102" s="928"/>
      <c r="AS102" s="928"/>
      <c r="AT102" s="832"/>
      <c r="AU102" s="832"/>
      <c r="AV102" s="832"/>
      <c r="AW102" s="832"/>
      <c r="AX102" s="832"/>
      <c r="AY102" s="832"/>
      <c r="AZ102" s="832"/>
      <c r="BA102" s="832"/>
      <c r="BB102" s="832"/>
      <c r="BC102" s="832"/>
      <c r="BD102" s="958">
        <f>AF102+AH102+AJ102+AL102+AN102+AP102+AR102+AT102+AV102+AX102+AZ102</f>
        <v>0</v>
      </c>
      <c r="BE102" s="958">
        <f>AG102+AI102+AK102+AM102+AO102+AQ102+AS102+AU102+AW102+AY102+BA102+BC102</f>
        <v>0</v>
      </c>
    </row>
    <row r="103" spans="1:57" ht="22.5" customHeight="1" x14ac:dyDescent="0.2">
      <c r="A103" s="840">
        <v>92</v>
      </c>
      <c r="B103" s="878">
        <v>8</v>
      </c>
      <c r="C103" s="879"/>
      <c r="D103" s="907" t="s">
        <v>105</v>
      </c>
      <c r="E103" s="880" t="s">
        <v>106</v>
      </c>
      <c r="F103" s="959">
        <v>2</v>
      </c>
      <c r="G103" s="960">
        <v>2</v>
      </c>
      <c r="H103" s="883">
        <f>G103*100/F103</f>
        <v>100</v>
      </c>
      <c r="I103" s="899">
        <v>5</v>
      </c>
      <c r="J103" s="885">
        <f>I103*G103</f>
        <v>10</v>
      </c>
      <c r="K103" s="886">
        <f>J103*B103</f>
        <v>80</v>
      </c>
      <c r="L103" s="887">
        <f t="shared" ref="L103:L107" si="69">B103*7960</f>
        <v>63680</v>
      </c>
      <c r="M103" s="887">
        <f t="shared" ref="M103:M107" si="70">L103*J103</f>
        <v>636800</v>
      </c>
      <c r="N103" s="887">
        <f>C103*J103</f>
        <v>0</v>
      </c>
      <c r="O103" s="887">
        <f>N103*7960</f>
        <v>0</v>
      </c>
      <c r="P103" s="888">
        <f>K103+N103</f>
        <v>80</v>
      </c>
      <c r="Q103" s="888">
        <f t="shared" ref="Q103:Q107" si="71">M103+O103</f>
        <v>636800</v>
      </c>
      <c r="R103" s="906"/>
      <c r="S103" s="1005"/>
      <c r="T103" s="831">
        <v>92</v>
      </c>
      <c r="U103" s="908" t="s">
        <v>105</v>
      </c>
      <c r="V103" s="900" t="s">
        <v>106</v>
      </c>
      <c r="W103" s="893">
        <f t="shared" ref="W103:AA107" si="72">F103</f>
        <v>2</v>
      </c>
      <c r="X103" s="893">
        <f t="shared" si="72"/>
        <v>2</v>
      </c>
      <c r="Y103" s="894">
        <f>X103*100/W103</f>
        <v>100</v>
      </c>
      <c r="Z103" s="894">
        <f t="shared" si="72"/>
        <v>5</v>
      </c>
      <c r="AA103" s="894">
        <f t="shared" si="72"/>
        <v>10</v>
      </c>
      <c r="AB103" s="901"/>
      <c r="AC103" s="895">
        <f t="shared" ref="AC103:AD107" si="73">AF103+AH103+AJ103+AL103+AN103+AP103+AR103+AT103+AV103+AX103+AZ103+BB103</f>
        <v>0</v>
      </c>
      <c r="AD103" s="895">
        <f t="shared" si="73"/>
        <v>0</v>
      </c>
      <c r="AE103" s="896" t="e">
        <f>AD103*100/AC103</f>
        <v>#DIV/0!</v>
      </c>
      <c r="AF103" s="902"/>
      <c r="AG103" s="902"/>
      <c r="AH103" s="902"/>
      <c r="AI103" s="902"/>
      <c r="AJ103" s="902"/>
      <c r="AK103" s="902"/>
      <c r="AL103" s="902"/>
      <c r="AM103" s="902"/>
      <c r="AN103" s="902"/>
      <c r="AO103" s="902"/>
      <c r="AP103" s="902"/>
      <c r="AQ103" s="902"/>
      <c r="AR103" s="902"/>
      <c r="AS103" s="902"/>
      <c r="AT103" s="901"/>
      <c r="AU103" s="901"/>
      <c r="AV103" s="901"/>
      <c r="AW103" s="901"/>
      <c r="AX103" s="901"/>
      <c r="AY103" s="901"/>
      <c r="AZ103" s="901"/>
      <c r="BA103" s="901"/>
      <c r="BB103" s="901"/>
      <c r="BC103" s="911"/>
      <c r="BD103" s="911"/>
      <c r="BE103" s="911"/>
    </row>
    <row r="104" spans="1:57" ht="27" customHeight="1" x14ac:dyDescent="0.2">
      <c r="A104" s="840">
        <v>93</v>
      </c>
      <c r="B104" s="878">
        <v>1</v>
      </c>
      <c r="C104" s="879"/>
      <c r="D104" s="907" t="s">
        <v>107</v>
      </c>
      <c r="E104" s="880" t="s">
        <v>106</v>
      </c>
      <c r="F104" s="932"/>
      <c r="G104" s="933">
        <v>50</v>
      </c>
      <c r="H104" s="883" t="e">
        <f>G104*100/F104</f>
        <v>#DIV/0!</v>
      </c>
      <c r="I104" s="899">
        <v>1</v>
      </c>
      <c r="J104" s="885">
        <f>I104*G104</f>
        <v>50</v>
      </c>
      <c r="K104" s="886">
        <f>J104*B104</f>
        <v>50</v>
      </c>
      <c r="L104" s="887">
        <f t="shared" si="69"/>
        <v>7960</v>
      </c>
      <c r="M104" s="887">
        <f t="shared" si="70"/>
        <v>398000</v>
      </c>
      <c r="N104" s="887">
        <f>C104*J104</f>
        <v>0</v>
      </c>
      <c r="O104" s="887">
        <f>N104*7960</f>
        <v>0</v>
      </c>
      <c r="P104" s="888">
        <f>K104+N104</f>
        <v>50</v>
      </c>
      <c r="Q104" s="888">
        <f t="shared" si="71"/>
        <v>398000</v>
      </c>
      <c r="R104" s="906"/>
      <c r="S104" s="1005"/>
      <c r="T104" s="831">
        <v>93</v>
      </c>
      <c r="U104" s="908" t="s">
        <v>107</v>
      </c>
      <c r="V104" s="900" t="s">
        <v>106</v>
      </c>
      <c r="W104" s="893">
        <f t="shared" si="72"/>
        <v>0</v>
      </c>
      <c r="X104" s="893">
        <f t="shared" si="72"/>
        <v>50</v>
      </c>
      <c r="Y104" s="894" t="e">
        <f>X104*100/W104</f>
        <v>#DIV/0!</v>
      </c>
      <c r="Z104" s="894">
        <f t="shared" si="72"/>
        <v>1</v>
      </c>
      <c r="AA104" s="894">
        <f t="shared" si="72"/>
        <v>50</v>
      </c>
      <c r="AB104" s="901"/>
      <c r="AC104" s="895">
        <f t="shared" si="73"/>
        <v>0</v>
      </c>
      <c r="AD104" s="895">
        <f t="shared" si="73"/>
        <v>0</v>
      </c>
      <c r="AE104" s="896" t="e">
        <f>AD104*100/AC104</f>
        <v>#DIV/0!</v>
      </c>
      <c r="AF104" s="902"/>
      <c r="AG104" s="902"/>
      <c r="AH104" s="902"/>
      <c r="AI104" s="902"/>
      <c r="AJ104" s="902"/>
      <c r="AK104" s="902"/>
      <c r="AL104" s="902"/>
      <c r="AM104" s="902"/>
      <c r="AN104" s="902"/>
      <c r="AO104" s="902"/>
      <c r="AP104" s="902"/>
      <c r="AQ104" s="902"/>
      <c r="AR104" s="902"/>
      <c r="AS104" s="902"/>
      <c r="AT104" s="901"/>
      <c r="AU104" s="901"/>
      <c r="AV104" s="901"/>
      <c r="AW104" s="901"/>
      <c r="AX104" s="901"/>
      <c r="AY104" s="901"/>
      <c r="AZ104" s="901"/>
      <c r="BA104" s="901"/>
      <c r="BB104" s="901"/>
      <c r="BC104" s="911"/>
      <c r="BD104" s="895">
        <f>AF104+AH104+AJ104+AL104+AN104+AP104+AR104+AT104+AV104+AX104+AZ104</f>
        <v>0</v>
      </c>
      <c r="BE104" s="895">
        <f>AG104+AI104+AK104+AM104+AO104+AQ104+AS104+AU104+AW104+AY104+BA104+BC104</f>
        <v>0</v>
      </c>
    </row>
    <row r="105" spans="1:57" ht="24.75" customHeight="1" x14ac:dyDescent="0.2">
      <c r="A105" s="840">
        <v>94</v>
      </c>
      <c r="B105" s="878">
        <v>8</v>
      </c>
      <c r="C105" s="879"/>
      <c r="D105" s="907" t="s">
        <v>108</v>
      </c>
      <c r="E105" s="880" t="s">
        <v>106</v>
      </c>
      <c r="F105" s="959">
        <v>2</v>
      </c>
      <c r="G105" s="960">
        <v>2</v>
      </c>
      <c r="H105" s="883">
        <f>G105*100/F105</f>
        <v>100</v>
      </c>
      <c r="I105" s="899">
        <v>8</v>
      </c>
      <c r="J105" s="885">
        <f>I105*G105</f>
        <v>16</v>
      </c>
      <c r="K105" s="886">
        <f>J105*B105</f>
        <v>128</v>
      </c>
      <c r="L105" s="887">
        <f t="shared" si="69"/>
        <v>63680</v>
      </c>
      <c r="M105" s="887">
        <f t="shared" si="70"/>
        <v>1018880</v>
      </c>
      <c r="N105" s="887">
        <f>C105*J105</f>
        <v>0</v>
      </c>
      <c r="O105" s="887">
        <f>N105*7960</f>
        <v>0</v>
      </c>
      <c r="P105" s="888">
        <f>K105+N105</f>
        <v>128</v>
      </c>
      <c r="Q105" s="888">
        <f t="shared" si="71"/>
        <v>1018880</v>
      </c>
      <c r="R105" s="906"/>
      <c r="S105" s="1005"/>
      <c r="T105" s="831">
        <v>94</v>
      </c>
      <c r="U105" s="908" t="s">
        <v>108</v>
      </c>
      <c r="V105" s="900" t="s">
        <v>106</v>
      </c>
      <c r="W105" s="893">
        <f t="shared" si="72"/>
        <v>2</v>
      </c>
      <c r="X105" s="893">
        <f t="shared" si="72"/>
        <v>2</v>
      </c>
      <c r="Y105" s="894">
        <f>X105*100/W105</f>
        <v>100</v>
      </c>
      <c r="Z105" s="894">
        <f t="shared" si="72"/>
        <v>8</v>
      </c>
      <c r="AA105" s="894">
        <f t="shared" si="72"/>
        <v>16</v>
      </c>
      <c r="AB105" s="901"/>
      <c r="AC105" s="895">
        <f t="shared" si="73"/>
        <v>0</v>
      </c>
      <c r="AD105" s="895">
        <f t="shared" si="73"/>
        <v>0</v>
      </c>
      <c r="AE105" s="896" t="e">
        <f>AD105*100/AC105</f>
        <v>#DIV/0!</v>
      </c>
      <c r="AF105" s="902"/>
      <c r="AG105" s="902"/>
      <c r="AH105" s="902"/>
      <c r="AI105" s="902"/>
      <c r="AJ105" s="902"/>
      <c r="AK105" s="902"/>
      <c r="AL105" s="902"/>
      <c r="AM105" s="902"/>
      <c r="AN105" s="902"/>
      <c r="AO105" s="902"/>
      <c r="AP105" s="902"/>
      <c r="AQ105" s="902"/>
      <c r="AR105" s="902"/>
      <c r="AS105" s="902"/>
      <c r="AT105" s="901"/>
      <c r="AU105" s="901"/>
      <c r="AV105" s="901"/>
      <c r="AW105" s="901"/>
      <c r="AX105" s="901"/>
      <c r="AY105" s="901"/>
      <c r="AZ105" s="901"/>
      <c r="BA105" s="901"/>
      <c r="BB105" s="901"/>
      <c r="BC105" s="911"/>
      <c r="BD105" s="895">
        <f>AF105+AH105+AJ105+AL105+AN105+AP105+AR105+AT105+AV105+AX105+AZ105</f>
        <v>0</v>
      </c>
      <c r="BE105" s="895">
        <f>AG105+AI105+AK105+AM105+AO105+AQ105+AS105+AU105+AW105+AY105+BA105+BC105</f>
        <v>0</v>
      </c>
    </row>
    <row r="106" spans="1:57" ht="14.25" customHeight="1" x14ac:dyDescent="0.2">
      <c r="A106" s="840">
        <v>95</v>
      </c>
      <c r="B106" s="878">
        <v>8</v>
      </c>
      <c r="C106" s="879"/>
      <c r="D106" s="944" t="s">
        <v>109</v>
      </c>
      <c r="E106" s="880" t="s">
        <v>106</v>
      </c>
      <c r="F106" s="959">
        <v>2</v>
      </c>
      <c r="G106" s="960">
        <v>2</v>
      </c>
      <c r="H106" s="883">
        <f>G106*100/F106</f>
        <v>100</v>
      </c>
      <c r="I106" s="899">
        <v>6</v>
      </c>
      <c r="J106" s="885">
        <f>I106*G106</f>
        <v>12</v>
      </c>
      <c r="K106" s="886">
        <f>J106*B106</f>
        <v>96</v>
      </c>
      <c r="L106" s="887">
        <f t="shared" si="69"/>
        <v>63680</v>
      </c>
      <c r="M106" s="887">
        <f t="shared" si="70"/>
        <v>764160</v>
      </c>
      <c r="N106" s="887">
        <f>C106*J106</f>
        <v>0</v>
      </c>
      <c r="O106" s="887">
        <f>N106*7960</f>
        <v>0</v>
      </c>
      <c r="P106" s="888">
        <f>K106+N106</f>
        <v>96</v>
      </c>
      <c r="Q106" s="888">
        <f t="shared" si="71"/>
        <v>764160</v>
      </c>
      <c r="R106" s="906"/>
      <c r="S106" s="1005"/>
      <c r="T106" s="831">
        <v>95</v>
      </c>
      <c r="U106" s="908" t="s">
        <v>109</v>
      </c>
      <c r="V106" s="900" t="s">
        <v>106</v>
      </c>
      <c r="W106" s="893">
        <f t="shared" si="72"/>
        <v>2</v>
      </c>
      <c r="X106" s="893">
        <f t="shared" si="72"/>
        <v>2</v>
      </c>
      <c r="Y106" s="894">
        <f>X106*100/W106</f>
        <v>100</v>
      </c>
      <c r="Z106" s="894">
        <f t="shared" si="72"/>
        <v>6</v>
      </c>
      <c r="AA106" s="894">
        <f t="shared" si="72"/>
        <v>12</v>
      </c>
      <c r="AB106" s="901"/>
      <c r="AC106" s="895">
        <f t="shared" si="73"/>
        <v>0</v>
      </c>
      <c r="AD106" s="895">
        <f t="shared" si="73"/>
        <v>0</v>
      </c>
      <c r="AE106" s="896" t="e">
        <f>AD106*100/AC106</f>
        <v>#DIV/0!</v>
      </c>
      <c r="AF106" s="902"/>
      <c r="AG106" s="902"/>
      <c r="AH106" s="902"/>
      <c r="AI106" s="902"/>
      <c r="AJ106" s="902"/>
      <c r="AK106" s="902"/>
      <c r="AL106" s="902"/>
      <c r="AM106" s="902"/>
      <c r="AN106" s="902"/>
      <c r="AO106" s="902"/>
      <c r="AP106" s="902"/>
      <c r="AQ106" s="902"/>
      <c r="AR106" s="902"/>
      <c r="AS106" s="902"/>
      <c r="AT106" s="901"/>
      <c r="AU106" s="901"/>
      <c r="AV106" s="901"/>
      <c r="AW106" s="901"/>
      <c r="AX106" s="901"/>
      <c r="AY106" s="901"/>
      <c r="AZ106" s="901"/>
      <c r="BA106" s="901"/>
      <c r="BB106" s="901"/>
      <c r="BC106" s="911"/>
      <c r="BD106" s="895">
        <f>AF106+AH106+AJ106+AL106+AN106+AP106+AR106+AT106+AV106+AX106+AZ106</f>
        <v>0</v>
      </c>
      <c r="BE106" s="895">
        <f>AG106+AI106+AK106+AM106+AO106+AQ106+AS106+AU106+AW106+AY106+BA106+BC106</f>
        <v>0</v>
      </c>
    </row>
    <row r="107" spans="1:57" ht="13.5" customHeight="1" x14ac:dyDescent="0.2">
      <c r="A107" s="840">
        <v>96</v>
      </c>
      <c r="B107" s="878">
        <v>3</v>
      </c>
      <c r="C107" s="879"/>
      <c r="D107" s="944" t="s">
        <v>110</v>
      </c>
      <c r="E107" s="880" t="s">
        <v>106</v>
      </c>
      <c r="F107" s="959">
        <v>2</v>
      </c>
      <c r="G107" s="960">
        <v>2</v>
      </c>
      <c r="H107" s="883">
        <f>G107*100/F107</f>
        <v>100</v>
      </c>
      <c r="I107" s="899">
        <v>5</v>
      </c>
      <c r="J107" s="885">
        <f>I107*G107</f>
        <v>10</v>
      </c>
      <c r="K107" s="886">
        <f>J107*B107</f>
        <v>30</v>
      </c>
      <c r="L107" s="887">
        <f t="shared" si="69"/>
        <v>23880</v>
      </c>
      <c r="M107" s="887">
        <f t="shared" si="70"/>
        <v>238800</v>
      </c>
      <c r="N107" s="887">
        <f>C107*J107</f>
        <v>0</v>
      </c>
      <c r="O107" s="887">
        <f>N107*7960</f>
        <v>0</v>
      </c>
      <c r="P107" s="888">
        <f>K107+N107</f>
        <v>30</v>
      </c>
      <c r="Q107" s="888">
        <f t="shared" si="71"/>
        <v>238800</v>
      </c>
      <c r="R107" s="906"/>
      <c r="S107" s="1005"/>
      <c r="T107" s="831">
        <v>96</v>
      </c>
      <c r="U107" s="908" t="s">
        <v>110</v>
      </c>
      <c r="V107" s="900" t="s">
        <v>106</v>
      </c>
      <c r="W107" s="893">
        <f t="shared" si="72"/>
        <v>2</v>
      </c>
      <c r="X107" s="893">
        <f t="shared" si="72"/>
        <v>2</v>
      </c>
      <c r="Y107" s="894">
        <f>X107*100/W107</f>
        <v>100</v>
      </c>
      <c r="Z107" s="894">
        <f t="shared" si="72"/>
        <v>5</v>
      </c>
      <c r="AA107" s="894">
        <f t="shared" si="72"/>
        <v>10</v>
      </c>
      <c r="AB107" s="901"/>
      <c r="AC107" s="895">
        <f t="shared" si="73"/>
        <v>0</v>
      </c>
      <c r="AD107" s="895">
        <f t="shared" si="73"/>
        <v>0</v>
      </c>
      <c r="AE107" s="896" t="e">
        <f>AD107*100/AC107</f>
        <v>#DIV/0!</v>
      </c>
      <c r="AF107" s="902"/>
      <c r="AG107" s="902"/>
      <c r="AH107" s="902"/>
      <c r="AI107" s="902"/>
      <c r="AJ107" s="902"/>
      <c r="AK107" s="902"/>
      <c r="AL107" s="902"/>
      <c r="AM107" s="902"/>
      <c r="AN107" s="902"/>
      <c r="AO107" s="902"/>
      <c r="AP107" s="902"/>
      <c r="AQ107" s="902"/>
      <c r="AR107" s="902"/>
      <c r="AS107" s="902"/>
      <c r="AT107" s="901"/>
      <c r="AU107" s="901"/>
      <c r="AV107" s="901"/>
      <c r="AW107" s="901"/>
      <c r="AX107" s="901"/>
      <c r="AY107" s="901"/>
      <c r="AZ107" s="901"/>
      <c r="BA107" s="901"/>
      <c r="BB107" s="901"/>
      <c r="BC107" s="911"/>
      <c r="BD107" s="895">
        <f>AF107+AH107+AJ107+AL107+AN107+AP107+AR107+AT107+AV107+AX107+AZ107</f>
        <v>0</v>
      </c>
      <c r="BE107" s="895">
        <f>AG107+AI107+AK107+AM107+AO107+AQ107+AS107+AU107+AW107+AY107+BA107+BC107</f>
        <v>0</v>
      </c>
    </row>
    <row r="108" spans="1:57" s="947" customFormat="1" ht="12.75" customHeight="1" x14ac:dyDescent="0.2">
      <c r="A108" s="840">
        <v>97</v>
      </c>
      <c r="B108" s="913"/>
      <c r="C108" s="914"/>
      <c r="D108" s="826" t="s">
        <v>111</v>
      </c>
      <c r="E108" s="915"/>
      <c r="F108" s="915"/>
      <c r="G108" s="916"/>
      <c r="H108" s="913"/>
      <c r="I108" s="917"/>
      <c r="J108" s="918"/>
      <c r="K108" s="919"/>
      <c r="L108" s="920"/>
      <c r="M108" s="920"/>
      <c r="N108" s="921"/>
      <c r="O108" s="920"/>
      <c r="P108" s="921"/>
      <c r="Q108" s="921"/>
      <c r="R108" s="923"/>
      <c r="S108" s="924"/>
      <c r="T108" s="831">
        <v>97</v>
      </c>
      <c r="U108" s="925" t="s">
        <v>111</v>
      </c>
      <c r="V108" s="926"/>
      <c r="W108" s="926"/>
      <c r="X108" s="926"/>
      <c r="Y108" s="927"/>
      <c r="Z108" s="832"/>
      <c r="AA108" s="927"/>
      <c r="AB108" s="832"/>
      <c r="AC108" s="832"/>
      <c r="AD108" s="832"/>
      <c r="AE108" s="928"/>
      <c r="AF108" s="928"/>
      <c r="AG108" s="928"/>
      <c r="AH108" s="928"/>
      <c r="AI108" s="928"/>
      <c r="AJ108" s="928"/>
      <c r="AK108" s="928"/>
      <c r="AL108" s="928"/>
      <c r="AM108" s="928"/>
      <c r="AN108" s="928"/>
      <c r="AO108" s="928"/>
      <c r="AP108" s="928"/>
      <c r="AQ108" s="928"/>
      <c r="AR108" s="928"/>
      <c r="AS108" s="928"/>
      <c r="AT108" s="832"/>
      <c r="AU108" s="832"/>
      <c r="AV108" s="832"/>
      <c r="AW108" s="832"/>
      <c r="AX108" s="832"/>
      <c r="AY108" s="832"/>
      <c r="AZ108" s="832"/>
      <c r="BA108" s="832"/>
      <c r="BB108" s="832"/>
      <c r="BC108" s="832"/>
      <c r="BD108" s="832"/>
      <c r="BE108" s="832"/>
    </row>
    <row r="109" spans="1:57" ht="21.75" customHeight="1" x14ac:dyDescent="0.2">
      <c r="A109" s="840">
        <v>98</v>
      </c>
      <c r="B109" s="878">
        <v>24</v>
      </c>
      <c r="C109" s="879"/>
      <c r="D109" s="1453" t="s">
        <v>112</v>
      </c>
      <c r="E109" s="903" t="s">
        <v>278</v>
      </c>
      <c r="F109" s="959">
        <v>0</v>
      </c>
      <c r="G109" s="960">
        <v>0</v>
      </c>
      <c r="H109" s="883" t="e">
        <f t="shared" ref="H109:H128" si="74">G109*100/F109</f>
        <v>#DIV/0!</v>
      </c>
      <c r="I109" s="899"/>
      <c r="J109" s="885">
        <f t="shared" ref="J109:J128" si="75">I109*G109</f>
        <v>0</v>
      </c>
      <c r="K109" s="886">
        <f t="shared" ref="K109:K128" si="76">J109*B109</f>
        <v>0</v>
      </c>
      <c r="L109" s="887">
        <f t="shared" ref="L109:L128" si="77">B109*7960</f>
        <v>191040</v>
      </c>
      <c r="M109" s="887">
        <f t="shared" ref="M109:M128" si="78">L109*J109</f>
        <v>0</v>
      </c>
      <c r="N109" s="887">
        <f t="shared" ref="N109:N128" si="79">C109*J109</f>
        <v>0</v>
      </c>
      <c r="O109" s="887">
        <f t="shared" ref="O109:O128" si="80">N109*7960</f>
        <v>0</v>
      </c>
      <c r="P109" s="888">
        <f t="shared" ref="P109:P128" si="81">K109+N109</f>
        <v>0</v>
      </c>
      <c r="Q109" s="888">
        <f t="shared" ref="Q109:Q128" si="82">M109+O109</f>
        <v>0</v>
      </c>
      <c r="R109" s="906"/>
      <c r="S109" s="1005"/>
      <c r="T109" s="831">
        <v>98</v>
      </c>
      <c r="U109" s="1450" t="s">
        <v>112</v>
      </c>
      <c r="V109" s="900" t="s">
        <v>49</v>
      </c>
      <c r="W109" s="893">
        <f t="shared" ref="W109:X128" si="83">F109</f>
        <v>0</v>
      </c>
      <c r="X109" s="893">
        <f t="shared" si="83"/>
        <v>0</v>
      </c>
      <c r="Y109" s="894" t="e">
        <f t="shared" ref="Y109:Y128" si="84">X109*100/W109</f>
        <v>#DIV/0!</v>
      </c>
      <c r="Z109" s="894">
        <f t="shared" ref="Z109:AA128" si="85">I109</f>
        <v>0</v>
      </c>
      <c r="AA109" s="894">
        <f t="shared" si="85"/>
        <v>0</v>
      </c>
      <c r="AB109" s="911"/>
      <c r="AC109" s="895">
        <f t="shared" ref="AC109:AD128" si="86">AF109+AH109+AJ109+AL109+AN109+AP109+AR109+AT109+AV109+AX109+AZ109+BB109</f>
        <v>0</v>
      </c>
      <c r="AD109" s="895">
        <f t="shared" si="86"/>
        <v>0</v>
      </c>
      <c r="AE109" s="896" t="e">
        <f t="shared" ref="AE109:AE128" si="87">AD109*100/AC109</f>
        <v>#DIV/0!</v>
      </c>
      <c r="AF109" s="912"/>
      <c r="AG109" s="912"/>
      <c r="AH109" s="912"/>
      <c r="AI109" s="912"/>
      <c r="AJ109" s="912"/>
      <c r="AK109" s="912"/>
      <c r="AL109" s="912"/>
      <c r="AM109" s="912"/>
      <c r="AN109" s="912"/>
      <c r="AO109" s="912"/>
      <c r="AP109" s="912"/>
      <c r="AQ109" s="912"/>
      <c r="AR109" s="912"/>
      <c r="AS109" s="912"/>
      <c r="AT109" s="911"/>
      <c r="AU109" s="911"/>
      <c r="AV109" s="911"/>
      <c r="AW109" s="911"/>
      <c r="AX109" s="911"/>
      <c r="AY109" s="911"/>
      <c r="AZ109" s="911"/>
      <c r="BA109" s="911"/>
      <c r="BB109" s="911"/>
      <c r="BC109" s="911"/>
      <c r="BD109" s="895">
        <f t="shared" ref="BD109:BD128" si="88">AF109+AH109+AJ109+AL109+AN109+AP109+AR109+AT109+AV109+AX109+AZ109</f>
        <v>0</v>
      </c>
      <c r="BE109" s="895">
        <f t="shared" ref="BE109:BE128" si="89">AG109+AI109+AK109+AM109+AO109+AQ109+AS109+AU109+AW109+AY109+BA109+BC109</f>
        <v>0</v>
      </c>
    </row>
    <row r="110" spans="1:57" ht="17.25" customHeight="1" x14ac:dyDescent="0.2">
      <c r="A110" s="840">
        <v>99</v>
      </c>
      <c r="B110" s="878">
        <v>12</v>
      </c>
      <c r="C110" s="879"/>
      <c r="D110" s="1453"/>
      <c r="E110" s="903" t="s">
        <v>279</v>
      </c>
      <c r="F110" s="880">
        <v>0</v>
      </c>
      <c r="G110" s="961">
        <v>0</v>
      </c>
      <c r="H110" s="883" t="e">
        <f t="shared" si="74"/>
        <v>#DIV/0!</v>
      </c>
      <c r="I110" s="910"/>
      <c r="J110" s="885">
        <f t="shared" si="75"/>
        <v>0</v>
      </c>
      <c r="K110" s="886">
        <f t="shared" si="76"/>
        <v>0</v>
      </c>
      <c r="L110" s="887">
        <f t="shared" si="77"/>
        <v>95520</v>
      </c>
      <c r="M110" s="887">
        <f t="shared" si="78"/>
        <v>0</v>
      </c>
      <c r="N110" s="887">
        <f t="shared" si="79"/>
        <v>0</v>
      </c>
      <c r="O110" s="887">
        <f t="shared" si="80"/>
        <v>0</v>
      </c>
      <c r="P110" s="888">
        <f t="shared" si="81"/>
        <v>0</v>
      </c>
      <c r="Q110" s="888">
        <f t="shared" si="82"/>
        <v>0</v>
      </c>
      <c r="R110" s="906"/>
      <c r="S110" s="1005"/>
      <c r="T110" s="831">
        <v>99</v>
      </c>
      <c r="U110" s="1450"/>
      <c r="V110" s="900" t="s">
        <v>50</v>
      </c>
      <c r="W110" s="893">
        <f t="shared" si="83"/>
        <v>0</v>
      </c>
      <c r="X110" s="893">
        <f t="shared" si="83"/>
        <v>0</v>
      </c>
      <c r="Y110" s="894" t="e">
        <f t="shared" si="84"/>
        <v>#DIV/0!</v>
      </c>
      <c r="Z110" s="894">
        <f t="shared" si="85"/>
        <v>0</v>
      </c>
      <c r="AA110" s="894">
        <f t="shared" si="85"/>
        <v>0</v>
      </c>
      <c r="AB110" s="911"/>
      <c r="AC110" s="895">
        <f t="shared" si="86"/>
        <v>0</v>
      </c>
      <c r="AD110" s="895">
        <f t="shared" si="86"/>
        <v>0</v>
      </c>
      <c r="AE110" s="896" t="e">
        <f t="shared" si="87"/>
        <v>#DIV/0!</v>
      </c>
      <c r="AF110" s="912"/>
      <c r="AG110" s="912"/>
      <c r="AH110" s="912"/>
      <c r="AI110" s="912"/>
      <c r="AJ110" s="912"/>
      <c r="AK110" s="912"/>
      <c r="AL110" s="912"/>
      <c r="AM110" s="912"/>
      <c r="AN110" s="912"/>
      <c r="AO110" s="912"/>
      <c r="AP110" s="912"/>
      <c r="AQ110" s="912"/>
      <c r="AR110" s="912"/>
      <c r="AS110" s="912"/>
      <c r="AT110" s="911"/>
      <c r="AU110" s="911"/>
      <c r="AV110" s="911"/>
      <c r="AW110" s="911"/>
      <c r="AX110" s="911"/>
      <c r="AY110" s="911"/>
      <c r="AZ110" s="911"/>
      <c r="BA110" s="911"/>
      <c r="BB110" s="911"/>
      <c r="BC110" s="911"/>
      <c r="BD110" s="895">
        <f t="shared" si="88"/>
        <v>0</v>
      </c>
      <c r="BE110" s="895">
        <f t="shared" si="89"/>
        <v>0</v>
      </c>
    </row>
    <row r="111" spans="1:57" ht="27.75" customHeight="1" x14ac:dyDescent="0.2">
      <c r="A111" s="840">
        <v>100</v>
      </c>
      <c r="B111" s="878">
        <v>24</v>
      </c>
      <c r="C111" s="879"/>
      <c r="D111" s="1453" t="s">
        <v>113</v>
      </c>
      <c r="E111" s="903" t="s">
        <v>278</v>
      </c>
      <c r="F111" s="880">
        <v>0</v>
      </c>
      <c r="G111" s="961">
        <v>0</v>
      </c>
      <c r="H111" s="883" t="e">
        <f t="shared" si="74"/>
        <v>#DIV/0!</v>
      </c>
      <c r="I111" s="910"/>
      <c r="J111" s="885">
        <f t="shared" si="75"/>
        <v>0</v>
      </c>
      <c r="K111" s="886">
        <f t="shared" si="76"/>
        <v>0</v>
      </c>
      <c r="L111" s="887">
        <f t="shared" si="77"/>
        <v>191040</v>
      </c>
      <c r="M111" s="887">
        <f t="shared" si="78"/>
        <v>0</v>
      </c>
      <c r="N111" s="887">
        <f t="shared" si="79"/>
        <v>0</v>
      </c>
      <c r="O111" s="887">
        <f t="shared" si="80"/>
        <v>0</v>
      </c>
      <c r="P111" s="888">
        <f t="shared" si="81"/>
        <v>0</v>
      </c>
      <c r="Q111" s="888">
        <f t="shared" si="82"/>
        <v>0</v>
      </c>
      <c r="R111" s="906"/>
      <c r="S111" s="1005"/>
      <c r="T111" s="831">
        <v>100</v>
      </c>
      <c r="U111" s="1450" t="s">
        <v>113</v>
      </c>
      <c r="V111" s="900" t="s">
        <v>49</v>
      </c>
      <c r="W111" s="893">
        <f t="shared" si="83"/>
        <v>0</v>
      </c>
      <c r="X111" s="893">
        <f t="shared" si="83"/>
        <v>0</v>
      </c>
      <c r="Y111" s="894" t="e">
        <f t="shared" si="84"/>
        <v>#DIV/0!</v>
      </c>
      <c r="Z111" s="894">
        <f t="shared" si="85"/>
        <v>0</v>
      </c>
      <c r="AA111" s="894">
        <f t="shared" si="85"/>
        <v>0</v>
      </c>
      <c r="AB111" s="911"/>
      <c r="AC111" s="895">
        <f t="shared" si="86"/>
        <v>0</v>
      </c>
      <c r="AD111" s="895">
        <f t="shared" si="86"/>
        <v>0</v>
      </c>
      <c r="AE111" s="896" t="e">
        <f t="shared" si="87"/>
        <v>#DIV/0!</v>
      </c>
      <c r="AF111" s="912"/>
      <c r="AG111" s="912"/>
      <c r="AH111" s="912"/>
      <c r="AI111" s="912"/>
      <c r="AJ111" s="912"/>
      <c r="AK111" s="912"/>
      <c r="AL111" s="912"/>
      <c r="AM111" s="912"/>
      <c r="AN111" s="912"/>
      <c r="AO111" s="912"/>
      <c r="AP111" s="912"/>
      <c r="AQ111" s="912"/>
      <c r="AR111" s="912"/>
      <c r="AS111" s="912"/>
      <c r="AT111" s="911"/>
      <c r="AU111" s="911"/>
      <c r="AV111" s="911"/>
      <c r="AW111" s="911"/>
      <c r="AX111" s="911"/>
      <c r="AY111" s="911"/>
      <c r="AZ111" s="911"/>
      <c r="BA111" s="911"/>
      <c r="BB111" s="911"/>
      <c r="BC111" s="911"/>
      <c r="BD111" s="895">
        <f t="shared" si="88"/>
        <v>0</v>
      </c>
      <c r="BE111" s="895">
        <f t="shared" si="89"/>
        <v>0</v>
      </c>
    </row>
    <row r="112" spans="1:57" ht="27.75" customHeight="1" x14ac:dyDescent="0.2">
      <c r="A112" s="840">
        <v>101</v>
      </c>
      <c r="B112" s="878">
        <v>8</v>
      </c>
      <c r="C112" s="879"/>
      <c r="D112" s="1453"/>
      <c r="E112" s="903" t="s">
        <v>279</v>
      </c>
      <c r="F112" s="959">
        <v>0</v>
      </c>
      <c r="G112" s="960">
        <v>0</v>
      </c>
      <c r="H112" s="883" t="e">
        <f t="shared" si="74"/>
        <v>#DIV/0!</v>
      </c>
      <c r="I112" s="910"/>
      <c r="J112" s="885">
        <f t="shared" si="75"/>
        <v>0</v>
      </c>
      <c r="K112" s="886">
        <f t="shared" si="76"/>
        <v>0</v>
      </c>
      <c r="L112" s="887">
        <f t="shared" si="77"/>
        <v>63680</v>
      </c>
      <c r="M112" s="887">
        <f t="shared" si="78"/>
        <v>0</v>
      </c>
      <c r="N112" s="887">
        <f t="shared" si="79"/>
        <v>0</v>
      </c>
      <c r="O112" s="887">
        <f t="shared" si="80"/>
        <v>0</v>
      </c>
      <c r="P112" s="888">
        <f t="shared" si="81"/>
        <v>0</v>
      </c>
      <c r="Q112" s="888">
        <f t="shared" si="82"/>
        <v>0</v>
      </c>
      <c r="R112" s="906"/>
      <c r="S112" s="1005"/>
      <c r="T112" s="831">
        <v>101</v>
      </c>
      <c r="U112" s="1450"/>
      <c r="V112" s="900" t="s">
        <v>50</v>
      </c>
      <c r="W112" s="893">
        <f t="shared" si="83"/>
        <v>0</v>
      </c>
      <c r="X112" s="893">
        <f t="shared" si="83"/>
        <v>0</v>
      </c>
      <c r="Y112" s="894" t="e">
        <f t="shared" si="84"/>
        <v>#DIV/0!</v>
      </c>
      <c r="Z112" s="894">
        <f t="shared" si="85"/>
        <v>0</v>
      </c>
      <c r="AA112" s="894">
        <f t="shared" si="85"/>
        <v>0</v>
      </c>
      <c r="AB112" s="911"/>
      <c r="AC112" s="895">
        <f t="shared" si="86"/>
        <v>0</v>
      </c>
      <c r="AD112" s="895">
        <f t="shared" si="86"/>
        <v>0</v>
      </c>
      <c r="AE112" s="896" t="e">
        <f t="shared" si="87"/>
        <v>#DIV/0!</v>
      </c>
      <c r="AF112" s="912"/>
      <c r="AG112" s="912"/>
      <c r="AH112" s="912"/>
      <c r="AI112" s="912"/>
      <c r="AJ112" s="912"/>
      <c r="AK112" s="912"/>
      <c r="AL112" s="912"/>
      <c r="AM112" s="912"/>
      <c r="AN112" s="912"/>
      <c r="AO112" s="912"/>
      <c r="AP112" s="912"/>
      <c r="AQ112" s="912"/>
      <c r="AR112" s="912"/>
      <c r="AS112" s="912"/>
      <c r="AT112" s="911"/>
      <c r="AU112" s="911"/>
      <c r="AV112" s="911"/>
      <c r="AW112" s="911"/>
      <c r="AX112" s="911"/>
      <c r="AY112" s="911"/>
      <c r="AZ112" s="911"/>
      <c r="BA112" s="911"/>
      <c r="BB112" s="911"/>
      <c r="BC112" s="911"/>
      <c r="BD112" s="895">
        <f t="shared" si="88"/>
        <v>0</v>
      </c>
      <c r="BE112" s="895">
        <f t="shared" si="89"/>
        <v>0</v>
      </c>
    </row>
    <row r="113" spans="1:57" ht="9.75" customHeight="1" x14ac:dyDescent="0.2">
      <c r="A113" s="840">
        <v>102</v>
      </c>
      <c r="B113" s="878"/>
      <c r="C113" s="879"/>
      <c r="D113" s="1449" t="s">
        <v>114</v>
      </c>
      <c r="E113" s="903" t="s">
        <v>278</v>
      </c>
      <c r="F113" s="880">
        <v>0</v>
      </c>
      <c r="G113" s="961">
        <v>0</v>
      </c>
      <c r="H113" s="883" t="e">
        <f t="shared" si="74"/>
        <v>#DIV/0!</v>
      </c>
      <c r="I113" s="910"/>
      <c r="J113" s="885">
        <f t="shared" si="75"/>
        <v>0</v>
      </c>
      <c r="K113" s="886">
        <f t="shared" si="76"/>
        <v>0</v>
      </c>
      <c r="L113" s="887">
        <f t="shared" si="77"/>
        <v>0</v>
      </c>
      <c r="M113" s="887">
        <f t="shared" si="78"/>
        <v>0</v>
      </c>
      <c r="N113" s="887">
        <f t="shared" si="79"/>
        <v>0</v>
      </c>
      <c r="O113" s="887">
        <f t="shared" si="80"/>
        <v>0</v>
      </c>
      <c r="P113" s="888">
        <f t="shared" si="81"/>
        <v>0</v>
      </c>
      <c r="Q113" s="888">
        <f t="shared" si="82"/>
        <v>0</v>
      </c>
      <c r="R113" s="906"/>
      <c r="S113" s="1005"/>
      <c r="T113" s="831">
        <v>102</v>
      </c>
      <c r="U113" s="1450" t="s">
        <v>114</v>
      </c>
      <c r="V113" s="900" t="s">
        <v>49</v>
      </c>
      <c r="W113" s="893">
        <f t="shared" si="83"/>
        <v>0</v>
      </c>
      <c r="X113" s="893">
        <f t="shared" si="83"/>
        <v>0</v>
      </c>
      <c r="Y113" s="894" t="e">
        <f t="shared" si="84"/>
        <v>#DIV/0!</v>
      </c>
      <c r="Z113" s="894">
        <f t="shared" si="85"/>
        <v>0</v>
      </c>
      <c r="AA113" s="894">
        <f t="shared" si="85"/>
        <v>0</v>
      </c>
      <c r="AB113" s="911"/>
      <c r="AC113" s="895">
        <f t="shared" si="86"/>
        <v>0</v>
      </c>
      <c r="AD113" s="895">
        <f t="shared" si="86"/>
        <v>0</v>
      </c>
      <c r="AE113" s="896" t="e">
        <f t="shared" si="87"/>
        <v>#DIV/0!</v>
      </c>
      <c r="AF113" s="912"/>
      <c r="AG113" s="912"/>
      <c r="AH113" s="912"/>
      <c r="AI113" s="912"/>
      <c r="AJ113" s="912"/>
      <c r="AK113" s="912"/>
      <c r="AL113" s="912"/>
      <c r="AM113" s="912"/>
      <c r="AN113" s="912"/>
      <c r="AO113" s="912"/>
      <c r="AP113" s="912"/>
      <c r="AQ113" s="912"/>
      <c r="AR113" s="912"/>
      <c r="AS113" s="912"/>
      <c r="AT113" s="911"/>
      <c r="AU113" s="911"/>
      <c r="AV113" s="911"/>
      <c r="AW113" s="911"/>
      <c r="AX113" s="911"/>
      <c r="AY113" s="911"/>
      <c r="AZ113" s="911"/>
      <c r="BA113" s="911"/>
      <c r="BB113" s="911"/>
      <c r="BC113" s="911"/>
      <c r="BD113" s="895">
        <f t="shared" si="88"/>
        <v>0</v>
      </c>
      <c r="BE113" s="895">
        <f t="shared" si="89"/>
        <v>0</v>
      </c>
    </row>
    <row r="114" spans="1:57" ht="9.75" customHeight="1" x14ac:dyDescent="0.2">
      <c r="A114" s="840">
        <v>103</v>
      </c>
      <c r="B114" s="878"/>
      <c r="C114" s="879"/>
      <c r="D114" s="1449"/>
      <c r="E114" s="903" t="s">
        <v>279</v>
      </c>
      <c r="F114" s="880">
        <v>0</v>
      </c>
      <c r="G114" s="961">
        <v>0</v>
      </c>
      <c r="H114" s="883" t="e">
        <f t="shared" si="74"/>
        <v>#DIV/0!</v>
      </c>
      <c r="I114" s="910"/>
      <c r="J114" s="885">
        <f t="shared" si="75"/>
        <v>0</v>
      </c>
      <c r="K114" s="886">
        <f t="shared" si="76"/>
        <v>0</v>
      </c>
      <c r="L114" s="887">
        <f t="shared" si="77"/>
        <v>0</v>
      </c>
      <c r="M114" s="887">
        <f t="shared" si="78"/>
        <v>0</v>
      </c>
      <c r="N114" s="887">
        <f t="shared" si="79"/>
        <v>0</v>
      </c>
      <c r="O114" s="887">
        <f t="shared" si="80"/>
        <v>0</v>
      </c>
      <c r="P114" s="888">
        <f t="shared" si="81"/>
        <v>0</v>
      </c>
      <c r="Q114" s="888">
        <f t="shared" si="82"/>
        <v>0</v>
      </c>
      <c r="R114" s="906"/>
      <c r="S114" s="1005"/>
      <c r="T114" s="831">
        <v>103</v>
      </c>
      <c r="U114" s="1450"/>
      <c r="V114" s="900" t="s">
        <v>50</v>
      </c>
      <c r="W114" s="893">
        <f t="shared" si="83"/>
        <v>0</v>
      </c>
      <c r="X114" s="893">
        <f t="shared" si="83"/>
        <v>0</v>
      </c>
      <c r="Y114" s="894" t="e">
        <f t="shared" si="84"/>
        <v>#DIV/0!</v>
      </c>
      <c r="Z114" s="894">
        <f t="shared" si="85"/>
        <v>0</v>
      </c>
      <c r="AA114" s="894">
        <f t="shared" si="85"/>
        <v>0</v>
      </c>
      <c r="AB114" s="911"/>
      <c r="AC114" s="895">
        <f t="shared" si="86"/>
        <v>0</v>
      </c>
      <c r="AD114" s="895">
        <f t="shared" si="86"/>
        <v>0</v>
      </c>
      <c r="AE114" s="896" t="e">
        <f t="shared" si="87"/>
        <v>#DIV/0!</v>
      </c>
      <c r="AF114" s="912"/>
      <c r="AG114" s="912"/>
      <c r="AH114" s="912"/>
      <c r="AI114" s="912"/>
      <c r="AJ114" s="912"/>
      <c r="AK114" s="912"/>
      <c r="AL114" s="912"/>
      <c r="AM114" s="912"/>
      <c r="AN114" s="912"/>
      <c r="AO114" s="912"/>
      <c r="AP114" s="912"/>
      <c r="AQ114" s="912"/>
      <c r="AR114" s="912"/>
      <c r="AS114" s="912"/>
      <c r="AT114" s="911"/>
      <c r="AU114" s="911"/>
      <c r="AV114" s="911"/>
      <c r="AW114" s="911"/>
      <c r="AX114" s="911"/>
      <c r="AY114" s="911"/>
      <c r="AZ114" s="911"/>
      <c r="BA114" s="911"/>
      <c r="BB114" s="911"/>
      <c r="BC114" s="911"/>
      <c r="BD114" s="895">
        <f t="shared" si="88"/>
        <v>0</v>
      </c>
      <c r="BE114" s="895">
        <f t="shared" si="89"/>
        <v>0</v>
      </c>
    </row>
    <row r="115" spans="1:57" ht="10.5" customHeight="1" x14ac:dyDescent="0.2">
      <c r="A115" s="840">
        <v>104</v>
      </c>
      <c r="B115" s="878"/>
      <c r="C115" s="879"/>
      <c r="D115" s="1449" t="s">
        <v>115</v>
      </c>
      <c r="E115" s="903" t="s">
        <v>278</v>
      </c>
      <c r="F115" s="959">
        <v>0</v>
      </c>
      <c r="G115" s="960">
        <v>0</v>
      </c>
      <c r="H115" s="883" t="e">
        <f t="shared" si="74"/>
        <v>#DIV/0!</v>
      </c>
      <c r="I115" s="910"/>
      <c r="J115" s="885">
        <f t="shared" si="75"/>
        <v>0</v>
      </c>
      <c r="K115" s="886">
        <f t="shared" si="76"/>
        <v>0</v>
      </c>
      <c r="L115" s="887">
        <f t="shared" si="77"/>
        <v>0</v>
      </c>
      <c r="M115" s="887">
        <f t="shared" si="78"/>
        <v>0</v>
      </c>
      <c r="N115" s="887">
        <f t="shared" si="79"/>
        <v>0</v>
      </c>
      <c r="O115" s="887">
        <f t="shared" si="80"/>
        <v>0</v>
      </c>
      <c r="P115" s="888">
        <f t="shared" si="81"/>
        <v>0</v>
      </c>
      <c r="Q115" s="888">
        <f t="shared" si="82"/>
        <v>0</v>
      </c>
      <c r="R115" s="906"/>
      <c r="S115" s="1005"/>
      <c r="T115" s="831">
        <v>104</v>
      </c>
      <c r="U115" s="1450" t="s">
        <v>115</v>
      </c>
      <c r="V115" s="900" t="s">
        <v>49</v>
      </c>
      <c r="W115" s="893">
        <f t="shared" si="83"/>
        <v>0</v>
      </c>
      <c r="X115" s="893">
        <f t="shared" si="83"/>
        <v>0</v>
      </c>
      <c r="Y115" s="894" t="e">
        <f t="shared" si="84"/>
        <v>#DIV/0!</v>
      </c>
      <c r="Z115" s="894">
        <f t="shared" si="85"/>
        <v>0</v>
      </c>
      <c r="AA115" s="894">
        <f t="shared" si="85"/>
        <v>0</v>
      </c>
      <c r="AB115" s="911"/>
      <c r="AC115" s="895">
        <f t="shared" si="86"/>
        <v>0</v>
      </c>
      <c r="AD115" s="895">
        <f t="shared" si="86"/>
        <v>0</v>
      </c>
      <c r="AE115" s="896" t="e">
        <f t="shared" si="87"/>
        <v>#DIV/0!</v>
      </c>
      <c r="AF115" s="912"/>
      <c r="AG115" s="912"/>
      <c r="AH115" s="912"/>
      <c r="AI115" s="912"/>
      <c r="AJ115" s="912"/>
      <c r="AK115" s="912"/>
      <c r="AL115" s="912"/>
      <c r="AM115" s="912"/>
      <c r="AN115" s="912"/>
      <c r="AO115" s="912"/>
      <c r="AP115" s="912"/>
      <c r="AQ115" s="912"/>
      <c r="AR115" s="912"/>
      <c r="AS115" s="912"/>
      <c r="AT115" s="911"/>
      <c r="AU115" s="911"/>
      <c r="AV115" s="911"/>
      <c r="AW115" s="911"/>
      <c r="AX115" s="911"/>
      <c r="AY115" s="911"/>
      <c r="AZ115" s="911"/>
      <c r="BA115" s="911"/>
      <c r="BB115" s="911"/>
      <c r="BC115" s="911"/>
      <c r="BD115" s="895">
        <f t="shared" si="88"/>
        <v>0</v>
      </c>
      <c r="BE115" s="895">
        <f t="shared" si="89"/>
        <v>0</v>
      </c>
    </row>
    <row r="116" spans="1:57" ht="10.5" customHeight="1" x14ac:dyDescent="0.2">
      <c r="A116" s="840">
        <v>105</v>
      </c>
      <c r="B116" s="878"/>
      <c r="C116" s="879"/>
      <c r="D116" s="1449"/>
      <c r="E116" s="903" t="s">
        <v>279</v>
      </c>
      <c r="F116" s="880">
        <v>0</v>
      </c>
      <c r="G116" s="961">
        <v>0</v>
      </c>
      <c r="H116" s="883" t="e">
        <f t="shared" si="74"/>
        <v>#DIV/0!</v>
      </c>
      <c r="I116" s="910"/>
      <c r="J116" s="885">
        <f t="shared" si="75"/>
        <v>0</v>
      </c>
      <c r="K116" s="886">
        <f t="shared" si="76"/>
        <v>0</v>
      </c>
      <c r="L116" s="887">
        <f t="shared" si="77"/>
        <v>0</v>
      </c>
      <c r="M116" s="887">
        <f t="shared" si="78"/>
        <v>0</v>
      </c>
      <c r="N116" s="887">
        <f t="shared" si="79"/>
        <v>0</v>
      </c>
      <c r="O116" s="887">
        <f t="shared" si="80"/>
        <v>0</v>
      </c>
      <c r="P116" s="888">
        <f t="shared" si="81"/>
        <v>0</v>
      </c>
      <c r="Q116" s="888">
        <f t="shared" si="82"/>
        <v>0</v>
      </c>
      <c r="R116" s="906"/>
      <c r="S116" s="1005"/>
      <c r="T116" s="831">
        <v>105</v>
      </c>
      <c r="U116" s="1450"/>
      <c r="V116" s="900" t="s">
        <v>50</v>
      </c>
      <c r="W116" s="893">
        <f t="shared" si="83"/>
        <v>0</v>
      </c>
      <c r="X116" s="893">
        <f t="shared" si="83"/>
        <v>0</v>
      </c>
      <c r="Y116" s="894" t="e">
        <f t="shared" si="84"/>
        <v>#DIV/0!</v>
      </c>
      <c r="Z116" s="894">
        <f t="shared" si="85"/>
        <v>0</v>
      </c>
      <c r="AA116" s="894">
        <f t="shared" si="85"/>
        <v>0</v>
      </c>
      <c r="AB116" s="911"/>
      <c r="AC116" s="895">
        <f t="shared" si="86"/>
        <v>0</v>
      </c>
      <c r="AD116" s="895">
        <f t="shared" si="86"/>
        <v>0</v>
      </c>
      <c r="AE116" s="896" t="e">
        <f t="shared" si="87"/>
        <v>#DIV/0!</v>
      </c>
      <c r="AF116" s="912"/>
      <c r="AG116" s="912"/>
      <c r="AH116" s="912"/>
      <c r="AI116" s="912"/>
      <c r="AJ116" s="912"/>
      <c r="AK116" s="912"/>
      <c r="AL116" s="912"/>
      <c r="AM116" s="912"/>
      <c r="AN116" s="912"/>
      <c r="AO116" s="912"/>
      <c r="AP116" s="912"/>
      <c r="AQ116" s="912"/>
      <c r="AR116" s="912"/>
      <c r="AS116" s="912"/>
      <c r="AT116" s="911"/>
      <c r="AU116" s="911"/>
      <c r="AV116" s="911"/>
      <c r="AW116" s="911"/>
      <c r="AX116" s="911"/>
      <c r="AY116" s="911"/>
      <c r="AZ116" s="911"/>
      <c r="BA116" s="911"/>
      <c r="BB116" s="911"/>
      <c r="BC116" s="911"/>
      <c r="BD116" s="895">
        <f t="shared" si="88"/>
        <v>0</v>
      </c>
      <c r="BE116" s="895">
        <f t="shared" si="89"/>
        <v>0</v>
      </c>
    </row>
    <row r="117" spans="1:57" ht="11.25" customHeight="1" x14ac:dyDescent="0.2">
      <c r="A117" s="840">
        <v>106</v>
      </c>
      <c r="B117" s="878"/>
      <c r="C117" s="879"/>
      <c r="D117" s="1449" t="s">
        <v>116</v>
      </c>
      <c r="E117" s="903" t="s">
        <v>278</v>
      </c>
      <c r="F117" s="880">
        <v>0</v>
      </c>
      <c r="G117" s="961">
        <v>0</v>
      </c>
      <c r="H117" s="883" t="e">
        <f t="shared" si="74"/>
        <v>#DIV/0!</v>
      </c>
      <c r="I117" s="910"/>
      <c r="J117" s="885">
        <f t="shared" si="75"/>
        <v>0</v>
      </c>
      <c r="K117" s="886">
        <f t="shared" si="76"/>
        <v>0</v>
      </c>
      <c r="L117" s="887">
        <f t="shared" si="77"/>
        <v>0</v>
      </c>
      <c r="M117" s="887">
        <f t="shared" si="78"/>
        <v>0</v>
      </c>
      <c r="N117" s="887">
        <f t="shared" si="79"/>
        <v>0</v>
      </c>
      <c r="O117" s="887">
        <f t="shared" si="80"/>
        <v>0</v>
      </c>
      <c r="P117" s="888">
        <f t="shared" si="81"/>
        <v>0</v>
      </c>
      <c r="Q117" s="888">
        <f t="shared" si="82"/>
        <v>0</v>
      </c>
      <c r="R117" s="906"/>
      <c r="S117" s="1005"/>
      <c r="T117" s="831">
        <v>106</v>
      </c>
      <c r="U117" s="1450" t="s">
        <v>116</v>
      </c>
      <c r="V117" s="900" t="s">
        <v>49</v>
      </c>
      <c r="W117" s="893">
        <f t="shared" si="83"/>
        <v>0</v>
      </c>
      <c r="X117" s="893">
        <f t="shared" si="83"/>
        <v>0</v>
      </c>
      <c r="Y117" s="894" t="e">
        <f t="shared" si="84"/>
        <v>#DIV/0!</v>
      </c>
      <c r="Z117" s="894">
        <f t="shared" si="85"/>
        <v>0</v>
      </c>
      <c r="AA117" s="894">
        <f t="shared" si="85"/>
        <v>0</v>
      </c>
      <c r="AB117" s="911"/>
      <c r="AC117" s="895">
        <f t="shared" si="86"/>
        <v>0</v>
      </c>
      <c r="AD117" s="895">
        <f t="shared" si="86"/>
        <v>0</v>
      </c>
      <c r="AE117" s="896" t="e">
        <f t="shared" si="87"/>
        <v>#DIV/0!</v>
      </c>
      <c r="AF117" s="912"/>
      <c r="AG117" s="912"/>
      <c r="AH117" s="912"/>
      <c r="AI117" s="912"/>
      <c r="AJ117" s="912"/>
      <c r="AK117" s="912"/>
      <c r="AL117" s="912"/>
      <c r="AM117" s="912"/>
      <c r="AN117" s="912"/>
      <c r="AO117" s="912"/>
      <c r="AP117" s="912"/>
      <c r="AQ117" s="912"/>
      <c r="AR117" s="912"/>
      <c r="AS117" s="912"/>
      <c r="AT117" s="911"/>
      <c r="AU117" s="911"/>
      <c r="AV117" s="911"/>
      <c r="AW117" s="911"/>
      <c r="AX117" s="911"/>
      <c r="AY117" s="911"/>
      <c r="AZ117" s="911"/>
      <c r="BA117" s="911"/>
      <c r="BB117" s="911"/>
      <c r="BC117" s="911"/>
      <c r="BD117" s="895">
        <f t="shared" si="88"/>
        <v>0</v>
      </c>
      <c r="BE117" s="895">
        <f t="shared" si="89"/>
        <v>0</v>
      </c>
    </row>
    <row r="118" spans="1:57" ht="11.25" customHeight="1" x14ac:dyDescent="0.2">
      <c r="A118" s="840">
        <v>107</v>
      </c>
      <c r="B118" s="878"/>
      <c r="C118" s="879"/>
      <c r="D118" s="1449"/>
      <c r="E118" s="903" t="s">
        <v>279</v>
      </c>
      <c r="F118" s="959">
        <v>0</v>
      </c>
      <c r="G118" s="960">
        <v>0</v>
      </c>
      <c r="H118" s="883" t="e">
        <f t="shared" si="74"/>
        <v>#DIV/0!</v>
      </c>
      <c r="I118" s="910"/>
      <c r="J118" s="885">
        <f t="shared" si="75"/>
        <v>0</v>
      </c>
      <c r="K118" s="886">
        <f t="shared" si="76"/>
        <v>0</v>
      </c>
      <c r="L118" s="887">
        <f t="shared" si="77"/>
        <v>0</v>
      </c>
      <c r="M118" s="887">
        <f t="shared" si="78"/>
        <v>0</v>
      </c>
      <c r="N118" s="887">
        <f t="shared" si="79"/>
        <v>0</v>
      </c>
      <c r="O118" s="887">
        <f t="shared" si="80"/>
        <v>0</v>
      </c>
      <c r="P118" s="888">
        <f t="shared" si="81"/>
        <v>0</v>
      </c>
      <c r="Q118" s="888">
        <f t="shared" si="82"/>
        <v>0</v>
      </c>
      <c r="R118" s="906"/>
      <c r="S118" s="1005"/>
      <c r="T118" s="831">
        <v>107</v>
      </c>
      <c r="U118" s="1450"/>
      <c r="V118" s="900" t="s">
        <v>50</v>
      </c>
      <c r="W118" s="893">
        <f t="shared" si="83"/>
        <v>0</v>
      </c>
      <c r="X118" s="893">
        <f t="shared" si="83"/>
        <v>0</v>
      </c>
      <c r="Y118" s="894" t="e">
        <f t="shared" si="84"/>
        <v>#DIV/0!</v>
      </c>
      <c r="Z118" s="894">
        <f t="shared" si="85"/>
        <v>0</v>
      </c>
      <c r="AA118" s="894">
        <f t="shared" si="85"/>
        <v>0</v>
      </c>
      <c r="AB118" s="911"/>
      <c r="AC118" s="895">
        <f t="shared" si="86"/>
        <v>0</v>
      </c>
      <c r="AD118" s="895">
        <f t="shared" si="86"/>
        <v>0</v>
      </c>
      <c r="AE118" s="896" t="e">
        <f t="shared" si="87"/>
        <v>#DIV/0!</v>
      </c>
      <c r="AF118" s="912"/>
      <c r="AG118" s="912"/>
      <c r="AH118" s="912"/>
      <c r="AI118" s="912"/>
      <c r="AJ118" s="912"/>
      <c r="AK118" s="912"/>
      <c r="AL118" s="912"/>
      <c r="AM118" s="912"/>
      <c r="AN118" s="912"/>
      <c r="AO118" s="912"/>
      <c r="AP118" s="912"/>
      <c r="AQ118" s="912"/>
      <c r="AR118" s="912"/>
      <c r="AS118" s="912"/>
      <c r="AT118" s="911"/>
      <c r="AU118" s="911"/>
      <c r="AV118" s="911"/>
      <c r="AW118" s="911"/>
      <c r="AX118" s="911"/>
      <c r="AY118" s="911"/>
      <c r="AZ118" s="911"/>
      <c r="BA118" s="911"/>
      <c r="BB118" s="911"/>
      <c r="BC118" s="911"/>
      <c r="BD118" s="895">
        <f t="shared" si="88"/>
        <v>0</v>
      </c>
      <c r="BE118" s="895">
        <f t="shared" si="89"/>
        <v>0</v>
      </c>
    </row>
    <row r="119" spans="1:57" ht="12" customHeight="1" x14ac:dyDescent="0.2">
      <c r="A119" s="840">
        <v>108</v>
      </c>
      <c r="B119" s="878"/>
      <c r="C119" s="879"/>
      <c r="D119" s="1449" t="s">
        <v>117</v>
      </c>
      <c r="E119" s="903" t="s">
        <v>278</v>
      </c>
      <c r="F119" s="880">
        <v>0</v>
      </c>
      <c r="G119" s="961">
        <v>0</v>
      </c>
      <c r="H119" s="883" t="e">
        <f t="shared" si="74"/>
        <v>#DIV/0!</v>
      </c>
      <c r="I119" s="910"/>
      <c r="J119" s="885">
        <f t="shared" si="75"/>
        <v>0</v>
      </c>
      <c r="K119" s="886">
        <f t="shared" si="76"/>
        <v>0</v>
      </c>
      <c r="L119" s="887">
        <f t="shared" si="77"/>
        <v>0</v>
      </c>
      <c r="M119" s="887">
        <f t="shared" si="78"/>
        <v>0</v>
      </c>
      <c r="N119" s="887">
        <f t="shared" si="79"/>
        <v>0</v>
      </c>
      <c r="O119" s="887">
        <f t="shared" si="80"/>
        <v>0</v>
      </c>
      <c r="P119" s="888">
        <f t="shared" si="81"/>
        <v>0</v>
      </c>
      <c r="Q119" s="888">
        <f t="shared" si="82"/>
        <v>0</v>
      </c>
      <c r="R119" s="906"/>
      <c r="S119" s="1005"/>
      <c r="T119" s="831">
        <v>108</v>
      </c>
      <c r="U119" s="1450" t="s">
        <v>117</v>
      </c>
      <c r="V119" s="900" t="s">
        <v>49</v>
      </c>
      <c r="W119" s="893">
        <f t="shared" si="83"/>
        <v>0</v>
      </c>
      <c r="X119" s="893">
        <f t="shared" si="83"/>
        <v>0</v>
      </c>
      <c r="Y119" s="894" t="e">
        <f t="shared" si="84"/>
        <v>#DIV/0!</v>
      </c>
      <c r="Z119" s="894">
        <f t="shared" si="85"/>
        <v>0</v>
      </c>
      <c r="AA119" s="894">
        <f t="shared" si="85"/>
        <v>0</v>
      </c>
      <c r="AB119" s="911"/>
      <c r="AC119" s="895">
        <f t="shared" si="86"/>
        <v>0</v>
      </c>
      <c r="AD119" s="895">
        <f t="shared" si="86"/>
        <v>0</v>
      </c>
      <c r="AE119" s="896" t="e">
        <f t="shared" si="87"/>
        <v>#DIV/0!</v>
      </c>
      <c r="AF119" s="912"/>
      <c r="AG119" s="912"/>
      <c r="AH119" s="912"/>
      <c r="AI119" s="912"/>
      <c r="AJ119" s="912"/>
      <c r="AK119" s="912"/>
      <c r="AL119" s="912"/>
      <c r="AM119" s="912"/>
      <c r="AN119" s="912"/>
      <c r="AO119" s="912"/>
      <c r="AP119" s="912"/>
      <c r="AQ119" s="912"/>
      <c r="AR119" s="912"/>
      <c r="AS119" s="912"/>
      <c r="AT119" s="911"/>
      <c r="AU119" s="911"/>
      <c r="AV119" s="911"/>
      <c r="AW119" s="911"/>
      <c r="AX119" s="911"/>
      <c r="AY119" s="911"/>
      <c r="AZ119" s="911"/>
      <c r="BA119" s="911"/>
      <c r="BB119" s="911"/>
      <c r="BC119" s="911"/>
      <c r="BD119" s="895">
        <f t="shared" si="88"/>
        <v>0</v>
      </c>
      <c r="BE119" s="895">
        <f t="shared" si="89"/>
        <v>0</v>
      </c>
    </row>
    <row r="120" spans="1:57" ht="12" customHeight="1" x14ac:dyDescent="0.2">
      <c r="A120" s="840">
        <v>109</v>
      </c>
      <c r="B120" s="878"/>
      <c r="C120" s="879"/>
      <c r="D120" s="1449"/>
      <c r="E120" s="903" t="s">
        <v>279</v>
      </c>
      <c r="F120" s="880">
        <v>0</v>
      </c>
      <c r="G120" s="961">
        <v>0</v>
      </c>
      <c r="H120" s="883" t="e">
        <f t="shared" si="74"/>
        <v>#DIV/0!</v>
      </c>
      <c r="I120" s="910"/>
      <c r="J120" s="885">
        <f t="shared" si="75"/>
        <v>0</v>
      </c>
      <c r="K120" s="886">
        <f t="shared" si="76"/>
        <v>0</v>
      </c>
      <c r="L120" s="887">
        <f t="shared" si="77"/>
        <v>0</v>
      </c>
      <c r="M120" s="887">
        <f t="shared" si="78"/>
        <v>0</v>
      </c>
      <c r="N120" s="887">
        <f t="shared" si="79"/>
        <v>0</v>
      </c>
      <c r="O120" s="887">
        <f t="shared" si="80"/>
        <v>0</v>
      </c>
      <c r="P120" s="888">
        <f t="shared" si="81"/>
        <v>0</v>
      </c>
      <c r="Q120" s="888">
        <f t="shared" si="82"/>
        <v>0</v>
      </c>
      <c r="R120" s="906"/>
      <c r="S120" s="1005"/>
      <c r="T120" s="831">
        <v>109</v>
      </c>
      <c r="U120" s="1450"/>
      <c r="V120" s="900" t="s">
        <v>50</v>
      </c>
      <c r="W120" s="893">
        <f t="shared" si="83"/>
        <v>0</v>
      </c>
      <c r="X120" s="893">
        <f t="shared" si="83"/>
        <v>0</v>
      </c>
      <c r="Y120" s="894" t="e">
        <f t="shared" si="84"/>
        <v>#DIV/0!</v>
      </c>
      <c r="Z120" s="894">
        <f t="shared" si="85"/>
        <v>0</v>
      </c>
      <c r="AA120" s="894">
        <f t="shared" si="85"/>
        <v>0</v>
      </c>
      <c r="AB120" s="911"/>
      <c r="AC120" s="895">
        <f t="shared" si="86"/>
        <v>0</v>
      </c>
      <c r="AD120" s="895">
        <f t="shared" si="86"/>
        <v>0</v>
      </c>
      <c r="AE120" s="896" t="e">
        <f t="shared" si="87"/>
        <v>#DIV/0!</v>
      </c>
      <c r="AF120" s="912"/>
      <c r="AG120" s="912"/>
      <c r="AH120" s="912"/>
      <c r="AI120" s="912"/>
      <c r="AJ120" s="912"/>
      <c r="AK120" s="912"/>
      <c r="AL120" s="912"/>
      <c r="AM120" s="912"/>
      <c r="AN120" s="912"/>
      <c r="AO120" s="912"/>
      <c r="AP120" s="912"/>
      <c r="AQ120" s="912"/>
      <c r="AR120" s="912"/>
      <c r="AS120" s="912"/>
      <c r="AT120" s="911"/>
      <c r="AU120" s="911"/>
      <c r="AV120" s="911"/>
      <c r="AW120" s="911"/>
      <c r="AX120" s="911"/>
      <c r="AY120" s="911"/>
      <c r="AZ120" s="911"/>
      <c r="BA120" s="911"/>
      <c r="BB120" s="911"/>
      <c r="BC120" s="911"/>
      <c r="BD120" s="895">
        <f t="shared" si="88"/>
        <v>0</v>
      </c>
      <c r="BE120" s="895">
        <f t="shared" si="89"/>
        <v>0</v>
      </c>
    </row>
    <row r="121" spans="1:57" ht="12" customHeight="1" x14ac:dyDescent="0.2">
      <c r="A121" s="840">
        <v>110</v>
      </c>
      <c r="B121" s="878"/>
      <c r="C121" s="909"/>
      <c r="D121" s="1449" t="s">
        <v>118</v>
      </c>
      <c r="E121" s="903" t="s">
        <v>278</v>
      </c>
      <c r="F121" s="959">
        <v>0</v>
      </c>
      <c r="G121" s="960">
        <v>0</v>
      </c>
      <c r="H121" s="883" t="e">
        <f t="shared" si="74"/>
        <v>#DIV/0!</v>
      </c>
      <c r="I121" s="910"/>
      <c r="J121" s="885">
        <f t="shared" si="75"/>
        <v>0</v>
      </c>
      <c r="K121" s="886">
        <f t="shared" si="76"/>
        <v>0</v>
      </c>
      <c r="L121" s="887">
        <f t="shared" si="77"/>
        <v>0</v>
      </c>
      <c r="M121" s="887">
        <f t="shared" si="78"/>
        <v>0</v>
      </c>
      <c r="N121" s="887">
        <f t="shared" si="79"/>
        <v>0</v>
      </c>
      <c r="O121" s="887">
        <f t="shared" si="80"/>
        <v>0</v>
      </c>
      <c r="P121" s="888">
        <f t="shared" si="81"/>
        <v>0</v>
      </c>
      <c r="Q121" s="888">
        <f t="shared" si="82"/>
        <v>0</v>
      </c>
      <c r="R121" s="906"/>
      <c r="S121" s="1005"/>
      <c r="T121" s="831">
        <v>110</v>
      </c>
      <c r="U121" s="1450" t="s">
        <v>118</v>
      </c>
      <c r="V121" s="900" t="s">
        <v>49</v>
      </c>
      <c r="W121" s="893">
        <f t="shared" si="83"/>
        <v>0</v>
      </c>
      <c r="X121" s="893">
        <f t="shared" si="83"/>
        <v>0</v>
      </c>
      <c r="Y121" s="894" t="e">
        <f t="shared" si="84"/>
        <v>#DIV/0!</v>
      </c>
      <c r="Z121" s="894">
        <f t="shared" si="85"/>
        <v>0</v>
      </c>
      <c r="AA121" s="894">
        <f t="shared" si="85"/>
        <v>0</v>
      </c>
      <c r="AB121" s="911"/>
      <c r="AC121" s="895">
        <f t="shared" si="86"/>
        <v>0</v>
      </c>
      <c r="AD121" s="895">
        <f t="shared" si="86"/>
        <v>0</v>
      </c>
      <c r="AE121" s="896" t="e">
        <f t="shared" si="87"/>
        <v>#DIV/0!</v>
      </c>
      <c r="AF121" s="912"/>
      <c r="AG121" s="912"/>
      <c r="AH121" s="912"/>
      <c r="AI121" s="912"/>
      <c r="AJ121" s="912"/>
      <c r="AK121" s="912"/>
      <c r="AL121" s="912"/>
      <c r="AM121" s="912"/>
      <c r="AN121" s="912"/>
      <c r="AO121" s="912"/>
      <c r="AP121" s="912"/>
      <c r="AQ121" s="912"/>
      <c r="AR121" s="912"/>
      <c r="AS121" s="912"/>
      <c r="AT121" s="911"/>
      <c r="AU121" s="911"/>
      <c r="AV121" s="911"/>
      <c r="AW121" s="911"/>
      <c r="AX121" s="911"/>
      <c r="AY121" s="911"/>
      <c r="AZ121" s="911"/>
      <c r="BA121" s="911"/>
      <c r="BB121" s="911"/>
      <c r="BC121" s="911"/>
      <c r="BD121" s="895">
        <f t="shared" si="88"/>
        <v>0</v>
      </c>
      <c r="BE121" s="895">
        <f t="shared" si="89"/>
        <v>0</v>
      </c>
    </row>
    <row r="122" spans="1:57" ht="12" customHeight="1" x14ac:dyDescent="0.2">
      <c r="A122" s="840">
        <v>111</v>
      </c>
      <c r="B122" s="878"/>
      <c r="C122" s="909"/>
      <c r="D122" s="1451"/>
      <c r="E122" s="903" t="s">
        <v>279</v>
      </c>
      <c r="F122" s="880">
        <v>0</v>
      </c>
      <c r="G122" s="961">
        <v>0</v>
      </c>
      <c r="H122" s="883" t="e">
        <f t="shared" si="74"/>
        <v>#DIV/0!</v>
      </c>
      <c r="I122" s="910"/>
      <c r="J122" s="885">
        <f t="shared" si="75"/>
        <v>0</v>
      </c>
      <c r="K122" s="886">
        <f t="shared" si="76"/>
        <v>0</v>
      </c>
      <c r="L122" s="887">
        <f t="shared" si="77"/>
        <v>0</v>
      </c>
      <c r="M122" s="887">
        <f t="shared" si="78"/>
        <v>0</v>
      </c>
      <c r="N122" s="887">
        <f t="shared" si="79"/>
        <v>0</v>
      </c>
      <c r="O122" s="887">
        <f t="shared" si="80"/>
        <v>0</v>
      </c>
      <c r="P122" s="888">
        <f t="shared" si="81"/>
        <v>0</v>
      </c>
      <c r="Q122" s="888">
        <f t="shared" si="82"/>
        <v>0</v>
      </c>
      <c r="R122" s="906"/>
      <c r="S122" s="1005"/>
      <c r="T122" s="831">
        <v>111</v>
      </c>
      <c r="U122" s="1452"/>
      <c r="V122" s="900" t="s">
        <v>50</v>
      </c>
      <c r="W122" s="893">
        <f t="shared" si="83"/>
        <v>0</v>
      </c>
      <c r="X122" s="893">
        <f t="shared" si="83"/>
        <v>0</v>
      </c>
      <c r="Y122" s="894" t="e">
        <f t="shared" si="84"/>
        <v>#DIV/0!</v>
      </c>
      <c r="Z122" s="894">
        <f t="shared" si="85"/>
        <v>0</v>
      </c>
      <c r="AA122" s="894">
        <f t="shared" si="85"/>
        <v>0</v>
      </c>
      <c r="AB122" s="911"/>
      <c r="AC122" s="895">
        <f t="shared" si="86"/>
        <v>0</v>
      </c>
      <c r="AD122" s="895">
        <f t="shared" si="86"/>
        <v>0</v>
      </c>
      <c r="AE122" s="896" t="e">
        <f t="shared" si="87"/>
        <v>#DIV/0!</v>
      </c>
      <c r="AF122" s="912"/>
      <c r="AG122" s="912"/>
      <c r="AH122" s="912"/>
      <c r="AI122" s="912"/>
      <c r="AJ122" s="912"/>
      <c r="AK122" s="912"/>
      <c r="AL122" s="912"/>
      <c r="AM122" s="912"/>
      <c r="AN122" s="912"/>
      <c r="AO122" s="912"/>
      <c r="AP122" s="912"/>
      <c r="AQ122" s="912"/>
      <c r="AR122" s="912"/>
      <c r="AS122" s="912"/>
      <c r="AT122" s="911"/>
      <c r="AU122" s="911"/>
      <c r="AV122" s="911"/>
      <c r="AW122" s="911"/>
      <c r="AX122" s="911"/>
      <c r="AY122" s="911"/>
      <c r="AZ122" s="911"/>
      <c r="BA122" s="911"/>
      <c r="BB122" s="911"/>
      <c r="BC122" s="911"/>
      <c r="BD122" s="895">
        <f t="shared" si="88"/>
        <v>0</v>
      </c>
      <c r="BE122" s="895">
        <f t="shared" si="89"/>
        <v>0</v>
      </c>
    </row>
    <row r="123" spans="1:57" ht="9.75" customHeight="1" x14ac:dyDescent="0.2">
      <c r="A123" s="840">
        <v>112</v>
      </c>
      <c r="B123" s="878"/>
      <c r="C123" s="909"/>
      <c r="D123" s="1449" t="s">
        <v>119</v>
      </c>
      <c r="E123" s="903" t="s">
        <v>278</v>
      </c>
      <c r="F123" s="880">
        <v>0</v>
      </c>
      <c r="G123" s="961">
        <v>0</v>
      </c>
      <c r="H123" s="883" t="e">
        <f t="shared" si="74"/>
        <v>#DIV/0!</v>
      </c>
      <c r="I123" s="910"/>
      <c r="J123" s="885">
        <f t="shared" si="75"/>
        <v>0</v>
      </c>
      <c r="K123" s="886">
        <f t="shared" si="76"/>
        <v>0</v>
      </c>
      <c r="L123" s="887">
        <f t="shared" si="77"/>
        <v>0</v>
      </c>
      <c r="M123" s="887">
        <f t="shared" si="78"/>
        <v>0</v>
      </c>
      <c r="N123" s="887">
        <f t="shared" si="79"/>
        <v>0</v>
      </c>
      <c r="O123" s="887">
        <f t="shared" si="80"/>
        <v>0</v>
      </c>
      <c r="P123" s="888">
        <f t="shared" si="81"/>
        <v>0</v>
      </c>
      <c r="Q123" s="888">
        <f t="shared" si="82"/>
        <v>0</v>
      </c>
      <c r="R123" s="906"/>
      <c r="S123" s="1005"/>
      <c r="T123" s="831">
        <v>112</v>
      </c>
      <c r="U123" s="1450" t="s">
        <v>119</v>
      </c>
      <c r="V123" s="900" t="s">
        <v>49</v>
      </c>
      <c r="W123" s="893">
        <f t="shared" si="83"/>
        <v>0</v>
      </c>
      <c r="X123" s="893">
        <f t="shared" si="83"/>
        <v>0</v>
      </c>
      <c r="Y123" s="894" t="e">
        <f t="shared" si="84"/>
        <v>#DIV/0!</v>
      </c>
      <c r="Z123" s="894">
        <f t="shared" si="85"/>
        <v>0</v>
      </c>
      <c r="AA123" s="894">
        <f t="shared" si="85"/>
        <v>0</v>
      </c>
      <c r="AB123" s="911"/>
      <c r="AC123" s="895">
        <f t="shared" si="86"/>
        <v>0</v>
      </c>
      <c r="AD123" s="895">
        <f t="shared" si="86"/>
        <v>0</v>
      </c>
      <c r="AE123" s="896" t="e">
        <f t="shared" si="87"/>
        <v>#DIV/0!</v>
      </c>
      <c r="AF123" s="912"/>
      <c r="AG123" s="912"/>
      <c r="AH123" s="912"/>
      <c r="AI123" s="912"/>
      <c r="AJ123" s="912"/>
      <c r="AK123" s="912"/>
      <c r="AL123" s="912"/>
      <c r="AM123" s="912"/>
      <c r="AN123" s="912"/>
      <c r="AO123" s="912"/>
      <c r="AP123" s="912"/>
      <c r="AQ123" s="912"/>
      <c r="AR123" s="912"/>
      <c r="AS123" s="912"/>
      <c r="AT123" s="911"/>
      <c r="AU123" s="911"/>
      <c r="AV123" s="911"/>
      <c r="AW123" s="911"/>
      <c r="AX123" s="911"/>
      <c r="AY123" s="911"/>
      <c r="AZ123" s="911"/>
      <c r="BA123" s="911"/>
      <c r="BB123" s="911"/>
      <c r="BC123" s="911"/>
      <c r="BD123" s="895">
        <f t="shared" si="88"/>
        <v>0</v>
      </c>
      <c r="BE123" s="895">
        <f t="shared" si="89"/>
        <v>0</v>
      </c>
    </row>
    <row r="124" spans="1:57" ht="9.75" customHeight="1" x14ac:dyDescent="0.2">
      <c r="A124" s="840">
        <v>113</v>
      </c>
      <c r="B124" s="878"/>
      <c r="C124" s="909"/>
      <c r="D124" s="1449"/>
      <c r="E124" s="903" t="s">
        <v>279</v>
      </c>
      <c r="F124" s="959">
        <v>0</v>
      </c>
      <c r="G124" s="960">
        <v>0</v>
      </c>
      <c r="H124" s="883" t="e">
        <f t="shared" si="74"/>
        <v>#DIV/0!</v>
      </c>
      <c r="I124" s="910"/>
      <c r="J124" s="885">
        <f t="shared" si="75"/>
        <v>0</v>
      </c>
      <c r="K124" s="886">
        <f t="shared" si="76"/>
        <v>0</v>
      </c>
      <c r="L124" s="887">
        <f t="shared" si="77"/>
        <v>0</v>
      </c>
      <c r="M124" s="887">
        <f t="shared" si="78"/>
        <v>0</v>
      </c>
      <c r="N124" s="887">
        <f t="shared" si="79"/>
        <v>0</v>
      </c>
      <c r="O124" s="887">
        <f t="shared" si="80"/>
        <v>0</v>
      </c>
      <c r="P124" s="888">
        <f t="shared" si="81"/>
        <v>0</v>
      </c>
      <c r="Q124" s="888">
        <f t="shared" si="82"/>
        <v>0</v>
      </c>
      <c r="R124" s="906"/>
      <c r="S124" s="1005"/>
      <c r="T124" s="831">
        <v>113</v>
      </c>
      <c r="U124" s="1450"/>
      <c r="V124" s="900" t="s">
        <v>50</v>
      </c>
      <c r="W124" s="893">
        <f t="shared" si="83"/>
        <v>0</v>
      </c>
      <c r="X124" s="893">
        <f t="shared" si="83"/>
        <v>0</v>
      </c>
      <c r="Y124" s="894" t="e">
        <f t="shared" si="84"/>
        <v>#DIV/0!</v>
      </c>
      <c r="Z124" s="894">
        <f t="shared" si="85"/>
        <v>0</v>
      </c>
      <c r="AA124" s="894">
        <f t="shared" si="85"/>
        <v>0</v>
      </c>
      <c r="AB124" s="911"/>
      <c r="AC124" s="895">
        <f t="shared" si="86"/>
        <v>0</v>
      </c>
      <c r="AD124" s="895">
        <f t="shared" si="86"/>
        <v>0</v>
      </c>
      <c r="AE124" s="896" t="e">
        <f t="shared" si="87"/>
        <v>#DIV/0!</v>
      </c>
      <c r="AF124" s="912"/>
      <c r="AG124" s="912"/>
      <c r="AH124" s="912"/>
      <c r="AI124" s="912"/>
      <c r="AJ124" s="912"/>
      <c r="AK124" s="912"/>
      <c r="AL124" s="912"/>
      <c r="AM124" s="912"/>
      <c r="AN124" s="912"/>
      <c r="AO124" s="912"/>
      <c r="AP124" s="912"/>
      <c r="AQ124" s="912"/>
      <c r="AR124" s="912"/>
      <c r="AS124" s="912"/>
      <c r="AT124" s="911"/>
      <c r="AU124" s="911"/>
      <c r="AV124" s="911"/>
      <c r="AW124" s="911"/>
      <c r="AX124" s="911"/>
      <c r="AY124" s="911"/>
      <c r="AZ124" s="911"/>
      <c r="BA124" s="911"/>
      <c r="BB124" s="911"/>
      <c r="BC124" s="911"/>
      <c r="BD124" s="895">
        <f t="shared" si="88"/>
        <v>0</v>
      </c>
      <c r="BE124" s="895">
        <f t="shared" si="89"/>
        <v>0</v>
      </c>
    </row>
    <row r="125" spans="1:57" ht="9.75" customHeight="1" x14ac:dyDescent="0.2">
      <c r="A125" s="840">
        <v>114</v>
      </c>
      <c r="B125" s="878"/>
      <c r="C125" s="909"/>
      <c r="D125" s="1449" t="s">
        <v>120</v>
      </c>
      <c r="E125" s="903" t="s">
        <v>278</v>
      </c>
      <c r="F125" s="880">
        <v>0</v>
      </c>
      <c r="G125" s="961">
        <v>0</v>
      </c>
      <c r="H125" s="883" t="e">
        <f t="shared" si="74"/>
        <v>#DIV/0!</v>
      </c>
      <c r="I125" s="910"/>
      <c r="J125" s="885">
        <f t="shared" si="75"/>
        <v>0</v>
      </c>
      <c r="K125" s="886">
        <f t="shared" si="76"/>
        <v>0</v>
      </c>
      <c r="L125" s="887">
        <f t="shared" si="77"/>
        <v>0</v>
      </c>
      <c r="M125" s="887">
        <f t="shared" si="78"/>
        <v>0</v>
      </c>
      <c r="N125" s="887">
        <f t="shared" si="79"/>
        <v>0</v>
      </c>
      <c r="O125" s="887">
        <f t="shared" si="80"/>
        <v>0</v>
      </c>
      <c r="P125" s="888">
        <f t="shared" si="81"/>
        <v>0</v>
      </c>
      <c r="Q125" s="888">
        <f t="shared" si="82"/>
        <v>0</v>
      </c>
      <c r="R125" s="906"/>
      <c r="S125" s="1005"/>
      <c r="T125" s="831">
        <v>114</v>
      </c>
      <c r="U125" s="1450" t="s">
        <v>120</v>
      </c>
      <c r="V125" s="900" t="s">
        <v>49</v>
      </c>
      <c r="W125" s="893">
        <f t="shared" si="83"/>
        <v>0</v>
      </c>
      <c r="X125" s="893">
        <f t="shared" si="83"/>
        <v>0</v>
      </c>
      <c r="Y125" s="894" t="e">
        <f t="shared" si="84"/>
        <v>#DIV/0!</v>
      </c>
      <c r="Z125" s="894">
        <f t="shared" si="85"/>
        <v>0</v>
      </c>
      <c r="AA125" s="894">
        <f t="shared" si="85"/>
        <v>0</v>
      </c>
      <c r="AB125" s="911"/>
      <c r="AC125" s="895">
        <f t="shared" si="86"/>
        <v>0</v>
      </c>
      <c r="AD125" s="895">
        <f t="shared" si="86"/>
        <v>0</v>
      </c>
      <c r="AE125" s="896" t="e">
        <f t="shared" si="87"/>
        <v>#DIV/0!</v>
      </c>
      <c r="AF125" s="912"/>
      <c r="AG125" s="912"/>
      <c r="AH125" s="912"/>
      <c r="AI125" s="912"/>
      <c r="AJ125" s="912"/>
      <c r="AK125" s="912"/>
      <c r="AL125" s="912"/>
      <c r="AM125" s="912"/>
      <c r="AN125" s="912"/>
      <c r="AO125" s="912"/>
      <c r="AP125" s="912"/>
      <c r="AQ125" s="912"/>
      <c r="AR125" s="912"/>
      <c r="AS125" s="912"/>
      <c r="AT125" s="911"/>
      <c r="AU125" s="911"/>
      <c r="AV125" s="911"/>
      <c r="AW125" s="911"/>
      <c r="AX125" s="911"/>
      <c r="AY125" s="911"/>
      <c r="AZ125" s="911"/>
      <c r="BA125" s="911"/>
      <c r="BB125" s="911"/>
      <c r="BC125" s="911"/>
      <c r="BD125" s="895">
        <f t="shared" si="88"/>
        <v>0</v>
      </c>
      <c r="BE125" s="895">
        <f t="shared" si="89"/>
        <v>0</v>
      </c>
    </row>
    <row r="126" spans="1:57" ht="9.75" customHeight="1" x14ac:dyDescent="0.2">
      <c r="A126" s="840">
        <v>115</v>
      </c>
      <c r="B126" s="878"/>
      <c r="C126" s="909"/>
      <c r="D126" s="1449"/>
      <c r="E126" s="903" t="s">
        <v>279</v>
      </c>
      <c r="F126" s="880">
        <v>0</v>
      </c>
      <c r="G126" s="961">
        <v>0</v>
      </c>
      <c r="H126" s="883" t="e">
        <f t="shared" si="74"/>
        <v>#DIV/0!</v>
      </c>
      <c r="I126" s="910"/>
      <c r="J126" s="885">
        <f t="shared" si="75"/>
        <v>0</v>
      </c>
      <c r="K126" s="886">
        <f t="shared" si="76"/>
        <v>0</v>
      </c>
      <c r="L126" s="887">
        <f t="shared" si="77"/>
        <v>0</v>
      </c>
      <c r="M126" s="887">
        <f t="shared" si="78"/>
        <v>0</v>
      </c>
      <c r="N126" s="887">
        <f t="shared" si="79"/>
        <v>0</v>
      </c>
      <c r="O126" s="887">
        <f t="shared" si="80"/>
        <v>0</v>
      </c>
      <c r="P126" s="888">
        <f t="shared" si="81"/>
        <v>0</v>
      </c>
      <c r="Q126" s="888">
        <f t="shared" si="82"/>
        <v>0</v>
      </c>
      <c r="R126" s="906"/>
      <c r="S126" s="1005"/>
      <c r="T126" s="831">
        <v>115</v>
      </c>
      <c r="U126" s="1450"/>
      <c r="V126" s="900" t="s">
        <v>50</v>
      </c>
      <c r="W126" s="893">
        <f t="shared" si="83"/>
        <v>0</v>
      </c>
      <c r="X126" s="893">
        <f t="shared" si="83"/>
        <v>0</v>
      </c>
      <c r="Y126" s="894" t="e">
        <f t="shared" si="84"/>
        <v>#DIV/0!</v>
      </c>
      <c r="Z126" s="894">
        <f t="shared" si="85"/>
        <v>0</v>
      </c>
      <c r="AA126" s="894">
        <f t="shared" si="85"/>
        <v>0</v>
      </c>
      <c r="AB126" s="911"/>
      <c r="AC126" s="895">
        <f t="shared" si="86"/>
        <v>0</v>
      </c>
      <c r="AD126" s="895">
        <f t="shared" si="86"/>
        <v>0</v>
      </c>
      <c r="AE126" s="896" t="e">
        <f t="shared" si="87"/>
        <v>#DIV/0!</v>
      </c>
      <c r="AF126" s="912"/>
      <c r="AG126" s="912"/>
      <c r="AH126" s="912"/>
      <c r="AI126" s="912"/>
      <c r="AJ126" s="912"/>
      <c r="AK126" s="912"/>
      <c r="AL126" s="912"/>
      <c r="AM126" s="912"/>
      <c r="AN126" s="912"/>
      <c r="AO126" s="912"/>
      <c r="AP126" s="912"/>
      <c r="AQ126" s="912"/>
      <c r="AR126" s="912"/>
      <c r="AS126" s="912"/>
      <c r="AT126" s="911"/>
      <c r="AU126" s="911"/>
      <c r="AV126" s="911"/>
      <c r="AW126" s="911"/>
      <c r="AX126" s="911"/>
      <c r="AY126" s="911"/>
      <c r="AZ126" s="911"/>
      <c r="BA126" s="911"/>
      <c r="BB126" s="911"/>
      <c r="BC126" s="911"/>
      <c r="BD126" s="895">
        <f t="shared" si="88"/>
        <v>0</v>
      </c>
      <c r="BE126" s="895">
        <f t="shared" si="89"/>
        <v>0</v>
      </c>
    </row>
    <row r="127" spans="1:57" ht="12" customHeight="1" x14ac:dyDescent="0.2">
      <c r="A127" s="840">
        <v>116</v>
      </c>
      <c r="B127" s="878"/>
      <c r="C127" s="909"/>
      <c r="D127" s="1449" t="s">
        <v>121</v>
      </c>
      <c r="E127" s="903" t="s">
        <v>278</v>
      </c>
      <c r="F127" s="959">
        <v>0</v>
      </c>
      <c r="G127" s="960">
        <v>0</v>
      </c>
      <c r="H127" s="883" t="e">
        <f t="shared" si="74"/>
        <v>#DIV/0!</v>
      </c>
      <c r="I127" s="910"/>
      <c r="J127" s="885">
        <f t="shared" si="75"/>
        <v>0</v>
      </c>
      <c r="K127" s="886">
        <f t="shared" si="76"/>
        <v>0</v>
      </c>
      <c r="L127" s="887">
        <f t="shared" si="77"/>
        <v>0</v>
      </c>
      <c r="M127" s="887">
        <f t="shared" si="78"/>
        <v>0</v>
      </c>
      <c r="N127" s="887">
        <f t="shared" si="79"/>
        <v>0</v>
      </c>
      <c r="O127" s="887">
        <f t="shared" si="80"/>
        <v>0</v>
      </c>
      <c r="P127" s="888">
        <f t="shared" si="81"/>
        <v>0</v>
      </c>
      <c r="Q127" s="888">
        <f t="shared" si="82"/>
        <v>0</v>
      </c>
      <c r="R127" s="906"/>
      <c r="S127" s="962"/>
      <c r="T127" s="831">
        <v>116</v>
      </c>
      <c r="U127" s="1450" t="s">
        <v>121</v>
      </c>
      <c r="V127" s="900" t="s">
        <v>49</v>
      </c>
      <c r="W127" s="893">
        <f t="shared" si="83"/>
        <v>0</v>
      </c>
      <c r="X127" s="893">
        <f t="shared" si="83"/>
        <v>0</v>
      </c>
      <c r="Y127" s="894" t="e">
        <f t="shared" si="84"/>
        <v>#DIV/0!</v>
      </c>
      <c r="Z127" s="894">
        <f t="shared" si="85"/>
        <v>0</v>
      </c>
      <c r="AA127" s="894">
        <f t="shared" si="85"/>
        <v>0</v>
      </c>
      <c r="AB127" s="911"/>
      <c r="AC127" s="895">
        <f t="shared" si="86"/>
        <v>0</v>
      </c>
      <c r="AD127" s="895">
        <f t="shared" si="86"/>
        <v>0</v>
      </c>
      <c r="AE127" s="896" t="e">
        <f t="shared" si="87"/>
        <v>#DIV/0!</v>
      </c>
      <c r="AF127" s="912"/>
      <c r="AG127" s="912"/>
      <c r="AH127" s="912"/>
      <c r="AI127" s="912"/>
      <c r="AJ127" s="912"/>
      <c r="AK127" s="912"/>
      <c r="AL127" s="912"/>
      <c r="AM127" s="912"/>
      <c r="AN127" s="912"/>
      <c r="AO127" s="912"/>
      <c r="AP127" s="912"/>
      <c r="AQ127" s="912"/>
      <c r="AR127" s="912"/>
      <c r="AS127" s="912"/>
      <c r="AT127" s="911"/>
      <c r="AU127" s="911"/>
      <c r="AV127" s="911"/>
      <c r="AW127" s="911"/>
      <c r="AX127" s="911"/>
      <c r="AY127" s="911"/>
      <c r="AZ127" s="911"/>
      <c r="BA127" s="911"/>
      <c r="BB127" s="911"/>
      <c r="BC127" s="911"/>
      <c r="BD127" s="895">
        <f t="shared" si="88"/>
        <v>0</v>
      </c>
      <c r="BE127" s="895">
        <f t="shared" si="89"/>
        <v>0</v>
      </c>
    </row>
    <row r="128" spans="1:57" ht="12" customHeight="1" x14ac:dyDescent="0.2">
      <c r="A128" s="840">
        <v>117</v>
      </c>
      <c r="B128" s="878"/>
      <c r="C128" s="909"/>
      <c r="D128" s="1449"/>
      <c r="E128" s="903" t="s">
        <v>279</v>
      </c>
      <c r="F128" s="880">
        <v>0</v>
      </c>
      <c r="G128" s="961">
        <v>0</v>
      </c>
      <c r="H128" s="883" t="e">
        <f t="shared" si="74"/>
        <v>#DIV/0!</v>
      </c>
      <c r="I128" s="910"/>
      <c r="J128" s="885">
        <f t="shared" si="75"/>
        <v>0</v>
      </c>
      <c r="K128" s="886">
        <f t="shared" si="76"/>
        <v>0</v>
      </c>
      <c r="L128" s="887">
        <f t="shared" si="77"/>
        <v>0</v>
      </c>
      <c r="M128" s="887">
        <f t="shared" si="78"/>
        <v>0</v>
      </c>
      <c r="N128" s="887">
        <f t="shared" si="79"/>
        <v>0</v>
      </c>
      <c r="O128" s="887">
        <f t="shared" si="80"/>
        <v>0</v>
      </c>
      <c r="P128" s="888">
        <f t="shared" si="81"/>
        <v>0</v>
      </c>
      <c r="Q128" s="888">
        <f t="shared" si="82"/>
        <v>0</v>
      </c>
      <c r="R128" s="906"/>
      <c r="S128" s="962"/>
      <c r="T128" s="831">
        <v>117</v>
      </c>
      <c r="U128" s="1450"/>
      <c r="V128" s="900" t="s">
        <v>50</v>
      </c>
      <c r="W128" s="893">
        <f t="shared" si="83"/>
        <v>0</v>
      </c>
      <c r="X128" s="893">
        <f t="shared" si="83"/>
        <v>0</v>
      </c>
      <c r="Y128" s="894" t="e">
        <f t="shared" si="84"/>
        <v>#DIV/0!</v>
      </c>
      <c r="Z128" s="894">
        <f t="shared" si="85"/>
        <v>0</v>
      </c>
      <c r="AA128" s="894">
        <f t="shared" si="85"/>
        <v>0</v>
      </c>
      <c r="AB128" s="911"/>
      <c r="AC128" s="895">
        <f t="shared" si="86"/>
        <v>0</v>
      </c>
      <c r="AD128" s="895">
        <f t="shared" si="86"/>
        <v>0</v>
      </c>
      <c r="AE128" s="896" t="e">
        <f t="shared" si="87"/>
        <v>#DIV/0!</v>
      </c>
      <c r="AF128" s="912"/>
      <c r="AG128" s="912"/>
      <c r="AH128" s="912"/>
      <c r="AI128" s="912"/>
      <c r="AJ128" s="912"/>
      <c r="AK128" s="912"/>
      <c r="AL128" s="912"/>
      <c r="AM128" s="912"/>
      <c r="AN128" s="912"/>
      <c r="AO128" s="912"/>
      <c r="AP128" s="912"/>
      <c r="AQ128" s="912"/>
      <c r="AR128" s="900"/>
      <c r="AS128" s="900"/>
      <c r="AT128" s="900"/>
      <c r="AU128" s="900"/>
      <c r="AV128" s="900"/>
      <c r="AW128" s="900"/>
      <c r="AX128" s="900"/>
      <c r="AY128" s="900"/>
      <c r="AZ128" s="900"/>
      <c r="BA128" s="900"/>
      <c r="BB128" s="900"/>
      <c r="BC128" s="900"/>
      <c r="BD128" s="895">
        <f t="shared" si="88"/>
        <v>0</v>
      </c>
      <c r="BE128" s="895">
        <f t="shared" si="89"/>
        <v>0</v>
      </c>
    </row>
    <row r="129" spans="1:58" ht="15.75" customHeight="1" x14ac:dyDescent="0.2">
      <c r="A129" s="840">
        <v>118</v>
      </c>
      <c r="B129" s="963"/>
      <c r="C129" s="909">
        <f>SUM(C14:C128)</f>
        <v>149.029</v>
      </c>
      <c r="D129" s="964" t="s">
        <v>122</v>
      </c>
      <c r="E129" s="965"/>
      <c r="F129" s="965">
        <f t="shared" ref="F129:Q129" si="90">SUM(F14:F128)</f>
        <v>506</v>
      </c>
      <c r="G129" s="966">
        <f t="shared" si="90"/>
        <v>640</v>
      </c>
      <c r="H129" s="967" t="e">
        <f>SUM(H14:H128)</f>
        <v>#DIV/0!</v>
      </c>
      <c r="I129" s="965">
        <f t="shared" si="90"/>
        <v>201</v>
      </c>
      <c r="J129" s="968">
        <f t="shared" si="90"/>
        <v>1514</v>
      </c>
      <c r="K129" s="969">
        <f>SUM(K14:K128)</f>
        <v>1507.71</v>
      </c>
      <c r="L129" s="970">
        <f t="shared" si="90"/>
        <v>1841068.4000000001</v>
      </c>
      <c r="M129" s="971">
        <f t="shared" si="90"/>
        <v>12001371.6</v>
      </c>
      <c r="N129" s="971">
        <f t="shared" si="90"/>
        <v>252.29</v>
      </c>
      <c r="O129" s="972">
        <f t="shared" si="90"/>
        <v>2008228.4</v>
      </c>
      <c r="P129" s="973">
        <f t="shared" si="90"/>
        <v>1760</v>
      </c>
      <c r="Q129" s="973">
        <f t="shared" si="90"/>
        <v>14009600</v>
      </c>
      <c r="R129" s="906"/>
      <c r="S129" s="1005"/>
      <c r="T129" s="831">
        <v>118</v>
      </c>
      <c r="U129" s="974" t="s">
        <v>122</v>
      </c>
      <c r="V129" s="937"/>
      <c r="W129" s="937"/>
      <c r="X129" s="937"/>
      <c r="Y129" s="938"/>
      <c r="Z129" s="938"/>
      <c r="AA129" s="894" t="e">
        <f>Z129*100/Y129</f>
        <v>#DIV/0!</v>
      </c>
      <c r="AB129" s="938"/>
      <c r="AC129" s="938"/>
      <c r="AD129" s="938"/>
      <c r="AE129" s="939"/>
      <c r="AF129" s="938">
        <f t="shared" ref="AF129:AQ129" si="91">SUM(AF14:AF128)</f>
        <v>0</v>
      </c>
      <c r="AG129" s="938">
        <f t="shared" si="91"/>
        <v>0</v>
      </c>
      <c r="AH129" s="938">
        <f t="shared" si="91"/>
        <v>0</v>
      </c>
      <c r="AI129" s="938">
        <f t="shared" si="91"/>
        <v>0</v>
      </c>
      <c r="AJ129" s="938">
        <f t="shared" si="91"/>
        <v>0</v>
      </c>
      <c r="AK129" s="938">
        <f t="shared" si="91"/>
        <v>0</v>
      </c>
      <c r="AL129" s="938">
        <f t="shared" si="91"/>
        <v>0</v>
      </c>
      <c r="AM129" s="938">
        <f t="shared" si="91"/>
        <v>0</v>
      </c>
      <c r="AN129" s="938">
        <f t="shared" si="91"/>
        <v>0</v>
      </c>
      <c r="AO129" s="938">
        <f t="shared" si="91"/>
        <v>0</v>
      </c>
      <c r="AP129" s="938">
        <f t="shared" si="91"/>
        <v>0</v>
      </c>
      <c r="AQ129" s="938">
        <f t="shared" si="91"/>
        <v>0</v>
      </c>
      <c r="AR129" s="938">
        <f>SUM(AR14:AR128)</f>
        <v>0</v>
      </c>
      <c r="AS129" s="938">
        <f t="shared" ref="AS129:BE129" si="92">SUM(AS14:AS128)</f>
        <v>0</v>
      </c>
      <c r="AT129" s="938">
        <f t="shared" si="92"/>
        <v>0</v>
      </c>
      <c r="AU129" s="938">
        <f t="shared" si="92"/>
        <v>0</v>
      </c>
      <c r="AV129" s="938">
        <f t="shared" si="92"/>
        <v>0</v>
      </c>
      <c r="AW129" s="938">
        <f t="shared" si="92"/>
        <v>0</v>
      </c>
      <c r="AX129" s="938">
        <f t="shared" si="92"/>
        <v>0</v>
      </c>
      <c r="AY129" s="938">
        <f t="shared" si="92"/>
        <v>0</v>
      </c>
      <c r="AZ129" s="938">
        <f t="shared" si="92"/>
        <v>0</v>
      </c>
      <c r="BA129" s="938">
        <f t="shared" si="92"/>
        <v>0</v>
      </c>
      <c r="BB129" s="938">
        <f t="shared" si="92"/>
        <v>0</v>
      </c>
      <c r="BC129" s="938">
        <f t="shared" si="92"/>
        <v>0</v>
      </c>
      <c r="BD129" s="938">
        <f t="shared" si="92"/>
        <v>0</v>
      </c>
      <c r="BE129" s="938">
        <f t="shared" si="92"/>
        <v>0</v>
      </c>
      <c r="BF129" s="808"/>
    </row>
    <row r="130" spans="1:58" ht="12" customHeight="1" x14ac:dyDescent="0.2">
      <c r="A130" s="992"/>
      <c r="B130" s="820"/>
      <c r="C130" s="975"/>
      <c r="D130" s="976"/>
      <c r="E130" s="977"/>
      <c r="F130" s="978"/>
      <c r="G130" s="979"/>
      <c r="H130" s="980"/>
      <c r="I130" s="980"/>
      <c r="J130" s="981"/>
      <c r="K130" s="980"/>
      <c r="L130" s="982"/>
      <c r="M130" s="982"/>
      <c r="N130" s="980"/>
      <c r="O130" s="980"/>
      <c r="P130" s="983"/>
      <c r="Q130" s="983"/>
      <c r="R130" s="906"/>
      <c r="S130" s="1005"/>
      <c r="T130" s="992"/>
      <c r="U130" s="996"/>
      <c r="V130" s="985"/>
      <c r="W130" s="985"/>
      <c r="X130" s="985"/>
      <c r="Y130" s="986"/>
      <c r="Z130" s="986"/>
      <c r="AA130" s="987"/>
      <c r="AB130" s="986"/>
      <c r="AC130" s="986"/>
      <c r="AD130" s="986"/>
      <c r="AE130" s="988"/>
      <c r="AF130" s="988"/>
      <c r="AG130" s="988"/>
      <c r="AH130" s="988"/>
      <c r="AI130" s="988"/>
      <c r="AJ130" s="988"/>
      <c r="AK130" s="988"/>
      <c r="AL130" s="988"/>
      <c r="AM130" s="988"/>
      <c r="AN130" s="988"/>
      <c r="AO130" s="988"/>
      <c r="AP130" s="988"/>
      <c r="AQ130" s="988"/>
      <c r="AR130" s="986"/>
      <c r="AS130" s="985"/>
      <c r="AT130" s="986"/>
      <c r="AU130" s="985"/>
      <c r="AV130" s="986"/>
      <c r="AW130" s="985"/>
      <c r="AX130" s="985"/>
      <c r="AY130" s="985"/>
      <c r="AZ130" s="985"/>
      <c r="BA130" s="985"/>
      <c r="BB130" s="985"/>
      <c r="BC130" s="985"/>
      <c r="BD130" s="986">
        <f>AF129+AH129+AJ129+AL129+AN129+AP129+AR129+AT129+AV129+AX129+AZ129+BB129</f>
        <v>0</v>
      </c>
      <c r="BE130" s="986">
        <f>AG129+AI129+AK129+AM129+AO129+AQ129+AS129+AU129+AW129+AY129+BA129+BC129</f>
        <v>0</v>
      </c>
    </row>
    <row r="131" spans="1:58" ht="13.5" customHeight="1" x14ac:dyDescent="0.2">
      <c r="A131" s="1446" t="s">
        <v>123</v>
      </c>
      <c r="B131" s="1446"/>
      <c r="C131" s="1446"/>
      <c r="D131" s="1446"/>
      <c r="E131" s="1446"/>
      <c r="F131" s="1446"/>
      <c r="G131" s="1446"/>
      <c r="H131" s="1446"/>
      <c r="I131" s="1446"/>
      <c r="J131" s="1446"/>
      <c r="K131" s="989"/>
      <c r="L131" s="989"/>
      <c r="M131" s="989"/>
      <c r="N131" s="989"/>
      <c r="O131" s="989"/>
      <c r="P131" s="989"/>
      <c r="Q131" s="989"/>
      <c r="R131" s="906"/>
      <c r="S131" s="1005"/>
      <c r="T131" s="992"/>
      <c r="U131" s="992"/>
      <c r="V131" s="985"/>
      <c r="W131" s="985"/>
      <c r="X131" s="985"/>
      <c r="Y131" s="985"/>
      <c r="Z131" s="985"/>
      <c r="AA131" s="986"/>
      <c r="AB131" s="989"/>
      <c r="AC131" s="989"/>
      <c r="AD131" s="989"/>
      <c r="AE131" s="990"/>
      <c r="AF131" s="990"/>
      <c r="AG131" s="990"/>
      <c r="AH131" s="990"/>
      <c r="AI131" s="990"/>
      <c r="AJ131" s="990"/>
      <c r="AK131" s="990"/>
      <c r="AL131" s="990"/>
      <c r="AM131" s="990"/>
      <c r="AN131" s="990"/>
      <c r="AO131" s="990"/>
      <c r="AP131" s="990"/>
      <c r="AQ131" s="990"/>
      <c r="AR131" s="990"/>
      <c r="AS131" s="990"/>
      <c r="AT131" s="989"/>
      <c r="AU131" s="989"/>
      <c r="AV131" s="989"/>
      <c r="AW131" s="989"/>
      <c r="AX131" s="989"/>
      <c r="AY131" s="989"/>
      <c r="AZ131" s="989"/>
      <c r="BA131" s="989"/>
      <c r="BB131" s="989"/>
      <c r="BC131" s="989"/>
      <c r="BD131" s="989"/>
      <c r="BE131" s="989"/>
    </row>
    <row r="132" spans="1:58" ht="12" customHeight="1" x14ac:dyDescent="0.2">
      <c r="A132" s="1448" t="s">
        <v>124</v>
      </c>
      <c r="B132" s="1448"/>
      <c r="C132" s="1448"/>
      <c r="D132" s="1448"/>
      <c r="E132" s="1505">
        <f>K129*7960</f>
        <v>12001371.6</v>
      </c>
      <c r="F132" s="1505"/>
      <c r="G132" s="1505"/>
      <c r="H132" s="989">
        <f>+K129+N129</f>
        <v>1760</v>
      </c>
      <c r="I132" s="989"/>
      <c r="J132" s="989"/>
      <c r="K132" s="1446" t="s">
        <v>125</v>
      </c>
      <c r="L132" s="1446"/>
      <c r="M132" s="818" t="s">
        <v>126</v>
      </c>
      <c r="N132" s="989"/>
      <c r="O132" s="1005"/>
      <c r="P132" s="986"/>
      <c r="Q132" s="986"/>
      <c r="R132" s="906"/>
      <c r="S132" s="1005"/>
      <c r="T132" s="992" t="s">
        <v>283</v>
      </c>
      <c r="U132" s="992"/>
      <c r="V132" s="985"/>
      <c r="W132" s="985"/>
      <c r="X132" s="985"/>
      <c r="Y132" s="985"/>
      <c r="Z132" s="985"/>
      <c r="AA132" s="986"/>
      <c r="AB132" s="989"/>
      <c r="AC132" s="989"/>
      <c r="AD132" s="989"/>
      <c r="AE132" s="990"/>
      <c r="AF132" s="990"/>
      <c r="AG132" s="990"/>
      <c r="AH132" s="990"/>
      <c r="AI132" s="990"/>
      <c r="AJ132" s="990"/>
      <c r="AK132" s="990"/>
      <c r="AL132" s="990"/>
      <c r="AM132" s="990"/>
      <c r="AN132" s="990"/>
      <c r="AO132" s="990"/>
      <c r="AP132" s="990"/>
      <c r="AQ132" s="990"/>
      <c r="AR132" s="990"/>
      <c r="AS132" s="990"/>
      <c r="AT132" s="989"/>
      <c r="AU132" s="989"/>
      <c r="AV132" s="989"/>
      <c r="AW132" s="989"/>
      <c r="AX132" s="989"/>
      <c r="AY132" s="989"/>
      <c r="AZ132" s="989"/>
      <c r="BA132" s="989"/>
      <c r="BB132" s="989"/>
      <c r="BC132" s="989"/>
      <c r="BD132" s="989"/>
      <c r="BE132" s="989"/>
    </row>
    <row r="133" spans="1:58" ht="12" customHeight="1" x14ac:dyDescent="0.2">
      <c r="A133" s="1448" t="s">
        <v>128</v>
      </c>
      <c r="B133" s="1448"/>
      <c r="C133" s="1448"/>
      <c r="D133" s="1448"/>
      <c r="E133" s="1505">
        <f>N129*7960</f>
        <v>2008228.4</v>
      </c>
      <c r="F133" s="1505"/>
      <c r="G133" s="1505"/>
      <c r="H133" s="989"/>
      <c r="I133" s="989"/>
      <c r="J133" s="989"/>
      <c r="K133" s="1446" t="s">
        <v>125</v>
      </c>
      <c r="L133" s="1446"/>
      <c r="M133" s="818" t="s">
        <v>129</v>
      </c>
      <c r="N133" s="991"/>
      <c r="O133" s="991"/>
      <c r="P133" s="980"/>
      <c r="Q133" s="980"/>
      <c r="R133" s="906"/>
      <c r="S133" s="1005"/>
      <c r="T133" s="992"/>
      <c r="U133" s="1442"/>
      <c r="V133" s="985"/>
      <c r="W133" s="985"/>
      <c r="X133" s="985"/>
      <c r="Y133" s="985"/>
      <c r="Z133" s="985"/>
      <c r="AA133" s="986"/>
      <c r="AB133" s="989"/>
      <c r="AC133" s="989"/>
      <c r="AD133" s="989"/>
      <c r="AE133" s="990"/>
      <c r="AF133" s="990"/>
      <c r="AG133" s="990"/>
      <c r="AH133" s="990"/>
      <c r="AI133" s="990"/>
      <c r="AJ133" s="990"/>
      <c r="AK133" s="990"/>
      <c r="AL133" s="990"/>
      <c r="AM133" s="990"/>
      <c r="AN133" s="990"/>
      <c r="AO133" s="990"/>
      <c r="AP133" s="990"/>
      <c r="AQ133" s="990"/>
      <c r="AR133" s="990"/>
      <c r="AS133" s="990"/>
      <c r="AT133" s="989"/>
      <c r="AU133" s="989"/>
      <c r="AV133" s="989"/>
      <c r="AW133" s="989"/>
      <c r="AX133" s="989"/>
      <c r="AY133" s="989"/>
      <c r="AZ133" s="989"/>
      <c r="BA133" s="989"/>
      <c r="BB133" s="989"/>
      <c r="BC133" s="989"/>
      <c r="BD133" s="989"/>
      <c r="BE133" s="989"/>
    </row>
    <row r="134" spans="1:58" ht="12" customHeight="1" x14ac:dyDescent="0.2">
      <c r="A134" s="1448" t="s">
        <v>130</v>
      </c>
      <c r="B134" s="1448"/>
      <c r="C134" s="1448"/>
      <c r="D134" s="1448"/>
      <c r="E134" s="1505">
        <f>1820000</f>
        <v>1820000</v>
      </c>
      <c r="F134" s="1505"/>
      <c r="G134" s="1505"/>
      <c r="H134" s="989"/>
      <c r="I134" s="989"/>
      <c r="J134" s="989"/>
      <c r="K134" s="1446" t="s">
        <v>125</v>
      </c>
      <c r="L134" s="1446"/>
      <c r="M134" s="818" t="s">
        <v>131</v>
      </c>
      <c r="N134" s="993"/>
      <c r="O134" s="993"/>
      <c r="P134" s="980"/>
      <c r="Q134" s="980"/>
      <c r="R134" s="906"/>
      <c r="S134" s="1005"/>
      <c r="T134" s="992"/>
      <c r="U134" s="1442"/>
      <c r="V134" s="985"/>
      <c r="W134" s="985"/>
      <c r="X134" s="985"/>
      <c r="Y134" s="985"/>
      <c r="Z134" s="985"/>
      <c r="AA134" s="986"/>
      <c r="AB134" s="989"/>
      <c r="AC134" s="989"/>
      <c r="AD134" s="989"/>
      <c r="AE134" s="990"/>
      <c r="AF134" s="990"/>
      <c r="AG134" s="990"/>
      <c r="AH134" s="990"/>
      <c r="AI134" s="990"/>
      <c r="AJ134" s="990"/>
      <c r="AK134" s="990"/>
      <c r="AL134" s="990"/>
      <c r="AM134" s="990"/>
      <c r="AN134" s="990"/>
      <c r="AO134" s="990"/>
      <c r="AP134" s="990"/>
      <c r="AQ134" s="990"/>
      <c r="AR134" s="990"/>
      <c r="AS134" s="990"/>
      <c r="AT134" s="989"/>
      <c r="AU134" s="989"/>
      <c r="AV134" s="989"/>
      <c r="AW134" s="989"/>
      <c r="AX134" s="989"/>
      <c r="AY134" s="989"/>
      <c r="AZ134" s="989"/>
      <c r="BA134" s="989"/>
      <c r="BB134" s="989"/>
      <c r="BC134" s="989"/>
      <c r="BD134" s="989"/>
      <c r="BE134" s="989"/>
    </row>
    <row r="135" spans="1:58" ht="12" customHeight="1" x14ac:dyDescent="0.2">
      <c r="A135" s="1448" t="s">
        <v>132</v>
      </c>
      <c r="B135" s="1448"/>
      <c r="C135" s="1448"/>
      <c r="D135" s="1448"/>
      <c r="E135" s="1505">
        <f>1400000*2</f>
        <v>2800000</v>
      </c>
      <c r="F135" s="1505"/>
      <c r="G135" s="1505"/>
      <c r="H135" s="989"/>
      <c r="I135" s="989"/>
      <c r="J135" s="989"/>
      <c r="K135" s="1446" t="s">
        <v>125</v>
      </c>
      <c r="L135" s="1446"/>
      <c r="M135" s="1446" t="s">
        <v>133</v>
      </c>
      <c r="N135" s="1446"/>
      <c r="O135" s="989"/>
      <c r="P135" s="994"/>
      <c r="Q135" s="994"/>
      <c r="R135" s="906"/>
      <c r="S135" s="1005"/>
      <c r="T135" s="992"/>
      <c r="U135" s="992"/>
      <c r="V135" s="985"/>
      <c r="W135" s="985"/>
      <c r="X135" s="985"/>
      <c r="Y135" s="985"/>
      <c r="Z135" s="985"/>
      <c r="AA135" s="962"/>
      <c r="AB135" s="962"/>
      <c r="AC135" s="962"/>
      <c r="AD135" s="962"/>
      <c r="AE135" s="995"/>
      <c r="AF135" s="995"/>
      <c r="AG135" s="995"/>
      <c r="AH135" s="995"/>
      <c r="AI135" s="995"/>
      <c r="AJ135" s="995"/>
      <c r="AK135" s="995"/>
      <c r="AL135" s="995"/>
      <c r="AM135" s="995"/>
      <c r="AN135" s="995"/>
      <c r="AO135" s="995"/>
      <c r="AP135" s="995"/>
      <c r="AQ135" s="995"/>
      <c r="AR135" s="962"/>
      <c r="AS135" s="962"/>
      <c r="AT135" s="989"/>
      <c r="AU135" s="989"/>
      <c r="AV135" s="989"/>
      <c r="AW135" s="989"/>
      <c r="AX135" s="989"/>
      <c r="AY135" s="989"/>
      <c r="AZ135" s="989"/>
      <c r="BA135" s="989"/>
      <c r="BB135" s="989"/>
      <c r="BC135" s="989"/>
      <c r="BD135" s="989"/>
      <c r="BE135" s="989"/>
    </row>
    <row r="136" spans="1:58" ht="12" customHeight="1" x14ac:dyDescent="0.2">
      <c r="A136" s="1448" t="s">
        <v>134</v>
      </c>
      <c r="B136" s="1448"/>
      <c r="C136" s="1448"/>
      <c r="D136" s="1448"/>
      <c r="E136" s="1505">
        <f>500000*2</f>
        <v>1000000</v>
      </c>
      <c r="F136" s="1505"/>
      <c r="G136" s="1505"/>
      <c r="H136" s="989"/>
      <c r="I136" s="989"/>
      <c r="J136" s="989"/>
      <c r="K136" s="1446" t="s">
        <v>125</v>
      </c>
      <c r="L136" s="1446"/>
      <c r="M136" s="1443" t="s">
        <v>135</v>
      </c>
      <c r="N136" s="1443"/>
      <c r="O136" s="989"/>
      <c r="P136" s="994"/>
      <c r="Q136" s="994"/>
      <c r="R136" s="906"/>
      <c r="S136" s="1005"/>
      <c r="T136" s="992"/>
      <c r="U136" s="992"/>
      <c r="V136" s="985"/>
      <c r="W136" s="985"/>
      <c r="X136" s="985"/>
      <c r="Y136" s="985"/>
      <c r="Z136" s="985"/>
      <c r="AA136" s="962"/>
      <c r="AB136" s="962"/>
      <c r="AC136" s="962"/>
      <c r="AD136" s="962"/>
      <c r="AE136" s="995"/>
      <c r="AF136" s="995"/>
      <c r="AG136" s="995"/>
      <c r="AH136" s="995"/>
      <c r="AI136" s="995"/>
      <c r="AJ136" s="995"/>
      <c r="AK136" s="995"/>
      <c r="AL136" s="995"/>
      <c r="AM136" s="995"/>
      <c r="AN136" s="995"/>
      <c r="AO136" s="995"/>
      <c r="AP136" s="995"/>
      <c r="AQ136" s="995"/>
      <c r="AR136" s="962"/>
      <c r="AS136" s="962"/>
      <c r="AT136" s="989"/>
      <c r="AU136" s="989"/>
      <c r="AV136" s="989"/>
      <c r="AW136" s="989"/>
      <c r="AX136" s="989"/>
      <c r="AY136" s="989"/>
      <c r="AZ136" s="989"/>
      <c r="BA136" s="989"/>
      <c r="BB136" s="989"/>
      <c r="BC136" s="989"/>
      <c r="BD136" s="989"/>
      <c r="BE136" s="989"/>
    </row>
    <row r="137" spans="1:58" ht="12" customHeight="1" x14ac:dyDescent="0.2">
      <c r="A137" s="1448" t="s">
        <v>136</v>
      </c>
      <c r="B137" s="1448"/>
      <c r="C137" s="1448"/>
      <c r="D137" s="1448"/>
      <c r="E137" s="1505">
        <f>501600</f>
        <v>501600</v>
      </c>
      <c r="F137" s="1505"/>
      <c r="G137" s="1505"/>
      <c r="H137" s="989"/>
      <c r="I137" s="989"/>
      <c r="J137" s="989"/>
      <c r="K137" s="1446" t="s">
        <v>125</v>
      </c>
      <c r="L137" s="1446"/>
      <c r="M137" s="997" t="s">
        <v>137</v>
      </c>
      <c r="N137" s="989"/>
      <c r="O137" s="989"/>
      <c r="P137" s="994"/>
      <c r="Q137" s="994"/>
      <c r="R137" s="906"/>
      <c r="S137" s="1005"/>
      <c r="T137" s="992"/>
      <c r="U137" s="992"/>
      <c r="V137" s="985"/>
      <c r="W137" s="985"/>
      <c r="X137" s="985"/>
      <c r="Y137" s="985"/>
      <c r="Z137" s="985"/>
      <c r="AA137" s="962"/>
      <c r="AB137" s="962"/>
      <c r="AC137" s="962"/>
      <c r="AD137" s="962"/>
      <c r="AE137" s="995"/>
      <c r="AF137" s="995"/>
      <c r="AG137" s="995"/>
      <c r="AH137" s="995"/>
      <c r="AI137" s="995"/>
      <c r="AJ137" s="995"/>
      <c r="AK137" s="995"/>
      <c r="AL137" s="995"/>
      <c r="AM137" s="995"/>
      <c r="AN137" s="995"/>
      <c r="AO137" s="995"/>
      <c r="AP137" s="995"/>
      <c r="AQ137" s="995"/>
      <c r="AR137" s="962"/>
      <c r="AS137" s="962"/>
      <c r="AT137" s="989"/>
      <c r="AU137" s="989"/>
      <c r="AV137" s="989"/>
      <c r="AW137" s="989"/>
      <c r="AX137" s="989"/>
      <c r="AY137" s="989"/>
      <c r="AZ137" s="989"/>
      <c r="BA137" s="989"/>
      <c r="BB137" s="989"/>
      <c r="BC137" s="989"/>
      <c r="BD137" s="989"/>
      <c r="BE137" s="989"/>
    </row>
    <row r="138" spans="1:58" ht="12" customHeight="1" x14ac:dyDescent="0.2">
      <c r="A138" s="1448" t="s">
        <v>138</v>
      </c>
      <c r="B138" s="1448"/>
      <c r="C138" s="1448"/>
      <c r="D138" s="1448"/>
      <c r="E138" s="1505">
        <f>1698400</f>
        <v>1698400</v>
      </c>
      <c r="F138" s="1505"/>
      <c r="G138" s="1505"/>
      <c r="H138" s="989"/>
      <c r="I138" s="989"/>
      <c r="J138" s="989"/>
      <c r="K138" s="1446" t="s">
        <v>125</v>
      </c>
      <c r="L138" s="1446"/>
      <c r="M138" s="1443" t="s">
        <v>139</v>
      </c>
      <c r="N138" s="1443"/>
      <c r="O138" s="998"/>
      <c r="P138" s="994"/>
      <c r="Q138" s="994"/>
      <c r="R138" s="906"/>
      <c r="S138" s="1005"/>
      <c r="T138" s="992"/>
      <c r="U138" s="992"/>
      <c r="V138" s="985"/>
      <c r="W138" s="985"/>
      <c r="X138" s="985"/>
      <c r="Y138" s="985"/>
      <c r="Z138" s="985"/>
      <c r="AA138" s="962"/>
      <c r="AB138" s="962"/>
      <c r="AC138" s="962"/>
      <c r="AD138" s="962"/>
      <c r="AE138" s="995"/>
      <c r="AF138" s="995"/>
      <c r="AG138" s="995"/>
      <c r="AH138" s="995"/>
      <c r="AI138" s="995"/>
      <c r="AJ138" s="995"/>
      <c r="AK138" s="995"/>
      <c r="AL138" s="995"/>
      <c r="AM138" s="995"/>
      <c r="AN138" s="995"/>
      <c r="AO138" s="995"/>
      <c r="AP138" s="995"/>
      <c r="AQ138" s="995"/>
      <c r="AR138" s="962"/>
      <c r="AS138" s="962"/>
      <c r="AT138" s="989"/>
      <c r="AU138" s="989"/>
      <c r="AV138" s="989"/>
      <c r="AW138" s="989"/>
      <c r="AX138" s="989"/>
      <c r="AY138" s="989"/>
      <c r="AZ138" s="989"/>
      <c r="BA138" s="989"/>
      <c r="BB138" s="989"/>
      <c r="BC138" s="989"/>
      <c r="BD138" s="989"/>
      <c r="BE138" s="989"/>
    </row>
    <row r="139" spans="1:58" ht="12" customHeight="1" x14ac:dyDescent="0.2">
      <c r="A139" s="1444" t="s">
        <v>140</v>
      </c>
      <c r="B139" s="1444"/>
      <c r="C139" s="1444"/>
      <c r="D139" s="1444"/>
      <c r="E139" s="1505">
        <f>SUM(E132:G138)</f>
        <v>21829600</v>
      </c>
      <c r="F139" s="1505"/>
      <c r="G139" s="1505"/>
      <c r="H139" s="989"/>
      <c r="I139" s="989"/>
      <c r="J139" s="989"/>
      <c r="K139" s="1446" t="s">
        <v>125</v>
      </c>
      <c r="L139" s="1446"/>
      <c r="M139" s="1443" t="s">
        <v>141</v>
      </c>
      <c r="N139" s="1443"/>
      <c r="O139" s="989"/>
      <c r="P139" s="989"/>
      <c r="Q139" s="989"/>
      <c r="R139" s="906"/>
      <c r="S139" s="1005"/>
      <c r="T139" s="992"/>
      <c r="U139" s="992"/>
      <c r="V139" s="985"/>
      <c r="W139" s="985"/>
      <c r="X139" s="985"/>
      <c r="Y139" s="985"/>
      <c r="Z139" s="985"/>
      <c r="AA139" s="962"/>
      <c r="AB139" s="962"/>
      <c r="AC139" s="962"/>
      <c r="AD139" s="962"/>
      <c r="AE139" s="995"/>
      <c r="AF139" s="995"/>
      <c r="AG139" s="995"/>
      <c r="AH139" s="995"/>
      <c r="AI139" s="995"/>
      <c r="AJ139" s="995"/>
      <c r="AK139" s="995"/>
      <c r="AL139" s="995"/>
      <c r="AM139" s="995"/>
      <c r="AN139" s="995"/>
      <c r="AO139" s="995"/>
      <c r="AP139" s="995"/>
      <c r="AQ139" s="995"/>
      <c r="AR139" s="962"/>
      <c r="AS139" s="962"/>
      <c r="AT139" s="989"/>
      <c r="AU139" s="989"/>
      <c r="AV139" s="989"/>
      <c r="AW139" s="989"/>
      <c r="AX139" s="989"/>
      <c r="AY139" s="989"/>
      <c r="AZ139" s="989"/>
      <c r="BA139" s="989"/>
      <c r="BB139" s="989"/>
      <c r="BC139" s="989"/>
      <c r="BD139" s="989"/>
      <c r="BE139" s="989"/>
    </row>
    <row r="140" spans="1:58" ht="12" customHeight="1" x14ac:dyDescent="0.2">
      <c r="E140" s="1509">
        <f>10914800*2</f>
        <v>21829600</v>
      </c>
      <c r="F140" s="1509"/>
      <c r="G140" s="1509"/>
      <c r="H140" s="818"/>
      <c r="I140" s="998"/>
      <c r="J140" s="818"/>
      <c r="K140" s="1446" t="s">
        <v>125</v>
      </c>
      <c r="L140" s="1446"/>
      <c r="M140" s="996" t="s">
        <v>142</v>
      </c>
      <c r="N140" s="818"/>
      <c r="O140" s="818"/>
      <c r="R140" s="829"/>
      <c r="S140" s="992"/>
      <c r="T140" s="999"/>
      <c r="U140" s="999"/>
      <c r="V140" s="999"/>
      <c r="W140" s="999"/>
      <c r="X140" s="999"/>
      <c r="Y140" s="999"/>
      <c r="Z140" s="999"/>
      <c r="AA140" s="999"/>
      <c r="AB140" s="999"/>
      <c r="AC140" s="999"/>
      <c r="AD140" s="999"/>
      <c r="AE140" s="999"/>
      <c r="AF140" s="999"/>
      <c r="AG140" s="999"/>
      <c r="AH140" s="999"/>
      <c r="AI140" s="999"/>
      <c r="AJ140" s="999"/>
      <c r="AK140" s="999"/>
      <c r="AL140" s="999"/>
      <c r="AM140" s="999"/>
      <c r="AN140" s="999"/>
      <c r="AO140" s="999"/>
      <c r="AP140" s="999"/>
      <c r="AQ140" s="999"/>
      <c r="AR140" s="999"/>
      <c r="AS140" s="999"/>
      <c r="AT140" s="999"/>
      <c r="AU140" s="999"/>
      <c r="AV140" s="999"/>
      <c r="AW140" s="999"/>
      <c r="AX140" s="999"/>
      <c r="AY140" s="999"/>
      <c r="AZ140" s="999"/>
      <c r="BA140" s="999"/>
      <c r="BB140" s="999"/>
      <c r="BC140" s="999"/>
      <c r="BD140" s="999"/>
      <c r="BE140" s="999"/>
    </row>
    <row r="141" spans="1:58" ht="20.25" customHeight="1" x14ac:dyDescent="0.2">
      <c r="A141" s="1000" t="s">
        <v>284</v>
      </c>
      <c r="E141" s="1508"/>
      <c r="F141" s="1508"/>
      <c r="G141" s="1508"/>
      <c r="H141" s="804"/>
      <c r="I141" s="804"/>
      <c r="J141" s="804"/>
      <c r="N141" s="992"/>
      <c r="O141" s="992"/>
      <c r="R141" s="829"/>
      <c r="S141" s="992"/>
      <c r="T141" s="992"/>
      <c r="U141" s="992"/>
      <c r="V141" s="992"/>
      <c r="W141" s="992"/>
      <c r="X141" s="992"/>
      <c r="Y141" s="992"/>
      <c r="Z141" s="992"/>
      <c r="AA141" s="999"/>
      <c r="AB141" s="999"/>
      <c r="AC141" s="999"/>
      <c r="AD141" s="999"/>
      <c r="AE141" s="999"/>
      <c r="AF141" s="999"/>
      <c r="AG141" s="999"/>
      <c r="AH141" s="999"/>
      <c r="AI141" s="999"/>
      <c r="AJ141" s="999"/>
      <c r="AK141" s="999"/>
      <c r="AL141" s="999"/>
      <c r="AM141" s="999"/>
      <c r="AN141" s="999"/>
      <c r="AO141" s="999"/>
      <c r="AP141" s="999"/>
      <c r="AQ141" s="999"/>
      <c r="AR141" s="999"/>
      <c r="AS141" s="999"/>
      <c r="AT141" s="992"/>
      <c r="AU141" s="992"/>
      <c r="AV141" s="992"/>
      <c r="AW141" s="992"/>
      <c r="AX141" s="992"/>
      <c r="AY141" s="992"/>
      <c r="AZ141" s="992"/>
      <c r="BA141" s="992"/>
      <c r="BB141" s="992"/>
      <c r="BC141" s="992"/>
      <c r="BD141" s="992"/>
      <c r="BE141" s="992"/>
    </row>
    <row r="142" spans="1:58" ht="18.75" customHeight="1" x14ac:dyDescent="0.2">
      <c r="E142" s="808"/>
      <c r="F142" s="808"/>
      <c r="H142" s="804"/>
      <c r="I142" s="804"/>
      <c r="J142" s="804"/>
      <c r="N142" s="992"/>
      <c r="O142" s="992"/>
      <c r="R142" s="829"/>
      <c r="S142" s="992"/>
      <c r="T142" s="992"/>
      <c r="U142" s="992"/>
      <c r="V142" s="992"/>
      <c r="W142" s="992"/>
      <c r="X142" s="992"/>
      <c r="Y142" s="992"/>
      <c r="Z142" s="992"/>
      <c r="AA142" s="999"/>
      <c r="AB142" s="999"/>
      <c r="AC142" s="999"/>
      <c r="AD142" s="999"/>
      <c r="AE142" s="999"/>
      <c r="AF142" s="999"/>
      <c r="AG142" s="999"/>
      <c r="AH142" s="999"/>
      <c r="AI142" s="999"/>
      <c r="AJ142" s="999"/>
      <c r="AK142" s="999"/>
      <c r="AL142" s="999"/>
      <c r="AM142" s="999"/>
      <c r="AN142" s="999"/>
      <c r="AO142" s="999"/>
      <c r="AP142" s="999"/>
      <c r="AQ142" s="999"/>
      <c r="AR142" s="999"/>
      <c r="AS142" s="999"/>
      <c r="AT142" s="992"/>
      <c r="AU142" s="992"/>
      <c r="AV142" s="992"/>
      <c r="AW142" s="992"/>
      <c r="AX142" s="992"/>
      <c r="AY142" s="992"/>
      <c r="AZ142" s="992"/>
      <c r="BA142" s="992"/>
      <c r="BB142" s="992"/>
      <c r="BC142" s="992"/>
      <c r="BD142" s="992"/>
      <c r="BE142" s="992"/>
    </row>
    <row r="143" spans="1:58" ht="27.75" customHeight="1" x14ac:dyDescent="0.2">
      <c r="H143" s="804"/>
      <c r="I143" s="804"/>
      <c r="J143" s="804"/>
      <c r="L143" s="1002"/>
      <c r="M143" s="1002"/>
      <c r="N143" s="992"/>
      <c r="O143" s="992"/>
      <c r="R143" s="829"/>
      <c r="S143" s="992"/>
      <c r="T143" s="992"/>
      <c r="U143" s="992"/>
      <c r="V143" s="992"/>
      <c r="W143" s="992"/>
      <c r="X143" s="992"/>
      <c r="Y143" s="992"/>
      <c r="Z143" s="992"/>
      <c r="AA143" s="999"/>
      <c r="AB143" s="999"/>
      <c r="AC143" s="999"/>
      <c r="AD143" s="999"/>
      <c r="AE143" s="999"/>
      <c r="AF143" s="999"/>
      <c r="AG143" s="999"/>
      <c r="AH143" s="999"/>
      <c r="AI143" s="999"/>
      <c r="AJ143" s="999"/>
      <c r="AK143" s="999"/>
      <c r="AL143" s="999"/>
      <c r="AM143" s="999"/>
      <c r="AN143" s="999"/>
      <c r="AO143" s="999"/>
      <c r="AP143" s="999"/>
      <c r="AQ143" s="999"/>
      <c r="AR143" s="999"/>
      <c r="AS143" s="999"/>
      <c r="AT143" s="992"/>
      <c r="AU143" s="992"/>
      <c r="AV143" s="992"/>
      <c r="AW143" s="992"/>
      <c r="AX143" s="992"/>
      <c r="AY143" s="992"/>
      <c r="AZ143" s="992"/>
      <c r="BA143" s="992"/>
      <c r="BB143" s="992"/>
      <c r="BC143" s="992"/>
      <c r="BD143" s="992"/>
      <c r="BE143" s="992"/>
    </row>
    <row r="144" spans="1:58" s="804" customFormat="1" x14ac:dyDescent="0.2">
      <c r="B144" s="805"/>
      <c r="C144" s="806"/>
      <c r="G144" s="807"/>
      <c r="K144" s="992"/>
      <c r="L144" s="1002"/>
      <c r="M144" s="1002"/>
      <c r="N144" s="992"/>
      <c r="O144" s="992"/>
      <c r="R144" s="1003"/>
      <c r="AA144" s="1015"/>
      <c r="AB144" s="1015"/>
      <c r="AC144" s="1015"/>
      <c r="AD144" s="1015"/>
      <c r="AE144" s="1015"/>
      <c r="AF144" s="1015"/>
      <c r="AG144" s="1015"/>
      <c r="AH144" s="1015"/>
      <c r="AI144" s="1015"/>
      <c r="AJ144" s="1015"/>
      <c r="AK144" s="1015"/>
      <c r="AL144" s="1015"/>
      <c r="AM144" s="1015"/>
      <c r="AN144" s="1015"/>
      <c r="AO144" s="1015"/>
      <c r="AP144" s="1015"/>
      <c r="AQ144" s="1015"/>
      <c r="AR144" s="1015"/>
      <c r="AS144" s="1015"/>
      <c r="BF144" s="810"/>
    </row>
    <row r="145" spans="2:58" s="804" customFormat="1" ht="20.100000000000001" customHeight="1" x14ac:dyDescent="0.2">
      <c r="B145" s="805"/>
      <c r="C145" s="806"/>
      <c r="G145" s="807"/>
      <c r="K145" s="818"/>
      <c r="L145" s="1002"/>
      <c r="M145" s="1002"/>
      <c r="N145" s="992"/>
      <c r="O145" s="992"/>
      <c r="P145" s="992"/>
      <c r="Q145" s="992"/>
      <c r="R145" s="829"/>
      <c r="S145" s="992"/>
      <c r="AA145" s="1015"/>
      <c r="AB145" s="1015"/>
      <c r="AC145" s="1015"/>
      <c r="AD145" s="1015"/>
      <c r="AE145" s="1015"/>
      <c r="AF145" s="1015"/>
      <c r="AG145" s="1015"/>
      <c r="AH145" s="1015"/>
      <c r="AI145" s="1015"/>
      <c r="AJ145" s="1015"/>
      <c r="AK145" s="1015"/>
      <c r="AL145" s="1015"/>
      <c r="AM145" s="1015"/>
      <c r="AN145" s="1015"/>
      <c r="AO145" s="1015"/>
      <c r="AP145" s="1015"/>
      <c r="AQ145" s="1015"/>
      <c r="AR145" s="1015"/>
      <c r="AS145" s="1015"/>
      <c r="BF145" s="810"/>
    </row>
    <row r="146" spans="2:58" s="804" customFormat="1" ht="20.100000000000001" customHeight="1" x14ac:dyDescent="0.2">
      <c r="B146" s="805"/>
      <c r="C146" s="806"/>
      <c r="G146" s="807"/>
      <c r="K146" s="992"/>
      <c r="L146" s="1002"/>
      <c r="M146" s="1002"/>
      <c r="N146" s="1005"/>
      <c r="O146" s="1005"/>
      <c r="P146" s="1005"/>
      <c r="Q146" s="1005"/>
      <c r="R146" s="1004"/>
      <c r="S146" s="1441"/>
      <c r="AA146" s="1015"/>
      <c r="AB146" s="1015"/>
      <c r="AC146" s="1015"/>
      <c r="AD146" s="1015"/>
      <c r="AE146" s="1015"/>
      <c r="AF146" s="1015"/>
      <c r="AG146" s="1015"/>
      <c r="AH146" s="1015"/>
      <c r="AI146" s="1015"/>
      <c r="AJ146" s="1015"/>
      <c r="AK146" s="1015"/>
      <c r="AL146" s="1015"/>
      <c r="AM146" s="1015"/>
      <c r="AN146" s="1015"/>
      <c r="AO146" s="1015"/>
      <c r="AP146" s="1015"/>
      <c r="AQ146" s="1015"/>
      <c r="AR146" s="1015"/>
      <c r="AS146" s="1015"/>
      <c r="BF146" s="810"/>
    </row>
    <row r="147" spans="2:58" s="804" customFormat="1" ht="20.100000000000001" customHeight="1" x14ac:dyDescent="0.2">
      <c r="B147" s="805"/>
      <c r="C147" s="806"/>
      <c r="G147" s="807"/>
      <c r="K147" s="992"/>
      <c r="L147" s="1002"/>
      <c r="M147" s="1002"/>
      <c r="N147" s="1005"/>
      <c r="O147" s="1005"/>
      <c r="P147" s="1005"/>
      <c r="Q147" s="1005"/>
      <c r="R147" s="1004"/>
      <c r="S147" s="1442"/>
      <c r="AA147" s="1015"/>
      <c r="AB147" s="1015"/>
      <c r="AC147" s="1015"/>
      <c r="AD147" s="1015"/>
      <c r="AE147" s="1015"/>
      <c r="AF147" s="1015"/>
      <c r="AG147" s="1015"/>
      <c r="AH147" s="1015"/>
      <c r="AI147" s="1015"/>
      <c r="AJ147" s="1015"/>
      <c r="AK147" s="1015"/>
      <c r="AL147" s="1015"/>
      <c r="AM147" s="1015"/>
      <c r="AN147" s="1015"/>
      <c r="AO147" s="1015"/>
      <c r="AP147" s="1015"/>
      <c r="AQ147" s="1015"/>
      <c r="AR147" s="1015"/>
      <c r="AS147" s="1015"/>
      <c r="BF147" s="810"/>
    </row>
    <row r="148" spans="2:58" s="804" customFormat="1" ht="20.100000000000001" customHeight="1" x14ac:dyDescent="0.2">
      <c r="B148" s="805"/>
      <c r="C148" s="806"/>
      <c r="G148" s="807"/>
      <c r="K148" s="992"/>
      <c r="L148" s="1002"/>
      <c r="M148" s="1002"/>
      <c r="N148" s="1005"/>
      <c r="O148" s="1005"/>
      <c r="P148" s="1005"/>
      <c r="Q148" s="1005"/>
      <c r="R148" s="1004"/>
      <c r="S148" s="1441"/>
      <c r="AA148" s="1015"/>
      <c r="AB148" s="1015"/>
      <c r="AC148" s="1015"/>
      <c r="AD148" s="1015"/>
      <c r="AE148" s="1015"/>
      <c r="AF148" s="1015"/>
      <c r="AG148" s="1015"/>
      <c r="AH148" s="1015"/>
      <c r="AI148" s="1015"/>
      <c r="AJ148" s="1015"/>
      <c r="AK148" s="1015"/>
      <c r="AL148" s="1015"/>
      <c r="AM148" s="1015"/>
      <c r="AN148" s="1015"/>
      <c r="AO148" s="1015"/>
      <c r="AP148" s="1015"/>
      <c r="AQ148" s="1015"/>
      <c r="AR148" s="1015"/>
      <c r="AS148" s="1015"/>
      <c r="BF148" s="810"/>
    </row>
    <row r="149" spans="2:58" s="804" customFormat="1" ht="20.100000000000001" customHeight="1" x14ac:dyDescent="0.2">
      <c r="B149" s="805"/>
      <c r="C149" s="806"/>
      <c r="G149" s="807"/>
      <c r="K149" s="992"/>
      <c r="L149" s="1002"/>
      <c r="M149" s="1002"/>
      <c r="N149" s="1005"/>
      <c r="O149" s="1005"/>
      <c r="P149" s="1005"/>
      <c r="Q149" s="1005"/>
      <c r="R149" s="1004"/>
      <c r="S149" s="1442"/>
      <c r="AA149" s="1015"/>
      <c r="AB149" s="1015"/>
      <c r="AC149" s="1015"/>
      <c r="AD149" s="1015"/>
      <c r="AE149" s="1015"/>
      <c r="AF149" s="1015"/>
      <c r="AG149" s="1015"/>
      <c r="AH149" s="1015"/>
      <c r="AI149" s="1015"/>
      <c r="AJ149" s="1015"/>
      <c r="AK149" s="1015"/>
      <c r="AL149" s="1015"/>
      <c r="AM149" s="1015"/>
      <c r="AN149" s="1015"/>
      <c r="AO149" s="1015"/>
      <c r="AP149" s="1015"/>
      <c r="AQ149" s="1015"/>
      <c r="AR149" s="1015"/>
      <c r="AS149" s="1015"/>
      <c r="BF149" s="810"/>
    </row>
    <row r="150" spans="2:58" s="804" customFormat="1" ht="20.100000000000001" customHeight="1" x14ac:dyDescent="0.2">
      <c r="B150" s="805"/>
      <c r="C150" s="806"/>
      <c r="G150" s="807"/>
      <c r="K150" s="992"/>
      <c r="L150" s="1002"/>
      <c r="M150" s="1002"/>
      <c r="N150" s="1005"/>
      <c r="O150" s="1005"/>
      <c r="P150" s="1005"/>
      <c r="Q150" s="1005"/>
      <c r="R150" s="1004"/>
      <c r="S150" s="1442"/>
      <c r="AA150" s="1015"/>
      <c r="AB150" s="1015"/>
      <c r="AC150" s="1015"/>
      <c r="AD150" s="1015"/>
      <c r="AE150" s="1015"/>
      <c r="AF150" s="1015"/>
      <c r="AG150" s="1015"/>
      <c r="AH150" s="1015"/>
      <c r="AI150" s="1015"/>
      <c r="AJ150" s="1015"/>
      <c r="AK150" s="1015"/>
      <c r="AL150" s="1015"/>
      <c r="AM150" s="1015"/>
      <c r="AN150" s="1015"/>
      <c r="AO150" s="1015"/>
      <c r="AP150" s="1015"/>
      <c r="AQ150" s="1015"/>
      <c r="AR150" s="1015"/>
      <c r="AS150" s="1015"/>
      <c r="BF150" s="810"/>
    </row>
    <row r="151" spans="2:58" s="804" customFormat="1" ht="20.100000000000001" customHeight="1" x14ac:dyDescent="0.2">
      <c r="B151" s="805"/>
      <c r="C151" s="806"/>
      <c r="G151" s="807"/>
      <c r="K151" s="992"/>
      <c r="L151" s="1002"/>
      <c r="M151" s="1006"/>
      <c r="N151" s="1005"/>
      <c r="O151" s="1005"/>
      <c r="P151" s="1005"/>
      <c r="Q151" s="1005"/>
      <c r="R151" s="1004"/>
      <c r="S151" s="1442"/>
      <c r="AA151" s="1015"/>
      <c r="AB151" s="1015"/>
      <c r="AC151" s="1015"/>
      <c r="AD151" s="1015"/>
      <c r="AE151" s="1015"/>
      <c r="AF151" s="1015"/>
      <c r="AG151" s="1015"/>
      <c r="AH151" s="1015"/>
      <c r="AI151" s="1015"/>
      <c r="AJ151" s="1015"/>
      <c r="AK151" s="1015"/>
      <c r="AL151" s="1015"/>
      <c r="AM151" s="1015"/>
      <c r="AN151" s="1015"/>
      <c r="AO151" s="1015"/>
      <c r="AP151" s="1015"/>
      <c r="AQ151" s="1015"/>
      <c r="AR151" s="1015"/>
      <c r="AS151" s="1015"/>
      <c r="BF151" s="810"/>
    </row>
    <row r="152" spans="2:58" s="804" customFormat="1" ht="20.100000000000001" customHeight="1" x14ac:dyDescent="0.2">
      <c r="B152" s="805"/>
      <c r="C152" s="806"/>
      <c r="G152" s="807"/>
      <c r="K152" s="992"/>
      <c r="L152" s="1002"/>
      <c r="M152" s="1006"/>
      <c r="N152" s="1005"/>
      <c r="O152" s="1005"/>
      <c r="P152" s="1005"/>
      <c r="Q152" s="1005"/>
      <c r="R152" s="1004"/>
      <c r="S152" s="1005"/>
      <c r="AA152" s="1015"/>
      <c r="AB152" s="1015"/>
      <c r="AC152" s="1015"/>
      <c r="AD152" s="1015"/>
      <c r="AE152" s="1015"/>
      <c r="AF152" s="1015"/>
      <c r="AG152" s="1015"/>
      <c r="AH152" s="1015"/>
      <c r="AI152" s="1015"/>
      <c r="AJ152" s="1015"/>
      <c r="AK152" s="1015"/>
      <c r="AL152" s="1015"/>
      <c r="AM152" s="1015"/>
      <c r="AN152" s="1015"/>
      <c r="AO152" s="1015"/>
      <c r="AP152" s="1015"/>
      <c r="AQ152" s="1015"/>
      <c r="AR152" s="1015"/>
      <c r="AS152" s="1015"/>
      <c r="BF152" s="810"/>
    </row>
    <row r="153" spans="2:58" s="804" customFormat="1" x14ac:dyDescent="0.2">
      <c r="B153" s="805"/>
      <c r="C153" s="806"/>
      <c r="D153" s="992"/>
      <c r="E153" s="1442"/>
      <c r="F153" s="1442"/>
      <c r="G153" s="1442"/>
      <c r="H153" s="962"/>
      <c r="I153" s="1007"/>
      <c r="J153" s="1008"/>
      <c r="K153" s="1005"/>
      <c r="L153" s="1002"/>
      <c r="M153" s="1006"/>
      <c r="N153" s="1005"/>
      <c r="O153" s="1005"/>
      <c r="P153" s="992"/>
      <c r="Q153" s="992"/>
      <c r="R153" s="829"/>
      <c r="S153" s="992"/>
      <c r="AA153" s="1015"/>
      <c r="AB153" s="1015"/>
      <c r="AC153" s="1015"/>
      <c r="AD153" s="1015"/>
      <c r="AE153" s="1015"/>
      <c r="AF153" s="1015"/>
      <c r="AG153" s="1015"/>
      <c r="AH153" s="1015"/>
      <c r="AI153" s="1015"/>
      <c r="AJ153" s="1015"/>
      <c r="AK153" s="1015"/>
      <c r="AL153" s="1015"/>
      <c r="AM153" s="1015"/>
      <c r="AN153" s="1015"/>
      <c r="AO153" s="1015"/>
      <c r="AP153" s="1015"/>
      <c r="AQ153" s="1015"/>
      <c r="AR153" s="1015"/>
      <c r="AS153" s="1015"/>
      <c r="BF153" s="810"/>
    </row>
    <row r="154" spans="2:58" s="804" customFormat="1" x14ac:dyDescent="0.2">
      <c r="B154" s="805"/>
      <c r="C154" s="806"/>
      <c r="D154" s="992"/>
      <c r="E154" s="992"/>
      <c r="F154" s="992"/>
      <c r="G154" s="1009"/>
      <c r="H154" s="962"/>
      <c r="I154" s="1007"/>
      <c r="J154" s="1010"/>
      <c r="K154" s="992"/>
      <c r="L154" s="1002"/>
      <c r="M154" s="1002"/>
      <c r="N154" s="992"/>
      <c r="O154" s="992"/>
      <c r="R154" s="1003"/>
      <c r="AA154" s="1015"/>
      <c r="AB154" s="1015"/>
      <c r="AC154" s="1015"/>
      <c r="AD154" s="1015"/>
      <c r="AE154" s="1015"/>
      <c r="AF154" s="1015"/>
      <c r="AG154" s="1015"/>
      <c r="AH154" s="1015"/>
      <c r="AI154" s="1015"/>
      <c r="AJ154" s="1015"/>
      <c r="AK154" s="1015"/>
      <c r="AL154" s="1015"/>
      <c r="AM154" s="1015"/>
      <c r="AN154" s="1015"/>
      <c r="AO154" s="1015"/>
      <c r="AP154" s="1015"/>
      <c r="AQ154" s="1015"/>
      <c r="AR154" s="1015"/>
      <c r="AS154" s="1015"/>
      <c r="BF154" s="810"/>
    </row>
    <row r="155" spans="2:58" s="804" customFormat="1" x14ac:dyDescent="0.2">
      <c r="B155" s="805"/>
      <c r="C155" s="806"/>
      <c r="D155" s="992"/>
      <c r="E155" s="992"/>
      <c r="F155" s="992"/>
      <c r="G155" s="1009"/>
      <c r="H155" s="962"/>
      <c r="I155" s="1007"/>
      <c r="J155" s="1010"/>
      <c r="K155" s="992"/>
      <c r="L155" s="1002"/>
      <c r="M155" s="1002"/>
      <c r="N155" s="992"/>
      <c r="O155" s="992"/>
      <c r="R155" s="1003"/>
      <c r="AA155" s="1015"/>
      <c r="AB155" s="1015"/>
      <c r="AC155" s="1015"/>
      <c r="AD155" s="1015"/>
      <c r="AE155" s="1015"/>
      <c r="AF155" s="1015"/>
      <c r="AG155" s="1015"/>
      <c r="AH155" s="1015"/>
      <c r="AI155" s="1015"/>
      <c r="AJ155" s="1015"/>
      <c r="AK155" s="1015"/>
      <c r="AL155" s="1015"/>
      <c r="AM155" s="1015"/>
      <c r="AN155" s="1015"/>
      <c r="AO155" s="1015"/>
      <c r="AP155" s="1015"/>
      <c r="AQ155" s="1015"/>
      <c r="AR155" s="1015"/>
      <c r="AS155" s="1015"/>
      <c r="BF155" s="810"/>
    </row>
    <row r="156" spans="2:58" s="804" customFormat="1" x14ac:dyDescent="0.2">
      <c r="B156" s="805"/>
      <c r="C156" s="806"/>
      <c r="D156" s="992"/>
      <c r="E156" s="992"/>
      <c r="F156" s="992"/>
      <c r="G156" s="1009"/>
      <c r="H156" s="962"/>
      <c r="I156" s="1007"/>
      <c r="J156" s="1010"/>
      <c r="K156" s="992"/>
      <c r="L156" s="1002"/>
      <c r="M156" s="1002"/>
      <c r="N156" s="992"/>
      <c r="O156" s="992"/>
      <c r="R156" s="1003"/>
      <c r="AA156" s="1015"/>
      <c r="AB156" s="1015"/>
      <c r="AC156" s="1015"/>
      <c r="AD156" s="1015"/>
      <c r="AE156" s="1015"/>
      <c r="AF156" s="1015"/>
      <c r="AG156" s="1015"/>
      <c r="AH156" s="1015"/>
      <c r="AI156" s="1015"/>
      <c r="AJ156" s="1015"/>
      <c r="AK156" s="1015"/>
      <c r="AL156" s="1015"/>
      <c r="AM156" s="1015"/>
      <c r="AN156" s="1015"/>
      <c r="AO156" s="1015"/>
      <c r="AP156" s="1015"/>
      <c r="AQ156" s="1015"/>
      <c r="AR156" s="1015"/>
      <c r="AS156" s="1015"/>
      <c r="BF156" s="810"/>
    </row>
    <row r="157" spans="2:58" s="804" customFormat="1" x14ac:dyDescent="0.2">
      <c r="B157" s="805"/>
      <c r="C157" s="806"/>
      <c r="D157" s="992"/>
      <c r="E157" s="992"/>
      <c r="F157" s="992"/>
      <c r="G157" s="1009"/>
      <c r="H157" s="962"/>
      <c r="I157" s="1007"/>
      <c r="J157" s="1010"/>
      <c r="K157" s="992"/>
      <c r="L157" s="1002"/>
      <c r="M157" s="1002"/>
      <c r="N157" s="992"/>
      <c r="O157" s="992"/>
      <c r="R157" s="1003"/>
      <c r="AA157" s="1015"/>
      <c r="AB157" s="1015"/>
      <c r="AC157" s="1015"/>
      <c r="AD157" s="1015"/>
      <c r="AE157" s="1015"/>
      <c r="AF157" s="1015"/>
      <c r="AG157" s="1015"/>
      <c r="AH157" s="1015"/>
      <c r="AI157" s="1015"/>
      <c r="AJ157" s="1015"/>
      <c r="AK157" s="1015"/>
      <c r="AL157" s="1015"/>
      <c r="AM157" s="1015"/>
      <c r="AN157" s="1015"/>
      <c r="AO157" s="1015"/>
      <c r="AP157" s="1015"/>
      <c r="AQ157" s="1015"/>
      <c r="AR157" s="1015"/>
      <c r="AS157" s="1015"/>
      <c r="BF157" s="810"/>
    </row>
    <row r="158" spans="2:58" s="804" customFormat="1" x14ac:dyDescent="0.2">
      <c r="B158" s="805"/>
      <c r="C158" s="806"/>
      <c r="D158" s="992"/>
      <c r="E158" s="992"/>
      <c r="F158" s="992"/>
      <c r="G158" s="1009"/>
      <c r="H158" s="962"/>
      <c r="I158" s="1007"/>
      <c r="J158" s="1010"/>
      <c r="K158" s="992"/>
      <c r="L158" s="1002"/>
      <c r="M158" s="1002"/>
      <c r="N158" s="992"/>
      <c r="O158" s="992"/>
      <c r="R158" s="1003"/>
      <c r="AA158" s="1015"/>
      <c r="AB158" s="1015"/>
      <c r="AC158" s="1015"/>
      <c r="AD158" s="1015"/>
      <c r="AE158" s="1015"/>
      <c r="AF158" s="1015"/>
      <c r="AG158" s="1015"/>
      <c r="AH158" s="1015"/>
      <c r="AI158" s="1015"/>
      <c r="AJ158" s="1015"/>
      <c r="AK158" s="1015"/>
      <c r="AL158" s="1015"/>
      <c r="AM158" s="1015"/>
      <c r="AN158" s="1015"/>
      <c r="AO158" s="1015"/>
      <c r="AP158" s="1015"/>
      <c r="AQ158" s="1015"/>
      <c r="AR158" s="1015"/>
      <c r="AS158" s="1015"/>
      <c r="BF158" s="810"/>
    </row>
    <row r="159" spans="2:58" s="804" customFormat="1" x14ac:dyDescent="0.2">
      <c r="B159" s="805"/>
      <c r="C159" s="806"/>
      <c r="D159" s="992"/>
      <c r="E159" s="992"/>
      <c r="F159" s="992"/>
      <c r="G159" s="1009"/>
      <c r="H159" s="962"/>
      <c r="I159" s="1007"/>
      <c r="J159" s="1010"/>
      <c r="K159" s="992"/>
      <c r="L159" s="1002"/>
      <c r="M159" s="1002"/>
      <c r="N159" s="992"/>
      <c r="O159" s="992"/>
      <c r="R159" s="1003"/>
      <c r="AA159" s="1015"/>
      <c r="AB159" s="1015"/>
      <c r="AC159" s="1015"/>
      <c r="AD159" s="1015"/>
      <c r="AE159" s="1015"/>
      <c r="AF159" s="1015"/>
      <c r="AG159" s="1015"/>
      <c r="AH159" s="1015"/>
      <c r="AI159" s="1015"/>
      <c r="AJ159" s="1015"/>
      <c r="AK159" s="1015"/>
      <c r="AL159" s="1015"/>
      <c r="AM159" s="1015"/>
      <c r="AN159" s="1015"/>
      <c r="AO159" s="1015"/>
      <c r="AP159" s="1015"/>
      <c r="AQ159" s="1015"/>
      <c r="AR159" s="1015"/>
      <c r="AS159" s="1015"/>
      <c r="BF159" s="810"/>
    </row>
    <row r="160" spans="2:58" s="804" customFormat="1" x14ac:dyDescent="0.2">
      <c r="B160" s="805"/>
      <c r="C160" s="806"/>
      <c r="G160" s="807"/>
      <c r="H160" s="1012"/>
      <c r="I160" s="1013"/>
      <c r="J160" s="1014"/>
      <c r="L160" s="1002"/>
      <c r="M160" s="1002"/>
      <c r="N160" s="992"/>
      <c r="O160" s="992"/>
      <c r="R160" s="1003"/>
      <c r="AA160" s="1015"/>
      <c r="AB160" s="1015"/>
      <c r="AC160" s="1015"/>
      <c r="AD160" s="1015"/>
      <c r="AE160" s="1015"/>
      <c r="AF160" s="1015"/>
      <c r="AG160" s="1015"/>
      <c r="AH160" s="1015"/>
      <c r="AI160" s="1015"/>
      <c r="AJ160" s="1015"/>
      <c r="AK160" s="1015"/>
      <c r="AL160" s="1015"/>
      <c r="AM160" s="1015"/>
      <c r="AN160" s="1015"/>
      <c r="AO160" s="1015"/>
      <c r="AP160" s="1015"/>
      <c r="AQ160" s="1015"/>
      <c r="AR160" s="1015"/>
      <c r="AS160" s="1015"/>
      <c r="BF160" s="810"/>
    </row>
    <row r="161" spans="2:58" s="804" customFormat="1" x14ac:dyDescent="0.2">
      <c r="B161" s="805"/>
      <c r="C161" s="806"/>
      <c r="G161" s="807"/>
      <c r="H161" s="1012"/>
      <c r="I161" s="1013"/>
      <c r="J161" s="1014"/>
      <c r="L161" s="1002"/>
      <c r="M161" s="1002"/>
      <c r="N161" s="992"/>
      <c r="O161" s="992"/>
      <c r="R161" s="1003"/>
      <c r="AA161" s="1015"/>
      <c r="AB161" s="1015"/>
      <c r="AC161" s="1015"/>
      <c r="AD161" s="1015"/>
      <c r="AE161" s="1015"/>
      <c r="AF161" s="1015"/>
      <c r="AG161" s="1015"/>
      <c r="AH161" s="1015"/>
      <c r="AI161" s="1015"/>
      <c r="AJ161" s="1015"/>
      <c r="AK161" s="1015"/>
      <c r="AL161" s="1015"/>
      <c r="AM161" s="1015"/>
      <c r="AN161" s="1015"/>
      <c r="AO161" s="1015"/>
      <c r="AP161" s="1015"/>
      <c r="AQ161" s="1015"/>
      <c r="AR161" s="1015"/>
      <c r="AS161" s="1015"/>
      <c r="BF161" s="810"/>
    </row>
    <row r="162" spans="2:58" s="804" customFormat="1" x14ac:dyDescent="0.2">
      <c r="B162" s="805"/>
      <c r="C162" s="806"/>
      <c r="G162" s="807"/>
      <c r="H162" s="1012"/>
      <c r="I162" s="1013"/>
      <c r="J162" s="1014"/>
      <c r="L162" s="1002"/>
      <c r="M162" s="1002"/>
      <c r="N162" s="992"/>
      <c r="O162" s="992"/>
      <c r="R162" s="1003"/>
      <c r="AA162" s="1015"/>
      <c r="AB162" s="1015"/>
      <c r="AC162" s="1015"/>
      <c r="AD162" s="1015"/>
      <c r="AE162" s="1015"/>
      <c r="AF162" s="1015"/>
      <c r="AG162" s="1015"/>
      <c r="AH162" s="1015"/>
      <c r="AI162" s="1015"/>
      <c r="AJ162" s="1015"/>
      <c r="AK162" s="1015"/>
      <c r="AL162" s="1015"/>
      <c r="AM162" s="1015"/>
      <c r="AN162" s="1015"/>
      <c r="AO162" s="1015"/>
      <c r="AP162" s="1015"/>
      <c r="AQ162" s="1015"/>
      <c r="AR162" s="1015"/>
      <c r="AS162" s="1015"/>
      <c r="BF162" s="810"/>
    </row>
    <row r="163" spans="2:58" s="804" customFormat="1" x14ac:dyDescent="0.2">
      <c r="B163" s="805"/>
      <c r="C163" s="806"/>
      <c r="G163" s="807"/>
      <c r="H163" s="1012"/>
      <c r="I163" s="1013"/>
      <c r="J163" s="1014"/>
      <c r="L163" s="1002"/>
      <c r="M163" s="1002"/>
      <c r="N163" s="992"/>
      <c r="O163" s="992"/>
      <c r="R163" s="1003"/>
      <c r="AA163" s="1015"/>
      <c r="AB163" s="1015"/>
      <c r="AC163" s="1015"/>
      <c r="AD163" s="1015"/>
      <c r="AE163" s="1015"/>
      <c r="AF163" s="1015"/>
      <c r="AG163" s="1015"/>
      <c r="AH163" s="1015"/>
      <c r="AI163" s="1015"/>
      <c r="AJ163" s="1015"/>
      <c r="AK163" s="1015"/>
      <c r="AL163" s="1015"/>
      <c r="AM163" s="1015"/>
      <c r="AN163" s="1015"/>
      <c r="AO163" s="1015"/>
      <c r="AP163" s="1015"/>
      <c r="AQ163" s="1015"/>
      <c r="AR163" s="1015"/>
      <c r="AS163" s="1015"/>
      <c r="BF163" s="810"/>
    </row>
    <row r="164" spans="2:58" s="804" customFormat="1" x14ac:dyDescent="0.2">
      <c r="B164" s="805"/>
      <c r="C164" s="806"/>
      <c r="G164" s="807"/>
      <c r="H164" s="1012"/>
      <c r="I164" s="1013"/>
      <c r="J164" s="1014"/>
      <c r="L164" s="1002"/>
      <c r="M164" s="1011"/>
      <c r="N164" s="992"/>
      <c r="O164" s="992"/>
      <c r="R164" s="1003"/>
      <c r="AA164" s="1015"/>
      <c r="AB164" s="1015"/>
      <c r="AC164" s="1015"/>
      <c r="AD164" s="1015"/>
      <c r="AE164" s="1015"/>
      <c r="AF164" s="1015"/>
      <c r="AG164" s="1015"/>
      <c r="AH164" s="1015"/>
      <c r="AI164" s="1015"/>
      <c r="AJ164" s="1015"/>
      <c r="AK164" s="1015"/>
      <c r="AL164" s="1015"/>
      <c r="AM164" s="1015"/>
      <c r="AN164" s="1015"/>
      <c r="AO164" s="1015"/>
      <c r="AP164" s="1015"/>
      <c r="AQ164" s="1015"/>
      <c r="AR164" s="1015"/>
      <c r="AS164" s="1015"/>
      <c r="BF164" s="810"/>
    </row>
    <row r="165" spans="2:58" s="804" customFormat="1" x14ac:dyDescent="0.2">
      <c r="B165" s="805"/>
      <c r="C165" s="806"/>
      <c r="G165" s="807"/>
      <c r="H165" s="1012"/>
      <c r="I165" s="1013"/>
      <c r="J165" s="1014"/>
      <c r="L165" s="1002"/>
      <c r="M165" s="1002"/>
      <c r="N165" s="992"/>
      <c r="O165" s="992"/>
      <c r="R165" s="1003"/>
      <c r="AA165" s="1015"/>
      <c r="AB165" s="1015"/>
      <c r="AC165" s="1015"/>
      <c r="AD165" s="1015"/>
      <c r="AE165" s="1015"/>
      <c r="AF165" s="1015"/>
      <c r="AG165" s="1015"/>
      <c r="AH165" s="1015"/>
      <c r="AI165" s="1015"/>
      <c r="AJ165" s="1015"/>
      <c r="AK165" s="1015"/>
      <c r="AL165" s="1015"/>
      <c r="AM165" s="1015"/>
      <c r="AN165" s="1015"/>
      <c r="AO165" s="1015"/>
      <c r="AP165" s="1015"/>
      <c r="AQ165" s="1015"/>
      <c r="AR165" s="1015"/>
      <c r="AS165" s="1015"/>
      <c r="BF165" s="810"/>
    </row>
    <row r="166" spans="2:58" s="804" customFormat="1" x14ac:dyDescent="0.2">
      <c r="B166" s="805"/>
      <c r="C166" s="806"/>
      <c r="G166" s="807"/>
      <c r="H166" s="1012"/>
      <c r="I166" s="1013"/>
      <c r="J166" s="1014"/>
      <c r="L166" s="1011"/>
      <c r="M166" s="1011"/>
      <c r="N166" s="992"/>
      <c r="O166" s="992"/>
      <c r="R166" s="1003"/>
      <c r="AA166" s="1015"/>
      <c r="AB166" s="1015"/>
      <c r="AC166" s="1015"/>
      <c r="AD166" s="1015"/>
      <c r="AE166" s="1015"/>
      <c r="AF166" s="1015"/>
      <c r="AG166" s="1015"/>
      <c r="AH166" s="1015"/>
      <c r="AI166" s="1015"/>
      <c r="AJ166" s="1015"/>
      <c r="AK166" s="1015"/>
      <c r="AL166" s="1015"/>
      <c r="AM166" s="1015"/>
      <c r="AN166" s="1015"/>
      <c r="AO166" s="1015"/>
      <c r="AP166" s="1015"/>
      <c r="AQ166" s="1015"/>
      <c r="AR166" s="1015"/>
      <c r="AS166" s="1015"/>
      <c r="BF166" s="810"/>
    </row>
    <row r="167" spans="2:58" s="804" customFormat="1" x14ac:dyDescent="0.2">
      <c r="B167" s="805"/>
      <c r="C167" s="806"/>
      <c r="G167" s="807"/>
      <c r="H167" s="1012"/>
      <c r="I167" s="1013"/>
      <c r="J167" s="1014"/>
      <c r="L167" s="1002"/>
      <c r="M167" s="1002"/>
      <c r="N167" s="992"/>
      <c r="O167" s="992"/>
      <c r="R167" s="1003"/>
      <c r="AA167" s="1015"/>
      <c r="AB167" s="1015"/>
      <c r="AC167" s="1015"/>
      <c r="AD167" s="1015"/>
      <c r="AE167" s="1015"/>
      <c r="AF167" s="1015"/>
      <c r="AG167" s="1015"/>
      <c r="AH167" s="1015"/>
      <c r="AI167" s="1015"/>
      <c r="AJ167" s="1015"/>
      <c r="AK167" s="1015"/>
      <c r="AL167" s="1015"/>
      <c r="AM167" s="1015"/>
      <c r="AN167" s="1015"/>
      <c r="AO167" s="1015"/>
      <c r="AP167" s="1015"/>
      <c r="AQ167" s="1015"/>
      <c r="AR167" s="1015"/>
      <c r="AS167" s="1015"/>
      <c r="BF167" s="810"/>
    </row>
    <row r="168" spans="2:58" s="804" customFormat="1" x14ac:dyDescent="0.2">
      <c r="B168" s="805"/>
      <c r="C168" s="806"/>
      <c r="G168" s="807"/>
      <c r="H168" s="1012"/>
      <c r="I168" s="1013"/>
      <c r="J168" s="1014"/>
      <c r="L168" s="1002"/>
      <c r="M168" s="1002"/>
      <c r="N168" s="992"/>
      <c r="O168" s="992"/>
      <c r="R168" s="1003"/>
      <c r="AA168" s="1015"/>
      <c r="AB168" s="1015"/>
      <c r="AC168" s="1015"/>
      <c r="AD168" s="1015"/>
      <c r="AE168" s="1015"/>
      <c r="AF168" s="1015"/>
      <c r="AG168" s="1015"/>
      <c r="AH168" s="1015"/>
      <c r="AI168" s="1015"/>
      <c r="AJ168" s="1015"/>
      <c r="AK168" s="1015"/>
      <c r="AL168" s="1015"/>
      <c r="AM168" s="1015"/>
      <c r="AN168" s="1015"/>
      <c r="AO168" s="1015"/>
      <c r="AP168" s="1015"/>
      <c r="AQ168" s="1015"/>
      <c r="AR168" s="1015"/>
      <c r="AS168" s="1015"/>
      <c r="BF168" s="810"/>
    </row>
    <row r="169" spans="2:58" s="804" customFormat="1" x14ac:dyDescent="0.2">
      <c r="B169" s="805"/>
      <c r="C169" s="806"/>
      <c r="G169" s="807"/>
      <c r="H169" s="1012"/>
      <c r="I169" s="1013"/>
      <c r="J169" s="1014"/>
      <c r="L169" s="1002"/>
      <c r="M169" s="1002"/>
      <c r="N169" s="992"/>
      <c r="O169" s="992"/>
      <c r="R169" s="1003"/>
      <c r="AA169" s="1015"/>
      <c r="AB169" s="1015"/>
      <c r="AC169" s="1015"/>
      <c r="AD169" s="1015"/>
      <c r="AE169" s="1015"/>
      <c r="AF169" s="1015"/>
      <c r="AG169" s="1015"/>
      <c r="AH169" s="1015"/>
      <c r="AI169" s="1015"/>
      <c r="AJ169" s="1015"/>
      <c r="AK169" s="1015"/>
      <c r="AL169" s="1015"/>
      <c r="AM169" s="1015"/>
      <c r="AN169" s="1015"/>
      <c r="AO169" s="1015"/>
      <c r="AP169" s="1015"/>
      <c r="AQ169" s="1015"/>
      <c r="AR169" s="1015"/>
      <c r="AS169" s="1015"/>
      <c r="BF169" s="810"/>
    </row>
    <row r="170" spans="2:58" s="804" customFormat="1" x14ac:dyDescent="0.2">
      <c r="B170" s="805"/>
      <c r="C170" s="806"/>
      <c r="G170" s="807"/>
      <c r="H170" s="1012"/>
      <c r="I170" s="1013"/>
      <c r="J170" s="1014"/>
      <c r="L170" s="1002"/>
      <c r="M170" s="1002"/>
      <c r="N170" s="992"/>
      <c r="O170" s="992"/>
      <c r="R170" s="1003"/>
      <c r="AA170" s="1015"/>
      <c r="AB170" s="1015"/>
      <c r="AC170" s="1015"/>
      <c r="AD170" s="1015"/>
      <c r="AE170" s="1015"/>
      <c r="AF170" s="1015"/>
      <c r="AG170" s="1015"/>
      <c r="AH170" s="1015"/>
      <c r="AI170" s="1015"/>
      <c r="AJ170" s="1015"/>
      <c r="AK170" s="1015"/>
      <c r="AL170" s="1015"/>
      <c r="AM170" s="1015"/>
      <c r="AN170" s="1015"/>
      <c r="AO170" s="1015"/>
      <c r="AP170" s="1015"/>
      <c r="AQ170" s="1015"/>
      <c r="AR170" s="1015"/>
      <c r="AS170" s="1015"/>
      <c r="BF170" s="810"/>
    </row>
    <row r="171" spans="2:58" s="804" customFormat="1" x14ac:dyDescent="0.2">
      <c r="B171" s="805"/>
      <c r="C171" s="806"/>
      <c r="G171" s="807"/>
      <c r="H171" s="1012"/>
      <c r="I171" s="1013"/>
      <c r="J171" s="1014"/>
      <c r="L171" s="1002"/>
      <c r="M171" s="1002"/>
      <c r="N171" s="992"/>
      <c r="O171" s="992"/>
      <c r="R171" s="1003"/>
      <c r="AA171" s="1015"/>
      <c r="AB171" s="1015"/>
      <c r="AC171" s="1015"/>
      <c r="AD171" s="1015"/>
      <c r="AE171" s="1015"/>
      <c r="AF171" s="1015"/>
      <c r="AG171" s="1015"/>
      <c r="AH171" s="1015"/>
      <c r="AI171" s="1015"/>
      <c r="AJ171" s="1015"/>
      <c r="AK171" s="1015"/>
      <c r="AL171" s="1015"/>
      <c r="AM171" s="1015"/>
      <c r="AN171" s="1015"/>
      <c r="AO171" s="1015"/>
      <c r="AP171" s="1015"/>
      <c r="AQ171" s="1015"/>
      <c r="AR171" s="1015"/>
      <c r="AS171" s="1015"/>
      <c r="BF171" s="810"/>
    </row>
    <row r="172" spans="2:58" s="804" customFormat="1" x14ac:dyDescent="0.2">
      <c r="B172" s="805"/>
      <c r="C172" s="806"/>
      <c r="G172" s="807"/>
      <c r="H172" s="1012"/>
      <c r="I172" s="1013"/>
      <c r="J172" s="1014"/>
      <c r="L172" s="1002"/>
      <c r="M172" s="1002"/>
      <c r="N172" s="992"/>
      <c r="O172" s="992"/>
      <c r="R172" s="1003"/>
      <c r="AA172" s="1015"/>
      <c r="AB172" s="1015"/>
      <c r="AC172" s="1015"/>
      <c r="AD172" s="1015"/>
      <c r="AE172" s="1015"/>
      <c r="AF172" s="1015"/>
      <c r="AG172" s="1015"/>
      <c r="AH172" s="1015"/>
      <c r="AI172" s="1015"/>
      <c r="AJ172" s="1015"/>
      <c r="AK172" s="1015"/>
      <c r="AL172" s="1015"/>
      <c r="AM172" s="1015"/>
      <c r="AN172" s="1015"/>
      <c r="AO172" s="1015"/>
      <c r="AP172" s="1015"/>
      <c r="AQ172" s="1015"/>
      <c r="AR172" s="1015"/>
      <c r="AS172" s="1015"/>
      <c r="BF172" s="810"/>
    </row>
    <row r="173" spans="2:58" s="804" customFormat="1" x14ac:dyDescent="0.2">
      <c r="B173" s="805"/>
      <c r="C173" s="806"/>
      <c r="G173" s="807"/>
      <c r="H173" s="1012"/>
      <c r="I173" s="1013"/>
      <c r="J173" s="1014"/>
      <c r="L173" s="1002"/>
      <c r="M173" s="1002"/>
      <c r="N173" s="992"/>
      <c r="O173" s="992"/>
      <c r="R173" s="1003"/>
      <c r="AA173" s="1015"/>
      <c r="AB173" s="1015"/>
      <c r="AC173" s="1015"/>
      <c r="AD173" s="1015"/>
      <c r="AE173" s="1015"/>
      <c r="AF173" s="1015"/>
      <c r="AG173" s="1015"/>
      <c r="AH173" s="1015"/>
      <c r="AI173" s="1015"/>
      <c r="AJ173" s="1015"/>
      <c r="AK173" s="1015"/>
      <c r="AL173" s="1015"/>
      <c r="AM173" s="1015"/>
      <c r="AN173" s="1015"/>
      <c r="AO173" s="1015"/>
      <c r="AP173" s="1015"/>
      <c r="AQ173" s="1015"/>
      <c r="AR173" s="1015"/>
      <c r="AS173" s="1015"/>
      <c r="BF173" s="810"/>
    </row>
    <row r="174" spans="2:58" s="804" customFormat="1" x14ac:dyDescent="0.2">
      <c r="B174" s="805"/>
      <c r="C174" s="806"/>
      <c r="G174" s="807"/>
      <c r="H174" s="1012"/>
      <c r="I174" s="1013"/>
      <c r="J174" s="1014"/>
      <c r="L174" s="1002"/>
      <c r="M174" s="1002"/>
      <c r="N174" s="992"/>
      <c r="O174" s="992"/>
      <c r="R174" s="1003"/>
      <c r="AA174" s="1015"/>
      <c r="AB174" s="1015"/>
      <c r="AC174" s="1015"/>
      <c r="AD174" s="1015"/>
      <c r="AE174" s="1015"/>
      <c r="AF174" s="1015"/>
      <c r="AG174" s="1015"/>
      <c r="AH174" s="1015"/>
      <c r="AI174" s="1015"/>
      <c r="AJ174" s="1015"/>
      <c r="AK174" s="1015"/>
      <c r="AL174" s="1015"/>
      <c r="AM174" s="1015"/>
      <c r="AN174" s="1015"/>
      <c r="AO174" s="1015"/>
      <c r="AP174" s="1015"/>
      <c r="AQ174" s="1015"/>
      <c r="AR174" s="1015"/>
      <c r="AS174" s="1015"/>
      <c r="BF174" s="810"/>
    </row>
    <row r="175" spans="2:58" s="804" customFormat="1" x14ac:dyDescent="0.2">
      <c r="B175" s="805"/>
      <c r="C175" s="806"/>
      <c r="G175" s="807"/>
      <c r="H175" s="1012"/>
      <c r="I175" s="1013"/>
      <c r="J175" s="1014"/>
      <c r="L175" s="1002"/>
      <c r="M175" s="1002"/>
      <c r="N175" s="992"/>
      <c r="O175" s="992"/>
      <c r="R175" s="1003"/>
      <c r="AA175" s="1015"/>
      <c r="AB175" s="1015"/>
      <c r="AC175" s="1015"/>
      <c r="AD175" s="1015"/>
      <c r="AE175" s="1015"/>
      <c r="AF175" s="1015"/>
      <c r="AG175" s="1015"/>
      <c r="AH175" s="1015"/>
      <c r="AI175" s="1015"/>
      <c r="AJ175" s="1015"/>
      <c r="AK175" s="1015"/>
      <c r="AL175" s="1015"/>
      <c r="AM175" s="1015"/>
      <c r="AN175" s="1015"/>
      <c r="AO175" s="1015"/>
      <c r="AP175" s="1015"/>
      <c r="AQ175" s="1015"/>
      <c r="AR175" s="1015"/>
      <c r="AS175" s="1015"/>
      <c r="BF175" s="810"/>
    </row>
    <row r="176" spans="2:58" s="804" customFormat="1" x14ac:dyDescent="0.2">
      <c r="B176" s="805"/>
      <c r="C176" s="806"/>
      <c r="G176" s="807"/>
      <c r="H176" s="1012"/>
      <c r="I176" s="1013"/>
      <c r="J176" s="1014"/>
      <c r="L176" s="1002"/>
      <c r="M176" s="1002"/>
      <c r="N176" s="992"/>
      <c r="O176" s="992"/>
      <c r="R176" s="1003"/>
      <c r="AA176" s="1015"/>
      <c r="AB176" s="1015"/>
      <c r="AC176" s="1015"/>
      <c r="AD176" s="1015"/>
      <c r="AE176" s="1015"/>
      <c r="AF176" s="1015"/>
      <c r="AG176" s="1015"/>
      <c r="AH176" s="1015"/>
      <c r="AI176" s="1015"/>
      <c r="AJ176" s="1015"/>
      <c r="AK176" s="1015"/>
      <c r="AL176" s="1015"/>
      <c r="AM176" s="1015"/>
      <c r="AN176" s="1015"/>
      <c r="AO176" s="1015"/>
      <c r="AP176" s="1015"/>
      <c r="AQ176" s="1015"/>
      <c r="AR176" s="1015"/>
      <c r="AS176" s="1015"/>
      <c r="BF176" s="810"/>
    </row>
    <row r="177" spans="2:58" s="804" customFormat="1" x14ac:dyDescent="0.2">
      <c r="B177" s="805"/>
      <c r="C177" s="806"/>
      <c r="G177" s="807"/>
      <c r="H177" s="1012"/>
      <c r="I177" s="1013"/>
      <c r="J177" s="1014"/>
      <c r="L177" s="1002"/>
      <c r="M177" s="1002"/>
      <c r="N177" s="992"/>
      <c r="O177" s="992"/>
      <c r="R177" s="1003"/>
      <c r="AA177" s="1015"/>
      <c r="AB177" s="1015"/>
      <c r="AC177" s="1015"/>
      <c r="AD177" s="1015"/>
      <c r="AE177" s="1015"/>
      <c r="AF177" s="1015"/>
      <c r="AG177" s="1015"/>
      <c r="AH177" s="1015"/>
      <c r="AI177" s="1015"/>
      <c r="AJ177" s="1015"/>
      <c r="AK177" s="1015"/>
      <c r="AL177" s="1015"/>
      <c r="AM177" s="1015"/>
      <c r="AN177" s="1015"/>
      <c r="AO177" s="1015"/>
      <c r="AP177" s="1015"/>
      <c r="AQ177" s="1015"/>
      <c r="AR177" s="1015"/>
      <c r="AS177" s="1015"/>
      <c r="BF177" s="810"/>
    </row>
    <row r="178" spans="2:58" s="804" customFormat="1" x14ac:dyDescent="0.2">
      <c r="B178" s="805"/>
      <c r="C178" s="806"/>
      <c r="G178" s="807"/>
      <c r="H178" s="1012"/>
      <c r="I178" s="1013"/>
      <c r="J178" s="1014"/>
      <c r="L178" s="1002"/>
      <c r="M178" s="1002"/>
      <c r="N178" s="992"/>
      <c r="O178" s="992"/>
      <c r="R178" s="1003"/>
      <c r="AA178" s="1015"/>
      <c r="AB178" s="1015"/>
      <c r="AC178" s="1015"/>
      <c r="AD178" s="1015"/>
      <c r="AE178" s="1015"/>
      <c r="AF178" s="1015"/>
      <c r="AG178" s="1015"/>
      <c r="AH178" s="1015"/>
      <c r="AI178" s="1015"/>
      <c r="AJ178" s="1015"/>
      <c r="AK178" s="1015"/>
      <c r="AL178" s="1015"/>
      <c r="AM178" s="1015"/>
      <c r="AN178" s="1015"/>
      <c r="AO178" s="1015"/>
      <c r="AP178" s="1015"/>
      <c r="AQ178" s="1015"/>
      <c r="AR178" s="1015"/>
      <c r="AS178" s="1015"/>
      <c r="BF178" s="810"/>
    </row>
    <row r="179" spans="2:58" s="804" customFormat="1" x14ac:dyDescent="0.2">
      <c r="B179" s="805"/>
      <c r="C179" s="806"/>
      <c r="G179" s="807"/>
      <c r="H179" s="1012"/>
      <c r="I179" s="1013"/>
      <c r="J179" s="1014"/>
      <c r="L179" s="1002"/>
      <c r="M179" s="1002"/>
      <c r="N179" s="992"/>
      <c r="O179" s="992"/>
      <c r="R179" s="1003"/>
      <c r="AA179" s="1015"/>
      <c r="AB179" s="1015"/>
      <c r="AC179" s="1015"/>
      <c r="AD179" s="1015"/>
      <c r="AE179" s="1015"/>
      <c r="AF179" s="1015"/>
      <c r="AG179" s="1015"/>
      <c r="AH179" s="1015"/>
      <c r="AI179" s="1015"/>
      <c r="AJ179" s="1015"/>
      <c r="AK179" s="1015"/>
      <c r="AL179" s="1015"/>
      <c r="AM179" s="1015"/>
      <c r="AN179" s="1015"/>
      <c r="AO179" s="1015"/>
      <c r="AP179" s="1015"/>
      <c r="AQ179" s="1015"/>
      <c r="AR179" s="1015"/>
      <c r="AS179" s="1015"/>
      <c r="BF179" s="810"/>
    </row>
    <row r="180" spans="2:58" s="804" customFormat="1" x14ac:dyDescent="0.2">
      <c r="B180" s="805"/>
      <c r="C180" s="806"/>
      <c r="G180" s="807"/>
      <c r="H180" s="1012"/>
      <c r="I180" s="1013"/>
      <c r="J180" s="1014"/>
      <c r="L180" s="1002"/>
      <c r="M180" s="1002"/>
      <c r="N180" s="992"/>
      <c r="O180" s="992"/>
      <c r="R180" s="1003"/>
      <c r="AA180" s="1015"/>
      <c r="AB180" s="1015"/>
      <c r="AC180" s="1015"/>
      <c r="AD180" s="1015"/>
      <c r="AE180" s="1015"/>
      <c r="AF180" s="1015"/>
      <c r="AG180" s="1015"/>
      <c r="AH180" s="1015"/>
      <c r="AI180" s="1015"/>
      <c r="AJ180" s="1015"/>
      <c r="AK180" s="1015"/>
      <c r="AL180" s="1015"/>
      <c r="AM180" s="1015"/>
      <c r="AN180" s="1015"/>
      <c r="AO180" s="1015"/>
      <c r="AP180" s="1015"/>
      <c r="AQ180" s="1015"/>
      <c r="AR180" s="1015"/>
      <c r="AS180" s="1015"/>
      <c r="BF180" s="810"/>
    </row>
    <row r="181" spans="2:58" s="804" customFormat="1" x14ac:dyDescent="0.2">
      <c r="B181" s="805"/>
      <c r="C181" s="806"/>
      <c r="G181" s="807"/>
      <c r="H181" s="1012"/>
      <c r="I181" s="1013"/>
      <c r="J181" s="1014"/>
      <c r="L181" s="1002"/>
      <c r="M181" s="1002"/>
      <c r="N181" s="992"/>
      <c r="O181" s="992"/>
      <c r="R181" s="1003"/>
      <c r="AA181" s="1015"/>
      <c r="AB181" s="1015"/>
      <c r="AC181" s="1015"/>
      <c r="AD181" s="1015"/>
      <c r="AE181" s="1015"/>
      <c r="AF181" s="1015"/>
      <c r="AG181" s="1015"/>
      <c r="AH181" s="1015"/>
      <c r="AI181" s="1015"/>
      <c r="AJ181" s="1015"/>
      <c r="AK181" s="1015"/>
      <c r="AL181" s="1015"/>
      <c r="AM181" s="1015"/>
      <c r="AN181" s="1015"/>
      <c r="AO181" s="1015"/>
      <c r="AP181" s="1015"/>
      <c r="AQ181" s="1015"/>
      <c r="AR181" s="1015"/>
      <c r="AS181" s="1015"/>
      <c r="BF181" s="810"/>
    </row>
    <row r="182" spans="2:58" s="804" customFormat="1" x14ac:dyDescent="0.2">
      <c r="B182" s="805"/>
      <c r="C182" s="806"/>
      <c r="G182" s="807"/>
      <c r="H182" s="1012"/>
      <c r="I182" s="1013"/>
      <c r="J182" s="1014"/>
      <c r="L182" s="1002"/>
      <c r="M182" s="1002"/>
      <c r="N182" s="992"/>
      <c r="O182" s="992"/>
      <c r="R182" s="1003"/>
      <c r="AA182" s="1015"/>
      <c r="AB182" s="1015"/>
      <c r="AC182" s="1015"/>
      <c r="AD182" s="1015"/>
      <c r="AE182" s="1015"/>
      <c r="AF182" s="1015"/>
      <c r="AG182" s="1015"/>
      <c r="AH182" s="1015"/>
      <c r="AI182" s="1015"/>
      <c r="AJ182" s="1015"/>
      <c r="AK182" s="1015"/>
      <c r="AL182" s="1015"/>
      <c r="AM182" s="1015"/>
      <c r="AN182" s="1015"/>
      <c r="AO182" s="1015"/>
      <c r="AP182" s="1015"/>
      <c r="AQ182" s="1015"/>
      <c r="AR182" s="1015"/>
      <c r="AS182" s="1015"/>
      <c r="BF182" s="810"/>
    </row>
    <row r="183" spans="2:58" s="804" customFormat="1" x14ac:dyDescent="0.2">
      <c r="B183" s="805"/>
      <c r="C183" s="806"/>
      <c r="G183" s="807"/>
      <c r="H183" s="1012"/>
      <c r="I183" s="1013"/>
      <c r="J183" s="1014"/>
      <c r="L183" s="1002"/>
      <c r="M183" s="1002"/>
      <c r="N183" s="992"/>
      <c r="O183" s="992"/>
      <c r="R183" s="1003"/>
      <c r="AA183" s="1015"/>
      <c r="AB183" s="1015"/>
      <c r="AC183" s="1015"/>
      <c r="AD183" s="1015"/>
      <c r="AE183" s="1015"/>
      <c r="AF183" s="1015"/>
      <c r="AG183" s="1015"/>
      <c r="AH183" s="1015"/>
      <c r="AI183" s="1015"/>
      <c r="AJ183" s="1015"/>
      <c r="AK183" s="1015"/>
      <c r="AL183" s="1015"/>
      <c r="AM183" s="1015"/>
      <c r="AN183" s="1015"/>
      <c r="AO183" s="1015"/>
      <c r="AP183" s="1015"/>
      <c r="AQ183" s="1015"/>
      <c r="AR183" s="1015"/>
      <c r="AS183" s="1015"/>
      <c r="BF183" s="810"/>
    </row>
    <row r="184" spans="2:58" s="804" customFormat="1" x14ac:dyDescent="0.2">
      <c r="B184" s="805"/>
      <c r="C184" s="806"/>
      <c r="G184" s="807"/>
      <c r="H184" s="1012"/>
      <c r="I184" s="1013"/>
      <c r="J184" s="1014"/>
      <c r="L184" s="1002"/>
      <c r="M184" s="1002"/>
      <c r="N184" s="992"/>
      <c r="O184" s="992"/>
      <c r="R184" s="1003"/>
      <c r="AA184" s="1015"/>
      <c r="AB184" s="1015"/>
      <c r="AC184" s="1015"/>
      <c r="AD184" s="1015"/>
      <c r="AE184" s="1015"/>
      <c r="AF184" s="1015"/>
      <c r="AG184" s="1015"/>
      <c r="AH184" s="1015"/>
      <c r="AI184" s="1015"/>
      <c r="AJ184" s="1015"/>
      <c r="AK184" s="1015"/>
      <c r="AL184" s="1015"/>
      <c r="AM184" s="1015"/>
      <c r="AN184" s="1015"/>
      <c r="AO184" s="1015"/>
      <c r="AP184" s="1015"/>
      <c r="AQ184" s="1015"/>
      <c r="AR184" s="1015"/>
      <c r="AS184" s="1015"/>
      <c r="BF184" s="810"/>
    </row>
    <row r="185" spans="2:58" s="804" customFormat="1" x14ac:dyDescent="0.2">
      <c r="B185" s="805"/>
      <c r="C185" s="806"/>
      <c r="G185" s="807"/>
      <c r="H185" s="1012"/>
      <c r="I185" s="1013"/>
      <c r="J185" s="1014"/>
      <c r="L185" s="1002"/>
      <c r="M185" s="1002"/>
      <c r="N185" s="992"/>
      <c r="O185" s="992"/>
      <c r="R185" s="1003"/>
      <c r="AA185" s="1015"/>
      <c r="AB185" s="1015"/>
      <c r="AC185" s="1015"/>
      <c r="AD185" s="1015"/>
      <c r="AE185" s="1015"/>
      <c r="AF185" s="1015"/>
      <c r="AG185" s="1015"/>
      <c r="AH185" s="1015"/>
      <c r="AI185" s="1015"/>
      <c r="AJ185" s="1015"/>
      <c r="AK185" s="1015"/>
      <c r="AL185" s="1015"/>
      <c r="AM185" s="1015"/>
      <c r="AN185" s="1015"/>
      <c r="AO185" s="1015"/>
      <c r="AP185" s="1015"/>
      <c r="AQ185" s="1015"/>
      <c r="AR185" s="1015"/>
      <c r="AS185" s="1015"/>
      <c r="BF185" s="810"/>
    </row>
    <row r="186" spans="2:58" s="804" customFormat="1" x14ac:dyDescent="0.2">
      <c r="B186" s="805"/>
      <c r="C186" s="806"/>
      <c r="G186" s="807"/>
      <c r="H186" s="1012"/>
      <c r="I186" s="1013"/>
      <c r="J186" s="1014"/>
      <c r="L186" s="1002"/>
      <c r="M186" s="1002"/>
      <c r="N186" s="992"/>
      <c r="O186" s="992"/>
      <c r="R186" s="1003"/>
      <c r="AA186" s="1015"/>
      <c r="AB186" s="1015"/>
      <c r="AC186" s="1015"/>
      <c r="AD186" s="1015"/>
      <c r="AE186" s="1015"/>
      <c r="AF186" s="1015"/>
      <c r="AG186" s="1015"/>
      <c r="AH186" s="1015"/>
      <c r="AI186" s="1015"/>
      <c r="AJ186" s="1015"/>
      <c r="AK186" s="1015"/>
      <c r="AL186" s="1015"/>
      <c r="AM186" s="1015"/>
      <c r="AN186" s="1015"/>
      <c r="AO186" s="1015"/>
      <c r="AP186" s="1015"/>
      <c r="AQ186" s="1015"/>
      <c r="AR186" s="1015"/>
      <c r="AS186" s="1015"/>
      <c r="BF186" s="810"/>
    </row>
    <row r="187" spans="2:58" s="804" customFormat="1" x14ac:dyDescent="0.2">
      <c r="B187" s="805"/>
      <c r="C187" s="806"/>
      <c r="G187" s="807"/>
      <c r="H187" s="1012"/>
      <c r="I187" s="1013"/>
      <c r="J187" s="1014"/>
      <c r="L187" s="1002"/>
      <c r="M187" s="1002"/>
      <c r="N187" s="992"/>
      <c r="O187" s="992"/>
      <c r="R187" s="1003"/>
      <c r="AA187" s="1015"/>
      <c r="AB187" s="1015"/>
      <c r="AC187" s="1015"/>
      <c r="AD187" s="1015"/>
      <c r="AE187" s="1015"/>
      <c r="AF187" s="1015"/>
      <c r="AG187" s="1015"/>
      <c r="AH187" s="1015"/>
      <c r="AI187" s="1015"/>
      <c r="AJ187" s="1015"/>
      <c r="AK187" s="1015"/>
      <c r="AL187" s="1015"/>
      <c r="AM187" s="1015"/>
      <c r="AN187" s="1015"/>
      <c r="AO187" s="1015"/>
      <c r="AP187" s="1015"/>
      <c r="AQ187" s="1015"/>
      <c r="AR187" s="1015"/>
      <c r="AS187" s="1015"/>
      <c r="BF187" s="810"/>
    </row>
    <row r="188" spans="2:58" s="804" customFormat="1" x14ac:dyDescent="0.2">
      <c r="B188" s="805"/>
      <c r="C188" s="806"/>
      <c r="G188" s="807"/>
      <c r="H188" s="1012"/>
      <c r="I188" s="1013"/>
      <c r="J188" s="1014"/>
      <c r="L188" s="1002"/>
      <c r="M188" s="1002"/>
      <c r="N188" s="992"/>
      <c r="O188" s="992"/>
      <c r="R188" s="1003"/>
      <c r="AA188" s="1015"/>
      <c r="AB188" s="1015"/>
      <c r="AC188" s="1015"/>
      <c r="AD188" s="1015"/>
      <c r="AE188" s="1015"/>
      <c r="AF188" s="1015"/>
      <c r="AG188" s="1015"/>
      <c r="AH188" s="1015"/>
      <c r="AI188" s="1015"/>
      <c r="AJ188" s="1015"/>
      <c r="AK188" s="1015"/>
      <c r="AL188" s="1015"/>
      <c r="AM188" s="1015"/>
      <c r="AN188" s="1015"/>
      <c r="AO188" s="1015"/>
      <c r="AP188" s="1015"/>
      <c r="AQ188" s="1015"/>
      <c r="AR188" s="1015"/>
      <c r="AS188" s="1015"/>
      <c r="BF188" s="810"/>
    </row>
    <row r="189" spans="2:58" s="804" customFormat="1" x14ac:dyDescent="0.2">
      <c r="B189" s="805"/>
      <c r="C189" s="806"/>
      <c r="G189" s="807"/>
      <c r="H189" s="1012"/>
      <c r="I189" s="1013"/>
      <c r="J189" s="1014"/>
      <c r="L189" s="1002"/>
      <c r="M189" s="1002"/>
      <c r="N189" s="992"/>
      <c r="O189" s="992"/>
      <c r="R189" s="1003"/>
      <c r="AA189" s="1015"/>
      <c r="AB189" s="1015"/>
      <c r="AC189" s="1015"/>
      <c r="AD189" s="1015"/>
      <c r="AE189" s="1015"/>
      <c r="AF189" s="1015"/>
      <c r="AG189" s="1015"/>
      <c r="AH189" s="1015"/>
      <c r="AI189" s="1015"/>
      <c r="AJ189" s="1015"/>
      <c r="AK189" s="1015"/>
      <c r="AL189" s="1015"/>
      <c r="AM189" s="1015"/>
      <c r="AN189" s="1015"/>
      <c r="AO189" s="1015"/>
      <c r="AP189" s="1015"/>
      <c r="AQ189" s="1015"/>
      <c r="AR189" s="1015"/>
      <c r="AS189" s="1015"/>
      <c r="BF189" s="810"/>
    </row>
    <row r="190" spans="2:58" s="804" customFormat="1" x14ac:dyDescent="0.2">
      <c r="B190" s="805"/>
      <c r="C190" s="806"/>
      <c r="G190" s="807"/>
      <c r="H190" s="1012"/>
      <c r="I190" s="1013"/>
      <c r="J190" s="1014"/>
      <c r="L190" s="1002"/>
      <c r="M190" s="1002"/>
      <c r="N190" s="992"/>
      <c r="O190" s="992"/>
      <c r="R190" s="1003"/>
      <c r="AA190" s="1015"/>
      <c r="AB190" s="1015"/>
      <c r="AC190" s="1015"/>
      <c r="AD190" s="1015"/>
      <c r="AE190" s="1015"/>
      <c r="AF190" s="1015"/>
      <c r="AG190" s="1015"/>
      <c r="AH190" s="1015"/>
      <c r="AI190" s="1015"/>
      <c r="AJ190" s="1015"/>
      <c r="AK190" s="1015"/>
      <c r="AL190" s="1015"/>
      <c r="AM190" s="1015"/>
      <c r="AN190" s="1015"/>
      <c r="AO190" s="1015"/>
      <c r="AP190" s="1015"/>
      <c r="AQ190" s="1015"/>
      <c r="AR190" s="1015"/>
      <c r="AS190" s="1015"/>
      <c r="BF190" s="810"/>
    </row>
    <row r="191" spans="2:58" s="804" customFormat="1" x14ac:dyDescent="0.2">
      <c r="B191" s="805"/>
      <c r="C191" s="806"/>
      <c r="G191" s="807"/>
      <c r="H191" s="1012"/>
      <c r="I191" s="1013"/>
      <c r="J191" s="1014"/>
      <c r="L191" s="1002"/>
      <c r="M191" s="1002"/>
      <c r="N191" s="992"/>
      <c r="O191" s="992"/>
      <c r="R191" s="1003"/>
      <c r="AA191" s="1015"/>
      <c r="AB191" s="1015"/>
      <c r="AC191" s="1015"/>
      <c r="AD191" s="1015"/>
      <c r="AE191" s="1015"/>
      <c r="AF191" s="1015"/>
      <c r="AG191" s="1015"/>
      <c r="AH191" s="1015"/>
      <c r="AI191" s="1015"/>
      <c r="AJ191" s="1015"/>
      <c r="AK191" s="1015"/>
      <c r="AL191" s="1015"/>
      <c r="AM191" s="1015"/>
      <c r="AN191" s="1015"/>
      <c r="AO191" s="1015"/>
      <c r="AP191" s="1015"/>
      <c r="AQ191" s="1015"/>
      <c r="AR191" s="1015"/>
      <c r="AS191" s="1015"/>
      <c r="BF191" s="810"/>
    </row>
    <row r="192" spans="2:58" s="804" customFormat="1" x14ac:dyDescent="0.2">
      <c r="B192" s="805"/>
      <c r="C192" s="806"/>
      <c r="G192" s="807"/>
      <c r="H192" s="1012"/>
      <c r="I192" s="1013"/>
      <c r="J192" s="1014"/>
      <c r="L192" s="1002"/>
      <c r="M192" s="1002"/>
      <c r="N192" s="992"/>
      <c r="O192" s="992"/>
      <c r="R192" s="1003"/>
      <c r="AA192" s="1015"/>
      <c r="AB192" s="1015"/>
      <c r="AC192" s="1015"/>
      <c r="AD192" s="1015"/>
      <c r="AE192" s="1015"/>
      <c r="AF192" s="1015"/>
      <c r="AG192" s="1015"/>
      <c r="AH192" s="1015"/>
      <c r="AI192" s="1015"/>
      <c r="AJ192" s="1015"/>
      <c r="AK192" s="1015"/>
      <c r="AL192" s="1015"/>
      <c r="AM192" s="1015"/>
      <c r="AN192" s="1015"/>
      <c r="AO192" s="1015"/>
      <c r="AP192" s="1015"/>
      <c r="AQ192" s="1015"/>
      <c r="AR192" s="1015"/>
      <c r="AS192" s="1015"/>
      <c r="BF192" s="810"/>
    </row>
    <row r="193" spans="2:58" s="804" customFormat="1" x14ac:dyDescent="0.2">
      <c r="B193" s="805"/>
      <c r="C193" s="806"/>
      <c r="G193" s="807"/>
      <c r="H193" s="1012"/>
      <c r="I193" s="1013"/>
      <c r="J193" s="1014"/>
      <c r="L193" s="1002"/>
      <c r="M193" s="1002"/>
      <c r="N193" s="992"/>
      <c r="O193" s="992"/>
      <c r="R193" s="1003"/>
      <c r="AA193" s="1015"/>
      <c r="AB193" s="1015"/>
      <c r="AC193" s="1015"/>
      <c r="AD193" s="1015"/>
      <c r="AE193" s="1015"/>
      <c r="AF193" s="1015"/>
      <c r="AG193" s="1015"/>
      <c r="AH193" s="1015"/>
      <c r="AI193" s="1015"/>
      <c r="AJ193" s="1015"/>
      <c r="AK193" s="1015"/>
      <c r="AL193" s="1015"/>
      <c r="AM193" s="1015"/>
      <c r="AN193" s="1015"/>
      <c r="AO193" s="1015"/>
      <c r="AP193" s="1015"/>
      <c r="AQ193" s="1015"/>
      <c r="AR193" s="1015"/>
      <c r="AS193" s="1015"/>
      <c r="BF193" s="810"/>
    </row>
    <row r="194" spans="2:58" s="804" customFormat="1" x14ac:dyDescent="0.2">
      <c r="B194" s="805"/>
      <c r="C194" s="806"/>
      <c r="G194" s="807"/>
      <c r="H194" s="1012"/>
      <c r="I194" s="1013"/>
      <c r="J194" s="1014"/>
      <c r="L194" s="1002"/>
      <c r="M194" s="1002"/>
      <c r="N194" s="992"/>
      <c r="O194" s="992"/>
      <c r="R194" s="1003"/>
      <c r="AA194" s="1015"/>
      <c r="AB194" s="1015"/>
      <c r="AC194" s="1015"/>
      <c r="AD194" s="1015"/>
      <c r="AE194" s="1015"/>
      <c r="AF194" s="1015"/>
      <c r="AG194" s="1015"/>
      <c r="AH194" s="1015"/>
      <c r="AI194" s="1015"/>
      <c r="AJ194" s="1015"/>
      <c r="AK194" s="1015"/>
      <c r="AL194" s="1015"/>
      <c r="AM194" s="1015"/>
      <c r="AN194" s="1015"/>
      <c r="AO194" s="1015"/>
      <c r="AP194" s="1015"/>
      <c r="AQ194" s="1015"/>
      <c r="AR194" s="1015"/>
      <c r="AS194" s="1015"/>
      <c r="BF194" s="810"/>
    </row>
    <row r="195" spans="2:58" s="804" customFormat="1" x14ac:dyDescent="0.2">
      <c r="B195" s="805"/>
      <c r="C195" s="806"/>
      <c r="G195" s="807"/>
      <c r="H195" s="1012"/>
      <c r="I195" s="1013"/>
      <c r="J195" s="1014"/>
      <c r="L195" s="1002"/>
      <c r="M195" s="1002"/>
      <c r="N195" s="992"/>
      <c r="O195" s="992"/>
      <c r="R195" s="1003"/>
      <c r="AA195" s="1015"/>
      <c r="AB195" s="1015"/>
      <c r="AC195" s="1015"/>
      <c r="AD195" s="1015"/>
      <c r="AE195" s="1015"/>
      <c r="AF195" s="1015"/>
      <c r="AG195" s="1015"/>
      <c r="AH195" s="1015"/>
      <c r="AI195" s="1015"/>
      <c r="AJ195" s="1015"/>
      <c r="AK195" s="1015"/>
      <c r="AL195" s="1015"/>
      <c r="AM195" s="1015"/>
      <c r="AN195" s="1015"/>
      <c r="AO195" s="1015"/>
      <c r="AP195" s="1015"/>
      <c r="AQ195" s="1015"/>
      <c r="AR195" s="1015"/>
      <c r="AS195" s="1015"/>
      <c r="BF195" s="810"/>
    </row>
    <row r="196" spans="2:58" s="804" customFormat="1" x14ac:dyDescent="0.2">
      <c r="B196" s="805"/>
      <c r="C196" s="806"/>
      <c r="G196" s="807"/>
      <c r="H196" s="1012"/>
      <c r="I196" s="1013"/>
      <c r="J196" s="1014"/>
      <c r="L196" s="1002"/>
      <c r="M196" s="1002"/>
      <c r="N196" s="992"/>
      <c r="O196" s="992"/>
      <c r="R196" s="1003"/>
      <c r="AA196" s="1015"/>
      <c r="AB196" s="1015"/>
      <c r="AC196" s="1015"/>
      <c r="AD196" s="1015"/>
      <c r="AE196" s="1015"/>
      <c r="AF196" s="1015"/>
      <c r="AG196" s="1015"/>
      <c r="AH196" s="1015"/>
      <c r="AI196" s="1015"/>
      <c r="AJ196" s="1015"/>
      <c r="AK196" s="1015"/>
      <c r="AL196" s="1015"/>
      <c r="AM196" s="1015"/>
      <c r="AN196" s="1015"/>
      <c r="AO196" s="1015"/>
      <c r="AP196" s="1015"/>
      <c r="AQ196" s="1015"/>
      <c r="AR196" s="1015"/>
      <c r="AS196" s="1015"/>
      <c r="BF196" s="810"/>
    </row>
    <row r="197" spans="2:58" s="804" customFormat="1" x14ac:dyDescent="0.2">
      <c r="B197" s="805"/>
      <c r="C197" s="806"/>
      <c r="G197" s="807"/>
      <c r="H197" s="1012"/>
      <c r="I197" s="1013"/>
      <c r="J197" s="1014"/>
      <c r="L197" s="1002"/>
      <c r="M197" s="1002"/>
      <c r="N197" s="992"/>
      <c r="O197" s="992"/>
      <c r="R197" s="1003"/>
      <c r="AA197" s="1015"/>
      <c r="AB197" s="1015"/>
      <c r="AC197" s="1015"/>
      <c r="AD197" s="1015"/>
      <c r="AE197" s="1015"/>
      <c r="AF197" s="1015"/>
      <c r="AG197" s="1015"/>
      <c r="AH197" s="1015"/>
      <c r="AI197" s="1015"/>
      <c r="AJ197" s="1015"/>
      <c r="AK197" s="1015"/>
      <c r="AL197" s="1015"/>
      <c r="AM197" s="1015"/>
      <c r="AN197" s="1015"/>
      <c r="AO197" s="1015"/>
      <c r="AP197" s="1015"/>
      <c r="AQ197" s="1015"/>
      <c r="AR197" s="1015"/>
      <c r="AS197" s="1015"/>
      <c r="BF197" s="810"/>
    </row>
    <row r="198" spans="2:58" s="804" customFormat="1" x14ac:dyDescent="0.2">
      <c r="B198" s="805"/>
      <c r="C198" s="806"/>
      <c r="G198" s="807"/>
      <c r="H198" s="1012"/>
      <c r="I198" s="1013"/>
      <c r="J198" s="1014"/>
      <c r="L198" s="1002"/>
      <c r="M198" s="1002"/>
      <c r="N198" s="992"/>
      <c r="O198" s="992"/>
      <c r="R198" s="1003"/>
      <c r="AA198" s="1015"/>
      <c r="AB198" s="1015"/>
      <c r="AC198" s="1015"/>
      <c r="AD198" s="1015"/>
      <c r="AE198" s="1015"/>
      <c r="AF198" s="1015"/>
      <c r="AG198" s="1015"/>
      <c r="AH198" s="1015"/>
      <c r="AI198" s="1015"/>
      <c r="AJ198" s="1015"/>
      <c r="AK198" s="1015"/>
      <c r="AL198" s="1015"/>
      <c r="AM198" s="1015"/>
      <c r="AN198" s="1015"/>
      <c r="AO198" s="1015"/>
      <c r="AP198" s="1015"/>
      <c r="AQ198" s="1015"/>
      <c r="AR198" s="1015"/>
      <c r="AS198" s="1015"/>
      <c r="BF198" s="810"/>
    </row>
    <row r="199" spans="2:58" s="804" customFormat="1" x14ac:dyDescent="0.2">
      <c r="B199" s="805"/>
      <c r="C199" s="806"/>
      <c r="G199" s="807"/>
      <c r="H199" s="1012"/>
      <c r="I199" s="1013"/>
      <c r="J199" s="1014"/>
      <c r="L199" s="1002"/>
      <c r="M199" s="1002"/>
      <c r="N199" s="992"/>
      <c r="O199" s="992"/>
      <c r="R199" s="1003"/>
      <c r="AA199" s="1015"/>
      <c r="AB199" s="1015"/>
      <c r="AC199" s="1015"/>
      <c r="AD199" s="1015"/>
      <c r="AE199" s="1015"/>
      <c r="AF199" s="1015"/>
      <c r="AG199" s="1015"/>
      <c r="AH199" s="1015"/>
      <c r="AI199" s="1015"/>
      <c r="AJ199" s="1015"/>
      <c r="AK199" s="1015"/>
      <c r="AL199" s="1015"/>
      <c r="AM199" s="1015"/>
      <c r="AN199" s="1015"/>
      <c r="AO199" s="1015"/>
      <c r="AP199" s="1015"/>
      <c r="AQ199" s="1015"/>
      <c r="AR199" s="1015"/>
      <c r="AS199" s="1015"/>
      <c r="BF199" s="810"/>
    </row>
    <row r="200" spans="2:58" s="804" customFormat="1" x14ac:dyDescent="0.2">
      <c r="B200" s="805"/>
      <c r="C200" s="806"/>
      <c r="G200" s="807"/>
      <c r="H200" s="1012"/>
      <c r="I200" s="1013"/>
      <c r="J200" s="1014"/>
      <c r="L200" s="1002"/>
      <c r="M200" s="1002"/>
      <c r="N200" s="992"/>
      <c r="O200" s="992"/>
      <c r="R200" s="1003"/>
      <c r="AA200" s="1015"/>
      <c r="AB200" s="1015"/>
      <c r="AC200" s="1015"/>
      <c r="AD200" s="1015"/>
      <c r="AE200" s="1015"/>
      <c r="AF200" s="1015"/>
      <c r="AG200" s="1015"/>
      <c r="AH200" s="1015"/>
      <c r="AI200" s="1015"/>
      <c r="AJ200" s="1015"/>
      <c r="AK200" s="1015"/>
      <c r="AL200" s="1015"/>
      <c r="AM200" s="1015"/>
      <c r="AN200" s="1015"/>
      <c r="AO200" s="1015"/>
      <c r="AP200" s="1015"/>
      <c r="AQ200" s="1015"/>
      <c r="AR200" s="1015"/>
      <c r="AS200" s="1015"/>
      <c r="BF200" s="810"/>
    </row>
    <row r="201" spans="2:58" s="804" customFormat="1" x14ac:dyDescent="0.2">
      <c r="B201" s="805"/>
      <c r="C201" s="806"/>
      <c r="G201" s="807"/>
      <c r="H201" s="1012"/>
      <c r="I201" s="1013"/>
      <c r="J201" s="1014"/>
      <c r="L201" s="1002"/>
      <c r="M201" s="1002"/>
      <c r="N201" s="992"/>
      <c r="O201" s="992"/>
      <c r="R201" s="1003"/>
      <c r="AA201" s="1015"/>
      <c r="AB201" s="1015"/>
      <c r="AC201" s="1015"/>
      <c r="AD201" s="1015"/>
      <c r="AE201" s="1015"/>
      <c r="AF201" s="1015"/>
      <c r="AG201" s="1015"/>
      <c r="AH201" s="1015"/>
      <c r="AI201" s="1015"/>
      <c r="AJ201" s="1015"/>
      <c r="AK201" s="1015"/>
      <c r="AL201" s="1015"/>
      <c r="AM201" s="1015"/>
      <c r="AN201" s="1015"/>
      <c r="AO201" s="1015"/>
      <c r="AP201" s="1015"/>
      <c r="AQ201" s="1015"/>
      <c r="AR201" s="1015"/>
      <c r="AS201" s="1015"/>
      <c r="BF201" s="810"/>
    </row>
    <row r="202" spans="2:58" s="804" customFormat="1" x14ac:dyDescent="0.2">
      <c r="B202" s="805"/>
      <c r="C202" s="806"/>
      <c r="G202" s="807"/>
      <c r="H202" s="1012"/>
      <c r="I202" s="1013"/>
      <c r="J202" s="1014"/>
      <c r="L202" s="1002"/>
      <c r="M202" s="1002"/>
      <c r="N202" s="992"/>
      <c r="O202" s="992"/>
      <c r="R202" s="1003"/>
      <c r="AA202" s="1015"/>
      <c r="AB202" s="1015"/>
      <c r="AC202" s="1015"/>
      <c r="AD202" s="1015"/>
      <c r="AE202" s="1015"/>
      <c r="AF202" s="1015"/>
      <c r="AG202" s="1015"/>
      <c r="AH202" s="1015"/>
      <c r="AI202" s="1015"/>
      <c r="AJ202" s="1015"/>
      <c r="AK202" s="1015"/>
      <c r="AL202" s="1015"/>
      <c r="AM202" s="1015"/>
      <c r="AN202" s="1015"/>
      <c r="AO202" s="1015"/>
      <c r="AP202" s="1015"/>
      <c r="AQ202" s="1015"/>
      <c r="AR202" s="1015"/>
      <c r="AS202" s="1015"/>
      <c r="BF202" s="810"/>
    </row>
    <row r="203" spans="2:58" s="804" customFormat="1" x14ac:dyDescent="0.2">
      <c r="B203" s="805"/>
      <c r="C203" s="806"/>
      <c r="G203" s="807"/>
      <c r="H203" s="1012"/>
      <c r="I203" s="1013"/>
      <c r="J203" s="1014"/>
      <c r="L203" s="1002"/>
      <c r="M203" s="1002"/>
      <c r="N203" s="992"/>
      <c r="O203" s="992"/>
      <c r="R203" s="1003"/>
      <c r="AA203" s="1015"/>
      <c r="AB203" s="1015"/>
      <c r="AC203" s="1015"/>
      <c r="AD203" s="1015"/>
      <c r="AE203" s="1015"/>
      <c r="AF203" s="1015"/>
      <c r="AG203" s="1015"/>
      <c r="AH203" s="1015"/>
      <c r="AI203" s="1015"/>
      <c r="AJ203" s="1015"/>
      <c r="AK203" s="1015"/>
      <c r="AL203" s="1015"/>
      <c r="AM203" s="1015"/>
      <c r="AN203" s="1015"/>
      <c r="AO203" s="1015"/>
      <c r="AP203" s="1015"/>
      <c r="AQ203" s="1015"/>
      <c r="AR203" s="1015"/>
      <c r="AS203" s="1015"/>
      <c r="BF203" s="810"/>
    </row>
    <row r="204" spans="2:58" s="804" customFormat="1" x14ac:dyDescent="0.2">
      <c r="B204" s="805"/>
      <c r="C204" s="806"/>
      <c r="G204" s="807"/>
      <c r="H204" s="1012"/>
      <c r="I204" s="1013"/>
      <c r="J204" s="1014"/>
      <c r="L204" s="1002"/>
      <c r="M204" s="1002"/>
      <c r="N204" s="992"/>
      <c r="O204" s="992"/>
      <c r="R204" s="1003"/>
      <c r="AA204" s="1015"/>
      <c r="AB204" s="1015"/>
      <c r="AC204" s="1015"/>
      <c r="AD204" s="1015"/>
      <c r="AE204" s="1015"/>
      <c r="AF204" s="1015"/>
      <c r="AG204" s="1015"/>
      <c r="AH204" s="1015"/>
      <c r="AI204" s="1015"/>
      <c r="AJ204" s="1015"/>
      <c r="AK204" s="1015"/>
      <c r="AL204" s="1015"/>
      <c r="AM204" s="1015"/>
      <c r="AN204" s="1015"/>
      <c r="AO204" s="1015"/>
      <c r="AP204" s="1015"/>
      <c r="AQ204" s="1015"/>
      <c r="AR204" s="1015"/>
      <c r="AS204" s="1015"/>
      <c r="BF204" s="810"/>
    </row>
    <row r="205" spans="2:58" s="804" customFormat="1" x14ac:dyDescent="0.2">
      <c r="B205" s="805"/>
      <c r="C205" s="806"/>
      <c r="G205" s="807"/>
      <c r="H205" s="1012"/>
      <c r="I205" s="1013"/>
      <c r="J205" s="1014"/>
      <c r="L205" s="1002"/>
      <c r="M205" s="1002"/>
      <c r="N205" s="992"/>
      <c r="O205" s="992"/>
      <c r="R205" s="1003"/>
      <c r="AA205" s="1015"/>
      <c r="AB205" s="1015"/>
      <c r="AC205" s="1015"/>
      <c r="AD205" s="1015"/>
      <c r="AE205" s="1015"/>
      <c r="AF205" s="1015"/>
      <c r="AG205" s="1015"/>
      <c r="AH205" s="1015"/>
      <c r="AI205" s="1015"/>
      <c r="AJ205" s="1015"/>
      <c r="AK205" s="1015"/>
      <c r="AL205" s="1015"/>
      <c r="AM205" s="1015"/>
      <c r="AN205" s="1015"/>
      <c r="AO205" s="1015"/>
      <c r="AP205" s="1015"/>
      <c r="AQ205" s="1015"/>
      <c r="AR205" s="1015"/>
      <c r="AS205" s="1015"/>
      <c r="BF205" s="810"/>
    </row>
    <row r="206" spans="2:58" s="804" customFormat="1" x14ac:dyDescent="0.2">
      <c r="B206" s="805"/>
      <c r="C206" s="806"/>
      <c r="G206" s="807"/>
      <c r="H206" s="1012"/>
      <c r="I206" s="1013"/>
      <c r="J206" s="1014"/>
      <c r="L206" s="1002"/>
      <c r="M206" s="1002"/>
      <c r="N206" s="992"/>
      <c r="O206" s="992"/>
      <c r="R206" s="1003"/>
      <c r="AA206" s="1015"/>
      <c r="AB206" s="1015"/>
      <c r="AC206" s="1015"/>
      <c r="AD206" s="1015"/>
      <c r="AE206" s="1015"/>
      <c r="AF206" s="1015"/>
      <c r="AG206" s="1015"/>
      <c r="AH206" s="1015"/>
      <c r="AI206" s="1015"/>
      <c r="AJ206" s="1015"/>
      <c r="AK206" s="1015"/>
      <c r="AL206" s="1015"/>
      <c r="AM206" s="1015"/>
      <c r="AN206" s="1015"/>
      <c r="AO206" s="1015"/>
      <c r="AP206" s="1015"/>
      <c r="AQ206" s="1015"/>
      <c r="AR206" s="1015"/>
      <c r="AS206" s="1015"/>
      <c r="BF206" s="810"/>
    </row>
    <row r="207" spans="2:58" s="804" customFormat="1" x14ac:dyDescent="0.2">
      <c r="B207" s="805"/>
      <c r="C207" s="806"/>
      <c r="G207" s="807"/>
      <c r="H207" s="1012"/>
      <c r="I207" s="1013"/>
      <c r="J207" s="1014"/>
      <c r="L207" s="1002"/>
      <c r="M207" s="1002"/>
      <c r="N207" s="992"/>
      <c r="O207" s="992"/>
      <c r="R207" s="1003"/>
      <c r="S207" s="810"/>
      <c r="AA207" s="1015"/>
      <c r="AB207" s="1015"/>
      <c r="AC207" s="1015"/>
      <c r="AD207" s="1015"/>
      <c r="AE207" s="1015"/>
      <c r="AF207" s="1015"/>
      <c r="AG207" s="1015"/>
      <c r="AH207" s="1015"/>
      <c r="AI207" s="1015"/>
      <c r="AJ207" s="1015"/>
      <c r="AK207" s="1015"/>
      <c r="AL207" s="1015"/>
      <c r="AM207" s="1015"/>
      <c r="AN207" s="1015"/>
      <c r="AO207" s="1015"/>
      <c r="AP207" s="1015"/>
      <c r="AQ207" s="1015"/>
      <c r="AR207" s="1015"/>
      <c r="AS207" s="1015"/>
      <c r="BF207" s="810"/>
    </row>
    <row r="208" spans="2:58" s="804" customFormat="1" x14ac:dyDescent="0.2">
      <c r="B208" s="805"/>
      <c r="C208" s="806"/>
      <c r="G208" s="807"/>
      <c r="H208" s="1012"/>
      <c r="I208" s="1013"/>
      <c r="J208" s="1014"/>
      <c r="L208" s="1002"/>
      <c r="M208" s="1002"/>
      <c r="N208" s="992"/>
      <c r="O208" s="992"/>
      <c r="R208" s="1003"/>
      <c r="S208" s="810"/>
      <c r="AA208" s="1015"/>
      <c r="AB208" s="1015"/>
      <c r="AC208" s="1015"/>
      <c r="AD208" s="1015"/>
      <c r="AE208" s="1015"/>
      <c r="AF208" s="1015"/>
      <c r="AG208" s="1015"/>
      <c r="AH208" s="1015"/>
      <c r="AI208" s="1015"/>
      <c r="AJ208" s="1015"/>
      <c r="AK208" s="1015"/>
      <c r="AL208" s="1015"/>
      <c r="AM208" s="1015"/>
      <c r="AN208" s="1015"/>
      <c r="AO208" s="1015"/>
      <c r="AP208" s="1015"/>
      <c r="AQ208" s="1015"/>
      <c r="AR208" s="1015"/>
      <c r="AS208" s="1015"/>
      <c r="BF208" s="810"/>
    </row>
    <row r="209" spans="2:58" s="804" customFormat="1" x14ac:dyDescent="0.2">
      <c r="B209" s="805"/>
      <c r="C209" s="806"/>
      <c r="G209" s="807"/>
      <c r="H209" s="1012"/>
      <c r="I209" s="1013"/>
      <c r="J209" s="1014"/>
      <c r="L209" s="1002"/>
      <c r="M209" s="1002"/>
      <c r="N209" s="992"/>
      <c r="O209" s="992"/>
      <c r="R209" s="1003"/>
      <c r="S209" s="810"/>
      <c r="AA209" s="1015"/>
      <c r="AB209" s="1015"/>
      <c r="AC209" s="1015"/>
      <c r="AD209" s="1015"/>
      <c r="AE209" s="1015"/>
      <c r="AF209" s="1015"/>
      <c r="AG209" s="1015"/>
      <c r="AH209" s="1015"/>
      <c r="AI209" s="1015"/>
      <c r="AJ209" s="1015"/>
      <c r="AK209" s="1015"/>
      <c r="AL209" s="1015"/>
      <c r="AM209" s="1015"/>
      <c r="AN209" s="1015"/>
      <c r="AO209" s="1015"/>
      <c r="AP209" s="1015"/>
      <c r="AQ209" s="1015"/>
      <c r="AR209" s="1015"/>
      <c r="AS209" s="1015"/>
      <c r="BF209" s="810"/>
    </row>
    <row r="210" spans="2:58" s="804" customFormat="1" x14ac:dyDescent="0.2">
      <c r="B210" s="805"/>
      <c r="C210" s="806"/>
      <c r="G210" s="807"/>
      <c r="H210" s="1012"/>
      <c r="I210" s="1013"/>
      <c r="J210" s="1014"/>
      <c r="L210" s="1002"/>
      <c r="M210" s="1002"/>
      <c r="N210" s="992"/>
      <c r="O210" s="992"/>
      <c r="R210" s="1003"/>
      <c r="S210" s="810"/>
      <c r="AA210" s="1015"/>
      <c r="AB210" s="1015"/>
      <c r="AC210" s="1015"/>
      <c r="AD210" s="1015"/>
      <c r="AE210" s="1015"/>
      <c r="AF210" s="1015"/>
      <c r="AG210" s="1015"/>
      <c r="AH210" s="1015"/>
      <c r="AI210" s="1015"/>
      <c r="AJ210" s="1015"/>
      <c r="AK210" s="1015"/>
      <c r="AL210" s="1015"/>
      <c r="AM210" s="1015"/>
      <c r="AN210" s="1015"/>
      <c r="AO210" s="1015"/>
      <c r="AP210" s="1015"/>
      <c r="AQ210" s="1015"/>
      <c r="AR210" s="1015"/>
      <c r="AS210" s="1015"/>
      <c r="BF210" s="810"/>
    </row>
    <row r="211" spans="2:58" s="804" customFormat="1" x14ac:dyDescent="0.2">
      <c r="B211" s="805"/>
      <c r="C211" s="806"/>
      <c r="G211" s="807"/>
      <c r="H211" s="1012"/>
      <c r="I211" s="1013"/>
      <c r="J211" s="1014"/>
      <c r="L211" s="1002"/>
      <c r="M211" s="1002"/>
      <c r="N211" s="992"/>
      <c r="O211" s="992"/>
      <c r="R211" s="1003"/>
      <c r="S211" s="810"/>
      <c r="AA211" s="1015"/>
      <c r="AB211" s="1015"/>
      <c r="AC211" s="1015"/>
      <c r="AD211" s="1015"/>
      <c r="AE211" s="1015"/>
      <c r="AF211" s="1015"/>
      <c r="AG211" s="1015"/>
      <c r="AH211" s="1015"/>
      <c r="AI211" s="1015"/>
      <c r="AJ211" s="1015"/>
      <c r="AK211" s="1015"/>
      <c r="AL211" s="1015"/>
      <c r="AM211" s="1015"/>
      <c r="AN211" s="1015"/>
      <c r="AO211" s="1015"/>
      <c r="AP211" s="1015"/>
      <c r="AQ211" s="1015"/>
      <c r="AR211" s="1015"/>
      <c r="AS211" s="1015"/>
      <c r="BF211" s="810"/>
    </row>
    <row r="212" spans="2:58" s="804" customFormat="1" x14ac:dyDescent="0.2">
      <c r="B212" s="805"/>
      <c r="C212" s="806"/>
      <c r="G212" s="807"/>
      <c r="H212" s="1012"/>
      <c r="I212" s="1013"/>
      <c r="J212" s="1014"/>
      <c r="L212" s="1002"/>
      <c r="M212" s="1002"/>
      <c r="N212" s="992"/>
      <c r="O212" s="992"/>
      <c r="R212" s="1003"/>
      <c r="S212" s="810"/>
      <c r="AA212" s="1015"/>
      <c r="AB212" s="1015"/>
      <c r="AC212" s="1015"/>
      <c r="AD212" s="1015"/>
      <c r="AE212" s="1015"/>
      <c r="AF212" s="1015"/>
      <c r="AG212" s="1015"/>
      <c r="AH212" s="1015"/>
      <c r="AI212" s="1015"/>
      <c r="AJ212" s="1015"/>
      <c r="AK212" s="1015"/>
      <c r="AL212" s="1015"/>
      <c r="AM212" s="1015"/>
      <c r="AN212" s="1015"/>
      <c r="AO212" s="1015"/>
      <c r="AP212" s="1015"/>
      <c r="AQ212" s="1015"/>
      <c r="AR212" s="1015"/>
      <c r="AS212" s="1015"/>
      <c r="BF212" s="810"/>
    </row>
    <row r="213" spans="2:58" s="804" customFormat="1" x14ac:dyDescent="0.2">
      <c r="B213" s="805"/>
      <c r="C213" s="806"/>
      <c r="G213" s="807"/>
      <c r="H213" s="1012"/>
      <c r="I213" s="1013"/>
      <c r="J213" s="1014"/>
      <c r="L213" s="1002"/>
      <c r="M213" s="1002"/>
      <c r="N213" s="992"/>
      <c r="O213" s="992"/>
      <c r="R213" s="1003"/>
      <c r="S213" s="810"/>
      <c r="AA213" s="1015"/>
      <c r="AB213" s="1015"/>
      <c r="AC213" s="1015"/>
      <c r="AD213" s="1015"/>
      <c r="AE213" s="1015"/>
      <c r="AF213" s="1015"/>
      <c r="AG213" s="1015"/>
      <c r="AH213" s="1015"/>
      <c r="AI213" s="1015"/>
      <c r="AJ213" s="1015"/>
      <c r="AK213" s="1015"/>
      <c r="AL213" s="1015"/>
      <c r="AM213" s="1015"/>
      <c r="AN213" s="1015"/>
      <c r="AO213" s="1015"/>
      <c r="AP213" s="1015"/>
      <c r="AQ213" s="1015"/>
      <c r="AR213" s="1015"/>
      <c r="AS213" s="1015"/>
      <c r="BF213" s="810"/>
    </row>
    <row r="214" spans="2:58" s="804" customFormat="1" x14ac:dyDescent="0.2">
      <c r="B214" s="805"/>
      <c r="C214" s="806"/>
      <c r="G214" s="807"/>
      <c r="H214" s="1012"/>
      <c r="I214" s="1013"/>
      <c r="J214" s="1014"/>
      <c r="L214" s="1002"/>
      <c r="M214" s="1002"/>
      <c r="N214" s="992"/>
      <c r="O214" s="992"/>
      <c r="R214" s="1003"/>
      <c r="S214" s="810"/>
      <c r="AA214" s="1015"/>
      <c r="AB214" s="1015"/>
      <c r="AC214" s="1015"/>
      <c r="AD214" s="1015"/>
      <c r="AE214" s="1015"/>
      <c r="AF214" s="1015"/>
      <c r="AG214" s="1015"/>
      <c r="AH214" s="1015"/>
      <c r="AI214" s="1015"/>
      <c r="AJ214" s="1015"/>
      <c r="AK214" s="1015"/>
      <c r="AL214" s="1015"/>
      <c r="AM214" s="1015"/>
      <c r="AN214" s="1015"/>
      <c r="AO214" s="1015"/>
      <c r="AP214" s="1015"/>
      <c r="AQ214" s="1015"/>
      <c r="AR214" s="1015"/>
      <c r="AS214" s="1015"/>
      <c r="BF214" s="810"/>
    </row>
    <row r="215" spans="2:58" s="804" customFormat="1" x14ac:dyDescent="0.2">
      <c r="B215" s="805"/>
      <c r="C215" s="806"/>
      <c r="G215" s="807"/>
      <c r="H215" s="1012"/>
      <c r="I215" s="1013"/>
      <c r="J215" s="1014"/>
      <c r="L215" s="1002"/>
      <c r="M215" s="1002"/>
      <c r="N215" s="992"/>
      <c r="O215" s="992"/>
      <c r="R215" s="1003"/>
      <c r="S215" s="810"/>
      <c r="AA215" s="1015"/>
      <c r="AB215" s="1015"/>
      <c r="AC215" s="1015"/>
      <c r="AD215" s="1015"/>
      <c r="AE215" s="1015"/>
      <c r="AF215" s="1015"/>
      <c r="AG215" s="1015"/>
      <c r="AH215" s="1015"/>
      <c r="AI215" s="1015"/>
      <c r="AJ215" s="1015"/>
      <c r="AK215" s="1015"/>
      <c r="AL215" s="1015"/>
      <c r="AM215" s="1015"/>
      <c r="AN215" s="1015"/>
      <c r="AO215" s="1015"/>
      <c r="AP215" s="1015"/>
      <c r="AQ215" s="1015"/>
      <c r="AR215" s="1015"/>
      <c r="AS215" s="1015"/>
      <c r="BF215" s="810"/>
    </row>
    <row r="216" spans="2:58" s="804" customFormat="1" x14ac:dyDescent="0.2">
      <c r="B216" s="805"/>
      <c r="C216" s="806"/>
      <c r="G216" s="807"/>
      <c r="H216" s="1012"/>
      <c r="I216" s="1013"/>
      <c r="J216" s="1014"/>
      <c r="L216" s="1002"/>
      <c r="M216" s="1002"/>
      <c r="N216" s="992"/>
      <c r="O216" s="992"/>
      <c r="R216" s="1003"/>
      <c r="S216" s="810"/>
      <c r="AA216" s="1015"/>
      <c r="AB216" s="1015"/>
      <c r="AC216" s="1015"/>
      <c r="AD216" s="1015"/>
      <c r="AE216" s="1015"/>
      <c r="AF216" s="1015"/>
      <c r="AG216" s="1015"/>
      <c r="AH216" s="1015"/>
      <c r="AI216" s="1015"/>
      <c r="AJ216" s="1015"/>
      <c r="AK216" s="1015"/>
      <c r="AL216" s="1015"/>
      <c r="AM216" s="1015"/>
      <c r="AN216" s="1015"/>
      <c r="AO216" s="1015"/>
      <c r="AP216" s="1015"/>
      <c r="AQ216" s="1015"/>
      <c r="AR216" s="1015"/>
      <c r="AS216" s="1015"/>
      <c r="BF216" s="810"/>
    </row>
    <row r="217" spans="2:58" s="804" customFormat="1" x14ac:dyDescent="0.2">
      <c r="B217" s="805"/>
      <c r="C217" s="806"/>
      <c r="G217" s="807"/>
      <c r="H217" s="1012"/>
      <c r="I217" s="1013"/>
      <c r="J217" s="1014"/>
      <c r="L217" s="1002"/>
      <c r="M217" s="1002"/>
      <c r="N217" s="992"/>
      <c r="O217" s="992"/>
      <c r="R217" s="1003"/>
      <c r="S217" s="810"/>
      <c r="AA217" s="1015"/>
      <c r="AB217" s="1015"/>
      <c r="AC217" s="1015"/>
      <c r="AD217" s="1015"/>
      <c r="AE217" s="1015"/>
      <c r="AF217" s="1015"/>
      <c r="AG217" s="1015"/>
      <c r="AH217" s="1015"/>
      <c r="AI217" s="1015"/>
      <c r="AJ217" s="1015"/>
      <c r="AK217" s="1015"/>
      <c r="AL217" s="1015"/>
      <c r="AM217" s="1015"/>
      <c r="AN217" s="1015"/>
      <c r="AO217" s="1015"/>
      <c r="AP217" s="1015"/>
      <c r="AQ217" s="1015"/>
      <c r="AR217" s="1015"/>
      <c r="AS217" s="1015"/>
      <c r="BF217" s="810"/>
    </row>
    <row r="218" spans="2:58" s="804" customFormat="1" x14ac:dyDescent="0.2">
      <c r="B218" s="805"/>
      <c r="C218" s="806"/>
      <c r="G218" s="807"/>
      <c r="H218" s="1012"/>
      <c r="I218" s="1013"/>
      <c r="J218" s="1014"/>
      <c r="L218" s="1002"/>
      <c r="M218" s="1002"/>
      <c r="N218" s="992"/>
      <c r="O218" s="992"/>
      <c r="R218" s="1003"/>
      <c r="S218" s="810"/>
      <c r="AA218" s="1015"/>
      <c r="AB218" s="1015"/>
      <c r="AC218" s="1015"/>
      <c r="AD218" s="1015"/>
      <c r="AE218" s="1015"/>
      <c r="AF218" s="1015"/>
      <c r="AG218" s="1015"/>
      <c r="AH218" s="1015"/>
      <c r="AI218" s="1015"/>
      <c r="AJ218" s="1015"/>
      <c r="AK218" s="1015"/>
      <c r="AL218" s="1015"/>
      <c r="AM218" s="1015"/>
      <c r="AN218" s="1015"/>
      <c r="AO218" s="1015"/>
      <c r="AP218" s="1015"/>
      <c r="AQ218" s="1015"/>
      <c r="AR218" s="1015"/>
      <c r="AS218" s="1015"/>
      <c r="BF218" s="810"/>
    </row>
    <row r="219" spans="2:58" s="804" customFormat="1" x14ac:dyDescent="0.2">
      <c r="B219" s="805"/>
      <c r="C219" s="806"/>
      <c r="G219" s="807"/>
      <c r="H219" s="1012"/>
      <c r="I219" s="1013"/>
      <c r="J219" s="1014"/>
      <c r="L219" s="1002"/>
      <c r="M219" s="1002"/>
      <c r="N219" s="992"/>
      <c r="O219" s="992"/>
      <c r="R219" s="1003"/>
      <c r="S219" s="810"/>
      <c r="AA219" s="1015"/>
      <c r="AB219" s="1015"/>
      <c r="AC219" s="1015"/>
      <c r="AD219" s="1015"/>
      <c r="AE219" s="1015"/>
      <c r="AF219" s="1015"/>
      <c r="AG219" s="1015"/>
      <c r="AH219" s="1015"/>
      <c r="AI219" s="1015"/>
      <c r="AJ219" s="1015"/>
      <c r="AK219" s="1015"/>
      <c r="AL219" s="1015"/>
      <c r="AM219" s="1015"/>
      <c r="AN219" s="1015"/>
      <c r="AO219" s="1015"/>
      <c r="AP219" s="1015"/>
      <c r="AQ219" s="1015"/>
      <c r="AR219" s="1015"/>
      <c r="AS219" s="1015"/>
      <c r="BF219" s="810"/>
    </row>
    <row r="220" spans="2:58" s="804" customFormat="1" x14ac:dyDescent="0.2">
      <c r="B220" s="805"/>
      <c r="C220" s="806"/>
      <c r="G220" s="807"/>
      <c r="H220" s="1012"/>
      <c r="I220" s="1013"/>
      <c r="J220" s="1014"/>
      <c r="L220" s="1002"/>
      <c r="M220" s="1002"/>
      <c r="N220" s="992"/>
      <c r="O220" s="992"/>
      <c r="R220" s="1003"/>
      <c r="S220" s="810"/>
      <c r="AA220" s="1015"/>
      <c r="AB220" s="1015"/>
      <c r="AC220" s="1015"/>
      <c r="AD220" s="1015"/>
      <c r="AE220" s="1015"/>
      <c r="AF220" s="1015"/>
      <c r="AG220" s="1015"/>
      <c r="AH220" s="1015"/>
      <c r="AI220" s="1015"/>
      <c r="AJ220" s="1015"/>
      <c r="AK220" s="1015"/>
      <c r="AL220" s="1015"/>
      <c r="AM220" s="1015"/>
      <c r="AN220" s="1015"/>
      <c r="AO220" s="1015"/>
      <c r="AP220" s="1015"/>
      <c r="AQ220" s="1015"/>
      <c r="AR220" s="1015"/>
      <c r="AS220" s="1015"/>
      <c r="BF220" s="810"/>
    </row>
    <row r="221" spans="2:58" s="804" customFormat="1" x14ac:dyDescent="0.2">
      <c r="B221" s="805"/>
      <c r="C221" s="806"/>
      <c r="G221" s="807"/>
      <c r="H221" s="1012"/>
      <c r="I221" s="1013"/>
      <c r="J221" s="1014"/>
      <c r="L221" s="1002"/>
      <c r="M221" s="1002"/>
      <c r="N221" s="992"/>
      <c r="O221" s="992"/>
      <c r="R221" s="1003"/>
      <c r="S221" s="810"/>
      <c r="AA221" s="1015"/>
      <c r="AB221" s="1015"/>
      <c r="AC221" s="1015"/>
      <c r="AD221" s="1015"/>
      <c r="AE221" s="1015"/>
      <c r="AF221" s="1015"/>
      <c r="AG221" s="1015"/>
      <c r="AH221" s="1015"/>
      <c r="AI221" s="1015"/>
      <c r="AJ221" s="1015"/>
      <c r="AK221" s="1015"/>
      <c r="AL221" s="1015"/>
      <c r="AM221" s="1015"/>
      <c r="AN221" s="1015"/>
      <c r="AO221" s="1015"/>
      <c r="AP221" s="1015"/>
      <c r="AQ221" s="1015"/>
      <c r="AR221" s="1015"/>
      <c r="AS221" s="1015"/>
      <c r="BF221" s="810"/>
    </row>
    <row r="222" spans="2:58" s="804" customFormat="1" x14ac:dyDescent="0.2">
      <c r="B222" s="805"/>
      <c r="C222" s="806"/>
      <c r="G222" s="807"/>
      <c r="H222" s="1012"/>
      <c r="I222" s="1013"/>
      <c r="J222" s="1014"/>
      <c r="L222" s="1002"/>
      <c r="M222" s="1002"/>
      <c r="N222" s="992"/>
      <c r="O222" s="992"/>
      <c r="R222" s="1003"/>
      <c r="S222" s="810"/>
      <c r="AA222" s="1015"/>
      <c r="AB222" s="1015"/>
      <c r="AC222" s="1015"/>
      <c r="AD222" s="1015"/>
      <c r="AE222" s="1015"/>
      <c r="AF222" s="1015"/>
      <c r="AG222" s="1015"/>
      <c r="AH222" s="1015"/>
      <c r="AI222" s="1015"/>
      <c r="AJ222" s="1015"/>
      <c r="AK222" s="1015"/>
      <c r="AL222" s="1015"/>
      <c r="AM222" s="1015"/>
      <c r="AN222" s="1015"/>
      <c r="AO222" s="1015"/>
      <c r="AP222" s="1015"/>
      <c r="AQ222" s="1015"/>
      <c r="AR222" s="1015"/>
      <c r="AS222" s="1015"/>
      <c r="BF222" s="810"/>
    </row>
    <row r="223" spans="2:58" s="804" customFormat="1" x14ac:dyDescent="0.2">
      <c r="B223" s="805"/>
      <c r="C223" s="806"/>
      <c r="G223" s="807"/>
      <c r="H223" s="1012"/>
      <c r="I223" s="1013"/>
      <c r="J223" s="1014"/>
      <c r="L223" s="1002"/>
      <c r="M223" s="1002"/>
      <c r="N223" s="992"/>
      <c r="O223" s="992"/>
      <c r="R223" s="1003"/>
      <c r="S223" s="810"/>
      <c r="AA223" s="1015"/>
      <c r="AB223" s="1015"/>
      <c r="AC223" s="1015"/>
      <c r="AD223" s="1015"/>
      <c r="AE223" s="1015"/>
      <c r="AF223" s="1015"/>
      <c r="AG223" s="1015"/>
      <c r="AH223" s="1015"/>
      <c r="AI223" s="1015"/>
      <c r="AJ223" s="1015"/>
      <c r="AK223" s="1015"/>
      <c r="AL223" s="1015"/>
      <c r="AM223" s="1015"/>
      <c r="AN223" s="1015"/>
      <c r="AO223" s="1015"/>
      <c r="AP223" s="1015"/>
      <c r="AQ223" s="1015"/>
      <c r="AR223" s="1015"/>
      <c r="AS223" s="1015"/>
      <c r="BF223" s="810"/>
    </row>
    <row r="224" spans="2:58" s="804" customFormat="1" x14ac:dyDescent="0.2">
      <c r="B224" s="805"/>
      <c r="C224" s="806"/>
      <c r="G224" s="807"/>
      <c r="H224" s="1012"/>
      <c r="I224" s="1013"/>
      <c r="J224" s="1014"/>
      <c r="L224" s="1002"/>
      <c r="M224" s="1002"/>
      <c r="N224" s="992"/>
      <c r="O224" s="992"/>
      <c r="R224" s="1003"/>
      <c r="S224" s="810"/>
      <c r="AA224" s="1015"/>
      <c r="AB224" s="1015"/>
      <c r="AC224" s="1015"/>
      <c r="AD224" s="1015"/>
      <c r="AE224" s="1015"/>
      <c r="AF224" s="1015"/>
      <c r="AG224" s="1015"/>
      <c r="AH224" s="1015"/>
      <c r="AI224" s="1015"/>
      <c r="AJ224" s="1015"/>
      <c r="AK224" s="1015"/>
      <c r="AL224" s="1015"/>
      <c r="AM224" s="1015"/>
      <c r="AN224" s="1015"/>
      <c r="AO224" s="1015"/>
      <c r="AP224" s="1015"/>
      <c r="AQ224" s="1015"/>
      <c r="AR224" s="1015"/>
      <c r="AS224" s="1015"/>
      <c r="BF224" s="810"/>
    </row>
    <row r="225" spans="2:58" s="804" customFormat="1" x14ac:dyDescent="0.2">
      <c r="B225" s="805"/>
      <c r="C225" s="806"/>
      <c r="G225" s="807"/>
      <c r="H225" s="1012"/>
      <c r="I225" s="1013"/>
      <c r="J225" s="1014"/>
      <c r="L225" s="1002"/>
      <c r="M225" s="1002"/>
      <c r="N225" s="992"/>
      <c r="O225" s="992"/>
      <c r="R225" s="1003"/>
      <c r="S225" s="810"/>
      <c r="AA225" s="1015"/>
      <c r="AB225" s="1015"/>
      <c r="AC225" s="1015"/>
      <c r="AD225" s="1015"/>
      <c r="AE225" s="1015"/>
      <c r="AF225" s="1015"/>
      <c r="AG225" s="1015"/>
      <c r="AH225" s="1015"/>
      <c r="AI225" s="1015"/>
      <c r="AJ225" s="1015"/>
      <c r="AK225" s="1015"/>
      <c r="AL225" s="1015"/>
      <c r="AM225" s="1015"/>
      <c r="AN225" s="1015"/>
      <c r="AO225" s="1015"/>
      <c r="AP225" s="1015"/>
      <c r="AQ225" s="1015"/>
      <c r="AR225" s="1015"/>
      <c r="AS225" s="1015"/>
      <c r="BF225" s="810"/>
    </row>
    <row r="226" spans="2:58" s="804" customFormat="1" x14ac:dyDescent="0.2">
      <c r="B226" s="805"/>
      <c r="C226" s="806"/>
      <c r="G226" s="807"/>
      <c r="H226" s="1012"/>
      <c r="I226" s="1013"/>
      <c r="J226" s="1014"/>
      <c r="L226" s="1002"/>
      <c r="M226" s="1002"/>
      <c r="N226" s="992"/>
      <c r="O226" s="992"/>
      <c r="R226" s="1003"/>
      <c r="S226" s="810"/>
      <c r="AA226" s="1015"/>
      <c r="AB226" s="1015"/>
      <c r="AC226" s="1015"/>
      <c r="AD226" s="1015"/>
      <c r="AE226" s="1015"/>
      <c r="AF226" s="1015"/>
      <c r="AG226" s="1015"/>
      <c r="AH226" s="1015"/>
      <c r="AI226" s="1015"/>
      <c r="AJ226" s="1015"/>
      <c r="AK226" s="1015"/>
      <c r="AL226" s="1015"/>
      <c r="AM226" s="1015"/>
      <c r="AN226" s="1015"/>
      <c r="AO226" s="1015"/>
      <c r="AP226" s="1015"/>
      <c r="AQ226" s="1015"/>
      <c r="AR226" s="1015"/>
      <c r="AS226" s="1015"/>
      <c r="BF226" s="810"/>
    </row>
    <row r="227" spans="2:58" s="804" customFormat="1" x14ac:dyDescent="0.2">
      <c r="B227" s="805"/>
      <c r="C227" s="806"/>
      <c r="G227" s="807"/>
      <c r="H227" s="1012"/>
      <c r="I227" s="1013"/>
      <c r="J227" s="1014"/>
      <c r="L227" s="1002"/>
      <c r="M227" s="1002"/>
      <c r="N227" s="992"/>
      <c r="O227" s="992"/>
      <c r="R227" s="1003"/>
      <c r="S227" s="810"/>
      <c r="AA227" s="1015"/>
      <c r="AB227" s="1015"/>
      <c r="AC227" s="1015"/>
      <c r="AD227" s="1015"/>
      <c r="AE227" s="1015"/>
      <c r="AF227" s="1015"/>
      <c r="AG227" s="1015"/>
      <c r="AH227" s="1015"/>
      <c r="AI227" s="1015"/>
      <c r="AJ227" s="1015"/>
      <c r="AK227" s="1015"/>
      <c r="AL227" s="1015"/>
      <c r="AM227" s="1015"/>
      <c r="AN227" s="1015"/>
      <c r="AO227" s="1015"/>
      <c r="AP227" s="1015"/>
      <c r="AQ227" s="1015"/>
      <c r="AR227" s="1015"/>
      <c r="AS227" s="1015"/>
      <c r="BF227" s="810"/>
    </row>
    <row r="228" spans="2:58" s="804" customFormat="1" x14ac:dyDescent="0.2">
      <c r="B228" s="805"/>
      <c r="C228" s="806"/>
      <c r="G228" s="807"/>
      <c r="H228" s="1012"/>
      <c r="I228" s="1013"/>
      <c r="J228" s="1014"/>
      <c r="L228" s="1002"/>
      <c r="M228" s="1002"/>
      <c r="N228" s="992"/>
      <c r="O228" s="992"/>
      <c r="R228" s="1003"/>
      <c r="S228" s="810"/>
      <c r="AA228" s="1015"/>
      <c r="AB228" s="1015"/>
      <c r="AC228" s="1015"/>
      <c r="AD228" s="1015"/>
      <c r="AE228" s="1015"/>
      <c r="AF228" s="1015"/>
      <c r="AG228" s="1015"/>
      <c r="AH228" s="1015"/>
      <c r="AI228" s="1015"/>
      <c r="AJ228" s="1015"/>
      <c r="AK228" s="1015"/>
      <c r="AL228" s="1015"/>
      <c r="AM228" s="1015"/>
      <c r="AN228" s="1015"/>
      <c r="AO228" s="1015"/>
      <c r="AP228" s="1015"/>
      <c r="AQ228" s="1015"/>
      <c r="AR228" s="1015"/>
      <c r="AS228" s="1015"/>
      <c r="BF228" s="810"/>
    </row>
    <row r="229" spans="2:58" s="804" customFormat="1" x14ac:dyDescent="0.2">
      <c r="B229" s="805"/>
      <c r="C229" s="806"/>
      <c r="G229" s="807"/>
      <c r="H229" s="1012"/>
      <c r="I229" s="1013"/>
      <c r="J229" s="1014"/>
      <c r="L229" s="1002"/>
      <c r="M229" s="1002"/>
      <c r="N229" s="992"/>
      <c r="O229" s="992"/>
      <c r="R229" s="1003"/>
      <c r="S229" s="810"/>
      <c r="AA229" s="1015"/>
      <c r="AB229" s="1015"/>
      <c r="AC229" s="1015"/>
      <c r="AD229" s="1015"/>
      <c r="AE229" s="1015"/>
      <c r="AF229" s="1015"/>
      <c r="AG229" s="1015"/>
      <c r="AH229" s="1015"/>
      <c r="AI229" s="1015"/>
      <c r="AJ229" s="1015"/>
      <c r="AK229" s="1015"/>
      <c r="AL229" s="1015"/>
      <c r="AM229" s="1015"/>
      <c r="AN229" s="1015"/>
      <c r="AO229" s="1015"/>
      <c r="AP229" s="1015"/>
      <c r="AQ229" s="1015"/>
      <c r="AR229" s="1015"/>
      <c r="AS229" s="1015"/>
      <c r="BF229" s="810"/>
    </row>
    <row r="230" spans="2:58" s="804" customFormat="1" x14ac:dyDescent="0.2">
      <c r="B230" s="805"/>
      <c r="C230" s="806"/>
      <c r="G230" s="807"/>
      <c r="H230" s="1012"/>
      <c r="I230" s="1013"/>
      <c r="J230" s="1014"/>
      <c r="L230" s="1002"/>
      <c r="M230" s="1002"/>
      <c r="N230" s="992"/>
      <c r="O230" s="992"/>
      <c r="R230" s="1003"/>
      <c r="S230" s="810"/>
      <c r="AA230" s="1015"/>
      <c r="AB230" s="1015"/>
      <c r="AC230" s="1015"/>
      <c r="AD230" s="1015"/>
      <c r="AE230" s="1015"/>
      <c r="AF230" s="1015"/>
      <c r="AG230" s="1015"/>
      <c r="AH230" s="1015"/>
      <c r="AI230" s="1015"/>
      <c r="AJ230" s="1015"/>
      <c r="AK230" s="1015"/>
      <c r="AL230" s="1015"/>
      <c r="AM230" s="1015"/>
      <c r="AN230" s="1015"/>
      <c r="AO230" s="1015"/>
      <c r="AP230" s="1015"/>
      <c r="AQ230" s="1015"/>
      <c r="AR230" s="1015"/>
      <c r="AS230" s="1015"/>
      <c r="BF230" s="810"/>
    </row>
    <row r="231" spans="2:58" s="804" customFormat="1" x14ac:dyDescent="0.2">
      <c r="B231" s="805"/>
      <c r="C231" s="806"/>
      <c r="G231" s="807"/>
      <c r="H231" s="1012"/>
      <c r="I231" s="1013"/>
      <c r="J231" s="1014"/>
      <c r="L231" s="1002"/>
      <c r="M231" s="1002"/>
      <c r="N231" s="992"/>
      <c r="O231" s="992"/>
      <c r="R231" s="1003"/>
      <c r="S231" s="810"/>
      <c r="AA231" s="1015"/>
      <c r="AB231" s="1015"/>
      <c r="AC231" s="1015"/>
      <c r="AD231" s="1015"/>
      <c r="AE231" s="1015"/>
      <c r="AF231" s="1015"/>
      <c r="AG231" s="1015"/>
      <c r="AH231" s="1015"/>
      <c r="AI231" s="1015"/>
      <c r="AJ231" s="1015"/>
      <c r="AK231" s="1015"/>
      <c r="AL231" s="1015"/>
      <c r="AM231" s="1015"/>
      <c r="AN231" s="1015"/>
      <c r="AO231" s="1015"/>
      <c r="AP231" s="1015"/>
      <c r="AQ231" s="1015"/>
      <c r="AR231" s="1015"/>
      <c r="AS231" s="1015"/>
      <c r="BF231" s="810"/>
    </row>
    <row r="232" spans="2:58" s="804" customFormat="1" x14ac:dyDescent="0.2">
      <c r="B232" s="805"/>
      <c r="C232" s="806"/>
      <c r="G232" s="807"/>
      <c r="H232" s="1012"/>
      <c r="I232" s="1013"/>
      <c r="J232" s="1014"/>
      <c r="L232" s="1002"/>
      <c r="M232" s="1002"/>
      <c r="N232" s="992"/>
      <c r="O232" s="992"/>
      <c r="R232" s="1003"/>
      <c r="S232" s="810"/>
      <c r="AA232" s="1015"/>
      <c r="AB232" s="1015"/>
      <c r="AC232" s="1015"/>
      <c r="AD232" s="1015"/>
      <c r="AE232" s="1015"/>
      <c r="AF232" s="1015"/>
      <c r="AG232" s="1015"/>
      <c r="AH232" s="1015"/>
      <c r="AI232" s="1015"/>
      <c r="AJ232" s="1015"/>
      <c r="AK232" s="1015"/>
      <c r="AL232" s="1015"/>
      <c r="AM232" s="1015"/>
      <c r="AN232" s="1015"/>
      <c r="AO232" s="1015"/>
      <c r="AP232" s="1015"/>
      <c r="AQ232" s="1015"/>
      <c r="AR232" s="1015"/>
      <c r="AS232" s="1015"/>
      <c r="BF232" s="810"/>
    </row>
    <row r="233" spans="2:58" s="804" customFormat="1" x14ac:dyDescent="0.2">
      <c r="B233" s="805"/>
      <c r="C233" s="806"/>
      <c r="G233" s="807"/>
      <c r="H233" s="1012"/>
      <c r="I233" s="1013"/>
      <c r="J233" s="1014"/>
      <c r="L233" s="1002"/>
      <c r="M233" s="1002"/>
      <c r="N233" s="992"/>
      <c r="O233" s="992"/>
      <c r="R233" s="1003"/>
      <c r="S233" s="810"/>
      <c r="AA233" s="1015"/>
      <c r="AB233" s="1015"/>
      <c r="AC233" s="1015"/>
      <c r="AD233" s="1015"/>
      <c r="AE233" s="1015"/>
      <c r="AF233" s="1015"/>
      <c r="AG233" s="1015"/>
      <c r="AH233" s="1015"/>
      <c r="AI233" s="1015"/>
      <c r="AJ233" s="1015"/>
      <c r="AK233" s="1015"/>
      <c r="AL233" s="1015"/>
      <c r="AM233" s="1015"/>
      <c r="AN233" s="1015"/>
      <c r="AO233" s="1015"/>
      <c r="AP233" s="1015"/>
      <c r="AQ233" s="1015"/>
      <c r="AR233" s="1015"/>
      <c r="AS233" s="1015"/>
      <c r="BF233" s="810"/>
    </row>
    <row r="234" spans="2:58" s="804" customFormat="1" x14ac:dyDescent="0.2">
      <c r="B234" s="805"/>
      <c r="C234" s="806"/>
      <c r="G234" s="807"/>
      <c r="H234" s="1012"/>
      <c r="I234" s="1013"/>
      <c r="J234" s="1014"/>
      <c r="L234" s="1002"/>
      <c r="M234" s="1002"/>
      <c r="N234" s="992"/>
      <c r="O234" s="992"/>
      <c r="R234" s="1003"/>
      <c r="S234" s="810"/>
      <c r="AA234" s="1015"/>
      <c r="AB234" s="1015"/>
      <c r="AC234" s="1015"/>
      <c r="AD234" s="1015"/>
      <c r="AE234" s="1015"/>
      <c r="AF234" s="1015"/>
      <c r="AG234" s="1015"/>
      <c r="AH234" s="1015"/>
      <c r="AI234" s="1015"/>
      <c r="AJ234" s="1015"/>
      <c r="AK234" s="1015"/>
      <c r="AL234" s="1015"/>
      <c r="AM234" s="1015"/>
      <c r="AN234" s="1015"/>
      <c r="AO234" s="1015"/>
      <c r="AP234" s="1015"/>
      <c r="AQ234" s="1015"/>
      <c r="AR234" s="1015"/>
      <c r="AS234" s="1015"/>
      <c r="BF234" s="810"/>
    </row>
    <row r="235" spans="2:58" s="804" customFormat="1" x14ac:dyDescent="0.2">
      <c r="B235" s="805"/>
      <c r="C235" s="806"/>
      <c r="G235" s="807"/>
      <c r="H235" s="1012"/>
      <c r="I235" s="1013"/>
      <c r="J235" s="1014"/>
      <c r="L235" s="1002"/>
      <c r="M235" s="1002"/>
      <c r="N235" s="992"/>
      <c r="O235" s="992"/>
      <c r="R235" s="1003"/>
      <c r="S235" s="810"/>
      <c r="AA235" s="1015"/>
      <c r="AB235" s="1015"/>
      <c r="AC235" s="1015"/>
      <c r="AD235" s="1015"/>
      <c r="AE235" s="1015"/>
      <c r="AF235" s="1015"/>
      <c r="AG235" s="1015"/>
      <c r="AH235" s="1015"/>
      <c r="AI235" s="1015"/>
      <c r="AJ235" s="1015"/>
      <c r="AK235" s="1015"/>
      <c r="AL235" s="1015"/>
      <c r="AM235" s="1015"/>
      <c r="AN235" s="1015"/>
      <c r="AO235" s="1015"/>
      <c r="AP235" s="1015"/>
      <c r="AQ235" s="1015"/>
      <c r="AR235" s="1015"/>
      <c r="AS235" s="1015"/>
      <c r="BF235" s="810"/>
    </row>
    <row r="236" spans="2:58" s="804" customFormat="1" x14ac:dyDescent="0.2">
      <c r="B236" s="805"/>
      <c r="C236" s="806"/>
      <c r="G236" s="807"/>
      <c r="H236" s="1012"/>
      <c r="I236" s="1013"/>
      <c r="J236" s="1014"/>
      <c r="L236" s="1002"/>
      <c r="M236" s="1002"/>
      <c r="N236" s="992"/>
      <c r="O236" s="992"/>
      <c r="R236" s="1003"/>
      <c r="S236" s="810"/>
      <c r="AA236" s="1015"/>
      <c r="AB236" s="1015"/>
      <c r="AC236" s="1015"/>
      <c r="AD236" s="1015"/>
      <c r="AE236" s="1015"/>
      <c r="AF236" s="1015"/>
      <c r="AG236" s="1015"/>
      <c r="AH236" s="1015"/>
      <c r="AI236" s="1015"/>
      <c r="AJ236" s="1015"/>
      <c r="AK236" s="1015"/>
      <c r="AL236" s="1015"/>
      <c r="AM236" s="1015"/>
      <c r="AN236" s="1015"/>
      <c r="AO236" s="1015"/>
      <c r="AP236" s="1015"/>
      <c r="AQ236" s="1015"/>
      <c r="AR236" s="1015"/>
      <c r="AS236" s="1015"/>
      <c r="BF236" s="810"/>
    </row>
    <row r="237" spans="2:58" s="804" customFormat="1" x14ac:dyDescent="0.2">
      <c r="B237" s="805"/>
      <c r="C237" s="806"/>
      <c r="G237" s="807"/>
      <c r="H237" s="1012"/>
      <c r="I237" s="1013"/>
      <c r="J237" s="1014"/>
      <c r="L237" s="1002"/>
      <c r="M237" s="1002"/>
      <c r="N237" s="992"/>
      <c r="O237" s="992"/>
      <c r="R237" s="1003"/>
      <c r="S237" s="810"/>
      <c r="AA237" s="1015"/>
      <c r="AB237" s="1015"/>
      <c r="AC237" s="1015"/>
      <c r="AD237" s="1015"/>
      <c r="AE237" s="1015"/>
      <c r="AF237" s="1015"/>
      <c r="AG237" s="1015"/>
      <c r="AH237" s="1015"/>
      <c r="AI237" s="1015"/>
      <c r="AJ237" s="1015"/>
      <c r="AK237" s="1015"/>
      <c r="AL237" s="1015"/>
      <c r="AM237" s="1015"/>
      <c r="AN237" s="1015"/>
      <c r="AO237" s="1015"/>
      <c r="AP237" s="1015"/>
      <c r="AQ237" s="1015"/>
      <c r="AR237" s="1015"/>
      <c r="AS237" s="1015"/>
      <c r="BF237" s="810"/>
    </row>
    <row r="238" spans="2:58" s="804" customFormat="1" x14ac:dyDescent="0.2">
      <c r="B238" s="805"/>
      <c r="C238" s="806"/>
      <c r="G238" s="807"/>
      <c r="H238" s="1012"/>
      <c r="I238" s="1013"/>
      <c r="J238" s="1014"/>
      <c r="L238" s="1002"/>
      <c r="M238" s="1002"/>
      <c r="N238" s="992"/>
      <c r="O238" s="992"/>
      <c r="R238" s="1003"/>
      <c r="S238" s="810"/>
      <c r="AA238" s="1015"/>
      <c r="AB238" s="1015"/>
      <c r="AC238" s="1015"/>
      <c r="AD238" s="1015"/>
      <c r="AE238" s="1015"/>
      <c r="AF238" s="1015"/>
      <c r="AG238" s="1015"/>
      <c r="AH238" s="1015"/>
      <c r="AI238" s="1015"/>
      <c r="AJ238" s="1015"/>
      <c r="AK238" s="1015"/>
      <c r="AL238" s="1015"/>
      <c r="AM238" s="1015"/>
      <c r="AN238" s="1015"/>
      <c r="AO238" s="1015"/>
      <c r="AP238" s="1015"/>
      <c r="AQ238" s="1015"/>
      <c r="AR238" s="1015"/>
      <c r="AS238" s="1015"/>
      <c r="BF238" s="810"/>
    </row>
    <row r="239" spans="2:58" s="804" customFormat="1" x14ac:dyDescent="0.2">
      <c r="B239" s="805"/>
      <c r="C239" s="806"/>
      <c r="G239" s="807"/>
      <c r="H239" s="1012"/>
      <c r="I239" s="1013"/>
      <c r="J239" s="1014"/>
      <c r="L239" s="1002"/>
      <c r="M239" s="1002"/>
      <c r="N239" s="992"/>
      <c r="O239" s="992"/>
      <c r="R239" s="1003"/>
      <c r="S239" s="810"/>
      <c r="AA239" s="1015"/>
      <c r="AB239" s="1015"/>
      <c r="AC239" s="1015"/>
      <c r="AD239" s="1015"/>
      <c r="AE239" s="1015"/>
      <c r="AF239" s="1015"/>
      <c r="AG239" s="1015"/>
      <c r="AH239" s="1015"/>
      <c r="AI239" s="1015"/>
      <c r="AJ239" s="1015"/>
      <c r="AK239" s="1015"/>
      <c r="AL239" s="1015"/>
      <c r="AM239" s="1015"/>
      <c r="AN239" s="1015"/>
      <c r="AO239" s="1015"/>
      <c r="AP239" s="1015"/>
      <c r="AQ239" s="1015"/>
      <c r="AR239" s="1015"/>
      <c r="AS239" s="1015"/>
      <c r="BF239" s="810"/>
    </row>
    <row r="240" spans="2:58" s="804" customFormat="1" x14ac:dyDescent="0.2">
      <c r="B240" s="805"/>
      <c r="C240" s="806"/>
      <c r="G240" s="807"/>
      <c r="H240" s="1012"/>
      <c r="I240" s="1013"/>
      <c r="J240" s="1014"/>
      <c r="L240" s="1002"/>
      <c r="M240" s="1002"/>
      <c r="N240" s="992"/>
      <c r="O240" s="992"/>
      <c r="R240" s="1003"/>
      <c r="S240" s="810"/>
      <c r="AA240" s="1015"/>
      <c r="AB240" s="1015"/>
      <c r="AC240" s="1015"/>
      <c r="AD240" s="1015"/>
      <c r="AE240" s="1015"/>
      <c r="AF240" s="1015"/>
      <c r="AG240" s="1015"/>
      <c r="AH240" s="1015"/>
      <c r="AI240" s="1015"/>
      <c r="AJ240" s="1015"/>
      <c r="AK240" s="1015"/>
      <c r="AL240" s="1015"/>
      <c r="AM240" s="1015"/>
      <c r="AN240" s="1015"/>
      <c r="AO240" s="1015"/>
      <c r="AP240" s="1015"/>
      <c r="AQ240" s="1015"/>
      <c r="AR240" s="1015"/>
      <c r="AS240" s="1015"/>
      <c r="BF240" s="810"/>
    </row>
    <row r="241" spans="2:58" s="804" customFormat="1" x14ac:dyDescent="0.2">
      <c r="B241" s="805"/>
      <c r="C241" s="806"/>
      <c r="G241" s="807"/>
      <c r="H241" s="1012"/>
      <c r="I241" s="1013"/>
      <c r="J241" s="1014"/>
      <c r="L241" s="1002"/>
      <c r="M241" s="1002"/>
      <c r="N241" s="992"/>
      <c r="O241" s="992"/>
      <c r="R241" s="1003"/>
      <c r="S241" s="810"/>
      <c r="AA241" s="1015"/>
      <c r="AB241" s="1015"/>
      <c r="AC241" s="1015"/>
      <c r="AD241" s="1015"/>
      <c r="AE241" s="1015"/>
      <c r="AF241" s="1015"/>
      <c r="AG241" s="1015"/>
      <c r="AH241" s="1015"/>
      <c r="AI241" s="1015"/>
      <c r="AJ241" s="1015"/>
      <c r="AK241" s="1015"/>
      <c r="AL241" s="1015"/>
      <c r="AM241" s="1015"/>
      <c r="AN241" s="1015"/>
      <c r="AO241" s="1015"/>
      <c r="AP241" s="1015"/>
      <c r="AQ241" s="1015"/>
      <c r="AR241" s="1015"/>
      <c r="AS241" s="1015"/>
      <c r="BF241" s="810"/>
    </row>
    <row r="242" spans="2:58" s="804" customFormat="1" x14ac:dyDescent="0.2">
      <c r="B242" s="805"/>
      <c r="C242" s="806"/>
      <c r="G242" s="807"/>
      <c r="H242" s="1012"/>
      <c r="I242" s="1013"/>
      <c r="J242" s="1014"/>
      <c r="L242" s="1002"/>
      <c r="M242" s="1002"/>
      <c r="N242" s="992"/>
      <c r="O242" s="992"/>
      <c r="R242" s="1003"/>
      <c r="S242" s="810"/>
      <c r="AA242" s="1015"/>
      <c r="AB242" s="1015"/>
      <c r="AC242" s="1015"/>
      <c r="AD242" s="1015"/>
      <c r="AE242" s="1015"/>
      <c r="AF242" s="1015"/>
      <c r="AG242" s="1015"/>
      <c r="AH242" s="1015"/>
      <c r="AI242" s="1015"/>
      <c r="AJ242" s="1015"/>
      <c r="AK242" s="1015"/>
      <c r="AL242" s="1015"/>
      <c r="AM242" s="1015"/>
      <c r="AN242" s="1015"/>
      <c r="AO242" s="1015"/>
      <c r="AP242" s="1015"/>
      <c r="AQ242" s="1015"/>
      <c r="AR242" s="1015"/>
      <c r="AS242" s="1015"/>
      <c r="BF242" s="810"/>
    </row>
    <row r="243" spans="2:58" s="804" customFormat="1" x14ac:dyDescent="0.2">
      <c r="B243" s="805"/>
      <c r="C243" s="806"/>
      <c r="G243" s="807"/>
      <c r="H243" s="1012"/>
      <c r="I243" s="1013"/>
      <c r="J243" s="1014"/>
      <c r="L243" s="1002"/>
      <c r="M243" s="1002"/>
      <c r="N243" s="992"/>
      <c r="O243" s="992"/>
      <c r="R243" s="1003"/>
      <c r="S243" s="810"/>
      <c r="AA243" s="1015"/>
      <c r="AB243" s="1015"/>
      <c r="AC243" s="1015"/>
      <c r="AD243" s="1015"/>
      <c r="AE243" s="1015"/>
      <c r="AF243" s="1015"/>
      <c r="AG243" s="1015"/>
      <c r="AH243" s="1015"/>
      <c r="AI243" s="1015"/>
      <c r="AJ243" s="1015"/>
      <c r="AK243" s="1015"/>
      <c r="AL243" s="1015"/>
      <c r="AM243" s="1015"/>
      <c r="AN243" s="1015"/>
      <c r="AO243" s="1015"/>
      <c r="AP243" s="1015"/>
      <c r="AQ243" s="1015"/>
      <c r="AR243" s="1015"/>
      <c r="AS243" s="1015"/>
      <c r="BF243" s="810"/>
    </row>
    <row r="244" spans="2:58" s="804" customFormat="1" x14ac:dyDescent="0.2">
      <c r="B244" s="805"/>
      <c r="C244" s="806"/>
      <c r="G244" s="807"/>
      <c r="H244" s="1012"/>
      <c r="I244" s="1013"/>
      <c r="J244" s="1014"/>
      <c r="L244" s="1002"/>
      <c r="M244" s="1002"/>
      <c r="N244" s="992"/>
      <c r="O244" s="992"/>
      <c r="R244" s="1003"/>
      <c r="S244" s="810"/>
      <c r="AA244" s="1015"/>
      <c r="AB244" s="1015"/>
      <c r="AC244" s="1015"/>
      <c r="AD244" s="1015"/>
      <c r="AE244" s="1015"/>
      <c r="AF244" s="1015"/>
      <c r="AG244" s="1015"/>
      <c r="AH244" s="1015"/>
      <c r="AI244" s="1015"/>
      <c r="AJ244" s="1015"/>
      <c r="AK244" s="1015"/>
      <c r="AL244" s="1015"/>
      <c r="AM244" s="1015"/>
      <c r="AN244" s="1015"/>
      <c r="AO244" s="1015"/>
      <c r="AP244" s="1015"/>
      <c r="AQ244" s="1015"/>
      <c r="AR244" s="1015"/>
      <c r="AS244" s="1015"/>
      <c r="BF244" s="810"/>
    </row>
    <row r="245" spans="2:58" s="804" customFormat="1" x14ac:dyDescent="0.2">
      <c r="B245" s="805"/>
      <c r="C245" s="806"/>
      <c r="G245" s="807"/>
      <c r="H245" s="1012"/>
      <c r="I245" s="1013"/>
      <c r="J245" s="1014"/>
      <c r="L245" s="1002"/>
      <c r="M245" s="1002"/>
      <c r="N245" s="992"/>
      <c r="O245" s="992"/>
      <c r="R245" s="1003"/>
      <c r="S245" s="810"/>
      <c r="AA245" s="1015"/>
      <c r="AB245" s="1015"/>
      <c r="AC245" s="1015"/>
      <c r="AD245" s="1015"/>
      <c r="AE245" s="1015"/>
      <c r="AF245" s="1015"/>
      <c r="AG245" s="1015"/>
      <c r="AH245" s="1015"/>
      <c r="AI245" s="1015"/>
      <c r="AJ245" s="1015"/>
      <c r="AK245" s="1015"/>
      <c r="AL245" s="1015"/>
      <c r="AM245" s="1015"/>
      <c r="AN245" s="1015"/>
      <c r="AO245" s="1015"/>
      <c r="AP245" s="1015"/>
      <c r="AQ245" s="1015"/>
      <c r="AR245" s="1015"/>
      <c r="AS245" s="1015"/>
      <c r="BF245" s="810"/>
    </row>
    <row r="246" spans="2:58" s="804" customFormat="1" x14ac:dyDescent="0.2">
      <c r="B246" s="805"/>
      <c r="C246" s="806"/>
      <c r="G246" s="807"/>
      <c r="H246" s="1012"/>
      <c r="I246" s="1013"/>
      <c r="J246" s="1014"/>
      <c r="L246" s="1002"/>
      <c r="M246" s="1002"/>
      <c r="N246" s="992"/>
      <c r="O246" s="992"/>
      <c r="R246" s="1003"/>
      <c r="S246" s="810"/>
      <c r="AA246" s="1015"/>
      <c r="AB246" s="1015"/>
      <c r="AC246" s="1015"/>
      <c r="AD246" s="1015"/>
      <c r="AE246" s="1015"/>
      <c r="AF246" s="1015"/>
      <c r="AG246" s="1015"/>
      <c r="AH246" s="1015"/>
      <c r="AI246" s="1015"/>
      <c r="AJ246" s="1015"/>
      <c r="AK246" s="1015"/>
      <c r="AL246" s="1015"/>
      <c r="AM246" s="1015"/>
      <c r="AN246" s="1015"/>
      <c r="AO246" s="1015"/>
      <c r="AP246" s="1015"/>
      <c r="AQ246" s="1015"/>
      <c r="AR246" s="1015"/>
      <c r="AS246" s="1015"/>
      <c r="BF246" s="810"/>
    </row>
    <row r="247" spans="2:58" s="804" customFormat="1" x14ac:dyDescent="0.2">
      <c r="B247" s="805"/>
      <c r="C247" s="806"/>
      <c r="G247" s="807"/>
      <c r="H247" s="1012"/>
      <c r="I247" s="1013"/>
      <c r="J247" s="1014"/>
      <c r="L247" s="1002"/>
      <c r="M247" s="1002"/>
      <c r="N247" s="992"/>
      <c r="O247" s="992"/>
      <c r="R247" s="1003"/>
      <c r="S247" s="810"/>
      <c r="AA247" s="1015"/>
      <c r="AB247" s="1015"/>
      <c r="AC247" s="1015"/>
      <c r="AD247" s="1015"/>
      <c r="AE247" s="1015"/>
      <c r="AF247" s="1015"/>
      <c r="AG247" s="1015"/>
      <c r="AH247" s="1015"/>
      <c r="AI247" s="1015"/>
      <c r="AJ247" s="1015"/>
      <c r="AK247" s="1015"/>
      <c r="AL247" s="1015"/>
      <c r="AM247" s="1015"/>
      <c r="AN247" s="1015"/>
      <c r="AO247" s="1015"/>
      <c r="AP247" s="1015"/>
      <c r="AQ247" s="1015"/>
      <c r="AR247" s="1015"/>
      <c r="AS247" s="1015"/>
      <c r="BF247" s="810"/>
    </row>
    <row r="248" spans="2:58" s="804" customFormat="1" x14ac:dyDescent="0.2">
      <c r="B248" s="805"/>
      <c r="C248" s="806"/>
      <c r="G248" s="807"/>
      <c r="H248" s="1012"/>
      <c r="I248" s="1013"/>
      <c r="J248" s="1014"/>
      <c r="L248" s="1002"/>
      <c r="M248" s="1002"/>
      <c r="N248" s="992"/>
      <c r="O248" s="992"/>
      <c r="R248" s="1003"/>
      <c r="S248" s="810"/>
      <c r="AA248" s="1015"/>
      <c r="AB248" s="1015"/>
      <c r="AC248" s="1015"/>
      <c r="AD248" s="1015"/>
      <c r="AE248" s="1015"/>
      <c r="AF248" s="1015"/>
      <c r="AG248" s="1015"/>
      <c r="AH248" s="1015"/>
      <c r="AI248" s="1015"/>
      <c r="AJ248" s="1015"/>
      <c r="AK248" s="1015"/>
      <c r="AL248" s="1015"/>
      <c r="AM248" s="1015"/>
      <c r="AN248" s="1015"/>
      <c r="AO248" s="1015"/>
      <c r="AP248" s="1015"/>
      <c r="AQ248" s="1015"/>
      <c r="AR248" s="1015"/>
      <c r="AS248" s="1015"/>
      <c r="BF248" s="810"/>
    </row>
    <row r="249" spans="2:58" s="804" customFormat="1" x14ac:dyDescent="0.2">
      <c r="B249" s="805"/>
      <c r="C249" s="806"/>
      <c r="G249" s="807"/>
      <c r="H249" s="1012"/>
      <c r="I249" s="1013"/>
      <c r="J249" s="1014"/>
      <c r="L249" s="1002"/>
      <c r="M249" s="1002"/>
      <c r="N249" s="992"/>
      <c r="O249" s="992"/>
      <c r="R249" s="1003"/>
      <c r="S249" s="810"/>
      <c r="AA249" s="1015"/>
      <c r="AB249" s="1015"/>
      <c r="AC249" s="1015"/>
      <c r="AD249" s="1015"/>
      <c r="AE249" s="1015"/>
      <c r="AF249" s="1015"/>
      <c r="AG249" s="1015"/>
      <c r="AH249" s="1015"/>
      <c r="AI249" s="1015"/>
      <c r="AJ249" s="1015"/>
      <c r="AK249" s="1015"/>
      <c r="AL249" s="1015"/>
      <c r="AM249" s="1015"/>
      <c r="AN249" s="1015"/>
      <c r="AO249" s="1015"/>
      <c r="AP249" s="1015"/>
      <c r="AQ249" s="1015"/>
      <c r="AR249" s="1015"/>
      <c r="AS249" s="1015"/>
      <c r="BF249" s="810"/>
    </row>
    <row r="250" spans="2:58" s="804" customFormat="1" x14ac:dyDescent="0.2">
      <c r="B250" s="805"/>
      <c r="C250" s="806"/>
      <c r="G250" s="807"/>
      <c r="H250" s="1012"/>
      <c r="I250" s="1013"/>
      <c r="J250" s="1014"/>
      <c r="L250" s="1002"/>
      <c r="M250" s="1002"/>
      <c r="N250" s="992"/>
      <c r="O250" s="992"/>
      <c r="R250" s="1003"/>
      <c r="S250" s="810"/>
      <c r="AA250" s="1015"/>
      <c r="AB250" s="1015"/>
      <c r="AC250" s="1015"/>
      <c r="AD250" s="1015"/>
      <c r="AE250" s="1015"/>
      <c r="AF250" s="1015"/>
      <c r="AG250" s="1015"/>
      <c r="AH250" s="1015"/>
      <c r="AI250" s="1015"/>
      <c r="AJ250" s="1015"/>
      <c r="AK250" s="1015"/>
      <c r="AL250" s="1015"/>
      <c r="AM250" s="1015"/>
      <c r="AN250" s="1015"/>
      <c r="AO250" s="1015"/>
      <c r="AP250" s="1015"/>
      <c r="AQ250" s="1015"/>
      <c r="AR250" s="1015"/>
      <c r="AS250" s="1015"/>
      <c r="BF250" s="810"/>
    </row>
    <row r="251" spans="2:58" s="804" customFormat="1" x14ac:dyDescent="0.2">
      <c r="B251" s="805"/>
      <c r="C251" s="806"/>
      <c r="G251" s="807"/>
      <c r="H251" s="1012"/>
      <c r="I251" s="1013"/>
      <c r="J251" s="1014"/>
      <c r="L251" s="1002"/>
      <c r="M251" s="1002"/>
      <c r="N251" s="992"/>
      <c r="O251" s="992"/>
      <c r="R251" s="1003"/>
      <c r="S251" s="810"/>
      <c r="AA251" s="1015"/>
      <c r="AB251" s="1015"/>
      <c r="AC251" s="1015"/>
      <c r="AD251" s="1015"/>
      <c r="AE251" s="1015"/>
      <c r="AF251" s="1015"/>
      <c r="AG251" s="1015"/>
      <c r="AH251" s="1015"/>
      <c r="AI251" s="1015"/>
      <c r="AJ251" s="1015"/>
      <c r="AK251" s="1015"/>
      <c r="AL251" s="1015"/>
      <c r="AM251" s="1015"/>
      <c r="AN251" s="1015"/>
      <c r="AO251" s="1015"/>
      <c r="AP251" s="1015"/>
      <c r="AQ251" s="1015"/>
      <c r="AR251" s="1015"/>
      <c r="AS251" s="1015"/>
      <c r="BF251" s="810"/>
    </row>
    <row r="252" spans="2:58" s="804" customFormat="1" x14ac:dyDescent="0.2">
      <c r="B252" s="805"/>
      <c r="C252" s="806"/>
      <c r="G252" s="807"/>
      <c r="H252" s="1012"/>
      <c r="I252" s="1013"/>
      <c r="J252" s="1014"/>
      <c r="L252" s="1002"/>
      <c r="M252" s="1002"/>
      <c r="N252" s="992"/>
      <c r="O252" s="992"/>
      <c r="R252" s="1003"/>
      <c r="S252" s="810"/>
      <c r="AA252" s="1015"/>
      <c r="AB252" s="1015"/>
      <c r="AC252" s="1015"/>
      <c r="AD252" s="1015"/>
      <c r="AE252" s="1015"/>
      <c r="AF252" s="1015"/>
      <c r="AG252" s="1015"/>
      <c r="AH252" s="1015"/>
      <c r="AI252" s="1015"/>
      <c r="AJ252" s="1015"/>
      <c r="AK252" s="1015"/>
      <c r="AL252" s="1015"/>
      <c r="AM252" s="1015"/>
      <c r="AN252" s="1015"/>
      <c r="AO252" s="1015"/>
      <c r="AP252" s="1015"/>
      <c r="AQ252" s="1015"/>
      <c r="AR252" s="1015"/>
      <c r="AS252" s="1015"/>
      <c r="BF252" s="810"/>
    </row>
    <row r="253" spans="2:58" s="804" customFormat="1" x14ac:dyDescent="0.2">
      <c r="B253" s="805"/>
      <c r="C253" s="806"/>
      <c r="G253" s="807"/>
      <c r="H253" s="1012"/>
      <c r="I253" s="1013"/>
      <c r="J253" s="1014"/>
      <c r="L253" s="1002"/>
      <c r="M253" s="1002"/>
      <c r="N253" s="992"/>
      <c r="O253" s="992"/>
      <c r="R253" s="1003"/>
      <c r="S253" s="810"/>
      <c r="AA253" s="1015"/>
      <c r="AB253" s="1015"/>
      <c r="AC253" s="1015"/>
      <c r="AD253" s="1015"/>
      <c r="AE253" s="1015"/>
      <c r="AF253" s="1015"/>
      <c r="AG253" s="1015"/>
      <c r="AH253" s="1015"/>
      <c r="AI253" s="1015"/>
      <c r="AJ253" s="1015"/>
      <c r="AK253" s="1015"/>
      <c r="AL253" s="1015"/>
      <c r="AM253" s="1015"/>
      <c r="AN253" s="1015"/>
      <c r="AO253" s="1015"/>
      <c r="AP253" s="1015"/>
      <c r="AQ253" s="1015"/>
      <c r="AR253" s="1015"/>
      <c r="AS253" s="1015"/>
      <c r="BF253" s="810"/>
    </row>
    <row r="254" spans="2:58" s="804" customFormat="1" x14ac:dyDescent="0.2">
      <c r="B254" s="805"/>
      <c r="C254" s="806"/>
      <c r="G254" s="807"/>
      <c r="H254" s="1012"/>
      <c r="I254" s="1013"/>
      <c r="J254" s="1014"/>
      <c r="L254" s="1002"/>
      <c r="M254" s="1002"/>
      <c r="N254" s="992"/>
      <c r="O254" s="992"/>
      <c r="R254" s="1003"/>
      <c r="S254" s="810"/>
      <c r="AA254" s="1015"/>
      <c r="AB254" s="1015"/>
      <c r="AC254" s="1015"/>
      <c r="AD254" s="1015"/>
      <c r="AE254" s="1015"/>
      <c r="AF254" s="1015"/>
      <c r="AG254" s="1015"/>
      <c r="AH254" s="1015"/>
      <c r="AI254" s="1015"/>
      <c r="AJ254" s="1015"/>
      <c r="AK254" s="1015"/>
      <c r="AL254" s="1015"/>
      <c r="AM254" s="1015"/>
      <c r="AN254" s="1015"/>
      <c r="AO254" s="1015"/>
      <c r="AP254" s="1015"/>
      <c r="AQ254" s="1015"/>
      <c r="AR254" s="1015"/>
      <c r="AS254" s="1015"/>
      <c r="BF254" s="810"/>
    </row>
    <row r="255" spans="2:58" s="804" customFormat="1" x14ac:dyDescent="0.2">
      <c r="B255" s="805"/>
      <c r="C255" s="806"/>
      <c r="G255" s="807"/>
      <c r="H255" s="1012"/>
      <c r="I255" s="1013"/>
      <c r="J255" s="1014"/>
      <c r="L255" s="992"/>
      <c r="M255" s="992"/>
      <c r="N255" s="992"/>
      <c r="O255" s="992"/>
      <c r="R255" s="1003"/>
      <c r="S255" s="810"/>
      <c r="AA255" s="1015"/>
      <c r="AB255" s="1015"/>
      <c r="AC255" s="1015"/>
      <c r="AD255" s="1015"/>
      <c r="AE255" s="1015"/>
      <c r="AF255" s="1015"/>
      <c r="AG255" s="1015"/>
      <c r="AH255" s="1015"/>
      <c r="AI255" s="1015"/>
      <c r="AJ255" s="1015"/>
      <c r="AK255" s="1015"/>
      <c r="AL255" s="1015"/>
      <c r="AM255" s="1015"/>
      <c r="AN255" s="1015"/>
      <c r="AO255" s="1015"/>
      <c r="AP255" s="1015"/>
      <c r="AQ255" s="1015"/>
      <c r="AR255" s="1015"/>
      <c r="AS255" s="1015"/>
      <c r="BF255" s="810"/>
    </row>
    <row r="256" spans="2:58" s="804" customFormat="1" x14ac:dyDescent="0.2">
      <c r="B256" s="805"/>
      <c r="C256" s="806"/>
      <c r="G256" s="807"/>
      <c r="H256" s="1012"/>
      <c r="I256" s="1013"/>
      <c r="J256" s="1014"/>
      <c r="L256" s="992"/>
      <c r="M256" s="992"/>
      <c r="N256" s="992"/>
      <c r="O256" s="992"/>
      <c r="R256" s="1003"/>
      <c r="S256" s="810"/>
      <c r="AA256" s="1015"/>
      <c r="AB256" s="1015"/>
      <c r="AC256" s="1015"/>
      <c r="AD256" s="1015"/>
      <c r="AE256" s="1015"/>
      <c r="AF256" s="1015"/>
      <c r="AG256" s="1015"/>
      <c r="AH256" s="1015"/>
      <c r="AI256" s="1015"/>
      <c r="AJ256" s="1015"/>
      <c r="AK256" s="1015"/>
      <c r="AL256" s="1015"/>
      <c r="AM256" s="1015"/>
      <c r="AN256" s="1015"/>
      <c r="AO256" s="1015"/>
      <c r="AP256" s="1015"/>
      <c r="AQ256" s="1015"/>
      <c r="AR256" s="1015"/>
      <c r="AS256" s="1015"/>
      <c r="BF256" s="810"/>
    </row>
    <row r="257" spans="2:58" s="804" customFormat="1" x14ac:dyDescent="0.2">
      <c r="B257" s="805"/>
      <c r="C257" s="806"/>
      <c r="G257" s="807"/>
      <c r="H257" s="1012"/>
      <c r="I257" s="1013"/>
      <c r="J257" s="1014"/>
      <c r="L257" s="992"/>
      <c r="M257" s="992"/>
      <c r="N257" s="992"/>
      <c r="O257" s="992"/>
      <c r="R257" s="1003"/>
      <c r="S257" s="810"/>
      <c r="AA257" s="1015"/>
      <c r="AB257" s="1015"/>
      <c r="AC257" s="1015"/>
      <c r="AD257" s="1015"/>
      <c r="AE257" s="1015"/>
      <c r="AF257" s="1015"/>
      <c r="AG257" s="1015"/>
      <c r="AH257" s="1015"/>
      <c r="AI257" s="1015"/>
      <c r="AJ257" s="1015"/>
      <c r="AK257" s="1015"/>
      <c r="AL257" s="1015"/>
      <c r="AM257" s="1015"/>
      <c r="AN257" s="1015"/>
      <c r="AO257" s="1015"/>
      <c r="AP257" s="1015"/>
      <c r="AQ257" s="1015"/>
      <c r="AR257" s="1015"/>
      <c r="AS257" s="1015"/>
      <c r="BF257" s="810"/>
    </row>
    <row r="258" spans="2:58" s="804" customFormat="1" x14ac:dyDescent="0.2">
      <c r="B258" s="805"/>
      <c r="C258" s="806"/>
      <c r="G258" s="807"/>
      <c r="H258" s="1012"/>
      <c r="I258" s="1013"/>
      <c r="J258" s="1014"/>
      <c r="L258" s="992"/>
      <c r="M258" s="992"/>
      <c r="N258" s="992"/>
      <c r="O258" s="992"/>
      <c r="R258" s="1003"/>
      <c r="S258" s="810"/>
      <c r="AA258" s="1015"/>
      <c r="AB258" s="1015"/>
      <c r="AC258" s="1015"/>
      <c r="AD258" s="1015"/>
      <c r="AE258" s="1015"/>
      <c r="AF258" s="1015"/>
      <c r="AG258" s="1015"/>
      <c r="AH258" s="1015"/>
      <c r="AI258" s="1015"/>
      <c r="AJ258" s="1015"/>
      <c r="AK258" s="1015"/>
      <c r="AL258" s="1015"/>
      <c r="AM258" s="1015"/>
      <c r="AN258" s="1015"/>
      <c r="AO258" s="1015"/>
      <c r="AP258" s="1015"/>
      <c r="AQ258" s="1015"/>
      <c r="AR258" s="1015"/>
      <c r="AS258" s="1015"/>
      <c r="BF258" s="810"/>
    </row>
    <row r="259" spans="2:58" s="804" customFormat="1" x14ac:dyDescent="0.2">
      <c r="B259" s="805"/>
      <c r="C259" s="806"/>
      <c r="G259" s="807"/>
      <c r="H259" s="1012"/>
      <c r="I259" s="1013"/>
      <c r="J259" s="1014"/>
      <c r="L259" s="992"/>
      <c r="M259" s="992"/>
      <c r="N259" s="992"/>
      <c r="O259" s="992"/>
      <c r="R259" s="1003"/>
      <c r="S259" s="810"/>
      <c r="AA259" s="1015"/>
      <c r="AB259" s="1015"/>
      <c r="AC259" s="1015"/>
      <c r="AD259" s="1015"/>
      <c r="AE259" s="1015"/>
      <c r="AF259" s="1015"/>
      <c r="AG259" s="1015"/>
      <c r="AH259" s="1015"/>
      <c r="AI259" s="1015"/>
      <c r="AJ259" s="1015"/>
      <c r="AK259" s="1015"/>
      <c r="AL259" s="1015"/>
      <c r="AM259" s="1015"/>
      <c r="AN259" s="1015"/>
      <c r="AO259" s="1015"/>
      <c r="AP259" s="1015"/>
      <c r="AQ259" s="1015"/>
      <c r="AR259" s="1015"/>
      <c r="AS259" s="1015"/>
      <c r="BF259" s="810"/>
    </row>
    <row r="260" spans="2:58" s="804" customFormat="1" x14ac:dyDescent="0.2">
      <c r="B260" s="805"/>
      <c r="C260" s="806"/>
      <c r="G260" s="807"/>
      <c r="H260" s="1012"/>
      <c r="I260" s="1013"/>
      <c r="J260" s="1014"/>
      <c r="L260" s="992"/>
      <c r="M260" s="992"/>
      <c r="N260" s="992"/>
      <c r="O260" s="992"/>
      <c r="R260" s="1003"/>
      <c r="S260" s="810"/>
      <c r="AA260" s="1015"/>
      <c r="AB260" s="1015"/>
      <c r="AC260" s="1015"/>
      <c r="AD260" s="1015"/>
      <c r="AE260" s="1015"/>
      <c r="AF260" s="1015"/>
      <c r="AG260" s="1015"/>
      <c r="AH260" s="1015"/>
      <c r="AI260" s="1015"/>
      <c r="AJ260" s="1015"/>
      <c r="AK260" s="1015"/>
      <c r="AL260" s="1015"/>
      <c r="AM260" s="1015"/>
      <c r="AN260" s="1015"/>
      <c r="AO260" s="1015"/>
      <c r="AP260" s="1015"/>
      <c r="AQ260" s="1015"/>
      <c r="AR260" s="1015"/>
      <c r="AS260" s="1015"/>
      <c r="BF260" s="810"/>
    </row>
    <row r="261" spans="2:58" s="804" customFormat="1" x14ac:dyDescent="0.2">
      <c r="B261" s="805"/>
      <c r="C261" s="806"/>
      <c r="G261" s="807"/>
      <c r="H261" s="1012"/>
      <c r="I261" s="1013"/>
      <c r="J261" s="1014"/>
      <c r="L261" s="992"/>
      <c r="M261" s="992"/>
      <c r="N261" s="992"/>
      <c r="O261" s="992"/>
      <c r="R261" s="1003"/>
      <c r="S261" s="810"/>
      <c r="AA261" s="1015"/>
      <c r="AB261" s="1015"/>
      <c r="AC261" s="1015"/>
      <c r="AD261" s="1015"/>
      <c r="AE261" s="1015"/>
      <c r="AF261" s="1015"/>
      <c r="AG261" s="1015"/>
      <c r="AH261" s="1015"/>
      <c r="AI261" s="1015"/>
      <c r="AJ261" s="1015"/>
      <c r="AK261" s="1015"/>
      <c r="AL261" s="1015"/>
      <c r="AM261" s="1015"/>
      <c r="AN261" s="1015"/>
      <c r="AO261" s="1015"/>
      <c r="AP261" s="1015"/>
      <c r="AQ261" s="1015"/>
      <c r="AR261" s="1015"/>
      <c r="AS261" s="1015"/>
      <c r="BF261" s="810"/>
    </row>
    <row r="262" spans="2:58" s="804" customFormat="1" x14ac:dyDescent="0.2">
      <c r="B262" s="805"/>
      <c r="C262" s="806"/>
      <c r="G262" s="807"/>
      <c r="H262" s="1012"/>
      <c r="I262" s="1013"/>
      <c r="J262" s="1014"/>
      <c r="L262" s="992"/>
      <c r="M262" s="992"/>
      <c r="N262" s="992"/>
      <c r="O262" s="992"/>
      <c r="R262" s="1003"/>
      <c r="S262" s="810"/>
      <c r="AA262" s="1015"/>
      <c r="AB262" s="1015"/>
      <c r="AC262" s="1015"/>
      <c r="AD262" s="1015"/>
      <c r="AE262" s="1015"/>
      <c r="AF262" s="1015"/>
      <c r="AG262" s="1015"/>
      <c r="AH262" s="1015"/>
      <c r="AI262" s="1015"/>
      <c r="AJ262" s="1015"/>
      <c r="AK262" s="1015"/>
      <c r="AL262" s="1015"/>
      <c r="AM262" s="1015"/>
      <c r="AN262" s="1015"/>
      <c r="AO262" s="1015"/>
      <c r="AP262" s="1015"/>
      <c r="AQ262" s="1015"/>
      <c r="AR262" s="1015"/>
      <c r="AS262" s="1015"/>
      <c r="BF262" s="810"/>
    </row>
  </sheetData>
  <autoFilter ref="A8:Q129"/>
  <mergeCells count="206">
    <mergeCell ref="A2:O2"/>
    <mergeCell ref="T2:BE2"/>
    <mergeCell ref="A3:O3"/>
    <mergeCell ref="T3:BE3"/>
    <mergeCell ref="A4:O4"/>
    <mergeCell ref="T4:BE4"/>
    <mergeCell ref="A6:Q6"/>
    <mergeCell ref="T6:BE6"/>
    <mergeCell ref="A9:A11"/>
    <mergeCell ref="B9:B11"/>
    <mergeCell ref="C9:C11"/>
    <mergeCell ref="D9:D11"/>
    <mergeCell ref="E9:E11"/>
    <mergeCell ref="F9:F11"/>
    <mergeCell ref="G9:G11"/>
    <mergeCell ref="H9:H11"/>
    <mergeCell ref="AH10:AH11"/>
    <mergeCell ref="AI10:AI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BD9:BE9"/>
    <mergeCell ref="N10:N11"/>
    <mergeCell ref="O10:O11"/>
    <mergeCell ref="P10:P11"/>
    <mergeCell ref="Q10:Q11"/>
    <mergeCell ref="AC10:AE10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F10:AF11"/>
    <mergeCell ref="AG10:AG11"/>
    <mergeCell ref="BB10:BB11"/>
    <mergeCell ref="BC10:BC11"/>
    <mergeCell ref="BD10:BD11"/>
    <mergeCell ref="BE10:BE11"/>
    <mergeCell ref="D14:D15"/>
    <mergeCell ref="U14:U15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D26:D27"/>
    <mergeCell ref="U26:U27"/>
    <mergeCell ref="D28:D29"/>
    <mergeCell ref="U28:U29"/>
    <mergeCell ref="D30:D31"/>
    <mergeCell ref="U30:U31"/>
    <mergeCell ref="D16:D17"/>
    <mergeCell ref="U16:U17"/>
    <mergeCell ref="D22:D23"/>
    <mergeCell ref="U22:U23"/>
    <mergeCell ref="D24:D25"/>
    <mergeCell ref="U24:U25"/>
    <mergeCell ref="D41:D42"/>
    <mergeCell ref="U41:U42"/>
    <mergeCell ref="D43:D44"/>
    <mergeCell ref="U43:U44"/>
    <mergeCell ref="D45:D46"/>
    <mergeCell ref="U45:U46"/>
    <mergeCell ref="D32:D33"/>
    <mergeCell ref="U32:U33"/>
    <mergeCell ref="D35:D36"/>
    <mergeCell ref="U35:U36"/>
    <mergeCell ref="D39:D40"/>
    <mergeCell ref="U39:U40"/>
    <mergeCell ref="D53:D54"/>
    <mergeCell ref="U53:U54"/>
    <mergeCell ref="D55:D56"/>
    <mergeCell ref="U55:U56"/>
    <mergeCell ref="D58:D59"/>
    <mergeCell ref="U58:U59"/>
    <mergeCell ref="D47:D48"/>
    <mergeCell ref="U47:U48"/>
    <mergeCell ref="D49:D50"/>
    <mergeCell ref="U49:U50"/>
    <mergeCell ref="D51:D52"/>
    <mergeCell ref="U51:U52"/>
    <mergeCell ref="D66:D67"/>
    <mergeCell ref="U66:U67"/>
    <mergeCell ref="D69:D70"/>
    <mergeCell ref="U69:U70"/>
    <mergeCell ref="D71:D72"/>
    <mergeCell ref="U71:U72"/>
    <mergeCell ref="D60:D61"/>
    <mergeCell ref="U60:U61"/>
    <mergeCell ref="D62:D63"/>
    <mergeCell ref="U62:U63"/>
    <mergeCell ref="D64:D65"/>
    <mergeCell ref="U64:U65"/>
    <mergeCell ref="D80:D81"/>
    <mergeCell ref="U80:U81"/>
    <mergeCell ref="D82:D83"/>
    <mergeCell ref="U82:U83"/>
    <mergeCell ref="D84:D85"/>
    <mergeCell ref="U84:U85"/>
    <mergeCell ref="D73:D74"/>
    <mergeCell ref="U73:U74"/>
    <mergeCell ref="D76:D77"/>
    <mergeCell ref="U76:U77"/>
    <mergeCell ref="D78:D79"/>
    <mergeCell ref="U78:U79"/>
    <mergeCell ref="D94:D95"/>
    <mergeCell ref="U94:U95"/>
    <mergeCell ref="D96:D97"/>
    <mergeCell ref="U96:U97"/>
    <mergeCell ref="D100:D101"/>
    <mergeCell ref="U100:U101"/>
    <mergeCell ref="D86:D87"/>
    <mergeCell ref="U86:U87"/>
    <mergeCell ref="D88:D89"/>
    <mergeCell ref="U88:U89"/>
    <mergeCell ref="D90:D91"/>
    <mergeCell ref="U90:U91"/>
    <mergeCell ref="D115:D116"/>
    <mergeCell ref="U115:U116"/>
    <mergeCell ref="D117:D118"/>
    <mergeCell ref="U117:U118"/>
    <mergeCell ref="D119:D120"/>
    <mergeCell ref="U119:U120"/>
    <mergeCell ref="D109:D110"/>
    <mergeCell ref="U109:U110"/>
    <mergeCell ref="D111:D112"/>
    <mergeCell ref="U111:U112"/>
    <mergeCell ref="D113:D114"/>
    <mergeCell ref="U113:U114"/>
    <mergeCell ref="D127:D128"/>
    <mergeCell ref="U127:U128"/>
    <mergeCell ref="A131:J131"/>
    <mergeCell ref="A132:D132"/>
    <mergeCell ref="E132:G132"/>
    <mergeCell ref="K132:L132"/>
    <mergeCell ref="D121:D122"/>
    <mergeCell ref="U121:U122"/>
    <mergeCell ref="D123:D124"/>
    <mergeCell ref="U123:U124"/>
    <mergeCell ref="D125:D126"/>
    <mergeCell ref="U125:U126"/>
    <mergeCell ref="M135:N135"/>
    <mergeCell ref="A136:D136"/>
    <mergeCell ref="E136:G136"/>
    <mergeCell ref="K136:L136"/>
    <mergeCell ref="M136:N136"/>
    <mergeCell ref="A133:D133"/>
    <mergeCell ref="E133:G133"/>
    <mergeCell ref="K133:L133"/>
    <mergeCell ref="U133:U134"/>
    <mergeCell ref="A134:D134"/>
    <mergeCell ref="E134:G134"/>
    <mergeCell ref="K134:L134"/>
    <mergeCell ref="A137:D137"/>
    <mergeCell ref="E137:G137"/>
    <mergeCell ref="K137:L137"/>
    <mergeCell ref="A138:D138"/>
    <mergeCell ref="E138:G138"/>
    <mergeCell ref="K138:L138"/>
    <mergeCell ref="A135:D135"/>
    <mergeCell ref="E135:G135"/>
    <mergeCell ref="K135:L135"/>
    <mergeCell ref="E141:G141"/>
    <mergeCell ref="S146:S147"/>
    <mergeCell ref="S148:S151"/>
    <mergeCell ref="E153:G153"/>
    <mergeCell ref="M138:N138"/>
    <mergeCell ref="A139:D139"/>
    <mergeCell ref="E139:G139"/>
    <mergeCell ref="K139:L139"/>
    <mergeCell ref="M139:N139"/>
    <mergeCell ref="E140:G140"/>
    <mergeCell ref="K140:L14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62"/>
  <sheetViews>
    <sheetView showGridLines="0" workbookViewId="0">
      <selection activeCell="I142" sqref="I142"/>
    </sheetView>
  </sheetViews>
  <sheetFormatPr baseColWidth="10" defaultColWidth="11.42578125" defaultRowHeight="12.75" x14ac:dyDescent="0.2"/>
  <cols>
    <col min="1" max="1" width="3.85546875" style="804" customWidth="1"/>
    <col min="2" max="2" width="5.28515625" style="805" customWidth="1"/>
    <col min="3" max="3" width="6" style="806" customWidth="1"/>
    <col min="4" max="4" width="42.42578125" style="804" customWidth="1"/>
    <col min="5" max="5" width="9.42578125" style="804" customWidth="1"/>
    <col min="6" max="6" width="6" style="804" customWidth="1"/>
    <col min="7" max="7" width="4.28515625" style="807" customWidth="1"/>
    <col min="8" max="8" width="8.28515625" style="1012" customWidth="1"/>
    <col min="9" max="9" width="4.85546875" style="1013" customWidth="1"/>
    <col min="10" max="10" width="6.28515625" style="1014" customWidth="1"/>
    <col min="11" max="11" width="7" style="804" customWidth="1"/>
    <col min="12" max="12" width="9" style="804" customWidth="1"/>
    <col min="13" max="13" width="10.140625" style="804" customWidth="1"/>
    <col min="14" max="14" width="6.85546875" style="804" customWidth="1"/>
    <col min="15" max="15" width="10.42578125" style="804" customWidth="1"/>
    <col min="16" max="16" width="7" style="804" customWidth="1"/>
    <col min="17" max="17" width="11.85546875" style="804" customWidth="1"/>
    <col min="18" max="18" width="7" style="1003" customWidth="1"/>
    <col min="19" max="19" width="5" style="810" customWidth="1"/>
    <col min="20" max="20" width="4.28515625" style="804" customWidth="1"/>
    <col min="21" max="21" width="47.7109375" style="804" customWidth="1"/>
    <col min="22" max="24" width="4" style="804" customWidth="1"/>
    <col min="25" max="25" width="8.28515625" style="804" customWidth="1"/>
    <col min="26" max="26" width="6.42578125" style="804" customWidth="1"/>
    <col min="27" max="27" width="10.5703125" style="1012" customWidth="1"/>
    <col min="28" max="28" width="7.140625" style="1015" customWidth="1"/>
    <col min="29" max="29" width="6.42578125" style="1015" customWidth="1"/>
    <col min="30" max="30" width="10" style="1015" customWidth="1"/>
    <col min="31" max="31" width="7.5703125" style="1015" customWidth="1"/>
    <col min="32" max="43" width="2.140625" style="1015" hidden="1" customWidth="1"/>
    <col min="44" max="44" width="4.85546875" style="804" customWidth="1"/>
    <col min="45" max="45" width="3.140625" style="804" customWidth="1"/>
    <col min="46" max="46" width="4" style="804" bestFit="1" customWidth="1"/>
    <col min="47" max="47" width="3.5703125" style="804" customWidth="1"/>
    <col min="48" max="48" width="4" style="804" bestFit="1" customWidth="1"/>
    <col min="49" max="50" width="3.7109375" style="804" customWidth="1"/>
    <col min="51" max="51" width="3.140625" style="804" customWidth="1"/>
    <col min="52" max="52" width="4" style="804" bestFit="1" customWidth="1"/>
    <col min="53" max="53" width="2.7109375" style="804" customWidth="1"/>
    <col min="54" max="54" width="6.7109375" style="804" customWidth="1"/>
    <col min="55" max="55" width="5.85546875" style="804" customWidth="1"/>
    <col min="56" max="75" width="2.42578125" style="810" customWidth="1"/>
    <col min="76" max="16384" width="11.42578125" style="810"/>
  </cols>
  <sheetData>
    <row r="1" spans="1:55" x14ac:dyDescent="0.2">
      <c r="H1" s="808"/>
      <c r="I1" s="808"/>
      <c r="J1" s="809"/>
      <c r="R1" s="804"/>
      <c r="AA1" s="808"/>
      <c r="AB1" s="804"/>
      <c r="AC1" s="804"/>
      <c r="AD1" s="804"/>
      <c r="AE1" s="804"/>
      <c r="AF1" s="804"/>
      <c r="AG1" s="804"/>
      <c r="AH1" s="804"/>
      <c r="AI1" s="804"/>
      <c r="AJ1" s="804"/>
      <c r="AK1" s="804"/>
      <c r="AL1" s="804"/>
      <c r="AM1" s="804"/>
      <c r="AN1" s="804"/>
      <c r="AO1" s="804"/>
      <c r="AP1" s="804"/>
      <c r="AQ1" s="804"/>
    </row>
    <row r="2" spans="1:55" ht="13.5" customHeight="1" x14ac:dyDescent="0.2">
      <c r="A2" s="1492" t="s">
        <v>0</v>
      </c>
      <c r="B2" s="1492"/>
      <c r="C2" s="1492"/>
      <c r="D2" s="1492"/>
      <c r="E2" s="1492"/>
      <c r="F2" s="1492"/>
      <c r="G2" s="1492"/>
      <c r="H2" s="1492"/>
      <c r="I2" s="1492"/>
      <c r="J2" s="1492"/>
      <c r="K2" s="1492"/>
      <c r="L2" s="1492"/>
      <c r="M2" s="1492"/>
      <c r="N2" s="1492"/>
      <c r="O2" s="1492"/>
      <c r="P2" s="814"/>
      <c r="Q2" s="814"/>
      <c r="R2" s="812"/>
      <c r="S2" s="813"/>
      <c r="T2" s="1446" t="s">
        <v>0</v>
      </c>
      <c r="U2" s="1446"/>
      <c r="V2" s="1446"/>
      <c r="W2" s="1446"/>
      <c r="X2" s="1446"/>
      <c r="Y2" s="1446"/>
      <c r="Z2" s="1446"/>
      <c r="AA2" s="1512"/>
      <c r="AB2" s="1446"/>
      <c r="AC2" s="1446"/>
      <c r="AD2" s="1446"/>
      <c r="AE2" s="1446"/>
      <c r="AF2" s="1446"/>
      <c r="AG2" s="1446"/>
      <c r="AH2" s="1446"/>
      <c r="AI2" s="1446"/>
      <c r="AJ2" s="1446"/>
      <c r="AK2" s="1446"/>
      <c r="AL2" s="1446"/>
      <c r="AM2" s="1446"/>
      <c r="AN2" s="1446"/>
      <c r="AO2" s="1446"/>
      <c r="AP2" s="1446"/>
      <c r="AQ2" s="1446"/>
      <c r="AR2" s="1446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</row>
    <row r="3" spans="1:55" ht="12" customHeight="1" x14ac:dyDescent="0.2">
      <c r="A3" s="1493" t="s">
        <v>1</v>
      </c>
      <c r="B3" s="1493"/>
      <c r="C3" s="1493"/>
      <c r="D3" s="1493"/>
      <c r="E3" s="1493"/>
      <c r="F3" s="1493"/>
      <c r="G3" s="1493"/>
      <c r="H3" s="1493"/>
      <c r="I3" s="1493"/>
      <c r="J3" s="1493"/>
      <c r="K3" s="1493"/>
      <c r="L3" s="1493"/>
      <c r="M3" s="1493"/>
      <c r="N3" s="1493"/>
      <c r="O3" s="1493"/>
      <c r="P3" s="814"/>
      <c r="Q3" s="814"/>
      <c r="R3" s="812"/>
      <c r="S3" s="813"/>
      <c r="T3" s="1446" t="s">
        <v>1</v>
      </c>
      <c r="U3" s="1446"/>
      <c r="V3" s="1446"/>
      <c r="W3" s="1446"/>
      <c r="X3" s="1446"/>
      <c r="Y3" s="1446"/>
      <c r="Z3" s="1446"/>
      <c r="AA3" s="1512"/>
      <c r="AB3" s="1446"/>
      <c r="AC3" s="1446"/>
      <c r="AD3" s="1446"/>
      <c r="AE3" s="1446"/>
      <c r="AF3" s="1446"/>
      <c r="AG3" s="1446"/>
      <c r="AH3" s="1446"/>
      <c r="AI3" s="1446"/>
      <c r="AJ3" s="1446"/>
      <c r="AK3" s="1446"/>
      <c r="AL3" s="1446"/>
      <c r="AM3" s="1446"/>
      <c r="AN3" s="1446"/>
      <c r="AO3" s="1446"/>
      <c r="AP3" s="1446"/>
      <c r="AQ3" s="1446"/>
      <c r="AR3" s="1446"/>
      <c r="AS3" s="1446"/>
      <c r="AT3" s="1446"/>
      <c r="AU3" s="1446"/>
      <c r="AV3" s="1446"/>
      <c r="AW3" s="1446"/>
      <c r="AX3" s="1446"/>
      <c r="AY3" s="1446"/>
      <c r="AZ3" s="1446"/>
      <c r="BA3" s="1446"/>
      <c r="BB3" s="1446"/>
      <c r="BC3" s="1446"/>
    </row>
    <row r="4" spans="1:55" ht="12" customHeight="1" x14ac:dyDescent="0.2">
      <c r="A4" s="1493" t="s">
        <v>266</v>
      </c>
      <c r="B4" s="1493"/>
      <c r="C4" s="1493"/>
      <c r="D4" s="1493"/>
      <c r="E4" s="1493"/>
      <c r="F4" s="1493"/>
      <c r="G4" s="1493"/>
      <c r="H4" s="1493"/>
      <c r="I4" s="1493"/>
      <c r="J4" s="1493"/>
      <c r="K4" s="1493"/>
      <c r="L4" s="1493"/>
      <c r="M4" s="1493"/>
      <c r="N4" s="1493"/>
      <c r="O4" s="1493"/>
      <c r="P4" s="814"/>
      <c r="Q4" s="814"/>
      <c r="R4" s="812"/>
      <c r="S4" s="813"/>
      <c r="T4" s="1446" t="s">
        <v>3</v>
      </c>
      <c r="U4" s="1446"/>
      <c r="V4" s="1446"/>
      <c r="W4" s="1446"/>
      <c r="X4" s="1446"/>
      <c r="Y4" s="1446"/>
      <c r="Z4" s="1446"/>
      <c r="AA4" s="1512"/>
      <c r="AB4" s="1446"/>
      <c r="AC4" s="1446"/>
      <c r="AD4" s="1446"/>
      <c r="AE4" s="1446"/>
      <c r="AF4" s="1446"/>
      <c r="AG4" s="1446"/>
      <c r="AH4" s="1446"/>
      <c r="AI4" s="1446"/>
      <c r="AJ4" s="1446"/>
      <c r="AK4" s="1446"/>
      <c r="AL4" s="1446"/>
      <c r="AM4" s="1446"/>
      <c r="AN4" s="1446"/>
      <c r="AO4" s="1446"/>
      <c r="AP4" s="1446"/>
      <c r="AQ4" s="1446"/>
      <c r="AR4" s="1446"/>
      <c r="AS4" s="1446"/>
      <c r="AT4" s="1446"/>
      <c r="AU4" s="1446"/>
      <c r="AV4" s="1446"/>
      <c r="AW4" s="1446"/>
      <c r="AX4" s="1446"/>
      <c r="AY4" s="1446"/>
      <c r="AZ4" s="1446"/>
      <c r="BA4" s="1446"/>
      <c r="BB4" s="1446"/>
      <c r="BC4" s="1446"/>
    </row>
    <row r="5" spans="1:55" ht="9" customHeight="1" x14ac:dyDescent="0.2">
      <c r="A5" s="814"/>
      <c r="B5" s="815"/>
      <c r="C5" s="816"/>
      <c r="D5" s="814"/>
      <c r="E5" s="814"/>
      <c r="F5" s="814"/>
      <c r="G5" s="817"/>
      <c r="H5" s="814"/>
      <c r="I5" s="814"/>
      <c r="J5" s="814"/>
      <c r="K5" s="814"/>
      <c r="L5" s="814"/>
      <c r="M5" s="814"/>
      <c r="N5" s="814"/>
      <c r="O5" s="814"/>
      <c r="P5" s="814"/>
      <c r="Q5" s="814"/>
      <c r="R5" s="812"/>
      <c r="S5" s="813"/>
      <c r="T5" s="818"/>
      <c r="U5" s="818"/>
      <c r="V5" s="818"/>
      <c r="W5" s="818"/>
      <c r="X5" s="818"/>
      <c r="Y5" s="818"/>
      <c r="Z5" s="818"/>
      <c r="AA5" s="998"/>
      <c r="AB5" s="818"/>
      <c r="AC5" s="818"/>
      <c r="AD5" s="818"/>
      <c r="AE5" s="818"/>
      <c r="AF5" s="818"/>
      <c r="AG5" s="818"/>
      <c r="AH5" s="818"/>
      <c r="AI5" s="818"/>
      <c r="AJ5" s="818"/>
      <c r="AK5" s="818"/>
      <c r="AL5" s="818"/>
      <c r="AM5" s="818"/>
      <c r="AN5" s="818"/>
      <c r="AO5" s="818"/>
      <c r="AP5" s="818"/>
      <c r="AQ5" s="818"/>
      <c r="AR5" s="818"/>
      <c r="AS5" s="818"/>
      <c r="AT5" s="818"/>
      <c r="AU5" s="818"/>
      <c r="AV5" s="818"/>
      <c r="AW5" s="818"/>
      <c r="AX5" s="818"/>
      <c r="AY5" s="818"/>
      <c r="AZ5" s="818"/>
      <c r="BA5" s="818"/>
      <c r="BB5" s="818"/>
      <c r="BC5" s="818"/>
    </row>
    <row r="6" spans="1:55" ht="12" customHeight="1" x14ac:dyDescent="0.2">
      <c r="A6" s="1446" t="s">
        <v>305</v>
      </c>
      <c r="B6" s="1446"/>
      <c r="C6" s="1446"/>
      <c r="D6" s="1446"/>
      <c r="E6" s="1446"/>
      <c r="F6" s="1446"/>
      <c r="G6" s="1446"/>
      <c r="H6" s="1446"/>
      <c r="I6" s="1446"/>
      <c r="J6" s="1446"/>
      <c r="K6" s="1446"/>
      <c r="L6" s="1446"/>
      <c r="M6" s="1446"/>
      <c r="N6" s="1446"/>
      <c r="O6" s="1446"/>
      <c r="P6" s="1446"/>
      <c r="Q6" s="1446"/>
      <c r="R6" s="819"/>
      <c r="S6" s="813"/>
      <c r="T6" s="1446" t="s">
        <v>306</v>
      </c>
      <c r="U6" s="1446"/>
      <c r="V6" s="1446"/>
      <c r="W6" s="1446"/>
      <c r="X6" s="1446"/>
      <c r="Y6" s="1446"/>
      <c r="Z6" s="1446"/>
      <c r="AA6" s="1512"/>
      <c r="AB6" s="1446"/>
      <c r="AC6" s="1446"/>
      <c r="AD6" s="1446"/>
      <c r="AE6" s="1446"/>
      <c r="AF6" s="1446"/>
      <c r="AG6" s="1446"/>
      <c r="AH6" s="1446"/>
      <c r="AI6" s="1446"/>
      <c r="AJ6" s="1446"/>
      <c r="AK6" s="1446"/>
      <c r="AL6" s="1446"/>
      <c r="AM6" s="1446"/>
      <c r="AN6" s="1446"/>
      <c r="AO6" s="1446"/>
      <c r="AP6" s="1446"/>
      <c r="AQ6" s="1446"/>
      <c r="AR6" s="1446"/>
      <c r="AS6" s="1446"/>
      <c r="AT6" s="1446"/>
      <c r="AU6" s="1446"/>
      <c r="AV6" s="1446"/>
      <c r="AW6" s="1446"/>
      <c r="AX6" s="1446"/>
      <c r="AY6" s="1446"/>
      <c r="AZ6" s="1446"/>
      <c r="BA6" s="1446"/>
      <c r="BB6" s="1446"/>
      <c r="BC6" s="1446"/>
    </row>
    <row r="7" spans="1:55" ht="12" customHeight="1" x14ac:dyDescent="0.2">
      <c r="A7" s="818"/>
      <c r="B7" s="820"/>
      <c r="C7" s="821"/>
      <c r="D7" s="818"/>
      <c r="E7" s="818"/>
      <c r="F7" s="818"/>
      <c r="G7" s="822"/>
      <c r="H7" s="818"/>
      <c r="I7" s="818"/>
      <c r="J7" s="818"/>
      <c r="K7" s="818"/>
      <c r="L7" s="818"/>
      <c r="M7" s="818"/>
      <c r="N7" s="818"/>
      <c r="O7" s="818"/>
      <c r="P7" s="818"/>
      <c r="Q7" s="818"/>
      <c r="R7" s="819"/>
      <c r="S7" s="813"/>
      <c r="T7" s="818"/>
      <c r="U7" s="818"/>
      <c r="V7" s="1225"/>
      <c r="W7" s="818"/>
      <c r="X7" s="818"/>
      <c r="Y7" s="818"/>
      <c r="Z7" s="818"/>
      <c r="AA7" s="998"/>
      <c r="AB7" s="818"/>
      <c r="AC7" s="818"/>
      <c r="AD7" s="818"/>
      <c r="AE7" s="818"/>
      <c r="AF7" s="818"/>
      <c r="AG7" s="818"/>
      <c r="AH7" s="818"/>
      <c r="AI7" s="818"/>
      <c r="AJ7" s="818"/>
      <c r="AK7" s="818"/>
      <c r="AL7" s="818"/>
      <c r="AM7" s="818"/>
      <c r="AN7" s="818"/>
      <c r="AO7" s="818"/>
      <c r="AP7" s="818"/>
      <c r="AQ7" s="818"/>
      <c r="AR7" s="818"/>
      <c r="AS7" s="818"/>
      <c r="AT7" s="818"/>
      <c r="AU7" s="818"/>
      <c r="AV7" s="818"/>
      <c r="AW7" s="818"/>
      <c r="AX7" s="818"/>
      <c r="AY7" s="818"/>
      <c r="AZ7" s="818"/>
      <c r="BA7" s="818"/>
      <c r="BB7" s="818"/>
      <c r="BC7" s="818"/>
    </row>
    <row r="8" spans="1:55" s="804" customFormat="1" x14ac:dyDescent="0.2">
      <c r="A8" s="823">
        <v>1</v>
      </c>
      <c r="B8" s="824">
        <v>2</v>
      </c>
      <c r="C8" s="825">
        <v>3</v>
      </c>
      <c r="D8" s="823">
        <v>4</v>
      </c>
      <c r="E8" s="823">
        <v>5</v>
      </c>
      <c r="F8" s="823">
        <v>6</v>
      </c>
      <c r="G8" s="826">
        <v>7</v>
      </c>
      <c r="H8" s="827">
        <v>8</v>
      </c>
      <c r="I8" s="827">
        <v>9</v>
      </c>
      <c r="J8" s="823">
        <v>10</v>
      </c>
      <c r="K8" s="823">
        <v>11</v>
      </c>
      <c r="L8" s="823">
        <v>12</v>
      </c>
      <c r="M8" s="823">
        <v>13</v>
      </c>
      <c r="N8" s="823">
        <v>14</v>
      </c>
      <c r="O8" s="823">
        <v>15</v>
      </c>
      <c r="P8" s="828">
        <v>16</v>
      </c>
      <c r="Q8" s="828">
        <v>17</v>
      </c>
      <c r="R8" s="829"/>
      <c r="S8" s="992"/>
      <c r="T8" s="831">
        <v>1</v>
      </c>
      <c r="U8" s="831">
        <v>2</v>
      </c>
      <c r="V8" s="832">
        <v>3</v>
      </c>
      <c r="W8" s="831">
        <v>4</v>
      </c>
      <c r="X8" s="831">
        <v>5</v>
      </c>
      <c r="Y8" s="831">
        <v>6</v>
      </c>
      <c r="Z8" s="831">
        <v>7</v>
      </c>
      <c r="AA8" s="832">
        <v>8</v>
      </c>
      <c r="AB8" s="832">
        <v>9</v>
      </c>
      <c r="AC8" s="831">
        <v>10</v>
      </c>
      <c r="AD8" s="831">
        <v>11</v>
      </c>
      <c r="AE8" s="831">
        <v>12</v>
      </c>
      <c r="AF8" s="831">
        <v>13</v>
      </c>
      <c r="AG8" s="831">
        <v>14</v>
      </c>
      <c r="AH8" s="831">
        <v>15</v>
      </c>
      <c r="AI8" s="831">
        <v>16</v>
      </c>
      <c r="AJ8" s="831">
        <v>17</v>
      </c>
      <c r="AK8" s="831">
        <v>18</v>
      </c>
      <c r="AL8" s="831">
        <v>19</v>
      </c>
      <c r="AM8" s="831">
        <v>20</v>
      </c>
      <c r="AN8" s="831">
        <v>21</v>
      </c>
      <c r="AO8" s="831">
        <v>22</v>
      </c>
      <c r="AP8" s="831">
        <v>23</v>
      </c>
      <c r="AQ8" s="831">
        <v>24</v>
      </c>
      <c r="AR8" s="831">
        <v>27</v>
      </c>
      <c r="AS8" s="831">
        <v>28</v>
      </c>
      <c r="AT8" s="831">
        <v>29</v>
      </c>
      <c r="AU8" s="831">
        <v>30</v>
      </c>
      <c r="AV8" s="831">
        <v>31</v>
      </c>
      <c r="AW8" s="831">
        <v>32</v>
      </c>
      <c r="AX8" s="831">
        <v>33</v>
      </c>
      <c r="AY8" s="831">
        <v>34</v>
      </c>
      <c r="AZ8" s="831">
        <v>35</v>
      </c>
      <c r="BA8" s="831">
        <v>36</v>
      </c>
      <c r="BB8" s="831">
        <v>37</v>
      </c>
      <c r="BC8" s="831">
        <v>38</v>
      </c>
    </row>
    <row r="9" spans="1:55" s="835" customFormat="1" ht="26.25" customHeight="1" x14ac:dyDescent="0.2">
      <c r="A9" s="1485" t="s">
        <v>4</v>
      </c>
      <c r="B9" s="1487" t="s">
        <v>5</v>
      </c>
      <c r="C9" s="1488" t="s">
        <v>6</v>
      </c>
      <c r="D9" s="1489" t="s">
        <v>7</v>
      </c>
      <c r="E9" s="1490" t="s">
        <v>8</v>
      </c>
      <c r="F9" s="1485" t="s">
        <v>9</v>
      </c>
      <c r="G9" s="1491" t="s">
        <v>10</v>
      </c>
      <c r="H9" s="1484" t="s">
        <v>11</v>
      </c>
      <c r="I9" s="1484" t="s">
        <v>12</v>
      </c>
      <c r="J9" s="1484" t="s">
        <v>13</v>
      </c>
      <c r="K9" s="1485" t="s">
        <v>14</v>
      </c>
      <c r="L9" s="1485" t="s">
        <v>15</v>
      </c>
      <c r="M9" s="1485" t="s">
        <v>16</v>
      </c>
      <c r="N9" s="1486" t="s">
        <v>17</v>
      </c>
      <c r="O9" s="1486"/>
      <c r="P9" s="1477" t="s">
        <v>18</v>
      </c>
      <c r="Q9" s="1477"/>
      <c r="R9" s="833"/>
      <c r="S9" s="834"/>
      <c r="T9" s="1478" t="s">
        <v>4</v>
      </c>
      <c r="U9" s="1480" t="s">
        <v>7</v>
      </c>
      <c r="V9" s="1482" t="s">
        <v>8</v>
      </c>
      <c r="W9" s="1472" t="s">
        <v>19</v>
      </c>
      <c r="X9" s="1472" t="s">
        <v>20</v>
      </c>
      <c r="Y9" s="1472" t="s">
        <v>11</v>
      </c>
      <c r="Z9" s="1472" t="s">
        <v>21</v>
      </c>
      <c r="AA9" s="1472" t="s">
        <v>22</v>
      </c>
      <c r="AB9" s="1474" t="s">
        <v>23</v>
      </c>
      <c r="AC9" s="1475"/>
      <c r="AD9" s="1475"/>
      <c r="AE9" s="1476"/>
      <c r="AF9" s="1469" t="s">
        <v>24</v>
      </c>
      <c r="AG9" s="1469"/>
      <c r="AH9" s="1469" t="s">
        <v>25</v>
      </c>
      <c r="AI9" s="1469"/>
      <c r="AJ9" s="1469" t="s">
        <v>26</v>
      </c>
      <c r="AK9" s="1469"/>
      <c r="AL9" s="1469" t="s">
        <v>27</v>
      </c>
      <c r="AM9" s="1469"/>
      <c r="AN9" s="1469" t="s">
        <v>28</v>
      </c>
      <c r="AO9" s="1469"/>
      <c r="AP9" s="1469" t="s">
        <v>29</v>
      </c>
      <c r="AQ9" s="1469"/>
      <c r="AR9" s="1465" t="s">
        <v>31</v>
      </c>
      <c r="AS9" s="1465"/>
      <c r="AT9" s="1465" t="s">
        <v>32</v>
      </c>
      <c r="AU9" s="1465"/>
      <c r="AV9" s="1465" t="s">
        <v>33</v>
      </c>
      <c r="AW9" s="1465"/>
      <c r="AX9" s="1465" t="s">
        <v>34</v>
      </c>
      <c r="AY9" s="1465"/>
      <c r="AZ9" s="1465" t="s">
        <v>35</v>
      </c>
      <c r="BA9" s="1465"/>
      <c r="BB9" s="1465" t="s">
        <v>36</v>
      </c>
      <c r="BC9" s="1465"/>
    </row>
    <row r="10" spans="1:55" s="835" customFormat="1" ht="33" customHeight="1" x14ac:dyDescent="0.2">
      <c r="A10" s="1485"/>
      <c r="B10" s="1487"/>
      <c r="C10" s="1488"/>
      <c r="D10" s="1489"/>
      <c r="E10" s="1490"/>
      <c r="F10" s="1485"/>
      <c r="G10" s="1491"/>
      <c r="H10" s="1484"/>
      <c r="I10" s="1484"/>
      <c r="J10" s="1484"/>
      <c r="K10" s="1485"/>
      <c r="L10" s="1485"/>
      <c r="M10" s="1485"/>
      <c r="N10" s="1466" t="s">
        <v>37</v>
      </c>
      <c r="O10" s="1466" t="s">
        <v>38</v>
      </c>
      <c r="P10" s="1467" t="s">
        <v>39</v>
      </c>
      <c r="Q10" s="1467" t="s">
        <v>40</v>
      </c>
      <c r="R10" s="836"/>
      <c r="S10" s="834"/>
      <c r="T10" s="1479"/>
      <c r="U10" s="1480"/>
      <c r="V10" s="1483"/>
      <c r="W10" s="1473"/>
      <c r="X10" s="1473"/>
      <c r="Y10" s="1473"/>
      <c r="Z10" s="1473"/>
      <c r="AA10" s="1473"/>
      <c r="AB10" s="837" t="s">
        <v>41</v>
      </c>
      <c r="AC10" s="1468" t="s">
        <v>42</v>
      </c>
      <c r="AD10" s="1468"/>
      <c r="AE10" s="1468"/>
      <c r="AF10" s="1463" t="s">
        <v>43</v>
      </c>
      <c r="AG10" s="1463" t="s">
        <v>44</v>
      </c>
      <c r="AH10" s="1463" t="s">
        <v>43</v>
      </c>
      <c r="AI10" s="1463" t="s">
        <v>44</v>
      </c>
      <c r="AJ10" s="1463" t="s">
        <v>43</v>
      </c>
      <c r="AK10" s="1463" t="s">
        <v>44</v>
      </c>
      <c r="AL10" s="1463" t="s">
        <v>43</v>
      </c>
      <c r="AM10" s="1463" t="s">
        <v>44</v>
      </c>
      <c r="AN10" s="1463" t="s">
        <v>43</v>
      </c>
      <c r="AO10" s="1463" t="s">
        <v>44</v>
      </c>
      <c r="AP10" s="1463" t="s">
        <v>43</v>
      </c>
      <c r="AQ10" s="1463" t="s">
        <v>44</v>
      </c>
      <c r="AR10" s="1461" t="s">
        <v>43</v>
      </c>
      <c r="AS10" s="1461" t="s">
        <v>44</v>
      </c>
      <c r="AT10" s="1461" t="s">
        <v>43</v>
      </c>
      <c r="AU10" s="1461" t="s">
        <v>44</v>
      </c>
      <c r="AV10" s="1461" t="s">
        <v>43</v>
      </c>
      <c r="AW10" s="1461" t="s">
        <v>44</v>
      </c>
      <c r="AX10" s="1461" t="s">
        <v>43</v>
      </c>
      <c r="AY10" s="1461" t="s">
        <v>44</v>
      </c>
      <c r="AZ10" s="1461" t="s">
        <v>43</v>
      </c>
      <c r="BA10" s="1461" t="s">
        <v>44</v>
      </c>
      <c r="BB10" s="1461" t="s">
        <v>43</v>
      </c>
      <c r="BC10" s="1461" t="s">
        <v>44</v>
      </c>
    </row>
    <row r="11" spans="1:55" s="835" customFormat="1" ht="94.5" customHeight="1" x14ac:dyDescent="0.2">
      <c r="A11" s="1485"/>
      <c r="B11" s="1487"/>
      <c r="C11" s="1488"/>
      <c r="D11" s="1489"/>
      <c r="E11" s="1490"/>
      <c r="F11" s="1485"/>
      <c r="G11" s="1491"/>
      <c r="H11" s="1484"/>
      <c r="I11" s="1484"/>
      <c r="J11" s="1484"/>
      <c r="K11" s="1485"/>
      <c r="L11" s="1485"/>
      <c r="M11" s="1485"/>
      <c r="N11" s="1466"/>
      <c r="O11" s="1466"/>
      <c r="P11" s="1467"/>
      <c r="Q11" s="1467"/>
      <c r="R11" s="836"/>
      <c r="S11" s="834"/>
      <c r="T11" s="1479"/>
      <c r="U11" s="1481"/>
      <c r="V11" s="1483"/>
      <c r="W11" s="1473"/>
      <c r="X11" s="1473"/>
      <c r="Y11" s="1473"/>
      <c r="Z11" s="1473"/>
      <c r="AA11" s="1473"/>
      <c r="AB11" s="838" t="s">
        <v>45</v>
      </c>
      <c r="AC11" s="839" t="s">
        <v>43</v>
      </c>
      <c r="AD11" s="839" t="s">
        <v>44</v>
      </c>
      <c r="AE11" s="838" t="s">
        <v>45</v>
      </c>
      <c r="AF11" s="1464"/>
      <c r="AG11" s="1464"/>
      <c r="AH11" s="1464"/>
      <c r="AI11" s="1464"/>
      <c r="AJ11" s="1464"/>
      <c r="AK11" s="1464"/>
      <c r="AL11" s="1464"/>
      <c r="AM11" s="1464"/>
      <c r="AN11" s="1464"/>
      <c r="AO11" s="1464"/>
      <c r="AP11" s="1464"/>
      <c r="AQ11" s="1464"/>
      <c r="AR11" s="1462"/>
      <c r="AS11" s="1462"/>
      <c r="AT11" s="1462"/>
      <c r="AU11" s="1462"/>
      <c r="AV11" s="1462"/>
      <c r="AW11" s="1462"/>
      <c r="AX11" s="1462"/>
      <c r="AY11" s="1462"/>
      <c r="AZ11" s="1462"/>
      <c r="BA11" s="1462"/>
      <c r="BB11" s="1462"/>
      <c r="BC11" s="1462"/>
    </row>
    <row r="12" spans="1:55" s="860" customFormat="1" ht="17.25" customHeight="1" x14ac:dyDescent="0.2">
      <c r="A12" s="840">
        <v>1</v>
      </c>
      <c r="B12" s="841"/>
      <c r="C12" s="842"/>
      <c r="D12" s="843" t="s">
        <v>46</v>
      </c>
      <c r="E12" s="844"/>
      <c r="F12" s="845"/>
      <c r="G12" s="846"/>
      <c r="H12" s="847"/>
      <c r="I12" s="847"/>
      <c r="J12" s="848"/>
      <c r="K12" s="848"/>
      <c r="L12" s="849"/>
      <c r="M12" s="849"/>
      <c r="N12" s="849"/>
      <c r="O12" s="849"/>
      <c r="P12" s="850"/>
      <c r="Q12" s="850"/>
      <c r="R12" s="851"/>
      <c r="S12" s="852"/>
      <c r="T12" s="853">
        <v>1</v>
      </c>
      <c r="U12" s="854" t="s">
        <v>46</v>
      </c>
      <c r="V12" s="855"/>
      <c r="W12" s="856"/>
      <c r="X12" s="856"/>
      <c r="Y12" s="856"/>
      <c r="Z12" s="856"/>
      <c r="AA12" s="856"/>
      <c r="AB12" s="857"/>
      <c r="AC12" s="858"/>
      <c r="AD12" s="858"/>
      <c r="AE12" s="857"/>
      <c r="AF12" s="859"/>
      <c r="AG12" s="859"/>
      <c r="AH12" s="859"/>
      <c r="AI12" s="859"/>
      <c r="AJ12" s="859"/>
      <c r="AK12" s="859"/>
      <c r="AL12" s="859"/>
      <c r="AM12" s="859"/>
      <c r="AN12" s="859"/>
      <c r="AO12" s="859"/>
      <c r="AP12" s="859"/>
      <c r="AQ12" s="859"/>
      <c r="AR12" s="859"/>
      <c r="AS12" s="859"/>
      <c r="AT12" s="859"/>
      <c r="AU12" s="859"/>
      <c r="AV12" s="859"/>
      <c r="AW12" s="859"/>
      <c r="AX12" s="859"/>
      <c r="AY12" s="859"/>
      <c r="AZ12" s="859"/>
      <c r="BA12" s="859"/>
      <c r="BB12" s="859"/>
      <c r="BC12" s="859"/>
    </row>
    <row r="13" spans="1:55" s="877" customFormat="1" ht="25.5" customHeight="1" x14ac:dyDescent="0.2">
      <c r="A13" s="861">
        <v>2</v>
      </c>
      <c r="B13" s="862"/>
      <c r="C13" s="863"/>
      <c r="D13" s="864" t="s">
        <v>47</v>
      </c>
      <c r="E13" s="865"/>
      <c r="F13" s="866"/>
      <c r="G13" s="867"/>
      <c r="H13" s="868"/>
      <c r="I13" s="868"/>
      <c r="J13" s="869"/>
      <c r="K13" s="869"/>
      <c r="L13" s="869"/>
      <c r="M13" s="869"/>
      <c r="N13" s="869"/>
      <c r="O13" s="869"/>
      <c r="P13" s="870"/>
      <c r="Q13" s="870"/>
      <c r="R13" s="871"/>
      <c r="S13" s="872"/>
      <c r="T13" s="873">
        <f>+A13</f>
        <v>2</v>
      </c>
      <c r="U13" s="874" t="str">
        <f>+D13</f>
        <v>I  VIGILANCIA DE LA CALIDAD DEL AGUA PARA CONSUMO HUMANO  Y DISPOSICIÓN DE RESIDUOS</v>
      </c>
      <c r="V13" s="865"/>
      <c r="W13" s="868"/>
      <c r="X13" s="868"/>
      <c r="Y13" s="868"/>
      <c r="Z13" s="868"/>
      <c r="AA13" s="868"/>
      <c r="AB13" s="875"/>
      <c r="AC13" s="876"/>
      <c r="AD13" s="876"/>
      <c r="AE13" s="875"/>
      <c r="AF13" s="873"/>
      <c r="AG13" s="873"/>
      <c r="AH13" s="873"/>
      <c r="AI13" s="873"/>
      <c r="AJ13" s="873"/>
      <c r="AK13" s="873"/>
      <c r="AL13" s="873"/>
      <c r="AM13" s="873"/>
      <c r="AN13" s="873"/>
      <c r="AO13" s="873"/>
      <c r="AP13" s="873"/>
      <c r="AQ13" s="873"/>
      <c r="AR13" s="873"/>
      <c r="AS13" s="873"/>
      <c r="AT13" s="873"/>
      <c r="AU13" s="873"/>
      <c r="AV13" s="873"/>
      <c r="AW13" s="873"/>
      <c r="AX13" s="873"/>
      <c r="AY13" s="873"/>
      <c r="AZ13" s="873"/>
      <c r="BA13" s="873"/>
      <c r="BB13" s="873"/>
      <c r="BC13" s="873"/>
    </row>
    <row r="14" spans="1:55" ht="18.75" customHeight="1" x14ac:dyDescent="0.2">
      <c r="A14" s="840">
        <v>3</v>
      </c>
      <c r="B14" s="878">
        <v>8</v>
      </c>
      <c r="C14" s="879"/>
      <c r="D14" s="1453" t="s">
        <v>48</v>
      </c>
      <c r="E14" s="880" t="s">
        <v>278</v>
      </c>
      <c r="F14" s="1226">
        <v>1</v>
      </c>
      <c r="G14" s="1227">
        <v>1</v>
      </c>
      <c r="H14" s="883">
        <f>G14*100/F14</f>
        <v>100</v>
      </c>
      <c r="I14" s="884">
        <v>2</v>
      </c>
      <c r="J14" s="885">
        <f>I14*G14</f>
        <v>2</v>
      </c>
      <c r="K14" s="886">
        <f t="shared" ref="K14:K33" si="0">J14*B14</f>
        <v>16</v>
      </c>
      <c r="L14" s="887">
        <f>B14*7960</f>
        <v>63680</v>
      </c>
      <c r="M14" s="887">
        <f>L14*J14</f>
        <v>127360</v>
      </c>
      <c r="N14" s="887">
        <f>C14*J14</f>
        <v>0</v>
      </c>
      <c r="O14" s="887">
        <f>N14*7960</f>
        <v>0</v>
      </c>
      <c r="P14" s="888">
        <f>K14+N14</f>
        <v>16</v>
      </c>
      <c r="Q14" s="888">
        <f>M14+O14</f>
        <v>127360</v>
      </c>
      <c r="R14" s="889"/>
      <c r="S14" s="1005"/>
      <c r="T14" s="891">
        <v>3</v>
      </c>
      <c r="U14" s="1450" t="str">
        <f>+D14</f>
        <v>Inspecciones sanitarias a sistemas de abastecimiento de agua, con acta debidamente diligenciada.</v>
      </c>
      <c r="V14" s="892" t="s">
        <v>49</v>
      </c>
      <c r="W14" s="893">
        <f t="shared" ref="W14:AA29" si="1">F14</f>
        <v>1</v>
      </c>
      <c r="X14" s="893">
        <f t="shared" si="1"/>
        <v>1</v>
      </c>
      <c r="Y14" s="894">
        <f>X14*100/W14</f>
        <v>100</v>
      </c>
      <c r="Z14" s="894">
        <f t="shared" si="1"/>
        <v>2</v>
      </c>
      <c r="AA14" s="895">
        <f t="shared" si="1"/>
        <v>2</v>
      </c>
      <c r="AB14" s="895"/>
      <c r="AC14" s="895">
        <f t="shared" ref="AC14:AD18" si="2">+BB14</f>
        <v>2</v>
      </c>
      <c r="AD14" s="895">
        <f t="shared" si="2"/>
        <v>0</v>
      </c>
      <c r="AE14" s="896">
        <f>AD14*100/AC14</f>
        <v>0</v>
      </c>
      <c r="AF14" s="896"/>
      <c r="AG14" s="896"/>
      <c r="AH14" s="896"/>
      <c r="AI14" s="896"/>
      <c r="AJ14" s="896"/>
      <c r="AK14" s="896"/>
      <c r="AL14" s="896"/>
      <c r="AM14" s="896"/>
      <c r="AN14" s="896"/>
      <c r="AO14" s="896"/>
      <c r="AP14" s="896"/>
      <c r="AQ14" s="896"/>
      <c r="AR14" s="895"/>
      <c r="AS14" s="895"/>
      <c r="AT14" s="895"/>
      <c r="AU14" s="895"/>
      <c r="AV14" s="895">
        <v>1</v>
      </c>
      <c r="AW14" s="895"/>
      <c r="AX14" s="895"/>
      <c r="AY14" s="895"/>
      <c r="AZ14" s="895">
        <v>1</v>
      </c>
      <c r="BA14" s="895"/>
      <c r="BB14" s="895">
        <f t="shared" ref="BB14:BB33" si="3">AF14+AH14+AJ14+AL14+AN14+AP14+AR14+AT14+AV14+AX14+AZ14</f>
        <v>2</v>
      </c>
      <c r="BC14" s="895">
        <f t="shared" ref="BC14:BC33" si="4">AG14+AI14+AK14+AM14+AO14+AQ14++AS14+AU14+AW14+AY14+BA14</f>
        <v>0</v>
      </c>
    </row>
    <row r="15" spans="1:55" ht="20.25" customHeight="1" x14ac:dyDescent="0.2">
      <c r="A15" s="840">
        <v>4</v>
      </c>
      <c r="B15" s="878">
        <v>4</v>
      </c>
      <c r="C15" s="879">
        <v>2</v>
      </c>
      <c r="D15" s="1453"/>
      <c r="E15" s="880" t="s">
        <v>279</v>
      </c>
      <c r="F15" s="1228"/>
      <c r="G15" s="1229">
        <v>3</v>
      </c>
      <c r="H15" s="883" t="e">
        <f t="shared" ref="H15:H33" si="5">G15*100/F15</f>
        <v>#DIV/0!</v>
      </c>
      <c r="I15" s="899">
        <v>1</v>
      </c>
      <c r="J15" s="885">
        <f t="shared" ref="J15:J33" si="6">I15*G15</f>
        <v>3</v>
      </c>
      <c r="K15" s="886">
        <f t="shared" si="0"/>
        <v>12</v>
      </c>
      <c r="L15" s="887">
        <f t="shared" ref="L15:L33" si="7">B15*7960</f>
        <v>31840</v>
      </c>
      <c r="M15" s="887">
        <f t="shared" ref="M15:M33" si="8">L15*J15</f>
        <v>95520</v>
      </c>
      <c r="N15" s="887">
        <f t="shared" ref="N15:N33" si="9">C15*J15</f>
        <v>6</v>
      </c>
      <c r="O15" s="887">
        <f t="shared" ref="O15:O33" si="10">N15*7960</f>
        <v>47760</v>
      </c>
      <c r="P15" s="888">
        <f t="shared" ref="P15:P33" si="11">K15+N15</f>
        <v>18</v>
      </c>
      <c r="Q15" s="888">
        <f t="shared" ref="Q15:Q73" si="12">M15+O15</f>
        <v>143280</v>
      </c>
      <c r="R15" s="889"/>
      <c r="S15" s="1005"/>
      <c r="T15" s="831">
        <v>4</v>
      </c>
      <c r="U15" s="1450"/>
      <c r="V15" s="900" t="s">
        <v>50</v>
      </c>
      <c r="W15" s="893">
        <f t="shared" si="1"/>
        <v>0</v>
      </c>
      <c r="X15" s="893">
        <f t="shared" si="1"/>
        <v>3</v>
      </c>
      <c r="Y15" s="894" t="e">
        <f t="shared" ref="Y15:Y33" si="13">X15*100/W15</f>
        <v>#DIV/0!</v>
      </c>
      <c r="Z15" s="894">
        <f t="shared" si="1"/>
        <v>1</v>
      </c>
      <c r="AA15" s="895">
        <f t="shared" si="1"/>
        <v>3</v>
      </c>
      <c r="AB15" s="901"/>
      <c r="AC15" s="895">
        <f t="shared" si="2"/>
        <v>3</v>
      </c>
      <c r="AD15" s="895">
        <f t="shared" si="2"/>
        <v>0</v>
      </c>
      <c r="AE15" s="896">
        <f t="shared" ref="AE15:AE33" si="14">AD15*100/AC15</f>
        <v>0</v>
      </c>
      <c r="AF15" s="902"/>
      <c r="AG15" s="902"/>
      <c r="AH15" s="902"/>
      <c r="AI15" s="902"/>
      <c r="AJ15" s="902"/>
      <c r="AK15" s="902"/>
      <c r="AL15" s="902"/>
      <c r="AM15" s="902"/>
      <c r="AN15" s="902"/>
      <c r="AO15" s="902"/>
      <c r="AP15" s="902"/>
      <c r="AQ15" s="902"/>
      <c r="AR15" s="901"/>
      <c r="AS15" s="901"/>
      <c r="AT15" s="901"/>
      <c r="AU15" s="901"/>
      <c r="AV15" s="901">
        <v>1</v>
      </c>
      <c r="AW15" s="901"/>
      <c r="AX15" s="901">
        <v>1</v>
      </c>
      <c r="AY15" s="901"/>
      <c r="AZ15" s="901">
        <v>1</v>
      </c>
      <c r="BA15" s="901"/>
      <c r="BB15" s="895">
        <f t="shared" si="3"/>
        <v>3</v>
      </c>
      <c r="BC15" s="895">
        <f t="shared" si="4"/>
        <v>0</v>
      </c>
    </row>
    <row r="16" spans="1:55" ht="11.25" customHeight="1" x14ac:dyDescent="0.2">
      <c r="A16" s="840">
        <v>5</v>
      </c>
      <c r="B16" s="878">
        <v>8</v>
      </c>
      <c r="C16" s="879"/>
      <c r="D16" s="1453" t="s">
        <v>51</v>
      </c>
      <c r="E16" s="903" t="s">
        <v>278</v>
      </c>
      <c r="F16" s="1226">
        <v>1</v>
      </c>
      <c r="G16" s="1227">
        <v>1</v>
      </c>
      <c r="H16" s="883">
        <f t="shared" si="5"/>
        <v>100</v>
      </c>
      <c r="I16" s="899">
        <v>5</v>
      </c>
      <c r="J16" s="885">
        <f t="shared" si="6"/>
        <v>5</v>
      </c>
      <c r="K16" s="886">
        <f t="shared" si="0"/>
        <v>40</v>
      </c>
      <c r="L16" s="887">
        <f t="shared" si="7"/>
        <v>63680</v>
      </c>
      <c r="M16" s="887">
        <f t="shared" si="8"/>
        <v>318400</v>
      </c>
      <c r="N16" s="887">
        <f t="shared" si="9"/>
        <v>0</v>
      </c>
      <c r="O16" s="887">
        <f t="shared" si="10"/>
        <v>0</v>
      </c>
      <c r="P16" s="888">
        <f t="shared" si="11"/>
        <v>40</v>
      </c>
      <c r="Q16" s="888">
        <f t="shared" si="12"/>
        <v>318400</v>
      </c>
      <c r="R16" s="906"/>
      <c r="S16" s="1005"/>
      <c r="T16" s="831">
        <v>5</v>
      </c>
      <c r="U16" s="1450" t="s">
        <v>51</v>
      </c>
      <c r="V16" s="900" t="s">
        <v>49</v>
      </c>
      <c r="W16" s="893">
        <f t="shared" si="1"/>
        <v>1</v>
      </c>
      <c r="X16" s="893">
        <f t="shared" si="1"/>
        <v>1</v>
      </c>
      <c r="Y16" s="894">
        <f t="shared" si="13"/>
        <v>100</v>
      </c>
      <c r="Z16" s="894">
        <f t="shared" si="1"/>
        <v>5</v>
      </c>
      <c r="AA16" s="895">
        <f t="shared" si="1"/>
        <v>5</v>
      </c>
      <c r="AB16" s="901"/>
      <c r="AC16" s="895">
        <f>+BB16</f>
        <v>5</v>
      </c>
      <c r="AD16" s="895">
        <f t="shared" si="2"/>
        <v>0</v>
      </c>
      <c r="AE16" s="896">
        <f t="shared" si="14"/>
        <v>0</v>
      </c>
      <c r="AF16" s="902"/>
      <c r="AG16" s="902"/>
      <c r="AH16" s="902"/>
      <c r="AI16" s="902"/>
      <c r="AJ16" s="902"/>
      <c r="AK16" s="902"/>
      <c r="AL16" s="902"/>
      <c r="AM16" s="902"/>
      <c r="AN16" s="902"/>
      <c r="AO16" s="902"/>
      <c r="AP16" s="902"/>
      <c r="AQ16" s="902"/>
      <c r="AR16" s="901">
        <v>1</v>
      </c>
      <c r="AS16" s="901"/>
      <c r="AT16" s="901">
        <v>1</v>
      </c>
      <c r="AU16" s="901"/>
      <c r="AV16" s="901">
        <v>1</v>
      </c>
      <c r="AW16" s="901"/>
      <c r="AX16" s="901">
        <v>1</v>
      </c>
      <c r="AY16" s="901"/>
      <c r="AZ16" s="901">
        <v>1</v>
      </c>
      <c r="BA16" s="901"/>
      <c r="BB16" s="895">
        <f t="shared" si="3"/>
        <v>5</v>
      </c>
      <c r="BC16" s="895">
        <f t="shared" si="4"/>
        <v>0</v>
      </c>
    </row>
    <row r="17" spans="1:55" ht="15.75" customHeight="1" x14ac:dyDescent="0.2">
      <c r="A17" s="840">
        <v>6</v>
      </c>
      <c r="B17" s="878">
        <v>2</v>
      </c>
      <c r="C17" s="879">
        <v>2</v>
      </c>
      <c r="D17" s="1453"/>
      <c r="E17" s="903" t="s">
        <v>279</v>
      </c>
      <c r="F17" s="1226">
        <v>70</v>
      </c>
      <c r="G17" s="1227">
        <v>3</v>
      </c>
      <c r="H17" s="883">
        <f t="shared" si="5"/>
        <v>4.2857142857142856</v>
      </c>
      <c r="I17" s="899">
        <v>1</v>
      </c>
      <c r="J17" s="885">
        <f t="shared" si="6"/>
        <v>3</v>
      </c>
      <c r="K17" s="886">
        <f t="shared" si="0"/>
        <v>6</v>
      </c>
      <c r="L17" s="887">
        <f t="shared" si="7"/>
        <v>15920</v>
      </c>
      <c r="M17" s="887">
        <f t="shared" si="8"/>
        <v>47760</v>
      </c>
      <c r="N17" s="887">
        <f t="shared" si="9"/>
        <v>6</v>
      </c>
      <c r="O17" s="887">
        <f t="shared" si="10"/>
        <v>47760</v>
      </c>
      <c r="P17" s="888">
        <f t="shared" si="11"/>
        <v>12</v>
      </c>
      <c r="Q17" s="888">
        <f t="shared" si="12"/>
        <v>95520</v>
      </c>
      <c r="R17" s="906"/>
      <c r="S17" s="1005"/>
      <c r="T17" s="831">
        <v>6</v>
      </c>
      <c r="U17" s="1450"/>
      <c r="V17" s="900" t="s">
        <v>50</v>
      </c>
      <c r="W17" s="893">
        <f t="shared" si="1"/>
        <v>70</v>
      </c>
      <c r="X17" s="893">
        <f t="shared" si="1"/>
        <v>3</v>
      </c>
      <c r="Y17" s="894">
        <f t="shared" si="13"/>
        <v>4.2857142857142856</v>
      </c>
      <c r="Z17" s="894">
        <f t="shared" si="1"/>
        <v>1</v>
      </c>
      <c r="AA17" s="895">
        <f t="shared" si="1"/>
        <v>3</v>
      </c>
      <c r="AB17" s="901"/>
      <c r="AC17" s="895">
        <f t="shared" ref="AC17:AD79" si="15">+BB17</f>
        <v>3</v>
      </c>
      <c r="AD17" s="895">
        <f t="shared" si="2"/>
        <v>0</v>
      </c>
      <c r="AE17" s="896">
        <f t="shared" si="14"/>
        <v>0</v>
      </c>
      <c r="AF17" s="902"/>
      <c r="AG17" s="902"/>
      <c r="AH17" s="902"/>
      <c r="AI17" s="902"/>
      <c r="AJ17" s="902"/>
      <c r="AK17" s="902"/>
      <c r="AL17" s="902"/>
      <c r="AM17" s="902"/>
      <c r="AN17" s="902"/>
      <c r="AO17" s="902"/>
      <c r="AP17" s="902"/>
      <c r="AQ17" s="902"/>
      <c r="AR17" s="901">
        <v>1</v>
      </c>
      <c r="AS17" s="901"/>
      <c r="AT17" s="901"/>
      <c r="AU17" s="901"/>
      <c r="AV17" s="901">
        <v>1</v>
      </c>
      <c r="AW17" s="901"/>
      <c r="AX17" s="901">
        <v>1</v>
      </c>
      <c r="AY17" s="901"/>
      <c r="AZ17" s="901"/>
      <c r="BA17" s="901"/>
      <c r="BB17" s="895">
        <f t="shared" si="3"/>
        <v>3</v>
      </c>
      <c r="BC17" s="895">
        <f t="shared" si="4"/>
        <v>0</v>
      </c>
    </row>
    <row r="18" spans="1:55" ht="26.25" customHeight="1" x14ac:dyDescent="0.2">
      <c r="A18" s="840">
        <v>7</v>
      </c>
      <c r="B18" s="878">
        <v>0.6</v>
      </c>
      <c r="C18" s="879"/>
      <c r="D18" s="907" t="s">
        <v>52</v>
      </c>
      <c r="E18" s="903" t="s">
        <v>278</v>
      </c>
      <c r="F18" s="1228">
        <v>1</v>
      </c>
      <c r="G18" s="1229">
        <v>1</v>
      </c>
      <c r="H18" s="883">
        <f t="shared" si="5"/>
        <v>100</v>
      </c>
      <c r="I18" s="899">
        <v>36</v>
      </c>
      <c r="J18" s="885">
        <f t="shared" si="6"/>
        <v>36</v>
      </c>
      <c r="K18" s="886">
        <f t="shared" si="0"/>
        <v>21.599999999999998</v>
      </c>
      <c r="L18" s="887">
        <f t="shared" si="7"/>
        <v>4776</v>
      </c>
      <c r="M18" s="887">
        <f t="shared" si="8"/>
        <v>171936</v>
      </c>
      <c r="N18" s="887">
        <f t="shared" si="9"/>
        <v>0</v>
      </c>
      <c r="O18" s="887">
        <f t="shared" si="10"/>
        <v>0</v>
      </c>
      <c r="P18" s="888">
        <f t="shared" si="11"/>
        <v>21.599999999999998</v>
      </c>
      <c r="Q18" s="888">
        <f t="shared" si="12"/>
        <v>171936</v>
      </c>
      <c r="R18" s="906"/>
      <c r="S18" s="1005"/>
      <c r="T18" s="831">
        <v>7</v>
      </c>
      <c r="U18" s="908" t="s">
        <v>52</v>
      </c>
      <c r="V18" s="900" t="s">
        <v>49</v>
      </c>
      <c r="W18" s="893">
        <f t="shared" si="1"/>
        <v>1</v>
      </c>
      <c r="X18" s="893">
        <f t="shared" si="1"/>
        <v>1</v>
      </c>
      <c r="Y18" s="894">
        <f t="shared" si="13"/>
        <v>100</v>
      </c>
      <c r="Z18" s="894">
        <f t="shared" si="1"/>
        <v>36</v>
      </c>
      <c r="AA18" s="895">
        <f t="shared" si="1"/>
        <v>36</v>
      </c>
      <c r="AB18" s="901"/>
      <c r="AC18" s="895">
        <f t="shared" si="15"/>
        <v>36</v>
      </c>
      <c r="AD18" s="895">
        <f t="shared" si="2"/>
        <v>0</v>
      </c>
      <c r="AE18" s="896">
        <f t="shared" si="14"/>
        <v>0</v>
      </c>
      <c r="AF18" s="902"/>
      <c r="AG18" s="902"/>
      <c r="AH18" s="902"/>
      <c r="AI18" s="902"/>
      <c r="AJ18" s="902"/>
      <c r="AK18" s="902"/>
      <c r="AL18" s="902"/>
      <c r="AM18" s="902"/>
      <c r="AN18" s="902"/>
      <c r="AO18" s="902"/>
      <c r="AP18" s="902"/>
      <c r="AQ18" s="902"/>
      <c r="AR18" s="901">
        <v>4</v>
      </c>
      <c r="AS18" s="901"/>
      <c r="AT18" s="901">
        <v>8</v>
      </c>
      <c r="AU18" s="901"/>
      <c r="AV18" s="901">
        <v>8</v>
      </c>
      <c r="AW18" s="901"/>
      <c r="AX18" s="901">
        <v>8</v>
      </c>
      <c r="AY18" s="901"/>
      <c r="AZ18" s="901">
        <v>8</v>
      </c>
      <c r="BA18" s="901"/>
      <c r="BB18" s="895">
        <f t="shared" si="3"/>
        <v>36</v>
      </c>
      <c r="BC18" s="895">
        <f t="shared" si="4"/>
        <v>0</v>
      </c>
    </row>
    <row r="19" spans="1:55" ht="26.25" customHeight="1" x14ac:dyDescent="0.2">
      <c r="A19" s="840">
        <v>8</v>
      </c>
      <c r="B19" s="878">
        <v>0.84</v>
      </c>
      <c r="C19" s="879"/>
      <c r="D19" s="907" t="s">
        <v>53</v>
      </c>
      <c r="E19" s="903" t="s">
        <v>279</v>
      </c>
      <c r="F19" s="1226"/>
      <c r="G19" s="1227"/>
      <c r="H19" s="883" t="e">
        <f t="shared" si="5"/>
        <v>#DIV/0!</v>
      </c>
      <c r="I19" s="899"/>
      <c r="J19" s="885">
        <f t="shared" si="6"/>
        <v>0</v>
      </c>
      <c r="K19" s="886">
        <f t="shared" si="0"/>
        <v>0</v>
      </c>
      <c r="L19" s="887">
        <f t="shared" si="7"/>
        <v>6686.4</v>
      </c>
      <c r="M19" s="887">
        <f t="shared" si="8"/>
        <v>0</v>
      </c>
      <c r="N19" s="887">
        <f t="shared" si="9"/>
        <v>0</v>
      </c>
      <c r="O19" s="887">
        <f t="shared" si="10"/>
        <v>0</v>
      </c>
      <c r="P19" s="888">
        <f t="shared" si="11"/>
        <v>0</v>
      </c>
      <c r="Q19" s="888">
        <f t="shared" si="12"/>
        <v>0</v>
      </c>
      <c r="R19" s="906"/>
      <c r="S19" s="1005"/>
      <c r="T19" s="831">
        <v>8</v>
      </c>
      <c r="U19" s="908" t="s">
        <v>53</v>
      </c>
      <c r="V19" s="900" t="s">
        <v>49</v>
      </c>
      <c r="W19" s="893">
        <f t="shared" si="1"/>
        <v>0</v>
      </c>
      <c r="X19" s="893">
        <f t="shared" si="1"/>
        <v>0</v>
      </c>
      <c r="Y19" s="894" t="e">
        <f t="shared" si="13"/>
        <v>#DIV/0!</v>
      </c>
      <c r="Z19" s="894">
        <f t="shared" si="1"/>
        <v>0</v>
      </c>
      <c r="AA19" s="894">
        <f t="shared" si="1"/>
        <v>0</v>
      </c>
      <c r="AB19" s="901"/>
      <c r="AC19" s="895">
        <f t="shared" si="15"/>
        <v>0</v>
      </c>
      <c r="AD19" s="895" t="e">
        <f>AG19+AI19+AK19+AM19+AO19+AQ19+#REF!+AS19+AU19+AW19+AY19+BA19</f>
        <v>#REF!</v>
      </c>
      <c r="AE19" s="896" t="e">
        <f t="shared" si="14"/>
        <v>#REF!</v>
      </c>
      <c r="AF19" s="902"/>
      <c r="AG19" s="902"/>
      <c r="AH19" s="902"/>
      <c r="AI19" s="902"/>
      <c r="AJ19" s="902"/>
      <c r="AK19" s="902"/>
      <c r="AL19" s="902"/>
      <c r="AM19" s="902"/>
      <c r="AN19" s="902"/>
      <c r="AO19" s="902"/>
      <c r="AP19" s="902"/>
      <c r="AQ19" s="902"/>
      <c r="AR19" s="901"/>
      <c r="AS19" s="901"/>
      <c r="AT19" s="901"/>
      <c r="AU19" s="901"/>
      <c r="AV19" s="901"/>
      <c r="AW19" s="901"/>
      <c r="AX19" s="901"/>
      <c r="AY19" s="901"/>
      <c r="AZ19" s="901"/>
      <c r="BA19" s="901"/>
      <c r="BB19" s="895">
        <f t="shared" si="3"/>
        <v>0</v>
      </c>
      <c r="BC19" s="895">
        <f t="shared" si="4"/>
        <v>0</v>
      </c>
    </row>
    <row r="20" spans="1:55" ht="40.5" customHeight="1" x14ac:dyDescent="0.2">
      <c r="A20" s="840">
        <v>9</v>
      </c>
      <c r="B20" s="878">
        <v>1.5</v>
      </c>
      <c r="C20" s="909"/>
      <c r="D20" s="907" t="s">
        <v>54</v>
      </c>
      <c r="E20" s="903" t="s">
        <v>278</v>
      </c>
      <c r="F20" s="1226"/>
      <c r="G20" s="1227"/>
      <c r="H20" s="883" t="e">
        <f t="shared" si="5"/>
        <v>#DIV/0!</v>
      </c>
      <c r="I20" s="899"/>
      <c r="J20" s="885">
        <f t="shared" si="6"/>
        <v>0</v>
      </c>
      <c r="K20" s="886">
        <f t="shared" si="0"/>
        <v>0</v>
      </c>
      <c r="L20" s="887">
        <f t="shared" si="7"/>
        <v>11940</v>
      </c>
      <c r="M20" s="887">
        <f t="shared" si="8"/>
        <v>0</v>
      </c>
      <c r="N20" s="887">
        <f t="shared" si="9"/>
        <v>0</v>
      </c>
      <c r="O20" s="887">
        <f t="shared" si="10"/>
        <v>0</v>
      </c>
      <c r="P20" s="888">
        <f t="shared" si="11"/>
        <v>0</v>
      </c>
      <c r="Q20" s="888">
        <f t="shared" si="12"/>
        <v>0</v>
      </c>
      <c r="R20" s="906"/>
      <c r="S20" s="1005"/>
      <c r="T20" s="831">
        <v>9</v>
      </c>
      <c r="U20" s="908" t="s">
        <v>54</v>
      </c>
      <c r="V20" s="900" t="s">
        <v>50</v>
      </c>
      <c r="W20" s="893">
        <f t="shared" si="1"/>
        <v>0</v>
      </c>
      <c r="X20" s="893">
        <f t="shared" si="1"/>
        <v>0</v>
      </c>
      <c r="Y20" s="894" t="e">
        <f t="shared" si="13"/>
        <v>#DIV/0!</v>
      </c>
      <c r="Z20" s="894">
        <f t="shared" si="1"/>
        <v>0</v>
      </c>
      <c r="AA20" s="894">
        <f t="shared" si="1"/>
        <v>0</v>
      </c>
      <c r="AB20" s="901"/>
      <c r="AC20" s="895">
        <f t="shared" si="15"/>
        <v>0</v>
      </c>
      <c r="AD20" s="895" t="e">
        <f>AG20+AI20+AK20+AM20+AO20+AQ20+#REF!+AS20+AU20+AW20+AY20+BA20</f>
        <v>#REF!</v>
      </c>
      <c r="AE20" s="896" t="e">
        <f t="shared" si="14"/>
        <v>#REF!</v>
      </c>
      <c r="AF20" s="902"/>
      <c r="AG20" s="902"/>
      <c r="AH20" s="902"/>
      <c r="AI20" s="902"/>
      <c r="AJ20" s="902"/>
      <c r="AK20" s="902"/>
      <c r="AL20" s="902"/>
      <c r="AM20" s="902"/>
      <c r="AN20" s="902"/>
      <c r="AO20" s="902"/>
      <c r="AP20" s="902"/>
      <c r="AQ20" s="902"/>
      <c r="AR20" s="901"/>
      <c r="AS20" s="901"/>
      <c r="AT20" s="901"/>
      <c r="AU20" s="901"/>
      <c r="AV20" s="901"/>
      <c r="AW20" s="901"/>
      <c r="AX20" s="901"/>
      <c r="AY20" s="901"/>
      <c r="AZ20" s="901"/>
      <c r="BA20" s="901"/>
      <c r="BB20" s="895">
        <f t="shared" si="3"/>
        <v>0</v>
      </c>
      <c r="BC20" s="895">
        <f t="shared" si="4"/>
        <v>0</v>
      </c>
    </row>
    <row r="21" spans="1:55" ht="39" customHeight="1" x14ac:dyDescent="0.2">
      <c r="A21" s="840">
        <v>10</v>
      </c>
      <c r="B21" s="878">
        <v>1</v>
      </c>
      <c r="C21" s="909"/>
      <c r="D21" s="907" t="s">
        <v>55</v>
      </c>
      <c r="E21" s="903" t="s">
        <v>279</v>
      </c>
      <c r="F21" s="1226"/>
      <c r="G21" s="1227"/>
      <c r="H21" s="883" t="e">
        <f t="shared" si="5"/>
        <v>#DIV/0!</v>
      </c>
      <c r="I21" s="899"/>
      <c r="J21" s="885">
        <f t="shared" si="6"/>
        <v>0</v>
      </c>
      <c r="K21" s="886">
        <f t="shared" si="0"/>
        <v>0</v>
      </c>
      <c r="L21" s="887">
        <f t="shared" si="7"/>
        <v>7960</v>
      </c>
      <c r="M21" s="887">
        <f t="shared" si="8"/>
        <v>0</v>
      </c>
      <c r="N21" s="887">
        <f t="shared" si="9"/>
        <v>0</v>
      </c>
      <c r="O21" s="887">
        <f t="shared" si="10"/>
        <v>0</v>
      </c>
      <c r="P21" s="888">
        <f t="shared" si="11"/>
        <v>0</v>
      </c>
      <c r="Q21" s="888">
        <f t="shared" si="12"/>
        <v>0</v>
      </c>
      <c r="R21" s="906"/>
      <c r="S21" s="1005"/>
      <c r="T21" s="831">
        <v>10</v>
      </c>
      <c r="U21" s="908" t="s">
        <v>55</v>
      </c>
      <c r="V21" s="900" t="s">
        <v>50</v>
      </c>
      <c r="W21" s="893">
        <f t="shared" si="1"/>
        <v>0</v>
      </c>
      <c r="X21" s="893">
        <f t="shared" si="1"/>
        <v>0</v>
      </c>
      <c r="Y21" s="894" t="e">
        <f t="shared" si="13"/>
        <v>#DIV/0!</v>
      </c>
      <c r="Z21" s="894">
        <f t="shared" si="1"/>
        <v>0</v>
      </c>
      <c r="AA21" s="894">
        <f t="shared" si="1"/>
        <v>0</v>
      </c>
      <c r="AB21" s="901"/>
      <c r="AC21" s="895">
        <f t="shared" si="15"/>
        <v>0</v>
      </c>
      <c r="AD21" s="895" t="e">
        <f>AG21+AI21+AK21+AM21+AO21+AQ21+#REF!+AS21+AU21+AW21+AY21+BA21</f>
        <v>#REF!</v>
      </c>
      <c r="AE21" s="896" t="e">
        <f t="shared" si="14"/>
        <v>#REF!</v>
      </c>
      <c r="AF21" s="902"/>
      <c r="AG21" s="902"/>
      <c r="AH21" s="902"/>
      <c r="AI21" s="902"/>
      <c r="AJ21" s="902"/>
      <c r="AK21" s="902"/>
      <c r="AL21" s="902"/>
      <c r="AM21" s="902"/>
      <c r="AN21" s="902"/>
      <c r="AO21" s="902"/>
      <c r="AP21" s="902"/>
      <c r="AQ21" s="902"/>
      <c r="AR21" s="901"/>
      <c r="AS21" s="901"/>
      <c r="AT21" s="901"/>
      <c r="AU21" s="901"/>
      <c r="AV21" s="901"/>
      <c r="AW21" s="901"/>
      <c r="AX21" s="901"/>
      <c r="AY21" s="901"/>
      <c r="AZ21" s="901"/>
      <c r="BA21" s="901"/>
      <c r="BB21" s="895">
        <f t="shared" si="3"/>
        <v>0</v>
      </c>
      <c r="BC21" s="895">
        <f t="shared" si="4"/>
        <v>0</v>
      </c>
    </row>
    <row r="22" spans="1:55" ht="11.25" customHeight="1" x14ac:dyDescent="0.2">
      <c r="A22" s="840">
        <v>11</v>
      </c>
      <c r="B22" s="878">
        <v>4</v>
      </c>
      <c r="C22" s="879"/>
      <c r="D22" s="1453" t="s">
        <v>280</v>
      </c>
      <c r="E22" s="903" t="s">
        <v>278</v>
      </c>
      <c r="F22" s="1226"/>
      <c r="G22" s="1227"/>
      <c r="H22" s="883" t="e">
        <f t="shared" si="5"/>
        <v>#DIV/0!</v>
      </c>
      <c r="I22" s="899"/>
      <c r="J22" s="885">
        <f t="shared" si="6"/>
        <v>0</v>
      </c>
      <c r="K22" s="886">
        <f t="shared" si="0"/>
        <v>0</v>
      </c>
      <c r="L22" s="887">
        <f t="shared" si="7"/>
        <v>31840</v>
      </c>
      <c r="M22" s="887">
        <f t="shared" si="8"/>
        <v>0</v>
      </c>
      <c r="N22" s="887">
        <f t="shared" si="9"/>
        <v>0</v>
      </c>
      <c r="O22" s="887">
        <f t="shared" si="10"/>
        <v>0</v>
      </c>
      <c r="P22" s="888">
        <f t="shared" si="11"/>
        <v>0</v>
      </c>
      <c r="Q22" s="888">
        <f t="shared" si="12"/>
        <v>0</v>
      </c>
      <c r="R22" s="906"/>
      <c r="S22" s="1005"/>
      <c r="T22" s="831">
        <v>11</v>
      </c>
      <c r="U22" s="1450" t="s">
        <v>56</v>
      </c>
      <c r="V22" s="900" t="s">
        <v>57</v>
      </c>
      <c r="W22" s="893">
        <f t="shared" si="1"/>
        <v>0</v>
      </c>
      <c r="X22" s="893">
        <f t="shared" si="1"/>
        <v>0</v>
      </c>
      <c r="Y22" s="894" t="e">
        <f t="shared" si="13"/>
        <v>#DIV/0!</v>
      </c>
      <c r="Z22" s="894">
        <f t="shared" si="1"/>
        <v>0</v>
      </c>
      <c r="AA22" s="894">
        <f t="shared" si="1"/>
        <v>0</v>
      </c>
      <c r="AB22" s="901"/>
      <c r="AC22" s="895">
        <f t="shared" si="15"/>
        <v>0</v>
      </c>
      <c r="AD22" s="895" t="e">
        <f>AG22+AI22+AK22+AM22+AO22+AQ22+#REF!+AS22+AU22+AW22+AY22+BA22</f>
        <v>#REF!</v>
      </c>
      <c r="AE22" s="896" t="e">
        <f t="shared" si="14"/>
        <v>#REF!</v>
      </c>
      <c r="AF22" s="902"/>
      <c r="AG22" s="902"/>
      <c r="AH22" s="902"/>
      <c r="AI22" s="902"/>
      <c r="AJ22" s="902"/>
      <c r="AK22" s="902"/>
      <c r="AL22" s="902"/>
      <c r="AM22" s="902"/>
      <c r="AN22" s="902"/>
      <c r="AO22" s="902"/>
      <c r="AP22" s="902"/>
      <c r="AQ22" s="902"/>
      <c r="AR22" s="901"/>
      <c r="AS22" s="901"/>
      <c r="AT22" s="901"/>
      <c r="AU22" s="901"/>
      <c r="AV22" s="901"/>
      <c r="AW22" s="901"/>
      <c r="AX22" s="901"/>
      <c r="AY22" s="901"/>
      <c r="AZ22" s="901"/>
      <c r="BA22" s="901"/>
      <c r="BB22" s="895">
        <f t="shared" si="3"/>
        <v>0</v>
      </c>
      <c r="BC22" s="895">
        <f t="shared" si="4"/>
        <v>0</v>
      </c>
    </row>
    <row r="23" spans="1:55" ht="13.5" customHeight="1" x14ac:dyDescent="0.2">
      <c r="A23" s="840">
        <v>12</v>
      </c>
      <c r="B23" s="878">
        <v>4</v>
      </c>
      <c r="C23" s="879"/>
      <c r="D23" s="1453"/>
      <c r="E23" s="903" t="s">
        <v>279</v>
      </c>
      <c r="F23" s="1226"/>
      <c r="G23" s="1227"/>
      <c r="H23" s="883" t="e">
        <f t="shared" si="5"/>
        <v>#DIV/0!</v>
      </c>
      <c r="I23" s="899"/>
      <c r="J23" s="885">
        <f t="shared" si="6"/>
        <v>0</v>
      </c>
      <c r="K23" s="886">
        <f t="shared" si="0"/>
        <v>0</v>
      </c>
      <c r="L23" s="887">
        <f t="shared" si="7"/>
        <v>31840</v>
      </c>
      <c r="M23" s="887">
        <f t="shared" si="8"/>
        <v>0</v>
      </c>
      <c r="N23" s="887">
        <f t="shared" si="9"/>
        <v>0</v>
      </c>
      <c r="O23" s="887">
        <f t="shared" si="10"/>
        <v>0</v>
      </c>
      <c r="P23" s="888">
        <f t="shared" si="11"/>
        <v>0</v>
      </c>
      <c r="Q23" s="888">
        <f t="shared" si="12"/>
        <v>0</v>
      </c>
      <c r="R23" s="906"/>
      <c r="S23" s="1005"/>
      <c r="T23" s="831">
        <v>12</v>
      </c>
      <c r="U23" s="1450"/>
      <c r="V23" s="900" t="s">
        <v>50</v>
      </c>
      <c r="W23" s="893">
        <f t="shared" si="1"/>
        <v>0</v>
      </c>
      <c r="X23" s="893">
        <f t="shared" si="1"/>
        <v>0</v>
      </c>
      <c r="Y23" s="894" t="e">
        <f t="shared" si="13"/>
        <v>#DIV/0!</v>
      </c>
      <c r="Z23" s="894">
        <f t="shared" si="1"/>
        <v>0</v>
      </c>
      <c r="AA23" s="894">
        <f t="shared" si="1"/>
        <v>0</v>
      </c>
      <c r="AB23" s="901"/>
      <c r="AC23" s="895">
        <f t="shared" si="15"/>
        <v>0</v>
      </c>
      <c r="AD23" s="895" t="e">
        <f>AG23+AI23+AK23+AM23+AO23+AQ23+#REF!+AS23+AU23+AW23+AY23+BA23</f>
        <v>#REF!</v>
      </c>
      <c r="AE23" s="896" t="e">
        <f t="shared" si="14"/>
        <v>#REF!</v>
      </c>
      <c r="AF23" s="902"/>
      <c r="AG23" s="902"/>
      <c r="AH23" s="902"/>
      <c r="AI23" s="902"/>
      <c r="AJ23" s="902"/>
      <c r="AK23" s="902"/>
      <c r="AL23" s="902"/>
      <c r="AM23" s="902"/>
      <c r="AN23" s="902"/>
      <c r="AO23" s="902"/>
      <c r="AP23" s="902"/>
      <c r="AQ23" s="902"/>
      <c r="AR23" s="901"/>
      <c r="AS23" s="901"/>
      <c r="AT23" s="901"/>
      <c r="AU23" s="901"/>
      <c r="AV23" s="901"/>
      <c r="AW23" s="901"/>
      <c r="AX23" s="901"/>
      <c r="AY23" s="901"/>
      <c r="AZ23" s="901"/>
      <c r="BA23" s="901"/>
      <c r="BB23" s="895">
        <f t="shared" si="3"/>
        <v>0</v>
      </c>
      <c r="BC23" s="895">
        <f t="shared" si="4"/>
        <v>0</v>
      </c>
    </row>
    <row r="24" spans="1:55" ht="19.5" customHeight="1" x14ac:dyDescent="0.2">
      <c r="A24" s="840">
        <v>13</v>
      </c>
      <c r="B24" s="878">
        <v>1</v>
      </c>
      <c r="C24" s="909"/>
      <c r="D24" s="1453" t="s">
        <v>58</v>
      </c>
      <c r="E24" s="903" t="s">
        <v>278</v>
      </c>
      <c r="F24" s="1226">
        <v>1</v>
      </c>
      <c r="G24" s="1227">
        <v>1</v>
      </c>
      <c r="H24" s="883">
        <f t="shared" si="5"/>
        <v>100</v>
      </c>
      <c r="I24" s="899">
        <v>10</v>
      </c>
      <c r="J24" s="885">
        <f t="shared" si="6"/>
        <v>10</v>
      </c>
      <c r="K24" s="886">
        <f t="shared" si="0"/>
        <v>10</v>
      </c>
      <c r="L24" s="887">
        <f t="shared" si="7"/>
        <v>7960</v>
      </c>
      <c r="M24" s="887">
        <f t="shared" si="8"/>
        <v>79600</v>
      </c>
      <c r="N24" s="887">
        <f t="shared" si="9"/>
        <v>0</v>
      </c>
      <c r="O24" s="887">
        <f t="shared" si="10"/>
        <v>0</v>
      </c>
      <c r="P24" s="888">
        <f t="shared" si="11"/>
        <v>10</v>
      </c>
      <c r="Q24" s="888">
        <f t="shared" si="12"/>
        <v>79600</v>
      </c>
      <c r="R24" s="906"/>
      <c r="S24" s="1005"/>
      <c r="T24" s="831">
        <v>13</v>
      </c>
      <c r="U24" s="1460" t="s">
        <v>58</v>
      </c>
      <c r="V24" s="900" t="s">
        <v>49</v>
      </c>
      <c r="W24" s="893">
        <f t="shared" si="1"/>
        <v>1</v>
      </c>
      <c r="X24" s="893">
        <f t="shared" si="1"/>
        <v>1</v>
      </c>
      <c r="Y24" s="894">
        <f t="shared" si="13"/>
        <v>100</v>
      </c>
      <c r="Z24" s="894">
        <f t="shared" si="1"/>
        <v>10</v>
      </c>
      <c r="AA24" s="895">
        <f t="shared" si="1"/>
        <v>10</v>
      </c>
      <c r="AB24" s="901"/>
      <c r="AC24" s="895">
        <f t="shared" si="15"/>
        <v>10</v>
      </c>
      <c r="AD24" s="895">
        <f t="shared" si="15"/>
        <v>0</v>
      </c>
      <c r="AE24" s="896">
        <f t="shared" si="14"/>
        <v>0</v>
      </c>
      <c r="AF24" s="902"/>
      <c r="AG24" s="902"/>
      <c r="AH24" s="902"/>
      <c r="AI24" s="902"/>
      <c r="AJ24" s="902"/>
      <c r="AK24" s="902"/>
      <c r="AL24" s="902"/>
      <c r="AM24" s="902"/>
      <c r="AN24" s="902"/>
      <c r="AO24" s="902"/>
      <c r="AP24" s="902"/>
      <c r="AQ24" s="902"/>
      <c r="AR24" s="901">
        <v>2</v>
      </c>
      <c r="AS24" s="901"/>
      <c r="AT24" s="901">
        <v>2</v>
      </c>
      <c r="AU24" s="901"/>
      <c r="AV24" s="901">
        <v>2</v>
      </c>
      <c r="AW24" s="901"/>
      <c r="AX24" s="901">
        <v>2</v>
      </c>
      <c r="AY24" s="901"/>
      <c r="AZ24" s="901">
        <v>2</v>
      </c>
      <c r="BA24" s="901"/>
      <c r="BB24" s="895">
        <f t="shared" si="3"/>
        <v>10</v>
      </c>
      <c r="BC24" s="895">
        <f t="shared" si="4"/>
        <v>0</v>
      </c>
    </row>
    <row r="25" spans="1:55" ht="21" customHeight="1" x14ac:dyDescent="0.2">
      <c r="A25" s="840">
        <v>14</v>
      </c>
      <c r="B25" s="878">
        <v>2</v>
      </c>
      <c r="C25" s="879">
        <v>2</v>
      </c>
      <c r="D25" s="1453"/>
      <c r="E25" s="903" t="s">
        <v>279</v>
      </c>
      <c r="F25" s="1226">
        <v>70</v>
      </c>
      <c r="G25" s="1227">
        <v>3</v>
      </c>
      <c r="H25" s="883">
        <f t="shared" si="5"/>
        <v>4.2857142857142856</v>
      </c>
      <c r="I25" s="899">
        <v>1</v>
      </c>
      <c r="J25" s="885">
        <f t="shared" si="6"/>
        <v>3</v>
      </c>
      <c r="K25" s="886">
        <f t="shared" si="0"/>
        <v>6</v>
      </c>
      <c r="L25" s="887">
        <f t="shared" si="7"/>
        <v>15920</v>
      </c>
      <c r="M25" s="887">
        <f t="shared" si="8"/>
        <v>47760</v>
      </c>
      <c r="N25" s="887">
        <f t="shared" si="9"/>
        <v>6</v>
      </c>
      <c r="O25" s="887">
        <f t="shared" si="10"/>
        <v>47760</v>
      </c>
      <c r="P25" s="888">
        <f t="shared" si="11"/>
        <v>12</v>
      </c>
      <c r="Q25" s="888">
        <f t="shared" si="12"/>
        <v>95520</v>
      </c>
      <c r="R25" s="906"/>
      <c r="S25" s="1005"/>
      <c r="T25" s="831">
        <v>14</v>
      </c>
      <c r="U25" s="1460"/>
      <c r="V25" s="900" t="s">
        <v>50</v>
      </c>
      <c r="W25" s="893">
        <f t="shared" si="1"/>
        <v>70</v>
      </c>
      <c r="X25" s="893">
        <f t="shared" si="1"/>
        <v>3</v>
      </c>
      <c r="Y25" s="894">
        <f t="shared" si="13"/>
        <v>4.2857142857142856</v>
      </c>
      <c r="Z25" s="894">
        <f t="shared" si="1"/>
        <v>1</v>
      </c>
      <c r="AA25" s="895">
        <f t="shared" si="1"/>
        <v>3</v>
      </c>
      <c r="AB25" s="901"/>
      <c r="AC25" s="895">
        <f t="shared" si="15"/>
        <v>3</v>
      </c>
      <c r="AD25" s="895">
        <f t="shared" si="15"/>
        <v>0</v>
      </c>
      <c r="AE25" s="896">
        <f t="shared" si="14"/>
        <v>0</v>
      </c>
      <c r="AF25" s="902"/>
      <c r="AG25" s="902"/>
      <c r="AH25" s="902"/>
      <c r="AI25" s="902"/>
      <c r="AJ25" s="902"/>
      <c r="AK25" s="902"/>
      <c r="AL25" s="902"/>
      <c r="AM25" s="902"/>
      <c r="AN25" s="902"/>
      <c r="AO25" s="902"/>
      <c r="AP25" s="902"/>
      <c r="AQ25" s="902"/>
      <c r="AR25" s="901">
        <v>1</v>
      </c>
      <c r="AS25" s="901"/>
      <c r="AT25" s="901"/>
      <c r="AU25" s="901"/>
      <c r="AV25" s="901">
        <v>1</v>
      </c>
      <c r="AW25" s="901"/>
      <c r="AX25" s="901">
        <v>1</v>
      </c>
      <c r="AY25" s="901"/>
      <c r="AZ25" s="901"/>
      <c r="BA25" s="901"/>
      <c r="BB25" s="895">
        <f t="shared" si="3"/>
        <v>3</v>
      </c>
      <c r="BC25" s="895">
        <f t="shared" si="4"/>
        <v>0</v>
      </c>
    </row>
    <row r="26" spans="1:55" ht="12" customHeight="1" x14ac:dyDescent="0.2">
      <c r="A26" s="840">
        <v>15</v>
      </c>
      <c r="B26" s="878">
        <v>1</v>
      </c>
      <c r="C26" s="879"/>
      <c r="D26" s="1449" t="s">
        <v>59</v>
      </c>
      <c r="E26" s="903" t="s">
        <v>278</v>
      </c>
      <c r="F26" s="1226"/>
      <c r="G26" s="1227"/>
      <c r="H26" s="883" t="e">
        <f t="shared" si="5"/>
        <v>#DIV/0!</v>
      </c>
      <c r="I26" s="899"/>
      <c r="J26" s="885">
        <f t="shared" si="6"/>
        <v>0</v>
      </c>
      <c r="K26" s="886">
        <f t="shared" si="0"/>
        <v>0</v>
      </c>
      <c r="L26" s="887">
        <f t="shared" si="7"/>
        <v>7960</v>
      </c>
      <c r="M26" s="887">
        <f t="shared" si="8"/>
        <v>0</v>
      </c>
      <c r="N26" s="887">
        <f t="shared" si="9"/>
        <v>0</v>
      </c>
      <c r="O26" s="887">
        <f t="shared" si="10"/>
        <v>0</v>
      </c>
      <c r="P26" s="888">
        <f t="shared" si="11"/>
        <v>0</v>
      </c>
      <c r="Q26" s="888">
        <f t="shared" si="12"/>
        <v>0</v>
      </c>
      <c r="R26" s="906"/>
      <c r="S26" s="1005"/>
      <c r="T26" s="831">
        <v>15</v>
      </c>
      <c r="U26" s="1450" t="s">
        <v>59</v>
      </c>
      <c r="V26" s="900" t="s">
        <v>49</v>
      </c>
      <c r="W26" s="893">
        <f t="shared" si="1"/>
        <v>0</v>
      </c>
      <c r="X26" s="893">
        <f t="shared" si="1"/>
        <v>0</v>
      </c>
      <c r="Y26" s="894" t="e">
        <f t="shared" si="13"/>
        <v>#DIV/0!</v>
      </c>
      <c r="Z26" s="894">
        <f t="shared" si="1"/>
        <v>0</v>
      </c>
      <c r="AA26" s="894">
        <f t="shared" si="1"/>
        <v>0</v>
      </c>
      <c r="AB26" s="901"/>
      <c r="AC26" s="895">
        <f t="shared" si="15"/>
        <v>0</v>
      </c>
      <c r="AD26" s="895" t="e">
        <f>AG26+AI26+AK26+AM26+AO26+AQ26+#REF!+AS26+AU26+AW26+AY26+BA26</f>
        <v>#REF!</v>
      </c>
      <c r="AE26" s="896" t="e">
        <f t="shared" si="14"/>
        <v>#REF!</v>
      </c>
      <c r="AF26" s="902"/>
      <c r="AG26" s="902"/>
      <c r="AH26" s="902"/>
      <c r="AI26" s="902"/>
      <c r="AJ26" s="902"/>
      <c r="AK26" s="902"/>
      <c r="AL26" s="902"/>
      <c r="AM26" s="902"/>
      <c r="AN26" s="902"/>
      <c r="AO26" s="902"/>
      <c r="AP26" s="902"/>
      <c r="AQ26" s="902"/>
      <c r="AR26" s="901"/>
      <c r="AS26" s="901"/>
      <c r="AT26" s="901"/>
      <c r="AU26" s="901"/>
      <c r="AV26" s="901"/>
      <c r="AW26" s="901"/>
      <c r="AX26" s="901"/>
      <c r="AY26" s="901"/>
      <c r="AZ26" s="901"/>
      <c r="BA26" s="901"/>
      <c r="BB26" s="895">
        <f t="shared" si="3"/>
        <v>0</v>
      </c>
      <c r="BC26" s="895">
        <f t="shared" si="4"/>
        <v>0</v>
      </c>
    </row>
    <row r="27" spans="1:55" ht="12" customHeight="1" x14ac:dyDescent="0.2">
      <c r="A27" s="840">
        <v>16</v>
      </c>
      <c r="B27" s="878">
        <v>1</v>
      </c>
      <c r="C27" s="879"/>
      <c r="D27" s="1449"/>
      <c r="E27" s="903" t="s">
        <v>279</v>
      </c>
      <c r="F27" s="1226"/>
      <c r="G27" s="1227"/>
      <c r="H27" s="883" t="e">
        <f t="shared" si="5"/>
        <v>#DIV/0!</v>
      </c>
      <c r="I27" s="899"/>
      <c r="J27" s="885">
        <f t="shared" si="6"/>
        <v>0</v>
      </c>
      <c r="K27" s="886">
        <f t="shared" si="0"/>
        <v>0</v>
      </c>
      <c r="L27" s="887">
        <f t="shared" si="7"/>
        <v>7960</v>
      </c>
      <c r="M27" s="887">
        <f t="shared" si="8"/>
        <v>0</v>
      </c>
      <c r="N27" s="887">
        <f t="shared" si="9"/>
        <v>0</v>
      </c>
      <c r="O27" s="887">
        <f t="shared" si="10"/>
        <v>0</v>
      </c>
      <c r="P27" s="888">
        <f t="shared" si="11"/>
        <v>0</v>
      </c>
      <c r="Q27" s="888">
        <f t="shared" si="12"/>
        <v>0</v>
      </c>
      <c r="R27" s="906"/>
      <c r="S27" s="1005"/>
      <c r="T27" s="831">
        <v>16</v>
      </c>
      <c r="U27" s="1450"/>
      <c r="V27" s="900" t="s">
        <v>50</v>
      </c>
      <c r="W27" s="893">
        <f t="shared" si="1"/>
        <v>0</v>
      </c>
      <c r="X27" s="893">
        <f t="shared" si="1"/>
        <v>0</v>
      </c>
      <c r="Y27" s="894" t="e">
        <f t="shared" si="13"/>
        <v>#DIV/0!</v>
      </c>
      <c r="Z27" s="894">
        <f t="shared" si="1"/>
        <v>0</v>
      </c>
      <c r="AA27" s="894">
        <f t="shared" si="1"/>
        <v>0</v>
      </c>
      <c r="AB27" s="901"/>
      <c r="AC27" s="895">
        <f t="shared" si="15"/>
        <v>0</v>
      </c>
      <c r="AD27" s="895" t="e">
        <f>AG27+AI27+AK27+AM27+AO27+AQ27+#REF!+AS27+AU27+AW27+AY27+BA27</f>
        <v>#REF!</v>
      </c>
      <c r="AE27" s="896" t="e">
        <f t="shared" si="14"/>
        <v>#REF!</v>
      </c>
      <c r="AF27" s="902"/>
      <c r="AG27" s="902"/>
      <c r="AH27" s="902"/>
      <c r="AI27" s="902"/>
      <c r="AJ27" s="902"/>
      <c r="AK27" s="902"/>
      <c r="AL27" s="902"/>
      <c r="AM27" s="902"/>
      <c r="AN27" s="902"/>
      <c r="AO27" s="902"/>
      <c r="AP27" s="902"/>
      <c r="AQ27" s="902"/>
      <c r="AR27" s="901"/>
      <c r="AS27" s="901"/>
      <c r="AT27" s="901"/>
      <c r="AU27" s="901"/>
      <c r="AV27" s="901"/>
      <c r="AW27" s="901"/>
      <c r="AX27" s="901"/>
      <c r="AY27" s="901"/>
      <c r="AZ27" s="901"/>
      <c r="BA27" s="901"/>
      <c r="BB27" s="895">
        <f t="shared" si="3"/>
        <v>0</v>
      </c>
      <c r="BC27" s="895">
        <f t="shared" si="4"/>
        <v>0</v>
      </c>
    </row>
    <row r="28" spans="1:55" ht="10.5" customHeight="1" x14ac:dyDescent="0.2">
      <c r="A28" s="840">
        <v>17</v>
      </c>
      <c r="B28" s="878">
        <v>1</v>
      </c>
      <c r="C28" s="879"/>
      <c r="D28" s="1453" t="s">
        <v>60</v>
      </c>
      <c r="E28" s="903" t="s">
        <v>278</v>
      </c>
      <c r="F28" s="1226"/>
      <c r="G28" s="1227"/>
      <c r="H28" s="883" t="e">
        <f t="shared" si="5"/>
        <v>#DIV/0!</v>
      </c>
      <c r="I28" s="899">
        <v>1</v>
      </c>
      <c r="J28" s="885">
        <f t="shared" si="6"/>
        <v>0</v>
      </c>
      <c r="K28" s="886">
        <f t="shared" si="0"/>
        <v>0</v>
      </c>
      <c r="L28" s="887">
        <f t="shared" si="7"/>
        <v>7960</v>
      </c>
      <c r="M28" s="887">
        <f t="shared" si="8"/>
        <v>0</v>
      </c>
      <c r="N28" s="887">
        <f t="shared" si="9"/>
        <v>0</v>
      </c>
      <c r="O28" s="887">
        <f t="shared" si="10"/>
        <v>0</v>
      </c>
      <c r="P28" s="888">
        <f t="shared" si="11"/>
        <v>0</v>
      </c>
      <c r="Q28" s="888">
        <f t="shared" si="12"/>
        <v>0</v>
      </c>
      <c r="R28" s="906"/>
      <c r="S28" s="1005"/>
      <c r="T28" s="831">
        <v>17</v>
      </c>
      <c r="U28" s="1450" t="s">
        <v>60</v>
      </c>
      <c r="V28" s="900" t="s">
        <v>49</v>
      </c>
      <c r="W28" s="893">
        <f t="shared" si="1"/>
        <v>0</v>
      </c>
      <c r="X28" s="893">
        <f t="shared" si="1"/>
        <v>0</v>
      </c>
      <c r="Y28" s="894" t="e">
        <f t="shared" si="13"/>
        <v>#DIV/0!</v>
      </c>
      <c r="Z28" s="894">
        <f t="shared" si="1"/>
        <v>1</v>
      </c>
      <c r="AA28" s="894">
        <f t="shared" si="1"/>
        <v>0</v>
      </c>
      <c r="AB28" s="901"/>
      <c r="AC28" s="895">
        <f t="shared" si="15"/>
        <v>0</v>
      </c>
      <c r="AD28" s="895" t="e">
        <f>AG28+AI28+AK28+AM28+AO28+AQ28+#REF!+AS28+AU28+AW28+AY28+BA28</f>
        <v>#REF!</v>
      </c>
      <c r="AE28" s="896" t="e">
        <f t="shared" si="14"/>
        <v>#REF!</v>
      </c>
      <c r="AF28" s="902"/>
      <c r="AG28" s="902"/>
      <c r="AH28" s="902"/>
      <c r="AI28" s="902"/>
      <c r="AJ28" s="902"/>
      <c r="AK28" s="902"/>
      <c r="AL28" s="902"/>
      <c r="AM28" s="902"/>
      <c r="AN28" s="902"/>
      <c r="AO28" s="902"/>
      <c r="AP28" s="902"/>
      <c r="AQ28" s="902"/>
      <c r="AR28" s="901"/>
      <c r="AS28" s="901"/>
      <c r="AT28" s="901"/>
      <c r="AU28" s="901"/>
      <c r="AV28" s="901"/>
      <c r="AW28" s="901"/>
      <c r="AX28" s="901"/>
      <c r="AY28" s="901"/>
      <c r="AZ28" s="901"/>
      <c r="BA28" s="901"/>
      <c r="BB28" s="895">
        <f t="shared" si="3"/>
        <v>0</v>
      </c>
      <c r="BC28" s="895">
        <f t="shared" si="4"/>
        <v>0</v>
      </c>
    </row>
    <row r="29" spans="1:55" ht="17.25" customHeight="1" x14ac:dyDescent="0.2">
      <c r="A29" s="840">
        <v>18</v>
      </c>
      <c r="B29" s="878">
        <v>1</v>
      </c>
      <c r="C29" s="879"/>
      <c r="D29" s="1453"/>
      <c r="E29" s="903" t="s">
        <v>279</v>
      </c>
      <c r="F29" s="1226"/>
      <c r="G29" s="1227"/>
      <c r="H29" s="883" t="e">
        <f t="shared" si="5"/>
        <v>#DIV/0!</v>
      </c>
      <c r="I29" s="899"/>
      <c r="J29" s="885">
        <f t="shared" si="6"/>
        <v>0</v>
      </c>
      <c r="K29" s="886">
        <f t="shared" si="0"/>
        <v>0</v>
      </c>
      <c r="L29" s="887">
        <f t="shared" si="7"/>
        <v>7960</v>
      </c>
      <c r="M29" s="887">
        <f t="shared" si="8"/>
        <v>0</v>
      </c>
      <c r="N29" s="887">
        <f t="shared" si="9"/>
        <v>0</v>
      </c>
      <c r="O29" s="887">
        <f t="shared" si="10"/>
        <v>0</v>
      </c>
      <c r="P29" s="888">
        <f t="shared" si="11"/>
        <v>0</v>
      </c>
      <c r="Q29" s="888">
        <f t="shared" si="12"/>
        <v>0</v>
      </c>
      <c r="R29" s="906"/>
      <c r="S29" s="1005"/>
      <c r="T29" s="831">
        <v>18</v>
      </c>
      <c r="U29" s="1450"/>
      <c r="V29" s="900" t="s">
        <v>50</v>
      </c>
      <c r="W29" s="893">
        <f t="shared" si="1"/>
        <v>0</v>
      </c>
      <c r="X29" s="893">
        <f t="shared" si="1"/>
        <v>0</v>
      </c>
      <c r="Y29" s="894" t="e">
        <f t="shared" si="13"/>
        <v>#DIV/0!</v>
      </c>
      <c r="Z29" s="894">
        <f t="shared" si="1"/>
        <v>0</v>
      </c>
      <c r="AA29" s="894">
        <f t="shared" si="1"/>
        <v>0</v>
      </c>
      <c r="AB29" s="901"/>
      <c r="AC29" s="895">
        <f t="shared" si="15"/>
        <v>0</v>
      </c>
      <c r="AD29" s="895" t="e">
        <f>AG29+AI29+AK29+AM29+AO29+AQ29+#REF!+AS29+AU29+AW29+AY29+BA29</f>
        <v>#REF!</v>
      </c>
      <c r="AE29" s="896" t="e">
        <f t="shared" si="14"/>
        <v>#REF!</v>
      </c>
      <c r="AF29" s="902"/>
      <c r="AG29" s="902"/>
      <c r="AH29" s="902"/>
      <c r="AI29" s="902"/>
      <c r="AJ29" s="902"/>
      <c r="AK29" s="902"/>
      <c r="AL29" s="902"/>
      <c r="AM29" s="902"/>
      <c r="AN29" s="902"/>
      <c r="AO29" s="902"/>
      <c r="AP29" s="902"/>
      <c r="AQ29" s="902"/>
      <c r="AR29" s="901"/>
      <c r="AS29" s="901"/>
      <c r="AT29" s="901"/>
      <c r="AU29" s="901"/>
      <c r="AV29" s="901"/>
      <c r="AW29" s="901"/>
      <c r="AX29" s="901"/>
      <c r="AY29" s="901"/>
      <c r="AZ29" s="901"/>
      <c r="BA29" s="901"/>
      <c r="BB29" s="895">
        <f t="shared" si="3"/>
        <v>0</v>
      </c>
      <c r="BC29" s="895">
        <f t="shared" si="4"/>
        <v>0</v>
      </c>
    </row>
    <row r="30" spans="1:55" ht="14.25" customHeight="1" x14ac:dyDescent="0.2">
      <c r="A30" s="840">
        <v>19</v>
      </c>
      <c r="B30" s="878">
        <v>1</v>
      </c>
      <c r="C30" s="879"/>
      <c r="D30" s="1453" t="s">
        <v>61</v>
      </c>
      <c r="E30" s="903" t="s">
        <v>278</v>
      </c>
      <c r="F30" s="1226">
        <v>1</v>
      </c>
      <c r="G30" s="1227">
        <v>1</v>
      </c>
      <c r="H30" s="883">
        <f t="shared" si="5"/>
        <v>100</v>
      </c>
      <c r="I30" s="910">
        <v>10</v>
      </c>
      <c r="J30" s="885">
        <f t="shared" si="6"/>
        <v>10</v>
      </c>
      <c r="K30" s="886">
        <f t="shared" si="0"/>
        <v>10</v>
      </c>
      <c r="L30" s="887">
        <f t="shared" si="7"/>
        <v>7960</v>
      </c>
      <c r="M30" s="887">
        <f t="shared" si="8"/>
        <v>79600</v>
      </c>
      <c r="N30" s="887">
        <f t="shared" si="9"/>
        <v>0</v>
      </c>
      <c r="O30" s="887">
        <f t="shared" si="10"/>
        <v>0</v>
      </c>
      <c r="P30" s="888">
        <f t="shared" si="11"/>
        <v>10</v>
      </c>
      <c r="Q30" s="888">
        <f t="shared" si="12"/>
        <v>79600</v>
      </c>
      <c r="R30" s="906"/>
      <c r="S30" s="1005"/>
      <c r="T30" s="831">
        <v>19</v>
      </c>
      <c r="U30" s="1450" t="s">
        <v>61</v>
      </c>
      <c r="V30" s="900" t="s">
        <v>49</v>
      </c>
      <c r="W30" s="893">
        <f t="shared" ref="W30:X33" si="16">F30</f>
        <v>1</v>
      </c>
      <c r="X30" s="893">
        <f t="shared" si="16"/>
        <v>1</v>
      </c>
      <c r="Y30" s="894">
        <f t="shared" si="13"/>
        <v>100</v>
      </c>
      <c r="Z30" s="894">
        <f t="shared" ref="Z30:AA33" si="17">I30</f>
        <v>10</v>
      </c>
      <c r="AA30" s="895">
        <f t="shared" si="17"/>
        <v>10</v>
      </c>
      <c r="AB30" s="911"/>
      <c r="AC30" s="895">
        <f t="shared" si="15"/>
        <v>10</v>
      </c>
      <c r="AD30" s="895">
        <f t="shared" si="15"/>
        <v>0</v>
      </c>
      <c r="AE30" s="896">
        <f t="shared" si="14"/>
        <v>0</v>
      </c>
      <c r="AF30" s="912"/>
      <c r="AG30" s="912"/>
      <c r="AH30" s="912"/>
      <c r="AI30" s="912"/>
      <c r="AJ30" s="912"/>
      <c r="AK30" s="912"/>
      <c r="AL30" s="912"/>
      <c r="AM30" s="912"/>
      <c r="AN30" s="912"/>
      <c r="AO30" s="912"/>
      <c r="AP30" s="912"/>
      <c r="AQ30" s="912"/>
      <c r="AR30" s="911">
        <v>2</v>
      </c>
      <c r="AS30" s="911"/>
      <c r="AT30" s="911">
        <v>2</v>
      </c>
      <c r="AU30" s="911"/>
      <c r="AV30" s="911">
        <v>2</v>
      </c>
      <c r="AW30" s="911"/>
      <c r="AX30" s="911">
        <v>2</v>
      </c>
      <c r="AY30" s="911"/>
      <c r="AZ30" s="911">
        <v>2</v>
      </c>
      <c r="BA30" s="911"/>
      <c r="BB30" s="895">
        <f t="shared" si="3"/>
        <v>10</v>
      </c>
      <c r="BC30" s="895">
        <f t="shared" si="4"/>
        <v>0</v>
      </c>
    </row>
    <row r="31" spans="1:55" ht="14.25" customHeight="1" x14ac:dyDescent="0.2">
      <c r="A31" s="840">
        <v>20</v>
      </c>
      <c r="B31" s="878">
        <v>1</v>
      </c>
      <c r="C31" s="909">
        <v>2</v>
      </c>
      <c r="D31" s="1453"/>
      <c r="E31" s="903" t="s">
        <v>279</v>
      </c>
      <c r="F31" s="1226"/>
      <c r="G31" s="1227">
        <v>10</v>
      </c>
      <c r="H31" s="883" t="e">
        <f t="shared" si="5"/>
        <v>#DIV/0!</v>
      </c>
      <c r="I31" s="910">
        <v>1</v>
      </c>
      <c r="J31" s="885">
        <f t="shared" si="6"/>
        <v>10</v>
      </c>
      <c r="K31" s="886">
        <f t="shared" si="0"/>
        <v>10</v>
      </c>
      <c r="L31" s="887">
        <f t="shared" si="7"/>
        <v>7960</v>
      </c>
      <c r="M31" s="887">
        <f t="shared" si="8"/>
        <v>79600</v>
      </c>
      <c r="N31" s="887">
        <f t="shared" si="9"/>
        <v>20</v>
      </c>
      <c r="O31" s="887">
        <f t="shared" si="10"/>
        <v>159200</v>
      </c>
      <c r="P31" s="888">
        <f t="shared" si="11"/>
        <v>30</v>
      </c>
      <c r="Q31" s="888">
        <f t="shared" si="12"/>
        <v>238800</v>
      </c>
      <c r="R31" s="906"/>
      <c r="S31" s="1005"/>
      <c r="T31" s="831">
        <v>20</v>
      </c>
      <c r="U31" s="1450"/>
      <c r="V31" s="900" t="s">
        <v>50</v>
      </c>
      <c r="W31" s="893">
        <f t="shared" si="16"/>
        <v>0</v>
      </c>
      <c r="X31" s="893">
        <f t="shared" si="16"/>
        <v>10</v>
      </c>
      <c r="Y31" s="894" t="e">
        <f t="shared" si="13"/>
        <v>#DIV/0!</v>
      </c>
      <c r="Z31" s="894">
        <f t="shared" si="17"/>
        <v>1</v>
      </c>
      <c r="AA31" s="895">
        <f t="shared" si="17"/>
        <v>10</v>
      </c>
      <c r="AB31" s="911"/>
      <c r="AC31" s="895">
        <f t="shared" si="15"/>
        <v>10</v>
      </c>
      <c r="AD31" s="895">
        <f t="shared" si="15"/>
        <v>0</v>
      </c>
      <c r="AE31" s="896">
        <f t="shared" si="14"/>
        <v>0</v>
      </c>
      <c r="AF31" s="912"/>
      <c r="AG31" s="912"/>
      <c r="AH31" s="912"/>
      <c r="AI31" s="912"/>
      <c r="AJ31" s="912"/>
      <c r="AK31" s="912"/>
      <c r="AL31" s="912"/>
      <c r="AM31" s="912"/>
      <c r="AN31" s="912"/>
      <c r="AO31" s="912"/>
      <c r="AP31" s="912"/>
      <c r="AQ31" s="912"/>
      <c r="AR31" s="911"/>
      <c r="AS31" s="911"/>
      <c r="AT31" s="911">
        <v>2</v>
      </c>
      <c r="AU31" s="911"/>
      <c r="AV31" s="911">
        <v>3</v>
      </c>
      <c r="AW31" s="911"/>
      <c r="AX31" s="911">
        <v>3</v>
      </c>
      <c r="AY31" s="911"/>
      <c r="AZ31" s="911">
        <v>2</v>
      </c>
      <c r="BA31" s="911"/>
      <c r="BB31" s="895">
        <f t="shared" si="3"/>
        <v>10</v>
      </c>
      <c r="BC31" s="895">
        <f t="shared" si="4"/>
        <v>0</v>
      </c>
    </row>
    <row r="32" spans="1:55" ht="10.5" customHeight="1" x14ac:dyDescent="0.2">
      <c r="A32" s="840">
        <v>21</v>
      </c>
      <c r="B32" s="878">
        <v>1</v>
      </c>
      <c r="C32" s="879"/>
      <c r="D32" s="1453" t="s">
        <v>62</v>
      </c>
      <c r="E32" s="903" t="s">
        <v>278</v>
      </c>
      <c r="F32" s="1226"/>
      <c r="G32" s="1227"/>
      <c r="H32" s="883" t="e">
        <f t="shared" si="5"/>
        <v>#DIV/0!</v>
      </c>
      <c r="I32" s="910"/>
      <c r="J32" s="885">
        <f t="shared" si="6"/>
        <v>0</v>
      </c>
      <c r="K32" s="886">
        <f t="shared" si="0"/>
        <v>0</v>
      </c>
      <c r="L32" s="887">
        <f t="shared" si="7"/>
        <v>7960</v>
      </c>
      <c r="M32" s="887">
        <f t="shared" si="8"/>
        <v>0</v>
      </c>
      <c r="N32" s="887">
        <f t="shared" si="9"/>
        <v>0</v>
      </c>
      <c r="O32" s="887">
        <f t="shared" si="10"/>
        <v>0</v>
      </c>
      <c r="P32" s="888">
        <f t="shared" si="11"/>
        <v>0</v>
      </c>
      <c r="Q32" s="888">
        <f t="shared" si="12"/>
        <v>0</v>
      </c>
      <c r="R32" s="906"/>
      <c r="S32" s="1005"/>
      <c r="T32" s="831">
        <v>21</v>
      </c>
      <c r="U32" s="1450" t="s">
        <v>62</v>
      </c>
      <c r="V32" s="900" t="s">
        <v>49</v>
      </c>
      <c r="W32" s="893">
        <f t="shared" si="16"/>
        <v>0</v>
      </c>
      <c r="X32" s="893">
        <f t="shared" si="16"/>
        <v>0</v>
      </c>
      <c r="Y32" s="894" t="e">
        <f t="shared" si="13"/>
        <v>#DIV/0!</v>
      </c>
      <c r="Z32" s="894">
        <f t="shared" si="17"/>
        <v>0</v>
      </c>
      <c r="AA32" s="894">
        <f t="shared" si="17"/>
        <v>0</v>
      </c>
      <c r="AB32" s="911"/>
      <c r="AC32" s="895">
        <f t="shared" si="15"/>
        <v>0</v>
      </c>
      <c r="AD32" s="895" t="e">
        <f>AG32+AI32+AK32+AM32+AO32+AQ32+#REF!+AS32+AU32+AW32+AY32+BA32</f>
        <v>#REF!</v>
      </c>
      <c r="AE32" s="896" t="e">
        <f t="shared" si="14"/>
        <v>#REF!</v>
      </c>
      <c r="AF32" s="912"/>
      <c r="AG32" s="912"/>
      <c r="AH32" s="912"/>
      <c r="AI32" s="912"/>
      <c r="AJ32" s="912"/>
      <c r="AK32" s="912"/>
      <c r="AL32" s="912"/>
      <c r="AM32" s="912"/>
      <c r="AN32" s="912"/>
      <c r="AO32" s="912"/>
      <c r="AP32" s="912"/>
      <c r="AQ32" s="912"/>
      <c r="AR32" s="911"/>
      <c r="AS32" s="911"/>
      <c r="AT32" s="911"/>
      <c r="AU32" s="911"/>
      <c r="AV32" s="911"/>
      <c r="AW32" s="911"/>
      <c r="AX32" s="911"/>
      <c r="AY32" s="911"/>
      <c r="AZ32" s="911"/>
      <c r="BA32" s="911"/>
      <c r="BB32" s="895">
        <f t="shared" si="3"/>
        <v>0</v>
      </c>
      <c r="BC32" s="895">
        <f t="shared" si="4"/>
        <v>0</v>
      </c>
    </row>
    <row r="33" spans="1:55" ht="14.25" customHeight="1" x14ac:dyDescent="0.2">
      <c r="A33" s="840">
        <v>22</v>
      </c>
      <c r="B33" s="878">
        <v>1</v>
      </c>
      <c r="C33" s="879"/>
      <c r="D33" s="1454"/>
      <c r="E33" s="903" t="s">
        <v>279</v>
      </c>
      <c r="F33" s="1226"/>
      <c r="G33" s="1227"/>
      <c r="H33" s="883" t="e">
        <f t="shared" si="5"/>
        <v>#DIV/0!</v>
      </c>
      <c r="I33" s="910"/>
      <c r="J33" s="885">
        <f t="shared" si="6"/>
        <v>0</v>
      </c>
      <c r="K33" s="886">
        <f t="shared" si="0"/>
        <v>0</v>
      </c>
      <c r="L33" s="887">
        <f t="shared" si="7"/>
        <v>7960</v>
      </c>
      <c r="M33" s="887">
        <f t="shared" si="8"/>
        <v>0</v>
      </c>
      <c r="N33" s="887">
        <f t="shared" si="9"/>
        <v>0</v>
      </c>
      <c r="O33" s="887">
        <f t="shared" si="10"/>
        <v>0</v>
      </c>
      <c r="P33" s="888">
        <f t="shared" si="11"/>
        <v>0</v>
      </c>
      <c r="Q33" s="888">
        <f t="shared" si="12"/>
        <v>0</v>
      </c>
      <c r="R33" s="906"/>
      <c r="S33" s="1005"/>
      <c r="T33" s="831">
        <v>22</v>
      </c>
      <c r="U33" s="1452"/>
      <c r="V33" s="900" t="s">
        <v>50</v>
      </c>
      <c r="W33" s="893">
        <f t="shared" si="16"/>
        <v>0</v>
      </c>
      <c r="X33" s="893">
        <f t="shared" si="16"/>
        <v>0</v>
      </c>
      <c r="Y33" s="894" t="e">
        <f t="shared" si="13"/>
        <v>#DIV/0!</v>
      </c>
      <c r="Z33" s="894">
        <f t="shared" si="17"/>
        <v>0</v>
      </c>
      <c r="AA33" s="894">
        <f t="shared" si="17"/>
        <v>0</v>
      </c>
      <c r="AB33" s="911"/>
      <c r="AC33" s="895">
        <f t="shared" si="15"/>
        <v>0</v>
      </c>
      <c r="AD33" s="895" t="e">
        <f>AG33+AI33+AK33+AM33+AO33+AQ33+#REF!+AS33+AU33+AW33+AY33+BA33</f>
        <v>#REF!</v>
      </c>
      <c r="AE33" s="896" t="e">
        <f t="shared" si="14"/>
        <v>#REF!</v>
      </c>
      <c r="AF33" s="912"/>
      <c r="AG33" s="912"/>
      <c r="AH33" s="912"/>
      <c r="AI33" s="912"/>
      <c r="AJ33" s="912"/>
      <c r="AK33" s="912"/>
      <c r="AL33" s="912"/>
      <c r="AM33" s="912"/>
      <c r="AN33" s="912"/>
      <c r="AO33" s="912"/>
      <c r="AP33" s="912"/>
      <c r="AQ33" s="912"/>
      <c r="AR33" s="911"/>
      <c r="AS33" s="911"/>
      <c r="AT33" s="911"/>
      <c r="AU33" s="911"/>
      <c r="AV33" s="911"/>
      <c r="AW33" s="911"/>
      <c r="AX33" s="911"/>
      <c r="AY33" s="911"/>
      <c r="AZ33" s="911"/>
      <c r="BA33" s="911"/>
      <c r="BB33" s="895">
        <f t="shared" si="3"/>
        <v>0</v>
      </c>
      <c r="BC33" s="895">
        <f t="shared" si="4"/>
        <v>0</v>
      </c>
    </row>
    <row r="34" spans="1:55" s="929" customFormat="1" ht="18.75" customHeight="1" x14ac:dyDescent="0.2">
      <c r="A34" s="840">
        <v>23</v>
      </c>
      <c r="B34" s="913"/>
      <c r="C34" s="914"/>
      <c r="D34" s="864" t="s">
        <v>63</v>
      </c>
      <c r="E34" s="915"/>
      <c r="F34" s="915"/>
      <c r="G34" s="916"/>
      <c r="H34" s="913"/>
      <c r="I34" s="917"/>
      <c r="J34" s="918"/>
      <c r="K34" s="919"/>
      <c r="L34" s="920"/>
      <c r="M34" s="920"/>
      <c r="N34" s="921"/>
      <c r="O34" s="920"/>
      <c r="P34" s="922"/>
      <c r="Q34" s="922"/>
      <c r="R34" s="923"/>
      <c r="S34" s="924"/>
      <c r="T34" s="831">
        <v>23</v>
      </c>
      <c r="U34" s="925" t="s">
        <v>63</v>
      </c>
      <c r="V34" s="926"/>
      <c r="W34" s="926"/>
      <c r="X34" s="926"/>
      <c r="Y34" s="927"/>
      <c r="Z34" s="832"/>
      <c r="AA34" s="832"/>
      <c r="AB34" s="832"/>
      <c r="AC34" s="832"/>
      <c r="AD34" s="832"/>
      <c r="AE34" s="928"/>
      <c r="AF34" s="928"/>
      <c r="AG34" s="928"/>
      <c r="AH34" s="928"/>
      <c r="AI34" s="928"/>
      <c r="AJ34" s="928"/>
      <c r="AK34" s="928"/>
      <c r="AL34" s="928"/>
      <c r="AM34" s="928"/>
      <c r="AN34" s="928"/>
      <c r="AO34" s="928"/>
      <c r="AP34" s="928"/>
      <c r="AQ34" s="928"/>
      <c r="AR34" s="832"/>
      <c r="AS34" s="832"/>
      <c r="AT34" s="832"/>
      <c r="AU34" s="832"/>
      <c r="AV34" s="832"/>
      <c r="AW34" s="832"/>
      <c r="AX34" s="832"/>
      <c r="AY34" s="832"/>
      <c r="AZ34" s="832"/>
      <c r="BA34" s="832"/>
      <c r="BB34" s="832"/>
      <c r="BC34" s="832"/>
    </row>
    <row r="35" spans="1:55" s="860" customFormat="1" ht="12.75" customHeight="1" x14ac:dyDescent="0.2">
      <c r="A35" s="840">
        <v>24</v>
      </c>
      <c r="B35" s="930">
        <v>0.66</v>
      </c>
      <c r="C35" s="931"/>
      <c r="D35" s="1453" t="s">
        <v>64</v>
      </c>
      <c r="E35" s="903" t="s">
        <v>278</v>
      </c>
      <c r="F35" s="1191">
        <v>220</v>
      </c>
      <c r="G35" s="1192">
        <v>220</v>
      </c>
      <c r="H35" s="883">
        <f t="shared" ref="H35:H67" si="18">G35*100/F35</f>
        <v>100</v>
      </c>
      <c r="I35" s="934">
        <v>1</v>
      </c>
      <c r="J35" s="885">
        <f t="shared" ref="J35:J67" si="19">I35*G35</f>
        <v>220</v>
      </c>
      <c r="K35" s="886">
        <f t="shared" ref="K35:K56" si="20">J35*B35</f>
        <v>145.20000000000002</v>
      </c>
      <c r="L35" s="887">
        <f t="shared" ref="L35:L67" si="21">B35*7960</f>
        <v>5253.6</v>
      </c>
      <c r="M35" s="887">
        <f t="shared" ref="M35:M67" si="22">L35*J35</f>
        <v>1155792</v>
      </c>
      <c r="N35" s="887">
        <f t="shared" ref="N35:N67" si="23">C35*J35</f>
        <v>0</v>
      </c>
      <c r="O35" s="887">
        <f t="shared" ref="O35:O67" si="24">N35*7960</f>
        <v>0</v>
      </c>
      <c r="P35" s="888">
        <f t="shared" ref="P35:P67" si="25">K35+N35</f>
        <v>145.20000000000002</v>
      </c>
      <c r="Q35" s="888">
        <f t="shared" si="12"/>
        <v>1155792</v>
      </c>
      <c r="R35" s="935"/>
      <c r="S35" s="936"/>
      <c r="T35" s="831">
        <v>24</v>
      </c>
      <c r="U35" s="1458" t="s">
        <v>64</v>
      </c>
      <c r="V35" s="937"/>
      <c r="W35" s="893">
        <f t="shared" ref="W35:X67" si="26">F35</f>
        <v>220</v>
      </c>
      <c r="X35" s="893">
        <f t="shared" si="26"/>
        <v>220</v>
      </c>
      <c r="Y35" s="894">
        <f t="shared" ref="Y35:Y67" si="27">X35*100/W35</f>
        <v>100</v>
      </c>
      <c r="Z35" s="894">
        <f t="shared" ref="Z35:AA67" si="28">I35</f>
        <v>1</v>
      </c>
      <c r="AA35" s="895">
        <f t="shared" si="28"/>
        <v>220</v>
      </c>
      <c r="AB35" s="938"/>
      <c r="AC35" s="895">
        <f t="shared" si="15"/>
        <v>220</v>
      </c>
      <c r="AD35" s="895">
        <f t="shared" si="15"/>
        <v>0</v>
      </c>
      <c r="AE35" s="896">
        <f t="shared" ref="AE35:AE67" si="29">AD35*100/AC35</f>
        <v>0</v>
      </c>
      <c r="AF35" s="939"/>
      <c r="AG35" s="939"/>
      <c r="AH35" s="939"/>
      <c r="AI35" s="939"/>
      <c r="AJ35" s="939"/>
      <c r="AK35" s="939"/>
      <c r="AL35" s="939"/>
      <c r="AM35" s="939"/>
      <c r="AN35" s="939"/>
      <c r="AO35" s="939"/>
      <c r="AP35" s="939"/>
      <c r="AQ35" s="939"/>
      <c r="AR35" s="938">
        <v>100</v>
      </c>
      <c r="AS35" s="938"/>
      <c r="AT35" s="938">
        <v>80</v>
      </c>
      <c r="AU35" s="938"/>
      <c r="AV35" s="938">
        <v>40</v>
      </c>
      <c r="AW35" s="938"/>
      <c r="AX35" s="938"/>
      <c r="AY35" s="938"/>
      <c r="AZ35" s="938"/>
      <c r="BA35" s="938"/>
      <c r="BB35" s="895">
        <f t="shared" ref="BB35:BB67" si="30">AF35+AH35+AJ35+AL35+AN35+AP35+AR35+AT35+AV35+AX35+AZ35</f>
        <v>220</v>
      </c>
      <c r="BC35" s="895">
        <f t="shared" ref="BC35:BC67" si="31">AG35+AI35+AK35+AM35+AO35+AQ35++AS35+AU35+AW35+AY35+BA35</f>
        <v>0</v>
      </c>
    </row>
    <row r="36" spans="1:55" s="860" customFormat="1" ht="24.75" customHeight="1" x14ac:dyDescent="0.2">
      <c r="A36" s="840">
        <v>25</v>
      </c>
      <c r="B36" s="930">
        <v>0.66</v>
      </c>
      <c r="C36" s="931">
        <v>2</v>
      </c>
      <c r="D36" s="1453"/>
      <c r="E36" s="903" t="s">
        <v>279</v>
      </c>
      <c r="F36" s="1191"/>
      <c r="G36" s="1192">
        <v>20</v>
      </c>
      <c r="H36" s="883" t="e">
        <f t="shared" si="18"/>
        <v>#DIV/0!</v>
      </c>
      <c r="I36" s="934">
        <v>1</v>
      </c>
      <c r="J36" s="885">
        <f t="shared" si="19"/>
        <v>20</v>
      </c>
      <c r="K36" s="886">
        <f t="shared" si="20"/>
        <v>13.200000000000001</v>
      </c>
      <c r="L36" s="887">
        <f t="shared" si="21"/>
        <v>5253.6</v>
      </c>
      <c r="M36" s="887">
        <f t="shared" si="22"/>
        <v>105072</v>
      </c>
      <c r="N36" s="887">
        <f t="shared" si="23"/>
        <v>40</v>
      </c>
      <c r="O36" s="887">
        <f t="shared" si="24"/>
        <v>318400</v>
      </c>
      <c r="P36" s="888">
        <f t="shared" si="25"/>
        <v>53.2</v>
      </c>
      <c r="Q36" s="888">
        <f t="shared" si="12"/>
        <v>423472</v>
      </c>
      <c r="R36" s="935"/>
      <c r="S36" s="936"/>
      <c r="T36" s="831">
        <v>25</v>
      </c>
      <c r="U36" s="1459"/>
      <c r="V36" s="937"/>
      <c r="W36" s="893">
        <f t="shared" si="26"/>
        <v>0</v>
      </c>
      <c r="X36" s="893">
        <f t="shared" si="26"/>
        <v>20</v>
      </c>
      <c r="Y36" s="894" t="e">
        <f t="shared" si="27"/>
        <v>#DIV/0!</v>
      </c>
      <c r="Z36" s="894">
        <f t="shared" si="28"/>
        <v>1</v>
      </c>
      <c r="AA36" s="895">
        <f t="shared" si="28"/>
        <v>20</v>
      </c>
      <c r="AB36" s="938"/>
      <c r="AC36" s="895">
        <f t="shared" si="15"/>
        <v>20</v>
      </c>
      <c r="AD36" s="895">
        <f t="shared" si="15"/>
        <v>0</v>
      </c>
      <c r="AE36" s="896">
        <f t="shared" si="29"/>
        <v>0</v>
      </c>
      <c r="AF36" s="939"/>
      <c r="AG36" s="939"/>
      <c r="AH36" s="939"/>
      <c r="AI36" s="939"/>
      <c r="AJ36" s="939"/>
      <c r="AK36" s="939"/>
      <c r="AL36" s="939"/>
      <c r="AM36" s="939"/>
      <c r="AN36" s="939"/>
      <c r="AO36" s="939"/>
      <c r="AP36" s="939"/>
      <c r="AQ36" s="939"/>
      <c r="AR36" s="938"/>
      <c r="AS36" s="938"/>
      <c r="AT36" s="938">
        <v>13</v>
      </c>
      <c r="AU36" s="938"/>
      <c r="AV36" s="938">
        <v>7</v>
      </c>
      <c r="AW36" s="938"/>
      <c r="AX36" s="938"/>
      <c r="AY36" s="938"/>
      <c r="AZ36" s="938"/>
      <c r="BA36" s="938"/>
      <c r="BB36" s="895">
        <f t="shared" si="30"/>
        <v>20</v>
      </c>
      <c r="BC36" s="895">
        <f t="shared" si="31"/>
        <v>0</v>
      </c>
    </row>
    <row r="37" spans="1:55" ht="25.5" customHeight="1" x14ac:dyDescent="0.2">
      <c r="A37" s="840">
        <v>26</v>
      </c>
      <c r="B37" s="878">
        <v>0.3</v>
      </c>
      <c r="C37" s="879"/>
      <c r="D37" s="907" t="s">
        <v>65</v>
      </c>
      <c r="E37" s="880" t="s">
        <v>66</v>
      </c>
      <c r="F37" s="905"/>
      <c r="G37" s="904"/>
      <c r="H37" s="883" t="e">
        <f t="shared" si="18"/>
        <v>#DIV/0!</v>
      </c>
      <c r="I37" s="910"/>
      <c r="J37" s="885">
        <f t="shared" si="19"/>
        <v>0</v>
      </c>
      <c r="K37" s="886">
        <f t="shared" si="20"/>
        <v>0</v>
      </c>
      <c r="L37" s="887">
        <f t="shared" si="21"/>
        <v>2388</v>
      </c>
      <c r="M37" s="887">
        <f t="shared" si="22"/>
        <v>0</v>
      </c>
      <c r="N37" s="887">
        <f t="shared" si="23"/>
        <v>0</v>
      </c>
      <c r="O37" s="887">
        <f t="shared" si="24"/>
        <v>0</v>
      </c>
      <c r="P37" s="888">
        <f t="shared" si="25"/>
        <v>0</v>
      </c>
      <c r="Q37" s="888">
        <f t="shared" si="12"/>
        <v>0</v>
      </c>
      <c r="R37" s="906"/>
      <c r="S37" s="1005"/>
      <c r="T37" s="831">
        <v>26</v>
      </c>
      <c r="U37" s="908" t="s">
        <v>65</v>
      </c>
      <c r="V37" s="900" t="s">
        <v>66</v>
      </c>
      <c r="W37" s="893">
        <f t="shared" si="26"/>
        <v>0</v>
      </c>
      <c r="X37" s="893">
        <f t="shared" si="26"/>
        <v>0</v>
      </c>
      <c r="Y37" s="894" t="e">
        <f t="shared" si="27"/>
        <v>#DIV/0!</v>
      </c>
      <c r="Z37" s="894">
        <f t="shared" si="28"/>
        <v>0</v>
      </c>
      <c r="AA37" s="894">
        <f t="shared" si="28"/>
        <v>0</v>
      </c>
      <c r="AB37" s="901"/>
      <c r="AC37" s="895">
        <f t="shared" si="15"/>
        <v>0</v>
      </c>
      <c r="AD37" s="895" t="e">
        <f>AG37+AI37+AK37+AM37+AO37+AQ37+#REF!+AS37+AU37+AW37+AY37+BA37</f>
        <v>#REF!</v>
      </c>
      <c r="AE37" s="896" t="e">
        <f t="shared" si="29"/>
        <v>#REF!</v>
      </c>
      <c r="AF37" s="902"/>
      <c r="AG37" s="902"/>
      <c r="AH37" s="902"/>
      <c r="AI37" s="902"/>
      <c r="AJ37" s="902"/>
      <c r="AK37" s="902"/>
      <c r="AL37" s="902"/>
      <c r="AM37" s="902"/>
      <c r="AN37" s="902"/>
      <c r="AO37" s="902"/>
      <c r="AP37" s="902"/>
      <c r="AQ37" s="902"/>
      <c r="AR37" s="901"/>
      <c r="AS37" s="901"/>
      <c r="AT37" s="901"/>
      <c r="AU37" s="901"/>
      <c r="AV37" s="901"/>
      <c r="AW37" s="901"/>
      <c r="AX37" s="901"/>
      <c r="AY37" s="901"/>
      <c r="AZ37" s="901"/>
      <c r="BA37" s="901"/>
      <c r="BB37" s="895">
        <f t="shared" si="30"/>
        <v>0</v>
      </c>
      <c r="BC37" s="895">
        <f t="shared" si="31"/>
        <v>0</v>
      </c>
    </row>
    <row r="38" spans="1:55" ht="21" customHeight="1" x14ac:dyDescent="0.2">
      <c r="A38" s="840">
        <v>27</v>
      </c>
      <c r="B38" s="878">
        <v>0.25</v>
      </c>
      <c r="C38" s="879"/>
      <c r="D38" s="907" t="s">
        <v>67</v>
      </c>
      <c r="E38" s="880" t="s">
        <v>66</v>
      </c>
      <c r="F38" s="905"/>
      <c r="G38" s="904"/>
      <c r="H38" s="883" t="e">
        <f t="shared" si="18"/>
        <v>#DIV/0!</v>
      </c>
      <c r="I38" s="910"/>
      <c r="J38" s="885">
        <f t="shared" si="19"/>
        <v>0</v>
      </c>
      <c r="K38" s="886">
        <f t="shared" si="20"/>
        <v>0</v>
      </c>
      <c r="L38" s="887">
        <f t="shared" si="21"/>
        <v>1990</v>
      </c>
      <c r="M38" s="887">
        <f t="shared" si="22"/>
        <v>0</v>
      </c>
      <c r="N38" s="887">
        <f t="shared" si="23"/>
        <v>0</v>
      </c>
      <c r="O38" s="887">
        <f t="shared" si="24"/>
        <v>0</v>
      </c>
      <c r="P38" s="888">
        <f t="shared" si="25"/>
        <v>0</v>
      </c>
      <c r="Q38" s="888">
        <f t="shared" si="12"/>
        <v>0</v>
      </c>
      <c r="R38" s="906"/>
      <c r="S38" s="1005"/>
      <c r="T38" s="831">
        <v>27</v>
      </c>
      <c r="U38" s="908" t="s">
        <v>67</v>
      </c>
      <c r="V38" s="900" t="s">
        <v>66</v>
      </c>
      <c r="W38" s="893">
        <f t="shared" si="26"/>
        <v>0</v>
      </c>
      <c r="X38" s="893">
        <f t="shared" si="26"/>
        <v>0</v>
      </c>
      <c r="Y38" s="894" t="e">
        <f t="shared" si="27"/>
        <v>#DIV/0!</v>
      </c>
      <c r="Z38" s="894">
        <f t="shared" si="28"/>
        <v>0</v>
      </c>
      <c r="AA38" s="894">
        <f t="shared" si="28"/>
        <v>0</v>
      </c>
      <c r="AB38" s="901"/>
      <c r="AC38" s="895">
        <f t="shared" si="15"/>
        <v>0</v>
      </c>
      <c r="AD38" s="895" t="e">
        <f>AG38+AI38+AK38+AM38+AO38+AQ38+#REF!+AS38+AU38+AW38+AY38+BA38</f>
        <v>#REF!</v>
      </c>
      <c r="AE38" s="896" t="e">
        <f t="shared" si="29"/>
        <v>#REF!</v>
      </c>
      <c r="AF38" s="902"/>
      <c r="AG38" s="902"/>
      <c r="AH38" s="902"/>
      <c r="AI38" s="902"/>
      <c r="AJ38" s="902"/>
      <c r="AK38" s="902"/>
      <c r="AL38" s="902"/>
      <c r="AM38" s="902"/>
      <c r="AN38" s="902"/>
      <c r="AO38" s="902"/>
      <c r="AP38" s="902"/>
      <c r="AQ38" s="902"/>
      <c r="AR38" s="901"/>
      <c r="AS38" s="901"/>
      <c r="AT38" s="901"/>
      <c r="AU38" s="901"/>
      <c r="AV38" s="901"/>
      <c r="AW38" s="901"/>
      <c r="AX38" s="901"/>
      <c r="AY38" s="901"/>
      <c r="AZ38" s="901"/>
      <c r="BA38" s="901"/>
      <c r="BB38" s="895">
        <f t="shared" si="30"/>
        <v>0</v>
      </c>
      <c r="BC38" s="895">
        <f t="shared" si="31"/>
        <v>0</v>
      </c>
    </row>
    <row r="39" spans="1:55" ht="10.5" customHeight="1" x14ac:dyDescent="0.2">
      <c r="A39" s="840">
        <v>28</v>
      </c>
      <c r="B39" s="878">
        <v>2</v>
      </c>
      <c r="C39" s="931"/>
      <c r="D39" s="1453" t="s">
        <v>68</v>
      </c>
      <c r="E39" s="903" t="s">
        <v>278</v>
      </c>
      <c r="F39" s="905"/>
      <c r="G39" s="904"/>
      <c r="H39" s="883" t="e">
        <f t="shared" si="18"/>
        <v>#DIV/0!</v>
      </c>
      <c r="I39" s="910"/>
      <c r="J39" s="885">
        <f t="shared" si="19"/>
        <v>0</v>
      </c>
      <c r="K39" s="886">
        <f t="shared" si="20"/>
        <v>0</v>
      </c>
      <c r="L39" s="887">
        <f t="shared" si="21"/>
        <v>15920</v>
      </c>
      <c r="M39" s="887">
        <f t="shared" si="22"/>
        <v>0</v>
      </c>
      <c r="N39" s="887">
        <f t="shared" si="23"/>
        <v>0</v>
      </c>
      <c r="O39" s="887">
        <f t="shared" si="24"/>
        <v>0</v>
      </c>
      <c r="P39" s="888">
        <f t="shared" si="25"/>
        <v>0</v>
      </c>
      <c r="Q39" s="888">
        <f t="shared" si="12"/>
        <v>0</v>
      </c>
      <c r="R39" s="906"/>
      <c r="S39" s="1005"/>
      <c r="T39" s="831">
        <v>28</v>
      </c>
      <c r="U39" s="1450" t="s">
        <v>68</v>
      </c>
      <c r="V39" s="900" t="s">
        <v>49</v>
      </c>
      <c r="W39" s="893">
        <f t="shared" si="26"/>
        <v>0</v>
      </c>
      <c r="X39" s="893">
        <f t="shared" si="26"/>
        <v>0</v>
      </c>
      <c r="Y39" s="894" t="e">
        <f t="shared" si="27"/>
        <v>#DIV/0!</v>
      </c>
      <c r="Z39" s="894">
        <f t="shared" si="28"/>
        <v>0</v>
      </c>
      <c r="AA39" s="894">
        <f t="shared" si="28"/>
        <v>0</v>
      </c>
      <c r="AB39" s="901"/>
      <c r="AC39" s="895">
        <f t="shared" si="15"/>
        <v>0</v>
      </c>
      <c r="AD39" s="895" t="e">
        <f>AG39+AI39+AK39+AM39+AO39+AQ39+#REF!+AS39+AU39+AW39+AY39+BA39</f>
        <v>#REF!</v>
      </c>
      <c r="AE39" s="896" t="e">
        <f t="shared" si="29"/>
        <v>#REF!</v>
      </c>
      <c r="AF39" s="902"/>
      <c r="AG39" s="902"/>
      <c r="AH39" s="902"/>
      <c r="AI39" s="902"/>
      <c r="AJ39" s="902"/>
      <c r="AK39" s="902"/>
      <c r="AL39" s="902"/>
      <c r="AM39" s="902"/>
      <c r="AN39" s="902"/>
      <c r="AO39" s="902"/>
      <c r="AP39" s="902"/>
      <c r="AQ39" s="902"/>
      <c r="AR39" s="901"/>
      <c r="AS39" s="901"/>
      <c r="AT39" s="901"/>
      <c r="AU39" s="901"/>
      <c r="AV39" s="901"/>
      <c r="AW39" s="901"/>
      <c r="AX39" s="901"/>
      <c r="AY39" s="901"/>
      <c r="AZ39" s="901"/>
      <c r="BA39" s="901"/>
      <c r="BB39" s="895">
        <f t="shared" si="30"/>
        <v>0</v>
      </c>
      <c r="BC39" s="895">
        <f t="shared" si="31"/>
        <v>0</v>
      </c>
    </row>
    <row r="40" spans="1:55" ht="10.5" customHeight="1" x14ac:dyDescent="0.2">
      <c r="A40" s="840">
        <v>29</v>
      </c>
      <c r="B40" s="878">
        <v>2</v>
      </c>
      <c r="C40" s="879"/>
      <c r="D40" s="1453"/>
      <c r="E40" s="903" t="s">
        <v>279</v>
      </c>
      <c r="F40" s="905"/>
      <c r="G40" s="904"/>
      <c r="H40" s="883" t="e">
        <f t="shared" si="18"/>
        <v>#DIV/0!</v>
      </c>
      <c r="I40" s="910"/>
      <c r="J40" s="885">
        <f t="shared" si="19"/>
        <v>0</v>
      </c>
      <c r="K40" s="886">
        <f t="shared" si="20"/>
        <v>0</v>
      </c>
      <c r="L40" s="887">
        <f t="shared" si="21"/>
        <v>15920</v>
      </c>
      <c r="M40" s="887">
        <f t="shared" si="22"/>
        <v>0</v>
      </c>
      <c r="N40" s="887">
        <f t="shared" si="23"/>
        <v>0</v>
      </c>
      <c r="O40" s="887">
        <f t="shared" si="24"/>
        <v>0</v>
      </c>
      <c r="P40" s="888">
        <f t="shared" si="25"/>
        <v>0</v>
      </c>
      <c r="Q40" s="888">
        <f t="shared" si="12"/>
        <v>0</v>
      </c>
      <c r="R40" s="906"/>
      <c r="S40" s="1005"/>
      <c r="T40" s="831">
        <v>29</v>
      </c>
      <c r="U40" s="1450"/>
      <c r="V40" s="900" t="s">
        <v>50</v>
      </c>
      <c r="W40" s="893">
        <f t="shared" si="26"/>
        <v>0</v>
      </c>
      <c r="X40" s="893">
        <f t="shared" si="26"/>
        <v>0</v>
      </c>
      <c r="Y40" s="894" t="e">
        <f t="shared" si="27"/>
        <v>#DIV/0!</v>
      </c>
      <c r="Z40" s="894">
        <f t="shared" si="28"/>
        <v>0</v>
      </c>
      <c r="AA40" s="894">
        <f t="shared" si="28"/>
        <v>0</v>
      </c>
      <c r="AB40" s="901"/>
      <c r="AC40" s="895">
        <f t="shared" si="15"/>
        <v>0</v>
      </c>
      <c r="AD40" s="895" t="e">
        <f>AG40+AI40+AK40+AM40+AO40+AQ40+#REF!+AS40+AU40+AW40+AY40+BA40</f>
        <v>#REF!</v>
      </c>
      <c r="AE40" s="896" t="e">
        <f t="shared" si="29"/>
        <v>#REF!</v>
      </c>
      <c r="AF40" s="902"/>
      <c r="AG40" s="902"/>
      <c r="AH40" s="902"/>
      <c r="AI40" s="902"/>
      <c r="AJ40" s="902"/>
      <c r="AK40" s="902"/>
      <c r="AL40" s="902"/>
      <c r="AM40" s="902"/>
      <c r="AN40" s="902"/>
      <c r="AO40" s="902"/>
      <c r="AP40" s="902"/>
      <c r="AQ40" s="902"/>
      <c r="AR40" s="901"/>
      <c r="AS40" s="901"/>
      <c r="AT40" s="901"/>
      <c r="AU40" s="901"/>
      <c r="AV40" s="901"/>
      <c r="AW40" s="901"/>
      <c r="AX40" s="901"/>
      <c r="AY40" s="901"/>
      <c r="AZ40" s="901"/>
      <c r="BA40" s="901"/>
      <c r="BB40" s="895">
        <f t="shared" si="30"/>
        <v>0</v>
      </c>
      <c r="BC40" s="895">
        <f t="shared" si="31"/>
        <v>0</v>
      </c>
    </row>
    <row r="41" spans="1:55" ht="10.5" customHeight="1" x14ac:dyDescent="0.2">
      <c r="A41" s="840">
        <v>30</v>
      </c>
      <c r="B41" s="878">
        <v>2</v>
      </c>
      <c r="C41" s="879"/>
      <c r="D41" s="1449" t="s">
        <v>69</v>
      </c>
      <c r="E41" s="903" t="s">
        <v>278</v>
      </c>
      <c r="F41" s="905"/>
      <c r="G41" s="904"/>
      <c r="H41" s="883" t="e">
        <f t="shared" si="18"/>
        <v>#DIV/0!</v>
      </c>
      <c r="I41" s="910"/>
      <c r="J41" s="885">
        <f t="shared" si="19"/>
        <v>0</v>
      </c>
      <c r="K41" s="886">
        <f t="shared" si="20"/>
        <v>0</v>
      </c>
      <c r="L41" s="887">
        <f t="shared" si="21"/>
        <v>15920</v>
      </c>
      <c r="M41" s="887">
        <f t="shared" si="22"/>
        <v>0</v>
      </c>
      <c r="N41" s="887">
        <f t="shared" si="23"/>
        <v>0</v>
      </c>
      <c r="O41" s="887">
        <f t="shared" si="24"/>
        <v>0</v>
      </c>
      <c r="P41" s="888">
        <f t="shared" si="25"/>
        <v>0</v>
      </c>
      <c r="Q41" s="888">
        <f t="shared" si="12"/>
        <v>0</v>
      </c>
      <c r="R41" s="906"/>
      <c r="S41" s="1005"/>
      <c r="T41" s="831">
        <v>30</v>
      </c>
      <c r="U41" s="1450" t="s">
        <v>69</v>
      </c>
      <c r="V41" s="900" t="s">
        <v>49</v>
      </c>
      <c r="W41" s="893">
        <f t="shared" si="26"/>
        <v>0</v>
      </c>
      <c r="X41" s="893">
        <f t="shared" si="26"/>
        <v>0</v>
      </c>
      <c r="Y41" s="894" t="e">
        <f t="shared" si="27"/>
        <v>#DIV/0!</v>
      </c>
      <c r="Z41" s="894">
        <f t="shared" si="28"/>
        <v>0</v>
      </c>
      <c r="AA41" s="894">
        <f t="shared" si="28"/>
        <v>0</v>
      </c>
      <c r="AB41" s="901"/>
      <c r="AC41" s="895">
        <f t="shared" si="15"/>
        <v>0</v>
      </c>
      <c r="AD41" s="895" t="e">
        <f>AG41+AI41+AK41+AM41+AO41+AQ41+#REF!+AS41+AU41+AW41+AY41+BA41</f>
        <v>#REF!</v>
      </c>
      <c r="AE41" s="896" t="e">
        <f t="shared" si="29"/>
        <v>#REF!</v>
      </c>
      <c r="AF41" s="902"/>
      <c r="AG41" s="902"/>
      <c r="AH41" s="902"/>
      <c r="AI41" s="902"/>
      <c r="AJ41" s="902"/>
      <c r="AK41" s="902"/>
      <c r="AL41" s="902"/>
      <c r="AM41" s="902"/>
      <c r="AN41" s="902"/>
      <c r="AO41" s="902"/>
      <c r="AP41" s="902"/>
      <c r="AQ41" s="902"/>
      <c r="AR41" s="901"/>
      <c r="AS41" s="901"/>
      <c r="AT41" s="901"/>
      <c r="AU41" s="901"/>
      <c r="AV41" s="901"/>
      <c r="AW41" s="901"/>
      <c r="AX41" s="901"/>
      <c r="AY41" s="901"/>
      <c r="AZ41" s="901"/>
      <c r="BA41" s="901"/>
      <c r="BB41" s="895">
        <f t="shared" si="30"/>
        <v>0</v>
      </c>
      <c r="BC41" s="895">
        <f t="shared" si="31"/>
        <v>0</v>
      </c>
    </row>
    <row r="42" spans="1:55" ht="10.5" customHeight="1" x14ac:dyDescent="0.2">
      <c r="A42" s="840">
        <v>31</v>
      </c>
      <c r="B42" s="878">
        <v>2</v>
      </c>
      <c r="C42" s="879"/>
      <c r="D42" s="1449"/>
      <c r="E42" s="903" t="s">
        <v>279</v>
      </c>
      <c r="F42" s="905"/>
      <c r="G42" s="904"/>
      <c r="H42" s="883" t="e">
        <f t="shared" si="18"/>
        <v>#DIV/0!</v>
      </c>
      <c r="I42" s="910"/>
      <c r="J42" s="885">
        <f t="shared" si="19"/>
        <v>0</v>
      </c>
      <c r="K42" s="886">
        <f t="shared" si="20"/>
        <v>0</v>
      </c>
      <c r="L42" s="887">
        <f t="shared" si="21"/>
        <v>15920</v>
      </c>
      <c r="M42" s="887">
        <f t="shared" si="22"/>
        <v>0</v>
      </c>
      <c r="N42" s="887">
        <f t="shared" si="23"/>
        <v>0</v>
      </c>
      <c r="O42" s="887">
        <f t="shared" si="24"/>
        <v>0</v>
      </c>
      <c r="P42" s="888">
        <f t="shared" si="25"/>
        <v>0</v>
      </c>
      <c r="Q42" s="888">
        <f t="shared" si="12"/>
        <v>0</v>
      </c>
      <c r="R42" s="906"/>
      <c r="S42" s="1005"/>
      <c r="T42" s="831">
        <v>31</v>
      </c>
      <c r="U42" s="1450"/>
      <c r="V42" s="900" t="s">
        <v>50</v>
      </c>
      <c r="W42" s="893">
        <f t="shared" si="26"/>
        <v>0</v>
      </c>
      <c r="X42" s="893">
        <f t="shared" si="26"/>
        <v>0</v>
      </c>
      <c r="Y42" s="894" t="e">
        <f t="shared" si="27"/>
        <v>#DIV/0!</v>
      </c>
      <c r="Z42" s="894">
        <f t="shared" si="28"/>
        <v>0</v>
      </c>
      <c r="AA42" s="894">
        <f t="shared" si="28"/>
        <v>0</v>
      </c>
      <c r="AB42" s="901"/>
      <c r="AC42" s="895">
        <f t="shared" si="15"/>
        <v>0</v>
      </c>
      <c r="AD42" s="895" t="e">
        <f>AG42+AI42+AK42+AM42+AO42+AQ42+#REF!+AS42+AU42+AW42+AY42+BA42</f>
        <v>#REF!</v>
      </c>
      <c r="AE42" s="896" t="e">
        <f t="shared" si="29"/>
        <v>#REF!</v>
      </c>
      <c r="AF42" s="902"/>
      <c r="AG42" s="902"/>
      <c r="AH42" s="902"/>
      <c r="AI42" s="902"/>
      <c r="AJ42" s="902"/>
      <c r="AK42" s="902"/>
      <c r="AL42" s="902"/>
      <c r="AM42" s="902"/>
      <c r="AN42" s="902"/>
      <c r="AO42" s="902"/>
      <c r="AP42" s="902"/>
      <c r="AQ42" s="902"/>
      <c r="AR42" s="901"/>
      <c r="AS42" s="901"/>
      <c r="AT42" s="901"/>
      <c r="AU42" s="901"/>
      <c r="AV42" s="901"/>
      <c r="AW42" s="901"/>
      <c r="AX42" s="901"/>
      <c r="AY42" s="901"/>
      <c r="AZ42" s="901"/>
      <c r="BA42" s="901"/>
      <c r="BB42" s="895">
        <f t="shared" si="30"/>
        <v>0</v>
      </c>
      <c r="BC42" s="895">
        <f t="shared" si="31"/>
        <v>0</v>
      </c>
    </row>
    <row r="43" spans="1:55" ht="15" customHeight="1" x14ac:dyDescent="0.2">
      <c r="A43" s="840">
        <v>32</v>
      </c>
      <c r="B43" s="878">
        <v>1</v>
      </c>
      <c r="C43" s="879"/>
      <c r="D43" s="1454" t="s">
        <v>70</v>
      </c>
      <c r="E43" s="903" t="s">
        <v>278</v>
      </c>
      <c r="F43" s="905"/>
      <c r="G43" s="904"/>
      <c r="H43" s="883" t="e">
        <f t="shared" si="18"/>
        <v>#DIV/0!</v>
      </c>
      <c r="I43" s="910"/>
      <c r="J43" s="885">
        <f t="shared" si="19"/>
        <v>0</v>
      </c>
      <c r="K43" s="886">
        <f t="shared" si="20"/>
        <v>0</v>
      </c>
      <c r="L43" s="887">
        <f t="shared" si="21"/>
        <v>7960</v>
      </c>
      <c r="M43" s="887">
        <f t="shared" si="22"/>
        <v>0</v>
      </c>
      <c r="N43" s="887">
        <f t="shared" si="23"/>
        <v>0</v>
      </c>
      <c r="O43" s="887">
        <f t="shared" si="24"/>
        <v>0</v>
      </c>
      <c r="P43" s="888">
        <f t="shared" si="25"/>
        <v>0</v>
      </c>
      <c r="Q43" s="888">
        <f t="shared" si="12"/>
        <v>0</v>
      </c>
      <c r="R43" s="906"/>
      <c r="S43" s="1005"/>
      <c r="T43" s="831">
        <v>32</v>
      </c>
      <c r="U43" s="1452" t="s">
        <v>70</v>
      </c>
      <c r="V43" s="900" t="s">
        <v>49</v>
      </c>
      <c r="W43" s="893">
        <f t="shared" si="26"/>
        <v>0</v>
      </c>
      <c r="X43" s="893">
        <f t="shared" si="26"/>
        <v>0</v>
      </c>
      <c r="Y43" s="894" t="e">
        <f t="shared" si="27"/>
        <v>#DIV/0!</v>
      </c>
      <c r="Z43" s="894">
        <f t="shared" si="28"/>
        <v>0</v>
      </c>
      <c r="AA43" s="894">
        <f t="shared" si="28"/>
        <v>0</v>
      </c>
      <c r="AB43" s="901"/>
      <c r="AC43" s="895">
        <f t="shared" si="15"/>
        <v>0</v>
      </c>
      <c r="AD43" s="895" t="e">
        <f>AG43+AI43+AK43+AM43+AO43+AQ43+#REF!+AS43+AU43+AW43+AY43+BA43</f>
        <v>#REF!</v>
      </c>
      <c r="AE43" s="896" t="e">
        <f t="shared" si="29"/>
        <v>#REF!</v>
      </c>
      <c r="AF43" s="902"/>
      <c r="AG43" s="902"/>
      <c r="AH43" s="902"/>
      <c r="AI43" s="902"/>
      <c r="AJ43" s="902"/>
      <c r="AK43" s="902"/>
      <c r="AL43" s="902"/>
      <c r="AM43" s="902"/>
      <c r="AN43" s="902"/>
      <c r="AO43" s="902"/>
      <c r="AP43" s="902"/>
      <c r="AQ43" s="902"/>
      <c r="AR43" s="901"/>
      <c r="AS43" s="901"/>
      <c r="AT43" s="901"/>
      <c r="AU43" s="901"/>
      <c r="AV43" s="901"/>
      <c r="AW43" s="901"/>
      <c r="AX43" s="901"/>
      <c r="AY43" s="901"/>
      <c r="AZ43" s="901"/>
      <c r="BA43" s="901"/>
      <c r="BB43" s="895">
        <f t="shared" si="30"/>
        <v>0</v>
      </c>
      <c r="BC43" s="895">
        <f t="shared" si="31"/>
        <v>0</v>
      </c>
    </row>
    <row r="44" spans="1:55" ht="13.5" customHeight="1" x14ac:dyDescent="0.2">
      <c r="A44" s="840">
        <v>33</v>
      </c>
      <c r="B44" s="878">
        <v>1</v>
      </c>
      <c r="C44" s="879"/>
      <c r="D44" s="1454"/>
      <c r="E44" s="903" t="s">
        <v>279</v>
      </c>
      <c r="F44" s="905"/>
      <c r="G44" s="904"/>
      <c r="H44" s="883" t="e">
        <f t="shared" si="18"/>
        <v>#DIV/0!</v>
      </c>
      <c r="I44" s="910"/>
      <c r="J44" s="885">
        <f t="shared" si="19"/>
        <v>0</v>
      </c>
      <c r="K44" s="886">
        <f t="shared" si="20"/>
        <v>0</v>
      </c>
      <c r="L44" s="887">
        <f t="shared" si="21"/>
        <v>7960</v>
      </c>
      <c r="M44" s="887">
        <f t="shared" si="22"/>
        <v>0</v>
      </c>
      <c r="N44" s="887">
        <f t="shared" si="23"/>
        <v>0</v>
      </c>
      <c r="O44" s="887">
        <f t="shared" si="24"/>
        <v>0</v>
      </c>
      <c r="P44" s="888">
        <f t="shared" si="25"/>
        <v>0</v>
      </c>
      <c r="Q44" s="888">
        <f t="shared" si="12"/>
        <v>0</v>
      </c>
      <c r="R44" s="906"/>
      <c r="S44" s="1005"/>
      <c r="T44" s="831">
        <v>33</v>
      </c>
      <c r="U44" s="1452"/>
      <c r="V44" s="900" t="s">
        <v>50</v>
      </c>
      <c r="W44" s="893">
        <f t="shared" si="26"/>
        <v>0</v>
      </c>
      <c r="X44" s="893">
        <f t="shared" si="26"/>
        <v>0</v>
      </c>
      <c r="Y44" s="894" t="e">
        <f t="shared" si="27"/>
        <v>#DIV/0!</v>
      </c>
      <c r="Z44" s="894">
        <f t="shared" si="28"/>
        <v>0</v>
      </c>
      <c r="AA44" s="894">
        <f t="shared" si="28"/>
        <v>0</v>
      </c>
      <c r="AB44" s="901"/>
      <c r="AC44" s="895">
        <f t="shared" si="15"/>
        <v>0</v>
      </c>
      <c r="AD44" s="895" t="e">
        <f>AG44+AI44+AK44+AM44+AO44+AQ44+#REF!+AS44+AU44+AW44+AY44+BA44</f>
        <v>#REF!</v>
      </c>
      <c r="AE44" s="896" t="e">
        <f t="shared" si="29"/>
        <v>#REF!</v>
      </c>
      <c r="AF44" s="902"/>
      <c r="AG44" s="902"/>
      <c r="AH44" s="902"/>
      <c r="AI44" s="902"/>
      <c r="AJ44" s="902"/>
      <c r="AK44" s="902"/>
      <c r="AL44" s="902"/>
      <c r="AM44" s="902"/>
      <c r="AN44" s="902"/>
      <c r="AO44" s="902"/>
      <c r="AP44" s="902"/>
      <c r="AQ44" s="902"/>
      <c r="AR44" s="901"/>
      <c r="AS44" s="901"/>
      <c r="AT44" s="901"/>
      <c r="AU44" s="901"/>
      <c r="AV44" s="901"/>
      <c r="AW44" s="901"/>
      <c r="AX44" s="901"/>
      <c r="AY44" s="901"/>
      <c r="AZ44" s="901"/>
      <c r="BA44" s="901"/>
      <c r="BB44" s="895">
        <f t="shared" si="30"/>
        <v>0</v>
      </c>
      <c r="BC44" s="895">
        <f t="shared" si="31"/>
        <v>0</v>
      </c>
    </row>
    <row r="45" spans="1:55" ht="10.5" customHeight="1" x14ac:dyDescent="0.2">
      <c r="A45" s="840">
        <v>34</v>
      </c>
      <c r="B45" s="878">
        <v>0.33</v>
      </c>
      <c r="C45" s="879"/>
      <c r="D45" s="1454" t="s">
        <v>71</v>
      </c>
      <c r="E45" s="903" t="s">
        <v>278</v>
      </c>
      <c r="F45" s="905"/>
      <c r="G45" s="904"/>
      <c r="H45" s="883" t="e">
        <f t="shared" si="18"/>
        <v>#DIV/0!</v>
      </c>
      <c r="I45" s="910"/>
      <c r="J45" s="885">
        <f t="shared" si="19"/>
        <v>0</v>
      </c>
      <c r="K45" s="886">
        <f t="shared" si="20"/>
        <v>0</v>
      </c>
      <c r="L45" s="887">
        <f t="shared" si="21"/>
        <v>2626.8</v>
      </c>
      <c r="M45" s="887">
        <f t="shared" si="22"/>
        <v>0</v>
      </c>
      <c r="N45" s="887">
        <f t="shared" si="23"/>
        <v>0</v>
      </c>
      <c r="O45" s="887">
        <f t="shared" si="24"/>
        <v>0</v>
      </c>
      <c r="P45" s="888">
        <f t="shared" si="25"/>
        <v>0</v>
      </c>
      <c r="Q45" s="888">
        <f t="shared" si="12"/>
        <v>0</v>
      </c>
      <c r="R45" s="906"/>
      <c r="S45" s="1005"/>
      <c r="T45" s="831">
        <v>34</v>
      </c>
      <c r="U45" s="1452" t="s">
        <v>71</v>
      </c>
      <c r="V45" s="900" t="s">
        <v>49</v>
      </c>
      <c r="W45" s="893">
        <f t="shared" si="26"/>
        <v>0</v>
      </c>
      <c r="X45" s="893">
        <f t="shared" si="26"/>
        <v>0</v>
      </c>
      <c r="Y45" s="894" t="e">
        <f t="shared" si="27"/>
        <v>#DIV/0!</v>
      </c>
      <c r="Z45" s="894">
        <f t="shared" si="28"/>
        <v>0</v>
      </c>
      <c r="AA45" s="894">
        <f t="shared" si="28"/>
        <v>0</v>
      </c>
      <c r="AB45" s="901"/>
      <c r="AC45" s="895">
        <f t="shared" si="15"/>
        <v>0</v>
      </c>
      <c r="AD45" s="895" t="e">
        <f>AG45+AI45+AK45+AM45+AO45+AQ45+#REF!+AS45+AU45+AW45+AY45+BA45</f>
        <v>#REF!</v>
      </c>
      <c r="AE45" s="896" t="e">
        <f t="shared" si="29"/>
        <v>#REF!</v>
      </c>
      <c r="AF45" s="902"/>
      <c r="AG45" s="902"/>
      <c r="AH45" s="902"/>
      <c r="AI45" s="902"/>
      <c r="AJ45" s="902"/>
      <c r="AK45" s="902"/>
      <c r="AL45" s="902"/>
      <c r="AM45" s="902"/>
      <c r="AN45" s="902"/>
      <c r="AO45" s="902"/>
      <c r="AP45" s="902"/>
      <c r="AQ45" s="902"/>
      <c r="AR45" s="902"/>
      <c r="AS45" s="901"/>
      <c r="AT45" s="902"/>
      <c r="AU45" s="901"/>
      <c r="AV45" s="902"/>
      <c r="AW45" s="901"/>
      <c r="AX45" s="902"/>
      <c r="AY45" s="901"/>
      <c r="AZ45" s="902"/>
      <c r="BA45" s="901"/>
      <c r="BB45" s="895">
        <f t="shared" si="30"/>
        <v>0</v>
      </c>
      <c r="BC45" s="895">
        <f t="shared" si="31"/>
        <v>0</v>
      </c>
    </row>
    <row r="46" spans="1:55" ht="10.5" customHeight="1" x14ac:dyDescent="0.2">
      <c r="A46" s="840">
        <v>35</v>
      </c>
      <c r="B46" s="878">
        <v>0.33</v>
      </c>
      <c r="C46" s="879"/>
      <c r="D46" s="1454"/>
      <c r="E46" s="903" t="s">
        <v>279</v>
      </c>
      <c r="F46" s="905"/>
      <c r="G46" s="904"/>
      <c r="H46" s="883" t="e">
        <f t="shared" si="18"/>
        <v>#DIV/0!</v>
      </c>
      <c r="I46" s="910"/>
      <c r="J46" s="885">
        <f t="shared" si="19"/>
        <v>0</v>
      </c>
      <c r="K46" s="886">
        <f t="shared" si="20"/>
        <v>0</v>
      </c>
      <c r="L46" s="887">
        <f t="shared" si="21"/>
        <v>2626.8</v>
      </c>
      <c r="M46" s="887">
        <f t="shared" si="22"/>
        <v>0</v>
      </c>
      <c r="N46" s="887">
        <f t="shared" si="23"/>
        <v>0</v>
      </c>
      <c r="O46" s="887">
        <f t="shared" si="24"/>
        <v>0</v>
      </c>
      <c r="P46" s="888">
        <f t="shared" si="25"/>
        <v>0</v>
      </c>
      <c r="Q46" s="888">
        <f t="shared" si="12"/>
        <v>0</v>
      </c>
      <c r="R46" s="906"/>
      <c r="S46" s="1005"/>
      <c r="T46" s="831">
        <v>35</v>
      </c>
      <c r="U46" s="1452"/>
      <c r="V46" s="900" t="s">
        <v>50</v>
      </c>
      <c r="W46" s="893">
        <f t="shared" si="26"/>
        <v>0</v>
      </c>
      <c r="X46" s="893">
        <f t="shared" si="26"/>
        <v>0</v>
      </c>
      <c r="Y46" s="894" t="e">
        <f t="shared" si="27"/>
        <v>#DIV/0!</v>
      </c>
      <c r="Z46" s="894">
        <f t="shared" si="28"/>
        <v>0</v>
      </c>
      <c r="AA46" s="894">
        <f t="shared" si="28"/>
        <v>0</v>
      </c>
      <c r="AB46" s="901"/>
      <c r="AC46" s="895">
        <f t="shared" si="15"/>
        <v>0</v>
      </c>
      <c r="AD46" s="895" t="e">
        <f>AG46+AI46+AK46+AM46+AO46+AQ46+#REF!+AS46+AU46+AW46+AY46+BA46</f>
        <v>#REF!</v>
      </c>
      <c r="AE46" s="896" t="e">
        <f t="shared" si="29"/>
        <v>#REF!</v>
      </c>
      <c r="AF46" s="902"/>
      <c r="AG46" s="902"/>
      <c r="AH46" s="902"/>
      <c r="AI46" s="902"/>
      <c r="AJ46" s="902"/>
      <c r="AK46" s="902"/>
      <c r="AL46" s="902"/>
      <c r="AM46" s="902"/>
      <c r="AN46" s="902"/>
      <c r="AO46" s="902"/>
      <c r="AP46" s="902"/>
      <c r="AQ46" s="902"/>
      <c r="AR46" s="901"/>
      <c r="AS46" s="901"/>
      <c r="AT46" s="901"/>
      <c r="AU46" s="901"/>
      <c r="AV46" s="901"/>
      <c r="AW46" s="901"/>
      <c r="AX46" s="901"/>
      <c r="AY46" s="901"/>
      <c r="AZ46" s="901"/>
      <c r="BA46" s="901"/>
      <c r="BB46" s="895">
        <f t="shared" si="30"/>
        <v>0</v>
      </c>
      <c r="BC46" s="895">
        <f t="shared" si="31"/>
        <v>0</v>
      </c>
    </row>
    <row r="47" spans="1:55" ht="14.25" customHeight="1" x14ac:dyDescent="0.2">
      <c r="A47" s="840">
        <v>36</v>
      </c>
      <c r="B47" s="878">
        <v>0.46</v>
      </c>
      <c r="C47" s="879"/>
      <c r="D47" s="1454" t="s">
        <v>281</v>
      </c>
      <c r="E47" s="903" t="s">
        <v>278</v>
      </c>
      <c r="F47" s="905">
        <v>18</v>
      </c>
      <c r="G47" s="904">
        <v>18</v>
      </c>
      <c r="H47" s="883">
        <f t="shared" si="18"/>
        <v>100</v>
      </c>
      <c r="I47" s="910">
        <v>32</v>
      </c>
      <c r="J47" s="885">
        <f t="shared" si="19"/>
        <v>576</v>
      </c>
      <c r="K47" s="886">
        <f t="shared" si="20"/>
        <v>264.96000000000004</v>
      </c>
      <c r="L47" s="887">
        <f t="shared" si="21"/>
        <v>3661.6000000000004</v>
      </c>
      <c r="M47" s="887">
        <f t="shared" si="22"/>
        <v>2109081.6000000001</v>
      </c>
      <c r="N47" s="887">
        <f t="shared" si="23"/>
        <v>0</v>
      </c>
      <c r="O47" s="887">
        <f t="shared" si="24"/>
        <v>0</v>
      </c>
      <c r="P47" s="888">
        <f t="shared" si="25"/>
        <v>264.96000000000004</v>
      </c>
      <c r="Q47" s="888">
        <f t="shared" si="12"/>
        <v>2109081.6000000001</v>
      </c>
      <c r="R47" s="906"/>
      <c r="S47" s="1005"/>
      <c r="T47" s="831">
        <v>36</v>
      </c>
      <c r="U47" s="1452" t="s">
        <v>72</v>
      </c>
      <c r="V47" s="900" t="s">
        <v>49</v>
      </c>
      <c r="W47" s="893">
        <f t="shared" si="26"/>
        <v>18</v>
      </c>
      <c r="X47" s="893">
        <f t="shared" si="26"/>
        <v>18</v>
      </c>
      <c r="Y47" s="894">
        <f t="shared" si="27"/>
        <v>100</v>
      </c>
      <c r="Z47" s="894">
        <f t="shared" si="28"/>
        <v>32</v>
      </c>
      <c r="AA47" s="895">
        <f t="shared" si="28"/>
        <v>576</v>
      </c>
      <c r="AB47" s="901"/>
      <c r="AC47" s="895">
        <f t="shared" si="15"/>
        <v>576</v>
      </c>
      <c r="AD47" s="895">
        <f t="shared" si="15"/>
        <v>0</v>
      </c>
      <c r="AE47" s="896">
        <f t="shared" si="29"/>
        <v>0</v>
      </c>
      <c r="AF47" s="902"/>
      <c r="AG47" s="902"/>
      <c r="AH47" s="902"/>
      <c r="AI47" s="902"/>
      <c r="AJ47" s="902"/>
      <c r="AK47" s="902"/>
      <c r="AL47" s="902"/>
      <c r="AM47" s="902"/>
      <c r="AN47" s="902"/>
      <c r="AO47" s="902"/>
      <c r="AP47" s="902"/>
      <c r="AQ47" s="902"/>
      <c r="AR47" s="902"/>
      <c r="AS47" s="901"/>
      <c r="AT47" s="902">
        <v>144</v>
      </c>
      <c r="AU47" s="901"/>
      <c r="AV47" s="902">
        <v>144</v>
      </c>
      <c r="AW47" s="901"/>
      <c r="AX47" s="902">
        <v>144</v>
      </c>
      <c r="AY47" s="901"/>
      <c r="AZ47" s="902">
        <v>144</v>
      </c>
      <c r="BA47" s="901"/>
      <c r="BB47" s="895">
        <f t="shared" si="30"/>
        <v>576</v>
      </c>
      <c r="BC47" s="895">
        <f t="shared" si="31"/>
        <v>0</v>
      </c>
    </row>
    <row r="48" spans="1:55" ht="15" customHeight="1" x14ac:dyDescent="0.2">
      <c r="A48" s="840">
        <v>37</v>
      </c>
      <c r="B48" s="878">
        <v>0.46</v>
      </c>
      <c r="C48" s="879">
        <v>2</v>
      </c>
      <c r="D48" s="1454"/>
      <c r="E48" s="903" t="s">
        <v>279</v>
      </c>
      <c r="F48" s="905">
        <v>5</v>
      </c>
      <c r="G48" s="904">
        <v>5</v>
      </c>
      <c r="H48" s="883">
        <f t="shared" si="18"/>
        <v>100</v>
      </c>
      <c r="I48" s="910">
        <v>5</v>
      </c>
      <c r="J48" s="885">
        <f t="shared" si="19"/>
        <v>25</v>
      </c>
      <c r="K48" s="886">
        <f t="shared" si="20"/>
        <v>11.5</v>
      </c>
      <c r="L48" s="887">
        <f t="shared" si="21"/>
        <v>3661.6000000000004</v>
      </c>
      <c r="M48" s="887">
        <f t="shared" si="22"/>
        <v>91540.000000000015</v>
      </c>
      <c r="N48" s="887">
        <f t="shared" si="23"/>
        <v>50</v>
      </c>
      <c r="O48" s="887">
        <f t="shared" si="24"/>
        <v>398000</v>
      </c>
      <c r="P48" s="888">
        <f t="shared" si="25"/>
        <v>61.5</v>
      </c>
      <c r="Q48" s="888">
        <f t="shared" si="12"/>
        <v>489540</v>
      </c>
      <c r="R48" s="1005"/>
      <c r="S48" s="1005"/>
      <c r="T48" s="831">
        <v>37</v>
      </c>
      <c r="U48" s="1452"/>
      <c r="V48" s="900" t="s">
        <v>50</v>
      </c>
      <c r="W48" s="893">
        <f t="shared" si="26"/>
        <v>5</v>
      </c>
      <c r="X48" s="893">
        <f t="shared" si="26"/>
        <v>5</v>
      </c>
      <c r="Y48" s="894">
        <f t="shared" si="27"/>
        <v>100</v>
      </c>
      <c r="Z48" s="894">
        <f t="shared" si="28"/>
        <v>5</v>
      </c>
      <c r="AA48" s="895">
        <f t="shared" si="28"/>
        <v>25</v>
      </c>
      <c r="AB48" s="901"/>
      <c r="AC48" s="895">
        <f t="shared" si="15"/>
        <v>25</v>
      </c>
      <c r="AD48" s="895">
        <f t="shared" si="15"/>
        <v>0</v>
      </c>
      <c r="AE48" s="896">
        <f t="shared" si="29"/>
        <v>0</v>
      </c>
      <c r="AF48" s="902"/>
      <c r="AG48" s="902"/>
      <c r="AH48" s="902"/>
      <c r="AI48" s="902"/>
      <c r="AJ48" s="902"/>
      <c r="AK48" s="902"/>
      <c r="AL48" s="902"/>
      <c r="AM48" s="902"/>
      <c r="AN48" s="902"/>
      <c r="AO48" s="902"/>
      <c r="AP48" s="902"/>
      <c r="AQ48" s="902"/>
      <c r="AR48" s="901">
        <v>5</v>
      </c>
      <c r="AS48" s="901"/>
      <c r="AT48" s="901">
        <v>5</v>
      </c>
      <c r="AU48" s="901"/>
      <c r="AV48" s="901">
        <v>5</v>
      </c>
      <c r="AW48" s="901"/>
      <c r="AX48" s="901">
        <v>5</v>
      </c>
      <c r="AY48" s="901"/>
      <c r="AZ48" s="901">
        <v>5</v>
      </c>
      <c r="BA48" s="901"/>
      <c r="BB48" s="895">
        <f t="shared" si="30"/>
        <v>25</v>
      </c>
      <c r="BC48" s="895">
        <f t="shared" si="31"/>
        <v>0</v>
      </c>
    </row>
    <row r="49" spans="1:55" ht="11.25" customHeight="1" x14ac:dyDescent="0.2">
      <c r="A49" s="840">
        <v>38</v>
      </c>
      <c r="B49" s="878">
        <v>4</v>
      </c>
      <c r="C49" s="879"/>
      <c r="D49" s="1454" t="s">
        <v>73</v>
      </c>
      <c r="E49" s="903" t="s">
        <v>278</v>
      </c>
      <c r="F49" s="905"/>
      <c r="G49" s="904"/>
      <c r="H49" s="883" t="e">
        <f t="shared" si="18"/>
        <v>#DIV/0!</v>
      </c>
      <c r="I49" s="910"/>
      <c r="J49" s="885">
        <f t="shared" si="19"/>
        <v>0</v>
      </c>
      <c r="K49" s="886">
        <f t="shared" si="20"/>
        <v>0</v>
      </c>
      <c r="L49" s="887">
        <f t="shared" si="21"/>
        <v>31840</v>
      </c>
      <c r="M49" s="887">
        <f t="shared" si="22"/>
        <v>0</v>
      </c>
      <c r="N49" s="887">
        <f t="shared" si="23"/>
        <v>0</v>
      </c>
      <c r="O49" s="887">
        <f t="shared" si="24"/>
        <v>0</v>
      </c>
      <c r="P49" s="888">
        <f t="shared" si="25"/>
        <v>0</v>
      </c>
      <c r="Q49" s="888">
        <f t="shared" si="12"/>
        <v>0</v>
      </c>
      <c r="R49" s="906"/>
      <c r="S49" s="1005"/>
      <c r="T49" s="831">
        <v>38</v>
      </c>
      <c r="U49" s="1452" t="s">
        <v>73</v>
      </c>
      <c r="V49" s="900" t="s">
        <v>49</v>
      </c>
      <c r="W49" s="893">
        <f t="shared" si="26"/>
        <v>0</v>
      </c>
      <c r="X49" s="893">
        <f t="shared" si="26"/>
        <v>0</v>
      </c>
      <c r="Y49" s="894" t="e">
        <f t="shared" si="27"/>
        <v>#DIV/0!</v>
      </c>
      <c r="Z49" s="894">
        <f t="shared" si="28"/>
        <v>0</v>
      </c>
      <c r="AA49" s="894">
        <f t="shared" si="28"/>
        <v>0</v>
      </c>
      <c r="AB49" s="901"/>
      <c r="AC49" s="895">
        <f t="shared" si="15"/>
        <v>0</v>
      </c>
      <c r="AD49" s="895" t="e">
        <f>AG49+AI49+AK49+AM49+AO49+AQ49+#REF!+AS49+AU49+AW49+AY49+BA49</f>
        <v>#REF!</v>
      </c>
      <c r="AE49" s="896" t="e">
        <f t="shared" si="29"/>
        <v>#REF!</v>
      </c>
      <c r="AF49" s="902"/>
      <c r="AG49" s="902"/>
      <c r="AH49" s="902"/>
      <c r="AI49" s="902"/>
      <c r="AJ49" s="902"/>
      <c r="AK49" s="902"/>
      <c r="AL49" s="902"/>
      <c r="AM49" s="902"/>
      <c r="AN49" s="902"/>
      <c r="AO49" s="902"/>
      <c r="AP49" s="902"/>
      <c r="AQ49" s="902"/>
      <c r="AR49" s="902"/>
      <c r="AS49" s="901"/>
      <c r="AT49" s="902"/>
      <c r="AU49" s="901"/>
      <c r="AV49" s="902"/>
      <c r="AW49" s="901"/>
      <c r="AX49" s="902"/>
      <c r="AY49" s="901"/>
      <c r="AZ49" s="902"/>
      <c r="BA49" s="901"/>
      <c r="BB49" s="895">
        <f t="shared" si="30"/>
        <v>0</v>
      </c>
      <c r="BC49" s="895">
        <f t="shared" si="31"/>
        <v>0</v>
      </c>
    </row>
    <row r="50" spans="1:55" ht="12.75" customHeight="1" x14ac:dyDescent="0.2">
      <c r="A50" s="840">
        <v>39</v>
      </c>
      <c r="B50" s="878">
        <v>4</v>
      </c>
      <c r="C50" s="879"/>
      <c r="D50" s="1454"/>
      <c r="E50" s="903" t="s">
        <v>279</v>
      </c>
      <c r="F50" s="905"/>
      <c r="G50" s="904"/>
      <c r="H50" s="883" t="e">
        <f t="shared" si="18"/>
        <v>#DIV/0!</v>
      </c>
      <c r="I50" s="910"/>
      <c r="J50" s="885">
        <f t="shared" si="19"/>
        <v>0</v>
      </c>
      <c r="K50" s="886">
        <f t="shared" si="20"/>
        <v>0</v>
      </c>
      <c r="L50" s="887">
        <f t="shared" si="21"/>
        <v>31840</v>
      </c>
      <c r="M50" s="887">
        <f t="shared" si="22"/>
        <v>0</v>
      </c>
      <c r="N50" s="887">
        <f t="shared" si="23"/>
        <v>0</v>
      </c>
      <c r="O50" s="887">
        <f t="shared" si="24"/>
        <v>0</v>
      </c>
      <c r="P50" s="888">
        <f t="shared" si="25"/>
        <v>0</v>
      </c>
      <c r="Q50" s="888">
        <f t="shared" si="12"/>
        <v>0</v>
      </c>
      <c r="R50" s="906"/>
      <c r="S50" s="1005"/>
      <c r="T50" s="831">
        <v>39</v>
      </c>
      <c r="U50" s="1452"/>
      <c r="V50" s="900" t="s">
        <v>50</v>
      </c>
      <c r="W50" s="893">
        <f t="shared" si="26"/>
        <v>0</v>
      </c>
      <c r="X50" s="893">
        <f t="shared" si="26"/>
        <v>0</v>
      </c>
      <c r="Y50" s="894" t="e">
        <f t="shared" si="27"/>
        <v>#DIV/0!</v>
      </c>
      <c r="Z50" s="894">
        <f t="shared" si="28"/>
        <v>0</v>
      </c>
      <c r="AA50" s="894">
        <f t="shared" si="28"/>
        <v>0</v>
      </c>
      <c r="AB50" s="901"/>
      <c r="AC50" s="895">
        <f t="shared" si="15"/>
        <v>0</v>
      </c>
      <c r="AD50" s="895" t="e">
        <f>AG50+AI50+AK50+AM50+AO50+AQ50+#REF!+AS50+AU50+AW50+AY50+BA50</f>
        <v>#REF!</v>
      </c>
      <c r="AE50" s="896" t="e">
        <f t="shared" si="29"/>
        <v>#REF!</v>
      </c>
      <c r="AF50" s="902"/>
      <c r="AG50" s="902"/>
      <c r="AH50" s="902"/>
      <c r="AI50" s="902"/>
      <c r="AJ50" s="902"/>
      <c r="AK50" s="902"/>
      <c r="AL50" s="902"/>
      <c r="AM50" s="902"/>
      <c r="AN50" s="902"/>
      <c r="AO50" s="902"/>
      <c r="AP50" s="902"/>
      <c r="AQ50" s="902"/>
      <c r="AR50" s="901"/>
      <c r="AS50" s="901"/>
      <c r="AT50" s="901"/>
      <c r="AU50" s="901"/>
      <c r="AV50" s="901"/>
      <c r="AW50" s="901"/>
      <c r="AX50" s="901"/>
      <c r="AY50" s="901"/>
      <c r="AZ50" s="901"/>
      <c r="BA50" s="901"/>
      <c r="BB50" s="895">
        <f t="shared" si="30"/>
        <v>0</v>
      </c>
      <c r="BC50" s="895">
        <f t="shared" si="31"/>
        <v>0</v>
      </c>
    </row>
    <row r="51" spans="1:55" ht="12" customHeight="1" x14ac:dyDescent="0.2">
      <c r="A51" s="840">
        <v>40</v>
      </c>
      <c r="B51" s="878">
        <v>0.46</v>
      </c>
      <c r="C51" s="879"/>
      <c r="D51" s="1449" t="s">
        <v>282</v>
      </c>
      <c r="E51" s="903" t="s">
        <v>278</v>
      </c>
      <c r="F51" s="905"/>
      <c r="G51" s="904">
        <v>15</v>
      </c>
      <c r="H51" s="883" t="e">
        <f t="shared" si="18"/>
        <v>#DIV/0!</v>
      </c>
      <c r="I51" s="910">
        <v>32</v>
      </c>
      <c r="J51" s="885">
        <f t="shared" si="19"/>
        <v>480</v>
      </c>
      <c r="K51" s="886">
        <f t="shared" si="20"/>
        <v>220.8</v>
      </c>
      <c r="L51" s="887">
        <f t="shared" si="21"/>
        <v>3661.6000000000004</v>
      </c>
      <c r="M51" s="887">
        <f t="shared" si="22"/>
        <v>1757568.0000000002</v>
      </c>
      <c r="N51" s="887">
        <f t="shared" si="23"/>
        <v>0</v>
      </c>
      <c r="O51" s="887">
        <f t="shared" si="24"/>
        <v>0</v>
      </c>
      <c r="P51" s="888">
        <f t="shared" si="25"/>
        <v>220.8</v>
      </c>
      <c r="Q51" s="888">
        <f t="shared" si="12"/>
        <v>1757568.0000000002</v>
      </c>
      <c r="R51" s="906"/>
      <c r="S51" s="1005"/>
      <c r="T51" s="831">
        <v>40</v>
      </c>
      <c r="U51" s="1450" t="s">
        <v>74</v>
      </c>
      <c r="V51" s="900" t="s">
        <v>49</v>
      </c>
      <c r="W51" s="893">
        <f t="shared" si="26"/>
        <v>0</v>
      </c>
      <c r="X51" s="893">
        <f t="shared" si="26"/>
        <v>15</v>
      </c>
      <c r="Y51" s="894" t="e">
        <f t="shared" si="27"/>
        <v>#DIV/0!</v>
      </c>
      <c r="Z51" s="894">
        <f t="shared" si="28"/>
        <v>32</v>
      </c>
      <c r="AA51" s="895">
        <f t="shared" si="28"/>
        <v>480</v>
      </c>
      <c r="AB51" s="901"/>
      <c r="AC51" s="895">
        <f t="shared" si="15"/>
        <v>480</v>
      </c>
      <c r="AD51" s="895">
        <f t="shared" si="15"/>
        <v>0</v>
      </c>
      <c r="AE51" s="896">
        <f t="shared" si="29"/>
        <v>0</v>
      </c>
      <c r="AF51" s="902"/>
      <c r="AG51" s="902"/>
      <c r="AH51" s="902"/>
      <c r="AI51" s="902"/>
      <c r="AJ51" s="902"/>
      <c r="AK51" s="902"/>
      <c r="AL51" s="902"/>
      <c r="AM51" s="902"/>
      <c r="AN51" s="902"/>
      <c r="AO51" s="902"/>
      <c r="AP51" s="902"/>
      <c r="AQ51" s="902"/>
      <c r="AR51" s="902"/>
      <c r="AS51" s="901"/>
      <c r="AT51" s="902">
        <v>120</v>
      </c>
      <c r="AU51" s="901"/>
      <c r="AV51" s="902">
        <v>120</v>
      </c>
      <c r="AW51" s="901"/>
      <c r="AX51" s="902">
        <v>120</v>
      </c>
      <c r="AY51" s="902"/>
      <c r="AZ51" s="902">
        <v>120</v>
      </c>
      <c r="BA51" s="902"/>
      <c r="BB51" s="895">
        <f t="shared" si="30"/>
        <v>480</v>
      </c>
      <c r="BC51" s="895">
        <f t="shared" si="31"/>
        <v>0</v>
      </c>
    </row>
    <row r="52" spans="1:55" ht="12" customHeight="1" x14ac:dyDescent="0.2">
      <c r="A52" s="840">
        <v>41</v>
      </c>
      <c r="B52" s="878">
        <v>0.46</v>
      </c>
      <c r="C52" s="879">
        <v>1</v>
      </c>
      <c r="D52" s="1449"/>
      <c r="E52" s="903" t="s">
        <v>279</v>
      </c>
      <c r="F52" s="905"/>
      <c r="G52" s="904"/>
      <c r="H52" s="883" t="e">
        <f t="shared" si="18"/>
        <v>#DIV/0!</v>
      </c>
      <c r="I52" s="910">
        <v>5</v>
      </c>
      <c r="J52" s="885">
        <f t="shared" si="19"/>
        <v>0</v>
      </c>
      <c r="K52" s="886">
        <f t="shared" si="20"/>
        <v>0</v>
      </c>
      <c r="L52" s="887">
        <f t="shared" si="21"/>
        <v>3661.6000000000004</v>
      </c>
      <c r="M52" s="887">
        <f t="shared" si="22"/>
        <v>0</v>
      </c>
      <c r="N52" s="887">
        <f t="shared" si="23"/>
        <v>0</v>
      </c>
      <c r="O52" s="887">
        <f t="shared" si="24"/>
        <v>0</v>
      </c>
      <c r="P52" s="888">
        <f t="shared" si="25"/>
        <v>0</v>
      </c>
      <c r="Q52" s="888">
        <f t="shared" si="12"/>
        <v>0</v>
      </c>
      <c r="R52" s="906"/>
      <c r="S52" s="1005"/>
      <c r="T52" s="831">
        <v>41</v>
      </c>
      <c r="U52" s="1450"/>
      <c r="V52" s="900" t="s">
        <v>50</v>
      </c>
      <c r="W52" s="893">
        <f t="shared" si="26"/>
        <v>0</v>
      </c>
      <c r="X52" s="893">
        <f t="shared" si="26"/>
        <v>0</v>
      </c>
      <c r="Y52" s="894" t="e">
        <f t="shared" si="27"/>
        <v>#DIV/0!</v>
      </c>
      <c r="Z52" s="894">
        <f t="shared" si="28"/>
        <v>5</v>
      </c>
      <c r="AA52" s="894">
        <f t="shared" si="28"/>
        <v>0</v>
      </c>
      <c r="AB52" s="901"/>
      <c r="AC52" s="895">
        <f t="shared" si="15"/>
        <v>0</v>
      </c>
      <c r="AD52" s="895" t="e">
        <f>AG52+AI52+AK52+AM52+AO52+AQ52+#REF!+AS52+AU52+AW52+AY52+BA52</f>
        <v>#REF!</v>
      </c>
      <c r="AE52" s="896" t="e">
        <f t="shared" si="29"/>
        <v>#REF!</v>
      </c>
      <c r="AF52" s="902"/>
      <c r="AG52" s="902"/>
      <c r="AH52" s="902"/>
      <c r="AI52" s="902"/>
      <c r="AJ52" s="902"/>
      <c r="AK52" s="902"/>
      <c r="AL52" s="902"/>
      <c r="AM52" s="902"/>
      <c r="AN52" s="902"/>
      <c r="AO52" s="902"/>
      <c r="AP52" s="902"/>
      <c r="AQ52" s="902"/>
      <c r="AR52" s="901"/>
      <c r="AS52" s="901"/>
      <c r="AT52" s="901"/>
      <c r="AU52" s="901"/>
      <c r="AV52" s="901"/>
      <c r="AW52" s="901"/>
      <c r="AX52" s="901"/>
      <c r="AY52" s="901"/>
      <c r="AZ52" s="901"/>
      <c r="BA52" s="901"/>
      <c r="BB52" s="895">
        <f t="shared" si="30"/>
        <v>0</v>
      </c>
      <c r="BC52" s="895">
        <f t="shared" si="31"/>
        <v>0</v>
      </c>
    </row>
    <row r="53" spans="1:55" ht="12" customHeight="1" x14ac:dyDescent="0.2">
      <c r="A53" s="840">
        <v>42</v>
      </c>
      <c r="B53" s="878">
        <v>0.5</v>
      </c>
      <c r="C53" s="879"/>
      <c r="D53" s="1454" t="s">
        <v>75</v>
      </c>
      <c r="E53" s="903" t="s">
        <v>278</v>
      </c>
      <c r="F53" s="905"/>
      <c r="G53" s="904"/>
      <c r="H53" s="883" t="e">
        <f t="shared" si="18"/>
        <v>#DIV/0!</v>
      </c>
      <c r="I53" s="910"/>
      <c r="J53" s="885">
        <f t="shared" si="19"/>
        <v>0</v>
      </c>
      <c r="K53" s="886">
        <f t="shared" si="20"/>
        <v>0</v>
      </c>
      <c r="L53" s="887">
        <f t="shared" si="21"/>
        <v>3980</v>
      </c>
      <c r="M53" s="887">
        <f t="shared" si="22"/>
        <v>0</v>
      </c>
      <c r="N53" s="887">
        <f t="shared" si="23"/>
        <v>0</v>
      </c>
      <c r="O53" s="887">
        <f t="shared" si="24"/>
        <v>0</v>
      </c>
      <c r="P53" s="888">
        <f t="shared" si="25"/>
        <v>0</v>
      </c>
      <c r="Q53" s="888">
        <f t="shared" si="12"/>
        <v>0</v>
      </c>
      <c r="R53" s="906"/>
      <c r="S53" s="1005"/>
      <c r="T53" s="831">
        <v>42</v>
      </c>
      <c r="U53" s="1452" t="s">
        <v>75</v>
      </c>
      <c r="V53" s="900" t="s">
        <v>49</v>
      </c>
      <c r="W53" s="893">
        <f t="shared" si="26"/>
        <v>0</v>
      </c>
      <c r="X53" s="893">
        <f t="shared" si="26"/>
        <v>0</v>
      </c>
      <c r="Y53" s="894" t="e">
        <f t="shared" si="27"/>
        <v>#DIV/0!</v>
      </c>
      <c r="Z53" s="894">
        <f t="shared" si="28"/>
        <v>0</v>
      </c>
      <c r="AA53" s="894">
        <f t="shared" si="28"/>
        <v>0</v>
      </c>
      <c r="AB53" s="901"/>
      <c r="AC53" s="895">
        <f t="shared" si="15"/>
        <v>0</v>
      </c>
      <c r="AD53" s="895" t="e">
        <f>AG53+AI53+AK53+AM53+AO53+AQ53+#REF!+AS53+AU53+AW53+AY53+BA53</f>
        <v>#REF!</v>
      </c>
      <c r="AE53" s="896" t="e">
        <f t="shared" si="29"/>
        <v>#REF!</v>
      </c>
      <c r="AF53" s="902"/>
      <c r="AG53" s="902"/>
      <c r="AH53" s="902"/>
      <c r="AI53" s="902"/>
      <c r="AJ53" s="902"/>
      <c r="AK53" s="902"/>
      <c r="AL53" s="902"/>
      <c r="AM53" s="902"/>
      <c r="AN53" s="902"/>
      <c r="AO53" s="902"/>
      <c r="AP53" s="902"/>
      <c r="AQ53" s="902"/>
      <c r="AR53" s="901"/>
      <c r="AS53" s="901"/>
      <c r="AT53" s="901"/>
      <c r="AU53" s="901"/>
      <c r="AV53" s="901"/>
      <c r="AW53" s="901"/>
      <c r="AX53" s="901"/>
      <c r="AY53" s="901"/>
      <c r="AZ53" s="901"/>
      <c r="BA53" s="901"/>
      <c r="BB53" s="895">
        <f t="shared" si="30"/>
        <v>0</v>
      </c>
      <c r="BC53" s="895">
        <f t="shared" si="31"/>
        <v>0</v>
      </c>
    </row>
    <row r="54" spans="1:55" ht="12" customHeight="1" x14ac:dyDescent="0.2">
      <c r="A54" s="840">
        <v>43</v>
      </c>
      <c r="B54" s="878">
        <v>0.5</v>
      </c>
      <c r="C54" s="879"/>
      <c r="D54" s="1454"/>
      <c r="E54" s="903" t="s">
        <v>279</v>
      </c>
      <c r="F54" s="905"/>
      <c r="G54" s="904"/>
      <c r="H54" s="883" t="e">
        <f t="shared" si="18"/>
        <v>#DIV/0!</v>
      </c>
      <c r="I54" s="910"/>
      <c r="J54" s="885">
        <f t="shared" si="19"/>
        <v>0</v>
      </c>
      <c r="K54" s="886">
        <f t="shared" si="20"/>
        <v>0</v>
      </c>
      <c r="L54" s="887">
        <f t="shared" si="21"/>
        <v>3980</v>
      </c>
      <c r="M54" s="887">
        <f t="shared" si="22"/>
        <v>0</v>
      </c>
      <c r="N54" s="887">
        <f t="shared" si="23"/>
        <v>0</v>
      </c>
      <c r="O54" s="887">
        <f t="shared" si="24"/>
        <v>0</v>
      </c>
      <c r="P54" s="888">
        <f t="shared" si="25"/>
        <v>0</v>
      </c>
      <c r="Q54" s="888">
        <f t="shared" si="12"/>
        <v>0</v>
      </c>
      <c r="R54" s="906"/>
      <c r="S54" s="1005"/>
      <c r="T54" s="831">
        <v>43</v>
      </c>
      <c r="U54" s="1452"/>
      <c r="V54" s="900" t="s">
        <v>50</v>
      </c>
      <c r="W54" s="893">
        <f t="shared" si="26"/>
        <v>0</v>
      </c>
      <c r="X54" s="893">
        <f t="shared" si="26"/>
        <v>0</v>
      </c>
      <c r="Y54" s="894" t="e">
        <f t="shared" si="27"/>
        <v>#DIV/0!</v>
      </c>
      <c r="Z54" s="894">
        <f t="shared" si="28"/>
        <v>0</v>
      </c>
      <c r="AA54" s="894">
        <f t="shared" si="28"/>
        <v>0</v>
      </c>
      <c r="AB54" s="901"/>
      <c r="AC54" s="895">
        <f t="shared" si="15"/>
        <v>0</v>
      </c>
      <c r="AD54" s="895" t="e">
        <f>AG54+AI54+AK54+AM54+AO54+AQ54+#REF!+AS54+AU54+AW54+AY54+BA54</f>
        <v>#REF!</v>
      </c>
      <c r="AE54" s="896" t="e">
        <f t="shared" si="29"/>
        <v>#REF!</v>
      </c>
      <c r="AF54" s="902"/>
      <c r="AG54" s="902"/>
      <c r="AH54" s="902"/>
      <c r="AI54" s="902"/>
      <c r="AJ54" s="902"/>
      <c r="AK54" s="902"/>
      <c r="AL54" s="902"/>
      <c r="AM54" s="902"/>
      <c r="AN54" s="902"/>
      <c r="AO54" s="902"/>
      <c r="AP54" s="902"/>
      <c r="AQ54" s="902"/>
      <c r="AR54" s="901"/>
      <c r="AS54" s="901"/>
      <c r="AT54" s="901"/>
      <c r="AU54" s="901"/>
      <c r="AV54" s="901"/>
      <c r="AW54" s="901"/>
      <c r="AX54" s="901"/>
      <c r="AY54" s="901"/>
      <c r="AZ54" s="901"/>
      <c r="BA54" s="901"/>
      <c r="BB54" s="895">
        <f t="shared" si="30"/>
        <v>0</v>
      </c>
      <c r="BC54" s="895">
        <f t="shared" si="31"/>
        <v>0</v>
      </c>
    </row>
    <row r="55" spans="1:55" ht="12" customHeight="1" x14ac:dyDescent="0.2">
      <c r="A55" s="840">
        <v>44</v>
      </c>
      <c r="B55" s="878">
        <v>1</v>
      </c>
      <c r="C55" s="909"/>
      <c r="D55" s="1449" t="s">
        <v>76</v>
      </c>
      <c r="E55" s="903" t="s">
        <v>278</v>
      </c>
      <c r="F55" s="942"/>
      <c r="G55" s="943"/>
      <c r="H55" s="883" t="e">
        <f t="shared" si="18"/>
        <v>#DIV/0!</v>
      </c>
      <c r="I55" s="899"/>
      <c r="J55" s="885">
        <f t="shared" si="19"/>
        <v>0</v>
      </c>
      <c r="K55" s="886">
        <f t="shared" si="20"/>
        <v>0</v>
      </c>
      <c r="L55" s="887">
        <f t="shared" si="21"/>
        <v>7960</v>
      </c>
      <c r="M55" s="887">
        <f t="shared" si="22"/>
        <v>0</v>
      </c>
      <c r="N55" s="887">
        <f t="shared" si="23"/>
        <v>0</v>
      </c>
      <c r="O55" s="887">
        <f t="shared" si="24"/>
        <v>0</v>
      </c>
      <c r="P55" s="888">
        <f t="shared" si="25"/>
        <v>0</v>
      </c>
      <c r="Q55" s="888">
        <f t="shared" si="12"/>
        <v>0</v>
      </c>
      <c r="R55" s="906"/>
      <c r="S55" s="1005"/>
      <c r="T55" s="831">
        <v>44</v>
      </c>
      <c r="U55" s="1450" t="s">
        <v>76</v>
      </c>
      <c r="V55" s="900" t="s">
        <v>49</v>
      </c>
      <c r="W55" s="893">
        <f t="shared" si="26"/>
        <v>0</v>
      </c>
      <c r="X55" s="893">
        <f t="shared" si="26"/>
        <v>0</v>
      </c>
      <c r="Y55" s="894" t="e">
        <f t="shared" si="27"/>
        <v>#DIV/0!</v>
      </c>
      <c r="Z55" s="894">
        <f t="shared" si="28"/>
        <v>0</v>
      </c>
      <c r="AA55" s="894">
        <f t="shared" si="28"/>
        <v>0</v>
      </c>
      <c r="AB55" s="901"/>
      <c r="AC55" s="895">
        <f t="shared" si="15"/>
        <v>0</v>
      </c>
      <c r="AD55" s="895" t="e">
        <f>AG55+AI55+AK55+AM55+AO55+AQ55+#REF!+AS55+AU55+AW55+AY55+BA55</f>
        <v>#REF!</v>
      </c>
      <c r="AE55" s="896" t="e">
        <f t="shared" si="29"/>
        <v>#REF!</v>
      </c>
      <c r="AF55" s="902"/>
      <c r="AG55" s="902"/>
      <c r="AH55" s="902"/>
      <c r="AI55" s="902"/>
      <c r="AJ55" s="902"/>
      <c r="AK55" s="902"/>
      <c r="AL55" s="902"/>
      <c r="AM55" s="902"/>
      <c r="AN55" s="902"/>
      <c r="AO55" s="902"/>
      <c r="AP55" s="902"/>
      <c r="AQ55" s="902"/>
      <c r="AR55" s="901"/>
      <c r="AS55" s="901"/>
      <c r="AT55" s="901"/>
      <c r="AU55" s="901"/>
      <c r="AV55" s="901"/>
      <c r="AW55" s="901"/>
      <c r="AX55" s="901"/>
      <c r="AY55" s="901"/>
      <c r="AZ55" s="901"/>
      <c r="BA55" s="901"/>
      <c r="BB55" s="895">
        <f t="shared" si="30"/>
        <v>0</v>
      </c>
      <c r="BC55" s="895">
        <f t="shared" si="31"/>
        <v>0</v>
      </c>
    </row>
    <row r="56" spans="1:55" ht="12" customHeight="1" x14ac:dyDescent="0.2">
      <c r="A56" s="840">
        <v>45</v>
      </c>
      <c r="B56" s="878">
        <v>1</v>
      </c>
      <c r="C56" s="909"/>
      <c r="D56" s="1449"/>
      <c r="E56" s="903" t="s">
        <v>279</v>
      </c>
      <c r="F56" s="942"/>
      <c r="G56" s="943"/>
      <c r="H56" s="883" t="e">
        <f t="shared" si="18"/>
        <v>#DIV/0!</v>
      </c>
      <c r="I56" s="899"/>
      <c r="J56" s="885">
        <f t="shared" si="19"/>
        <v>0</v>
      </c>
      <c r="K56" s="886">
        <f t="shared" si="20"/>
        <v>0</v>
      </c>
      <c r="L56" s="887">
        <f t="shared" si="21"/>
        <v>7960</v>
      </c>
      <c r="M56" s="887">
        <f t="shared" si="22"/>
        <v>0</v>
      </c>
      <c r="N56" s="887">
        <f t="shared" si="23"/>
        <v>0</v>
      </c>
      <c r="O56" s="887">
        <f t="shared" si="24"/>
        <v>0</v>
      </c>
      <c r="P56" s="888">
        <f t="shared" si="25"/>
        <v>0</v>
      </c>
      <c r="Q56" s="888">
        <f t="shared" si="12"/>
        <v>0</v>
      </c>
      <c r="R56" s="906"/>
      <c r="S56" s="1005"/>
      <c r="T56" s="831">
        <v>45</v>
      </c>
      <c r="U56" s="1450"/>
      <c r="V56" s="900" t="s">
        <v>50</v>
      </c>
      <c r="W56" s="893">
        <f t="shared" si="26"/>
        <v>0</v>
      </c>
      <c r="X56" s="893">
        <f t="shared" si="26"/>
        <v>0</v>
      </c>
      <c r="Y56" s="894" t="e">
        <f t="shared" si="27"/>
        <v>#DIV/0!</v>
      </c>
      <c r="Z56" s="894">
        <f t="shared" si="28"/>
        <v>0</v>
      </c>
      <c r="AA56" s="894">
        <f t="shared" si="28"/>
        <v>0</v>
      </c>
      <c r="AB56" s="901"/>
      <c r="AC56" s="895">
        <f t="shared" si="15"/>
        <v>0</v>
      </c>
      <c r="AD56" s="895" t="e">
        <f>AG56+AI56+AK56+AM56+AO56+AQ56+#REF!+AS56+AU56+AW56+AY56+BA56</f>
        <v>#REF!</v>
      </c>
      <c r="AE56" s="896" t="e">
        <f t="shared" si="29"/>
        <v>#REF!</v>
      </c>
      <c r="AF56" s="902"/>
      <c r="AG56" s="902"/>
      <c r="AH56" s="902"/>
      <c r="AI56" s="902"/>
      <c r="AJ56" s="902"/>
      <c r="AK56" s="902"/>
      <c r="AL56" s="902"/>
      <c r="AM56" s="902"/>
      <c r="AN56" s="902"/>
      <c r="AO56" s="902"/>
      <c r="AP56" s="902"/>
      <c r="AQ56" s="902"/>
      <c r="AR56" s="901"/>
      <c r="AS56" s="901"/>
      <c r="AT56" s="901"/>
      <c r="AU56" s="901"/>
      <c r="AV56" s="901"/>
      <c r="AW56" s="901"/>
      <c r="AX56" s="901"/>
      <c r="AY56" s="901"/>
      <c r="AZ56" s="901"/>
      <c r="BA56" s="901"/>
      <c r="BB56" s="895">
        <f t="shared" si="30"/>
        <v>0</v>
      </c>
      <c r="BC56" s="895">
        <f t="shared" si="31"/>
        <v>0</v>
      </c>
    </row>
    <row r="57" spans="1:55" ht="13.5" customHeight="1" x14ac:dyDescent="0.2">
      <c r="A57" s="840">
        <v>46</v>
      </c>
      <c r="B57" s="878">
        <v>1</v>
      </c>
      <c r="C57" s="879"/>
      <c r="D57" s="907" t="s">
        <v>77</v>
      </c>
      <c r="E57" s="880" t="s">
        <v>78</v>
      </c>
      <c r="F57" s="942"/>
      <c r="G57" s="943"/>
      <c r="H57" s="883" t="e">
        <f t="shared" si="18"/>
        <v>#DIV/0!</v>
      </c>
      <c r="I57" s="899"/>
      <c r="J57" s="885">
        <f t="shared" si="19"/>
        <v>0</v>
      </c>
      <c r="K57" s="886">
        <f t="shared" ref="K57:K67" si="32">J57*B57</f>
        <v>0</v>
      </c>
      <c r="L57" s="887">
        <f t="shared" si="21"/>
        <v>7960</v>
      </c>
      <c r="M57" s="887">
        <f t="shared" si="22"/>
        <v>0</v>
      </c>
      <c r="N57" s="887">
        <f t="shared" si="23"/>
        <v>0</v>
      </c>
      <c r="O57" s="887">
        <f t="shared" si="24"/>
        <v>0</v>
      </c>
      <c r="P57" s="888">
        <f t="shared" si="25"/>
        <v>0</v>
      </c>
      <c r="Q57" s="888">
        <f t="shared" si="12"/>
        <v>0</v>
      </c>
      <c r="R57" s="906"/>
      <c r="S57" s="1005"/>
      <c r="T57" s="831">
        <v>46</v>
      </c>
      <c r="U57" s="908" t="s">
        <v>77</v>
      </c>
      <c r="V57" s="900" t="s">
        <v>78</v>
      </c>
      <c r="W57" s="893">
        <f t="shared" si="26"/>
        <v>0</v>
      </c>
      <c r="X57" s="893">
        <f t="shared" si="26"/>
        <v>0</v>
      </c>
      <c r="Y57" s="894" t="e">
        <f t="shared" si="27"/>
        <v>#DIV/0!</v>
      </c>
      <c r="Z57" s="894">
        <f t="shared" si="28"/>
        <v>0</v>
      </c>
      <c r="AA57" s="894">
        <f t="shared" si="28"/>
        <v>0</v>
      </c>
      <c r="AB57" s="901"/>
      <c r="AC57" s="895">
        <f t="shared" si="15"/>
        <v>0</v>
      </c>
      <c r="AD57" s="895" t="e">
        <f>AG57+AI57+AK57+AM57+AO57+AQ57+#REF!+AS57+AU57+AW57+AY57+BA57</f>
        <v>#REF!</v>
      </c>
      <c r="AE57" s="896" t="e">
        <f t="shared" si="29"/>
        <v>#REF!</v>
      </c>
      <c r="AF57" s="902"/>
      <c r="AG57" s="902"/>
      <c r="AH57" s="902"/>
      <c r="AI57" s="902"/>
      <c r="AJ57" s="902"/>
      <c r="AK57" s="902"/>
      <c r="AL57" s="902"/>
      <c r="AM57" s="902"/>
      <c r="AN57" s="902"/>
      <c r="AO57" s="902"/>
      <c r="AP57" s="902"/>
      <c r="AQ57" s="902"/>
      <c r="AR57" s="901"/>
      <c r="AS57" s="901"/>
      <c r="AT57" s="901"/>
      <c r="AU57" s="901"/>
      <c r="AV57" s="901"/>
      <c r="AW57" s="901"/>
      <c r="AX57" s="901"/>
      <c r="AY57" s="901"/>
      <c r="AZ57" s="901"/>
      <c r="BA57" s="901"/>
      <c r="BB57" s="895">
        <f t="shared" si="30"/>
        <v>0</v>
      </c>
      <c r="BC57" s="895">
        <f t="shared" si="31"/>
        <v>0</v>
      </c>
    </row>
    <row r="58" spans="1:55" ht="12" customHeight="1" x14ac:dyDescent="0.2">
      <c r="A58" s="840">
        <v>47</v>
      </c>
      <c r="B58" s="878">
        <v>2</v>
      </c>
      <c r="C58" s="879"/>
      <c r="D58" s="1454" t="s">
        <v>79</v>
      </c>
      <c r="E58" s="903" t="s">
        <v>278</v>
      </c>
      <c r="F58" s="942"/>
      <c r="G58" s="943"/>
      <c r="H58" s="883" t="e">
        <f t="shared" si="18"/>
        <v>#DIV/0!</v>
      </c>
      <c r="I58" s="899"/>
      <c r="J58" s="885">
        <f t="shared" si="19"/>
        <v>0</v>
      </c>
      <c r="K58" s="886">
        <f t="shared" si="32"/>
        <v>0</v>
      </c>
      <c r="L58" s="887">
        <f t="shared" si="21"/>
        <v>15920</v>
      </c>
      <c r="M58" s="887">
        <f t="shared" si="22"/>
        <v>0</v>
      </c>
      <c r="N58" s="887">
        <f t="shared" si="23"/>
        <v>0</v>
      </c>
      <c r="O58" s="887">
        <f t="shared" si="24"/>
        <v>0</v>
      </c>
      <c r="P58" s="888">
        <f t="shared" si="25"/>
        <v>0</v>
      </c>
      <c r="Q58" s="888">
        <f t="shared" si="12"/>
        <v>0</v>
      </c>
      <c r="R58" s="906"/>
      <c r="S58" s="1005"/>
      <c r="T58" s="831">
        <v>47</v>
      </c>
      <c r="U58" s="1452" t="s">
        <v>79</v>
      </c>
      <c r="V58" s="900" t="s">
        <v>49</v>
      </c>
      <c r="W58" s="893">
        <f t="shared" si="26"/>
        <v>0</v>
      </c>
      <c r="X58" s="893">
        <f t="shared" si="26"/>
        <v>0</v>
      </c>
      <c r="Y58" s="894" t="e">
        <f t="shared" si="27"/>
        <v>#DIV/0!</v>
      </c>
      <c r="Z58" s="894">
        <f t="shared" si="28"/>
        <v>0</v>
      </c>
      <c r="AA58" s="894">
        <f t="shared" si="28"/>
        <v>0</v>
      </c>
      <c r="AB58" s="901"/>
      <c r="AC58" s="895">
        <f t="shared" si="15"/>
        <v>0</v>
      </c>
      <c r="AD58" s="895" t="e">
        <f>AG58+AI58+AK58+AM58+AO58+AQ58+#REF!+AS58+AU58+AW58+AY58+BA58</f>
        <v>#REF!</v>
      </c>
      <c r="AE58" s="896" t="e">
        <f t="shared" si="29"/>
        <v>#REF!</v>
      </c>
      <c r="AF58" s="902"/>
      <c r="AG58" s="902"/>
      <c r="AH58" s="902"/>
      <c r="AI58" s="902"/>
      <c r="AJ58" s="902"/>
      <c r="AK58" s="902"/>
      <c r="AL58" s="902"/>
      <c r="AM58" s="902"/>
      <c r="AN58" s="902"/>
      <c r="AO58" s="902"/>
      <c r="AP58" s="902"/>
      <c r="AQ58" s="902"/>
      <c r="AR58" s="902"/>
      <c r="AS58" s="901"/>
      <c r="AT58" s="902"/>
      <c r="AU58" s="901"/>
      <c r="AV58" s="902"/>
      <c r="AW58" s="901"/>
      <c r="AX58" s="902"/>
      <c r="AY58" s="901"/>
      <c r="AZ58" s="902"/>
      <c r="BA58" s="901"/>
      <c r="BB58" s="895">
        <f t="shared" si="30"/>
        <v>0</v>
      </c>
      <c r="BC58" s="895">
        <f t="shared" si="31"/>
        <v>0</v>
      </c>
    </row>
    <row r="59" spans="1:55" ht="12" customHeight="1" x14ac:dyDescent="0.2">
      <c r="A59" s="840">
        <v>48</v>
      </c>
      <c r="B59" s="878">
        <v>2</v>
      </c>
      <c r="C59" s="879"/>
      <c r="D59" s="1454"/>
      <c r="E59" s="903" t="s">
        <v>279</v>
      </c>
      <c r="F59" s="942"/>
      <c r="G59" s="943"/>
      <c r="H59" s="883" t="e">
        <f t="shared" si="18"/>
        <v>#DIV/0!</v>
      </c>
      <c r="I59" s="899"/>
      <c r="J59" s="885">
        <f t="shared" si="19"/>
        <v>0</v>
      </c>
      <c r="K59" s="886">
        <f t="shared" si="32"/>
        <v>0</v>
      </c>
      <c r="L59" s="887">
        <f t="shared" si="21"/>
        <v>15920</v>
      </c>
      <c r="M59" s="887">
        <f t="shared" si="22"/>
        <v>0</v>
      </c>
      <c r="N59" s="887">
        <f t="shared" si="23"/>
        <v>0</v>
      </c>
      <c r="O59" s="887">
        <f t="shared" si="24"/>
        <v>0</v>
      </c>
      <c r="P59" s="888">
        <f t="shared" si="25"/>
        <v>0</v>
      </c>
      <c r="Q59" s="888">
        <f t="shared" si="12"/>
        <v>0</v>
      </c>
      <c r="R59" s="906"/>
      <c r="S59" s="1005"/>
      <c r="T59" s="831">
        <v>48</v>
      </c>
      <c r="U59" s="1452"/>
      <c r="V59" s="900" t="s">
        <v>50</v>
      </c>
      <c r="W59" s="893">
        <f t="shared" si="26"/>
        <v>0</v>
      </c>
      <c r="X59" s="893">
        <f t="shared" si="26"/>
        <v>0</v>
      </c>
      <c r="Y59" s="894" t="e">
        <f t="shared" si="27"/>
        <v>#DIV/0!</v>
      </c>
      <c r="Z59" s="894">
        <f t="shared" si="28"/>
        <v>0</v>
      </c>
      <c r="AA59" s="894">
        <f t="shared" si="28"/>
        <v>0</v>
      </c>
      <c r="AB59" s="901"/>
      <c r="AC59" s="895">
        <f t="shared" si="15"/>
        <v>0</v>
      </c>
      <c r="AD59" s="895" t="e">
        <f>AG59+AI59+AK59+AM59+AO59+AQ59+#REF!+AS59+AU59+AW59+AY59+BA59</f>
        <v>#REF!</v>
      </c>
      <c r="AE59" s="896" t="e">
        <f t="shared" si="29"/>
        <v>#REF!</v>
      </c>
      <c r="AF59" s="902"/>
      <c r="AG59" s="902"/>
      <c r="AH59" s="902"/>
      <c r="AI59" s="902"/>
      <c r="AJ59" s="902"/>
      <c r="AK59" s="902"/>
      <c r="AL59" s="902"/>
      <c r="AM59" s="902"/>
      <c r="AN59" s="902"/>
      <c r="AO59" s="902"/>
      <c r="AP59" s="902"/>
      <c r="AQ59" s="902"/>
      <c r="AR59" s="901"/>
      <c r="AS59" s="901"/>
      <c r="AT59" s="901"/>
      <c r="AU59" s="901"/>
      <c r="AV59" s="901"/>
      <c r="AW59" s="901"/>
      <c r="AX59" s="901"/>
      <c r="AY59" s="901"/>
      <c r="AZ59" s="901"/>
      <c r="BA59" s="901"/>
      <c r="BB59" s="895">
        <f t="shared" si="30"/>
        <v>0</v>
      </c>
      <c r="BC59" s="895">
        <f t="shared" si="31"/>
        <v>0</v>
      </c>
    </row>
    <row r="60" spans="1:55" ht="12" customHeight="1" x14ac:dyDescent="0.2">
      <c r="A60" s="840">
        <v>49</v>
      </c>
      <c r="B60" s="878">
        <v>2</v>
      </c>
      <c r="C60" s="879"/>
      <c r="D60" s="1449" t="s">
        <v>80</v>
      </c>
      <c r="E60" s="903" t="s">
        <v>278</v>
      </c>
      <c r="F60" s="942"/>
      <c r="G60" s="943"/>
      <c r="H60" s="883" t="e">
        <f t="shared" si="18"/>
        <v>#DIV/0!</v>
      </c>
      <c r="I60" s="899"/>
      <c r="J60" s="885">
        <f t="shared" si="19"/>
        <v>0</v>
      </c>
      <c r="K60" s="886">
        <f t="shared" si="32"/>
        <v>0</v>
      </c>
      <c r="L60" s="887">
        <f t="shared" si="21"/>
        <v>15920</v>
      </c>
      <c r="M60" s="887">
        <f t="shared" si="22"/>
        <v>0</v>
      </c>
      <c r="N60" s="887">
        <f t="shared" si="23"/>
        <v>0</v>
      </c>
      <c r="O60" s="887">
        <f t="shared" si="24"/>
        <v>0</v>
      </c>
      <c r="P60" s="888">
        <f t="shared" si="25"/>
        <v>0</v>
      </c>
      <c r="Q60" s="888">
        <f t="shared" si="12"/>
        <v>0</v>
      </c>
      <c r="R60" s="906"/>
      <c r="S60" s="1005"/>
      <c r="T60" s="831">
        <v>49</v>
      </c>
      <c r="U60" s="1450" t="s">
        <v>80</v>
      </c>
      <c r="V60" s="900" t="s">
        <v>49</v>
      </c>
      <c r="W60" s="893">
        <f t="shared" si="26"/>
        <v>0</v>
      </c>
      <c r="X60" s="893">
        <f t="shared" si="26"/>
        <v>0</v>
      </c>
      <c r="Y60" s="894" t="e">
        <f t="shared" si="27"/>
        <v>#DIV/0!</v>
      </c>
      <c r="Z60" s="894">
        <f t="shared" si="28"/>
        <v>0</v>
      </c>
      <c r="AA60" s="894">
        <f t="shared" si="28"/>
        <v>0</v>
      </c>
      <c r="AB60" s="901"/>
      <c r="AC60" s="895">
        <f t="shared" si="15"/>
        <v>0</v>
      </c>
      <c r="AD60" s="895" t="e">
        <f>AG60+AI60+AK60+AM60+AO60+AQ60+#REF!+AS60+AU60+AW60+AY60+BA60</f>
        <v>#REF!</v>
      </c>
      <c r="AE60" s="896" t="e">
        <f t="shared" si="29"/>
        <v>#REF!</v>
      </c>
      <c r="AF60" s="902"/>
      <c r="AG60" s="902"/>
      <c r="AH60" s="902"/>
      <c r="AI60" s="902"/>
      <c r="AJ60" s="902"/>
      <c r="AK60" s="902"/>
      <c r="AL60" s="902"/>
      <c r="AM60" s="902"/>
      <c r="AN60" s="902"/>
      <c r="AO60" s="902"/>
      <c r="AP60" s="902"/>
      <c r="AQ60" s="902"/>
      <c r="AR60" s="901"/>
      <c r="AS60" s="901"/>
      <c r="AT60" s="901"/>
      <c r="AU60" s="901"/>
      <c r="AV60" s="901"/>
      <c r="AW60" s="901"/>
      <c r="AX60" s="901"/>
      <c r="AY60" s="901"/>
      <c r="AZ60" s="901"/>
      <c r="BA60" s="901"/>
      <c r="BB60" s="895">
        <f t="shared" si="30"/>
        <v>0</v>
      </c>
      <c r="BC60" s="895">
        <f t="shared" si="31"/>
        <v>0</v>
      </c>
    </row>
    <row r="61" spans="1:55" ht="12" customHeight="1" x14ac:dyDescent="0.2">
      <c r="A61" s="840">
        <v>50</v>
      </c>
      <c r="B61" s="878">
        <v>1</v>
      </c>
      <c r="C61" s="879"/>
      <c r="D61" s="1449"/>
      <c r="E61" s="903" t="s">
        <v>279</v>
      </c>
      <c r="F61" s="942"/>
      <c r="G61" s="943"/>
      <c r="H61" s="883" t="e">
        <f t="shared" si="18"/>
        <v>#DIV/0!</v>
      </c>
      <c r="I61" s="899"/>
      <c r="J61" s="885">
        <f t="shared" si="19"/>
        <v>0</v>
      </c>
      <c r="K61" s="886">
        <f t="shared" si="32"/>
        <v>0</v>
      </c>
      <c r="L61" s="887">
        <f t="shared" si="21"/>
        <v>7960</v>
      </c>
      <c r="M61" s="887">
        <f t="shared" si="22"/>
        <v>0</v>
      </c>
      <c r="N61" s="887">
        <f t="shared" si="23"/>
        <v>0</v>
      </c>
      <c r="O61" s="887">
        <f t="shared" si="24"/>
        <v>0</v>
      </c>
      <c r="P61" s="888">
        <f t="shared" si="25"/>
        <v>0</v>
      </c>
      <c r="Q61" s="888">
        <f t="shared" si="12"/>
        <v>0</v>
      </c>
      <c r="R61" s="906"/>
      <c r="S61" s="1005"/>
      <c r="T61" s="831">
        <v>50</v>
      </c>
      <c r="U61" s="1450"/>
      <c r="V61" s="900" t="s">
        <v>50</v>
      </c>
      <c r="W61" s="893">
        <f t="shared" si="26"/>
        <v>0</v>
      </c>
      <c r="X61" s="893">
        <f t="shared" si="26"/>
        <v>0</v>
      </c>
      <c r="Y61" s="894" t="e">
        <f t="shared" si="27"/>
        <v>#DIV/0!</v>
      </c>
      <c r="Z61" s="894">
        <f t="shared" si="28"/>
        <v>0</v>
      </c>
      <c r="AA61" s="894">
        <f t="shared" si="28"/>
        <v>0</v>
      </c>
      <c r="AB61" s="901"/>
      <c r="AC61" s="895">
        <f t="shared" si="15"/>
        <v>0</v>
      </c>
      <c r="AD61" s="895" t="e">
        <f>AG61+AI61+AK61+AM61+AO61+AQ61+#REF!+AS61+AU61+AW61+AY61+BA61</f>
        <v>#REF!</v>
      </c>
      <c r="AE61" s="896" t="e">
        <f t="shared" si="29"/>
        <v>#REF!</v>
      </c>
      <c r="AF61" s="902"/>
      <c r="AG61" s="902"/>
      <c r="AH61" s="902"/>
      <c r="AI61" s="902"/>
      <c r="AJ61" s="902"/>
      <c r="AK61" s="902"/>
      <c r="AL61" s="902"/>
      <c r="AM61" s="902"/>
      <c r="AN61" s="902"/>
      <c r="AO61" s="902"/>
      <c r="AP61" s="902"/>
      <c r="AQ61" s="902"/>
      <c r="AR61" s="901"/>
      <c r="AS61" s="901"/>
      <c r="AT61" s="901"/>
      <c r="AU61" s="901"/>
      <c r="AV61" s="901"/>
      <c r="AW61" s="901"/>
      <c r="AX61" s="901"/>
      <c r="AY61" s="901"/>
      <c r="AZ61" s="901"/>
      <c r="BA61" s="901"/>
      <c r="BB61" s="895">
        <f t="shared" si="30"/>
        <v>0</v>
      </c>
      <c r="BC61" s="895">
        <f t="shared" si="31"/>
        <v>0</v>
      </c>
    </row>
    <row r="62" spans="1:55" ht="12" customHeight="1" x14ac:dyDescent="0.2">
      <c r="A62" s="840">
        <v>51</v>
      </c>
      <c r="B62" s="878">
        <v>0.33</v>
      </c>
      <c r="C62" s="879"/>
      <c r="D62" s="1449" t="s">
        <v>81</v>
      </c>
      <c r="E62" s="903" t="s">
        <v>278</v>
      </c>
      <c r="F62" s="942"/>
      <c r="G62" s="943"/>
      <c r="H62" s="883" t="e">
        <f t="shared" si="18"/>
        <v>#DIV/0!</v>
      </c>
      <c r="I62" s="899"/>
      <c r="J62" s="885">
        <f t="shared" si="19"/>
        <v>0</v>
      </c>
      <c r="K62" s="886">
        <f t="shared" si="32"/>
        <v>0</v>
      </c>
      <c r="L62" s="887">
        <f t="shared" si="21"/>
        <v>2626.8</v>
      </c>
      <c r="M62" s="887">
        <f t="shared" si="22"/>
        <v>0</v>
      </c>
      <c r="N62" s="887">
        <f t="shared" si="23"/>
        <v>0</v>
      </c>
      <c r="O62" s="887">
        <f t="shared" si="24"/>
        <v>0</v>
      </c>
      <c r="P62" s="888">
        <f t="shared" si="25"/>
        <v>0</v>
      </c>
      <c r="Q62" s="888">
        <f t="shared" si="12"/>
        <v>0</v>
      </c>
      <c r="R62" s="906"/>
      <c r="S62" s="1005"/>
      <c r="T62" s="831">
        <v>51</v>
      </c>
      <c r="U62" s="1450" t="s">
        <v>81</v>
      </c>
      <c r="V62" s="900" t="s">
        <v>49</v>
      </c>
      <c r="W62" s="893">
        <f t="shared" si="26"/>
        <v>0</v>
      </c>
      <c r="X62" s="893">
        <f t="shared" si="26"/>
        <v>0</v>
      </c>
      <c r="Y62" s="894" t="e">
        <f t="shared" si="27"/>
        <v>#DIV/0!</v>
      </c>
      <c r="Z62" s="894">
        <f t="shared" si="28"/>
        <v>0</v>
      </c>
      <c r="AA62" s="894">
        <f t="shared" si="28"/>
        <v>0</v>
      </c>
      <c r="AB62" s="901"/>
      <c r="AC62" s="895">
        <f t="shared" si="15"/>
        <v>0</v>
      </c>
      <c r="AD62" s="895" t="e">
        <f>AG62+AI62+AK62+AM62+AO62+AQ62+#REF!+AS62+AU62+AW62+AY62+BA62</f>
        <v>#REF!</v>
      </c>
      <c r="AE62" s="896" t="e">
        <f t="shared" si="29"/>
        <v>#REF!</v>
      </c>
      <c r="AF62" s="902"/>
      <c r="AG62" s="902"/>
      <c r="AH62" s="902"/>
      <c r="AI62" s="902"/>
      <c r="AJ62" s="902"/>
      <c r="AK62" s="902"/>
      <c r="AL62" s="902"/>
      <c r="AM62" s="902"/>
      <c r="AN62" s="902"/>
      <c r="AO62" s="902"/>
      <c r="AP62" s="902"/>
      <c r="AQ62" s="902"/>
      <c r="AR62" s="902"/>
      <c r="AS62" s="901"/>
      <c r="AT62" s="902"/>
      <c r="AU62" s="901"/>
      <c r="AV62" s="902"/>
      <c r="AW62" s="901"/>
      <c r="AX62" s="902"/>
      <c r="AY62" s="901"/>
      <c r="AZ62" s="902"/>
      <c r="BA62" s="901"/>
      <c r="BB62" s="895">
        <f t="shared" si="30"/>
        <v>0</v>
      </c>
      <c r="BC62" s="895">
        <f t="shared" si="31"/>
        <v>0</v>
      </c>
    </row>
    <row r="63" spans="1:55" ht="12" customHeight="1" x14ac:dyDescent="0.2">
      <c r="A63" s="840">
        <v>52</v>
      </c>
      <c r="B63" s="878">
        <v>0.33</v>
      </c>
      <c r="C63" s="879"/>
      <c r="D63" s="1449"/>
      <c r="E63" s="903" t="s">
        <v>279</v>
      </c>
      <c r="F63" s="942"/>
      <c r="G63" s="943"/>
      <c r="H63" s="883" t="e">
        <f t="shared" si="18"/>
        <v>#DIV/0!</v>
      </c>
      <c r="I63" s="899"/>
      <c r="J63" s="885">
        <f t="shared" si="19"/>
        <v>0</v>
      </c>
      <c r="K63" s="886">
        <f t="shared" si="32"/>
        <v>0</v>
      </c>
      <c r="L63" s="887">
        <f t="shared" si="21"/>
        <v>2626.8</v>
      </c>
      <c r="M63" s="887">
        <f t="shared" si="22"/>
        <v>0</v>
      </c>
      <c r="N63" s="887">
        <f t="shared" si="23"/>
        <v>0</v>
      </c>
      <c r="O63" s="887">
        <f t="shared" si="24"/>
        <v>0</v>
      </c>
      <c r="P63" s="888">
        <f t="shared" si="25"/>
        <v>0</v>
      </c>
      <c r="Q63" s="888">
        <f t="shared" si="12"/>
        <v>0</v>
      </c>
      <c r="R63" s="906"/>
      <c r="S63" s="1005"/>
      <c r="T63" s="831">
        <v>52</v>
      </c>
      <c r="U63" s="1450"/>
      <c r="V63" s="900" t="s">
        <v>50</v>
      </c>
      <c r="W63" s="893">
        <f t="shared" si="26"/>
        <v>0</v>
      </c>
      <c r="X63" s="893">
        <f t="shared" si="26"/>
        <v>0</v>
      </c>
      <c r="Y63" s="894" t="e">
        <f t="shared" si="27"/>
        <v>#DIV/0!</v>
      </c>
      <c r="Z63" s="894">
        <f t="shared" si="28"/>
        <v>0</v>
      </c>
      <c r="AA63" s="894">
        <f t="shared" si="28"/>
        <v>0</v>
      </c>
      <c r="AB63" s="901"/>
      <c r="AC63" s="895">
        <f t="shared" si="15"/>
        <v>0</v>
      </c>
      <c r="AD63" s="895" t="e">
        <f>AG63+AI63+AK63+AM63+AO63+AQ63+#REF!+AS63+AU63+AW63+AY63+BA63</f>
        <v>#REF!</v>
      </c>
      <c r="AE63" s="896" t="e">
        <f t="shared" si="29"/>
        <v>#REF!</v>
      </c>
      <c r="AF63" s="902"/>
      <c r="AG63" s="902"/>
      <c r="AH63" s="902"/>
      <c r="AI63" s="902"/>
      <c r="AJ63" s="902"/>
      <c r="AK63" s="902"/>
      <c r="AL63" s="902"/>
      <c r="AM63" s="902"/>
      <c r="AN63" s="902"/>
      <c r="AO63" s="902"/>
      <c r="AP63" s="902"/>
      <c r="AQ63" s="902"/>
      <c r="AR63" s="901"/>
      <c r="AS63" s="901"/>
      <c r="AT63" s="901"/>
      <c r="AU63" s="901"/>
      <c r="AV63" s="901"/>
      <c r="AW63" s="901"/>
      <c r="AX63" s="901"/>
      <c r="AY63" s="901"/>
      <c r="AZ63" s="901"/>
      <c r="BA63" s="901"/>
      <c r="BB63" s="895">
        <f t="shared" si="30"/>
        <v>0</v>
      </c>
      <c r="BC63" s="895">
        <f t="shared" si="31"/>
        <v>0</v>
      </c>
    </row>
    <row r="64" spans="1:55" ht="15" customHeight="1" x14ac:dyDescent="0.2">
      <c r="A64" s="840">
        <v>53</v>
      </c>
      <c r="B64" s="878">
        <v>0.33</v>
      </c>
      <c r="C64" s="879"/>
      <c r="D64" s="1453" t="s">
        <v>145</v>
      </c>
      <c r="E64" s="903" t="s">
        <v>278</v>
      </c>
      <c r="F64" s="940"/>
      <c r="G64" s="941"/>
      <c r="H64" s="883" t="e">
        <f t="shared" si="18"/>
        <v>#DIV/0!</v>
      </c>
      <c r="I64" s="899"/>
      <c r="J64" s="885">
        <f t="shared" si="19"/>
        <v>0</v>
      </c>
      <c r="K64" s="886">
        <f t="shared" si="32"/>
        <v>0</v>
      </c>
      <c r="L64" s="887">
        <f t="shared" si="21"/>
        <v>2626.8</v>
      </c>
      <c r="M64" s="887">
        <f t="shared" si="22"/>
        <v>0</v>
      </c>
      <c r="N64" s="887">
        <f t="shared" si="23"/>
        <v>0</v>
      </c>
      <c r="O64" s="887">
        <f t="shared" si="24"/>
        <v>0</v>
      </c>
      <c r="P64" s="888">
        <f t="shared" si="25"/>
        <v>0</v>
      </c>
      <c r="Q64" s="888">
        <f t="shared" si="12"/>
        <v>0</v>
      </c>
      <c r="R64" s="906"/>
      <c r="S64" s="1005"/>
      <c r="T64" s="831">
        <v>53</v>
      </c>
      <c r="U64" s="1450" t="s">
        <v>82</v>
      </c>
      <c r="V64" s="900" t="s">
        <v>49</v>
      </c>
      <c r="W64" s="893">
        <f t="shared" si="26"/>
        <v>0</v>
      </c>
      <c r="X64" s="893">
        <f t="shared" si="26"/>
        <v>0</v>
      </c>
      <c r="Y64" s="894" t="e">
        <f t="shared" si="27"/>
        <v>#DIV/0!</v>
      </c>
      <c r="Z64" s="894">
        <f t="shared" si="28"/>
        <v>0</v>
      </c>
      <c r="AA64" s="894">
        <f t="shared" si="28"/>
        <v>0</v>
      </c>
      <c r="AB64" s="901"/>
      <c r="AC64" s="895">
        <f t="shared" si="15"/>
        <v>0</v>
      </c>
      <c r="AD64" s="895" t="e">
        <f>AG64+AI64+AK64+AM64+AO64+AQ64+#REF!+AS64+AU64+AW64+AY64+BA64</f>
        <v>#REF!</v>
      </c>
      <c r="AE64" s="896" t="e">
        <f t="shared" si="29"/>
        <v>#REF!</v>
      </c>
      <c r="AF64" s="902"/>
      <c r="AG64" s="902"/>
      <c r="AH64" s="902"/>
      <c r="AI64" s="902"/>
      <c r="AJ64" s="902"/>
      <c r="AK64" s="902"/>
      <c r="AL64" s="902"/>
      <c r="AM64" s="902"/>
      <c r="AN64" s="902"/>
      <c r="AO64" s="902"/>
      <c r="AP64" s="902"/>
      <c r="AQ64" s="902"/>
      <c r="AR64" s="901"/>
      <c r="AS64" s="901"/>
      <c r="AT64" s="901"/>
      <c r="AU64" s="901"/>
      <c r="AV64" s="901"/>
      <c r="AW64" s="901"/>
      <c r="AX64" s="901"/>
      <c r="AY64" s="901"/>
      <c r="AZ64" s="901"/>
      <c r="BA64" s="901"/>
      <c r="BB64" s="895">
        <f t="shared" si="30"/>
        <v>0</v>
      </c>
      <c r="BC64" s="895">
        <f t="shared" si="31"/>
        <v>0</v>
      </c>
    </row>
    <row r="65" spans="1:55" ht="14.25" customHeight="1" x14ac:dyDescent="0.2">
      <c r="A65" s="840">
        <v>54</v>
      </c>
      <c r="B65" s="878">
        <v>0.33</v>
      </c>
      <c r="C65" s="879">
        <v>18</v>
      </c>
      <c r="D65" s="1453"/>
      <c r="E65" s="903" t="s">
        <v>279</v>
      </c>
      <c r="F65" s="940"/>
      <c r="G65" s="941">
        <v>1</v>
      </c>
      <c r="H65" s="883" t="e">
        <f t="shared" si="18"/>
        <v>#DIV/0!</v>
      </c>
      <c r="I65" s="899">
        <v>1</v>
      </c>
      <c r="J65" s="885">
        <f t="shared" si="19"/>
        <v>1</v>
      </c>
      <c r="K65" s="886">
        <f t="shared" si="32"/>
        <v>0.33</v>
      </c>
      <c r="L65" s="887">
        <f t="shared" si="21"/>
        <v>2626.8</v>
      </c>
      <c r="M65" s="887">
        <f t="shared" si="22"/>
        <v>2626.8</v>
      </c>
      <c r="N65" s="887">
        <f t="shared" si="23"/>
        <v>18</v>
      </c>
      <c r="O65" s="887">
        <f t="shared" si="24"/>
        <v>143280</v>
      </c>
      <c r="P65" s="888">
        <f t="shared" si="25"/>
        <v>18.329999999999998</v>
      </c>
      <c r="Q65" s="888">
        <f t="shared" si="12"/>
        <v>145906.79999999999</v>
      </c>
      <c r="R65" s="906"/>
      <c r="S65" s="1005"/>
      <c r="T65" s="831">
        <v>54</v>
      </c>
      <c r="U65" s="1450"/>
      <c r="V65" s="900" t="s">
        <v>50</v>
      </c>
      <c r="W65" s="893">
        <f t="shared" si="26"/>
        <v>0</v>
      </c>
      <c r="X65" s="893">
        <f t="shared" si="26"/>
        <v>1</v>
      </c>
      <c r="Y65" s="894" t="e">
        <f t="shared" si="27"/>
        <v>#DIV/0!</v>
      </c>
      <c r="Z65" s="894">
        <f t="shared" si="28"/>
        <v>1</v>
      </c>
      <c r="AA65" s="895">
        <f t="shared" si="28"/>
        <v>1</v>
      </c>
      <c r="AB65" s="901"/>
      <c r="AC65" s="895">
        <f t="shared" si="15"/>
        <v>1</v>
      </c>
      <c r="AD65" s="895">
        <f t="shared" si="15"/>
        <v>0</v>
      </c>
      <c r="AE65" s="896">
        <f t="shared" si="29"/>
        <v>0</v>
      </c>
      <c r="AF65" s="902"/>
      <c r="AG65" s="902"/>
      <c r="AH65" s="902"/>
      <c r="AI65" s="902"/>
      <c r="AJ65" s="902"/>
      <c r="AK65" s="902"/>
      <c r="AL65" s="902"/>
      <c r="AM65" s="902"/>
      <c r="AN65" s="902"/>
      <c r="AO65" s="902"/>
      <c r="AP65" s="902"/>
      <c r="AQ65" s="902"/>
      <c r="AR65" s="901"/>
      <c r="AS65" s="901"/>
      <c r="AT65" s="901"/>
      <c r="AU65" s="901"/>
      <c r="AV65" s="901">
        <v>1</v>
      </c>
      <c r="AW65" s="901"/>
      <c r="AX65" s="901"/>
      <c r="AY65" s="901"/>
      <c r="AZ65" s="901"/>
      <c r="BA65" s="901"/>
      <c r="BB65" s="895">
        <f t="shared" si="30"/>
        <v>1</v>
      </c>
      <c r="BC65" s="895">
        <f t="shared" si="31"/>
        <v>0</v>
      </c>
    </row>
    <row r="66" spans="1:55" ht="12" customHeight="1" x14ac:dyDescent="0.2">
      <c r="A66" s="840">
        <v>55</v>
      </c>
      <c r="B66" s="878">
        <v>0.33</v>
      </c>
      <c r="C66" s="879"/>
      <c r="D66" s="1453" t="s">
        <v>83</v>
      </c>
      <c r="E66" s="903" t="s">
        <v>278</v>
      </c>
      <c r="F66" s="942"/>
      <c r="G66" s="943"/>
      <c r="H66" s="883" t="e">
        <f t="shared" si="18"/>
        <v>#DIV/0!</v>
      </c>
      <c r="I66" s="899"/>
      <c r="J66" s="885">
        <f t="shared" si="19"/>
        <v>0</v>
      </c>
      <c r="K66" s="886">
        <f t="shared" si="32"/>
        <v>0</v>
      </c>
      <c r="L66" s="887">
        <f t="shared" si="21"/>
        <v>2626.8</v>
      </c>
      <c r="M66" s="887">
        <f t="shared" si="22"/>
        <v>0</v>
      </c>
      <c r="N66" s="887">
        <f t="shared" si="23"/>
        <v>0</v>
      </c>
      <c r="O66" s="887">
        <f t="shared" si="24"/>
        <v>0</v>
      </c>
      <c r="P66" s="888">
        <f t="shared" si="25"/>
        <v>0</v>
      </c>
      <c r="Q66" s="888">
        <f t="shared" si="12"/>
        <v>0</v>
      </c>
      <c r="R66" s="906"/>
      <c r="S66" s="1005"/>
      <c r="T66" s="831">
        <v>55</v>
      </c>
      <c r="U66" s="1450" t="s">
        <v>83</v>
      </c>
      <c r="V66" s="900" t="s">
        <v>49</v>
      </c>
      <c r="W66" s="893">
        <f t="shared" si="26"/>
        <v>0</v>
      </c>
      <c r="X66" s="893">
        <f t="shared" si="26"/>
        <v>0</v>
      </c>
      <c r="Y66" s="894" t="e">
        <f t="shared" si="27"/>
        <v>#DIV/0!</v>
      </c>
      <c r="Z66" s="894">
        <f t="shared" si="28"/>
        <v>0</v>
      </c>
      <c r="AA66" s="894">
        <f t="shared" si="28"/>
        <v>0</v>
      </c>
      <c r="AB66" s="901"/>
      <c r="AC66" s="895">
        <f t="shared" si="15"/>
        <v>0</v>
      </c>
      <c r="AD66" s="895" t="e">
        <f>AG66+AI66+AK66+AM66+AO66+AQ66+#REF!+AS66+AU66+AW66+AY66+BA66</f>
        <v>#REF!</v>
      </c>
      <c r="AE66" s="896" t="e">
        <f t="shared" si="29"/>
        <v>#REF!</v>
      </c>
      <c r="AF66" s="902"/>
      <c r="AG66" s="902"/>
      <c r="AH66" s="902"/>
      <c r="AI66" s="902"/>
      <c r="AJ66" s="902"/>
      <c r="AK66" s="902"/>
      <c r="AL66" s="902"/>
      <c r="AM66" s="902"/>
      <c r="AN66" s="902"/>
      <c r="AO66" s="902"/>
      <c r="AP66" s="902"/>
      <c r="AQ66" s="902"/>
      <c r="AR66" s="901"/>
      <c r="AS66" s="901"/>
      <c r="AT66" s="901"/>
      <c r="AU66" s="901"/>
      <c r="AV66" s="901"/>
      <c r="AW66" s="901"/>
      <c r="AX66" s="901"/>
      <c r="AY66" s="901"/>
      <c r="AZ66" s="901"/>
      <c r="BA66" s="901"/>
      <c r="BB66" s="895">
        <f t="shared" si="30"/>
        <v>0</v>
      </c>
      <c r="BC66" s="895">
        <f t="shared" si="31"/>
        <v>0</v>
      </c>
    </row>
    <row r="67" spans="1:55" ht="12" customHeight="1" x14ac:dyDescent="0.2">
      <c r="A67" s="840">
        <v>56</v>
      </c>
      <c r="B67" s="878">
        <v>0.33</v>
      </c>
      <c r="C67" s="879"/>
      <c r="D67" s="1453"/>
      <c r="E67" s="903" t="s">
        <v>279</v>
      </c>
      <c r="F67" s="942"/>
      <c r="G67" s="943"/>
      <c r="H67" s="883" t="e">
        <f t="shared" si="18"/>
        <v>#DIV/0!</v>
      </c>
      <c r="I67" s="899"/>
      <c r="J67" s="885">
        <f t="shared" si="19"/>
        <v>0</v>
      </c>
      <c r="K67" s="886">
        <f t="shared" si="32"/>
        <v>0</v>
      </c>
      <c r="L67" s="887">
        <f t="shared" si="21"/>
        <v>2626.8</v>
      </c>
      <c r="M67" s="887">
        <f t="shared" si="22"/>
        <v>0</v>
      </c>
      <c r="N67" s="887">
        <f t="shared" si="23"/>
        <v>0</v>
      </c>
      <c r="O67" s="887">
        <f t="shared" si="24"/>
        <v>0</v>
      </c>
      <c r="P67" s="888">
        <f t="shared" si="25"/>
        <v>0</v>
      </c>
      <c r="Q67" s="888">
        <f t="shared" si="12"/>
        <v>0</v>
      </c>
      <c r="R67" s="906"/>
      <c r="S67" s="1005"/>
      <c r="T67" s="831">
        <v>56</v>
      </c>
      <c r="U67" s="1450"/>
      <c r="V67" s="900" t="s">
        <v>50</v>
      </c>
      <c r="W67" s="893">
        <f t="shared" si="26"/>
        <v>0</v>
      </c>
      <c r="X67" s="893">
        <f t="shared" si="26"/>
        <v>0</v>
      </c>
      <c r="Y67" s="894" t="e">
        <f t="shared" si="27"/>
        <v>#DIV/0!</v>
      </c>
      <c r="Z67" s="894">
        <f t="shared" si="28"/>
        <v>0</v>
      </c>
      <c r="AA67" s="894">
        <f t="shared" si="28"/>
        <v>0</v>
      </c>
      <c r="AB67" s="901"/>
      <c r="AC67" s="895">
        <f t="shared" si="15"/>
        <v>0</v>
      </c>
      <c r="AD67" s="895" t="e">
        <f>AG67+AI67+AK67+AM67+AO67+AQ67+#REF!+AS67+AU67+AW67+AY67+BA67</f>
        <v>#REF!</v>
      </c>
      <c r="AE67" s="896" t="e">
        <f t="shared" si="29"/>
        <v>#REF!</v>
      </c>
      <c r="AF67" s="902"/>
      <c r="AG67" s="902"/>
      <c r="AH67" s="902"/>
      <c r="AI67" s="902"/>
      <c r="AJ67" s="902"/>
      <c r="AK67" s="902"/>
      <c r="AL67" s="902"/>
      <c r="AM67" s="902"/>
      <c r="AN67" s="902"/>
      <c r="AO67" s="902"/>
      <c r="AP67" s="902"/>
      <c r="AQ67" s="902"/>
      <c r="AR67" s="901"/>
      <c r="AS67" s="901"/>
      <c r="AT67" s="901"/>
      <c r="AU67" s="901"/>
      <c r="AV67" s="901"/>
      <c r="AW67" s="901"/>
      <c r="AX67" s="901"/>
      <c r="AY67" s="901"/>
      <c r="AZ67" s="901"/>
      <c r="BA67" s="901"/>
      <c r="BB67" s="895">
        <f t="shared" si="30"/>
        <v>0</v>
      </c>
      <c r="BC67" s="895">
        <f t="shared" si="31"/>
        <v>0</v>
      </c>
    </row>
    <row r="68" spans="1:55" s="929" customFormat="1" ht="20.25" customHeight="1" x14ac:dyDescent="0.2">
      <c r="A68" s="840">
        <v>57</v>
      </c>
      <c r="B68" s="913"/>
      <c r="C68" s="914"/>
      <c r="D68" s="864" t="s">
        <v>84</v>
      </c>
      <c r="E68" s="915"/>
      <c r="F68" s="840"/>
      <c r="G68" s="945"/>
      <c r="H68" s="913"/>
      <c r="I68" s="917"/>
      <c r="J68" s="918"/>
      <c r="K68" s="919"/>
      <c r="L68" s="920"/>
      <c r="M68" s="920"/>
      <c r="N68" s="921"/>
      <c r="O68" s="920"/>
      <c r="P68" s="921"/>
      <c r="Q68" s="921"/>
      <c r="R68" s="923"/>
      <c r="S68" s="924"/>
      <c r="T68" s="831">
        <v>57</v>
      </c>
      <c r="U68" s="925" t="s">
        <v>84</v>
      </c>
      <c r="V68" s="926"/>
      <c r="W68" s="831"/>
      <c r="X68" s="831"/>
      <c r="Y68" s="927"/>
      <c r="Z68" s="832"/>
      <c r="AA68" s="832"/>
      <c r="AB68" s="832"/>
      <c r="AC68" s="832"/>
      <c r="AD68" s="832"/>
      <c r="AE68" s="928"/>
      <c r="AF68" s="928"/>
      <c r="AG68" s="928"/>
      <c r="AH68" s="928"/>
      <c r="AI68" s="928"/>
      <c r="AJ68" s="928"/>
      <c r="AK68" s="928"/>
      <c r="AL68" s="928"/>
      <c r="AM68" s="928"/>
      <c r="AN68" s="928"/>
      <c r="AO68" s="928"/>
      <c r="AP68" s="928"/>
      <c r="AQ68" s="928"/>
      <c r="AR68" s="832"/>
      <c r="AS68" s="832"/>
      <c r="AT68" s="832"/>
      <c r="AU68" s="832"/>
      <c r="AV68" s="832"/>
      <c r="AW68" s="832"/>
      <c r="AX68" s="832"/>
      <c r="AY68" s="832"/>
      <c r="AZ68" s="832"/>
      <c r="BA68" s="832"/>
      <c r="BB68" s="832"/>
      <c r="BC68" s="832"/>
    </row>
    <row r="69" spans="1:55" ht="13.5" customHeight="1" x14ac:dyDescent="0.2">
      <c r="A69" s="840">
        <v>58</v>
      </c>
      <c r="B69" s="878">
        <v>2</v>
      </c>
      <c r="C69" s="879"/>
      <c r="D69" s="1454" t="s">
        <v>85</v>
      </c>
      <c r="E69" s="903" t="s">
        <v>278</v>
      </c>
      <c r="F69" s="942"/>
      <c r="G69" s="943"/>
      <c r="H69" s="883" t="e">
        <f t="shared" ref="H69:H74" si="33">G69*100/F69</f>
        <v>#DIV/0!</v>
      </c>
      <c r="I69" s="899"/>
      <c r="J69" s="885">
        <f t="shared" ref="J69:J74" si="34">I69*G69</f>
        <v>0</v>
      </c>
      <c r="K69" s="886">
        <f t="shared" ref="K69:K74" si="35">J69*B69</f>
        <v>0</v>
      </c>
      <c r="L69" s="887">
        <f t="shared" ref="L69:L74" si="36">B69*7960</f>
        <v>15920</v>
      </c>
      <c r="M69" s="887">
        <f t="shared" ref="M69:M74" si="37">L69*J69</f>
        <v>0</v>
      </c>
      <c r="N69" s="887">
        <f t="shared" ref="N69:N74" si="38">C69*J69</f>
        <v>0</v>
      </c>
      <c r="O69" s="887">
        <f t="shared" ref="O69:O74" si="39">N69*7960</f>
        <v>0</v>
      </c>
      <c r="P69" s="888">
        <f t="shared" ref="P69:P74" si="40">K69+N69</f>
        <v>0</v>
      </c>
      <c r="Q69" s="888">
        <f t="shared" si="12"/>
        <v>0</v>
      </c>
      <c r="R69" s="906"/>
      <c r="S69" s="1005"/>
      <c r="T69" s="831">
        <v>58</v>
      </c>
      <c r="U69" s="1452" t="s">
        <v>85</v>
      </c>
      <c r="V69" s="900" t="s">
        <v>49</v>
      </c>
      <c r="W69" s="893">
        <f t="shared" ref="W69:X74" si="41">F69</f>
        <v>0</v>
      </c>
      <c r="X69" s="893">
        <f t="shared" si="41"/>
        <v>0</v>
      </c>
      <c r="Y69" s="894" t="e">
        <f t="shared" ref="Y69:Y74" si="42">X69*100/W69</f>
        <v>#DIV/0!</v>
      </c>
      <c r="Z69" s="894">
        <f t="shared" ref="Z69:AA74" si="43">I69</f>
        <v>0</v>
      </c>
      <c r="AA69" s="894">
        <f t="shared" si="43"/>
        <v>0</v>
      </c>
      <c r="AB69" s="901"/>
      <c r="AC69" s="895">
        <f t="shared" si="15"/>
        <v>0</v>
      </c>
      <c r="AD69" s="895" t="e">
        <f>AG69+AI69+AK69+AM69+AO69+AQ69+#REF!+AS69+AU69+AW69+AY69+BA69</f>
        <v>#REF!</v>
      </c>
      <c r="AE69" s="896" t="e">
        <f t="shared" ref="AE69:AE74" si="44">AD69*100/AC69</f>
        <v>#REF!</v>
      </c>
      <c r="AF69" s="902"/>
      <c r="AG69" s="902"/>
      <c r="AH69" s="902"/>
      <c r="AI69" s="902"/>
      <c r="AJ69" s="902"/>
      <c r="AK69" s="902"/>
      <c r="AL69" s="902"/>
      <c r="AM69" s="902"/>
      <c r="AN69" s="902"/>
      <c r="AO69" s="902"/>
      <c r="AP69" s="902"/>
      <c r="AQ69" s="902"/>
      <c r="AR69" s="901"/>
      <c r="AS69" s="901"/>
      <c r="AT69" s="901"/>
      <c r="AU69" s="901"/>
      <c r="AV69" s="901"/>
      <c r="AW69" s="901"/>
      <c r="AX69" s="901"/>
      <c r="AY69" s="901"/>
      <c r="AZ69" s="901"/>
      <c r="BA69" s="901"/>
      <c r="BB69" s="895">
        <f t="shared" ref="BB69:BB74" si="45">AF69+AH69+AJ69+AL69+AN69+AP69+AR69+AT69+AV69+AX69+AZ69</f>
        <v>0</v>
      </c>
      <c r="BC69" s="895">
        <f t="shared" ref="BC69:BC74" si="46">AG69+AI69+AK69+AM69+AO69+AQ69++AS69+AU69+AW69+AY69+BA69</f>
        <v>0</v>
      </c>
    </row>
    <row r="70" spans="1:55" ht="13.5" customHeight="1" x14ac:dyDescent="0.2">
      <c r="A70" s="840">
        <v>59</v>
      </c>
      <c r="B70" s="878">
        <v>2</v>
      </c>
      <c r="C70" s="879"/>
      <c r="D70" s="1454"/>
      <c r="E70" s="903" t="s">
        <v>279</v>
      </c>
      <c r="F70" s="942"/>
      <c r="G70" s="943"/>
      <c r="H70" s="883" t="e">
        <f t="shared" si="33"/>
        <v>#DIV/0!</v>
      </c>
      <c r="I70" s="899"/>
      <c r="J70" s="885">
        <f t="shared" si="34"/>
        <v>0</v>
      </c>
      <c r="K70" s="886">
        <f t="shared" si="35"/>
        <v>0</v>
      </c>
      <c r="L70" s="887">
        <f t="shared" si="36"/>
        <v>15920</v>
      </c>
      <c r="M70" s="887">
        <f t="shared" si="37"/>
        <v>0</v>
      </c>
      <c r="N70" s="887">
        <f t="shared" si="38"/>
        <v>0</v>
      </c>
      <c r="O70" s="887">
        <f t="shared" si="39"/>
        <v>0</v>
      </c>
      <c r="P70" s="888">
        <f t="shared" si="40"/>
        <v>0</v>
      </c>
      <c r="Q70" s="888">
        <f t="shared" si="12"/>
        <v>0</v>
      </c>
      <c r="R70" s="906"/>
      <c r="S70" s="1005"/>
      <c r="T70" s="831">
        <v>59</v>
      </c>
      <c r="U70" s="1452"/>
      <c r="V70" s="900" t="s">
        <v>50</v>
      </c>
      <c r="W70" s="893">
        <f t="shared" si="41"/>
        <v>0</v>
      </c>
      <c r="X70" s="893">
        <f t="shared" si="41"/>
        <v>0</v>
      </c>
      <c r="Y70" s="894" t="e">
        <f t="shared" si="42"/>
        <v>#DIV/0!</v>
      </c>
      <c r="Z70" s="894">
        <f t="shared" si="43"/>
        <v>0</v>
      </c>
      <c r="AA70" s="894">
        <f t="shared" si="43"/>
        <v>0</v>
      </c>
      <c r="AB70" s="901"/>
      <c r="AC70" s="895">
        <f t="shared" si="15"/>
        <v>0</v>
      </c>
      <c r="AD70" s="895" t="e">
        <f>AG70+AI70+AK70+AM70+AO70+AQ70+#REF!+AS70+AU70+AW70+AY70+BA70</f>
        <v>#REF!</v>
      </c>
      <c r="AE70" s="896" t="e">
        <f t="shared" si="44"/>
        <v>#REF!</v>
      </c>
      <c r="AF70" s="902"/>
      <c r="AG70" s="902"/>
      <c r="AH70" s="902"/>
      <c r="AI70" s="902"/>
      <c r="AJ70" s="902"/>
      <c r="AK70" s="902"/>
      <c r="AL70" s="902"/>
      <c r="AM70" s="902"/>
      <c r="AN70" s="902"/>
      <c r="AO70" s="902"/>
      <c r="AP70" s="902"/>
      <c r="AQ70" s="902"/>
      <c r="AR70" s="901"/>
      <c r="AS70" s="901"/>
      <c r="AT70" s="901"/>
      <c r="AU70" s="901"/>
      <c r="AV70" s="901"/>
      <c r="AW70" s="901"/>
      <c r="AX70" s="901"/>
      <c r="AY70" s="901"/>
      <c r="AZ70" s="901"/>
      <c r="BA70" s="901"/>
      <c r="BB70" s="895">
        <f t="shared" si="45"/>
        <v>0</v>
      </c>
      <c r="BC70" s="895">
        <f t="shared" si="46"/>
        <v>0</v>
      </c>
    </row>
    <row r="71" spans="1:55" ht="12" customHeight="1" x14ac:dyDescent="0.2">
      <c r="A71" s="840">
        <v>60</v>
      </c>
      <c r="B71" s="878">
        <v>2</v>
      </c>
      <c r="C71" s="879"/>
      <c r="D71" s="1454" t="s">
        <v>86</v>
      </c>
      <c r="E71" s="903" t="s">
        <v>278</v>
      </c>
      <c r="F71" s="942"/>
      <c r="G71" s="943"/>
      <c r="H71" s="883" t="e">
        <f t="shared" si="33"/>
        <v>#DIV/0!</v>
      </c>
      <c r="I71" s="899"/>
      <c r="J71" s="885">
        <f t="shared" si="34"/>
        <v>0</v>
      </c>
      <c r="K71" s="886">
        <f t="shared" si="35"/>
        <v>0</v>
      </c>
      <c r="L71" s="887">
        <f t="shared" si="36"/>
        <v>15920</v>
      </c>
      <c r="M71" s="887">
        <f t="shared" si="37"/>
        <v>0</v>
      </c>
      <c r="N71" s="887">
        <f t="shared" si="38"/>
        <v>0</v>
      </c>
      <c r="O71" s="887">
        <f t="shared" si="39"/>
        <v>0</v>
      </c>
      <c r="P71" s="888">
        <f t="shared" si="40"/>
        <v>0</v>
      </c>
      <c r="Q71" s="888">
        <f t="shared" si="12"/>
        <v>0</v>
      </c>
      <c r="R71" s="906"/>
      <c r="S71" s="1005"/>
      <c r="T71" s="831">
        <v>60</v>
      </c>
      <c r="U71" s="1452" t="s">
        <v>86</v>
      </c>
      <c r="V71" s="900" t="s">
        <v>49</v>
      </c>
      <c r="W71" s="893">
        <f t="shared" si="41"/>
        <v>0</v>
      </c>
      <c r="X71" s="893">
        <f t="shared" si="41"/>
        <v>0</v>
      </c>
      <c r="Y71" s="894" t="e">
        <f t="shared" si="42"/>
        <v>#DIV/0!</v>
      </c>
      <c r="Z71" s="894">
        <f t="shared" si="43"/>
        <v>0</v>
      </c>
      <c r="AA71" s="894">
        <f t="shared" si="43"/>
        <v>0</v>
      </c>
      <c r="AB71" s="901"/>
      <c r="AC71" s="895">
        <f t="shared" si="15"/>
        <v>0</v>
      </c>
      <c r="AD71" s="895" t="e">
        <f>AG71+AI71+AK71+AM71+AO71+AQ71+#REF!+AS71+AU71+AW71+AY71+BA71</f>
        <v>#REF!</v>
      </c>
      <c r="AE71" s="896" t="e">
        <f t="shared" si="44"/>
        <v>#REF!</v>
      </c>
      <c r="AF71" s="902"/>
      <c r="AG71" s="902"/>
      <c r="AH71" s="902"/>
      <c r="AI71" s="902"/>
      <c r="AJ71" s="902"/>
      <c r="AK71" s="902"/>
      <c r="AL71" s="902"/>
      <c r="AM71" s="902"/>
      <c r="AN71" s="902"/>
      <c r="AO71" s="902"/>
      <c r="AP71" s="902"/>
      <c r="AQ71" s="902"/>
      <c r="AR71" s="901"/>
      <c r="AS71" s="901"/>
      <c r="AT71" s="901"/>
      <c r="AU71" s="901"/>
      <c r="AV71" s="901"/>
      <c r="AW71" s="901"/>
      <c r="AX71" s="901"/>
      <c r="AY71" s="901"/>
      <c r="AZ71" s="901"/>
      <c r="BA71" s="901"/>
      <c r="BB71" s="895">
        <f t="shared" si="45"/>
        <v>0</v>
      </c>
      <c r="BC71" s="895">
        <f t="shared" si="46"/>
        <v>0</v>
      </c>
    </row>
    <row r="72" spans="1:55" ht="12" customHeight="1" x14ac:dyDescent="0.2">
      <c r="A72" s="840">
        <v>61</v>
      </c>
      <c r="B72" s="878">
        <v>2</v>
      </c>
      <c r="C72" s="879"/>
      <c r="D72" s="1454"/>
      <c r="E72" s="903" t="s">
        <v>279</v>
      </c>
      <c r="F72" s="942"/>
      <c r="G72" s="943"/>
      <c r="H72" s="883" t="e">
        <f t="shared" si="33"/>
        <v>#DIV/0!</v>
      </c>
      <c r="I72" s="899"/>
      <c r="J72" s="885">
        <f t="shared" si="34"/>
        <v>0</v>
      </c>
      <c r="K72" s="886">
        <f t="shared" si="35"/>
        <v>0</v>
      </c>
      <c r="L72" s="887">
        <f t="shared" si="36"/>
        <v>15920</v>
      </c>
      <c r="M72" s="887">
        <f t="shared" si="37"/>
        <v>0</v>
      </c>
      <c r="N72" s="887">
        <f t="shared" si="38"/>
        <v>0</v>
      </c>
      <c r="O72" s="887">
        <f t="shared" si="39"/>
        <v>0</v>
      </c>
      <c r="P72" s="888">
        <f t="shared" si="40"/>
        <v>0</v>
      </c>
      <c r="Q72" s="888">
        <f t="shared" si="12"/>
        <v>0</v>
      </c>
      <c r="R72" s="906"/>
      <c r="S72" s="1005"/>
      <c r="T72" s="831">
        <v>61</v>
      </c>
      <c r="U72" s="1452"/>
      <c r="V72" s="900" t="s">
        <v>50</v>
      </c>
      <c r="W72" s="893">
        <f t="shared" si="41"/>
        <v>0</v>
      </c>
      <c r="X72" s="893">
        <f t="shared" si="41"/>
        <v>0</v>
      </c>
      <c r="Y72" s="894" t="e">
        <f t="shared" si="42"/>
        <v>#DIV/0!</v>
      </c>
      <c r="Z72" s="894">
        <f t="shared" si="43"/>
        <v>0</v>
      </c>
      <c r="AA72" s="894">
        <f t="shared" si="43"/>
        <v>0</v>
      </c>
      <c r="AB72" s="901"/>
      <c r="AC72" s="895">
        <f t="shared" si="15"/>
        <v>0</v>
      </c>
      <c r="AD72" s="895" t="e">
        <f>AG72+AI72+AK72+AM72+AO72+AQ72+#REF!+AS72+AU72+AW72+AY72+BA72</f>
        <v>#REF!</v>
      </c>
      <c r="AE72" s="896" t="e">
        <f t="shared" si="44"/>
        <v>#REF!</v>
      </c>
      <c r="AF72" s="902"/>
      <c r="AG72" s="902"/>
      <c r="AH72" s="902"/>
      <c r="AI72" s="902"/>
      <c r="AJ72" s="902"/>
      <c r="AK72" s="902"/>
      <c r="AL72" s="902"/>
      <c r="AM72" s="902"/>
      <c r="AN72" s="902"/>
      <c r="AO72" s="902"/>
      <c r="AP72" s="902"/>
      <c r="AQ72" s="902"/>
      <c r="AR72" s="901"/>
      <c r="AS72" s="901"/>
      <c r="AT72" s="901"/>
      <c r="AU72" s="901"/>
      <c r="AV72" s="901"/>
      <c r="AW72" s="901"/>
      <c r="AX72" s="901"/>
      <c r="AY72" s="901"/>
      <c r="AZ72" s="901"/>
      <c r="BA72" s="901"/>
      <c r="BB72" s="895">
        <f t="shared" si="45"/>
        <v>0</v>
      </c>
      <c r="BC72" s="895">
        <f t="shared" si="46"/>
        <v>0</v>
      </c>
    </row>
    <row r="73" spans="1:55" ht="12" customHeight="1" x14ac:dyDescent="0.2">
      <c r="A73" s="840">
        <v>62</v>
      </c>
      <c r="B73" s="878">
        <v>1</v>
      </c>
      <c r="C73" s="879"/>
      <c r="D73" s="1454" t="s">
        <v>144</v>
      </c>
      <c r="E73" s="903" t="s">
        <v>278</v>
      </c>
      <c r="F73" s="940"/>
      <c r="G73" s="941"/>
      <c r="H73" s="883" t="e">
        <f t="shared" si="33"/>
        <v>#DIV/0!</v>
      </c>
      <c r="I73" s="899"/>
      <c r="J73" s="885">
        <f t="shared" si="34"/>
        <v>0</v>
      </c>
      <c r="K73" s="886">
        <f t="shared" si="35"/>
        <v>0</v>
      </c>
      <c r="L73" s="887">
        <f t="shared" si="36"/>
        <v>7960</v>
      </c>
      <c r="M73" s="887">
        <f t="shared" si="37"/>
        <v>0</v>
      </c>
      <c r="N73" s="887">
        <f t="shared" si="38"/>
        <v>0</v>
      </c>
      <c r="O73" s="887">
        <f t="shared" si="39"/>
        <v>0</v>
      </c>
      <c r="P73" s="888">
        <f t="shared" si="40"/>
        <v>0</v>
      </c>
      <c r="Q73" s="888">
        <f t="shared" si="12"/>
        <v>0</v>
      </c>
      <c r="R73" s="906"/>
      <c r="S73" s="1005"/>
      <c r="T73" s="831">
        <v>62</v>
      </c>
      <c r="U73" s="1452" t="s">
        <v>87</v>
      </c>
      <c r="V73" s="900" t="s">
        <v>49</v>
      </c>
      <c r="W73" s="893">
        <f t="shared" si="41"/>
        <v>0</v>
      </c>
      <c r="X73" s="893">
        <f t="shared" si="41"/>
        <v>0</v>
      </c>
      <c r="Y73" s="894" t="e">
        <f t="shared" si="42"/>
        <v>#DIV/0!</v>
      </c>
      <c r="Z73" s="894">
        <f t="shared" si="43"/>
        <v>0</v>
      </c>
      <c r="AA73" s="894">
        <f t="shared" si="43"/>
        <v>0</v>
      </c>
      <c r="AB73" s="901"/>
      <c r="AC73" s="895">
        <f t="shared" si="15"/>
        <v>0</v>
      </c>
      <c r="AD73" s="895" t="e">
        <f>AG73+AI73+AK73+AM73+AO73+AQ73+#REF!+AS73+AU73+AW73+AY73+BA73</f>
        <v>#REF!</v>
      </c>
      <c r="AE73" s="896" t="e">
        <f t="shared" si="44"/>
        <v>#REF!</v>
      </c>
      <c r="AF73" s="902"/>
      <c r="AG73" s="902"/>
      <c r="AH73" s="902"/>
      <c r="AI73" s="902"/>
      <c r="AJ73" s="902"/>
      <c r="AK73" s="902"/>
      <c r="AL73" s="902"/>
      <c r="AM73" s="902"/>
      <c r="AN73" s="902"/>
      <c r="AO73" s="902"/>
      <c r="AP73" s="902"/>
      <c r="AQ73" s="902"/>
      <c r="AR73" s="901"/>
      <c r="AS73" s="901"/>
      <c r="AT73" s="901"/>
      <c r="AU73" s="901"/>
      <c r="AV73" s="901"/>
      <c r="AW73" s="901"/>
      <c r="AX73" s="901"/>
      <c r="AY73" s="901"/>
      <c r="AZ73" s="901"/>
      <c r="BA73" s="901"/>
      <c r="BB73" s="895">
        <f t="shared" si="45"/>
        <v>0</v>
      </c>
      <c r="BC73" s="895">
        <f t="shared" si="46"/>
        <v>0</v>
      </c>
    </row>
    <row r="74" spans="1:55" ht="12" customHeight="1" x14ac:dyDescent="0.2">
      <c r="A74" s="840">
        <v>63</v>
      </c>
      <c r="B74" s="878">
        <v>1</v>
      </c>
      <c r="C74" s="879">
        <v>18</v>
      </c>
      <c r="D74" s="1454"/>
      <c r="E74" s="903" t="s">
        <v>279</v>
      </c>
      <c r="F74" s="940"/>
      <c r="G74" s="941">
        <v>1</v>
      </c>
      <c r="H74" s="883" t="e">
        <f t="shared" si="33"/>
        <v>#DIV/0!</v>
      </c>
      <c r="I74" s="899">
        <v>1</v>
      </c>
      <c r="J74" s="885">
        <f t="shared" si="34"/>
        <v>1</v>
      </c>
      <c r="K74" s="886">
        <f t="shared" si="35"/>
        <v>1</v>
      </c>
      <c r="L74" s="887">
        <f t="shared" si="36"/>
        <v>7960</v>
      </c>
      <c r="M74" s="887">
        <f t="shared" si="37"/>
        <v>7960</v>
      </c>
      <c r="N74" s="887">
        <f t="shared" si="38"/>
        <v>18</v>
      </c>
      <c r="O74" s="887">
        <f t="shared" si="39"/>
        <v>143280</v>
      </c>
      <c r="P74" s="888">
        <f t="shared" si="40"/>
        <v>19</v>
      </c>
      <c r="Q74" s="888">
        <f>M74+O74</f>
        <v>151240</v>
      </c>
      <c r="R74" s="906"/>
      <c r="S74" s="1005"/>
      <c r="T74" s="831">
        <v>63</v>
      </c>
      <c r="U74" s="1452"/>
      <c r="V74" s="900" t="s">
        <v>50</v>
      </c>
      <c r="W74" s="893">
        <f t="shared" si="41"/>
        <v>0</v>
      </c>
      <c r="X74" s="893">
        <f t="shared" si="41"/>
        <v>1</v>
      </c>
      <c r="Y74" s="894" t="e">
        <f t="shared" si="42"/>
        <v>#DIV/0!</v>
      </c>
      <c r="Z74" s="894">
        <f t="shared" si="43"/>
        <v>1</v>
      </c>
      <c r="AA74" s="895">
        <f t="shared" si="43"/>
        <v>1</v>
      </c>
      <c r="AB74" s="901"/>
      <c r="AC74" s="895">
        <f t="shared" si="15"/>
        <v>1</v>
      </c>
      <c r="AD74" s="895">
        <f t="shared" si="15"/>
        <v>0</v>
      </c>
      <c r="AE74" s="896">
        <f t="shared" si="44"/>
        <v>0</v>
      </c>
      <c r="AF74" s="902"/>
      <c r="AG74" s="902"/>
      <c r="AH74" s="902"/>
      <c r="AI74" s="902"/>
      <c r="AJ74" s="902"/>
      <c r="AK74" s="902"/>
      <c r="AL74" s="902"/>
      <c r="AM74" s="902"/>
      <c r="AN74" s="902"/>
      <c r="AO74" s="902"/>
      <c r="AP74" s="902"/>
      <c r="AQ74" s="902"/>
      <c r="AR74" s="901"/>
      <c r="AS74" s="901"/>
      <c r="AT74" s="901"/>
      <c r="AU74" s="901"/>
      <c r="AV74" s="901">
        <v>1</v>
      </c>
      <c r="AW74" s="901"/>
      <c r="AX74" s="901"/>
      <c r="AY74" s="901"/>
      <c r="AZ74" s="901"/>
      <c r="BA74" s="901"/>
      <c r="BB74" s="895">
        <f t="shared" si="45"/>
        <v>1</v>
      </c>
      <c r="BC74" s="895">
        <f t="shared" si="46"/>
        <v>0</v>
      </c>
    </row>
    <row r="75" spans="1:55" s="947" customFormat="1" ht="21.75" customHeight="1" x14ac:dyDescent="0.2">
      <c r="A75" s="840">
        <v>64</v>
      </c>
      <c r="B75" s="913"/>
      <c r="C75" s="914"/>
      <c r="D75" s="946" t="s">
        <v>88</v>
      </c>
      <c r="E75" s="915"/>
      <c r="F75" s="840"/>
      <c r="G75" s="945"/>
      <c r="H75" s="913"/>
      <c r="I75" s="917"/>
      <c r="J75" s="918"/>
      <c r="K75" s="919"/>
      <c r="L75" s="920"/>
      <c r="M75" s="920"/>
      <c r="N75" s="921"/>
      <c r="O75" s="920"/>
      <c r="P75" s="921"/>
      <c r="Q75" s="921"/>
      <c r="R75" s="923"/>
      <c r="S75" s="924"/>
      <c r="T75" s="831">
        <v>64</v>
      </c>
      <c r="U75" s="925" t="s">
        <v>88</v>
      </c>
      <c r="V75" s="926"/>
      <c r="W75" s="831"/>
      <c r="X75" s="831"/>
      <c r="Y75" s="927"/>
      <c r="Z75" s="832"/>
      <c r="AA75" s="832"/>
      <c r="AB75" s="832"/>
      <c r="AC75" s="832"/>
      <c r="AD75" s="832"/>
      <c r="AE75" s="928"/>
      <c r="AF75" s="928"/>
      <c r="AG75" s="928"/>
      <c r="AH75" s="928"/>
      <c r="AI75" s="928"/>
      <c r="AJ75" s="928"/>
      <c r="AK75" s="928"/>
      <c r="AL75" s="928"/>
      <c r="AM75" s="928"/>
      <c r="AN75" s="928"/>
      <c r="AO75" s="928"/>
      <c r="AP75" s="928"/>
      <c r="AQ75" s="928"/>
      <c r="AR75" s="832"/>
      <c r="AS75" s="832"/>
      <c r="AT75" s="832"/>
      <c r="AU75" s="832"/>
      <c r="AV75" s="832"/>
      <c r="AW75" s="832"/>
      <c r="AX75" s="832"/>
      <c r="AY75" s="832"/>
      <c r="AZ75" s="832"/>
      <c r="BA75" s="832"/>
      <c r="BB75" s="832"/>
      <c r="BC75" s="832"/>
    </row>
    <row r="76" spans="1:55" s="860" customFormat="1" ht="11.25" customHeight="1" x14ac:dyDescent="0.2">
      <c r="A76" s="840">
        <v>65</v>
      </c>
      <c r="B76" s="930">
        <v>0.5</v>
      </c>
      <c r="C76" s="931"/>
      <c r="D76" s="1455" t="s">
        <v>89</v>
      </c>
      <c r="E76" s="903" t="s">
        <v>278</v>
      </c>
      <c r="F76" s="948"/>
      <c r="G76" s="949">
        <v>64</v>
      </c>
      <c r="H76" s="883" t="e">
        <f t="shared" ref="H76:H97" si="47">G76*100/F76</f>
        <v>#DIV/0!</v>
      </c>
      <c r="I76" s="934">
        <v>1</v>
      </c>
      <c r="J76" s="885">
        <f t="shared" ref="J76:J97" si="48">I76*G76</f>
        <v>64</v>
      </c>
      <c r="K76" s="886">
        <f t="shared" ref="K76:K97" si="49">J76*B76</f>
        <v>32</v>
      </c>
      <c r="L76" s="887">
        <f t="shared" ref="L76:L97" si="50">B76*7960</f>
        <v>3980</v>
      </c>
      <c r="M76" s="887">
        <f t="shared" ref="M76:M97" si="51">L76*J76</f>
        <v>254720</v>
      </c>
      <c r="N76" s="887">
        <f t="shared" ref="N76:N97" si="52">C76*J76</f>
        <v>0</v>
      </c>
      <c r="O76" s="887">
        <f t="shared" ref="O76:O97" si="53">N76*7960</f>
        <v>0</v>
      </c>
      <c r="P76" s="888">
        <f t="shared" ref="P76:P97" si="54">K76+N76</f>
        <v>32</v>
      </c>
      <c r="Q76" s="888">
        <f>M76+O76</f>
        <v>254720</v>
      </c>
      <c r="R76" s="986"/>
      <c r="S76" s="936"/>
      <c r="T76" s="831">
        <v>65</v>
      </c>
      <c r="U76" s="1456" t="s">
        <v>89</v>
      </c>
      <c r="V76" s="900" t="s">
        <v>49</v>
      </c>
      <c r="W76" s="893">
        <f t="shared" ref="W76:X97" si="55">F76</f>
        <v>0</v>
      </c>
      <c r="X76" s="893">
        <f t="shared" si="55"/>
        <v>64</v>
      </c>
      <c r="Y76" s="894" t="e">
        <f t="shared" ref="Y76:Y97" si="56">X76*100/W76</f>
        <v>#DIV/0!</v>
      </c>
      <c r="Z76" s="894">
        <f t="shared" ref="Z76:AA97" si="57">I76</f>
        <v>1</v>
      </c>
      <c r="AA76" s="895">
        <f t="shared" si="57"/>
        <v>64</v>
      </c>
      <c r="AB76" s="901"/>
      <c r="AC76" s="895">
        <f t="shared" si="15"/>
        <v>64</v>
      </c>
      <c r="AD76" s="895">
        <f t="shared" si="15"/>
        <v>0</v>
      </c>
      <c r="AE76" s="896">
        <f t="shared" ref="AE76:AE97" si="58">AD76*100/AC76</f>
        <v>0</v>
      </c>
      <c r="AF76" s="902"/>
      <c r="AG76" s="902"/>
      <c r="AH76" s="902"/>
      <c r="AI76" s="902"/>
      <c r="AJ76" s="902"/>
      <c r="AK76" s="902"/>
      <c r="AL76" s="902"/>
      <c r="AM76" s="902"/>
      <c r="AN76" s="902"/>
      <c r="AO76" s="902"/>
      <c r="AP76" s="902"/>
      <c r="AQ76" s="902"/>
      <c r="AR76" s="901"/>
      <c r="AS76" s="901"/>
      <c r="AT76" s="901">
        <v>30</v>
      </c>
      <c r="AU76" s="901"/>
      <c r="AV76" s="901">
        <v>20</v>
      </c>
      <c r="AW76" s="901"/>
      <c r="AX76" s="901">
        <v>14</v>
      </c>
      <c r="AY76" s="901"/>
      <c r="AZ76" s="901"/>
      <c r="BA76" s="901"/>
      <c r="BB76" s="895">
        <f t="shared" ref="BB76:BB97" si="59">AF76+AH76+AJ76+AL76+AN76+AP76+AR76+AT76+AV76+AX76+AZ76</f>
        <v>64</v>
      </c>
      <c r="BC76" s="895">
        <f t="shared" ref="BC76:BC97" si="60">AG76+AI76+AK76+AM76+AO76+AQ76++AS76+AU76+AW76+AY76+BA76</f>
        <v>0</v>
      </c>
    </row>
    <row r="77" spans="1:55" s="860" customFormat="1" ht="15" customHeight="1" x14ac:dyDescent="0.2">
      <c r="A77" s="840">
        <v>66</v>
      </c>
      <c r="B77" s="930">
        <v>0.5</v>
      </c>
      <c r="C77" s="931">
        <v>2</v>
      </c>
      <c r="D77" s="1455"/>
      <c r="E77" s="903" t="s">
        <v>279</v>
      </c>
      <c r="F77" s="948">
        <v>1</v>
      </c>
      <c r="G77" s="949">
        <v>30</v>
      </c>
      <c r="H77" s="883">
        <f t="shared" si="47"/>
        <v>3000</v>
      </c>
      <c r="I77" s="934">
        <v>1</v>
      </c>
      <c r="J77" s="885">
        <f t="shared" si="48"/>
        <v>30</v>
      </c>
      <c r="K77" s="886">
        <f t="shared" si="49"/>
        <v>15</v>
      </c>
      <c r="L77" s="887">
        <f t="shared" si="50"/>
        <v>3980</v>
      </c>
      <c r="M77" s="887">
        <f t="shared" si="51"/>
        <v>119400</v>
      </c>
      <c r="N77" s="887">
        <f t="shared" si="52"/>
        <v>60</v>
      </c>
      <c r="O77" s="887">
        <f t="shared" si="53"/>
        <v>477600</v>
      </c>
      <c r="P77" s="888">
        <f t="shared" si="54"/>
        <v>75</v>
      </c>
      <c r="Q77" s="888">
        <f t="shared" ref="Q77:Q97" si="61">M77+O77</f>
        <v>597000</v>
      </c>
      <c r="R77" s="936"/>
      <c r="S77" s="936"/>
      <c r="T77" s="831">
        <v>66</v>
      </c>
      <c r="U77" s="1457"/>
      <c r="V77" s="900" t="s">
        <v>50</v>
      </c>
      <c r="W77" s="893">
        <f t="shared" si="55"/>
        <v>1</v>
      </c>
      <c r="X77" s="893">
        <f t="shared" si="55"/>
        <v>30</v>
      </c>
      <c r="Y77" s="894">
        <f t="shared" si="56"/>
        <v>3000</v>
      </c>
      <c r="Z77" s="894">
        <f t="shared" si="57"/>
        <v>1</v>
      </c>
      <c r="AA77" s="895">
        <f t="shared" si="57"/>
        <v>30</v>
      </c>
      <c r="AB77" s="901"/>
      <c r="AC77" s="895">
        <f t="shared" si="15"/>
        <v>30</v>
      </c>
      <c r="AD77" s="895">
        <f t="shared" si="15"/>
        <v>0</v>
      </c>
      <c r="AE77" s="896">
        <f t="shared" si="58"/>
        <v>0</v>
      </c>
      <c r="AF77" s="902"/>
      <c r="AG77" s="902"/>
      <c r="AH77" s="902"/>
      <c r="AI77" s="902"/>
      <c r="AJ77" s="902"/>
      <c r="AK77" s="902"/>
      <c r="AL77" s="902"/>
      <c r="AM77" s="902"/>
      <c r="AN77" s="902"/>
      <c r="AO77" s="902"/>
      <c r="AP77" s="902"/>
      <c r="AQ77" s="902"/>
      <c r="AR77" s="901"/>
      <c r="AS77" s="901"/>
      <c r="AT77" s="901">
        <v>10</v>
      </c>
      <c r="AU77" s="901"/>
      <c r="AV77" s="901">
        <v>10</v>
      </c>
      <c r="AW77" s="901"/>
      <c r="AX77" s="901">
        <v>10</v>
      </c>
      <c r="AY77" s="901"/>
      <c r="AZ77" s="901"/>
      <c r="BA77" s="901"/>
      <c r="BB77" s="895">
        <f t="shared" si="59"/>
        <v>30</v>
      </c>
      <c r="BC77" s="895">
        <f t="shared" si="60"/>
        <v>0</v>
      </c>
    </row>
    <row r="78" spans="1:55" ht="12" customHeight="1" x14ac:dyDescent="0.2">
      <c r="A78" s="840">
        <v>67</v>
      </c>
      <c r="B78" s="878">
        <v>1</v>
      </c>
      <c r="C78" s="879"/>
      <c r="D78" s="1449" t="s">
        <v>90</v>
      </c>
      <c r="E78" s="903" t="s">
        <v>278</v>
      </c>
      <c r="F78" s="1230">
        <v>12</v>
      </c>
      <c r="G78" s="1231">
        <v>12</v>
      </c>
      <c r="H78" s="883">
        <f t="shared" si="47"/>
        <v>100</v>
      </c>
      <c r="I78" s="899">
        <v>2</v>
      </c>
      <c r="J78" s="885">
        <f t="shared" si="48"/>
        <v>24</v>
      </c>
      <c r="K78" s="886">
        <f t="shared" si="49"/>
        <v>24</v>
      </c>
      <c r="L78" s="887">
        <f t="shared" si="50"/>
        <v>7960</v>
      </c>
      <c r="M78" s="887">
        <f t="shared" si="51"/>
        <v>191040</v>
      </c>
      <c r="N78" s="887">
        <f t="shared" si="52"/>
        <v>0</v>
      </c>
      <c r="O78" s="887">
        <f t="shared" si="53"/>
        <v>0</v>
      </c>
      <c r="P78" s="888">
        <f t="shared" si="54"/>
        <v>24</v>
      </c>
      <c r="Q78" s="888">
        <f t="shared" si="61"/>
        <v>191040</v>
      </c>
      <c r="R78" s="906"/>
      <c r="S78" s="1005"/>
      <c r="T78" s="831">
        <v>67</v>
      </c>
      <c r="U78" s="1450" t="s">
        <v>90</v>
      </c>
      <c r="V78" s="900" t="s">
        <v>49</v>
      </c>
      <c r="W78" s="893">
        <f t="shared" si="55"/>
        <v>12</v>
      </c>
      <c r="X78" s="893">
        <f t="shared" si="55"/>
        <v>12</v>
      </c>
      <c r="Y78" s="894">
        <f t="shared" si="56"/>
        <v>100</v>
      </c>
      <c r="Z78" s="894">
        <f t="shared" si="57"/>
        <v>2</v>
      </c>
      <c r="AA78" s="895">
        <f t="shared" si="57"/>
        <v>24</v>
      </c>
      <c r="AB78" s="901"/>
      <c r="AC78" s="895">
        <f t="shared" si="15"/>
        <v>24</v>
      </c>
      <c r="AD78" s="895">
        <f t="shared" si="15"/>
        <v>0</v>
      </c>
      <c r="AE78" s="896">
        <f t="shared" si="58"/>
        <v>0</v>
      </c>
      <c r="AF78" s="902"/>
      <c r="AG78" s="902"/>
      <c r="AH78" s="902"/>
      <c r="AI78" s="902"/>
      <c r="AJ78" s="902"/>
      <c r="AK78" s="902"/>
      <c r="AL78" s="902"/>
      <c r="AM78" s="902"/>
      <c r="AN78" s="902"/>
      <c r="AO78" s="902"/>
      <c r="AP78" s="902"/>
      <c r="AQ78" s="902"/>
      <c r="AR78" s="901"/>
      <c r="AS78" s="901"/>
      <c r="AT78" s="901">
        <v>6</v>
      </c>
      <c r="AU78" s="901"/>
      <c r="AV78" s="901">
        <v>6</v>
      </c>
      <c r="AW78" s="901"/>
      <c r="AX78" s="901">
        <v>6</v>
      </c>
      <c r="AY78" s="901"/>
      <c r="AZ78" s="901">
        <v>6</v>
      </c>
      <c r="BA78" s="901"/>
      <c r="BB78" s="895">
        <f t="shared" si="59"/>
        <v>24</v>
      </c>
      <c r="BC78" s="895">
        <f t="shared" si="60"/>
        <v>0</v>
      </c>
    </row>
    <row r="79" spans="1:55" ht="13.5" customHeight="1" x14ac:dyDescent="0.2">
      <c r="A79" s="840">
        <v>68</v>
      </c>
      <c r="B79" s="878">
        <v>1</v>
      </c>
      <c r="C79" s="879">
        <v>2</v>
      </c>
      <c r="D79" s="1449"/>
      <c r="E79" s="903" t="s">
        <v>279</v>
      </c>
      <c r="F79" s="1230">
        <v>68</v>
      </c>
      <c r="G79" s="1231">
        <v>68</v>
      </c>
      <c r="H79" s="883">
        <f t="shared" si="47"/>
        <v>100</v>
      </c>
      <c r="I79" s="899">
        <v>1</v>
      </c>
      <c r="J79" s="885">
        <f t="shared" si="48"/>
        <v>68</v>
      </c>
      <c r="K79" s="886">
        <f t="shared" si="49"/>
        <v>68</v>
      </c>
      <c r="L79" s="887">
        <f t="shared" si="50"/>
        <v>7960</v>
      </c>
      <c r="M79" s="887">
        <f t="shared" si="51"/>
        <v>541280</v>
      </c>
      <c r="N79" s="887">
        <f t="shared" si="52"/>
        <v>136</v>
      </c>
      <c r="O79" s="887">
        <f t="shared" si="53"/>
        <v>1082560</v>
      </c>
      <c r="P79" s="888">
        <f t="shared" si="54"/>
        <v>204</v>
      </c>
      <c r="Q79" s="888">
        <f t="shared" si="61"/>
        <v>1623840</v>
      </c>
      <c r="R79" s="906"/>
      <c r="S79" s="1005"/>
      <c r="T79" s="831">
        <v>68</v>
      </c>
      <c r="U79" s="1450"/>
      <c r="V79" s="900" t="s">
        <v>50</v>
      </c>
      <c r="W79" s="893">
        <f t="shared" si="55"/>
        <v>68</v>
      </c>
      <c r="X79" s="893">
        <f t="shared" si="55"/>
        <v>68</v>
      </c>
      <c r="Y79" s="894">
        <f t="shared" si="56"/>
        <v>100</v>
      </c>
      <c r="Z79" s="894">
        <f t="shared" si="57"/>
        <v>1</v>
      </c>
      <c r="AA79" s="895">
        <f t="shared" si="57"/>
        <v>68</v>
      </c>
      <c r="AB79" s="901"/>
      <c r="AC79" s="895">
        <f t="shared" si="15"/>
        <v>68</v>
      </c>
      <c r="AD79" s="895">
        <f t="shared" si="15"/>
        <v>0</v>
      </c>
      <c r="AE79" s="896">
        <f t="shared" si="58"/>
        <v>0</v>
      </c>
      <c r="AF79" s="902"/>
      <c r="AG79" s="902"/>
      <c r="AH79" s="902"/>
      <c r="AI79" s="902"/>
      <c r="AJ79" s="902"/>
      <c r="AK79" s="902"/>
      <c r="AL79" s="902"/>
      <c r="AM79" s="902"/>
      <c r="AN79" s="902"/>
      <c r="AO79" s="902"/>
      <c r="AP79" s="902"/>
      <c r="AQ79" s="902"/>
      <c r="AR79" s="901">
        <v>8</v>
      </c>
      <c r="AS79" s="901"/>
      <c r="AT79" s="901">
        <v>15</v>
      </c>
      <c r="AU79" s="901"/>
      <c r="AV79" s="901">
        <v>15</v>
      </c>
      <c r="AW79" s="901"/>
      <c r="AX79" s="901">
        <v>15</v>
      </c>
      <c r="AY79" s="901"/>
      <c r="AZ79" s="901">
        <v>15</v>
      </c>
      <c r="BA79" s="901"/>
      <c r="BB79" s="895">
        <f t="shared" si="59"/>
        <v>68</v>
      </c>
      <c r="BC79" s="895">
        <f t="shared" si="60"/>
        <v>0</v>
      </c>
    </row>
    <row r="80" spans="1:55" ht="24.75" customHeight="1" x14ac:dyDescent="0.2">
      <c r="A80" s="840">
        <v>69</v>
      </c>
      <c r="B80" s="878">
        <v>2</v>
      </c>
      <c r="C80" s="879"/>
      <c r="D80" s="1453" t="s">
        <v>91</v>
      </c>
      <c r="E80" s="903" t="s">
        <v>278</v>
      </c>
      <c r="F80" s="942"/>
      <c r="G80" s="943"/>
      <c r="H80" s="883" t="e">
        <f t="shared" si="47"/>
        <v>#DIV/0!</v>
      </c>
      <c r="I80" s="899"/>
      <c r="J80" s="885">
        <f t="shared" si="48"/>
        <v>0</v>
      </c>
      <c r="K80" s="886">
        <f t="shared" si="49"/>
        <v>0</v>
      </c>
      <c r="L80" s="887">
        <f t="shared" si="50"/>
        <v>15920</v>
      </c>
      <c r="M80" s="887">
        <f t="shared" si="51"/>
        <v>0</v>
      </c>
      <c r="N80" s="887">
        <f t="shared" si="52"/>
        <v>0</v>
      </c>
      <c r="O80" s="887">
        <f t="shared" si="53"/>
        <v>0</v>
      </c>
      <c r="P80" s="888">
        <f t="shared" si="54"/>
        <v>0</v>
      </c>
      <c r="Q80" s="888">
        <f t="shared" si="61"/>
        <v>0</v>
      </c>
      <c r="R80" s="906"/>
      <c r="S80" s="1005"/>
      <c r="T80" s="831">
        <v>69</v>
      </c>
      <c r="U80" s="1450" t="s">
        <v>91</v>
      </c>
      <c r="V80" s="900" t="s">
        <v>49</v>
      </c>
      <c r="W80" s="893">
        <f t="shared" si="55"/>
        <v>0</v>
      </c>
      <c r="X80" s="893">
        <f t="shared" si="55"/>
        <v>0</v>
      </c>
      <c r="Y80" s="894" t="e">
        <f t="shared" si="56"/>
        <v>#DIV/0!</v>
      </c>
      <c r="Z80" s="894">
        <f t="shared" si="57"/>
        <v>0</v>
      </c>
      <c r="AA80" s="894">
        <f t="shared" si="57"/>
        <v>0</v>
      </c>
      <c r="AB80" s="901"/>
      <c r="AC80" s="895">
        <f t="shared" ref="AC80:AD97" si="62">+BB80</f>
        <v>0</v>
      </c>
      <c r="AD80" s="895" t="e">
        <f>AG80+AI80+AK80+AM80+AO80+AQ80+#REF!+AS80+AU80+AW80+AY80+BA80</f>
        <v>#REF!</v>
      </c>
      <c r="AE80" s="896" t="e">
        <f t="shared" si="58"/>
        <v>#REF!</v>
      </c>
      <c r="AF80" s="902"/>
      <c r="AG80" s="902"/>
      <c r="AH80" s="902"/>
      <c r="AI80" s="902"/>
      <c r="AJ80" s="902"/>
      <c r="AK80" s="902"/>
      <c r="AL80" s="902"/>
      <c r="AM80" s="902"/>
      <c r="AN80" s="902"/>
      <c r="AO80" s="902"/>
      <c r="AP80" s="902"/>
      <c r="AQ80" s="902"/>
      <c r="AR80" s="901"/>
      <c r="AS80" s="901"/>
      <c r="AT80" s="901"/>
      <c r="AU80" s="901"/>
      <c r="AV80" s="901"/>
      <c r="AW80" s="901"/>
      <c r="AX80" s="901"/>
      <c r="AY80" s="901"/>
      <c r="AZ80" s="901"/>
      <c r="BA80" s="901"/>
      <c r="BB80" s="895">
        <f t="shared" si="59"/>
        <v>0</v>
      </c>
      <c r="BC80" s="895">
        <f t="shared" si="60"/>
        <v>0</v>
      </c>
    </row>
    <row r="81" spans="1:55" ht="16.5" customHeight="1" x14ac:dyDescent="0.2">
      <c r="A81" s="840">
        <v>70</v>
      </c>
      <c r="B81" s="878">
        <v>2</v>
      </c>
      <c r="C81" s="879"/>
      <c r="D81" s="1453"/>
      <c r="E81" s="903" t="s">
        <v>279</v>
      </c>
      <c r="F81" s="942"/>
      <c r="G81" s="943"/>
      <c r="H81" s="883" t="e">
        <f t="shared" si="47"/>
        <v>#DIV/0!</v>
      </c>
      <c r="I81" s="899"/>
      <c r="J81" s="885">
        <f t="shared" si="48"/>
        <v>0</v>
      </c>
      <c r="K81" s="886">
        <f t="shared" si="49"/>
        <v>0</v>
      </c>
      <c r="L81" s="887">
        <f t="shared" si="50"/>
        <v>15920</v>
      </c>
      <c r="M81" s="887">
        <f t="shared" si="51"/>
        <v>0</v>
      </c>
      <c r="N81" s="887">
        <f t="shared" si="52"/>
        <v>0</v>
      </c>
      <c r="O81" s="887">
        <f t="shared" si="53"/>
        <v>0</v>
      </c>
      <c r="P81" s="888">
        <f t="shared" si="54"/>
        <v>0</v>
      </c>
      <c r="Q81" s="888">
        <f t="shared" si="61"/>
        <v>0</v>
      </c>
      <c r="R81" s="906"/>
      <c r="S81" s="1005"/>
      <c r="T81" s="831">
        <v>70</v>
      </c>
      <c r="U81" s="1450"/>
      <c r="V81" s="900" t="s">
        <v>50</v>
      </c>
      <c r="W81" s="893">
        <f t="shared" si="55"/>
        <v>0</v>
      </c>
      <c r="X81" s="893">
        <f t="shared" si="55"/>
        <v>0</v>
      </c>
      <c r="Y81" s="894" t="e">
        <f t="shared" si="56"/>
        <v>#DIV/0!</v>
      </c>
      <c r="Z81" s="894">
        <f t="shared" si="57"/>
        <v>0</v>
      </c>
      <c r="AA81" s="894">
        <f t="shared" si="57"/>
        <v>0</v>
      </c>
      <c r="AB81" s="901"/>
      <c r="AC81" s="895">
        <f t="shared" si="62"/>
        <v>0</v>
      </c>
      <c r="AD81" s="895" t="e">
        <f>AG81+AI81+AK81+AM81+AO81+AQ81+#REF!+AS81+AU81+AW81+AY81+BA81</f>
        <v>#REF!</v>
      </c>
      <c r="AE81" s="896" t="e">
        <f t="shared" si="58"/>
        <v>#REF!</v>
      </c>
      <c r="AF81" s="902"/>
      <c r="AG81" s="902"/>
      <c r="AH81" s="902"/>
      <c r="AI81" s="902"/>
      <c r="AJ81" s="902"/>
      <c r="AK81" s="902"/>
      <c r="AL81" s="902"/>
      <c r="AM81" s="902"/>
      <c r="AN81" s="902"/>
      <c r="AO81" s="902"/>
      <c r="AP81" s="902"/>
      <c r="AQ81" s="902"/>
      <c r="AR81" s="901"/>
      <c r="AS81" s="901"/>
      <c r="AT81" s="901"/>
      <c r="AU81" s="901"/>
      <c r="AV81" s="901"/>
      <c r="AW81" s="901"/>
      <c r="AX81" s="901"/>
      <c r="AY81" s="901"/>
      <c r="AZ81" s="901"/>
      <c r="BA81" s="901"/>
      <c r="BB81" s="895">
        <f t="shared" si="59"/>
        <v>0</v>
      </c>
      <c r="BC81" s="895">
        <f t="shared" si="60"/>
        <v>0</v>
      </c>
    </row>
    <row r="82" spans="1:55" ht="12" customHeight="1" x14ac:dyDescent="0.2">
      <c r="A82" s="840">
        <v>71</v>
      </c>
      <c r="B82" s="878">
        <v>1</v>
      </c>
      <c r="C82" s="879"/>
      <c r="D82" s="1449" t="s">
        <v>92</v>
      </c>
      <c r="E82" s="903" t="s">
        <v>278</v>
      </c>
      <c r="F82" s="942"/>
      <c r="G82" s="943"/>
      <c r="H82" s="883" t="e">
        <f t="shared" si="47"/>
        <v>#DIV/0!</v>
      </c>
      <c r="I82" s="899"/>
      <c r="J82" s="885">
        <f t="shared" si="48"/>
        <v>0</v>
      </c>
      <c r="K82" s="886">
        <f t="shared" si="49"/>
        <v>0</v>
      </c>
      <c r="L82" s="887">
        <f t="shared" si="50"/>
        <v>7960</v>
      </c>
      <c r="M82" s="887">
        <f t="shared" si="51"/>
        <v>0</v>
      </c>
      <c r="N82" s="887">
        <f t="shared" si="52"/>
        <v>0</v>
      </c>
      <c r="O82" s="887">
        <f t="shared" si="53"/>
        <v>0</v>
      </c>
      <c r="P82" s="888">
        <f t="shared" si="54"/>
        <v>0</v>
      </c>
      <c r="Q82" s="888">
        <f t="shared" si="61"/>
        <v>0</v>
      </c>
      <c r="R82" s="906"/>
      <c r="S82" s="1005"/>
      <c r="T82" s="831">
        <v>71</v>
      </c>
      <c r="U82" s="1450" t="s">
        <v>92</v>
      </c>
      <c r="V82" s="900" t="s">
        <v>57</v>
      </c>
      <c r="W82" s="893">
        <f t="shared" si="55"/>
        <v>0</v>
      </c>
      <c r="X82" s="893">
        <f t="shared" si="55"/>
        <v>0</v>
      </c>
      <c r="Y82" s="894" t="e">
        <f t="shared" si="56"/>
        <v>#DIV/0!</v>
      </c>
      <c r="Z82" s="894">
        <f t="shared" si="57"/>
        <v>0</v>
      </c>
      <c r="AA82" s="894">
        <f t="shared" si="57"/>
        <v>0</v>
      </c>
      <c r="AB82" s="901"/>
      <c r="AC82" s="895">
        <f t="shared" si="62"/>
        <v>0</v>
      </c>
      <c r="AD82" s="895" t="e">
        <f>AG82+AI82+AK82+AM82+AO82+AQ82+#REF!+AS82+AU82+AW82+AY82+BA82</f>
        <v>#REF!</v>
      </c>
      <c r="AE82" s="896" t="e">
        <f t="shared" si="58"/>
        <v>#REF!</v>
      </c>
      <c r="AF82" s="902"/>
      <c r="AG82" s="902"/>
      <c r="AH82" s="902"/>
      <c r="AI82" s="902"/>
      <c r="AJ82" s="902"/>
      <c r="AK82" s="902"/>
      <c r="AL82" s="902"/>
      <c r="AM82" s="902"/>
      <c r="AN82" s="902"/>
      <c r="AO82" s="902"/>
      <c r="AP82" s="902"/>
      <c r="AQ82" s="902"/>
      <c r="AR82" s="901"/>
      <c r="AS82" s="901"/>
      <c r="AT82" s="901"/>
      <c r="AU82" s="901"/>
      <c r="AV82" s="901"/>
      <c r="AW82" s="901"/>
      <c r="AX82" s="901"/>
      <c r="AY82" s="901"/>
      <c r="AZ82" s="901"/>
      <c r="BA82" s="901"/>
      <c r="BB82" s="895">
        <f t="shared" si="59"/>
        <v>0</v>
      </c>
      <c r="BC82" s="895">
        <f t="shared" si="60"/>
        <v>0</v>
      </c>
    </row>
    <row r="83" spans="1:55" ht="12" customHeight="1" x14ac:dyDescent="0.2">
      <c r="A83" s="840">
        <v>72</v>
      </c>
      <c r="B83" s="878">
        <v>1</v>
      </c>
      <c r="C83" s="879"/>
      <c r="D83" s="1449"/>
      <c r="E83" s="903" t="s">
        <v>279</v>
      </c>
      <c r="F83" s="942"/>
      <c r="G83" s="943"/>
      <c r="H83" s="883" t="e">
        <f t="shared" si="47"/>
        <v>#DIV/0!</v>
      </c>
      <c r="I83" s="899"/>
      <c r="J83" s="885">
        <f t="shared" si="48"/>
        <v>0</v>
      </c>
      <c r="K83" s="886">
        <f t="shared" si="49"/>
        <v>0</v>
      </c>
      <c r="L83" s="887">
        <f t="shared" si="50"/>
        <v>7960</v>
      </c>
      <c r="M83" s="887">
        <f t="shared" si="51"/>
        <v>0</v>
      </c>
      <c r="N83" s="887">
        <f t="shared" si="52"/>
        <v>0</v>
      </c>
      <c r="O83" s="887">
        <f t="shared" si="53"/>
        <v>0</v>
      </c>
      <c r="P83" s="888">
        <f t="shared" si="54"/>
        <v>0</v>
      </c>
      <c r="Q83" s="888">
        <f t="shared" si="61"/>
        <v>0</v>
      </c>
      <c r="R83" s="906"/>
      <c r="S83" s="1005"/>
      <c r="T83" s="831">
        <v>72</v>
      </c>
      <c r="U83" s="1450"/>
      <c r="V83" s="900" t="s">
        <v>50</v>
      </c>
      <c r="W83" s="893">
        <f t="shared" si="55"/>
        <v>0</v>
      </c>
      <c r="X83" s="893">
        <f t="shared" si="55"/>
        <v>0</v>
      </c>
      <c r="Y83" s="894" t="e">
        <f t="shared" si="56"/>
        <v>#DIV/0!</v>
      </c>
      <c r="Z83" s="894">
        <f t="shared" si="57"/>
        <v>0</v>
      </c>
      <c r="AA83" s="894">
        <f t="shared" si="57"/>
        <v>0</v>
      </c>
      <c r="AB83" s="901"/>
      <c r="AC83" s="895">
        <f t="shared" si="62"/>
        <v>0</v>
      </c>
      <c r="AD83" s="895" t="e">
        <f>AG83+AI83+AK83+AM83+AO83+AQ83+#REF!+AS83+AU83+AW83+AY83+BA83</f>
        <v>#REF!</v>
      </c>
      <c r="AE83" s="896" t="e">
        <f t="shared" si="58"/>
        <v>#REF!</v>
      </c>
      <c r="AF83" s="902"/>
      <c r="AG83" s="902"/>
      <c r="AH83" s="902"/>
      <c r="AI83" s="902"/>
      <c r="AJ83" s="902"/>
      <c r="AK83" s="902"/>
      <c r="AL83" s="902"/>
      <c r="AM83" s="902"/>
      <c r="AN83" s="902"/>
      <c r="AO83" s="902"/>
      <c r="AP83" s="902"/>
      <c r="AQ83" s="902"/>
      <c r="AR83" s="901"/>
      <c r="AS83" s="901"/>
      <c r="AT83" s="901"/>
      <c r="AU83" s="901"/>
      <c r="AV83" s="901"/>
      <c r="AW83" s="901"/>
      <c r="AX83" s="901"/>
      <c r="AY83" s="901"/>
      <c r="AZ83" s="901"/>
      <c r="BA83" s="901"/>
      <c r="BB83" s="895">
        <f t="shared" si="59"/>
        <v>0</v>
      </c>
      <c r="BC83" s="895">
        <f t="shared" si="60"/>
        <v>0</v>
      </c>
    </row>
    <row r="84" spans="1:55" ht="12" customHeight="1" x14ac:dyDescent="0.2">
      <c r="A84" s="840">
        <v>73</v>
      </c>
      <c r="B84" s="878">
        <v>1</v>
      </c>
      <c r="C84" s="879"/>
      <c r="D84" s="1453" t="s">
        <v>93</v>
      </c>
      <c r="E84" s="903" t="s">
        <v>278</v>
      </c>
      <c r="F84" s="1232">
        <v>6</v>
      </c>
      <c r="G84" s="1233">
        <v>6</v>
      </c>
      <c r="H84" s="883">
        <f t="shared" si="47"/>
        <v>100</v>
      </c>
      <c r="I84" s="899">
        <v>2</v>
      </c>
      <c r="J84" s="885">
        <f t="shared" si="48"/>
        <v>12</v>
      </c>
      <c r="K84" s="886">
        <f t="shared" si="49"/>
        <v>12</v>
      </c>
      <c r="L84" s="887">
        <f t="shared" si="50"/>
        <v>7960</v>
      </c>
      <c r="M84" s="887">
        <f t="shared" si="51"/>
        <v>95520</v>
      </c>
      <c r="N84" s="887">
        <f t="shared" si="52"/>
        <v>0</v>
      </c>
      <c r="O84" s="887">
        <f t="shared" si="53"/>
        <v>0</v>
      </c>
      <c r="P84" s="888">
        <f t="shared" si="54"/>
        <v>12</v>
      </c>
      <c r="Q84" s="888">
        <f t="shared" si="61"/>
        <v>95520</v>
      </c>
      <c r="R84" s="906"/>
      <c r="S84" s="1005"/>
      <c r="T84" s="831">
        <v>73</v>
      </c>
      <c r="U84" s="1450" t="s">
        <v>93</v>
      </c>
      <c r="V84" s="900" t="s">
        <v>49</v>
      </c>
      <c r="W84" s="893">
        <f t="shared" si="55"/>
        <v>6</v>
      </c>
      <c r="X84" s="893">
        <f t="shared" si="55"/>
        <v>6</v>
      </c>
      <c r="Y84" s="894">
        <f t="shared" si="56"/>
        <v>100</v>
      </c>
      <c r="Z84" s="894">
        <f t="shared" si="57"/>
        <v>2</v>
      </c>
      <c r="AA84" s="895">
        <f t="shared" si="57"/>
        <v>12</v>
      </c>
      <c r="AB84" s="901"/>
      <c r="AC84" s="895">
        <f t="shared" si="62"/>
        <v>12</v>
      </c>
      <c r="AD84" s="895">
        <f t="shared" si="62"/>
        <v>0</v>
      </c>
      <c r="AE84" s="896">
        <f t="shared" si="58"/>
        <v>0</v>
      </c>
      <c r="AF84" s="902"/>
      <c r="AG84" s="902"/>
      <c r="AH84" s="902"/>
      <c r="AI84" s="902"/>
      <c r="AJ84" s="902"/>
      <c r="AK84" s="902"/>
      <c r="AL84" s="902"/>
      <c r="AM84" s="902"/>
      <c r="AN84" s="902"/>
      <c r="AO84" s="902"/>
      <c r="AP84" s="902"/>
      <c r="AQ84" s="902"/>
      <c r="AR84" s="901">
        <v>3</v>
      </c>
      <c r="AS84" s="901"/>
      <c r="AT84" s="901">
        <v>3</v>
      </c>
      <c r="AU84" s="901"/>
      <c r="AV84" s="901">
        <v>3</v>
      </c>
      <c r="AW84" s="901"/>
      <c r="AX84" s="901">
        <v>3</v>
      </c>
      <c r="AY84" s="901"/>
      <c r="AZ84" s="901"/>
      <c r="BA84" s="901"/>
      <c r="BB84" s="895">
        <f t="shared" si="59"/>
        <v>12</v>
      </c>
      <c r="BC84" s="895">
        <f t="shared" si="60"/>
        <v>0</v>
      </c>
    </row>
    <row r="85" spans="1:55" ht="12" customHeight="1" x14ac:dyDescent="0.2">
      <c r="A85" s="840">
        <v>74</v>
      </c>
      <c r="B85" s="878">
        <v>1</v>
      </c>
      <c r="C85" s="879">
        <v>1.55125</v>
      </c>
      <c r="D85" s="1453"/>
      <c r="E85" s="903" t="s">
        <v>279</v>
      </c>
      <c r="F85" s="1234">
        <v>8</v>
      </c>
      <c r="G85" s="1235">
        <v>8</v>
      </c>
      <c r="H85" s="883">
        <f t="shared" si="47"/>
        <v>100</v>
      </c>
      <c r="I85" s="899">
        <v>1</v>
      </c>
      <c r="J85" s="885">
        <f t="shared" si="48"/>
        <v>8</v>
      </c>
      <c r="K85" s="886">
        <f t="shared" si="49"/>
        <v>8</v>
      </c>
      <c r="L85" s="887">
        <f t="shared" si="50"/>
        <v>7960</v>
      </c>
      <c r="M85" s="887">
        <f t="shared" si="51"/>
        <v>63680</v>
      </c>
      <c r="N85" s="887">
        <f t="shared" si="52"/>
        <v>12.41</v>
      </c>
      <c r="O85" s="887">
        <f t="shared" si="53"/>
        <v>98783.6</v>
      </c>
      <c r="P85" s="888">
        <f t="shared" si="54"/>
        <v>20.41</v>
      </c>
      <c r="Q85" s="888">
        <f t="shared" si="61"/>
        <v>162463.6</v>
      </c>
      <c r="R85" s="906"/>
      <c r="S85" s="1005"/>
      <c r="T85" s="831">
        <v>74</v>
      </c>
      <c r="U85" s="1450"/>
      <c r="V85" s="900" t="s">
        <v>50</v>
      </c>
      <c r="W85" s="893">
        <f t="shared" si="55"/>
        <v>8</v>
      </c>
      <c r="X85" s="893">
        <f t="shared" si="55"/>
        <v>8</v>
      </c>
      <c r="Y85" s="894">
        <f t="shared" si="56"/>
        <v>100</v>
      </c>
      <c r="Z85" s="894">
        <f t="shared" si="57"/>
        <v>1</v>
      </c>
      <c r="AA85" s="895">
        <f t="shared" si="57"/>
        <v>8</v>
      </c>
      <c r="AB85" s="901"/>
      <c r="AC85" s="895">
        <f t="shared" si="62"/>
        <v>8</v>
      </c>
      <c r="AD85" s="895">
        <f t="shared" si="62"/>
        <v>0</v>
      </c>
      <c r="AE85" s="896">
        <f t="shared" si="58"/>
        <v>0</v>
      </c>
      <c r="AF85" s="902"/>
      <c r="AG85" s="902"/>
      <c r="AH85" s="902"/>
      <c r="AI85" s="902"/>
      <c r="AJ85" s="902"/>
      <c r="AK85" s="902"/>
      <c r="AL85" s="902"/>
      <c r="AM85" s="902"/>
      <c r="AN85" s="902"/>
      <c r="AO85" s="902"/>
      <c r="AP85" s="902"/>
      <c r="AQ85" s="902"/>
      <c r="AR85" s="901">
        <v>2</v>
      </c>
      <c r="AS85" s="901"/>
      <c r="AT85" s="901">
        <v>2</v>
      </c>
      <c r="AU85" s="901"/>
      <c r="AV85" s="901">
        <v>2</v>
      </c>
      <c r="AW85" s="901"/>
      <c r="AX85" s="901">
        <v>2</v>
      </c>
      <c r="AY85" s="901"/>
      <c r="AZ85" s="901"/>
      <c r="BA85" s="901"/>
      <c r="BB85" s="895">
        <f t="shared" si="59"/>
        <v>8</v>
      </c>
      <c r="BC85" s="895">
        <f t="shared" si="60"/>
        <v>0</v>
      </c>
    </row>
    <row r="86" spans="1:55" ht="12" customHeight="1" x14ac:dyDescent="0.2">
      <c r="A86" s="840">
        <v>75</v>
      </c>
      <c r="B86" s="878">
        <v>2</v>
      </c>
      <c r="C86" s="909"/>
      <c r="D86" s="1454" t="s">
        <v>94</v>
      </c>
      <c r="E86" s="903" t="s">
        <v>278</v>
      </c>
      <c r="F86" s="1236"/>
      <c r="G86" s="1237"/>
      <c r="H86" s="883" t="e">
        <f t="shared" si="47"/>
        <v>#DIV/0!</v>
      </c>
      <c r="I86" s="899"/>
      <c r="J86" s="885">
        <f t="shared" si="48"/>
        <v>0</v>
      </c>
      <c r="K86" s="886">
        <f t="shared" si="49"/>
        <v>0</v>
      </c>
      <c r="L86" s="887">
        <f t="shared" si="50"/>
        <v>15920</v>
      </c>
      <c r="M86" s="887">
        <f t="shared" si="51"/>
        <v>0</v>
      </c>
      <c r="N86" s="887">
        <f t="shared" si="52"/>
        <v>0</v>
      </c>
      <c r="O86" s="887">
        <f t="shared" si="53"/>
        <v>0</v>
      </c>
      <c r="P86" s="888">
        <f t="shared" si="54"/>
        <v>0</v>
      </c>
      <c r="Q86" s="888">
        <f t="shared" si="61"/>
        <v>0</v>
      </c>
      <c r="R86" s="906"/>
      <c r="S86" s="1005"/>
      <c r="T86" s="831">
        <v>75</v>
      </c>
      <c r="U86" s="1452" t="s">
        <v>94</v>
      </c>
      <c r="V86" s="900" t="s">
        <v>49</v>
      </c>
      <c r="W86" s="893">
        <f t="shared" si="55"/>
        <v>0</v>
      </c>
      <c r="X86" s="893">
        <f t="shared" si="55"/>
        <v>0</v>
      </c>
      <c r="Y86" s="894" t="e">
        <f t="shared" si="56"/>
        <v>#DIV/0!</v>
      </c>
      <c r="Z86" s="894">
        <f t="shared" si="57"/>
        <v>0</v>
      </c>
      <c r="AA86" s="894">
        <f t="shared" si="57"/>
        <v>0</v>
      </c>
      <c r="AB86" s="901"/>
      <c r="AC86" s="895">
        <f t="shared" si="62"/>
        <v>0</v>
      </c>
      <c r="AD86" s="895" t="e">
        <f>AG86+AI86+AK86+AM86+AO86+AQ86+#REF!+AS86+AU86+AW86+AY86+BA86</f>
        <v>#REF!</v>
      </c>
      <c r="AE86" s="896" t="e">
        <f t="shared" si="58"/>
        <v>#REF!</v>
      </c>
      <c r="AF86" s="902"/>
      <c r="AG86" s="902"/>
      <c r="AH86" s="902"/>
      <c r="AI86" s="902"/>
      <c r="AJ86" s="902"/>
      <c r="AK86" s="902"/>
      <c r="AL86" s="902"/>
      <c r="AM86" s="902"/>
      <c r="AN86" s="902"/>
      <c r="AO86" s="902"/>
      <c r="AP86" s="902"/>
      <c r="AQ86" s="902"/>
      <c r="AR86" s="901"/>
      <c r="AS86" s="901"/>
      <c r="AT86" s="901"/>
      <c r="AU86" s="901"/>
      <c r="AV86" s="901"/>
      <c r="AW86" s="901"/>
      <c r="AX86" s="901"/>
      <c r="AY86" s="901"/>
      <c r="AZ86" s="901"/>
      <c r="BA86" s="901"/>
      <c r="BB86" s="895">
        <f t="shared" si="59"/>
        <v>0</v>
      </c>
      <c r="BC86" s="895">
        <f t="shared" si="60"/>
        <v>0</v>
      </c>
    </row>
    <row r="87" spans="1:55" ht="13.5" customHeight="1" x14ac:dyDescent="0.2">
      <c r="A87" s="840">
        <v>76</v>
      </c>
      <c r="B87" s="930">
        <v>2</v>
      </c>
      <c r="C87" s="909"/>
      <c r="D87" s="1454"/>
      <c r="E87" s="903" t="s">
        <v>279</v>
      </c>
      <c r="F87" s="1236"/>
      <c r="G87" s="1237"/>
      <c r="H87" s="883" t="e">
        <f t="shared" si="47"/>
        <v>#DIV/0!</v>
      </c>
      <c r="I87" s="899"/>
      <c r="J87" s="885">
        <f t="shared" si="48"/>
        <v>0</v>
      </c>
      <c r="K87" s="886">
        <f t="shared" si="49"/>
        <v>0</v>
      </c>
      <c r="L87" s="887">
        <f t="shared" si="50"/>
        <v>15920</v>
      </c>
      <c r="M87" s="887">
        <f t="shared" si="51"/>
        <v>0</v>
      </c>
      <c r="N87" s="887">
        <f t="shared" si="52"/>
        <v>0</v>
      </c>
      <c r="O87" s="887">
        <f t="shared" si="53"/>
        <v>0</v>
      </c>
      <c r="P87" s="888">
        <f t="shared" si="54"/>
        <v>0</v>
      </c>
      <c r="Q87" s="888">
        <f t="shared" si="61"/>
        <v>0</v>
      </c>
      <c r="R87" s="906"/>
      <c r="S87" s="1005"/>
      <c r="T87" s="831">
        <v>76</v>
      </c>
      <c r="U87" s="1452"/>
      <c r="V87" s="900" t="s">
        <v>50</v>
      </c>
      <c r="W87" s="893">
        <f t="shared" si="55"/>
        <v>0</v>
      </c>
      <c r="X87" s="893">
        <f t="shared" si="55"/>
        <v>0</v>
      </c>
      <c r="Y87" s="894" t="e">
        <f t="shared" si="56"/>
        <v>#DIV/0!</v>
      </c>
      <c r="Z87" s="894">
        <f t="shared" si="57"/>
        <v>0</v>
      </c>
      <c r="AA87" s="894">
        <f t="shared" si="57"/>
        <v>0</v>
      </c>
      <c r="AB87" s="901"/>
      <c r="AC87" s="895">
        <f t="shared" si="62"/>
        <v>0</v>
      </c>
      <c r="AD87" s="895" t="e">
        <f>AG87+AI87+AK87+AM87+AO87+AQ87+#REF!+AS87+AU87+AW87+AY87+BA87</f>
        <v>#REF!</v>
      </c>
      <c r="AE87" s="896" t="e">
        <f t="shared" si="58"/>
        <v>#REF!</v>
      </c>
      <c r="AF87" s="902"/>
      <c r="AG87" s="902"/>
      <c r="AH87" s="902"/>
      <c r="AI87" s="902"/>
      <c r="AJ87" s="902"/>
      <c r="AK87" s="902"/>
      <c r="AL87" s="902"/>
      <c r="AM87" s="902"/>
      <c r="AN87" s="902"/>
      <c r="AO87" s="902"/>
      <c r="AP87" s="902"/>
      <c r="AQ87" s="902"/>
      <c r="AR87" s="901"/>
      <c r="AS87" s="901"/>
      <c r="AT87" s="901"/>
      <c r="AU87" s="901"/>
      <c r="AV87" s="901"/>
      <c r="AW87" s="901"/>
      <c r="AX87" s="901"/>
      <c r="AY87" s="901"/>
      <c r="AZ87" s="901"/>
      <c r="BA87" s="901"/>
      <c r="BB87" s="895">
        <f t="shared" si="59"/>
        <v>0</v>
      </c>
      <c r="BC87" s="895">
        <f t="shared" si="60"/>
        <v>0</v>
      </c>
    </row>
    <row r="88" spans="1:55" ht="12.75" customHeight="1" x14ac:dyDescent="0.2">
      <c r="A88" s="840">
        <v>77</v>
      </c>
      <c r="B88" s="930">
        <v>8</v>
      </c>
      <c r="C88" s="879"/>
      <c r="D88" s="1453" t="s">
        <v>95</v>
      </c>
      <c r="E88" s="903" t="s">
        <v>278</v>
      </c>
      <c r="F88" s="1232"/>
      <c r="G88" s="1233"/>
      <c r="H88" s="883" t="e">
        <f t="shared" si="47"/>
        <v>#DIV/0!</v>
      </c>
      <c r="I88" s="899"/>
      <c r="J88" s="885">
        <f t="shared" si="48"/>
        <v>0</v>
      </c>
      <c r="K88" s="886">
        <f t="shared" si="49"/>
        <v>0</v>
      </c>
      <c r="L88" s="887">
        <f t="shared" si="50"/>
        <v>63680</v>
      </c>
      <c r="M88" s="887">
        <f t="shared" si="51"/>
        <v>0</v>
      </c>
      <c r="N88" s="887">
        <f t="shared" si="52"/>
        <v>0</v>
      </c>
      <c r="O88" s="887">
        <f t="shared" si="53"/>
        <v>0</v>
      </c>
      <c r="P88" s="888">
        <f t="shared" si="54"/>
        <v>0</v>
      </c>
      <c r="Q88" s="888">
        <f t="shared" si="61"/>
        <v>0</v>
      </c>
      <c r="R88" s="906"/>
      <c r="S88" s="1005"/>
      <c r="T88" s="831">
        <v>77</v>
      </c>
      <c r="U88" s="1450" t="s">
        <v>95</v>
      </c>
      <c r="V88" s="900" t="s">
        <v>49</v>
      </c>
      <c r="W88" s="893">
        <f t="shared" si="55"/>
        <v>0</v>
      </c>
      <c r="X88" s="893">
        <f t="shared" si="55"/>
        <v>0</v>
      </c>
      <c r="Y88" s="894" t="e">
        <f t="shared" si="56"/>
        <v>#DIV/0!</v>
      </c>
      <c r="Z88" s="894">
        <f t="shared" si="57"/>
        <v>0</v>
      </c>
      <c r="AA88" s="894">
        <f t="shared" si="57"/>
        <v>0</v>
      </c>
      <c r="AB88" s="901"/>
      <c r="AC88" s="895">
        <f t="shared" si="62"/>
        <v>0</v>
      </c>
      <c r="AD88" s="895" t="e">
        <f>AG88+AI88+AK88+AM88+AO88+AQ88+#REF!+AS88+AU88+AW88+AY88+BA88</f>
        <v>#REF!</v>
      </c>
      <c r="AE88" s="896" t="e">
        <f t="shared" si="58"/>
        <v>#REF!</v>
      </c>
      <c r="AF88" s="902"/>
      <c r="AG88" s="902"/>
      <c r="AH88" s="902"/>
      <c r="AI88" s="902"/>
      <c r="AJ88" s="902"/>
      <c r="AK88" s="902"/>
      <c r="AL88" s="902"/>
      <c r="AM88" s="902"/>
      <c r="AN88" s="902"/>
      <c r="AO88" s="902"/>
      <c r="AP88" s="902"/>
      <c r="AQ88" s="902"/>
      <c r="AR88" s="901"/>
      <c r="AS88" s="901"/>
      <c r="AT88" s="901"/>
      <c r="AU88" s="901"/>
      <c r="AV88" s="901"/>
      <c r="AW88" s="901"/>
      <c r="AX88" s="901"/>
      <c r="AY88" s="901"/>
      <c r="AZ88" s="901"/>
      <c r="BA88" s="901"/>
      <c r="BB88" s="895">
        <f t="shared" si="59"/>
        <v>0</v>
      </c>
      <c r="BC88" s="895">
        <f t="shared" si="60"/>
        <v>0</v>
      </c>
    </row>
    <row r="89" spans="1:55" ht="18" customHeight="1" x14ac:dyDescent="0.2">
      <c r="A89" s="840">
        <v>78</v>
      </c>
      <c r="B89" s="930">
        <v>0.5</v>
      </c>
      <c r="C89" s="879"/>
      <c r="D89" s="1453"/>
      <c r="E89" s="903" t="s">
        <v>279</v>
      </c>
      <c r="F89" s="1232"/>
      <c r="G89" s="1233"/>
      <c r="H89" s="883" t="e">
        <f t="shared" si="47"/>
        <v>#DIV/0!</v>
      </c>
      <c r="I89" s="899"/>
      <c r="J89" s="885">
        <f t="shared" si="48"/>
        <v>0</v>
      </c>
      <c r="K89" s="886">
        <f t="shared" si="49"/>
        <v>0</v>
      </c>
      <c r="L89" s="887">
        <f t="shared" si="50"/>
        <v>3980</v>
      </c>
      <c r="M89" s="887">
        <f t="shared" si="51"/>
        <v>0</v>
      </c>
      <c r="N89" s="887">
        <f t="shared" si="52"/>
        <v>0</v>
      </c>
      <c r="O89" s="887">
        <f t="shared" si="53"/>
        <v>0</v>
      </c>
      <c r="P89" s="888">
        <f t="shared" si="54"/>
        <v>0</v>
      </c>
      <c r="Q89" s="888">
        <f t="shared" si="61"/>
        <v>0</v>
      </c>
      <c r="R89" s="906"/>
      <c r="S89" s="1005"/>
      <c r="T89" s="831">
        <v>78</v>
      </c>
      <c r="U89" s="1450"/>
      <c r="V89" s="900" t="s">
        <v>50</v>
      </c>
      <c r="W89" s="893">
        <f t="shared" si="55"/>
        <v>0</v>
      </c>
      <c r="X89" s="893">
        <f t="shared" si="55"/>
        <v>0</v>
      </c>
      <c r="Y89" s="894" t="e">
        <f t="shared" si="56"/>
        <v>#DIV/0!</v>
      </c>
      <c r="Z89" s="894">
        <f t="shared" si="57"/>
        <v>0</v>
      </c>
      <c r="AA89" s="894">
        <f t="shared" si="57"/>
        <v>0</v>
      </c>
      <c r="AB89" s="901"/>
      <c r="AC89" s="895">
        <f t="shared" si="62"/>
        <v>0</v>
      </c>
      <c r="AD89" s="895" t="e">
        <f>AG89+AI89+AK89+AM89+AO89+AQ89+#REF!+AS89+AU89+AW89+AY89+BA89</f>
        <v>#REF!</v>
      </c>
      <c r="AE89" s="896" t="e">
        <f t="shared" si="58"/>
        <v>#REF!</v>
      </c>
      <c r="AF89" s="902"/>
      <c r="AG89" s="902"/>
      <c r="AH89" s="902"/>
      <c r="AI89" s="902"/>
      <c r="AJ89" s="902"/>
      <c r="AK89" s="902"/>
      <c r="AL89" s="902"/>
      <c r="AM89" s="902"/>
      <c r="AN89" s="902"/>
      <c r="AO89" s="902"/>
      <c r="AP89" s="902"/>
      <c r="AQ89" s="902"/>
      <c r="AR89" s="901"/>
      <c r="AS89" s="901"/>
      <c r="AT89" s="901"/>
      <c r="AU89" s="901"/>
      <c r="AV89" s="901"/>
      <c r="AW89" s="901"/>
      <c r="AX89" s="901"/>
      <c r="AY89" s="901"/>
      <c r="AZ89" s="901"/>
      <c r="BA89" s="901"/>
      <c r="BB89" s="895">
        <f t="shared" si="59"/>
        <v>0</v>
      </c>
      <c r="BC89" s="895">
        <f t="shared" si="60"/>
        <v>0</v>
      </c>
    </row>
    <row r="90" spans="1:55" ht="11.25" customHeight="1" x14ac:dyDescent="0.2">
      <c r="A90" s="840">
        <v>79</v>
      </c>
      <c r="B90" s="878">
        <v>1</v>
      </c>
      <c r="C90" s="879"/>
      <c r="D90" s="1454" t="s">
        <v>96</v>
      </c>
      <c r="E90" s="903" t="s">
        <v>278</v>
      </c>
      <c r="F90" s="942"/>
      <c r="G90" s="943"/>
      <c r="H90" s="883" t="e">
        <f t="shared" si="47"/>
        <v>#DIV/0!</v>
      </c>
      <c r="I90" s="899"/>
      <c r="J90" s="885">
        <f t="shared" si="48"/>
        <v>0</v>
      </c>
      <c r="K90" s="886">
        <f t="shared" si="49"/>
        <v>0</v>
      </c>
      <c r="L90" s="887">
        <f t="shared" si="50"/>
        <v>7960</v>
      </c>
      <c r="M90" s="887">
        <f t="shared" si="51"/>
        <v>0</v>
      </c>
      <c r="N90" s="887">
        <f t="shared" si="52"/>
        <v>0</v>
      </c>
      <c r="O90" s="887">
        <f t="shared" si="53"/>
        <v>0</v>
      </c>
      <c r="P90" s="888">
        <f t="shared" si="54"/>
        <v>0</v>
      </c>
      <c r="Q90" s="888">
        <f t="shared" si="61"/>
        <v>0</v>
      </c>
      <c r="R90" s="906"/>
      <c r="S90" s="1005"/>
      <c r="T90" s="831">
        <v>79</v>
      </c>
      <c r="U90" s="1452" t="s">
        <v>96</v>
      </c>
      <c r="V90" s="900" t="s">
        <v>49</v>
      </c>
      <c r="W90" s="893">
        <f t="shared" si="55"/>
        <v>0</v>
      </c>
      <c r="X90" s="893">
        <f t="shared" si="55"/>
        <v>0</v>
      </c>
      <c r="Y90" s="894" t="e">
        <f t="shared" si="56"/>
        <v>#DIV/0!</v>
      </c>
      <c r="Z90" s="894">
        <f t="shared" si="57"/>
        <v>0</v>
      </c>
      <c r="AA90" s="894">
        <f t="shared" si="57"/>
        <v>0</v>
      </c>
      <c r="AB90" s="901"/>
      <c r="AC90" s="895">
        <f t="shared" si="62"/>
        <v>0</v>
      </c>
      <c r="AD90" s="895" t="e">
        <f>AG90+AI90+AK90+AM90+AO90+AQ90+#REF!+AS90+AU90+AW90+AY90+BA90</f>
        <v>#REF!</v>
      </c>
      <c r="AE90" s="896" t="e">
        <f t="shared" si="58"/>
        <v>#REF!</v>
      </c>
      <c r="AF90" s="902"/>
      <c r="AG90" s="902"/>
      <c r="AH90" s="902"/>
      <c r="AI90" s="902"/>
      <c r="AJ90" s="902"/>
      <c r="AK90" s="902"/>
      <c r="AL90" s="902"/>
      <c r="AM90" s="902"/>
      <c r="AN90" s="902"/>
      <c r="AO90" s="902"/>
      <c r="AP90" s="902"/>
      <c r="AQ90" s="902"/>
      <c r="AR90" s="901"/>
      <c r="AS90" s="901"/>
      <c r="AT90" s="901"/>
      <c r="AU90" s="901"/>
      <c r="AV90" s="901"/>
      <c r="AW90" s="901"/>
      <c r="AX90" s="901"/>
      <c r="AY90" s="901"/>
      <c r="AZ90" s="901"/>
      <c r="BA90" s="901"/>
      <c r="BB90" s="895">
        <f t="shared" si="59"/>
        <v>0</v>
      </c>
      <c r="BC90" s="895">
        <f t="shared" si="60"/>
        <v>0</v>
      </c>
    </row>
    <row r="91" spans="1:55" ht="15" customHeight="1" x14ac:dyDescent="0.2">
      <c r="A91" s="840">
        <v>80</v>
      </c>
      <c r="B91" s="878">
        <v>1</v>
      </c>
      <c r="C91" s="879"/>
      <c r="D91" s="1454"/>
      <c r="E91" s="903" t="s">
        <v>279</v>
      </c>
      <c r="F91" s="942"/>
      <c r="G91" s="943"/>
      <c r="H91" s="883" t="e">
        <f t="shared" si="47"/>
        <v>#DIV/0!</v>
      </c>
      <c r="I91" s="899"/>
      <c r="J91" s="885">
        <f t="shared" si="48"/>
        <v>0</v>
      </c>
      <c r="K91" s="886">
        <f t="shared" si="49"/>
        <v>0</v>
      </c>
      <c r="L91" s="887">
        <f t="shared" si="50"/>
        <v>7960</v>
      </c>
      <c r="M91" s="887">
        <f t="shared" si="51"/>
        <v>0</v>
      </c>
      <c r="N91" s="887">
        <f t="shared" si="52"/>
        <v>0</v>
      </c>
      <c r="O91" s="887">
        <f t="shared" si="53"/>
        <v>0</v>
      </c>
      <c r="P91" s="888">
        <f t="shared" si="54"/>
        <v>0</v>
      </c>
      <c r="Q91" s="888">
        <f t="shared" si="61"/>
        <v>0</v>
      </c>
      <c r="R91" s="906"/>
      <c r="S91" s="1005"/>
      <c r="T91" s="831">
        <v>80</v>
      </c>
      <c r="U91" s="1452"/>
      <c r="V91" s="900" t="s">
        <v>50</v>
      </c>
      <c r="W91" s="893">
        <f t="shared" si="55"/>
        <v>0</v>
      </c>
      <c r="X91" s="893">
        <f t="shared" si="55"/>
        <v>0</v>
      </c>
      <c r="Y91" s="894" t="e">
        <f t="shared" si="56"/>
        <v>#DIV/0!</v>
      </c>
      <c r="Z91" s="894">
        <f t="shared" si="57"/>
        <v>0</v>
      </c>
      <c r="AA91" s="894">
        <f t="shared" si="57"/>
        <v>0</v>
      </c>
      <c r="AB91" s="901"/>
      <c r="AC91" s="895">
        <f t="shared" si="62"/>
        <v>0</v>
      </c>
      <c r="AD91" s="895" t="e">
        <f>AG91+AI91+AK91+AM91+AO91+AQ91+#REF!+AS91+AU91+AW91+AY91+BA91</f>
        <v>#REF!</v>
      </c>
      <c r="AE91" s="896" t="e">
        <f t="shared" si="58"/>
        <v>#REF!</v>
      </c>
      <c r="AF91" s="902"/>
      <c r="AG91" s="902"/>
      <c r="AH91" s="902"/>
      <c r="AI91" s="902"/>
      <c r="AJ91" s="902"/>
      <c r="AK91" s="902"/>
      <c r="AL91" s="902"/>
      <c r="AM91" s="902"/>
      <c r="AN91" s="902"/>
      <c r="AO91" s="902"/>
      <c r="AP91" s="902"/>
      <c r="AQ91" s="902"/>
      <c r="AR91" s="901"/>
      <c r="AS91" s="901"/>
      <c r="AT91" s="901"/>
      <c r="AU91" s="901"/>
      <c r="AV91" s="901"/>
      <c r="AW91" s="901"/>
      <c r="AX91" s="901"/>
      <c r="AY91" s="901"/>
      <c r="AZ91" s="901"/>
      <c r="BA91" s="911"/>
      <c r="BB91" s="895">
        <f t="shared" si="59"/>
        <v>0</v>
      </c>
      <c r="BC91" s="895">
        <f t="shared" si="60"/>
        <v>0</v>
      </c>
    </row>
    <row r="92" spans="1:55" ht="26.25" customHeight="1" x14ac:dyDescent="0.2">
      <c r="A92" s="840">
        <v>81</v>
      </c>
      <c r="B92" s="878">
        <v>2</v>
      </c>
      <c r="C92" s="879"/>
      <c r="D92" s="907" t="s">
        <v>97</v>
      </c>
      <c r="E92" s="903" t="s">
        <v>278</v>
      </c>
      <c r="F92" s="942"/>
      <c r="G92" s="943"/>
      <c r="H92" s="883" t="e">
        <f t="shared" si="47"/>
        <v>#DIV/0!</v>
      </c>
      <c r="I92" s="899"/>
      <c r="J92" s="885">
        <f t="shared" si="48"/>
        <v>0</v>
      </c>
      <c r="K92" s="886">
        <f t="shared" si="49"/>
        <v>0</v>
      </c>
      <c r="L92" s="887">
        <f t="shared" si="50"/>
        <v>15920</v>
      </c>
      <c r="M92" s="887">
        <f t="shared" si="51"/>
        <v>0</v>
      </c>
      <c r="N92" s="887">
        <f t="shared" si="52"/>
        <v>0</v>
      </c>
      <c r="O92" s="887">
        <f t="shared" si="53"/>
        <v>0</v>
      </c>
      <c r="P92" s="888">
        <f t="shared" si="54"/>
        <v>0</v>
      </c>
      <c r="Q92" s="888">
        <f t="shared" si="61"/>
        <v>0</v>
      </c>
      <c r="R92" s="906"/>
      <c r="S92" s="1005"/>
      <c r="T92" s="831">
        <v>81</v>
      </c>
      <c r="U92" s="908" t="s">
        <v>97</v>
      </c>
      <c r="V92" s="900" t="s">
        <v>50</v>
      </c>
      <c r="W92" s="893">
        <f t="shared" si="55"/>
        <v>0</v>
      </c>
      <c r="X92" s="893">
        <f t="shared" si="55"/>
        <v>0</v>
      </c>
      <c r="Y92" s="894" t="e">
        <f t="shared" si="56"/>
        <v>#DIV/0!</v>
      </c>
      <c r="Z92" s="894">
        <f t="shared" si="57"/>
        <v>0</v>
      </c>
      <c r="AA92" s="894">
        <f t="shared" si="57"/>
        <v>0</v>
      </c>
      <c r="AB92" s="901"/>
      <c r="AC92" s="895">
        <f t="shared" si="62"/>
        <v>0</v>
      </c>
      <c r="AD92" s="895" t="e">
        <f>AG92+AI92+AK92+AM92+AO92+AQ92+#REF!+AS92+AU92+AW92+AY92+BA92</f>
        <v>#REF!</v>
      </c>
      <c r="AE92" s="896" t="e">
        <f t="shared" si="58"/>
        <v>#REF!</v>
      </c>
      <c r="AF92" s="902"/>
      <c r="AG92" s="902"/>
      <c r="AH92" s="902"/>
      <c r="AI92" s="902"/>
      <c r="AJ92" s="902"/>
      <c r="AK92" s="902"/>
      <c r="AL92" s="902"/>
      <c r="AM92" s="902"/>
      <c r="AN92" s="902"/>
      <c r="AO92" s="902"/>
      <c r="AP92" s="902"/>
      <c r="AQ92" s="902"/>
      <c r="AR92" s="901"/>
      <c r="AS92" s="901"/>
      <c r="AT92" s="901"/>
      <c r="AU92" s="901"/>
      <c r="AV92" s="901"/>
      <c r="AW92" s="901"/>
      <c r="AX92" s="901"/>
      <c r="AY92" s="901"/>
      <c r="AZ92" s="901"/>
      <c r="BA92" s="911"/>
      <c r="BB92" s="895">
        <f t="shared" si="59"/>
        <v>0</v>
      </c>
      <c r="BC92" s="895">
        <f t="shared" si="60"/>
        <v>0</v>
      </c>
    </row>
    <row r="93" spans="1:55" ht="12.75" customHeight="1" x14ac:dyDescent="0.2">
      <c r="A93" s="840">
        <v>82</v>
      </c>
      <c r="B93" s="878">
        <v>2</v>
      </c>
      <c r="C93" s="879"/>
      <c r="D93" s="907" t="s">
        <v>98</v>
      </c>
      <c r="E93" s="903" t="s">
        <v>279</v>
      </c>
      <c r="F93" s="942"/>
      <c r="G93" s="943"/>
      <c r="H93" s="883" t="e">
        <f t="shared" si="47"/>
        <v>#DIV/0!</v>
      </c>
      <c r="I93" s="899"/>
      <c r="J93" s="885">
        <f t="shared" si="48"/>
        <v>0</v>
      </c>
      <c r="K93" s="886">
        <f t="shared" si="49"/>
        <v>0</v>
      </c>
      <c r="L93" s="887">
        <f t="shared" si="50"/>
        <v>15920</v>
      </c>
      <c r="M93" s="887">
        <f t="shared" si="51"/>
        <v>0</v>
      </c>
      <c r="N93" s="887">
        <f t="shared" si="52"/>
        <v>0</v>
      </c>
      <c r="O93" s="887">
        <f t="shared" si="53"/>
        <v>0</v>
      </c>
      <c r="P93" s="888">
        <f t="shared" si="54"/>
        <v>0</v>
      </c>
      <c r="Q93" s="888">
        <f t="shared" si="61"/>
        <v>0</v>
      </c>
      <c r="R93" s="906"/>
      <c r="S93" s="1005"/>
      <c r="T93" s="831">
        <v>82</v>
      </c>
      <c r="U93" s="908" t="s">
        <v>98</v>
      </c>
      <c r="V93" s="900" t="s">
        <v>49</v>
      </c>
      <c r="W93" s="893">
        <f t="shared" si="55"/>
        <v>0</v>
      </c>
      <c r="X93" s="893">
        <f t="shared" si="55"/>
        <v>0</v>
      </c>
      <c r="Y93" s="894" t="e">
        <f t="shared" si="56"/>
        <v>#DIV/0!</v>
      </c>
      <c r="Z93" s="894">
        <f t="shared" si="57"/>
        <v>0</v>
      </c>
      <c r="AA93" s="894">
        <f t="shared" si="57"/>
        <v>0</v>
      </c>
      <c r="AB93" s="901"/>
      <c r="AC93" s="895">
        <f t="shared" si="62"/>
        <v>0</v>
      </c>
      <c r="AD93" s="895" t="e">
        <f>AG93+AI93+AK93+AM93+AO93+AQ93+#REF!+AS93+AU93+AW93+AY93+BA93</f>
        <v>#REF!</v>
      </c>
      <c r="AE93" s="896" t="e">
        <f t="shared" si="58"/>
        <v>#REF!</v>
      </c>
      <c r="AF93" s="902"/>
      <c r="AG93" s="902"/>
      <c r="AH93" s="902"/>
      <c r="AI93" s="902"/>
      <c r="AJ93" s="902"/>
      <c r="AK93" s="902"/>
      <c r="AL93" s="902"/>
      <c r="AM93" s="902"/>
      <c r="AN93" s="902"/>
      <c r="AO93" s="902"/>
      <c r="AP93" s="902"/>
      <c r="AQ93" s="902"/>
      <c r="AR93" s="901"/>
      <c r="AS93" s="901"/>
      <c r="AT93" s="901"/>
      <c r="AU93" s="901"/>
      <c r="AV93" s="901"/>
      <c r="AW93" s="901"/>
      <c r="AX93" s="901"/>
      <c r="AY93" s="901"/>
      <c r="AZ93" s="901"/>
      <c r="BA93" s="911"/>
      <c r="BB93" s="895">
        <f t="shared" si="59"/>
        <v>0</v>
      </c>
      <c r="BC93" s="895">
        <f t="shared" si="60"/>
        <v>0</v>
      </c>
    </row>
    <row r="94" spans="1:55" ht="12.75" customHeight="1" x14ac:dyDescent="0.2">
      <c r="A94" s="840">
        <v>83</v>
      </c>
      <c r="B94" s="878">
        <v>2</v>
      </c>
      <c r="C94" s="879"/>
      <c r="D94" s="1449" t="s">
        <v>99</v>
      </c>
      <c r="E94" s="903" t="s">
        <v>278</v>
      </c>
      <c r="F94" s="940"/>
      <c r="G94" s="941">
        <v>10</v>
      </c>
      <c r="H94" s="883" t="e">
        <f t="shared" si="47"/>
        <v>#DIV/0!</v>
      </c>
      <c r="I94" s="899">
        <v>2</v>
      </c>
      <c r="J94" s="885">
        <f t="shared" si="48"/>
        <v>20</v>
      </c>
      <c r="K94" s="886">
        <f t="shared" si="49"/>
        <v>40</v>
      </c>
      <c r="L94" s="887">
        <f t="shared" si="50"/>
        <v>15920</v>
      </c>
      <c r="M94" s="887">
        <f t="shared" si="51"/>
        <v>318400</v>
      </c>
      <c r="N94" s="887">
        <f t="shared" si="52"/>
        <v>0</v>
      </c>
      <c r="O94" s="887">
        <f t="shared" si="53"/>
        <v>0</v>
      </c>
      <c r="P94" s="888">
        <f t="shared" si="54"/>
        <v>40</v>
      </c>
      <c r="Q94" s="888">
        <f t="shared" si="61"/>
        <v>318400</v>
      </c>
      <c r="R94" s="906"/>
      <c r="S94" s="1005"/>
      <c r="T94" s="831">
        <v>83</v>
      </c>
      <c r="U94" s="1450" t="s">
        <v>99</v>
      </c>
      <c r="V94" s="900" t="s">
        <v>49</v>
      </c>
      <c r="W94" s="893">
        <f t="shared" si="55"/>
        <v>0</v>
      </c>
      <c r="X94" s="893">
        <f t="shared" si="55"/>
        <v>10</v>
      </c>
      <c r="Y94" s="894" t="e">
        <f t="shared" si="56"/>
        <v>#DIV/0!</v>
      </c>
      <c r="Z94" s="894">
        <f t="shared" si="57"/>
        <v>2</v>
      </c>
      <c r="AA94" s="895">
        <f t="shared" si="57"/>
        <v>20</v>
      </c>
      <c r="AB94" s="901"/>
      <c r="AC94" s="895">
        <f t="shared" si="62"/>
        <v>20</v>
      </c>
      <c r="AD94" s="895">
        <f t="shared" si="62"/>
        <v>0</v>
      </c>
      <c r="AE94" s="896">
        <f t="shared" si="58"/>
        <v>0</v>
      </c>
      <c r="AF94" s="902"/>
      <c r="AG94" s="902"/>
      <c r="AH94" s="902"/>
      <c r="AI94" s="902"/>
      <c r="AJ94" s="902"/>
      <c r="AK94" s="902"/>
      <c r="AL94" s="902"/>
      <c r="AM94" s="902"/>
      <c r="AN94" s="902"/>
      <c r="AO94" s="902"/>
      <c r="AP94" s="902"/>
      <c r="AQ94" s="902"/>
      <c r="AR94" s="901">
        <v>6</v>
      </c>
      <c r="AS94" s="901"/>
      <c r="AT94" s="901">
        <v>4</v>
      </c>
      <c r="AU94" s="901"/>
      <c r="AV94" s="901">
        <v>4</v>
      </c>
      <c r="AW94" s="901"/>
      <c r="AX94" s="901">
        <v>4</v>
      </c>
      <c r="AY94" s="901"/>
      <c r="AZ94" s="901">
        <v>2</v>
      </c>
      <c r="BA94" s="911"/>
      <c r="BB94" s="895">
        <f t="shared" si="59"/>
        <v>20</v>
      </c>
      <c r="BC94" s="895">
        <f t="shared" si="60"/>
        <v>0</v>
      </c>
    </row>
    <row r="95" spans="1:55" ht="12.75" customHeight="1" x14ac:dyDescent="0.2">
      <c r="A95" s="840">
        <v>84</v>
      </c>
      <c r="B95" s="878">
        <v>2</v>
      </c>
      <c r="C95" s="879">
        <v>2</v>
      </c>
      <c r="D95" s="1449"/>
      <c r="E95" s="903" t="s">
        <v>279</v>
      </c>
      <c r="F95" s="940"/>
      <c r="G95" s="941">
        <v>4</v>
      </c>
      <c r="H95" s="883" t="e">
        <f t="shared" si="47"/>
        <v>#DIV/0!</v>
      </c>
      <c r="I95" s="899">
        <v>2</v>
      </c>
      <c r="J95" s="885">
        <f t="shared" si="48"/>
        <v>8</v>
      </c>
      <c r="K95" s="886">
        <f t="shared" si="49"/>
        <v>16</v>
      </c>
      <c r="L95" s="887">
        <f t="shared" si="50"/>
        <v>15920</v>
      </c>
      <c r="M95" s="887">
        <f t="shared" si="51"/>
        <v>127360</v>
      </c>
      <c r="N95" s="887">
        <f>C95*J95</f>
        <v>16</v>
      </c>
      <c r="O95" s="887">
        <f t="shared" si="53"/>
        <v>127360</v>
      </c>
      <c r="P95" s="888">
        <f t="shared" si="54"/>
        <v>32</v>
      </c>
      <c r="Q95" s="888">
        <f t="shared" si="61"/>
        <v>254720</v>
      </c>
      <c r="R95" s="906"/>
      <c r="S95" s="1005"/>
      <c r="T95" s="831">
        <v>84</v>
      </c>
      <c r="U95" s="1450"/>
      <c r="V95" s="900" t="s">
        <v>50</v>
      </c>
      <c r="W95" s="893">
        <f t="shared" si="55"/>
        <v>0</v>
      </c>
      <c r="X95" s="893">
        <f t="shared" si="55"/>
        <v>4</v>
      </c>
      <c r="Y95" s="894" t="e">
        <f t="shared" si="56"/>
        <v>#DIV/0!</v>
      </c>
      <c r="Z95" s="894">
        <f t="shared" si="57"/>
        <v>2</v>
      </c>
      <c r="AA95" s="895">
        <f t="shared" si="57"/>
        <v>8</v>
      </c>
      <c r="AB95" s="901"/>
      <c r="AC95" s="895">
        <f t="shared" si="62"/>
        <v>8</v>
      </c>
      <c r="AD95" s="895">
        <f t="shared" si="62"/>
        <v>0</v>
      </c>
      <c r="AE95" s="896">
        <f t="shared" si="58"/>
        <v>0</v>
      </c>
      <c r="AF95" s="902"/>
      <c r="AG95" s="902"/>
      <c r="AH95" s="902"/>
      <c r="AI95" s="902"/>
      <c r="AJ95" s="902"/>
      <c r="AK95" s="902"/>
      <c r="AL95" s="902"/>
      <c r="AM95" s="902"/>
      <c r="AN95" s="902"/>
      <c r="AO95" s="902"/>
      <c r="AP95" s="902"/>
      <c r="AQ95" s="902"/>
      <c r="AR95" s="901"/>
      <c r="AS95" s="901"/>
      <c r="AT95" s="901">
        <v>2</v>
      </c>
      <c r="AU95" s="901"/>
      <c r="AV95" s="901">
        <v>2</v>
      </c>
      <c r="AW95" s="901"/>
      <c r="AX95" s="901">
        <v>2</v>
      </c>
      <c r="AY95" s="901"/>
      <c r="AZ95" s="901">
        <v>2</v>
      </c>
      <c r="BA95" s="911"/>
      <c r="BB95" s="895">
        <f t="shared" si="59"/>
        <v>8</v>
      </c>
      <c r="BC95" s="895">
        <f t="shared" si="60"/>
        <v>0</v>
      </c>
    </row>
    <row r="96" spans="1:55" ht="12.75" customHeight="1" x14ac:dyDescent="0.2">
      <c r="A96" s="840">
        <v>85</v>
      </c>
      <c r="B96" s="878">
        <v>0.25</v>
      </c>
      <c r="C96" s="909"/>
      <c r="D96" s="1449" t="s">
        <v>100</v>
      </c>
      <c r="E96" s="903" t="s">
        <v>278</v>
      </c>
      <c r="F96" s="942"/>
      <c r="G96" s="943"/>
      <c r="H96" s="883" t="e">
        <f t="shared" si="47"/>
        <v>#DIV/0!</v>
      </c>
      <c r="I96" s="899"/>
      <c r="J96" s="885">
        <f t="shared" si="48"/>
        <v>0</v>
      </c>
      <c r="K96" s="886">
        <f t="shared" si="49"/>
        <v>0</v>
      </c>
      <c r="L96" s="887">
        <f t="shared" si="50"/>
        <v>1990</v>
      </c>
      <c r="M96" s="887">
        <f t="shared" si="51"/>
        <v>0</v>
      </c>
      <c r="N96" s="887">
        <f t="shared" si="52"/>
        <v>0</v>
      </c>
      <c r="O96" s="887">
        <f t="shared" si="53"/>
        <v>0</v>
      </c>
      <c r="P96" s="888">
        <f t="shared" si="54"/>
        <v>0</v>
      </c>
      <c r="Q96" s="888">
        <f t="shared" si="61"/>
        <v>0</v>
      </c>
      <c r="R96" s="906"/>
      <c r="S96" s="1005"/>
      <c r="T96" s="831">
        <v>85</v>
      </c>
      <c r="U96" s="1450" t="s">
        <v>100</v>
      </c>
      <c r="V96" s="900" t="s">
        <v>49</v>
      </c>
      <c r="W96" s="893">
        <f t="shared" si="55"/>
        <v>0</v>
      </c>
      <c r="X96" s="893">
        <f t="shared" si="55"/>
        <v>0</v>
      </c>
      <c r="Y96" s="894" t="e">
        <f t="shared" si="56"/>
        <v>#DIV/0!</v>
      </c>
      <c r="Z96" s="894">
        <f t="shared" si="57"/>
        <v>0</v>
      </c>
      <c r="AA96" s="894">
        <f t="shared" si="57"/>
        <v>0</v>
      </c>
      <c r="AB96" s="901"/>
      <c r="AC96" s="895">
        <f t="shared" si="62"/>
        <v>0</v>
      </c>
      <c r="AD96" s="895" t="e">
        <f>AG96+AI96+AK96+AM96+AO96+AQ96+#REF!+AS96+AU96+AW96+AY96+BA96</f>
        <v>#REF!</v>
      </c>
      <c r="AE96" s="896" t="e">
        <f t="shared" si="58"/>
        <v>#REF!</v>
      </c>
      <c r="AF96" s="902"/>
      <c r="AG96" s="902"/>
      <c r="AH96" s="902"/>
      <c r="AI96" s="902"/>
      <c r="AJ96" s="902"/>
      <c r="AK96" s="902"/>
      <c r="AL96" s="902"/>
      <c r="AM96" s="902"/>
      <c r="AN96" s="902"/>
      <c r="AO96" s="902"/>
      <c r="AP96" s="902"/>
      <c r="AQ96" s="902"/>
      <c r="AR96" s="901"/>
      <c r="AS96" s="901"/>
      <c r="AT96" s="901"/>
      <c r="AU96" s="901"/>
      <c r="AV96" s="901"/>
      <c r="AW96" s="901"/>
      <c r="AX96" s="901"/>
      <c r="AY96" s="901"/>
      <c r="AZ96" s="901"/>
      <c r="BA96" s="911"/>
      <c r="BB96" s="895">
        <f t="shared" si="59"/>
        <v>0</v>
      </c>
      <c r="BC96" s="895">
        <f t="shared" si="60"/>
        <v>0</v>
      </c>
    </row>
    <row r="97" spans="1:55" ht="12.75" customHeight="1" x14ac:dyDescent="0.2">
      <c r="A97" s="840">
        <v>86</v>
      </c>
      <c r="B97" s="878">
        <v>0.25</v>
      </c>
      <c r="C97" s="909"/>
      <c r="D97" s="1449"/>
      <c r="E97" s="903" t="s">
        <v>279</v>
      </c>
      <c r="F97" s="942"/>
      <c r="G97" s="943"/>
      <c r="H97" s="883" t="e">
        <f t="shared" si="47"/>
        <v>#DIV/0!</v>
      </c>
      <c r="I97" s="899"/>
      <c r="J97" s="885">
        <f t="shared" si="48"/>
        <v>0</v>
      </c>
      <c r="K97" s="886">
        <f t="shared" si="49"/>
        <v>0</v>
      </c>
      <c r="L97" s="887">
        <f t="shared" si="50"/>
        <v>1990</v>
      </c>
      <c r="M97" s="887">
        <f t="shared" si="51"/>
        <v>0</v>
      </c>
      <c r="N97" s="887">
        <f t="shared" si="52"/>
        <v>0</v>
      </c>
      <c r="O97" s="887">
        <f t="shared" si="53"/>
        <v>0</v>
      </c>
      <c r="P97" s="888">
        <f t="shared" si="54"/>
        <v>0</v>
      </c>
      <c r="Q97" s="888">
        <f t="shared" si="61"/>
        <v>0</v>
      </c>
      <c r="R97" s="906"/>
      <c r="S97" s="1005"/>
      <c r="T97" s="831">
        <v>86</v>
      </c>
      <c r="U97" s="1450"/>
      <c r="V97" s="900" t="s">
        <v>50</v>
      </c>
      <c r="W97" s="893">
        <f t="shared" si="55"/>
        <v>0</v>
      </c>
      <c r="X97" s="893">
        <f t="shared" si="55"/>
        <v>0</v>
      </c>
      <c r="Y97" s="894" t="e">
        <f t="shared" si="56"/>
        <v>#DIV/0!</v>
      </c>
      <c r="Z97" s="894">
        <f t="shared" si="57"/>
        <v>0</v>
      </c>
      <c r="AA97" s="894">
        <f t="shared" si="57"/>
        <v>0</v>
      </c>
      <c r="AB97" s="901"/>
      <c r="AC97" s="895">
        <f t="shared" si="62"/>
        <v>0</v>
      </c>
      <c r="AD97" s="895" t="e">
        <f>AG97+AI97+AK97+AM97+AO97+AQ97+#REF!+AS97+AU97+AW97+AY97+BA97</f>
        <v>#REF!</v>
      </c>
      <c r="AE97" s="896" t="e">
        <f t="shared" si="58"/>
        <v>#REF!</v>
      </c>
      <c r="AF97" s="902"/>
      <c r="AG97" s="902"/>
      <c r="AH97" s="902"/>
      <c r="AI97" s="902"/>
      <c r="AJ97" s="902"/>
      <c r="AK97" s="902"/>
      <c r="AL97" s="902"/>
      <c r="AM97" s="902"/>
      <c r="AN97" s="902"/>
      <c r="AO97" s="902"/>
      <c r="AP97" s="902"/>
      <c r="AQ97" s="902"/>
      <c r="AR97" s="901"/>
      <c r="AS97" s="901"/>
      <c r="AT97" s="901"/>
      <c r="AU97" s="901"/>
      <c r="AV97" s="901"/>
      <c r="AW97" s="901"/>
      <c r="AX97" s="901"/>
      <c r="AY97" s="901"/>
      <c r="AZ97" s="901"/>
      <c r="BA97" s="911"/>
      <c r="BB97" s="895">
        <f t="shared" si="59"/>
        <v>0</v>
      </c>
      <c r="BC97" s="895">
        <f t="shared" si="60"/>
        <v>0</v>
      </c>
    </row>
    <row r="98" spans="1:55" s="947" customFormat="1" ht="12.75" customHeight="1" x14ac:dyDescent="0.2">
      <c r="A98" s="840">
        <v>87</v>
      </c>
      <c r="B98" s="913"/>
      <c r="C98" s="914"/>
      <c r="D98" s="946" t="s">
        <v>101</v>
      </c>
      <c r="E98" s="915"/>
      <c r="F98" s="840"/>
      <c r="G98" s="945"/>
      <c r="H98" s="913"/>
      <c r="I98" s="917"/>
      <c r="J98" s="918"/>
      <c r="K98" s="919"/>
      <c r="L98" s="920"/>
      <c r="M98" s="920"/>
      <c r="N98" s="921"/>
      <c r="O98" s="920"/>
      <c r="P98" s="921"/>
      <c r="Q98" s="921"/>
      <c r="R98" s="923"/>
      <c r="S98" s="924"/>
      <c r="T98" s="831">
        <v>87</v>
      </c>
      <c r="U98" s="925" t="s">
        <v>101</v>
      </c>
      <c r="V98" s="926"/>
      <c r="W98" s="831"/>
      <c r="X98" s="831"/>
      <c r="Y98" s="927"/>
      <c r="Z98" s="832"/>
      <c r="AA98" s="832"/>
      <c r="AB98" s="832"/>
      <c r="AC98" s="832"/>
      <c r="AD98" s="832"/>
      <c r="AE98" s="928"/>
      <c r="AF98" s="928"/>
      <c r="AG98" s="928"/>
      <c r="AH98" s="928"/>
      <c r="AI98" s="928"/>
      <c r="AJ98" s="928"/>
      <c r="AK98" s="928"/>
      <c r="AL98" s="928"/>
      <c r="AM98" s="928"/>
      <c r="AN98" s="928"/>
      <c r="AO98" s="928"/>
      <c r="AP98" s="928"/>
      <c r="AQ98" s="928"/>
      <c r="AR98" s="832"/>
      <c r="AS98" s="832"/>
      <c r="AT98" s="832"/>
      <c r="AU98" s="832"/>
      <c r="AV98" s="832"/>
      <c r="AW98" s="832"/>
      <c r="AX98" s="832"/>
      <c r="AY98" s="832"/>
      <c r="AZ98" s="832"/>
      <c r="BA98" s="832"/>
      <c r="BB98" s="958"/>
      <c r="BC98" s="958"/>
    </row>
    <row r="99" spans="1:55" ht="25.5" customHeight="1" x14ac:dyDescent="0.2">
      <c r="A99" s="840">
        <v>88</v>
      </c>
      <c r="B99" s="878">
        <v>8</v>
      </c>
      <c r="C99" s="909"/>
      <c r="D99" s="907" t="s">
        <v>102</v>
      </c>
      <c r="E99" s="880" t="s">
        <v>278</v>
      </c>
      <c r="F99" s="942">
        <v>2</v>
      </c>
      <c r="G99" s="943">
        <v>2</v>
      </c>
      <c r="H99" s="883">
        <f>G99*100/F99</f>
        <v>100</v>
      </c>
      <c r="I99" s="899">
        <v>3</v>
      </c>
      <c r="J99" s="885">
        <f>I99*G99</f>
        <v>6</v>
      </c>
      <c r="K99" s="886">
        <f>J99*B99</f>
        <v>48</v>
      </c>
      <c r="L99" s="887">
        <f t="shared" ref="L99:L101" si="63">B99*7960</f>
        <v>63680</v>
      </c>
      <c r="M99" s="887">
        <f t="shared" ref="M99:M101" si="64">L99*J99</f>
        <v>382080</v>
      </c>
      <c r="N99" s="887">
        <f>C99*J99</f>
        <v>0</v>
      </c>
      <c r="O99" s="887">
        <f>N99*7960</f>
        <v>0</v>
      </c>
      <c r="P99" s="888">
        <f>K99+N99</f>
        <v>48</v>
      </c>
      <c r="Q99" s="888">
        <f t="shared" ref="Q99:Q101" si="65">M99+O99</f>
        <v>382080</v>
      </c>
      <c r="R99" s="906"/>
      <c r="S99" s="1005"/>
      <c r="T99" s="831">
        <v>88</v>
      </c>
      <c r="U99" s="908" t="s">
        <v>102</v>
      </c>
      <c r="V99" s="900" t="s">
        <v>49</v>
      </c>
      <c r="W99" s="893">
        <f t="shared" ref="W99:AA101" si="66">F99</f>
        <v>2</v>
      </c>
      <c r="X99" s="893">
        <f t="shared" si="66"/>
        <v>2</v>
      </c>
      <c r="Y99" s="894">
        <f>X99*100/W99</f>
        <v>100</v>
      </c>
      <c r="Z99" s="894">
        <f t="shared" si="66"/>
        <v>3</v>
      </c>
      <c r="AA99" s="895">
        <f t="shared" si="66"/>
        <v>6</v>
      </c>
      <c r="AB99" s="901"/>
      <c r="AC99" s="895">
        <f t="shared" ref="AC99:AD101" si="67">+BB99</f>
        <v>6</v>
      </c>
      <c r="AD99" s="895">
        <f t="shared" si="67"/>
        <v>0</v>
      </c>
      <c r="AE99" s="896">
        <f>AD99*100/AC99</f>
        <v>0</v>
      </c>
      <c r="AF99" s="902"/>
      <c r="AG99" s="902"/>
      <c r="AH99" s="902"/>
      <c r="AI99" s="902"/>
      <c r="AJ99" s="902"/>
      <c r="AK99" s="902"/>
      <c r="AL99" s="902"/>
      <c r="AM99" s="902"/>
      <c r="AN99" s="902"/>
      <c r="AO99" s="902"/>
      <c r="AP99" s="902"/>
      <c r="AQ99" s="902"/>
      <c r="AR99" s="901"/>
      <c r="AS99" s="901"/>
      <c r="AT99" s="901">
        <v>6</v>
      </c>
      <c r="AU99" s="901"/>
      <c r="AV99" s="901"/>
      <c r="AW99" s="901"/>
      <c r="AX99" s="901"/>
      <c r="AY99" s="901"/>
      <c r="AZ99" s="901"/>
      <c r="BA99" s="911"/>
      <c r="BB99" s="895">
        <f t="shared" ref="BB99:BB101" si="68">AF99+AH99+AJ99+AL99+AN99+AP99+AR99+AT99+AV99+AX99+AZ99</f>
        <v>6</v>
      </c>
      <c r="BC99" s="895">
        <f t="shared" ref="BC99:BC101" si="69">AG99+AI99+AK99+AM99+AO99+AQ99++AS99+AU99+AW99+AY99+BA99</f>
        <v>0</v>
      </c>
    </row>
    <row r="100" spans="1:55" ht="12" customHeight="1" x14ac:dyDescent="0.2">
      <c r="A100" s="840">
        <v>89</v>
      </c>
      <c r="B100" s="878">
        <v>1</v>
      </c>
      <c r="C100" s="879"/>
      <c r="D100" s="1453" t="s">
        <v>103</v>
      </c>
      <c r="E100" s="903" t="s">
        <v>278</v>
      </c>
      <c r="F100" s="940"/>
      <c r="G100" s="941"/>
      <c r="H100" s="883" t="e">
        <f>G100*100/F100</f>
        <v>#DIV/0!</v>
      </c>
      <c r="I100" s="899"/>
      <c r="J100" s="885">
        <f>I100*G100</f>
        <v>0</v>
      </c>
      <c r="K100" s="886">
        <f>J100*B100</f>
        <v>0</v>
      </c>
      <c r="L100" s="887">
        <f t="shared" si="63"/>
        <v>7960</v>
      </c>
      <c r="M100" s="887">
        <f t="shared" si="64"/>
        <v>0</v>
      </c>
      <c r="N100" s="887">
        <f>C100*J100</f>
        <v>0</v>
      </c>
      <c r="O100" s="887">
        <f>N100*7960</f>
        <v>0</v>
      </c>
      <c r="P100" s="888">
        <f>K100+N100</f>
        <v>0</v>
      </c>
      <c r="Q100" s="888">
        <f t="shared" si="65"/>
        <v>0</v>
      </c>
      <c r="R100" s="906"/>
      <c r="S100" s="1005"/>
      <c r="T100" s="831">
        <v>89</v>
      </c>
      <c r="U100" s="1450" t="s">
        <v>103</v>
      </c>
      <c r="V100" s="900" t="s">
        <v>49</v>
      </c>
      <c r="W100" s="893">
        <f t="shared" si="66"/>
        <v>0</v>
      </c>
      <c r="X100" s="893">
        <f t="shared" si="66"/>
        <v>0</v>
      </c>
      <c r="Y100" s="894" t="e">
        <f>X100*100/W100</f>
        <v>#DIV/0!</v>
      </c>
      <c r="Z100" s="894">
        <f t="shared" si="66"/>
        <v>0</v>
      </c>
      <c r="AA100" s="894">
        <f t="shared" si="66"/>
        <v>0</v>
      </c>
      <c r="AB100" s="901"/>
      <c r="AC100" s="895">
        <f t="shared" si="67"/>
        <v>0</v>
      </c>
      <c r="AD100" s="895" t="e">
        <f>AG100+AI100+AK100+AM100+AO100+AQ100+#REF!+AS100+AU100+AW100+AY100+BA100</f>
        <v>#REF!</v>
      </c>
      <c r="AE100" s="896" t="e">
        <f>AD100*100/AC100</f>
        <v>#REF!</v>
      </c>
      <c r="AF100" s="902"/>
      <c r="AG100" s="902"/>
      <c r="AH100" s="902"/>
      <c r="AI100" s="902"/>
      <c r="AJ100" s="902"/>
      <c r="AK100" s="902"/>
      <c r="AL100" s="902"/>
      <c r="AM100" s="902"/>
      <c r="AN100" s="902"/>
      <c r="AO100" s="902"/>
      <c r="AP100" s="902"/>
      <c r="AQ100" s="902"/>
      <c r="AR100" s="901"/>
      <c r="AS100" s="901"/>
      <c r="AT100" s="901"/>
      <c r="AU100" s="901"/>
      <c r="AV100" s="901"/>
      <c r="AW100" s="901"/>
      <c r="AX100" s="901"/>
      <c r="AY100" s="901"/>
      <c r="AZ100" s="901"/>
      <c r="BA100" s="911"/>
      <c r="BB100" s="895">
        <f t="shared" si="68"/>
        <v>0</v>
      </c>
      <c r="BC100" s="895">
        <f t="shared" si="69"/>
        <v>0</v>
      </c>
    </row>
    <row r="101" spans="1:55" ht="12" customHeight="1" x14ac:dyDescent="0.2">
      <c r="A101" s="840">
        <v>90</v>
      </c>
      <c r="B101" s="878">
        <v>1.5</v>
      </c>
      <c r="C101" s="879">
        <v>1</v>
      </c>
      <c r="D101" s="1454"/>
      <c r="E101" s="903" t="s">
        <v>279</v>
      </c>
      <c r="F101" s="940"/>
      <c r="G101" s="941"/>
      <c r="H101" s="883" t="e">
        <f>G101*100/F101</f>
        <v>#DIV/0!</v>
      </c>
      <c r="I101" s="899"/>
      <c r="J101" s="885">
        <f>I101*G101</f>
        <v>0</v>
      </c>
      <c r="K101" s="886">
        <f>J101*B101</f>
        <v>0</v>
      </c>
      <c r="L101" s="887">
        <f t="shared" si="63"/>
        <v>11940</v>
      </c>
      <c r="M101" s="887">
        <f t="shared" si="64"/>
        <v>0</v>
      </c>
      <c r="N101" s="887">
        <f>C101*J101</f>
        <v>0</v>
      </c>
      <c r="O101" s="887">
        <f>N101*7960</f>
        <v>0</v>
      </c>
      <c r="P101" s="888">
        <f>K101+N101</f>
        <v>0</v>
      </c>
      <c r="Q101" s="888">
        <f t="shared" si="65"/>
        <v>0</v>
      </c>
      <c r="R101" s="906"/>
      <c r="S101" s="1005"/>
      <c r="T101" s="831">
        <v>90</v>
      </c>
      <c r="U101" s="1452"/>
      <c r="V101" s="900" t="s">
        <v>50</v>
      </c>
      <c r="W101" s="893">
        <f t="shared" si="66"/>
        <v>0</v>
      </c>
      <c r="X101" s="893">
        <f t="shared" si="66"/>
        <v>0</v>
      </c>
      <c r="Y101" s="894" t="e">
        <f>X101*100/W101</f>
        <v>#DIV/0!</v>
      </c>
      <c r="Z101" s="894">
        <f t="shared" si="66"/>
        <v>0</v>
      </c>
      <c r="AA101" s="894">
        <f t="shared" si="66"/>
        <v>0</v>
      </c>
      <c r="AB101" s="901"/>
      <c r="AC101" s="895">
        <f t="shared" si="67"/>
        <v>0</v>
      </c>
      <c r="AD101" s="895" t="e">
        <f>AG101+AI101+AK101+AM101+AO101+AQ101+#REF!+AS101+AU101+AW101+AY101+BA101</f>
        <v>#REF!</v>
      </c>
      <c r="AE101" s="896" t="e">
        <f>AD101*100/AC101</f>
        <v>#REF!</v>
      </c>
      <c r="AF101" s="902"/>
      <c r="AG101" s="902"/>
      <c r="AH101" s="902"/>
      <c r="AI101" s="902"/>
      <c r="AJ101" s="902"/>
      <c r="AK101" s="902"/>
      <c r="AL101" s="902"/>
      <c r="AM101" s="902"/>
      <c r="AN101" s="902"/>
      <c r="AO101" s="902"/>
      <c r="AP101" s="902"/>
      <c r="AQ101" s="902"/>
      <c r="AR101" s="901"/>
      <c r="AS101" s="901"/>
      <c r="AT101" s="901"/>
      <c r="AU101" s="901"/>
      <c r="AV101" s="901"/>
      <c r="AW101" s="901"/>
      <c r="AX101" s="901"/>
      <c r="AY101" s="901"/>
      <c r="AZ101" s="901"/>
      <c r="BA101" s="911"/>
      <c r="BB101" s="895">
        <f t="shared" si="68"/>
        <v>0</v>
      </c>
      <c r="BC101" s="895">
        <f t="shared" si="69"/>
        <v>0</v>
      </c>
    </row>
    <row r="102" spans="1:55" s="947" customFormat="1" ht="12" customHeight="1" x14ac:dyDescent="0.2">
      <c r="A102" s="840">
        <v>91</v>
      </c>
      <c r="B102" s="913"/>
      <c r="C102" s="914"/>
      <c r="D102" s="946" t="s">
        <v>104</v>
      </c>
      <c r="E102" s="915"/>
      <c r="F102" s="915"/>
      <c r="G102" s="916"/>
      <c r="H102" s="913"/>
      <c r="I102" s="917"/>
      <c r="J102" s="918"/>
      <c r="K102" s="919"/>
      <c r="L102" s="920"/>
      <c r="M102" s="920"/>
      <c r="N102" s="921"/>
      <c r="O102" s="920"/>
      <c r="P102" s="921"/>
      <c r="Q102" s="921"/>
      <c r="R102" s="923"/>
      <c r="S102" s="924"/>
      <c r="T102" s="831">
        <v>91</v>
      </c>
      <c r="U102" s="925" t="s">
        <v>104</v>
      </c>
      <c r="V102" s="926"/>
      <c r="W102" s="926"/>
      <c r="X102" s="926"/>
      <c r="Y102" s="927"/>
      <c r="Z102" s="832"/>
      <c r="AA102" s="832"/>
      <c r="AB102" s="832"/>
      <c r="AC102" s="832"/>
      <c r="AD102" s="832"/>
      <c r="AE102" s="928"/>
      <c r="AF102" s="928"/>
      <c r="AG102" s="928"/>
      <c r="AH102" s="928"/>
      <c r="AI102" s="928"/>
      <c r="AJ102" s="928"/>
      <c r="AK102" s="928"/>
      <c r="AL102" s="928"/>
      <c r="AM102" s="928"/>
      <c r="AN102" s="928"/>
      <c r="AO102" s="928"/>
      <c r="AP102" s="928"/>
      <c r="AQ102" s="928"/>
      <c r="AR102" s="832"/>
      <c r="AS102" s="832"/>
      <c r="AT102" s="832"/>
      <c r="AU102" s="832"/>
      <c r="AV102" s="832"/>
      <c r="AW102" s="832"/>
      <c r="AX102" s="832"/>
      <c r="AY102" s="832"/>
      <c r="AZ102" s="832"/>
      <c r="BA102" s="832"/>
      <c r="BB102" s="958"/>
      <c r="BC102" s="958"/>
    </row>
    <row r="103" spans="1:55" ht="22.5" customHeight="1" x14ac:dyDescent="0.2">
      <c r="A103" s="840">
        <v>92</v>
      </c>
      <c r="B103" s="878">
        <v>8</v>
      </c>
      <c r="C103" s="879"/>
      <c r="D103" s="907" t="s">
        <v>105</v>
      </c>
      <c r="E103" s="880" t="s">
        <v>106</v>
      </c>
      <c r="F103" s="959">
        <v>2</v>
      </c>
      <c r="G103" s="960">
        <v>2</v>
      </c>
      <c r="H103" s="883">
        <f>G103*100/F103</f>
        <v>100</v>
      </c>
      <c r="I103" s="899">
        <v>6</v>
      </c>
      <c r="J103" s="885">
        <f>I103*G103</f>
        <v>12</v>
      </c>
      <c r="K103" s="886">
        <f>J103*B103</f>
        <v>96</v>
      </c>
      <c r="L103" s="887">
        <f t="shared" ref="L103:L107" si="70">B103*7960</f>
        <v>63680</v>
      </c>
      <c r="M103" s="887">
        <f t="shared" ref="M103:M107" si="71">L103*J103</f>
        <v>764160</v>
      </c>
      <c r="N103" s="887">
        <f>C103*J103</f>
        <v>0</v>
      </c>
      <c r="O103" s="887">
        <f>N103*7960</f>
        <v>0</v>
      </c>
      <c r="P103" s="888">
        <f>K103+N103</f>
        <v>96</v>
      </c>
      <c r="Q103" s="888">
        <f t="shared" ref="Q103:Q107" si="72">M103+O103</f>
        <v>764160</v>
      </c>
      <c r="R103" s="906"/>
      <c r="S103" s="1005"/>
      <c r="T103" s="831">
        <v>92</v>
      </c>
      <c r="U103" s="908" t="s">
        <v>105</v>
      </c>
      <c r="V103" s="900" t="s">
        <v>106</v>
      </c>
      <c r="W103" s="893">
        <f t="shared" ref="W103:AA107" si="73">F103</f>
        <v>2</v>
      </c>
      <c r="X103" s="893">
        <f t="shared" si="73"/>
        <v>2</v>
      </c>
      <c r="Y103" s="894">
        <f>X103*100/W103</f>
        <v>100</v>
      </c>
      <c r="Z103" s="894">
        <f t="shared" si="73"/>
        <v>6</v>
      </c>
      <c r="AA103" s="895">
        <f t="shared" si="73"/>
        <v>12</v>
      </c>
      <c r="AB103" s="901"/>
      <c r="AC103" s="895">
        <f t="shared" ref="AC103:AD107" si="74">+BB103</f>
        <v>12</v>
      </c>
      <c r="AD103" s="895">
        <f t="shared" si="74"/>
        <v>0</v>
      </c>
      <c r="AE103" s="896">
        <f>AD103*100/AC103</f>
        <v>0</v>
      </c>
      <c r="AF103" s="902"/>
      <c r="AG103" s="902"/>
      <c r="AH103" s="902"/>
      <c r="AI103" s="902"/>
      <c r="AJ103" s="902"/>
      <c r="AK103" s="902"/>
      <c r="AL103" s="902"/>
      <c r="AM103" s="902"/>
      <c r="AN103" s="902"/>
      <c r="AO103" s="902"/>
      <c r="AP103" s="902"/>
      <c r="AQ103" s="902"/>
      <c r="AR103" s="901">
        <v>2</v>
      </c>
      <c r="AS103" s="901"/>
      <c r="AT103" s="901">
        <v>3</v>
      </c>
      <c r="AU103" s="901"/>
      <c r="AV103" s="901">
        <v>2</v>
      </c>
      <c r="AW103" s="901"/>
      <c r="AX103" s="901">
        <v>3</v>
      </c>
      <c r="AY103" s="901"/>
      <c r="AZ103" s="901">
        <v>2</v>
      </c>
      <c r="BA103" s="911"/>
      <c r="BB103" s="895">
        <f t="shared" ref="BB103:BB107" si="75">AF103+AH103+AJ103+AL103+AN103+AP103+AR103+AT103+AV103+AX103+AZ103</f>
        <v>12</v>
      </c>
      <c r="BC103" s="895">
        <f t="shared" ref="BC103:BC107" si="76">AG103+AI103+AK103+AM103+AO103+AQ103++AS103+AU103+AW103+AY103+BA103</f>
        <v>0</v>
      </c>
    </row>
    <row r="104" spans="1:55" ht="27" customHeight="1" x14ac:dyDescent="0.2">
      <c r="A104" s="840">
        <v>93</v>
      </c>
      <c r="B104" s="878">
        <v>1</v>
      </c>
      <c r="C104" s="879">
        <v>2</v>
      </c>
      <c r="D104" s="907" t="s">
        <v>107</v>
      </c>
      <c r="E104" s="880" t="s">
        <v>106</v>
      </c>
      <c r="F104" s="932"/>
      <c r="G104" s="933">
        <v>1</v>
      </c>
      <c r="H104" s="883" t="e">
        <f>G104*100/F104</f>
        <v>#DIV/0!</v>
      </c>
      <c r="I104" s="899">
        <v>6</v>
      </c>
      <c r="J104" s="885">
        <f>I104*G104</f>
        <v>6</v>
      </c>
      <c r="K104" s="886">
        <f>J104*B104</f>
        <v>6</v>
      </c>
      <c r="L104" s="887">
        <f t="shared" si="70"/>
        <v>7960</v>
      </c>
      <c r="M104" s="887">
        <f t="shared" si="71"/>
        <v>47760</v>
      </c>
      <c r="N104" s="887">
        <f>C104*J104</f>
        <v>12</v>
      </c>
      <c r="O104" s="887">
        <f>N104*7960</f>
        <v>95520</v>
      </c>
      <c r="P104" s="888">
        <f>K104+N104</f>
        <v>18</v>
      </c>
      <c r="Q104" s="888">
        <f t="shared" si="72"/>
        <v>143280</v>
      </c>
      <c r="R104" s="906"/>
      <c r="S104" s="1005"/>
      <c r="T104" s="831">
        <v>93</v>
      </c>
      <c r="U104" s="908" t="s">
        <v>107</v>
      </c>
      <c r="V104" s="900" t="s">
        <v>106</v>
      </c>
      <c r="W104" s="893">
        <f t="shared" si="73"/>
        <v>0</v>
      </c>
      <c r="X104" s="893">
        <f t="shared" si="73"/>
        <v>1</v>
      </c>
      <c r="Y104" s="894" t="e">
        <f>X104*100/W104</f>
        <v>#DIV/0!</v>
      </c>
      <c r="Z104" s="894">
        <f t="shared" si="73"/>
        <v>6</v>
      </c>
      <c r="AA104" s="895">
        <f t="shared" si="73"/>
        <v>6</v>
      </c>
      <c r="AB104" s="901"/>
      <c r="AC104" s="895">
        <f t="shared" si="74"/>
        <v>6</v>
      </c>
      <c r="AD104" s="895">
        <f t="shared" si="74"/>
        <v>0</v>
      </c>
      <c r="AE104" s="896">
        <f>AD104*100/AC104</f>
        <v>0</v>
      </c>
      <c r="AF104" s="902"/>
      <c r="AG104" s="902"/>
      <c r="AH104" s="902"/>
      <c r="AI104" s="902"/>
      <c r="AJ104" s="902"/>
      <c r="AK104" s="902"/>
      <c r="AL104" s="902"/>
      <c r="AM104" s="902"/>
      <c r="AN104" s="902"/>
      <c r="AO104" s="902"/>
      <c r="AP104" s="902"/>
      <c r="AQ104" s="902"/>
      <c r="AR104" s="901"/>
      <c r="AS104" s="901"/>
      <c r="AT104" s="901"/>
      <c r="AU104" s="901"/>
      <c r="AV104" s="901">
        <v>2</v>
      </c>
      <c r="AW104" s="901"/>
      <c r="AX104" s="901">
        <v>2</v>
      </c>
      <c r="AY104" s="901"/>
      <c r="AZ104" s="901">
        <v>2</v>
      </c>
      <c r="BA104" s="911"/>
      <c r="BB104" s="895">
        <f t="shared" si="75"/>
        <v>6</v>
      </c>
      <c r="BC104" s="895">
        <f t="shared" si="76"/>
        <v>0</v>
      </c>
    </row>
    <row r="105" spans="1:55" ht="24.75" customHeight="1" x14ac:dyDescent="0.2">
      <c r="A105" s="840">
        <v>94</v>
      </c>
      <c r="B105" s="878">
        <v>8</v>
      </c>
      <c r="C105" s="879"/>
      <c r="D105" s="907" t="s">
        <v>108</v>
      </c>
      <c r="E105" s="880" t="s">
        <v>106</v>
      </c>
      <c r="F105" s="959">
        <v>2</v>
      </c>
      <c r="G105" s="960">
        <v>2</v>
      </c>
      <c r="H105" s="883">
        <f>G105*100/F105</f>
        <v>100</v>
      </c>
      <c r="I105" s="899">
        <v>6</v>
      </c>
      <c r="J105" s="885">
        <f>I105*G105</f>
        <v>12</v>
      </c>
      <c r="K105" s="886">
        <f>J105*B105</f>
        <v>96</v>
      </c>
      <c r="L105" s="887">
        <f t="shared" si="70"/>
        <v>63680</v>
      </c>
      <c r="M105" s="887">
        <f t="shared" si="71"/>
        <v>764160</v>
      </c>
      <c r="N105" s="887">
        <f>C105*J105</f>
        <v>0</v>
      </c>
      <c r="O105" s="887">
        <f>N105*7960</f>
        <v>0</v>
      </c>
      <c r="P105" s="888">
        <f>K105+N105</f>
        <v>96</v>
      </c>
      <c r="Q105" s="888">
        <f t="shared" si="72"/>
        <v>764160</v>
      </c>
      <c r="R105" s="906"/>
      <c r="S105" s="1005"/>
      <c r="T105" s="831">
        <v>94</v>
      </c>
      <c r="U105" s="908" t="s">
        <v>108</v>
      </c>
      <c r="V105" s="900" t="s">
        <v>106</v>
      </c>
      <c r="W105" s="893">
        <f t="shared" si="73"/>
        <v>2</v>
      </c>
      <c r="X105" s="893">
        <f t="shared" si="73"/>
        <v>2</v>
      </c>
      <c r="Y105" s="894">
        <f>X105*100/W105</f>
        <v>100</v>
      </c>
      <c r="Z105" s="894">
        <f t="shared" si="73"/>
        <v>6</v>
      </c>
      <c r="AA105" s="895">
        <f t="shared" si="73"/>
        <v>12</v>
      </c>
      <c r="AB105" s="901"/>
      <c r="AC105" s="895">
        <f t="shared" si="74"/>
        <v>12</v>
      </c>
      <c r="AD105" s="895">
        <f t="shared" si="74"/>
        <v>0</v>
      </c>
      <c r="AE105" s="896">
        <f>AD105*100/AC105</f>
        <v>0</v>
      </c>
      <c r="AF105" s="902"/>
      <c r="AG105" s="902"/>
      <c r="AH105" s="902"/>
      <c r="AI105" s="902"/>
      <c r="AJ105" s="902"/>
      <c r="AK105" s="902"/>
      <c r="AL105" s="902"/>
      <c r="AM105" s="902"/>
      <c r="AN105" s="902"/>
      <c r="AO105" s="902"/>
      <c r="AP105" s="902"/>
      <c r="AQ105" s="902"/>
      <c r="AR105" s="901">
        <v>2</v>
      </c>
      <c r="AS105" s="901"/>
      <c r="AT105" s="901">
        <v>4</v>
      </c>
      <c r="AU105" s="901"/>
      <c r="AV105" s="901">
        <v>2</v>
      </c>
      <c r="AW105" s="901"/>
      <c r="AX105" s="901">
        <v>2</v>
      </c>
      <c r="AY105" s="901"/>
      <c r="AZ105" s="901">
        <v>2</v>
      </c>
      <c r="BA105" s="911"/>
      <c r="BB105" s="895">
        <f t="shared" si="75"/>
        <v>12</v>
      </c>
      <c r="BC105" s="895">
        <f t="shared" si="76"/>
        <v>0</v>
      </c>
    </row>
    <row r="106" spans="1:55" ht="14.25" customHeight="1" x14ac:dyDescent="0.2">
      <c r="A106" s="840">
        <v>95</v>
      </c>
      <c r="B106" s="878">
        <v>8</v>
      </c>
      <c r="C106" s="879"/>
      <c r="D106" s="944" t="s">
        <v>109</v>
      </c>
      <c r="E106" s="880" t="s">
        <v>106</v>
      </c>
      <c r="F106" s="959">
        <v>2</v>
      </c>
      <c r="G106" s="960">
        <v>2</v>
      </c>
      <c r="H106" s="883">
        <f>G106*100/F106</f>
        <v>100</v>
      </c>
      <c r="I106" s="899">
        <v>5</v>
      </c>
      <c r="J106" s="885">
        <f>I106*G106</f>
        <v>10</v>
      </c>
      <c r="K106" s="886">
        <f>J106*B106</f>
        <v>80</v>
      </c>
      <c r="L106" s="887">
        <f t="shared" si="70"/>
        <v>63680</v>
      </c>
      <c r="M106" s="887">
        <f t="shared" si="71"/>
        <v>636800</v>
      </c>
      <c r="N106" s="887">
        <f>C106*J106</f>
        <v>0</v>
      </c>
      <c r="O106" s="887">
        <f>N106*7960</f>
        <v>0</v>
      </c>
      <c r="P106" s="888">
        <f>K106+N106</f>
        <v>80</v>
      </c>
      <c r="Q106" s="888">
        <f t="shared" si="72"/>
        <v>636800</v>
      </c>
      <c r="R106" s="906"/>
      <c r="S106" s="1005"/>
      <c r="T106" s="831">
        <v>95</v>
      </c>
      <c r="U106" s="908" t="s">
        <v>109</v>
      </c>
      <c r="V106" s="900" t="s">
        <v>106</v>
      </c>
      <c r="W106" s="893">
        <f t="shared" si="73"/>
        <v>2</v>
      </c>
      <c r="X106" s="893">
        <f t="shared" si="73"/>
        <v>2</v>
      </c>
      <c r="Y106" s="894">
        <f>X106*100/W106</f>
        <v>100</v>
      </c>
      <c r="Z106" s="894">
        <f t="shared" si="73"/>
        <v>5</v>
      </c>
      <c r="AA106" s="895">
        <f t="shared" si="73"/>
        <v>10</v>
      </c>
      <c r="AB106" s="901"/>
      <c r="AC106" s="895">
        <f t="shared" si="74"/>
        <v>10</v>
      </c>
      <c r="AD106" s="895">
        <f t="shared" si="74"/>
        <v>0</v>
      </c>
      <c r="AE106" s="896">
        <f>AD106*100/AC106</f>
        <v>0</v>
      </c>
      <c r="AF106" s="902"/>
      <c r="AG106" s="902"/>
      <c r="AH106" s="902"/>
      <c r="AI106" s="902"/>
      <c r="AJ106" s="902"/>
      <c r="AK106" s="902"/>
      <c r="AL106" s="902"/>
      <c r="AM106" s="902"/>
      <c r="AN106" s="902"/>
      <c r="AO106" s="902"/>
      <c r="AP106" s="902"/>
      <c r="AQ106" s="902"/>
      <c r="AR106" s="901">
        <v>2</v>
      </c>
      <c r="AS106" s="901"/>
      <c r="AT106" s="901">
        <v>2</v>
      </c>
      <c r="AU106" s="901"/>
      <c r="AV106" s="901">
        <v>2</v>
      </c>
      <c r="AW106" s="901"/>
      <c r="AX106" s="901">
        <v>2</v>
      </c>
      <c r="AY106" s="901"/>
      <c r="AZ106" s="901">
        <v>2</v>
      </c>
      <c r="BA106" s="911"/>
      <c r="BB106" s="895">
        <f t="shared" si="75"/>
        <v>10</v>
      </c>
      <c r="BC106" s="895">
        <f t="shared" si="76"/>
        <v>0</v>
      </c>
    </row>
    <row r="107" spans="1:55" ht="13.5" customHeight="1" x14ac:dyDescent="0.2">
      <c r="A107" s="840">
        <v>96</v>
      </c>
      <c r="B107" s="878">
        <v>3</v>
      </c>
      <c r="C107" s="879"/>
      <c r="D107" s="944" t="s">
        <v>110</v>
      </c>
      <c r="E107" s="880" t="s">
        <v>106</v>
      </c>
      <c r="F107" s="959">
        <v>2</v>
      </c>
      <c r="G107" s="960">
        <v>2</v>
      </c>
      <c r="H107" s="883">
        <f>G107*100/F107</f>
        <v>100</v>
      </c>
      <c r="I107" s="899">
        <v>5</v>
      </c>
      <c r="J107" s="885">
        <f>I107*G107</f>
        <v>10</v>
      </c>
      <c r="K107" s="886">
        <f>J107*B107</f>
        <v>30</v>
      </c>
      <c r="L107" s="887">
        <f t="shared" si="70"/>
        <v>23880</v>
      </c>
      <c r="M107" s="887">
        <f t="shared" si="71"/>
        <v>238800</v>
      </c>
      <c r="N107" s="887">
        <f>C107*J107</f>
        <v>0</v>
      </c>
      <c r="O107" s="887">
        <f>N107*7960</f>
        <v>0</v>
      </c>
      <c r="P107" s="888">
        <f>K107+N107</f>
        <v>30</v>
      </c>
      <c r="Q107" s="888">
        <f t="shared" si="72"/>
        <v>238800</v>
      </c>
      <c r="R107" s="906"/>
      <c r="S107" s="1005"/>
      <c r="T107" s="831">
        <v>96</v>
      </c>
      <c r="U107" s="908" t="s">
        <v>110</v>
      </c>
      <c r="V107" s="900" t="s">
        <v>106</v>
      </c>
      <c r="W107" s="893">
        <f t="shared" si="73"/>
        <v>2</v>
      </c>
      <c r="X107" s="893">
        <f t="shared" si="73"/>
        <v>2</v>
      </c>
      <c r="Y107" s="894">
        <f>X107*100/W107</f>
        <v>100</v>
      </c>
      <c r="Z107" s="894">
        <f t="shared" si="73"/>
        <v>5</v>
      </c>
      <c r="AA107" s="895">
        <f t="shared" si="73"/>
        <v>10</v>
      </c>
      <c r="AB107" s="901"/>
      <c r="AC107" s="895">
        <f t="shared" si="74"/>
        <v>10</v>
      </c>
      <c r="AD107" s="895">
        <f t="shared" si="74"/>
        <v>0</v>
      </c>
      <c r="AE107" s="896">
        <f>AD107*100/AC107</f>
        <v>0</v>
      </c>
      <c r="AF107" s="902"/>
      <c r="AG107" s="902"/>
      <c r="AH107" s="902"/>
      <c r="AI107" s="902"/>
      <c r="AJ107" s="902"/>
      <c r="AK107" s="902"/>
      <c r="AL107" s="902"/>
      <c r="AM107" s="902"/>
      <c r="AN107" s="902"/>
      <c r="AO107" s="902"/>
      <c r="AP107" s="902"/>
      <c r="AQ107" s="902"/>
      <c r="AR107" s="901">
        <v>2</v>
      </c>
      <c r="AS107" s="901"/>
      <c r="AT107" s="901">
        <v>2</v>
      </c>
      <c r="AU107" s="901"/>
      <c r="AV107" s="901">
        <v>2</v>
      </c>
      <c r="AW107" s="901"/>
      <c r="AX107" s="901">
        <v>2</v>
      </c>
      <c r="AY107" s="901"/>
      <c r="AZ107" s="901">
        <v>2</v>
      </c>
      <c r="BA107" s="911"/>
      <c r="BB107" s="895">
        <f t="shared" si="75"/>
        <v>10</v>
      </c>
      <c r="BC107" s="895">
        <f t="shared" si="76"/>
        <v>0</v>
      </c>
    </row>
    <row r="108" spans="1:55" s="947" customFormat="1" ht="12.75" customHeight="1" x14ac:dyDescent="0.2">
      <c r="A108" s="840">
        <v>97</v>
      </c>
      <c r="B108" s="913"/>
      <c r="C108" s="914"/>
      <c r="D108" s="826" t="s">
        <v>111</v>
      </c>
      <c r="E108" s="915"/>
      <c r="F108" s="915"/>
      <c r="G108" s="916"/>
      <c r="H108" s="913"/>
      <c r="I108" s="917"/>
      <c r="J108" s="918"/>
      <c r="K108" s="919"/>
      <c r="L108" s="920"/>
      <c r="M108" s="920"/>
      <c r="N108" s="921"/>
      <c r="O108" s="920"/>
      <c r="P108" s="921"/>
      <c r="Q108" s="921"/>
      <c r="R108" s="923"/>
      <c r="S108" s="924"/>
      <c r="T108" s="831">
        <v>97</v>
      </c>
      <c r="U108" s="925" t="s">
        <v>111</v>
      </c>
      <c r="V108" s="926"/>
      <c r="W108" s="926"/>
      <c r="X108" s="926"/>
      <c r="Y108" s="927"/>
      <c r="Z108" s="832"/>
      <c r="AA108" s="832"/>
      <c r="AB108" s="832"/>
      <c r="AC108" s="832"/>
      <c r="AD108" s="832"/>
      <c r="AE108" s="928"/>
      <c r="AF108" s="928"/>
      <c r="AG108" s="928"/>
      <c r="AH108" s="928"/>
      <c r="AI108" s="928"/>
      <c r="AJ108" s="928"/>
      <c r="AK108" s="928"/>
      <c r="AL108" s="928"/>
      <c r="AM108" s="928"/>
      <c r="AN108" s="928"/>
      <c r="AO108" s="928"/>
      <c r="AP108" s="928"/>
      <c r="AQ108" s="928"/>
      <c r="AR108" s="832"/>
      <c r="AS108" s="832"/>
      <c r="AT108" s="832"/>
      <c r="AU108" s="832"/>
      <c r="AV108" s="832"/>
      <c r="AW108" s="832"/>
      <c r="AX108" s="832"/>
      <c r="AY108" s="832"/>
      <c r="AZ108" s="832"/>
      <c r="BA108" s="832"/>
      <c r="BB108" s="832"/>
      <c r="BC108" s="832"/>
    </row>
    <row r="109" spans="1:55" ht="21.75" customHeight="1" x14ac:dyDescent="0.2">
      <c r="A109" s="840">
        <v>98</v>
      </c>
      <c r="B109" s="878">
        <v>24</v>
      </c>
      <c r="C109" s="879"/>
      <c r="D109" s="1453" t="s">
        <v>112</v>
      </c>
      <c r="E109" s="903" t="s">
        <v>278</v>
      </c>
      <c r="F109" s="959">
        <v>0</v>
      </c>
      <c r="G109" s="960">
        <v>0</v>
      </c>
      <c r="H109" s="883" t="e">
        <f t="shared" ref="H109:H128" si="77">G109*100/F109</f>
        <v>#DIV/0!</v>
      </c>
      <c r="I109" s="899"/>
      <c r="J109" s="885">
        <f t="shared" ref="J109:J128" si="78">I109*G109</f>
        <v>0</v>
      </c>
      <c r="K109" s="886">
        <f t="shared" ref="K109:K128" si="79">J109*B109</f>
        <v>0</v>
      </c>
      <c r="L109" s="887">
        <f t="shared" ref="L109:L128" si="80">B109*7960</f>
        <v>191040</v>
      </c>
      <c r="M109" s="887">
        <f t="shared" ref="M109:M128" si="81">L109*J109</f>
        <v>0</v>
      </c>
      <c r="N109" s="887">
        <f t="shared" ref="N109:N128" si="82">C109*J109</f>
        <v>0</v>
      </c>
      <c r="O109" s="887">
        <f t="shared" ref="O109:O128" si="83">N109*7960</f>
        <v>0</v>
      </c>
      <c r="P109" s="888">
        <f t="shared" ref="P109:P128" si="84">K109+N109</f>
        <v>0</v>
      </c>
      <c r="Q109" s="888">
        <f t="shared" ref="Q109:Q128" si="85">M109+O109</f>
        <v>0</v>
      </c>
      <c r="R109" s="906"/>
      <c r="S109" s="1005"/>
      <c r="T109" s="831">
        <v>98</v>
      </c>
      <c r="U109" s="1450" t="s">
        <v>112</v>
      </c>
      <c r="V109" s="900" t="s">
        <v>49</v>
      </c>
      <c r="W109" s="893">
        <f t="shared" ref="W109:X128" si="86">F109</f>
        <v>0</v>
      </c>
      <c r="X109" s="893">
        <f t="shared" si="86"/>
        <v>0</v>
      </c>
      <c r="Y109" s="894" t="e">
        <f t="shared" ref="Y109:Y128" si="87">X109*100/W109</f>
        <v>#DIV/0!</v>
      </c>
      <c r="Z109" s="894">
        <f t="shared" ref="Z109:AA128" si="88">I109</f>
        <v>0</v>
      </c>
      <c r="AA109" s="894">
        <f t="shared" si="88"/>
        <v>0</v>
      </c>
      <c r="AB109" s="911"/>
      <c r="AC109" s="895">
        <f t="shared" ref="AC109:AC128" si="89">+BB109</f>
        <v>0</v>
      </c>
      <c r="AD109" s="895" t="e">
        <f>AG109+AI109+AK109+AM109+AO109+AQ109+#REF!+AS109+AU109+AW109+AY109+BA109</f>
        <v>#REF!</v>
      </c>
      <c r="AE109" s="896" t="e">
        <f t="shared" ref="AE109:AE128" si="90">AD109*100/AC109</f>
        <v>#REF!</v>
      </c>
      <c r="AF109" s="912"/>
      <c r="AG109" s="912"/>
      <c r="AH109" s="912"/>
      <c r="AI109" s="912"/>
      <c r="AJ109" s="912"/>
      <c r="AK109" s="912"/>
      <c r="AL109" s="912"/>
      <c r="AM109" s="912"/>
      <c r="AN109" s="912"/>
      <c r="AO109" s="912"/>
      <c r="AP109" s="912"/>
      <c r="AQ109" s="912"/>
      <c r="AR109" s="911"/>
      <c r="AS109" s="911"/>
      <c r="AT109" s="911"/>
      <c r="AU109" s="911"/>
      <c r="AV109" s="911"/>
      <c r="AW109" s="911"/>
      <c r="AX109" s="911"/>
      <c r="AY109" s="911"/>
      <c r="AZ109" s="911"/>
      <c r="BA109" s="911"/>
      <c r="BB109" s="895">
        <f t="shared" ref="BB109:BB128" si="91">AF109+AH109+AJ109+AL109+AN109+AP109+AR109+AT109+AV109+AX109+AZ109</f>
        <v>0</v>
      </c>
      <c r="BC109" s="895">
        <f t="shared" ref="BC109:BC128" si="92">AG109+AI109+AK109+AM109+AO109+AQ109++AS109+AU109+AW109+AY109+BA109</f>
        <v>0</v>
      </c>
    </row>
    <row r="110" spans="1:55" ht="17.25" customHeight="1" x14ac:dyDescent="0.2">
      <c r="A110" s="840">
        <v>99</v>
      </c>
      <c r="B110" s="878">
        <v>12</v>
      </c>
      <c r="C110" s="879"/>
      <c r="D110" s="1453"/>
      <c r="E110" s="903" t="s">
        <v>279</v>
      </c>
      <c r="F110" s="880">
        <v>0</v>
      </c>
      <c r="G110" s="961">
        <v>0</v>
      </c>
      <c r="H110" s="883" t="e">
        <f t="shared" si="77"/>
        <v>#DIV/0!</v>
      </c>
      <c r="I110" s="910"/>
      <c r="J110" s="885">
        <f t="shared" si="78"/>
        <v>0</v>
      </c>
      <c r="K110" s="886">
        <f t="shared" si="79"/>
        <v>0</v>
      </c>
      <c r="L110" s="887">
        <f t="shared" si="80"/>
        <v>95520</v>
      </c>
      <c r="M110" s="887">
        <f t="shared" si="81"/>
        <v>0</v>
      </c>
      <c r="N110" s="887">
        <f t="shared" si="82"/>
        <v>0</v>
      </c>
      <c r="O110" s="887">
        <f t="shared" si="83"/>
        <v>0</v>
      </c>
      <c r="P110" s="888">
        <f t="shared" si="84"/>
        <v>0</v>
      </c>
      <c r="Q110" s="888">
        <f t="shared" si="85"/>
        <v>0</v>
      </c>
      <c r="R110" s="906"/>
      <c r="S110" s="1005"/>
      <c r="T110" s="831">
        <v>99</v>
      </c>
      <c r="U110" s="1450"/>
      <c r="V110" s="900" t="s">
        <v>50</v>
      </c>
      <c r="W110" s="893">
        <f t="shared" si="86"/>
        <v>0</v>
      </c>
      <c r="X110" s="893">
        <f t="shared" si="86"/>
        <v>0</v>
      </c>
      <c r="Y110" s="894" t="e">
        <f t="shared" si="87"/>
        <v>#DIV/0!</v>
      </c>
      <c r="Z110" s="894">
        <f t="shared" si="88"/>
        <v>0</v>
      </c>
      <c r="AA110" s="894">
        <f t="shared" si="88"/>
        <v>0</v>
      </c>
      <c r="AB110" s="911"/>
      <c r="AC110" s="895">
        <f t="shared" si="89"/>
        <v>0</v>
      </c>
      <c r="AD110" s="895" t="e">
        <f>AG110+AI110+AK110+AM110+AO110+AQ110+#REF!+AS110+AU110+AW110+AY110+BA110</f>
        <v>#REF!</v>
      </c>
      <c r="AE110" s="896" t="e">
        <f t="shared" si="90"/>
        <v>#REF!</v>
      </c>
      <c r="AF110" s="912"/>
      <c r="AG110" s="912"/>
      <c r="AH110" s="912"/>
      <c r="AI110" s="912"/>
      <c r="AJ110" s="912"/>
      <c r="AK110" s="912"/>
      <c r="AL110" s="912"/>
      <c r="AM110" s="912"/>
      <c r="AN110" s="912"/>
      <c r="AO110" s="912"/>
      <c r="AP110" s="912"/>
      <c r="AQ110" s="912"/>
      <c r="AR110" s="911"/>
      <c r="AS110" s="911"/>
      <c r="AT110" s="911"/>
      <c r="AU110" s="911"/>
      <c r="AV110" s="911"/>
      <c r="AW110" s="911"/>
      <c r="AX110" s="911"/>
      <c r="AY110" s="911"/>
      <c r="AZ110" s="911"/>
      <c r="BA110" s="911"/>
      <c r="BB110" s="895">
        <f t="shared" si="91"/>
        <v>0</v>
      </c>
      <c r="BC110" s="895">
        <f t="shared" si="92"/>
        <v>0</v>
      </c>
    </row>
    <row r="111" spans="1:55" ht="27.75" customHeight="1" x14ac:dyDescent="0.2">
      <c r="A111" s="840">
        <v>100</v>
      </c>
      <c r="B111" s="878">
        <v>24</v>
      </c>
      <c r="C111" s="879"/>
      <c r="D111" s="1453" t="s">
        <v>113</v>
      </c>
      <c r="E111" s="903" t="s">
        <v>278</v>
      </c>
      <c r="F111" s="880">
        <v>0</v>
      </c>
      <c r="G111" s="961">
        <v>0</v>
      </c>
      <c r="H111" s="883" t="e">
        <f t="shared" si="77"/>
        <v>#DIV/0!</v>
      </c>
      <c r="I111" s="910"/>
      <c r="J111" s="885">
        <f t="shared" si="78"/>
        <v>0</v>
      </c>
      <c r="K111" s="886">
        <f t="shared" si="79"/>
        <v>0</v>
      </c>
      <c r="L111" s="887">
        <f t="shared" si="80"/>
        <v>191040</v>
      </c>
      <c r="M111" s="887">
        <f t="shared" si="81"/>
        <v>0</v>
      </c>
      <c r="N111" s="887">
        <f t="shared" si="82"/>
        <v>0</v>
      </c>
      <c r="O111" s="887">
        <f t="shared" si="83"/>
        <v>0</v>
      </c>
      <c r="P111" s="888">
        <f t="shared" si="84"/>
        <v>0</v>
      </c>
      <c r="Q111" s="888">
        <f t="shared" si="85"/>
        <v>0</v>
      </c>
      <c r="R111" s="906"/>
      <c r="S111" s="1005"/>
      <c r="T111" s="831">
        <v>100</v>
      </c>
      <c r="U111" s="1450" t="s">
        <v>113</v>
      </c>
      <c r="V111" s="900" t="s">
        <v>49</v>
      </c>
      <c r="W111" s="893">
        <f t="shared" si="86"/>
        <v>0</v>
      </c>
      <c r="X111" s="893">
        <f t="shared" si="86"/>
        <v>0</v>
      </c>
      <c r="Y111" s="894" t="e">
        <f t="shared" si="87"/>
        <v>#DIV/0!</v>
      </c>
      <c r="Z111" s="894">
        <f t="shared" si="88"/>
        <v>0</v>
      </c>
      <c r="AA111" s="894">
        <f t="shared" si="88"/>
        <v>0</v>
      </c>
      <c r="AB111" s="911"/>
      <c r="AC111" s="895">
        <f t="shared" si="89"/>
        <v>0</v>
      </c>
      <c r="AD111" s="895" t="e">
        <f>AG111+AI111+AK111+AM111+AO111+AQ111+#REF!+AS111+AU111+AW111+AY111+BA111</f>
        <v>#REF!</v>
      </c>
      <c r="AE111" s="896" t="e">
        <f t="shared" si="90"/>
        <v>#REF!</v>
      </c>
      <c r="AF111" s="912"/>
      <c r="AG111" s="912"/>
      <c r="AH111" s="912"/>
      <c r="AI111" s="912"/>
      <c r="AJ111" s="912"/>
      <c r="AK111" s="912"/>
      <c r="AL111" s="912"/>
      <c r="AM111" s="912"/>
      <c r="AN111" s="912"/>
      <c r="AO111" s="912"/>
      <c r="AP111" s="912"/>
      <c r="AQ111" s="912"/>
      <c r="AR111" s="911"/>
      <c r="AS111" s="911"/>
      <c r="AT111" s="911"/>
      <c r="AU111" s="911"/>
      <c r="AV111" s="911"/>
      <c r="AW111" s="911"/>
      <c r="AX111" s="911"/>
      <c r="AY111" s="911"/>
      <c r="AZ111" s="911"/>
      <c r="BA111" s="911"/>
      <c r="BB111" s="895">
        <f t="shared" si="91"/>
        <v>0</v>
      </c>
      <c r="BC111" s="895">
        <f t="shared" si="92"/>
        <v>0</v>
      </c>
    </row>
    <row r="112" spans="1:55" ht="27.75" customHeight="1" x14ac:dyDescent="0.2">
      <c r="A112" s="840">
        <v>101</v>
      </c>
      <c r="B112" s="878">
        <v>8</v>
      </c>
      <c r="C112" s="879"/>
      <c r="D112" s="1453"/>
      <c r="E112" s="903" t="s">
        <v>279</v>
      </c>
      <c r="F112" s="959">
        <v>0</v>
      </c>
      <c r="G112" s="960">
        <v>0</v>
      </c>
      <c r="H112" s="883" t="e">
        <f t="shared" si="77"/>
        <v>#DIV/0!</v>
      </c>
      <c r="I112" s="910"/>
      <c r="J112" s="885">
        <f t="shared" si="78"/>
        <v>0</v>
      </c>
      <c r="K112" s="886">
        <f t="shared" si="79"/>
        <v>0</v>
      </c>
      <c r="L112" s="887">
        <f t="shared" si="80"/>
        <v>63680</v>
      </c>
      <c r="M112" s="887">
        <f t="shared" si="81"/>
        <v>0</v>
      </c>
      <c r="N112" s="887">
        <f t="shared" si="82"/>
        <v>0</v>
      </c>
      <c r="O112" s="887">
        <f t="shared" si="83"/>
        <v>0</v>
      </c>
      <c r="P112" s="888">
        <f t="shared" si="84"/>
        <v>0</v>
      </c>
      <c r="Q112" s="888">
        <f t="shared" si="85"/>
        <v>0</v>
      </c>
      <c r="R112" s="906"/>
      <c r="S112" s="1005"/>
      <c r="T112" s="831">
        <v>101</v>
      </c>
      <c r="U112" s="1450"/>
      <c r="V112" s="900" t="s">
        <v>50</v>
      </c>
      <c r="W112" s="893">
        <f t="shared" si="86"/>
        <v>0</v>
      </c>
      <c r="X112" s="893">
        <f t="shared" si="86"/>
        <v>0</v>
      </c>
      <c r="Y112" s="894" t="e">
        <f t="shared" si="87"/>
        <v>#DIV/0!</v>
      </c>
      <c r="Z112" s="894">
        <f t="shared" si="88"/>
        <v>0</v>
      </c>
      <c r="AA112" s="894">
        <f t="shared" si="88"/>
        <v>0</v>
      </c>
      <c r="AB112" s="911"/>
      <c r="AC112" s="895">
        <f t="shared" si="89"/>
        <v>0</v>
      </c>
      <c r="AD112" s="895" t="e">
        <f>AG112+AI112+AK112+AM112+AO112+AQ112+#REF!+AS112+AU112+AW112+AY112+BA112</f>
        <v>#REF!</v>
      </c>
      <c r="AE112" s="896" t="e">
        <f t="shared" si="90"/>
        <v>#REF!</v>
      </c>
      <c r="AF112" s="912"/>
      <c r="AG112" s="912"/>
      <c r="AH112" s="912"/>
      <c r="AI112" s="912"/>
      <c r="AJ112" s="912"/>
      <c r="AK112" s="912"/>
      <c r="AL112" s="912"/>
      <c r="AM112" s="912"/>
      <c r="AN112" s="912"/>
      <c r="AO112" s="912"/>
      <c r="AP112" s="912"/>
      <c r="AQ112" s="912"/>
      <c r="AR112" s="911"/>
      <c r="AS112" s="911"/>
      <c r="AT112" s="911"/>
      <c r="AU112" s="911"/>
      <c r="AV112" s="911"/>
      <c r="AW112" s="911"/>
      <c r="AX112" s="911"/>
      <c r="AY112" s="911"/>
      <c r="AZ112" s="911"/>
      <c r="BA112" s="911"/>
      <c r="BB112" s="895">
        <f t="shared" si="91"/>
        <v>0</v>
      </c>
      <c r="BC112" s="895">
        <f t="shared" si="92"/>
        <v>0</v>
      </c>
    </row>
    <row r="113" spans="1:55" ht="9.75" customHeight="1" x14ac:dyDescent="0.2">
      <c r="A113" s="840">
        <v>102</v>
      </c>
      <c r="B113" s="878"/>
      <c r="C113" s="879"/>
      <c r="D113" s="1449" t="s">
        <v>114</v>
      </c>
      <c r="E113" s="903" t="s">
        <v>278</v>
      </c>
      <c r="F113" s="880">
        <v>0</v>
      </c>
      <c r="G113" s="961">
        <v>0</v>
      </c>
      <c r="H113" s="883" t="e">
        <f t="shared" si="77"/>
        <v>#DIV/0!</v>
      </c>
      <c r="I113" s="910"/>
      <c r="J113" s="885">
        <f t="shared" si="78"/>
        <v>0</v>
      </c>
      <c r="K113" s="886">
        <f t="shared" si="79"/>
        <v>0</v>
      </c>
      <c r="L113" s="887">
        <f t="shared" si="80"/>
        <v>0</v>
      </c>
      <c r="M113" s="887">
        <f t="shared" si="81"/>
        <v>0</v>
      </c>
      <c r="N113" s="887">
        <f t="shared" si="82"/>
        <v>0</v>
      </c>
      <c r="O113" s="887">
        <f t="shared" si="83"/>
        <v>0</v>
      </c>
      <c r="P113" s="888">
        <f t="shared" si="84"/>
        <v>0</v>
      </c>
      <c r="Q113" s="888">
        <f t="shared" si="85"/>
        <v>0</v>
      </c>
      <c r="R113" s="906"/>
      <c r="S113" s="1005"/>
      <c r="T113" s="831">
        <v>102</v>
      </c>
      <c r="U113" s="1450" t="s">
        <v>114</v>
      </c>
      <c r="V113" s="900" t="s">
        <v>49</v>
      </c>
      <c r="W113" s="893">
        <f t="shared" si="86"/>
        <v>0</v>
      </c>
      <c r="X113" s="893">
        <f t="shared" si="86"/>
        <v>0</v>
      </c>
      <c r="Y113" s="894" t="e">
        <f t="shared" si="87"/>
        <v>#DIV/0!</v>
      </c>
      <c r="Z113" s="894">
        <f t="shared" si="88"/>
        <v>0</v>
      </c>
      <c r="AA113" s="894">
        <f t="shared" si="88"/>
        <v>0</v>
      </c>
      <c r="AB113" s="911"/>
      <c r="AC113" s="895">
        <f t="shared" si="89"/>
        <v>0</v>
      </c>
      <c r="AD113" s="895" t="e">
        <f>AG113+AI113+AK113+AM113+AO113+AQ113+#REF!+AS113+AU113+AW113+AY113+BA113</f>
        <v>#REF!</v>
      </c>
      <c r="AE113" s="896" t="e">
        <f t="shared" si="90"/>
        <v>#REF!</v>
      </c>
      <c r="AF113" s="912"/>
      <c r="AG113" s="912"/>
      <c r="AH113" s="912"/>
      <c r="AI113" s="912"/>
      <c r="AJ113" s="912"/>
      <c r="AK113" s="912"/>
      <c r="AL113" s="912"/>
      <c r="AM113" s="912"/>
      <c r="AN113" s="912"/>
      <c r="AO113" s="912"/>
      <c r="AP113" s="912"/>
      <c r="AQ113" s="912"/>
      <c r="AR113" s="911"/>
      <c r="AS113" s="911"/>
      <c r="AT113" s="911"/>
      <c r="AU113" s="911"/>
      <c r="AV113" s="911"/>
      <c r="AW113" s="911"/>
      <c r="AX113" s="911"/>
      <c r="AY113" s="911"/>
      <c r="AZ113" s="911"/>
      <c r="BA113" s="911"/>
      <c r="BB113" s="895">
        <f t="shared" si="91"/>
        <v>0</v>
      </c>
      <c r="BC113" s="895">
        <f t="shared" si="92"/>
        <v>0</v>
      </c>
    </row>
    <row r="114" spans="1:55" ht="9.75" customHeight="1" x14ac:dyDescent="0.2">
      <c r="A114" s="840">
        <v>103</v>
      </c>
      <c r="B114" s="878"/>
      <c r="C114" s="879"/>
      <c r="D114" s="1449"/>
      <c r="E114" s="903" t="s">
        <v>279</v>
      </c>
      <c r="F114" s="880">
        <v>0</v>
      </c>
      <c r="G114" s="961">
        <v>0</v>
      </c>
      <c r="H114" s="883" t="e">
        <f t="shared" si="77"/>
        <v>#DIV/0!</v>
      </c>
      <c r="I114" s="910"/>
      <c r="J114" s="885">
        <f t="shared" si="78"/>
        <v>0</v>
      </c>
      <c r="K114" s="886">
        <f t="shared" si="79"/>
        <v>0</v>
      </c>
      <c r="L114" s="887">
        <f t="shared" si="80"/>
        <v>0</v>
      </c>
      <c r="M114" s="887">
        <f t="shared" si="81"/>
        <v>0</v>
      </c>
      <c r="N114" s="887">
        <f t="shared" si="82"/>
        <v>0</v>
      </c>
      <c r="O114" s="887">
        <f t="shared" si="83"/>
        <v>0</v>
      </c>
      <c r="P114" s="888">
        <f t="shared" si="84"/>
        <v>0</v>
      </c>
      <c r="Q114" s="888">
        <f t="shared" si="85"/>
        <v>0</v>
      </c>
      <c r="R114" s="906"/>
      <c r="S114" s="1005"/>
      <c r="T114" s="831">
        <v>103</v>
      </c>
      <c r="U114" s="1450"/>
      <c r="V114" s="900" t="s">
        <v>50</v>
      </c>
      <c r="W114" s="893">
        <f t="shared" si="86"/>
        <v>0</v>
      </c>
      <c r="X114" s="893">
        <f t="shared" si="86"/>
        <v>0</v>
      </c>
      <c r="Y114" s="894" t="e">
        <f t="shared" si="87"/>
        <v>#DIV/0!</v>
      </c>
      <c r="Z114" s="894">
        <f t="shared" si="88"/>
        <v>0</v>
      </c>
      <c r="AA114" s="894">
        <f t="shared" si="88"/>
        <v>0</v>
      </c>
      <c r="AB114" s="911"/>
      <c r="AC114" s="895">
        <f t="shared" si="89"/>
        <v>0</v>
      </c>
      <c r="AD114" s="895" t="e">
        <f>AG114+AI114+AK114+AM114+AO114+AQ114+#REF!+AS114+AU114+AW114+AY114+BA114</f>
        <v>#REF!</v>
      </c>
      <c r="AE114" s="896" t="e">
        <f t="shared" si="90"/>
        <v>#REF!</v>
      </c>
      <c r="AF114" s="912"/>
      <c r="AG114" s="912"/>
      <c r="AH114" s="912"/>
      <c r="AI114" s="912"/>
      <c r="AJ114" s="912"/>
      <c r="AK114" s="912"/>
      <c r="AL114" s="912"/>
      <c r="AM114" s="912"/>
      <c r="AN114" s="912"/>
      <c r="AO114" s="912"/>
      <c r="AP114" s="912"/>
      <c r="AQ114" s="912"/>
      <c r="AR114" s="911"/>
      <c r="AS114" s="911"/>
      <c r="AT114" s="911"/>
      <c r="AU114" s="911"/>
      <c r="AV114" s="911"/>
      <c r="AW114" s="911"/>
      <c r="AX114" s="911"/>
      <c r="AY114" s="911"/>
      <c r="AZ114" s="911"/>
      <c r="BA114" s="911"/>
      <c r="BB114" s="895">
        <f t="shared" si="91"/>
        <v>0</v>
      </c>
      <c r="BC114" s="895">
        <f t="shared" si="92"/>
        <v>0</v>
      </c>
    </row>
    <row r="115" spans="1:55" ht="10.5" customHeight="1" x14ac:dyDescent="0.2">
      <c r="A115" s="840">
        <v>104</v>
      </c>
      <c r="B115" s="878"/>
      <c r="C115" s="879"/>
      <c r="D115" s="1449" t="s">
        <v>115</v>
      </c>
      <c r="E115" s="903" t="s">
        <v>278</v>
      </c>
      <c r="F115" s="959">
        <v>0</v>
      </c>
      <c r="G115" s="960">
        <v>0</v>
      </c>
      <c r="H115" s="883" t="e">
        <f t="shared" si="77"/>
        <v>#DIV/0!</v>
      </c>
      <c r="I115" s="910"/>
      <c r="J115" s="885">
        <f t="shared" si="78"/>
        <v>0</v>
      </c>
      <c r="K115" s="886">
        <f t="shared" si="79"/>
        <v>0</v>
      </c>
      <c r="L115" s="887">
        <f t="shared" si="80"/>
        <v>0</v>
      </c>
      <c r="M115" s="887">
        <f t="shared" si="81"/>
        <v>0</v>
      </c>
      <c r="N115" s="887">
        <f t="shared" si="82"/>
        <v>0</v>
      </c>
      <c r="O115" s="887">
        <f t="shared" si="83"/>
        <v>0</v>
      </c>
      <c r="P115" s="888">
        <f t="shared" si="84"/>
        <v>0</v>
      </c>
      <c r="Q115" s="888">
        <f t="shared" si="85"/>
        <v>0</v>
      </c>
      <c r="R115" s="906"/>
      <c r="S115" s="1005"/>
      <c r="T115" s="831">
        <v>104</v>
      </c>
      <c r="U115" s="1450" t="s">
        <v>115</v>
      </c>
      <c r="V115" s="900" t="s">
        <v>49</v>
      </c>
      <c r="W115" s="893">
        <f t="shared" si="86"/>
        <v>0</v>
      </c>
      <c r="X115" s="893">
        <f t="shared" si="86"/>
        <v>0</v>
      </c>
      <c r="Y115" s="894" t="e">
        <f t="shared" si="87"/>
        <v>#DIV/0!</v>
      </c>
      <c r="Z115" s="894">
        <f t="shared" si="88"/>
        <v>0</v>
      </c>
      <c r="AA115" s="894">
        <f t="shared" si="88"/>
        <v>0</v>
      </c>
      <c r="AB115" s="911"/>
      <c r="AC115" s="895">
        <f t="shared" si="89"/>
        <v>0</v>
      </c>
      <c r="AD115" s="895" t="e">
        <f>AG115+AI115+AK115+AM115+AO115+AQ115+#REF!+AS115+AU115+AW115+AY115+BA115</f>
        <v>#REF!</v>
      </c>
      <c r="AE115" s="896" t="e">
        <f t="shared" si="90"/>
        <v>#REF!</v>
      </c>
      <c r="AF115" s="912"/>
      <c r="AG115" s="912"/>
      <c r="AH115" s="912"/>
      <c r="AI115" s="912"/>
      <c r="AJ115" s="912"/>
      <c r="AK115" s="912"/>
      <c r="AL115" s="912"/>
      <c r="AM115" s="912"/>
      <c r="AN115" s="912"/>
      <c r="AO115" s="912"/>
      <c r="AP115" s="912"/>
      <c r="AQ115" s="912"/>
      <c r="AR115" s="911"/>
      <c r="AS115" s="911"/>
      <c r="AT115" s="911"/>
      <c r="AU115" s="911"/>
      <c r="AV115" s="911"/>
      <c r="AW115" s="911"/>
      <c r="AX115" s="911"/>
      <c r="AY115" s="911"/>
      <c r="AZ115" s="911"/>
      <c r="BA115" s="911"/>
      <c r="BB115" s="895">
        <f t="shared" si="91"/>
        <v>0</v>
      </c>
      <c r="BC115" s="895">
        <f t="shared" si="92"/>
        <v>0</v>
      </c>
    </row>
    <row r="116" spans="1:55" ht="10.5" customHeight="1" x14ac:dyDescent="0.2">
      <c r="A116" s="840">
        <v>105</v>
      </c>
      <c r="B116" s="878"/>
      <c r="C116" s="879"/>
      <c r="D116" s="1449"/>
      <c r="E116" s="903" t="s">
        <v>279</v>
      </c>
      <c r="F116" s="880">
        <v>0</v>
      </c>
      <c r="G116" s="961">
        <v>0</v>
      </c>
      <c r="H116" s="883" t="e">
        <f t="shared" si="77"/>
        <v>#DIV/0!</v>
      </c>
      <c r="I116" s="910"/>
      <c r="J116" s="885">
        <f t="shared" si="78"/>
        <v>0</v>
      </c>
      <c r="K116" s="886">
        <f t="shared" si="79"/>
        <v>0</v>
      </c>
      <c r="L116" s="887">
        <f t="shared" si="80"/>
        <v>0</v>
      </c>
      <c r="M116" s="887">
        <f t="shared" si="81"/>
        <v>0</v>
      </c>
      <c r="N116" s="887">
        <f t="shared" si="82"/>
        <v>0</v>
      </c>
      <c r="O116" s="887">
        <f t="shared" si="83"/>
        <v>0</v>
      </c>
      <c r="P116" s="888">
        <f t="shared" si="84"/>
        <v>0</v>
      </c>
      <c r="Q116" s="888">
        <f t="shared" si="85"/>
        <v>0</v>
      </c>
      <c r="R116" s="906"/>
      <c r="S116" s="1005"/>
      <c r="T116" s="831">
        <v>105</v>
      </c>
      <c r="U116" s="1450"/>
      <c r="V116" s="900" t="s">
        <v>50</v>
      </c>
      <c r="W116" s="893">
        <f t="shared" si="86"/>
        <v>0</v>
      </c>
      <c r="X116" s="893">
        <f t="shared" si="86"/>
        <v>0</v>
      </c>
      <c r="Y116" s="894" t="e">
        <f t="shared" si="87"/>
        <v>#DIV/0!</v>
      </c>
      <c r="Z116" s="894">
        <f t="shared" si="88"/>
        <v>0</v>
      </c>
      <c r="AA116" s="894">
        <f t="shared" si="88"/>
        <v>0</v>
      </c>
      <c r="AB116" s="911"/>
      <c r="AC116" s="895">
        <f t="shared" si="89"/>
        <v>0</v>
      </c>
      <c r="AD116" s="895" t="e">
        <f>AG116+AI116+AK116+AM116+AO116+AQ116+#REF!+AS116+AU116+AW116+AY116+BA116</f>
        <v>#REF!</v>
      </c>
      <c r="AE116" s="896" t="e">
        <f t="shared" si="90"/>
        <v>#REF!</v>
      </c>
      <c r="AF116" s="912"/>
      <c r="AG116" s="912"/>
      <c r="AH116" s="912"/>
      <c r="AI116" s="912"/>
      <c r="AJ116" s="912"/>
      <c r="AK116" s="912"/>
      <c r="AL116" s="912"/>
      <c r="AM116" s="912"/>
      <c r="AN116" s="912"/>
      <c r="AO116" s="912"/>
      <c r="AP116" s="912"/>
      <c r="AQ116" s="912"/>
      <c r="AR116" s="911"/>
      <c r="AS116" s="911"/>
      <c r="AT116" s="911"/>
      <c r="AU116" s="911"/>
      <c r="AV116" s="911"/>
      <c r="AW116" s="911"/>
      <c r="AX116" s="911"/>
      <c r="AY116" s="911"/>
      <c r="AZ116" s="911"/>
      <c r="BA116" s="911"/>
      <c r="BB116" s="895">
        <f t="shared" si="91"/>
        <v>0</v>
      </c>
      <c r="BC116" s="895">
        <f t="shared" si="92"/>
        <v>0</v>
      </c>
    </row>
    <row r="117" spans="1:55" ht="11.25" customHeight="1" x14ac:dyDescent="0.2">
      <c r="A117" s="840">
        <v>106</v>
      </c>
      <c r="B117" s="878"/>
      <c r="C117" s="879"/>
      <c r="D117" s="1449" t="s">
        <v>116</v>
      </c>
      <c r="E117" s="903" t="s">
        <v>278</v>
      </c>
      <c r="F117" s="880">
        <v>0</v>
      </c>
      <c r="G117" s="961">
        <v>0</v>
      </c>
      <c r="H117" s="883" t="e">
        <f t="shared" si="77"/>
        <v>#DIV/0!</v>
      </c>
      <c r="I117" s="910"/>
      <c r="J117" s="885">
        <f t="shared" si="78"/>
        <v>0</v>
      </c>
      <c r="K117" s="886">
        <f t="shared" si="79"/>
        <v>0</v>
      </c>
      <c r="L117" s="887">
        <f t="shared" si="80"/>
        <v>0</v>
      </c>
      <c r="M117" s="887">
        <f t="shared" si="81"/>
        <v>0</v>
      </c>
      <c r="N117" s="887">
        <f t="shared" si="82"/>
        <v>0</v>
      </c>
      <c r="O117" s="887">
        <f t="shared" si="83"/>
        <v>0</v>
      </c>
      <c r="P117" s="888">
        <f t="shared" si="84"/>
        <v>0</v>
      </c>
      <c r="Q117" s="888">
        <f t="shared" si="85"/>
        <v>0</v>
      </c>
      <c r="R117" s="906"/>
      <c r="S117" s="1005"/>
      <c r="T117" s="831">
        <v>106</v>
      </c>
      <c r="U117" s="1450" t="s">
        <v>116</v>
      </c>
      <c r="V117" s="900" t="s">
        <v>49</v>
      </c>
      <c r="W117" s="893">
        <f t="shared" si="86"/>
        <v>0</v>
      </c>
      <c r="X117" s="893">
        <f t="shared" si="86"/>
        <v>0</v>
      </c>
      <c r="Y117" s="894" t="e">
        <f t="shared" si="87"/>
        <v>#DIV/0!</v>
      </c>
      <c r="Z117" s="894">
        <f t="shared" si="88"/>
        <v>0</v>
      </c>
      <c r="AA117" s="894">
        <f t="shared" si="88"/>
        <v>0</v>
      </c>
      <c r="AB117" s="911"/>
      <c r="AC117" s="895">
        <f t="shared" si="89"/>
        <v>0</v>
      </c>
      <c r="AD117" s="895" t="e">
        <f>AG117+AI117+AK117+AM117+AO117+AQ117+#REF!+AS117+AU117+AW117+AY117+BA117</f>
        <v>#REF!</v>
      </c>
      <c r="AE117" s="896" t="e">
        <f t="shared" si="90"/>
        <v>#REF!</v>
      </c>
      <c r="AF117" s="912"/>
      <c r="AG117" s="912"/>
      <c r="AH117" s="912"/>
      <c r="AI117" s="912"/>
      <c r="AJ117" s="912"/>
      <c r="AK117" s="912"/>
      <c r="AL117" s="912"/>
      <c r="AM117" s="912"/>
      <c r="AN117" s="912"/>
      <c r="AO117" s="912"/>
      <c r="AP117" s="912"/>
      <c r="AQ117" s="912"/>
      <c r="AR117" s="911"/>
      <c r="AS117" s="911"/>
      <c r="AT117" s="911"/>
      <c r="AU117" s="911"/>
      <c r="AV117" s="911"/>
      <c r="AW117" s="911"/>
      <c r="AX117" s="911"/>
      <c r="AY117" s="911"/>
      <c r="AZ117" s="911"/>
      <c r="BA117" s="911"/>
      <c r="BB117" s="895">
        <f t="shared" si="91"/>
        <v>0</v>
      </c>
      <c r="BC117" s="895">
        <f t="shared" si="92"/>
        <v>0</v>
      </c>
    </row>
    <row r="118" spans="1:55" ht="11.25" customHeight="1" x14ac:dyDescent="0.2">
      <c r="A118" s="840">
        <v>107</v>
      </c>
      <c r="B118" s="878"/>
      <c r="C118" s="879"/>
      <c r="D118" s="1449"/>
      <c r="E118" s="903" t="s">
        <v>279</v>
      </c>
      <c r="F118" s="959">
        <v>0</v>
      </c>
      <c r="G118" s="960">
        <v>0</v>
      </c>
      <c r="H118" s="883" t="e">
        <f t="shared" si="77"/>
        <v>#DIV/0!</v>
      </c>
      <c r="I118" s="910"/>
      <c r="J118" s="885">
        <f t="shared" si="78"/>
        <v>0</v>
      </c>
      <c r="K118" s="886">
        <f t="shared" si="79"/>
        <v>0</v>
      </c>
      <c r="L118" s="887">
        <f t="shared" si="80"/>
        <v>0</v>
      </c>
      <c r="M118" s="887">
        <f t="shared" si="81"/>
        <v>0</v>
      </c>
      <c r="N118" s="887">
        <f t="shared" si="82"/>
        <v>0</v>
      </c>
      <c r="O118" s="887">
        <f t="shared" si="83"/>
        <v>0</v>
      </c>
      <c r="P118" s="888">
        <f t="shared" si="84"/>
        <v>0</v>
      </c>
      <c r="Q118" s="888">
        <f t="shared" si="85"/>
        <v>0</v>
      </c>
      <c r="R118" s="906"/>
      <c r="S118" s="1005"/>
      <c r="T118" s="831">
        <v>107</v>
      </c>
      <c r="U118" s="1450"/>
      <c r="V118" s="900" t="s">
        <v>50</v>
      </c>
      <c r="W118" s="893">
        <f t="shared" si="86"/>
        <v>0</v>
      </c>
      <c r="X118" s="893">
        <f t="shared" si="86"/>
        <v>0</v>
      </c>
      <c r="Y118" s="894" t="e">
        <f t="shared" si="87"/>
        <v>#DIV/0!</v>
      </c>
      <c r="Z118" s="894">
        <f t="shared" si="88"/>
        <v>0</v>
      </c>
      <c r="AA118" s="894">
        <f t="shared" si="88"/>
        <v>0</v>
      </c>
      <c r="AB118" s="911"/>
      <c r="AC118" s="895">
        <f t="shared" si="89"/>
        <v>0</v>
      </c>
      <c r="AD118" s="895" t="e">
        <f>AG118+AI118+AK118+AM118+AO118+AQ118+#REF!+AS118+AU118+AW118+AY118+BA118</f>
        <v>#REF!</v>
      </c>
      <c r="AE118" s="896" t="e">
        <f t="shared" si="90"/>
        <v>#REF!</v>
      </c>
      <c r="AF118" s="912"/>
      <c r="AG118" s="912"/>
      <c r="AH118" s="912"/>
      <c r="AI118" s="912"/>
      <c r="AJ118" s="912"/>
      <c r="AK118" s="912"/>
      <c r="AL118" s="912"/>
      <c r="AM118" s="912"/>
      <c r="AN118" s="912"/>
      <c r="AO118" s="912"/>
      <c r="AP118" s="912"/>
      <c r="AQ118" s="912"/>
      <c r="AR118" s="911"/>
      <c r="AS118" s="911"/>
      <c r="AT118" s="911"/>
      <c r="AU118" s="911"/>
      <c r="AV118" s="911"/>
      <c r="AW118" s="911"/>
      <c r="AX118" s="911"/>
      <c r="AY118" s="911"/>
      <c r="AZ118" s="911"/>
      <c r="BA118" s="911"/>
      <c r="BB118" s="895">
        <f t="shared" si="91"/>
        <v>0</v>
      </c>
      <c r="BC118" s="895">
        <f t="shared" si="92"/>
        <v>0</v>
      </c>
    </row>
    <row r="119" spans="1:55" ht="12" customHeight="1" x14ac:dyDescent="0.2">
      <c r="A119" s="840">
        <v>108</v>
      </c>
      <c r="B119" s="878"/>
      <c r="C119" s="879"/>
      <c r="D119" s="1449" t="s">
        <v>117</v>
      </c>
      <c r="E119" s="903" t="s">
        <v>278</v>
      </c>
      <c r="F119" s="880">
        <v>0</v>
      </c>
      <c r="G119" s="961">
        <v>0</v>
      </c>
      <c r="H119" s="883" t="e">
        <f t="shared" si="77"/>
        <v>#DIV/0!</v>
      </c>
      <c r="I119" s="910"/>
      <c r="J119" s="885">
        <f t="shared" si="78"/>
        <v>0</v>
      </c>
      <c r="K119" s="886">
        <f t="shared" si="79"/>
        <v>0</v>
      </c>
      <c r="L119" s="887">
        <f t="shared" si="80"/>
        <v>0</v>
      </c>
      <c r="M119" s="887">
        <f t="shared" si="81"/>
        <v>0</v>
      </c>
      <c r="N119" s="887">
        <f t="shared" si="82"/>
        <v>0</v>
      </c>
      <c r="O119" s="887">
        <f t="shared" si="83"/>
        <v>0</v>
      </c>
      <c r="P119" s="888">
        <f t="shared" si="84"/>
        <v>0</v>
      </c>
      <c r="Q119" s="888">
        <f t="shared" si="85"/>
        <v>0</v>
      </c>
      <c r="R119" s="906"/>
      <c r="S119" s="1005"/>
      <c r="T119" s="831">
        <v>108</v>
      </c>
      <c r="U119" s="1450" t="s">
        <v>117</v>
      </c>
      <c r="V119" s="900" t="s">
        <v>49</v>
      </c>
      <c r="W119" s="893">
        <f t="shared" si="86"/>
        <v>0</v>
      </c>
      <c r="X119" s="893">
        <f t="shared" si="86"/>
        <v>0</v>
      </c>
      <c r="Y119" s="894" t="e">
        <f t="shared" si="87"/>
        <v>#DIV/0!</v>
      </c>
      <c r="Z119" s="894">
        <f t="shared" si="88"/>
        <v>0</v>
      </c>
      <c r="AA119" s="894">
        <f t="shared" si="88"/>
        <v>0</v>
      </c>
      <c r="AB119" s="911"/>
      <c r="AC119" s="895">
        <f t="shared" si="89"/>
        <v>0</v>
      </c>
      <c r="AD119" s="895" t="e">
        <f>AG119+AI119+AK119+AM119+AO119+AQ119+#REF!+AS119+AU119+AW119+AY119+BA119</f>
        <v>#REF!</v>
      </c>
      <c r="AE119" s="896" t="e">
        <f t="shared" si="90"/>
        <v>#REF!</v>
      </c>
      <c r="AF119" s="912"/>
      <c r="AG119" s="912"/>
      <c r="AH119" s="912"/>
      <c r="AI119" s="912"/>
      <c r="AJ119" s="912"/>
      <c r="AK119" s="912"/>
      <c r="AL119" s="912"/>
      <c r="AM119" s="912"/>
      <c r="AN119" s="912"/>
      <c r="AO119" s="912"/>
      <c r="AP119" s="912"/>
      <c r="AQ119" s="912"/>
      <c r="AR119" s="911"/>
      <c r="AS119" s="911"/>
      <c r="AT119" s="911"/>
      <c r="AU119" s="911"/>
      <c r="AV119" s="911"/>
      <c r="AW119" s="911"/>
      <c r="AX119" s="911"/>
      <c r="AY119" s="911"/>
      <c r="AZ119" s="911"/>
      <c r="BA119" s="911"/>
      <c r="BB119" s="895">
        <f t="shared" si="91"/>
        <v>0</v>
      </c>
      <c r="BC119" s="895">
        <f t="shared" si="92"/>
        <v>0</v>
      </c>
    </row>
    <row r="120" spans="1:55" ht="12" customHeight="1" x14ac:dyDescent="0.2">
      <c r="A120" s="840">
        <v>109</v>
      </c>
      <c r="B120" s="878"/>
      <c r="C120" s="879"/>
      <c r="D120" s="1449"/>
      <c r="E120" s="903" t="s">
        <v>279</v>
      </c>
      <c r="F120" s="880">
        <v>0</v>
      </c>
      <c r="G120" s="961">
        <v>0</v>
      </c>
      <c r="H120" s="883" t="e">
        <f t="shared" si="77"/>
        <v>#DIV/0!</v>
      </c>
      <c r="I120" s="910"/>
      <c r="J120" s="885">
        <f t="shared" si="78"/>
        <v>0</v>
      </c>
      <c r="K120" s="886">
        <f t="shared" si="79"/>
        <v>0</v>
      </c>
      <c r="L120" s="887">
        <f t="shared" si="80"/>
        <v>0</v>
      </c>
      <c r="M120" s="887">
        <f t="shared" si="81"/>
        <v>0</v>
      </c>
      <c r="N120" s="887">
        <f t="shared" si="82"/>
        <v>0</v>
      </c>
      <c r="O120" s="887">
        <f t="shared" si="83"/>
        <v>0</v>
      </c>
      <c r="P120" s="888">
        <f t="shared" si="84"/>
        <v>0</v>
      </c>
      <c r="Q120" s="888">
        <f t="shared" si="85"/>
        <v>0</v>
      </c>
      <c r="R120" s="906"/>
      <c r="S120" s="1005"/>
      <c r="T120" s="831">
        <v>109</v>
      </c>
      <c r="U120" s="1450"/>
      <c r="V120" s="900" t="s">
        <v>50</v>
      </c>
      <c r="W120" s="893">
        <f t="shared" si="86"/>
        <v>0</v>
      </c>
      <c r="X120" s="893">
        <f t="shared" si="86"/>
        <v>0</v>
      </c>
      <c r="Y120" s="894" t="e">
        <f t="shared" si="87"/>
        <v>#DIV/0!</v>
      </c>
      <c r="Z120" s="894">
        <f t="shared" si="88"/>
        <v>0</v>
      </c>
      <c r="AA120" s="894">
        <f t="shared" si="88"/>
        <v>0</v>
      </c>
      <c r="AB120" s="911"/>
      <c r="AC120" s="895">
        <f t="shared" si="89"/>
        <v>0</v>
      </c>
      <c r="AD120" s="895" t="e">
        <f>AG120+AI120+AK120+AM120+AO120+AQ120+#REF!+AS120+AU120+AW120+AY120+BA120</f>
        <v>#REF!</v>
      </c>
      <c r="AE120" s="896" t="e">
        <f t="shared" si="90"/>
        <v>#REF!</v>
      </c>
      <c r="AF120" s="912"/>
      <c r="AG120" s="912"/>
      <c r="AH120" s="912"/>
      <c r="AI120" s="912"/>
      <c r="AJ120" s="912"/>
      <c r="AK120" s="912"/>
      <c r="AL120" s="912"/>
      <c r="AM120" s="912"/>
      <c r="AN120" s="912"/>
      <c r="AO120" s="912"/>
      <c r="AP120" s="912"/>
      <c r="AQ120" s="912"/>
      <c r="AR120" s="911"/>
      <c r="AS120" s="911"/>
      <c r="AT120" s="911"/>
      <c r="AU120" s="911"/>
      <c r="AV120" s="911"/>
      <c r="AW120" s="911"/>
      <c r="AX120" s="911"/>
      <c r="AY120" s="911"/>
      <c r="AZ120" s="911"/>
      <c r="BA120" s="911"/>
      <c r="BB120" s="895">
        <f t="shared" si="91"/>
        <v>0</v>
      </c>
      <c r="BC120" s="895">
        <f t="shared" si="92"/>
        <v>0</v>
      </c>
    </row>
    <row r="121" spans="1:55" ht="12" customHeight="1" x14ac:dyDescent="0.2">
      <c r="A121" s="840">
        <v>110</v>
      </c>
      <c r="B121" s="878"/>
      <c r="C121" s="909"/>
      <c r="D121" s="1449" t="s">
        <v>118</v>
      </c>
      <c r="E121" s="903" t="s">
        <v>278</v>
      </c>
      <c r="F121" s="959">
        <v>0</v>
      </c>
      <c r="G121" s="960">
        <v>0</v>
      </c>
      <c r="H121" s="883" t="e">
        <f t="shared" si="77"/>
        <v>#DIV/0!</v>
      </c>
      <c r="I121" s="910"/>
      <c r="J121" s="885">
        <f t="shared" si="78"/>
        <v>0</v>
      </c>
      <c r="K121" s="886">
        <f t="shared" si="79"/>
        <v>0</v>
      </c>
      <c r="L121" s="887">
        <f t="shared" si="80"/>
        <v>0</v>
      </c>
      <c r="M121" s="887">
        <f t="shared" si="81"/>
        <v>0</v>
      </c>
      <c r="N121" s="887">
        <f t="shared" si="82"/>
        <v>0</v>
      </c>
      <c r="O121" s="887">
        <f t="shared" si="83"/>
        <v>0</v>
      </c>
      <c r="P121" s="888">
        <f t="shared" si="84"/>
        <v>0</v>
      </c>
      <c r="Q121" s="888">
        <f t="shared" si="85"/>
        <v>0</v>
      </c>
      <c r="R121" s="906"/>
      <c r="S121" s="1005"/>
      <c r="T121" s="831">
        <v>110</v>
      </c>
      <c r="U121" s="1450" t="s">
        <v>118</v>
      </c>
      <c r="V121" s="900" t="s">
        <v>49</v>
      </c>
      <c r="W121" s="893">
        <f t="shared" si="86"/>
        <v>0</v>
      </c>
      <c r="X121" s="893">
        <f t="shared" si="86"/>
        <v>0</v>
      </c>
      <c r="Y121" s="894" t="e">
        <f t="shared" si="87"/>
        <v>#DIV/0!</v>
      </c>
      <c r="Z121" s="894">
        <f t="shared" si="88"/>
        <v>0</v>
      </c>
      <c r="AA121" s="894">
        <f t="shared" si="88"/>
        <v>0</v>
      </c>
      <c r="AB121" s="911"/>
      <c r="AC121" s="895">
        <f t="shared" si="89"/>
        <v>0</v>
      </c>
      <c r="AD121" s="895" t="e">
        <f>AG121+AI121+AK121+AM121+AO121+AQ121+#REF!+AS121+AU121+AW121+AY121+BA121</f>
        <v>#REF!</v>
      </c>
      <c r="AE121" s="896" t="e">
        <f t="shared" si="90"/>
        <v>#REF!</v>
      </c>
      <c r="AF121" s="912"/>
      <c r="AG121" s="912"/>
      <c r="AH121" s="912"/>
      <c r="AI121" s="912"/>
      <c r="AJ121" s="912"/>
      <c r="AK121" s="912"/>
      <c r="AL121" s="912"/>
      <c r="AM121" s="912"/>
      <c r="AN121" s="912"/>
      <c r="AO121" s="912"/>
      <c r="AP121" s="912"/>
      <c r="AQ121" s="912"/>
      <c r="AR121" s="911"/>
      <c r="AS121" s="911"/>
      <c r="AT121" s="911"/>
      <c r="AU121" s="911"/>
      <c r="AV121" s="911"/>
      <c r="AW121" s="911"/>
      <c r="AX121" s="911"/>
      <c r="AY121" s="911"/>
      <c r="AZ121" s="911"/>
      <c r="BA121" s="911"/>
      <c r="BB121" s="895">
        <f t="shared" si="91"/>
        <v>0</v>
      </c>
      <c r="BC121" s="895">
        <f t="shared" si="92"/>
        <v>0</v>
      </c>
    </row>
    <row r="122" spans="1:55" ht="12" customHeight="1" x14ac:dyDescent="0.2">
      <c r="A122" s="840">
        <v>111</v>
      </c>
      <c r="B122" s="878"/>
      <c r="C122" s="909"/>
      <c r="D122" s="1451"/>
      <c r="E122" s="903" t="s">
        <v>279</v>
      </c>
      <c r="F122" s="880">
        <v>0</v>
      </c>
      <c r="G122" s="961">
        <v>0</v>
      </c>
      <c r="H122" s="883" t="e">
        <f t="shared" si="77"/>
        <v>#DIV/0!</v>
      </c>
      <c r="I122" s="910"/>
      <c r="J122" s="885">
        <f t="shared" si="78"/>
        <v>0</v>
      </c>
      <c r="K122" s="886">
        <f t="shared" si="79"/>
        <v>0</v>
      </c>
      <c r="L122" s="887">
        <f t="shared" si="80"/>
        <v>0</v>
      </c>
      <c r="M122" s="887">
        <f t="shared" si="81"/>
        <v>0</v>
      </c>
      <c r="N122" s="887">
        <f t="shared" si="82"/>
        <v>0</v>
      </c>
      <c r="O122" s="887">
        <f t="shared" si="83"/>
        <v>0</v>
      </c>
      <c r="P122" s="888">
        <f t="shared" si="84"/>
        <v>0</v>
      </c>
      <c r="Q122" s="888">
        <f t="shared" si="85"/>
        <v>0</v>
      </c>
      <c r="R122" s="906"/>
      <c r="S122" s="1005"/>
      <c r="T122" s="831">
        <v>111</v>
      </c>
      <c r="U122" s="1452"/>
      <c r="V122" s="900" t="s">
        <v>50</v>
      </c>
      <c r="W122" s="893">
        <f t="shared" si="86"/>
        <v>0</v>
      </c>
      <c r="X122" s="893">
        <f t="shared" si="86"/>
        <v>0</v>
      </c>
      <c r="Y122" s="894" t="e">
        <f t="shared" si="87"/>
        <v>#DIV/0!</v>
      </c>
      <c r="Z122" s="894">
        <f t="shared" si="88"/>
        <v>0</v>
      </c>
      <c r="AA122" s="894">
        <f t="shared" si="88"/>
        <v>0</v>
      </c>
      <c r="AB122" s="911"/>
      <c r="AC122" s="895">
        <f t="shared" si="89"/>
        <v>0</v>
      </c>
      <c r="AD122" s="895" t="e">
        <f>AG122+AI122+AK122+AM122+AO122+AQ122+#REF!+AS122+AU122+AW122+AY122+BA122</f>
        <v>#REF!</v>
      </c>
      <c r="AE122" s="896" t="e">
        <f t="shared" si="90"/>
        <v>#REF!</v>
      </c>
      <c r="AF122" s="912"/>
      <c r="AG122" s="912"/>
      <c r="AH122" s="912"/>
      <c r="AI122" s="912"/>
      <c r="AJ122" s="912"/>
      <c r="AK122" s="912"/>
      <c r="AL122" s="912"/>
      <c r="AM122" s="912"/>
      <c r="AN122" s="912"/>
      <c r="AO122" s="912"/>
      <c r="AP122" s="912"/>
      <c r="AQ122" s="912"/>
      <c r="AR122" s="911"/>
      <c r="AS122" s="911"/>
      <c r="AT122" s="911"/>
      <c r="AU122" s="911"/>
      <c r="AV122" s="911"/>
      <c r="AW122" s="911"/>
      <c r="AX122" s="911"/>
      <c r="AY122" s="911"/>
      <c r="AZ122" s="911"/>
      <c r="BA122" s="911"/>
      <c r="BB122" s="895">
        <f t="shared" si="91"/>
        <v>0</v>
      </c>
      <c r="BC122" s="895">
        <f t="shared" si="92"/>
        <v>0</v>
      </c>
    </row>
    <row r="123" spans="1:55" ht="9.75" customHeight="1" x14ac:dyDescent="0.2">
      <c r="A123" s="840">
        <v>112</v>
      </c>
      <c r="B123" s="878"/>
      <c r="C123" s="909"/>
      <c r="D123" s="1449" t="s">
        <v>119</v>
      </c>
      <c r="E123" s="903" t="s">
        <v>278</v>
      </c>
      <c r="F123" s="880">
        <v>0</v>
      </c>
      <c r="G123" s="961">
        <v>0</v>
      </c>
      <c r="H123" s="883" t="e">
        <f t="shared" si="77"/>
        <v>#DIV/0!</v>
      </c>
      <c r="I123" s="910"/>
      <c r="J123" s="885">
        <f t="shared" si="78"/>
        <v>0</v>
      </c>
      <c r="K123" s="886">
        <f t="shared" si="79"/>
        <v>0</v>
      </c>
      <c r="L123" s="887">
        <f t="shared" si="80"/>
        <v>0</v>
      </c>
      <c r="M123" s="887">
        <f t="shared" si="81"/>
        <v>0</v>
      </c>
      <c r="N123" s="887">
        <f t="shared" si="82"/>
        <v>0</v>
      </c>
      <c r="O123" s="887">
        <f t="shared" si="83"/>
        <v>0</v>
      </c>
      <c r="P123" s="888">
        <f t="shared" si="84"/>
        <v>0</v>
      </c>
      <c r="Q123" s="888">
        <f t="shared" si="85"/>
        <v>0</v>
      </c>
      <c r="R123" s="906"/>
      <c r="S123" s="1005"/>
      <c r="T123" s="831">
        <v>112</v>
      </c>
      <c r="U123" s="1450" t="s">
        <v>119</v>
      </c>
      <c r="V123" s="900" t="s">
        <v>49</v>
      </c>
      <c r="W123" s="893">
        <f t="shared" si="86"/>
        <v>0</v>
      </c>
      <c r="X123" s="893">
        <f t="shared" si="86"/>
        <v>0</v>
      </c>
      <c r="Y123" s="894" t="e">
        <f t="shared" si="87"/>
        <v>#DIV/0!</v>
      </c>
      <c r="Z123" s="894">
        <f t="shared" si="88"/>
        <v>0</v>
      </c>
      <c r="AA123" s="894">
        <f t="shared" si="88"/>
        <v>0</v>
      </c>
      <c r="AB123" s="911"/>
      <c r="AC123" s="895">
        <f t="shared" si="89"/>
        <v>0</v>
      </c>
      <c r="AD123" s="895" t="e">
        <f>AG123+AI123+AK123+AM123+AO123+AQ123+#REF!+AS123+AU123+AW123+AY123+BA123</f>
        <v>#REF!</v>
      </c>
      <c r="AE123" s="896" t="e">
        <f t="shared" si="90"/>
        <v>#REF!</v>
      </c>
      <c r="AF123" s="912"/>
      <c r="AG123" s="912"/>
      <c r="AH123" s="912"/>
      <c r="AI123" s="912"/>
      <c r="AJ123" s="912"/>
      <c r="AK123" s="912"/>
      <c r="AL123" s="912"/>
      <c r="AM123" s="912"/>
      <c r="AN123" s="912"/>
      <c r="AO123" s="912"/>
      <c r="AP123" s="912"/>
      <c r="AQ123" s="912"/>
      <c r="AR123" s="911"/>
      <c r="AS123" s="911"/>
      <c r="AT123" s="911"/>
      <c r="AU123" s="911"/>
      <c r="AV123" s="911"/>
      <c r="AW123" s="911"/>
      <c r="AX123" s="911"/>
      <c r="AY123" s="911"/>
      <c r="AZ123" s="911"/>
      <c r="BA123" s="911"/>
      <c r="BB123" s="895">
        <f t="shared" si="91"/>
        <v>0</v>
      </c>
      <c r="BC123" s="895">
        <f t="shared" si="92"/>
        <v>0</v>
      </c>
    </row>
    <row r="124" spans="1:55" ht="9.75" customHeight="1" x14ac:dyDescent="0.2">
      <c r="A124" s="840">
        <v>113</v>
      </c>
      <c r="B124" s="878"/>
      <c r="C124" s="909"/>
      <c r="D124" s="1449"/>
      <c r="E124" s="903" t="s">
        <v>279</v>
      </c>
      <c r="F124" s="959">
        <v>0</v>
      </c>
      <c r="G124" s="960">
        <v>0</v>
      </c>
      <c r="H124" s="883" t="e">
        <f t="shared" si="77"/>
        <v>#DIV/0!</v>
      </c>
      <c r="I124" s="910"/>
      <c r="J124" s="885">
        <f t="shared" si="78"/>
        <v>0</v>
      </c>
      <c r="K124" s="886">
        <f t="shared" si="79"/>
        <v>0</v>
      </c>
      <c r="L124" s="887">
        <f t="shared" si="80"/>
        <v>0</v>
      </c>
      <c r="M124" s="887">
        <f t="shared" si="81"/>
        <v>0</v>
      </c>
      <c r="N124" s="887">
        <f t="shared" si="82"/>
        <v>0</v>
      </c>
      <c r="O124" s="887">
        <f t="shared" si="83"/>
        <v>0</v>
      </c>
      <c r="P124" s="888">
        <f t="shared" si="84"/>
        <v>0</v>
      </c>
      <c r="Q124" s="888">
        <f t="shared" si="85"/>
        <v>0</v>
      </c>
      <c r="R124" s="906"/>
      <c r="S124" s="1005"/>
      <c r="T124" s="831">
        <v>113</v>
      </c>
      <c r="U124" s="1450"/>
      <c r="V124" s="900" t="s">
        <v>50</v>
      </c>
      <c r="W124" s="893">
        <f t="shared" si="86"/>
        <v>0</v>
      </c>
      <c r="X124" s="893">
        <f t="shared" si="86"/>
        <v>0</v>
      </c>
      <c r="Y124" s="894" t="e">
        <f t="shared" si="87"/>
        <v>#DIV/0!</v>
      </c>
      <c r="Z124" s="894">
        <f t="shared" si="88"/>
        <v>0</v>
      </c>
      <c r="AA124" s="894">
        <f t="shared" si="88"/>
        <v>0</v>
      </c>
      <c r="AB124" s="911"/>
      <c r="AC124" s="895">
        <f t="shared" si="89"/>
        <v>0</v>
      </c>
      <c r="AD124" s="895" t="e">
        <f>AG124+AI124+AK124+AM124+AO124+AQ124+#REF!+AS124+AU124+AW124+AY124+BA124</f>
        <v>#REF!</v>
      </c>
      <c r="AE124" s="896" t="e">
        <f t="shared" si="90"/>
        <v>#REF!</v>
      </c>
      <c r="AF124" s="912"/>
      <c r="AG124" s="912"/>
      <c r="AH124" s="912"/>
      <c r="AI124" s="912"/>
      <c r="AJ124" s="912"/>
      <c r="AK124" s="912"/>
      <c r="AL124" s="912"/>
      <c r="AM124" s="912"/>
      <c r="AN124" s="912"/>
      <c r="AO124" s="912"/>
      <c r="AP124" s="912"/>
      <c r="AQ124" s="912"/>
      <c r="AR124" s="911"/>
      <c r="AS124" s="911"/>
      <c r="AT124" s="911"/>
      <c r="AU124" s="911"/>
      <c r="AV124" s="911"/>
      <c r="AW124" s="911"/>
      <c r="AX124" s="911"/>
      <c r="AY124" s="911"/>
      <c r="AZ124" s="911"/>
      <c r="BA124" s="911"/>
      <c r="BB124" s="895">
        <f t="shared" si="91"/>
        <v>0</v>
      </c>
      <c r="BC124" s="895">
        <f t="shared" si="92"/>
        <v>0</v>
      </c>
    </row>
    <row r="125" spans="1:55" ht="9.75" customHeight="1" x14ac:dyDescent="0.2">
      <c r="A125" s="840">
        <v>114</v>
      </c>
      <c r="B125" s="878"/>
      <c r="C125" s="909"/>
      <c r="D125" s="1449" t="s">
        <v>120</v>
      </c>
      <c r="E125" s="903" t="s">
        <v>278</v>
      </c>
      <c r="F125" s="880">
        <v>0</v>
      </c>
      <c r="G125" s="961">
        <v>0</v>
      </c>
      <c r="H125" s="883" t="e">
        <f t="shared" si="77"/>
        <v>#DIV/0!</v>
      </c>
      <c r="I125" s="910"/>
      <c r="J125" s="885">
        <f t="shared" si="78"/>
        <v>0</v>
      </c>
      <c r="K125" s="886">
        <f t="shared" si="79"/>
        <v>0</v>
      </c>
      <c r="L125" s="887">
        <f t="shared" si="80"/>
        <v>0</v>
      </c>
      <c r="M125" s="887">
        <f t="shared" si="81"/>
        <v>0</v>
      </c>
      <c r="N125" s="887">
        <f t="shared" si="82"/>
        <v>0</v>
      </c>
      <c r="O125" s="887">
        <f t="shared" si="83"/>
        <v>0</v>
      </c>
      <c r="P125" s="888">
        <f t="shared" si="84"/>
        <v>0</v>
      </c>
      <c r="Q125" s="888">
        <f t="shared" si="85"/>
        <v>0</v>
      </c>
      <c r="R125" s="906"/>
      <c r="S125" s="1005"/>
      <c r="T125" s="831">
        <v>114</v>
      </c>
      <c r="U125" s="1450" t="s">
        <v>120</v>
      </c>
      <c r="V125" s="900" t="s">
        <v>49</v>
      </c>
      <c r="W125" s="893">
        <f t="shared" si="86"/>
        <v>0</v>
      </c>
      <c r="X125" s="893">
        <f t="shared" si="86"/>
        <v>0</v>
      </c>
      <c r="Y125" s="894" t="e">
        <f t="shared" si="87"/>
        <v>#DIV/0!</v>
      </c>
      <c r="Z125" s="894">
        <f t="shared" si="88"/>
        <v>0</v>
      </c>
      <c r="AA125" s="894">
        <f t="shared" si="88"/>
        <v>0</v>
      </c>
      <c r="AB125" s="911"/>
      <c r="AC125" s="895">
        <f t="shared" si="89"/>
        <v>0</v>
      </c>
      <c r="AD125" s="895" t="e">
        <f>AG125+AI125+AK125+AM125+AO125+AQ125+#REF!+AS125+AU125+AW125+AY125+BA125</f>
        <v>#REF!</v>
      </c>
      <c r="AE125" s="896" t="e">
        <f t="shared" si="90"/>
        <v>#REF!</v>
      </c>
      <c r="AF125" s="912"/>
      <c r="AG125" s="912"/>
      <c r="AH125" s="912"/>
      <c r="AI125" s="912"/>
      <c r="AJ125" s="912"/>
      <c r="AK125" s="912"/>
      <c r="AL125" s="912"/>
      <c r="AM125" s="912"/>
      <c r="AN125" s="912"/>
      <c r="AO125" s="912"/>
      <c r="AP125" s="912"/>
      <c r="AQ125" s="912"/>
      <c r="AR125" s="911"/>
      <c r="AS125" s="911"/>
      <c r="AT125" s="911"/>
      <c r="AU125" s="911"/>
      <c r="AV125" s="911"/>
      <c r="AW125" s="911"/>
      <c r="AX125" s="911"/>
      <c r="AY125" s="911"/>
      <c r="AZ125" s="911"/>
      <c r="BA125" s="911"/>
      <c r="BB125" s="895">
        <f t="shared" si="91"/>
        <v>0</v>
      </c>
      <c r="BC125" s="895">
        <f t="shared" si="92"/>
        <v>0</v>
      </c>
    </row>
    <row r="126" spans="1:55" ht="9.75" customHeight="1" x14ac:dyDescent="0.2">
      <c r="A126" s="840">
        <v>115</v>
      </c>
      <c r="B126" s="878"/>
      <c r="C126" s="909"/>
      <c r="D126" s="1449"/>
      <c r="E126" s="903" t="s">
        <v>279</v>
      </c>
      <c r="F126" s="880">
        <v>0</v>
      </c>
      <c r="G126" s="961">
        <v>0</v>
      </c>
      <c r="H126" s="883" t="e">
        <f t="shared" si="77"/>
        <v>#DIV/0!</v>
      </c>
      <c r="I126" s="910"/>
      <c r="J126" s="885">
        <f t="shared" si="78"/>
        <v>0</v>
      </c>
      <c r="K126" s="886">
        <f t="shared" si="79"/>
        <v>0</v>
      </c>
      <c r="L126" s="887">
        <f t="shared" si="80"/>
        <v>0</v>
      </c>
      <c r="M126" s="887">
        <f t="shared" si="81"/>
        <v>0</v>
      </c>
      <c r="N126" s="887">
        <f t="shared" si="82"/>
        <v>0</v>
      </c>
      <c r="O126" s="887">
        <f t="shared" si="83"/>
        <v>0</v>
      </c>
      <c r="P126" s="888">
        <f t="shared" si="84"/>
        <v>0</v>
      </c>
      <c r="Q126" s="888">
        <f t="shared" si="85"/>
        <v>0</v>
      </c>
      <c r="R126" s="906"/>
      <c r="S126" s="1005"/>
      <c r="T126" s="831">
        <v>115</v>
      </c>
      <c r="U126" s="1450"/>
      <c r="V126" s="900" t="s">
        <v>50</v>
      </c>
      <c r="W126" s="893">
        <f t="shared" si="86"/>
        <v>0</v>
      </c>
      <c r="X126" s="893">
        <f t="shared" si="86"/>
        <v>0</v>
      </c>
      <c r="Y126" s="894" t="e">
        <f t="shared" si="87"/>
        <v>#DIV/0!</v>
      </c>
      <c r="Z126" s="894">
        <f t="shared" si="88"/>
        <v>0</v>
      </c>
      <c r="AA126" s="894">
        <f t="shared" si="88"/>
        <v>0</v>
      </c>
      <c r="AB126" s="911"/>
      <c r="AC126" s="895">
        <f t="shared" si="89"/>
        <v>0</v>
      </c>
      <c r="AD126" s="895" t="e">
        <f>AG126+AI126+AK126+AM126+AO126+AQ126+#REF!+AS126+AU126+AW126+AY126+BA126</f>
        <v>#REF!</v>
      </c>
      <c r="AE126" s="896" t="e">
        <f t="shared" si="90"/>
        <v>#REF!</v>
      </c>
      <c r="AF126" s="912"/>
      <c r="AG126" s="912"/>
      <c r="AH126" s="912"/>
      <c r="AI126" s="912"/>
      <c r="AJ126" s="912"/>
      <c r="AK126" s="912"/>
      <c r="AL126" s="912"/>
      <c r="AM126" s="912"/>
      <c r="AN126" s="912"/>
      <c r="AO126" s="912"/>
      <c r="AP126" s="912"/>
      <c r="AQ126" s="912"/>
      <c r="AR126" s="911"/>
      <c r="AS126" s="911"/>
      <c r="AT126" s="911"/>
      <c r="AU126" s="911"/>
      <c r="AV126" s="911"/>
      <c r="AW126" s="911"/>
      <c r="AX126" s="911"/>
      <c r="AY126" s="911"/>
      <c r="AZ126" s="911"/>
      <c r="BA126" s="911"/>
      <c r="BB126" s="895">
        <f t="shared" si="91"/>
        <v>0</v>
      </c>
      <c r="BC126" s="895">
        <f t="shared" si="92"/>
        <v>0</v>
      </c>
    </row>
    <row r="127" spans="1:55" ht="12" customHeight="1" x14ac:dyDescent="0.2">
      <c r="A127" s="840">
        <v>116</v>
      </c>
      <c r="B127" s="878"/>
      <c r="C127" s="909"/>
      <c r="D127" s="1449" t="s">
        <v>121</v>
      </c>
      <c r="E127" s="903" t="s">
        <v>278</v>
      </c>
      <c r="F127" s="959">
        <v>0</v>
      </c>
      <c r="G127" s="960">
        <v>0</v>
      </c>
      <c r="H127" s="883" t="e">
        <f t="shared" si="77"/>
        <v>#DIV/0!</v>
      </c>
      <c r="I127" s="910"/>
      <c r="J127" s="885">
        <f t="shared" si="78"/>
        <v>0</v>
      </c>
      <c r="K127" s="886">
        <f t="shared" si="79"/>
        <v>0</v>
      </c>
      <c r="L127" s="887">
        <f t="shared" si="80"/>
        <v>0</v>
      </c>
      <c r="M127" s="887">
        <f t="shared" si="81"/>
        <v>0</v>
      </c>
      <c r="N127" s="887">
        <f t="shared" si="82"/>
        <v>0</v>
      </c>
      <c r="O127" s="887">
        <f t="shared" si="83"/>
        <v>0</v>
      </c>
      <c r="P127" s="888">
        <f t="shared" si="84"/>
        <v>0</v>
      </c>
      <c r="Q127" s="888">
        <f t="shared" si="85"/>
        <v>0</v>
      </c>
      <c r="R127" s="906"/>
      <c r="S127" s="962"/>
      <c r="T127" s="831">
        <v>116</v>
      </c>
      <c r="U127" s="1450" t="s">
        <v>121</v>
      </c>
      <c r="V127" s="900" t="s">
        <v>49</v>
      </c>
      <c r="W127" s="893">
        <f t="shared" si="86"/>
        <v>0</v>
      </c>
      <c r="X127" s="893">
        <f t="shared" si="86"/>
        <v>0</v>
      </c>
      <c r="Y127" s="894" t="e">
        <f t="shared" si="87"/>
        <v>#DIV/0!</v>
      </c>
      <c r="Z127" s="894">
        <f t="shared" si="88"/>
        <v>0</v>
      </c>
      <c r="AA127" s="894">
        <f t="shared" si="88"/>
        <v>0</v>
      </c>
      <c r="AB127" s="911"/>
      <c r="AC127" s="895">
        <f t="shared" si="89"/>
        <v>0</v>
      </c>
      <c r="AD127" s="895" t="e">
        <f>AG127+AI127+AK127+AM127+AO127+AQ127+#REF!+AS127+AU127+AW127+AY127+BA127</f>
        <v>#REF!</v>
      </c>
      <c r="AE127" s="896" t="e">
        <f t="shared" si="90"/>
        <v>#REF!</v>
      </c>
      <c r="AF127" s="912"/>
      <c r="AG127" s="912"/>
      <c r="AH127" s="912"/>
      <c r="AI127" s="912"/>
      <c r="AJ127" s="912"/>
      <c r="AK127" s="912"/>
      <c r="AL127" s="912"/>
      <c r="AM127" s="912"/>
      <c r="AN127" s="912"/>
      <c r="AO127" s="912"/>
      <c r="AP127" s="912"/>
      <c r="AQ127" s="912"/>
      <c r="AR127" s="911"/>
      <c r="AS127" s="911"/>
      <c r="AT127" s="911"/>
      <c r="AU127" s="911"/>
      <c r="AV127" s="911"/>
      <c r="AW127" s="911"/>
      <c r="AX127" s="911"/>
      <c r="AY127" s="911"/>
      <c r="AZ127" s="911"/>
      <c r="BA127" s="911"/>
      <c r="BB127" s="895">
        <f t="shared" si="91"/>
        <v>0</v>
      </c>
      <c r="BC127" s="895">
        <f t="shared" si="92"/>
        <v>0</v>
      </c>
    </row>
    <row r="128" spans="1:55" ht="12" customHeight="1" x14ac:dyDescent="0.2">
      <c r="A128" s="840">
        <v>117</v>
      </c>
      <c r="B128" s="878"/>
      <c r="C128" s="909"/>
      <c r="D128" s="1449"/>
      <c r="E128" s="903" t="s">
        <v>279</v>
      </c>
      <c r="F128" s="880">
        <v>0</v>
      </c>
      <c r="G128" s="961">
        <v>0</v>
      </c>
      <c r="H128" s="883" t="e">
        <f t="shared" si="77"/>
        <v>#DIV/0!</v>
      </c>
      <c r="I128" s="910"/>
      <c r="J128" s="885">
        <f t="shared" si="78"/>
        <v>0</v>
      </c>
      <c r="K128" s="886">
        <f t="shared" si="79"/>
        <v>0</v>
      </c>
      <c r="L128" s="887">
        <f t="shared" si="80"/>
        <v>0</v>
      </c>
      <c r="M128" s="887">
        <f t="shared" si="81"/>
        <v>0</v>
      </c>
      <c r="N128" s="887">
        <f t="shared" si="82"/>
        <v>0</v>
      </c>
      <c r="O128" s="887">
        <f t="shared" si="83"/>
        <v>0</v>
      </c>
      <c r="P128" s="888">
        <f t="shared" si="84"/>
        <v>0</v>
      </c>
      <c r="Q128" s="888">
        <f t="shared" si="85"/>
        <v>0</v>
      </c>
      <c r="R128" s="906"/>
      <c r="S128" s="962"/>
      <c r="T128" s="831">
        <v>117</v>
      </c>
      <c r="U128" s="1450"/>
      <c r="V128" s="900" t="s">
        <v>50</v>
      </c>
      <c r="W128" s="893">
        <f t="shared" si="86"/>
        <v>0</v>
      </c>
      <c r="X128" s="893">
        <f t="shared" si="86"/>
        <v>0</v>
      </c>
      <c r="Y128" s="894" t="e">
        <f t="shared" si="87"/>
        <v>#DIV/0!</v>
      </c>
      <c r="Z128" s="894">
        <f t="shared" si="88"/>
        <v>0</v>
      </c>
      <c r="AA128" s="894">
        <f t="shared" si="88"/>
        <v>0</v>
      </c>
      <c r="AB128" s="911"/>
      <c r="AC128" s="895">
        <f t="shared" si="89"/>
        <v>0</v>
      </c>
      <c r="AD128" s="895" t="e">
        <f>AG128+AI128+AK128+AM128+AO128+AQ128+#REF!+AS128+AU128+AW128+AY128+BA128</f>
        <v>#REF!</v>
      </c>
      <c r="AE128" s="896" t="e">
        <f t="shared" si="90"/>
        <v>#REF!</v>
      </c>
      <c r="AF128" s="912"/>
      <c r="AG128" s="912"/>
      <c r="AH128" s="912"/>
      <c r="AI128" s="912"/>
      <c r="AJ128" s="912"/>
      <c r="AK128" s="912"/>
      <c r="AL128" s="912"/>
      <c r="AM128" s="912"/>
      <c r="AN128" s="912"/>
      <c r="AO128" s="912"/>
      <c r="AP128" s="912"/>
      <c r="AQ128" s="912"/>
      <c r="AR128" s="900"/>
      <c r="AS128" s="900"/>
      <c r="AT128" s="900"/>
      <c r="AU128" s="900"/>
      <c r="AV128" s="900"/>
      <c r="AW128" s="900"/>
      <c r="AX128" s="900"/>
      <c r="AY128" s="900"/>
      <c r="AZ128" s="900"/>
      <c r="BA128" s="900"/>
      <c r="BB128" s="895">
        <f t="shared" si="91"/>
        <v>0</v>
      </c>
      <c r="BC128" s="895">
        <f t="shared" si="92"/>
        <v>0</v>
      </c>
    </row>
    <row r="129" spans="1:56" ht="15.75" customHeight="1" x14ac:dyDescent="0.2">
      <c r="A129" s="840">
        <v>118</v>
      </c>
      <c r="B129" s="963"/>
      <c r="C129" s="909">
        <f>SUM(C14:C128)</f>
        <v>59.551250000000003</v>
      </c>
      <c r="D129" s="964" t="s">
        <v>122</v>
      </c>
      <c r="E129" s="965"/>
      <c r="F129" s="965">
        <f t="shared" ref="F129:Q129" si="93">SUM(F14:F128)</f>
        <v>493</v>
      </c>
      <c r="G129" s="966">
        <f t="shared" si="93"/>
        <v>517</v>
      </c>
      <c r="H129" s="967" t="e">
        <f>SUM(H14:H128)</f>
        <v>#DIV/0!</v>
      </c>
      <c r="I129" s="965">
        <f t="shared" si="93"/>
        <v>189</v>
      </c>
      <c r="J129" s="968">
        <f t="shared" si="93"/>
        <v>1695</v>
      </c>
      <c r="K129" s="969">
        <f>SUM(K14:K128)</f>
        <v>1359.5900000000001</v>
      </c>
      <c r="L129" s="970">
        <f t="shared" si="93"/>
        <v>1837088.4000000001</v>
      </c>
      <c r="M129" s="971">
        <f t="shared" si="93"/>
        <v>10822336.399999999</v>
      </c>
      <c r="N129" s="971">
        <f t="shared" si="93"/>
        <v>400.41</v>
      </c>
      <c r="O129" s="972">
        <f t="shared" si="93"/>
        <v>3187263.6</v>
      </c>
      <c r="P129" s="973">
        <f t="shared" si="93"/>
        <v>1760.0000000000002</v>
      </c>
      <c r="Q129" s="973">
        <f t="shared" si="93"/>
        <v>14009599.999999998</v>
      </c>
      <c r="R129" s="906"/>
      <c r="S129" s="1005"/>
      <c r="T129" s="831">
        <v>118</v>
      </c>
      <c r="U129" s="974" t="s">
        <v>122</v>
      </c>
      <c r="V129" s="937"/>
      <c r="W129" s="937"/>
      <c r="X129" s="937"/>
      <c r="Y129" s="938"/>
      <c r="Z129" s="938"/>
      <c r="AA129" s="938">
        <f t="shared" ref="AA129:AD129" si="94">SUM(AA14:AA128)</f>
        <v>1695</v>
      </c>
      <c r="AB129" s="938"/>
      <c r="AC129" s="938">
        <f t="shared" si="94"/>
        <v>1695</v>
      </c>
      <c r="AD129" s="938" t="e">
        <f t="shared" si="94"/>
        <v>#REF!</v>
      </c>
      <c r="AE129" s="938"/>
      <c r="AF129" s="938">
        <f t="shared" ref="AF129:BC129" si="95">SUM(AF14:AF128)</f>
        <v>0</v>
      </c>
      <c r="AG129" s="938">
        <f t="shared" si="95"/>
        <v>0</v>
      </c>
      <c r="AH129" s="938">
        <f t="shared" si="95"/>
        <v>0</v>
      </c>
      <c r="AI129" s="938">
        <f t="shared" si="95"/>
        <v>0</v>
      </c>
      <c r="AJ129" s="938">
        <f t="shared" si="95"/>
        <v>0</v>
      </c>
      <c r="AK129" s="938">
        <f t="shared" si="95"/>
        <v>0</v>
      </c>
      <c r="AL129" s="938">
        <f t="shared" si="95"/>
        <v>0</v>
      </c>
      <c r="AM129" s="938">
        <f t="shared" si="95"/>
        <v>0</v>
      </c>
      <c r="AN129" s="938">
        <f t="shared" si="95"/>
        <v>0</v>
      </c>
      <c r="AO129" s="938">
        <f t="shared" si="95"/>
        <v>0</v>
      </c>
      <c r="AP129" s="938">
        <f t="shared" si="95"/>
        <v>0</v>
      </c>
      <c r="AQ129" s="938">
        <f t="shared" si="95"/>
        <v>0</v>
      </c>
      <c r="AR129" s="938">
        <f t="shared" si="95"/>
        <v>143</v>
      </c>
      <c r="AS129" s="938">
        <f t="shared" si="95"/>
        <v>0</v>
      </c>
      <c r="AT129" s="938">
        <f t="shared" si="95"/>
        <v>466</v>
      </c>
      <c r="AU129" s="938">
        <f t="shared" si="95"/>
        <v>0</v>
      </c>
      <c r="AV129" s="938">
        <f t="shared" si="95"/>
        <v>410</v>
      </c>
      <c r="AW129" s="938">
        <f t="shared" si="95"/>
        <v>0</v>
      </c>
      <c r="AX129" s="938">
        <f t="shared" si="95"/>
        <v>355</v>
      </c>
      <c r="AY129" s="938">
        <f t="shared" si="95"/>
        <v>0</v>
      </c>
      <c r="AZ129" s="938">
        <f t="shared" si="95"/>
        <v>321</v>
      </c>
      <c r="BA129" s="938">
        <f t="shared" si="95"/>
        <v>0</v>
      </c>
      <c r="BB129" s="938">
        <f t="shared" si="95"/>
        <v>1695</v>
      </c>
      <c r="BC129" s="938">
        <f t="shared" si="95"/>
        <v>0</v>
      </c>
      <c r="BD129" s="808"/>
    </row>
    <row r="130" spans="1:56" ht="12" customHeight="1" x14ac:dyDescent="0.2">
      <c r="A130" s="992"/>
      <c r="B130" s="820"/>
      <c r="C130" s="975"/>
      <c r="D130" s="976"/>
      <c r="E130" s="977"/>
      <c r="F130" s="978"/>
      <c r="G130" s="979"/>
      <c r="H130" s="980"/>
      <c r="I130" s="980"/>
      <c r="J130" s="981"/>
      <c r="K130" s="980"/>
      <c r="L130" s="982"/>
      <c r="M130" s="982"/>
      <c r="N130" s="980"/>
      <c r="O130" s="980"/>
      <c r="P130" s="983"/>
      <c r="Q130" s="983"/>
      <c r="R130" s="906"/>
      <c r="S130" s="1005"/>
      <c r="T130" s="992"/>
      <c r="U130" s="996"/>
      <c r="V130" s="985"/>
      <c r="W130" s="985"/>
      <c r="X130" s="985"/>
      <c r="Y130" s="986"/>
      <c r="Z130" s="986"/>
      <c r="AA130" s="987"/>
      <c r="AB130" s="986"/>
      <c r="AC130" s="986"/>
      <c r="AD130" s="986"/>
      <c r="AE130" s="988"/>
      <c r="AF130" s="988"/>
      <c r="AG130" s="988"/>
      <c r="AH130" s="988"/>
      <c r="AI130" s="988"/>
      <c r="AJ130" s="988"/>
      <c r="AK130" s="988"/>
      <c r="AL130" s="988"/>
      <c r="AM130" s="988"/>
      <c r="AN130" s="988"/>
      <c r="AO130" s="988"/>
      <c r="AP130" s="988"/>
      <c r="AQ130" s="988"/>
      <c r="AR130" s="986"/>
      <c r="AS130" s="985"/>
      <c r="AT130" s="986"/>
      <c r="AU130" s="985"/>
      <c r="AV130" s="985"/>
      <c r="AW130" s="985"/>
      <c r="AX130" s="985"/>
      <c r="AY130" s="985"/>
      <c r="AZ130" s="985"/>
      <c r="BA130" s="985"/>
      <c r="BB130" s="986">
        <f>AF129+AH129+AJ129+AL129+AN129+AP129+AR129+AT129+AV129+AX129+AZ129</f>
        <v>1695</v>
      </c>
      <c r="BC130" s="986">
        <f>AG129+AI129+AK129+AM129+AO129+AQ129+AS129+AU129+AW129+AY129+BA129</f>
        <v>0</v>
      </c>
    </row>
    <row r="131" spans="1:56" ht="13.5" customHeight="1" x14ac:dyDescent="0.2">
      <c r="A131" s="1446" t="s">
        <v>123</v>
      </c>
      <c r="B131" s="1446"/>
      <c r="C131" s="1446"/>
      <c r="D131" s="1446"/>
      <c r="E131" s="1446"/>
      <c r="F131" s="1446"/>
      <c r="G131" s="1446"/>
      <c r="H131" s="1446"/>
      <c r="I131" s="1446"/>
      <c r="J131" s="1446"/>
      <c r="K131" s="989"/>
      <c r="L131" s="989"/>
      <c r="M131" s="989"/>
      <c r="N131" s="989"/>
      <c r="O131" s="989"/>
      <c r="P131" s="989"/>
      <c r="Q131" s="989"/>
      <c r="R131" s="906"/>
      <c r="S131" s="1005"/>
      <c r="T131" s="992"/>
      <c r="U131" s="992"/>
      <c r="V131" s="985"/>
      <c r="W131" s="985"/>
      <c r="X131" s="985"/>
      <c r="Y131" s="985"/>
      <c r="Z131" s="985"/>
      <c r="AA131" s="986"/>
      <c r="AB131" s="989"/>
      <c r="AC131" s="989"/>
      <c r="AD131" s="989"/>
      <c r="AE131" s="990"/>
      <c r="AF131" s="990"/>
      <c r="AG131" s="990"/>
      <c r="AH131" s="990"/>
      <c r="AI131" s="990"/>
      <c r="AJ131" s="990"/>
      <c r="AK131" s="990"/>
      <c r="AL131" s="990"/>
      <c r="AM131" s="990"/>
      <c r="AN131" s="990"/>
      <c r="AO131" s="990"/>
      <c r="AP131" s="990"/>
      <c r="AQ131" s="990"/>
      <c r="AR131" s="989"/>
      <c r="AS131" s="989"/>
      <c r="AT131" s="989"/>
      <c r="AU131" s="989"/>
      <c r="AV131" s="989"/>
      <c r="AW131" s="989"/>
      <c r="AX131" s="989"/>
      <c r="AY131" s="989"/>
      <c r="AZ131" s="989"/>
      <c r="BA131" s="989"/>
      <c r="BB131" s="989"/>
      <c r="BC131" s="989"/>
    </row>
    <row r="132" spans="1:56" ht="12" customHeight="1" x14ac:dyDescent="0.2">
      <c r="A132" s="1448" t="s">
        <v>124</v>
      </c>
      <c r="B132" s="1448"/>
      <c r="C132" s="1448"/>
      <c r="D132" s="1448"/>
      <c r="E132" s="1505">
        <f>K129*7960</f>
        <v>10822336.4</v>
      </c>
      <c r="F132" s="1505"/>
      <c r="G132" s="1505"/>
      <c r="H132" s="989">
        <f>+K129+N129</f>
        <v>1760.0000000000002</v>
      </c>
      <c r="I132" s="989"/>
      <c r="J132" s="989"/>
      <c r="K132" s="1446" t="s">
        <v>125</v>
      </c>
      <c r="L132" s="1446"/>
      <c r="M132" s="818" t="s">
        <v>126</v>
      </c>
      <c r="N132" s="989"/>
      <c r="O132" s="1005"/>
      <c r="P132" s="986"/>
      <c r="Q132" s="986"/>
      <c r="R132" s="906"/>
      <c r="S132" s="1005"/>
      <c r="T132" s="992" t="s">
        <v>283</v>
      </c>
      <c r="U132" s="992"/>
      <c r="V132" s="985"/>
      <c r="W132" s="985"/>
      <c r="X132" s="985"/>
      <c r="Y132" s="985"/>
      <c r="Z132" s="985"/>
      <c r="AA132" s="986"/>
      <c r="AB132" s="989"/>
      <c r="AC132" s="989"/>
      <c r="AD132" s="989"/>
      <c r="AE132" s="990"/>
      <c r="AF132" s="990"/>
      <c r="AG132" s="990"/>
      <c r="AH132" s="990"/>
      <c r="AI132" s="990"/>
      <c r="AJ132" s="990"/>
      <c r="AK132" s="990"/>
      <c r="AL132" s="990"/>
      <c r="AM132" s="990"/>
      <c r="AN132" s="990"/>
      <c r="AO132" s="990"/>
      <c r="AP132" s="990"/>
      <c r="AQ132" s="990"/>
      <c r="AR132" s="989"/>
      <c r="AS132" s="989"/>
      <c r="AT132" s="989"/>
      <c r="AU132" s="989"/>
      <c r="AV132" s="989"/>
      <c r="AW132" s="989"/>
      <c r="AX132" s="989"/>
      <c r="AY132" s="989"/>
      <c r="AZ132" s="989"/>
      <c r="BA132" s="989"/>
      <c r="BB132" s="989"/>
      <c r="BC132" s="989"/>
    </row>
    <row r="133" spans="1:56" ht="12" customHeight="1" x14ac:dyDescent="0.2">
      <c r="A133" s="1448" t="s">
        <v>128</v>
      </c>
      <c r="B133" s="1448"/>
      <c r="C133" s="1448"/>
      <c r="D133" s="1448"/>
      <c r="E133" s="1505">
        <f>N129*7960</f>
        <v>3187263.6</v>
      </c>
      <c r="F133" s="1505"/>
      <c r="G133" s="1505"/>
      <c r="H133" s="989"/>
      <c r="I133" s="989"/>
      <c r="J133" s="989"/>
      <c r="K133" s="1446" t="s">
        <v>125</v>
      </c>
      <c r="L133" s="1446"/>
      <c r="M133" s="818" t="s">
        <v>129</v>
      </c>
      <c r="N133" s="991"/>
      <c r="O133" s="991"/>
      <c r="P133" s="980"/>
      <c r="Q133" s="980"/>
      <c r="R133" s="906"/>
      <c r="S133" s="1005"/>
      <c r="T133" s="992"/>
      <c r="U133" s="1442"/>
      <c r="V133" s="985"/>
      <c r="W133" s="985"/>
      <c r="X133" s="985"/>
      <c r="Y133" s="985"/>
      <c r="Z133" s="985"/>
      <c r="AA133" s="986"/>
      <c r="AB133" s="989"/>
      <c r="AC133" s="989"/>
      <c r="AD133" s="989"/>
      <c r="AE133" s="990"/>
      <c r="AF133" s="990"/>
      <c r="AG133" s="990"/>
      <c r="AH133" s="990"/>
      <c r="AI133" s="990"/>
      <c r="AJ133" s="990"/>
      <c r="AK133" s="990"/>
      <c r="AL133" s="990"/>
      <c r="AM133" s="990"/>
      <c r="AN133" s="990"/>
      <c r="AO133" s="990"/>
      <c r="AP133" s="990"/>
      <c r="AQ133" s="990"/>
      <c r="AR133" s="989"/>
      <c r="AS133" s="989"/>
      <c r="AT133" s="989"/>
      <c r="AU133" s="989"/>
      <c r="AV133" s="989"/>
      <c r="AW133" s="989"/>
      <c r="AX133" s="989"/>
      <c r="AY133" s="989"/>
      <c r="AZ133" s="989"/>
      <c r="BA133" s="989"/>
      <c r="BB133" s="989"/>
      <c r="BC133" s="989"/>
    </row>
    <row r="134" spans="1:56" ht="12" customHeight="1" x14ac:dyDescent="0.2">
      <c r="A134" s="1448" t="s">
        <v>130</v>
      </c>
      <c r="B134" s="1448"/>
      <c r="C134" s="1448"/>
      <c r="D134" s="1448"/>
      <c r="E134" s="1505">
        <f>1820000</f>
        <v>1820000</v>
      </c>
      <c r="F134" s="1505"/>
      <c r="G134" s="1505"/>
      <c r="H134" s="989"/>
      <c r="I134" s="989"/>
      <c r="J134" s="989"/>
      <c r="K134" s="1446" t="s">
        <v>125</v>
      </c>
      <c r="L134" s="1446"/>
      <c r="M134" s="818" t="s">
        <v>131</v>
      </c>
      <c r="N134" s="993"/>
      <c r="O134" s="993"/>
      <c r="P134" s="980"/>
      <c r="Q134" s="980"/>
      <c r="R134" s="906"/>
      <c r="S134" s="1005"/>
      <c r="T134" s="992"/>
      <c r="U134" s="1442"/>
      <c r="V134" s="985"/>
      <c r="W134" s="985"/>
      <c r="X134" s="985"/>
      <c r="Y134" s="985"/>
      <c r="Z134" s="985"/>
      <c r="AA134" s="986"/>
      <c r="AB134" s="989"/>
      <c r="AC134" s="989"/>
      <c r="AD134" s="989"/>
      <c r="AE134" s="990"/>
      <c r="AF134" s="990"/>
      <c r="AG134" s="990"/>
      <c r="AH134" s="990"/>
      <c r="AI134" s="990"/>
      <c r="AJ134" s="990"/>
      <c r="AK134" s="990"/>
      <c r="AL134" s="990"/>
      <c r="AM134" s="990"/>
      <c r="AN134" s="990"/>
      <c r="AO134" s="990"/>
      <c r="AP134" s="990"/>
      <c r="AQ134" s="990"/>
      <c r="AR134" s="989"/>
      <c r="AS134" s="989"/>
      <c r="AT134" s="989"/>
      <c r="AU134" s="989"/>
      <c r="AV134" s="989"/>
      <c r="AW134" s="989"/>
      <c r="AX134" s="989"/>
      <c r="AY134" s="989"/>
      <c r="AZ134" s="989"/>
      <c r="BA134" s="989"/>
      <c r="BB134" s="989"/>
      <c r="BC134" s="989"/>
    </row>
    <row r="135" spans="1:56" ht="12" customHeight="1" x14ac:dyDescent="0.2">
      <c r="A135" s="1448" t="s">
        <v>132</v>
      </c>
      <c r="B135" s="1448"/>
      <c r="C135" s="1448"/>
      <c r="D135" s="1448"/>
      <c r="E135" s="1505">
        <f>1400000*2</f>
        <v>2800000</v>
      </c>
      <c r="F135" s="1505"/>
      <c r="G135" s="1505"/>
      <c r="H135" s="989"/>
      <c r="I135" s="989"/>
      <c r="J135" s="989"/>
      <c r="K135" s="1446" t="s">
        <v>125</v>
      </c>
      <c r="L135" s="1446"/>
      <c r="M135" s="1446" t="s">
        <v>133</v>
      </c>
      <c r="N135" s="1446"/>
      <c r="O135" s="989"/>
      <c r="P135" s="994"/>
      <c r="Q135" s="994"/>
      <c r="R135" s="906"/>
      <c r="S135" s="1005"/>
      <c r="T135" s="992"/>
      <c r="U135" s="992"/>
      <c r="V135" s="985"/>
      <c r="W135" s="985"/>
      <c r="X135" s="985"/>
      <c r="Y135" s="985"/>
      <c r="Z135" s="985"/>
      <c r="AA135" s="962"/>
      <c r="AB135" s="962"/>
      <c r="AC135" s="962"/>
      <c r="AD135" s="962"/>
      <c r="AE135" s="995"/>
      <c r="AF135" s="995"/>
      <c r="AG135" s="995"/>
      <c r="AH135" s="995"/>
      <c r="AI135" s="995"/>
      <c r="AJ135" s="995"/>
      <c r="AK135" s="995"/>
      <c r="AL135" s="995"/>
      <c r="AM135" s="995"/>
      <c r="AN135" s="995"/>
      <c r="AO135" s="995"/>
      <c r="AP135" s="995"/>
      <c r="AQ135" s="995"/>
      <c r="AR135" s="989"/>
      <c r="AS135" s="989"/>
      <c r="AT135" s="989"/>
      <c r="AU135" s="989"/>
      <c r="AV135" s="989"/>
      <c r="AW135" s="989"/>
      <c r="AX135" s="989"/>
      <c r="AY135" s="989"/>
      <c r="AZ135" s="989"/>
      <c r="BA135" s="989"/>
      <c r="BB135" s="989"/>
      <c r="BC135" s="989"/>
    </row>
    <row r="136" spans="1:56" ht="12" customHeight="1" x14ac:dyDescent="0.2">
      <c r="A136" s="1448" t="s">
        <v>134</v>
      </c>
      <c r="B136" s="1448"/>
      <c r="C136" s="1448"/>
      <c r="D136" s="1448"/>
      <c r="E136" s="1505">
        <f>500000*2</f>
        <v>1000000</v>
      </c>
      <c r="F136" s="1505"/>
      <c r="G136" s="1505"/>
      <c r="H136" s="989"/>
      <c r="I136" s="989"/>
      <c r="J136" s="989"/>
      <c r="K136" s="1446" t="s">
        <v>125</v>
      </c>
      <c r="L136" s="1446"/>
      <c r="M136" s="1443" t="s">
        <v>135</v>
      </c>
      <c r="N136" s="1443"/>
      <c r="O136" s="989"/>
      <c r="P136" s="994"/>
      <c r="Q136" s="994"/>
      <c r="R136" s="906"/>
      <c r="S136" s="1005"/>
      <c r="T136" s="992"/>
      <c r="U136" s="992"/>
      <c r="V136" s="985"/>
      <c r="W136" s="985"/>
      <c r="X136" s="985"/>
      <c r="Y136" s="985"/>
      <c r="Z136" s="985"/>
      <c r="AA136" s="962"/>
      <c r="AB136" s="962"/>
      <c r="AC136" s="962"/>
      <c r="AD136" s="962"/>
      <c r="AE136" s="995"/>
      <c r="AF136" s="995"/>
      <c r="AG136" s="995"/>
      <c r="AH136" s="995"/>
      <c r="AI136" s="995"/>
      <c r="AJ136" s="995"/>
      <c r="AK136" s="995"/>
      <c r="AL136" s="995"/>
      <c r="AM136" s="995"/>
      <c r="AN136" s="995"/>
      <c r="AO136" s="995"/>
      <c r="AP136" s="995"/>
      <c r="AQ136" s="995"/>
      <c r="AR136" s="989"/>
      <c r="AS136" s="989"/>
      <c r="AT136" s="989"/>
      <c r="AU136" s="989"/>
      <c r="AV136" s="989"/>
      <c r="AW136" s="989"/>
      <c r="AX136" s="989"/>
      <c r="AY136" s="989"/>
      <c r="AZ136" s="989"/>
      <c r="BA136" s="989"/>
      <c r="BB136" s="989"/>
      <c r="BC136" s="989"/>
    </row>
    <row r="137" spans="1:56" ht="12" customHeight="1" x14ac:dyDescent="0.2">
      <c r="A137" s="1448" t="s">
        <v>136</v>
      </c>
      <c r="B137" s="1448"/>
      <c r="C137" s="1448"/>
      <c r="D137" s="1448"/>
      <c r="E137" s="1505">
        <f>501600</f>
        <v>501600</v>
      </c>
      <c r="F137" s="1505"/>
      <c r="G137" s="1505"/>
      <c r="H137" s="989"/>
      <c r="I137" s="989"/>
      <c r="J137" s="989"/>
      <c r="K137" s="1446" t="s">
        <v>125</v>
      </c>
      <c r="L137" s="1446"/>
      <c r="M137" s="997" t="s">
        <v>137</v>
      </c>
      <c r="N137" s="989"/>
      <c r="O137" s="989"/>
      <c r="P137" s="994"/>
      <c r="Q137" s="994"/>
      <c r="R137" s="906"/>
      <c r="S137" s="1005"/>
      <c r="T137" s="992"/>
      <c r="U137" s="992"/>
      <c r="V137" s="985"/>
      <c r="W137" s="985"/>
      <c r="X137" s="985"/>
      <c r="Y137" s="985"/>
      <c r="Z137" s="985"/>
      <c r="AA137" s="962"/>
      <c r="AB137" s="962"/>
      <c r="AC137" s="962"/>
      <c r="AD137" s="962"/>
      <c r="AE137" s="995"/>
      <c r="AF137" s="995"/>
      <c r="AG137" s="995"/>
      <c r="AH137" s="995"/>
      <c r="AI137" s="995"/>
      <c r="AJ137" s="995"/>
      <c r="AK137" s="995"/>
      <c r="AL137" s="995"/>
      <c r="AM137" s="995"/>
      <c r="AN137" s="995"/>
      <c r="AO137" s="995"/>
      <c r="AP137" s="995"/>
      <c r="AQ137" s="995"/>
      <c r="AR137" s="989"/>
      <c r="AS137" s="989"/>
      <c r="AT137" s="989"/>
      <c r="AU137" s="989"/>
      <c r="AV137" s="989"/>
      <c r="AW137" s="989"/>
      <c r="AX137" s="989"/>
      <c r="AY137" s="989"/>
      <c r="AZ137" s="989"/>
      <c r="BA137" s="989"/>
      <c r="BB137" s="989"/>
      <c r="BC137" s="989"/>
    </row>
    <row r="138" spans="1:56" ht="12" customHeight="1" x14ac:dyDescent="0.2">
      <c r="A138" s="1448" t="s">
        <v>138</v>
      </c>
      <c r="B138" s="1448"/>
      <c r="C138" s="1448"/>
      <c r="D138" s="1448"/>
      <c r="E138" s="1505">
        <f>1698400</f>
        <v>1698400</v>
      </c>
      <c r="F138" s="1505"/>
      <c r="G138" s="1505"/>
      <c r="H138" s="989"/>
      <c r="I138" s="989"/>
      <c r="J138" s="989"/>
      <c r="K138" s="1446" t="s">
        <v>125</v>
      </c>
      <c r="L138" s="1446"/>
      <c r="M138" s="1443" t="s">
        <v>139</v>
      </c>
      <c r="N138" s="1443"/>
      <c r="O138" s="998"/>
      <c r="P138" s="994"/>
      <c r="Q138" s="994"/>
      <c r="R138" s="906"/>
      <c r="S138" s="1005"/>
      <c r="T138" s="992"/>
      <c r="U138" s="992"/>
      <c r="V138" s="985"/>
      <c r="W138" s="985"/>
      <c r="X138" s="985"/>
      <c r="Y138" s="985"/>
      <c r="Z138" s="985"/>
      <c r="AA138" s="962"/>
      <c r="AB138" s="962"/>
      <c r="AC138" s="962"/>
      <c r="AD138" s="962"/>
      <c r="AE138" s="995"/>
      <c r="AF138" s="995"/>
      <c r="AG138" s="995"/>
      <c r="AH138" s="995"/>
      <c r="AI138" s="995"/>
      <c r="AJ138" s="995"/>
      <c r="AK138" s="995"/>
      <c r="AL138" s="995"/>
      <c r="AM138" s="995"/>
      <c r="AN138" s="995"/>
      <c r="AO138" s="995"/>
      <c r="AP138" s="995"/>
      <c r="AQ138" s="995"/>
      <c r="AR138" s="989"/>
      <c r="AS138" s="989"/>
      <c r="AT138" s="989"/>
      <c r="AU138" s="989"/>
      <c r="AV138" s="989"/>
      <c r="AW138" s="989"/>
      <c r="AX138" s="989"/>
      <c r="AY138" s="989"/>
      <c r="AZ138" s="989"/>
      <c r="BA138" s="989"/>
      <c r="BB138" s="989"/>
      <c r="BC138" s="989"/>
    </row>
    <row r="139" spans="1:56" ht="12" customHeight="1" x14ac:dyDescent="0.2">
      <c r="A139" s="1444" t="s">
        <v>140</v>
      </c>
      <c r="B139" s="1444"/>
      <c r="C139" s="1444"/>
      <c r="D139" s="1444"/>
      <c r="E139" s="1505">
        <f>SUM(E132:G138)</f>
        <v>21829600</v>
      </c>
      <c r="F139" s="1505"/>
      <c r="G139" s="1505"/>
      <c r="H139" s="989"/>
      <c r="I139" s="989"/>
      <c r="J139" s="989"/>
      <c r="K139" s="1446" t="s">
        <v>125</v>
      </c>
      <c r="L139" s="1446"/>
      <c r="M139" s="1443" t="s">
        <v>141</v>
      </c>
      <c r="N139" s="1443"/>
      <c r="O139" s="989"/>
      <c r="P139" s="989"/>
      <c r="Q139" s="989"/>
      <c r="R139" s="906"/>
      <c r="S139" s="1005"/>
      <c r="T139" s="992"/>
      <c r="U139" s="992"/>
      <c r="V139" s="985"/>
      <c r="W139" s="985"/>
      <c r="X139" s="985"/>
      <c r="Y139" s="985"/>
      <c r="Z139" s="985"/>
      <c r="AA139" s="962"/>
      <c r="AB139" s="962"/>
      <c r="AC139" s="962"/>
      <c r="AD139" s="962"/>
      <c r="AE139" s="995"/>
      <c r="AF139" s="995"/>
      <c r="AG139" s="995"/>
      <c r="AH139" s="995"/>
      <c r="AI139" s="995"/>
      <c r="AJ139" s="995"/>
      <c r="AK139" s="995"/>
      <c r="AL139" s="995"/>
      <c r="AM139" s="995"/>
      <c r="AN139" s="995"/>
      <c r="AO139" s="995"/>
      <c r="AP139" s="995"/>
      <c r="AQ139" s="995"/>
      <c r="AR139" s="989"/>
      <c r="AS139" s="989"/>
      <c r="AT139" s="989"/>
      <c r="AU139" s="989"/>
      <c r="AV139" s="989"/>
      <c r="AW139" s="989"/>
      <c r="AX139" s="989"/>
      <c r="AY139" s="989"/>
      <c r="AZ139" s="989"/>
      <c r="BA139" s="989"/>
      <c r="BB139" s="989"/>
      <c r="BC139" s="989"/>
    </row>
    <row r="140" spans="1:56" ht="12" customHeight="1" x14ac:dyDescent="0.2">
      <c r="E140" s="1510">
        <f>10914800*2</f>
        <v>21829600</v>
      </c>
      <c r="F140" s="1510"/>
      <c r="G140" s="1510"/>
      <c r="H140" s="818"/>
      <c r="I140" s="998"/>
      <c r="J140" s="818"/>
      <c r="K140" s="1446" t="s">
        <v>125</v>
      </c>
      <c r="L140" s="1446"/>
      <c r="M140" s="996" t="s">
        <v>142</v>
      </c>
      <c r="N140" s="818"/>
      <c r="O140" s="818"/>
      <c r="R140" s="829"/>
      <c r="S140" s="992"/>
      <c r="T140" s="999"/>
      <c r="U140" s="999"/>
      <c r="V140" s="999"/>
      <c r="W140" s="999"/>
      <c r="X140" s="999"/>
      <c r="Y140" s="999"/>
      <c r="Z140" s="999"/>
      <c r="AA140" s="962"/>
      <c r="AB140" s="999"/>
      <c r="AC140" s="999"/>
      <c r="AD140" s="999"/>
      <c r="AE140" s="999"/>
      <c r="AF140" s="999"/>
      <c r="AG140" s="999"/>
      <c r="AH140" s="999"/>
      <c r="AI140" s="999"/>
      <c r="AJ140" s="999"/>
      <c r="AK140" s="999"/>
      <c r="AL140" s="999"/>
      <c r="AM140" s="999"/>
      <c r="AN140" s="999"/>
      <c r="AO140" s="999"/>
      <c r="AP140" s="999"/>
      <c r="AQ140" s="999"/>
      <c r="AR140" s="999"/>
      <c r="AS140" s="999"/>
      <c r="AT140" s="999"/>
      <c r="AU140" s="999"/>
      <c r="AV140" s="999"/>
      <c r="AW140" s="999"/>
      <c r="AX140" s="999"/>
      <c r="AY140" s="999"/>
      <c r="AZ140" s="999"/>
      <c r="BA140" s="999"/>
      <c r="BB140" s="999"/>
      <c r="BC140" s="999"/>
    </row>
    <row r="141" spans="1:56" ht="20.25" customHeight="1" x14ac:dyDescent="0.2">
      <c r="A141" s="1000" t="s">
        <v>284</v>
      </c>
      <c r="E141" s="1511">
        <f>+E140-E139</f>
        <v>0</v>
      </c>
      <c r="F141" s="1511"/>
      <c r="G141" s="1511"/>
      <c r="H141" s="804"/>
      <c r="I141" s="804"/>
      <c r="J141" s="804"/>
      <c r="N141" s="992"/>
      <c r="O141" s="992"/>
      <c r="R141" s="829"/>
      <c r="S141" s="992"/>
      <c r="T141" s="992"/>
      <c r="U141" s="992"/>
      <c r="V141" s="992"/>
      <c r="W141" s="992"/>
      <c r="X141" s="992"/>
      <c r="Y141" s="992"/>
      <c r="Z141" s="992"/>
      <c r="AA141" s="962"/>
      <c r="AB141" s="999"/>
      <c r="AC141" s="999"/>
      <c r="AD141" s="999"/>
      <c r="AE141" s="999"/>
      <c r="AF141" s="999"/>
      <c r="AG141" s="999"/>
      <c r="AH141" s="999"/>
      <c r="AI141" s="999"/>
      <c r="AJ141" s="999"/>
      <c r="AK141" s="999"/>
      <c r="AL141" s="999"/>
      <c r="AM141" s="999"/>
      <c r="AN141" s="999"/>
      <c r="AO141" s="999"/>
      <c r="AP141" s="999"/>
      <c r="AQ141" s="999"/>
      <c r="AR141" s="992"/>
      <c r="AS141" s="992"/>
      <c r="AT141" s="992"/>
      <c r="AU141" s="992"/>
      <c r="AV141" s="992"/>
      <c r="AW141" s="992"/>
      <c r="AX141" s="992"/>
      <c r="AY141" s="992"/>
      <c r="AZ141" s="992"/>
      <c r="BA141" s="992"/>
      <c r="BB141" s="992"/>
      <c r="BC141" s="992"/>
    </row>
    <row r="142" spans="1:56" ht="18.75" customHeight="1" x14ac:dyDescent="0.2">
      <c r="E142" s="808"/>
      <c r="F142" s="808"/>
      <c r="H142" s="804"/>
      <c r="I142" s="804"/>
      <c r="J142" s="804"/>
      <c r="N142" s="992"/>
      <c r="O142" s="992"/>
      <c r="R142" s="829"/>
      <c r="S142" s="992"/>
      <c r="T142" s="992"/>
      <c r="U142" s="992"/>
      <c r="V142" s="992"/>
      <c r="W142" s="992"/>
      <c r="X142" s="992"/>
      <c r="Y142" s="992"/>
      <c r="Z142" s="992"/>
      <c r="AA142" s="962"/>
      <c r="AB142" s="999"/>
      <c r="AC142" s="999"/>
      <c r="AD142" s="999"/>
      <c r="AE142" s="999"/>
      <c r="AF142" s="999"/>
      <c r="AG142" s="999"/>
      <c r="AH142" s="999"/>
      <c r="AI142" s="999"/>
      <c r="AJ142" s="999"/>
      <c r="AK142" s="999"/>
      <c r="AL142" s="999"/>
      <c r="AM142" s="999"/>
      <c r="AN142" s="999"/>
      <c r="AO142" s="999"/>
      <c r="AP142" s="999"/>
      <c r="AQ142" s="999"/>
      <c r="AR142" s="992"/>
      <c r="AS142" s="992"/>
      <c r="AT142" s="992"/>
      <c r="AU142" s="992"/>
      <c r="AV142" s="992"/>
      <c r="AW142" s="992"/>
      <c r="AX142" s="992"/>
      <c r="AY142" s="992"/>
      <c r="AZ142" s="992"/>
      <c r="BA142" s="992"/>
      <c r="BB142" s="992"/>
      <c r="BC142" s="992"/>
    </row>
    <row r="143" spans="1:56" ht="27.75" customHeight="1" x14ac:dyDescent="0.2">
      <c r="H143" s="804"/>
      <c r="I143" s="804"/>
      <c r="J143" s="804"/>
      <c r="L143" s="1002"/>
      <c r="M143" s="1002"/>
      <c r="N143" s="992"/>
      <c r="O143" s="992"/>
      <c r="R143" s="829"/>
      <c r="S143" s="992"/>
      <c r="T143" s="992"/>
      <c r="U143" s="992"/>
      <c r="V143" s="992"/>
      <c r="W143" s="992"/>
      <c r="X143" s="992"/>
      <c r="Y143" s="992"/>
      <c r="Z143" s="992"/>
      <c r="AA143" s="962"/>
      <c r="AB143" s="999"/>
      <c r="AC143" s="999"/>
      <c r="AD143" s="999"/>
      <c r="AE143" s="999"/>
      <c r="AF143" s="999"/>
      <c r="AG143" s="999"/>
      <c r="AH143" s="999"/>
      <c r="AI143" s="999"/>
      <c r="AJ143" s="999"/>
      <c r="AK143" s="999"/>
      <c r="AL143" s="999"/>
      <c r="AM143" s="999"/>
      <c r="AN143" s="999"/>
      <c r="AO143" s="999"/>
      <c r="AP143" s="999"/>
      <c r="AQ143" s="999"/>
      <c r="AR143" s="992"/>
      <c r="AS143" s="992"/>
      <c r="AT143" s="992"/>
      <c r="AU143" s="992"/>
      <c r="AV143" s="992"/>
      <c r="AW143" s="992"/>
      <c r="AX143" s="992"/>
      <c r="AY143" s="992"/>
      <c r="AZ143" s="992"/>
      <c r="BA143" s="992"/>
      <c r="BB143" s="992"/>
      <c r="BC143" s="992"/>
    </row>
    <row r="144" spans="1:56" s="804" customFormat="1" x14ac:dyDescent="0.2">
      <c r="B144" s="805"/>
      <c r="C144" s="806"/>
      <c r="G144" s="807"/>
      <c r="K144" s="992"/>
      <c r="L144" s="1002"/>
      <c r="M144" s="1002"/>
      <c r="N144" s="992"/>
      <c r="O144" s="992"/>
      <c r="R144" s="1003"/>
      <c r="AA144" s="1012"/>
      <c r="AB144" s="1015"/>
      <c r="AC144" s="1015"/>
      <c r="AD144" s="1015"/>
      <c r="AE144" s="1015"/>
      <c r="AF144" s="1015"/>
      <c r="AG144" s="1015"/>
      <c r="AH144" s="1015"/>
      <c r="AI144" s="1015"/>
      <c r="AJ144" s="1015"/>
      <c r="AK144" s="1015"/>
      <c r="AL144" s="1015"/>
      <c r="AM144" s="1015"/>
      <c r="AN144" s="1015"/>
      <c r="AO144" s="1015"/>
      <c r="AP144" s="1015"/>
      <c r="AQ144" s="1015"/>
      <c r="BD144" s="810"/>
    </row>
    <row r="145" spans="2:56" s="804" customFormat="1" ht="20.100000000000001" customHeight="1" x14ac:dyDescent="0.2">
      <c r="B145" s="805"/>
      <c r="C145" s="806"/>
      <c r="G145" s="807"/>
      <c r="K145" s="818"/>
      <c r="L145" s="1002"/>
      <c r="M145" s="1002"/>
      <c r="N145" s="992"/>
      <c r="O145" s="992"/>
      <c r="P145" s="992"/>
      <c r="Q145" s="992"/>
      <c r="R145" s="829"/>
      <c r="S145" s="992"/>
      <c r="AA145" s="1012"/>
      <c r="AB145" s="1015"/>
      <c r="AC145" s="1015"/>
      <c r="AD145" s="1015"/>
      <c r="AE145" s="1015"/>
      <c r="AF145" s="1015"/>
      <c r="AG145" s="1015"/>
      <c r="AH145" s="1015"/>
      <c r="AI145" s="1015"/>
      <c r="AJ145" s="1015"/>
      <c r="AK145" s="1015"/>
      <c r="AL145" s="1015"/>
      <c r="AM145" s="1015"/>
      <c r="AN145" s="1015"/>
      <c r="AO145" s="1015"/>
      <c r="AP145" s="1015"/>
      <c r="AQ145" s="1015"/>
      <c r="BD145" s="810"/>
    </row>
    <row r="146" spans="2:56" s="804" customFormat="1" ht="20.100000000000001" customHeight="1" x14ac:dyDescent="0.2">
      <c r="B146" s="805"/>
      <c r="C146" s="806"/>
      <c r="G146" s="807"/>
      <c r="K146" s="992"/>
      <c r="L146" s="1002"/>
      <c r="M146" s="1002"/>
      <c r="N146" s="1005"/>
      <c r="O146" s="1005"/>
      <c r="P146" s="1005"/>
      <c r="Q146" s="1005"/>
      <c r="R146" s="1004"/>
      <c r="S146" s="1441"/>
      <c r="AA146" s="1012"/>
      <c r="AB146" s="1015"/>
      <c r="AC146" s="1015"/>
      <c r="AD146" s="1015"/>
      <c r="AE146" s="1015"/>
      <c r="AF146" s="1015"/>
      <c r="AG146" s="1015"/>
      <c r="AH146" s="1015"/>
      <c r="AI146" s="1015"/>
      <c r="AJ146" s="1015"/>
      <c r="AK146" s="1015"/>
      <c r="AL146" s="1015"/>
      <c r="AM146" s="1015"/>
      <c r="AN146" s="1015"/>
      <c r="AO146" s="1015"/>
      <c r="AP146" s="1015"/>
      <c r="AQ146" s="1015"/>
      <c r="BD146" s="810"/>
    </row>
    <row r="147" spans="2:56" s="804" customFormat="1" ht="20.100000000000001" customHeight="1" x14ac:dyDescent="0.2">
      <c r="B147" s="805"/>
      <c r="C147" s="806"/>
      <c r="G147" s="807"/>
      <c r="K147" s="992"/>
      <c r="L147" s="1002"/>
      <c r="M147" s="1002"/>
      <c r="N147" s="1005"/>
      <c r="O147" s="1005"/>
      <c r="P147" s="1005"/>
      <c r="Q147" s="1005"/>
      <c r="R147" s="1004"/>
      <c r="S147" s="1442"/>
      <c r="AA147" s="1012"/>
      <c r="AB147" s="1015"/>
      <c r="AC147" s="1015"/>
      <c r="AD147" s="1015"/>
      <c r="AE147" s="1015"/>
      <c r="AF147" s="1015"/>
      <c r="AG147" s="1015"/>
      <c r="AH147" s="1015"/>
      <c r="AI147" s="1015"/>
      <c r="AJ147" s="1015"/>
      <c r="AK147" s="1015"/>
      <c r="AL147" s="1015"/>
      <c r="AM147" s="1015"/>
      <c r="AN147" s="1015"/>
      <c r="AO147" s="1015"/>
      <c r="AP147" s="1015"/>
      <c r="AQ147" s="1015"/>
      <c r="BD147" s="810"/>
    </row>
    <row r="148" spans="2:56" s="804" customFormat="1" ht="20.100000000000001" customHeight="1" x14ac:dyDescent="0.2">
      <c r="B148" s="805"/>
      <c r="C148" s="806"/>
      <c r="G148" s="807"/>
      <c r="K148" s="992"/>
      <c r="L148" s="1002"/>
      <c r="M148" s="1002"/>
      <c r="N148" s="1005"/>
      <c r="O148" s="1005"/>
      <c r="P148" s="1005"/>
      <c r="Q148" s="1005"/>
      <c r="R148" s="1004"/>
      <c r="S148" s="1441"/>
      <c r="AA148" s="1012"/>
      <c r="AB148" s="1015"/>
      <c r="AC148" s="1015"/>
      <c r="AD148" s="1015"/>
      <c r="AE148" s="1015"/>
      <c r="AF148" s="1015"/>
      <c r="AG148" s="1015"/>
      <c r="AH148" s="1015"/>
      <c r="AI148" s="1015"/>
      <c r="AJ148" s="1015"/>
      <c r="AK148" s="1015"/>
      <c r="AL148" s="1015"/>
      <c r="AM148" s="1015"/>
      <c r="AN148" s="1015"/>
      <c r="AO148" s="1015"/>
      <c r="AP148" s="1015"/>
      <c r="AQ148" s="1015"/>
      <c r="BD148" s="810"/>
    </row>
    <row r="149" spans="2:56" s="804" customFormat="1" ht="20.100000000000001" customHeight="1" x14ac:dyDescent="0.2">
      <c r="B149" s="805"/>
      <c r="C149" s="806"/>
      <c r="G149" s="807"/>
      <c r="K149" s="992"/>
      <c r="L149" s="1002"/>
      <c r="M149" s="1002"/>
      <c r="N149" s="1005"/>
      <c r="O149" s="1005"/>
      <c r="P149" s="1005"/>
      <c r="Q149" s="1005"/>
      <c r="R149" s="1004"/>
      <c r="S149" s="1442"/>
      <c r="AA149" s="1012"/>
      <c r="AB149" s="1015"/>
      <c r="AC149" s="1015"/>
      <c r="AD149" s="1015"/>
      <c r="AE149" s="1015"/>
      <c r="AF149" s="1015"/>
      <c r="AG149" s="1015"/>
      <c r="AH149" s="1015"/>
      <c r="AI149" s="1015"/>
      <c r="AJ149" s="1015"/>
      <c r="AK149" s="1015"/>
      <c r="AL149" s="1015"/>
      <c r="AM149" s="1015"/>
      <c r="AN149" s="1015"/>
      <c r="AO149" s="1015"/>
      <c r="AP149" s="1015"/>
      <c r="AQ149" s="1015"/>
      <c r="BD149" s="810"/>
    </row>
    <row r="150" spans="2:56" s="804" customFormat="1" ht="20.100000000000001" customHeight="1" x14ac:dyDescent="0.2">
      <c r="B150" s="805"/>
      <c r="C150" s="806"/>
      <c r="G150" s="807"/>
      <c r="K150" s="992"/>
      <c r="L150" s="1002"/>
      <c r="M150" s="1002"/>
      <c r="N150" s="1005"/>
      <c r="O150" s="1005"/>
      <c r="P150" s="1005"/>
      <c r="Q150" s="1005"/>
      <c r="R150" s="1004"/>
      <c r="S150" s="1442"/>
      <c r="AA150" s="1012"/>
      <c r="AB150" s="1015"/>
      <c r="AC150" s="1015"/>
      <c r="AD150" s="1015"/>
      <c r="AE150" s="1015"/>
      <c r="AF150" s="1015"/>
      <c r="AG150" s="1015"/>
      <c r="AH150" s="1015"/>
      <c r="AI150" s="1015"/>
      <c r="AJ150" s="1015"/>
      <c r="AK150" s="1015"/>
      <c r="AL150" s="1015"/>
      <c r="AM150" s="1015"/>
      <c r="AN150" s="1015"/>
      <c r="AO150" s="1015"/>
      <c r="AP150" s="1015"/>
      <c r="AQ150" s="1015"/>
      <c r="BD150" s="810"/>
    </row>
    <row r="151" spans="2:56" s="804" customFormat="1" ht="20.100000000000001" customHeight="1" x14ac:dyDescent="0.2">
      <c r="B151" s="805"/>
      <c r="C151" s="806"/>
      <c r="G151" s="807"/>
      <c r="K151" s="992"/>
      <c r="L151" s="1002"/>
      <c r="M151" s="1006"/>
      <c r="N151" s="1005"/>
      <c r="O151" s="1005"/>
      <c r="P151" s="1005"/>
      <c r="Q151" s="1005"/>
      <c r="R151" s="1004"/>
      <c r="S151" s="1442"/>
      <c r="AA151" s="1012"/>
      <c r="AB151" s="1015"/>
      <c r="AC151" s="1015"/>
      <c r="AD151" s="1015"/>
      <c r="AE151" s="1015"/>
      <c r="AF151" s="1015"/>
      <c r="AG151" s="1015"/>
      <c r="AH151" s="1015"/>
      <c r="AI151" s="1015"/>
      <c r="AJ151" s="1015"/>
      <c r="AK151" s="1015"/>
      <c r="AL151" s="1015"/>
      <c r="AM151" s="1015"/>
      <c r="AN151" s="1015"/>
      <c r="AO151" s="1015"/>
      <c r="AP151" s="1015"/>
      <c r="AQ151" s="1015"/>
      <c r="BD151" s="810"/>
    </row>
    <row r="152" spans="2:56" s="804" customFormat="1" ht="20.100000000000001" customHeight="1" x14ac:dyDescent="0.2">
      <c r="B152" s="805"/>
      <c r="C152" s="806"/>
      <c r="G152" s="807"/>
      <c r="K152" s="992"/>
      <c r="L152" s="1002"/>
      <c r="M152" s="1006"/>
      <c r="N152" s="1005"/>
      <c r="O152" s="1005"/>
      <c r="P152" s="1005"/>
      <c r="Q152" s="1005"/>
      <c r="R152" s="1004"/>
      <c r="S152" s="1005"/>
      <c r="AA152" s="1012"/>
      <c r="AB152" s="1015"/>
      <c r="AC152" s="1015"/>
      <c r="AD152" s="1015"/>
      <c r="AE152" s="1015"/>
      <c r="AF152" s="1015"/>
      <c r="AG152" s="1015"/>
      <c r="AH152" s="1015"/>
      <c r="AI152" s="1015"/>
      <c r="AJ152" s="1015"/>
      <c r="AK152" s="1015"/>
      <c r="AL152" s="1015"/>
      <c r="AM152" s="1015"/>
      <c r="AN152" s="1015"/>
      <c r="AO152" s="1015"/>
      <c r="AP152" s="1015"/>
      <c r="AQ152" s="1015"/>
      <c r="BD152" s="810"/>
    </row>
    <row r="153" spans="2:56" s="804" customFormat="1" x14ac:dyDescent="0.2">
      <c r="B153" s="805"/>
      <c r="C153" s="806"/>
      <c r="D153" s="992"/>
      <c r="E153" s="1442"/>
      <c r="F153" s="1442"/>
      <c r="G153" s="1442"/>
      <c r="H153" s="962"/>
      <c r="I153" s="1007"/>
      <c r="J153" s="1008"/>
      <c r="K153" s="1005"/>
      <c r="L153" s="1002"/>
      <c r="M153" s="1006"/>
      <c r="N153" s="1005"/>
      <c r="O153" s="1005"/>
      <c r="P153" s="992"/>
      <c r="Q153" s="992"/>
      <c r="R153" s="829"/>
      <c r="S153" s="992"/>
      <c r="AA153" s="1012"/>
      <c r="AB153" s="1015"/>
      <c r="AC153" s="1015"/>
      <c r="AD153" s="1015"/>
      <c r="AE153" s="1015"/>
      <c r="AF153" s="1015"/>
      <c r="AG153" s="1015"/>
      <c r="AH153" s="1015"/>
      <c r="AI153" s="1015"/>
      <c r="AJ153" s="1015"/>
      <c r="AK153" s="1015"/>
      <c r="AL153" s="1015"/>
      <c r="AM153" s="1015"/>
      <c r="AN153" s="1015"/>
      <c r="AO153" s="1015"/>
      <c r="AP153" s="1015"/>
      <c r="AQ153" s="1015"/>
      <c r="BD153" s="810"/>
    </row>
    <row r="154" spans="2:56" s="804" customFormat="1" x14ac:dyDescent="0.2">
      <c r="B154" s="805"/>
      <c r="C154" s="806"/>
      <c r="D154" s="992"/>
      <c r="E154" s="992"/>
      <c r="F154" s="992"/>
      <c r="G154" s="1009"/>
      <c r="H154" s="962"/>
      <c r="I154" s="1007"/>
      <c r="J154" s="1010"/>
      <c r="K154" s="992"/>
      <c r="L154" s="1002"/>
      <c r="M154" s="1002"/>
      <c r="N154" s="992"/>
      <c r="O154" s="992"/>
      <c r="R154" s="1003"/>
      <c r="AA154" s="1012"/>
      <c r="AB154" s="1015"/>
      <c r="AC154" s="1015"/>
      <c r="AD154" s="1015"/>
      <c r="AE154" s="1015"/>
      <c r="AF154" s="1015"/>
      <c r="AG154" s="1015"/>
      <c r="AH154" s="1015"/>
      <c r="AI154" s="1015"/>
      <c r="AJ154" s="1015"/>
      <c r="AK154" s="1015"/>
      <c r="AL154" s="1015"/>
      <c r="AM154" s="1015"/>
      <c r="AN154" s="1015"/>
      <c r="AO154" s="1015"/>
      <c r="AP154" s="1015"/>
      <c r="AQ154" s="1015"/>
      <c r="BD154" s="810"/>
    </row>
    <row r="155" spans="2:56" s="804" customFormat="1" x14ac:dyDescent="0.2">
      <c r="B155" s="805"/>
      <c r="C155" s="806"/>
      <c r="D155" s="992"/>
      <c r="E155" s="992"/>
      <c r="F155" s="992"/>
      <c r="G155" s="1009"/>
      <c r="H155" s="962"/>
      <c r="I155" s="1007"/>
      <c r="J155" s="1010"/>
      <c r="K155" s="992"/>
      <c r="L155" s="1002"/>
      <c r="M155" s="1002"/>
      <c r="N155" s="992"/>
      <c r="O155" s="992"/>
      <c r="R155" s="1003"/>
      <c r="AA155" s="1012"/>
      <c r="AB155" s="1015"/>
      <c r="AC155" s="1015"/>
      <c r="AD155" s="1015"/>
      <c r="AE155" s="1015"/>
      <c r="AF155" s="1015"/>
      <c r="AG155" s="1015"/>
      <c r="AH155" s="1015"/>
      <c r="AI155" s="1015"/>
      <c r="AJ155" s="1015"/>
      <c r="AK155" s="1015"/>
      <c r="AL155" s="1015"/>
      <c r="AM155" s="1015"/>
      <c r="AN155" s="1015"/>
      <c r="AO155" s="1015"/>
      <c r="AP155" s="1015"/>
      <c r="AQ155" s="1015"/>
      <c r="BD155" s="810"/>
    </row>
    <row r="156" spans="2:56" s="804" customFormat="1" x14ac:dyDescent="0.2">
      <c r="B156" s="805"/>
      <c r="C156" s="806"/>
      <c r="D156" s="992"/>
      <c r="E156" s="992"/>
      <c r="F156" s="992"/>
      <c r="G156" s="1009"/>
      <c r="H156" s="962"/>
      <c r="I156" s="1007"/>
      <c r="J156" s="1010"/>
      <c r="K156" s="992"/>
      <c r="L156" s="1002"/>
      <c r="M156" s="1002"/>
      <c r="N156" s="992"/>
      <c r="O156" s="992"/>
      <c r="R156" s="1003"/>
      <c r="AA156" s="1012"/>
      <c r="AB156" s="1015"/>
      <c r="AC156" s="1015"/>
      <c r="AD156" s="1015"/>
      <c r="AE156" s="1015"/>
      <c r="AF156" s="1015"/>
      <c r="AG156" s="1015"/>
      <c r="AH156" s="1015"/>
      <c r="AI156" s="1015"/>
      <c r="AJ156" s="1015"/>
      <c r="AK156" s="1015"/>
      <c r="AL156" s="1015"/>
      <c r="AM156" s="1015"/>
      <c r="AN156" s="1015"/>
      <c r="AO156" s="1015"/>
      <c r="AP156" s="1015"/>
      <c r="AQ156" s="1015"/>
      <c r="BD156" s="810"/>
    </row>
    <row r="157" spans="2:56" s="804" customFormat="1" x14ac:dyDescent="0.2">
      <c r="B157" s="805"/>
      <c r="C157" s="806"/>
      <c r="D157" s="992"/>
      <c r="E157" s="992"/>
      <c r="F157" s="992"/>
      <c r="G157" s="1009"/>
      <c r="H157" s="962"/>
      <c r="I157" s="1007"/>
      <c r="J157" s="1010"/>
      <c r="K157" s="992"/>
      <c r="L157" s="1002"/>
      <c r="M157" s="1002"/>
      <c r="N157" s="992"/>
      <c r="O157" s="992"/>
      <c r="R157" s="1003"/>
      <c r="AA157" s="1012"/>
      <c r="AB157" s="1015"/>
      <c r="AC157" s="1015"/>
      <c r="AD157" s="1015"/>
      <c r="AE157" s="1015"/>
      <c r="AF157" s="1015"/>
      <c r="AG157" s="1015"/>
      <c r="AH157" s="1015"/>
      <c r="AI157" s="1015"/>
      <c r="AJ157" s="1015"/>
      <c r="AK157" s="1015"/>
      <c r="AL157" s="1015"/>
      <c r="AM157" s="1015"/>
      <c r="AN157" s="1015"/>
      <c r="AO157" s="1015"/>
      <c r="AP157" s="1015"/>
      <c r="AQ157" s="1015"/>
      <c r="BD157" s="810"/>
    </row>
    <row r="158" spans="2:56" s="804" customFormat="1" x14ac:dyDescent="0.2">
      <c r="B158" s="805"/>
      <c r="C158" s="806"/>
      <c r="D158" s="992"/>
      <c r="E158" s="992"/>
      <c r="F158" s="992"/>
      <c r="G158" s="1009"/>
      <c r="H158" s="962"/>
      <c r="I158" s="1007"/>
      <c r="J158" s="1010"/>
      <c r="K158" s="992"/>
      <c r="L158" s="1002"/>
      <c r="M158" s="1002"/>
      <c r="N158" s="992"/>
      <c r="O158" s="992"/>
      <c r="R158" s="1003"/>
      <c r="AA158" s="1012"/>
      <c r="AB158" s="1015"/>
      <c r="AC158" s="1015"/>
      <c r="AD158" s="1015"/>
      <c r="AE158" s="1015"/>
      <c r="AF158" s="1015"/>
      <c r="AG158" s="1015"/>
      <c r="AH158" s="1015"/>
      <c r="AI158" s="1015"/>
      <c r="AJ158" s="1015"/>
      <c r="AK158" s="1015"/>
      <c r="AL158" s="1015"/>
      <c r="AM158" s="1015"/>
      <c r="AN158" s="1015"/>
      <c r="AO158" s="1015"/>
      <c r="AP158" s="1015"/>
      <c r="AQ158" s="1015"/>
      <c r="BD158" s="810"/>
    </row>
    <row r="159" spans="2:56" s="804" customFormat="1" x14ac:dyDescent="0.2">
      <c r="B159" s="805"/>
      <c r="C159" s="806"/>
      <c r="D159" s="992"/>
      <c r="E159" s="992"/>
      <c r="F159" s="992"/>
      <c r="G159" s="1009"/>
      <c r="H159" s="962"/>
      <c r="I159" s="1007"/>
      <c r="J159" s="1010"/>
      <c r="K159" s="992"/>
      <c r="L159" s="1002"/>
      <c r="M159" s="1002"/>
      <c r="N159" s="992"/>
      <c r="O159" s="992"/>
      <c r="R159" s="1003"/>
      <c r="AA159" s="1012"/>
      <c r="AB159" s="1015"/>
      <c r="AC159" s="1015"/>
      <c r="AD159" s="1015"/>
      <c r="AE159" s="1015"/>
      <c r="AF159" s="1015"/>
      <c r="AG159" s="1015"/>
      <c r="AH159" s="1015"/>
      <c r="AI159" s="1015"/>
      <c r="AJ159" s="1015"/>
      <c r="AK159" s="1015"/>
      <c r="AL159" s="1015"/>
      <c r="AM159" s="1015"/>
      <c r="AN159" s="1015"/>
      <c r="AO159" s="1015"/>
      <c r="AP159" s="1015"/>
      <c r="AQ159" s="1015"/>
      <c r="BD159" s="810"/>
    </row>
    <row r="160" spans="2:56" s="804" customFormat="1" x14ac:dyDescent="0.2">
      <c r="B160" s="805"/>
      <c r="C160" s="806"/>
      <c r="G160" s="807"/>
      <c r="H160" s="1012"/>
      <c r="I160" s="1013"/>
      <c r="J160" s="1014"/>
      <c r="L160" s="1002"/>
      <c r="M160" s="1002"/>
      <c r="N160" s="992"/>
      <c r="O160" s="992"/>
      <c r="R160" s="1003"/>
      <c r="AA160" s="1012"/>
      <c r="AB160" s="1015"/>
      <c r="AC160" s="1015"/>
      <c r="AD160" s="1015"/>
      <c r="AE160" s="1015"/>
      <c r="AF160" s="1015"/>
      <c r="AG160" s="1015"/>
      <c r="AH160" s="1015"/>
      <c r="AI160" s="1015"/>
      <c r="AJ160" s="1015"/>
      <c r="AK160" s="1015"/>
      <c r="AL160" s="1015"/>
      <c r="AM160" s="1015"/>
      <c r="AN160" s="1015"/>
      <c r="AO160" s="1015"/>
      <c r="AP160" s="1015"/>
      <c r="AQ160" s="1015"/>
      <c r="BD160" s="810"/>
    </row>
    <row r="161" spans="2:56" s="804" customFormat="1" x14ac:dyDescent="0.2">
      <c r="B161" s="805"/>
      <c r="C161" s="806"/>
      <c r="G161" s="807"/>
      <c r="H161" s="1012"/>
      <c r="I161" s="1013"/>
      <c r="J161" s="1014"/>
      <c r="L161" s="1002"/>
      <c r="M161" s="1002"/>
      <c r="N161" s="992"/>
      <c r="O161" s="992"/>
      <c r="R161" s="1003"/>
      <c r="AA161" s="1012"/>
      <c r="AB161" s="1015"/>
      <c r="AC161" s="1015"/>
      <c r="AD161" s="1015"/>
      <c r="AE161" s="1015"/>
      <c r="AF161" s="1015"/>
      <c r="AG161" s="1015"/>
      <c r="AH161" s="1015"/>
      <c r="AI161" s="1015"/>
      <c r="AJ161" s="1015"/>
      <c r="AK161" s="1015"/>
      <c r="AL161" s="1015"/>
      <c r="AM161" s="1015"/>
      <c r="AN161" s="1015"/>
      <c r="AO161" s="1015"/>
      <c r="AP161" s="1015"/>
      <c r="AQ161" s="1015"/>
      <c r="BD161" s="810"/>
    </row>
    <row r="162" spans="2:56" s="804" customFormat="1" x14ac:dyDescent="0.2">
      <c r="B162" s="805"/>
      <c r="C162" s="806"/>
      <c r="G162" s="807"/>
      <c r="H162" s="1012"/>
      <c r="I162" s="1013"/>
      <c r="J162" s="1014"/>
      <c r="L162" s="1002"/>
      <c r="M162" s="1002"/>
      <c r="N162" s="992"/>
      <c r="O162" s="992"/>
      <c r="R162" s="1003"/>
      <c r="AA162" s="1012"/>
      <c r="AB162" s="1015"/>
      <c r="AC162" s="1015"/>
      <c r="AD162" s="1015"/>
      <c r="AE162" s="1015"/>
      <c r="AF162" s="1015"/>
      <c r="AG162" s="1015"/>
      <c r="AH162" s="1015"/>
      <c r="AI162" s="1015"/>
      <c r="AJ162" s="1015"/>
      <c r="AK162" s="1015"/>
      <c r="AL162" s="1015"/>
      <c r="AM162" s="1015"/>
      <c r="AN162" s="1015"/>
      <c r="AO162" s="1015"/>
      <c r="AP162" s="1015"/>
      <c r="AQ162" s="1015"/>
      <c r="BD162" s="810"/>
    </row>
    <row r="163" spans="2:56" s="804" customFormat="1" x14ac:dyDescent="0.2">
      <c r="B163" s="805"/>
      <c r="C163" s="806"/>
      <c r="G163" s="807"/>
      <c r="H163" s="1012"/>
      <c r="I163" s="1013"/>
      <c r="J163" s="1014"/>
      <c r="L163" s="1002"/>
      <c r="M163" s="1002"/>
      <c r="N163" s="992"/>
      <c r="O163" s="992"/>
      <c r="R163" s="1003"/>
      <c r="AA163" s="1012"/>
      <c r="AB163" s="1015"/>
      <c r="AC163" s="1015"/>
      <c r="AD163" s="1015"/>
      <c r="AE163" s="1015"/>
      <c r="AF163" s="1015"/>
      <c r="AG163" s="1015"/>
      <c r="AH163" s="1015"/>
      <c r="AI163" s="1015"/>
      <c r="AJ163" s="1015"/>
      <c r="AK163" s="1015"/>
      <c r="AL163" s="1015"/>
      <c r="AM163" s="1015"/>
      <c r="AN163" s="1015"/>
      <c r="AO163" s="1015"/>
      <c r="AP163" s="1015"/>
      <c r="AQ163" s="1015"/>
      <c r="BD163" s="810"/>
    </row>
    <row r="164" spans="2:56" s="804" customFormat="1" x14ac:dyDescent="0.2">
      <c r="B164" s="805"/>
      <c r="C164" s="806"/>
      <c r="G164" s="807"/>
      <c r="H164" s="1012"/>
      <c r="I164" s="1013"/>
      <c r="J164" s="1014"/>
      <c r="L164" s="1002"/>
      <c r="M164" s="1011"/>
      <c r="N164" s="992"/>
      <c r="O164" s="992"/>
      <c r="R164" s="1003"/>
      <c r="AA164" s="1012"/>
      <c r="AB164" s="1015"/>
      <c r="AC164" s="1015"/>
      <c r="AD164" s="1015"/>
      <c r="AE164" s="1015"/>
      <c r="AF164" s="1015"/>
      <c r="AG164" s="1015"/>
      <c r="AH164" s="1015"/>
      <c r="AI164" s="1015"/>
      <c r="AJ164" s="1015"/>
      <c r="AK164" s="1015"/>
      <c r="AL164" s="1015"/>
      <c r="AM164" s="1015"/>
      <c r="AN164" s="1015"/>
      <c r="AO164" s="1015"/>
      <c r="AP164" s="1015"/>
      <c r="AQ164" s="1015"/>
      <c r="BD164" s="810"/>
    </row>
    <row r="165" spans="2:56" s="804" customFormat="1" x14ac:dyDescent="0.2">
      <c r="B165" s="805"/>
      <c r="C165" s="806"/>
      <c r="G165" s="807"/>
      <c r="H165" s="1012"/>
      <c r="I165" s="1013"/>
      <c r="J165" s="1014"/>
      <c r="L165" s="1002"/>
      <c r="M165" s="1002"/>
      <c r="N165" s="992"/>
      <c r="O165" s="992"/>
      <c r="R165" s="1003"/>
      <c r="AA165" s="1012"/>
      <c r="AB165" s="1015"/>
      <c r="AC165" s="1015"/>
      <c r="AD165" s="1015"/>
      <c r="AE165" s="1015"/>
      <c r="AF165" s="1015"/>
      <c r="AG165" s="1015"/>
      <c r="AH165" s="1015"/>
      <c r="AI165" s="1015"/>
      <c r="AJ165" s="1015"/>
      <c r="AK165" s="1015"/>
      <c r="AL165" s="1015"/>
      <c r="AM165" s="1015"/>
      <c r="AN165" s="1015"/>
      <c r="AO165" s="1015"/>
      <c r="AP165" s="1015"/>
      <c r="AQ165" s="1015"/>
      <c r="BD165" s="810"/>
    </row>
    <row r="166" spans="2:56" s="804" customFormat="1" x14ac:dyDescent="0.2">
      <c r="B166" s="805"/>
      <c r="C166" s="806"/>
      <c r="G166" s="807"/>
      <c r="H166" s="1012"/>
      <c r="I166" s="1013"/>
      <c r="J166" s="1014"/>
      <c r="L166" s="1011"/>
      <c r="M166" s="1011"/>
      <c r="N166" s="992"/>
      <c r="O166" s="992"/>
      <c r="R166" s="1003"/>
      <c r="AA166" s="1012"/>
      <c r="AB166" s="1015"/>
      <c r="AC166" s="1015"/>
      <c r="AD166" s="1015"/>
      <c r="AE166" s="1015"/>
      <c r="AF166" s="1015"/>
      <c r="AG166" s="1015"/>
      <c r="AH166" s="1015"/>
      <c r="AI166" s="1015"/>
      <c r="AJ166" s="1015"/>
      <c r="AK166" s="1015"/>
      <c r="AL166" s="1015"/>
      <c r="AM166" s="1015"/>
      <c r="AN166" s="1015"/>
      <c r="AO166" s="1015"/>
      <c r="AP166" s="1015"/>
      <c r="AQ166" s="1015"/>
      <c r="BD166" s="810"/>
    </row>
    <row r="167" spans="2:56" s="804" customFormat="1" x14ac:dyDescent="0.2">
      <c r="B167" s="805"/>
      <c r="C167" s="806"/>
      <c r="G167" s="807"/>
      <c r="H167" s="1012"/>
      <c r="I167" s="1013"/>
      <c r="J167" s="1014"/>
      <c r="L167" s="1002"/>
      <c r="M167" s="1002"/>
      <c r="N167" s="992"/>
      <c r="O167" s="992"/>
      <c r="R167" s="1003"/>
      <c r="AA167" s="1012"/>
      <c r="AB167" s="1015"/>
      <c r="AC167" s="1015"/>
      <c r="AD167" s="1015"/>
      <c r="AE167" s="1015"/>
      <c r="AF167" s="1015"/>
      <c r="AG167" s="1015"/>
      <c r="AH167" s="1015"/>
      <c r="AI167" s="1015"/>
      <c r="AJ167" s="1015"/>
      <c r="AK167" s="1015"/>
      <c r="AL167" s="1015"/>
      <c r="AM167" s="1015"/>
      <c r="AN167" s="1015"/>
      <c r="AO167" s="1015"/>
      <c r="AP167" s="1015"/>
      <c r="AQ167" s="1015"/>
      <c r="BD167" s="810"/>
    </row>
    <row r="168" spans="2:56" s="804" customFormat="1" x14ac:dyDescent="0.2">
      <c r="B168" s="805"/>
      <c r="C168" s="806"/>
      <c r="G168" s="807"/>
      <c r="H168" s="1012"/>
      <c r="I168" s="1013"/>
      <c r="J168" s="1014"/>
      <c r="L168" s="1002"/>
      <c r="M168" s="1002"/>
      <c r="N168" s="992"/>
      <c r="O168" s="992"/>
      <c r="R168" s="1003"/>
      <c r="AA168" s="1012"/>
      <c r="AB168" s="1015"/>
      <c r="AC168" s="1015"/>
      <c r="AD168" s="1015"/>
      <c r="AE168" s="1015"/>
      <c r="AF168" s="1015"/>
      <c r="AG168" s="1015"/>
      <c r="AH168" s="1015"/>
      <c r="AI168" s="1015"/>
      <c r="AJ168" s="1015"/>
      <c r="AK168" s="1015"/>
      <c r="AL168" s="1015"/>
      <c r="AM168" s="1015"/>
      <c r="AN168" s="1015"/>
      <c r="AO168" s="1015"/>
      <c r="AP168" s="1015"/>
      <c r="AQ168" s="1015"/>
      <c r="BD168" s="810"/>
    </row>
    <row r="169" spans="2:56" s="804" customFormat="1" x14ac:dyDescent="0.2">
      <c r="B169" s="805"/>
      <c r="C169" s="806"/>
      <c r="G169" s="807"/>
      <c r="H169" s="1012"/>
      <c r="I169" s="1013"/>
      <c r="J169" s="1014"/>
      <c r="L169" s="1002"/>
      <c r="M169" s="1002"/>
      <c r="N169" s="992"/>
      <c r="O169" s="992"/>
      <c r="R169" s="1003"/>
      <c r="AA169" s="1012"/>
      <c r="AB169" s="1015"/>
      <c r="AC169" s="1015"/>
      <c r="AD169" s="1015"/>
      <c r="AE169" s="1015"/>
      <c r="AF169" s="1015"/>
      <c r="AG169" s="1015"/>
      <c r="AH169" s="1015"/>
      <c r="AI169" s="1015"/>
      <c r="AJ169" s="1015"/>
      <c r="AK169" s="1015"/>
      <c r="AL169" s="1015"/>
      <c r="AM169" s="1015"/>
      <c r="AN169" s="1015"/>
      <c r="AO169" s="1015"/>
      <c r="AP169" s="1015"/>
      <c r="AQ169" s="1015"/>
      <c r="BD169" s="810"/>
    </row>
    <row r="170" spans="2:56" s="804" customFormat="1" x14ac:dyDescent="0.2">
      <c r="B170" s="805"/>
      <c r="C170" s="806"/>
      <c r="G170" s="807"/>
      <c r="H170" s="1012"/>
      <c r="I170" s="1013"/>
      <c r="J170" s="1014"/>
      <c r="L170" s="1002"/>
      <c r="M170" s="1002"/>
      <c r="N170" s="992"/>
      <c r="O170" s="992"/>
      <c r="R170" s="1003"/>
      <c r="AA170" s="1012"/>
      <c r="AB170" s="1015"/>
      <c r="AC170" s="1015"/>
      <c r="AD170" s="1015"/>
      <c r="AE170" s="1015"/>
      <c r="AF170" s="1015"/>
      <c r="AG170" s="1015"/>
      <c r="AH170" s="1015"/>
      <c r="AI170" s="1015"/>
      <c r="AJ170" s="1015"/>
      <c r="AK170" s="1015"/>
      <c r="AL170" s="1015"/>
      <c r="AM170" s="1015"/>
      <c r="AN170" s="1015"/>
      <c r="AO170" s="1015"/>
      <c r="AP170" s="1015"/>
      <c r="AQ170" s="1015"/>
      <c r="BD170" s="810"/>
    </row>
    <row r="171" spans="2:56" s="804" customFormat="1" x14ac:dyDescent="0.2">
      <c r="B171" s="805"/>
      <c r="C171" s="806"/>
      <c r="G171" s="807"/>
      <c r="H171" s="1012"/>
      <c r="I171" s="1013"/>
      <c r="J171" s="1014"/>
      <c r="L171" s="1002"/>
      <c r="M171" s="1002"/>
      <c r="N171" s="992"/>
      <c r="O171" s="992"/>
      <c r="R171" s="1003"/>
      <c r="AA171" s="1012"/>
      <c r="AB171" s="1015"/>
      <c r="AC171" s="1015"/>
      <c r="AD171" s="1015"/>
      <c r="AE171" s="1015"/>
      <c r="AF171" s="1015"/>
      <c r="AG171" s="1015"/>
      <c r="AH171" s="1015"/>
      <c r="AI171" s="1015"/>
      <c r="AJ171" s="1015"/>
      <c r="AK171" s="1015"/>
      <c r="AL171" s="1015"/>
      <c r="AM171" s="1015"/>
      <c r="AN171" s="1015"/>
      <c r="AO171" s="1015"/>
      <c r="AP171" s="1015"/>
      <c r="AQ171" s="1015"/>
      <c r="BD171" s="810"/>
    </row>
    <row r="172" spans="2:56" s="804" customFormat="1" x14ac:dyDescent="0.2">
      <c r="B172" s="805"/>
      <c r="C172" s="806"/>
      <c r="G172" s="807"/>
      <c r="H172" s="1012"/>
      <c r="I172" s="1013"/>
      <c r="J172" s="1014"/>
      <c r="L172" s="1002"/>
      <c r="M172" s="1002"/>
      <c r="N172" s="992"/>
      <c r="O172" s="992"/>
      <c r="R172" s="1003"/>
      <c r="AA172" s="1012"/>
      <c r="AB172" s="1015"/>
      <c r="AC172" s="1015"/>
      <c r="AD172" s="1015"/>
      <c r="AE172" s="1015"/>
      <c r="AF172" s="1015"/>
      <c r="AG172" s="1015"/>
      <c r="AH172" s="1015"/>
      <c r="AI172" s="1015"/>
      <c r="AJ172" s="1015"/>
      <c r="AK172" s="1015"/>
      <c r="AL172" s="1015"/>
      <c r="AM172" s="1015"/>
      <c r="AN172" s="1015"/>
      <c r="AO172" s="1015"/>
      <c r="AP172" s="1015"/>
      <c r="AQ172" s="1015"/>
      <c r="BD172" s="810"/>
    </row>
    <row r="173" spans="2:56" s="804" customFormat="1" x14ac:dyDescent="0.2">
      <c r="B173" s="805"/>
      <c r="C173" s="806"/>
      <c r="G173" s="807"/>
      <c r="H173" s="1012"/>
      <c r="I173" s="1013"/>
      <c r="J173" s="1014"/>
      <c r="L173" s="1002"/>
      <c r="M173" s="1002"/>
      <c r="N173" s="992"/>
      <c r="O173" s="992"/>
      <c r="R173" s="1003"/>
      <c r="AA173" s="1012"/>
      <c r="AB173" s="1015"/>
      <c r="AC173" s="1015"/>
      <c r="AD173" s="1015"/>
      <c r="AE173" s="1015"/>
      <c r="AF173" s="1015"/>
      <c r="AG173" s="1015"/>
      <c r="AH173" s="1015"/>
      <c r="AI173" s="1015"/>
      <c r="AJ173" s="1015"/>
      <c r="AK173" s="1015"/>
      <c r="AL173" s="1015"/>
      <c r="AM173" s="1015"/>
      <c r="AN173" s="1015"/>
      <c r="AO173" s="1015"/>
      <c r="AP173" s="1015"/>
      <c r="AQ173" s="1015"/>
      <c r="BD173" s="810"/>
    </row>
    <row r="174" spans="2:56" s="804" customFormat="1" x14ac:dyDescent="0.2">
      <c r="B174" s="805"/>
      <c r="C174" s="806"/>
      <c r="G174" s="807"/>
      <c r="H174" s="1012"/>
      <c r="I174" s="1013"/>
      <c r="J174" s="1014"/>
      <c r="L174" s="1002"/>
      <c r="M174" s="1002"/>
      <c r="N174" s="992"/>
      <c r="O174" s="992"/>
      <c r="R174" s="1003"/>
      <c r="AA174" s="1012"/>
      <c r="AB174" s="1015"/>
      <c r="AC174" s="1015"/>
      <c r="AD174" s="1015"/>
      <c r="AE174" s="1015"/>
      <c r="AF174" s="1015"/>
      <c r="AG174" s="1015"/>
      <c r="AH174" s="1015"/>
      <c r="AI174" s="1015"/>
      <c r="AJ174" s="1015"/>
      <c r="AK174" s="1015"/>
      <c r="AL174" s="1015"/>
      <c r="AM174" s="1015"/>
      <c r="AN174" s="1015"/>
      <c r="AO174" s="1015"/>
      <c r="AP174" s="1015"/>
      <c r="AQ174" s="1015"/>
      <c r="BD174" s="810"/>
    </row>
    <row r="175" spans="2:56" s="804" customFormat="1" x14ac:dyDescent="0.2">
      <c r="B175" s="805"/>
      <c r="C175" s="806"/>
      <c r="G175" s="807"/>
      <c r="H175" s="1012"/>
      <c r="I175" s="1013"/>
      <c r="J175" s="1014"/>
      <c r="L175" s="1002"/>
      <c r="M175" s="1002"/>
      <c r="N175" s="992"/>
      <c r="O175" s="992"/>
      <c r="R175" s="1003"/>
      <c r="AA175" s="1012"/>
      <c r="AB175" s="1015"/>
      <c r="AC175" s="1015"/>
      <c r="AD175" s="1015"/>
      <c r="AE175" s="1015"/>
      <c r="AF175" s="1015"/>
      <c r="AG175" s="1015"/>
      <c r="AH175" s="1015"/>
      <c r="AI175" s="1015"/>
      <c r="AJ175" s="1015"/>
      <c r="AK175" s="1015"/>
      <c r="AL175" s="1015"/>
      <c r="AM175" s="1015"/>
      <c r="AN175" s="1015"/>
      <c r="AO175" s="1015"/>
      <c r="AP175" s="1015"/>
      <c r="AQ175" s="1015"/>
      <c r="BD175" s="810"/>
    </row>
    <row r="176" spans="2:56" s="804" customFormat="1" x14ac:dyDescent="0.2">
      <c r="B176" s="805"/>
      <c r="C176" s="806"/>
      <c r="G176" s="807"/>
      <c r="H176" s="1012"/>
      <c r="I176" s="1013"/>
      <c r="J176" s="1014"/>
      <c r="L176" s="1002"/>
      <c r="M176" s="1002"/>
      <c r="N176" s="992"/>
      <c r="O176" s="992"/>
      <c r="R176" s="1003"/>
      <c r="AA176" s="1012"/>
      <c r="AB176" s="1015"/>
      <c r="AC176" s="1015"/>
      <c r="AD176" s="1015"/>
      <c r="AE176" s="1015"/>
      <c r="AF176" s="1015"/>
      <c r="AG176" s="1015"/>
      <c r="AH176" s="1015"/>
      <c r="AI176" s="1015"/>
      <c r="AJ176" s="1015"/>
      <c r="AK176" s="1015"/>
      <c r="AL176" s="1015"/>
      <c r="AM176" s="1015"/>
      <c r="AN176" s="1015"/>
      <c r="AO176" s="1015"/>
      <c r="AP176" s="1015"/>
      <c r="AQ176" s="1015"/>
      <c r="BD176" s="810"/>
    </row>
    <row r="177" spans="2:56" s="804" customFormat="1" x14ac:dyDescent="0.2">
      <c r="B177" s="805"/>
      <c r="C177" s="806"/>
      <c r="G177" s="807"/>
      <c r="H177" s="1012"/>
      <c r="I177" s="1013"/>
      <c r="J177" s="1014"/>
      <c r="L177" s="1002"/>
      <c r="M177" s="1002"/>
      <c r="N177" s="992"/>
      <c r="O177" s="992"/>
      <c r="R177" s="1003"/>
      <c r="AA177" s="1012"/>
      <c r="AB177" s="1015"/>
      <c r="AC177" s="1015"/>
      <c r="AD177" s="1015"/>
      <c r="AE177" s="1015"/>
      <c r="AF177" s="1015"/>
      <c r="AG177" s="1015"/>
      <c r="AH177" s="1015"/>
      <c r="AI177" s="1015"/>
      <c r="AJ177" s="1015"/>
      <c r="AK177" s="1015"/>
      <c r="AL177" s="1015"/>
      <c r="AM177" s="1015"/>
      <c r="AN177" s="1015"/>
      <c r="AO177" s="1015"/>
      <c r="AP177" s="1015"/>
      <c r="AQ177" s="1015"/>
      <c r="BD177" s="810"/>
    </row>
    <row r="178" spans="2:56" s="804" customFormat="1" x14ac:dyDescent="0.2">
      <c r="B178" s="805"/>
      <c r="C178" s="806"/>
      <c r="G178" s="807"/>
      <c r="H178" s="1012"/>
      <c r="I178" s="1013"/>
      <c r="J178" s="1014"/>
      <c r="L178" s="1002"/>
      <c r="M178" s="1002"/>
      <c r="N178" s="992"/>
      <c r="O178" s="992"/>
      <c r="R178" s="1003"/>
      <c r="AA178" s="1012"/>
      <c r="AB178" s="1015"/>
      <c r="AC178" s="1015"/>
      <c r="AD178" s="1015"/>
      <c r="AE178" s="1015"/>
      <c r="AF178" s="1015"/>
      <c r="AG178" s="1015"/>
      <c r="AH178" s="1015"/>
      <c r="AI178" s="1015"/>
      <c r="AJ178" s="1015"/>
      <c r="AK178" s="1015"/>
      <c r="AL178" s="1015"/>
      <c r="AM178" s="1015"/>
      <c r="AN178" s="1015"/>
      <c r="AO178" s="1015"/>
      <c r="AP178" s="1015"/>
      <c r="AQ178" s="1015"/>
      <c r="BD178" s="810"/>
    </row>
    <row r="179" spans="2:56" s="804" customFormat="1" x14ac:dyDescent="0.2">
      <c r="B179" s="805"/>
      <c r="C179" s="806"/>
      <c r="G179" s="807"/>
      <c r="H179" s="1012"/>
      <c r="I179" s="1013"/>
      <c r="J179" s="1014"/>
      <c r="L179" s="1002"/>
      <c r="M179" s="1002"/>
      <c r="N179" s="992"/>
      <c r="O179" s="992"/>
      <c r="R179" s="1003"/>
      <c r="AA179" s="1012"/>
      <c r="AB179" s="1015"/>
      <c r="AC179" s="1015"/>
      <c r="AD179" s="1015"/>
      <c r="AE179" s="1015"/>
      <c r="AF179" s="1015"/>
      <c r="AG179" s="1015"/>
      <c r="AH179" s="1015"/>
      <c r="AI179" s="1015"/>
      <c r="AJ179" s="1015"/>
      <c r="AK179" s="1015"/>
      <c r="AL179" s="1015"/>
      <c r="AM179" s="1015"/>
      <c r="AN179" s="1015"/>
      <c r="AO179" s="1015"/>
      <c r="AP179" s="1015"/>
      <c r="AQ179" s="1015"/>
      <c r="BD179" s="810"/>
    </row>
    <row r="180" spans="2:56" s="804" customFormat="1" x14ac:dyDescent="0.2">
      <c r="B180" s="805"/>
      <c r="C180" s="806"/>
      <c r="G180" s="807"/>
      <c r="H180" s="1012"/>
      <c r="I180" s="1013"/>
      <c r="J180" s="1014"/>
      <c r="L180" s="1002"/>
      <c r="M180" s="1002"/>
      <c r="N180" s="992"/>
      <c r="O180" s="992"/>
      <c r="R180" s="1003"/>
      <c r="AA180" s="1012"/>
      <c r="AB180" s="1015"/>
      <c r="AC180" s="1015"/>
      <c r="AD180" s="1015"/>
      <c r="AE180" s="1015"/>
      <c r="AF180" s="1015"/>
      <c r="AG180" s="1015"/>
      <c r="AH180" s="1015"/>
      <c r="AI180" s="1015"/>
      <c r="AJ180" s="1015"/>
      <c r="AK180" s="1015"/>
      <c r="AL180" s="1015"/>
      <c r="AM180" s="1015"/>
      <c r="AN180" s="1015"/>
      <c r="AO180" s="1015"/>
      <c r="AP180" s="1015"/>
      <c r="AQ180" s="1015"/>
      <c r="BD180" s="810"/>
    </row>
    <row r="181" spans="2:56" s="804" customFormat="1" x14ac:dyDescent="0.2">
      <c r="B181" s="805"/>
      <c r="C181" s="806"/>
      <c r="G181" s="807"/>
      <c r="H181" s="1012"/>
      <c r="I181" s="1013"/>
      <c r="J181" s="1014"/>
      <c r="L181" s="1002"/>
      <c r="M181" s="1002"/>
      <c r="N181" s="992"/>
      <c r="O181" s="992"/>
      <c r="R181" s="1003"/>
      <c r="AA181" s="1012"/>
      <c r="AB181" s="1015"/>
      <c r="AC181" s="1015"/>
      <c r="AD181" s="1015"/>
      <c r="AE181" s="1015"/>
      <c r="AF181" s="1015"/>
      <c r="AG181" s="1015"/>
      <c r="AH181" s="1015"/>
      <c r="AI181" s="1015"/>
      <c r="AJ181" s="1015"/>
      <c r="AK181" s="1015"/>
      <c r="AL181" s="1015"/>
      <c r="AM181" s="1015"/>
      <c r="AN181" s="1015"/>
      <c r="AO181" s="1015"/>
      <c r="AP181" s="1015"/>
      <c r="AQ181" s="1015"/>
      <c r="BD181" s="810"/>
    </row>
    <row r="182" spans="2:56" s="804" customFormat="1" x14ac:dyDescent="0.2">
      <c r="B182" s="805"/>
      <c r="C182" s="806"/>
      <c r="G182" s="807"/>
      <c r="H182" s="1012"/>
      <c r="I182" s="1013"/>
      <c r="J182" s="1014"/>
      <c r="L182" s="1002"/>
      <c r="M182" s="1002"/>
      <c r="N182" s="992"/>
      <c r="O182" s="992"/>
      <c r="R182" s="1003"/>
      <c r="AA182" s="1012"/>
      <c r="AB182" s="1015"/>
      <c r="AC182" s="1015"/>
      <c r="AD182" s="1015"/>
      <c r="AE182" s="1015"/>
      <c r="AF182" s="1015"/>
      <c r="AG182" s="1015"/>
      <c r="AH182" s="1015"/>
      <c r="AI182" s="1015"/>
      <c r="AJ182" s="1015"/>
      <c r="AK182" s="1015"/>
      <c r="AL182" s="1015"/>
      <c r="AM182" s="1015"/>
      <c r="AN182" s="1015"/>
      <c r="AO182" s="1015"/>
      <c r="AP182" s="1015"/>
      <c r="AQ182" s="1015"/>
      <c r="BD182" s="810"/>
    </row>
    <row r="183" spans="2:56" s="804" customFormat="1" x14ac:dyDescent="0.2">
      <c r="B183" s="805"/>
      <c r="C183" s="806"/>
      <c r="G183" s="807"/>
      <c r="H183" s="1012"/>
      <c r="I183" s="1013"/>
      <c r="J183" s="1014"/>
      <c r="L183" s="1002"/>
      <c r="M183" s="1002"/>
      <c r="N183" s="992"/>
      <c r="O183" s="992"/>
      <c r="R183" s="1003"/>
      <c r="AA183" s="1012"/>
      <c r="AB183" s="1015"/>
      <c r="AC183" s="1015"/>
      <c r="AD183" s="1015"/>
      <c r="AE183" s="1015"/>
      <c r="AF183" s="1015"/>
      <c r="AG183" s="1015"/>
      <c r="AH183" s="1015"/>
      <c r="AI183" s="1015"/>
      <c r="AJ183" s="1015"/>
      <c r="AK183" s="1015"/>
      <c r="AL183" s="1015"/>
      <c r="AM183" s="1015"/>
      <c r="AN183" s="1015"/>
      <c r="AO183" s="1015"/>
      <c r="AP183" s="1015"/>
      <c r="AQ183" s="1015"/>
      <c r="BD183" s="810"/>
    </row>
    <row r="184" spans="2:56" s="804" customFormat="1" x14ac:dyDescent="0.2">
      <c r="B184" s="805"/>
      <c r="C184" s="806"/>
      <c r="G184" s="807"/>
      <c r="H184" s="1012"/>
      <c r="I184" s="1013"/>
      <c r="J184" s="1014"/>
      <c r="L184" s="1002"/>
      <c r="M184" s="1002"/>
      <c r="N184" s="992"/>
      <c r="O184" s="992"/>
      <c r="R184" s="1003"/>
      <c r="AA184" s="1012"/>
      <c r="AB184" s="1015"/>
      <c r="AC184" s="1015"/>
      <c r="AD184" s="1015"/>
      <c r="AE184" s="1015"/>
      <c r="AF184" s="1015"/>
      <c r="AG184" s="1015"/>
      <c r="AH184" s="1015"/>
      <c r="AI184" s="1015"/>
      <c r="AJ184" s="1015"/>
      <c r="AK184" s="1015"/>
      <c r="AL184" s="1015"/>
      <c r="AM184" s="1015"/>
      <c r="AN184" s="1015"/>
      <c r="AO184" s="1015"/>
      <c r="AP184" s="1015"/>
      <c r="AQ184" s="1015"/>
      <c r="BD184" s="810"/>
    </row>
    <row r="185" spans="2:56" s="804" customFormat="1" x14ac:dyDescent="0.2">
      <c r="B185" s="805"/>
      <c r="C185" s="806"/>
      <c r="G185" s="807"/>
      <c r="H185" s="1012"/>
      <c r="I185" s="1013"/>
      <c r="J185" s="1014"/>
      <c r="L185" s="1002"/>
      <c r="M185" s="1002"/>
      <c r="N185" s="992"/>
      <c r="O185" s="992"/>
      <c r="R185" s="1003"/>
      <c r="AA185" s="1012"/>
      <c r="AB185" s="1015"/>
      <c r="AC185" s="1015"/>
      <c r="AD185" s="1015"/>
      <c r="AE185" s="1015"/>
      <c r="AF185" s="1015"/>
      <c r="AG185" s="1015"/>
      <c r="AH185" s="1015"/>
      <c r="AI185" s="1015"/>
      <c r="AJ185" s="1015"/>
      <c r="AK185" s="1015"/>
      <c r="AL185" s="1015"/>
      <c r="AM185" s="1015"/>
      <c r="AN185" s="1015"/>
      <c r="AO185" s="1015"/>
      <c r="AP185" s="1015"/>
      <c r="AQ185" s="1015"/>
      <c r="BD185" s="810"/>
    </row>
    <row r="186" spans="2:56" s="804" customFormat="1" x14ac:dyDescent="0.2">
      <c r="B186" s="805"/>
      <c r="C186" s="806"/>
      <c r="G186" s="807"/>
      <c r="H186" s="1012"/>
      <c r="I186" s="1013"/>
      <c r="J186" s="1014"/>
      <c r="L186" s="1002"/>
      <c r="M186" s="1002"/>
      <c r="N186" s="992"/>
      <c r="O186" s="992"/>
      <c r="R186" s="1003"/>
      <c r="AA186" s="1012"/>
      <c r="AB186" s="1015"/>
      <c r="AC186" s="1015"/>
      <c r="AD186" s="1015"/>
      <c r="AE186" s="1015"/>
      <c r="AF186" s="1015"/>
      <c r="AG186" s="1015"/>
      <c r="AH186" s="1015"/>
      <c r="AI186" s="1015"/>
      <c r="AJ186" s="1015"/>
      <c r="AK186" s="1015"/>
      <c r="AL186" s="1015"/>
      <c r="AM186" s="1015"/>
      <c r="AN186" s="1015"/>
      <c r="AO186" s="1015"/>
      <c r="AP186" s="1015"/>
      <c r="AQ186" s="1015"/>
      <c r="BD186" s="810"/>
    </row>
    <row r="187" spans="2:56" s="804" customFormat="1" x14ac:dyDescent="0.2">
      <c r="B187" s="805"/>
      <c r="C187" s="806"/>
      <c r="G187" s="807"/>
      <c r="H187" s="1012"/>
      <c r="I187" s="1013"/>
      <c r="J187" s="1014"/>
      <c r="L187" s="1002"/>
      <c r="M187" s="1002"/>
      <c r="N187" s="992"/>
      <c r="O187" s="992"/>
      <c r="R187" s="1003"/>
      <c r="AA187" s="1012"/>
      <c r="AB187" s="1015"/>
      <c r="AC187" s="1015"/>
      <c r="AD187" s="1015"/>
      <c r="AE187" s="1015"/>
      <c r="AF187" s="1015"/>
      <c r="AG187" s="1015"/>
      <c r="AH187" s="1015"/>
      <c r="AI187" s="1015"/>
      <c r="AJ187" s="1015"/>
      <c r="AK187" s="1015"/>
      <c r="AL187" s="1015"/>
      <c r="AM187" s="1015"/>
      <c r="AN187" s="1015"/>
      <c r="AO187" s="1015"/>
      <c r="AP187" s="1015"/>
      <c r="AQ187" s="1015"/>
      <c r="BD187" s="810"/>
    </row>
    <row r="188" spans="2:56" s="804" customFormat="1" x14ac:dyDescent="0.2">
      <c r="B188" s="805"/>
      <c r="C188" s="806"/>
      <c r="G188" s="807"/>
      <c r="H188" s="1012"/>
      <c r="I188" s="1013"/>
      <c r="J188" s="1014"/>
      <c r="L188" s="1002"/>
      <c r="M188" s="1002"/>
      <c r="N188" s="992"/>
      <c r="O188" s="992"/>
      <c r="R188" s="1003"/>
      <c r="AA188" s="1012"/>
      <c r="AB188" s="1015"/>
      <c r="AC188" s="1015"/>
      <c r="AD188" s="1015"/>
      <c r="AE188" s="1015"/>
      <c r="AF188" s="1015"/>
      <c r="AG188" s="1015"/>
      <c r="AH188" s="1015"/>
      <c r="AI188" s="1015"/>
      <c r="AJ188" s="1015"/>
      <c r="AK188" s="1015"/>
      <c r="AL188" s="1015"/>
      <c r="AM188" s="1015"/>
      <c r="AN188" s="1015"/>
      <c r="AO188" s="1015"/>
      <c r="AP188" s="1015"/>
      <c r="AQ188" s="1015"/>
      <c r="BD188" s="810"/>
    </row>
    <row r="189" spans="2:56" s="804" customFormat="1" x14ac:dyDescent="0.2">
      <c r="B189" s="805"/>
      <c r="C189" s="806"/>
      <c r="G189" s="807"/>
      <c r="H189" s="1012"/>
      <c r="I189" s="1013"/>
      <c r="J189" s="1014"/>
      <c r="L189" s="1002"/>
      <c r="M189" s="1002"/>
      <c r="N189" s="992"/>
      <c r="O189" s="992"/>
      <c r="R189" s="1003"/>
      <c r="AA189" s="1012"/>
      <c r="AB189" s="1015"/>
      <c r="AC189" s="1015"/>
      <c r="AD189" s="1015"/>
      <c r="AE189" s="1015"/>
      <c r="AF189" s="1015"/>
      <c r="AG189" s="1015"/>
      <c r="AH189" s="1015"/>
      <c r="AI189" s="1015"/>
      <c r="AJ189" s="1015"/>
      <c r="AK189" s="1015"/>
      <c r="AL189" s="1015"/>
      <c r="AM189" s="1015"/>
      <c r="AN189" s="1015"/>
      <c r="AO189" s="1015"/>
      <c r="AP189" s="1015"/>
      <c r="AQ189" s="1015"/>
      <c r="BD189" s="810"/>
    </row>
    <row r="190" spans="2:56" s="804" customFormat="1" x14ac:dyDescent="0.2">
      <c r="B190" s="805"/>
      <c r="C190" s="806"/>
      <c r="G190" s="807"/>
      <c r="H190" s="1012"/>
      <c r="I190" s="1013"/>
      <c r="J190" s="1014"/>
      <c r="L190" s="1002"/>
      <c r="M190" s="1002"/>
      <c r="N190" s="992"/>
      <c r="O190" s="992"/>
      <c r="R190" s="1003"/>
      <c r="AA190" s="1012"/>
      <c r="AB190" s="1015"/>
      <c r="AC190" s="1015"/>
      <c r="AD190" s="1015"/>
      <c r="AE190" s="1015"/>
      <c r="AF190" s="1015"/>
      <c r="AG190" s="1015"/>
      <c r="AH190" s="1015"/>
      <c r="AI190" s="1015"/>
      <c r="AJ190" s="1015"/>
      <c r="AK190" s="1015"/>
      <c r="AL190" s="1015"/>
      <c r="AM190" s="1015"/>
      <c r="AN190" s="1015"/>
      <c r="AO190" s="1015"/>
      <c r="AP190" s="1015"/>
      <c r="AQ190" s="1015"/>
      <c r="BD190" s="810"/>
    </row>
    <row r="191" spans="2:56" s="804" customFormat="1" x14ac:dyDescent="0.2">
      <c r="B191" s="805"/>
      <c r="C191" s="806"/>
      <c r="G191" s="807"/>
      <c r="H191" s="1012"/>
      <c r="I191" s="1013"/>
      <c r="J191" s="1014"/>
      <c r="L191" s="1002"/>
      <c r="M191" s="1002"/>
      <c r="N191" s="992"/>
      <c r="O191" s="992"/>
      <c r="R191" s="1003"/>
      <c r="AA191" s="1012"/>
      <c r="AB191" s="1015"/>
      <c r="AC191" s="1015"/>
      <c r="AD191" s="1015"/>
      <c r="AE191" s="1015"/>
      <c r="AF191" s="1015"/>
      <c r="AG191" s="1015"/>
      <c r="AH191" s="1015"/>
      <c r="AI191" s="1015"/>
      <c r="AJ191" s="1015"/>
      <c r="AK191" s="1015"/>
      <c r="AL191" s="1015"/>
      <c r="AM191" s="1015"/>
      <c r="AN191" s="1015"/>
      <c r="AO191" s="1015"/>
      <c r="AP191" s="1015"/>
      <c r="AQ191" s="1015"/>
      <c r="BD191" s="810"/>
    </row>
    <row r="192" spans="2:56" s="804" customFormat="1" x14ac:dyDescent="0.2">
      <c r="B192" s="805"/>
      <c r="C192" s="806"/>
      <c r="G192" s="807"/>
      <c r="H192" s="1012"/>
      <c r="I192" s="1013"/>
      <c r="J192" s="1014"/>
      <c r="L192" s="1002"/>
      <c r="M192" s="1002"/>
      <c r="N192" s="992"/>
      <c r="O192" s="992"/>
      <c r="R192" s="1003"/>
      <c r="AA192" s="1012"/>
      <c r="AB192" s="1015"/>
      <c r="AC192" s="1015"/>
      <c r="AD192" s="1015"/>
      <c r="AE192" s="1015"/>
      <c r="AF192" s="1015"/>
      <c r="AG192" s="1015"/>
      <c r="AH192" s="1015"/>
      <c r="AI192" s="1015"/>
      <c r="AJ192" s="1015"/>
      <c r="AK192" s="1015"/>
      <c r="AL192" s="1015"/>
      <c r="AM192" s="1015"/>
      <c r="AN192" s="1015"/>
      <c r="AO192" s="1015"/>
      <c r="AP192" s="1015"/>
      <c r="AQ192" s="1015"/>
      <c r="BD192" s="810"/>
    </row>
    <row r="193" spans="2:56" s="804" customFormat="1" x14ac:dyDescent="0.2">
      <c r="B193" s="805"/>
      <c r="C193" s="806"/>
      <c r="G193" s="807"/>
      <c r="H193" s="1012"/>
      <c r="I193" s="1013"/>
      <c r="J193" s="1014"/>
      <c r="L193" s="1002"/>
      <c r="M193" s="1002"/>
      <c r="N193" s="992"/>
      <c r="O193" s="992"/>
      <c r="R193" s="1003"/>
      <c r="AA193" s="1012"/>
      <c r="AB193" s="1015"/>
      <c r="AC193" s="1015"/>
      <c r="AD193" s="1015"/>
      <c r="AE193" s="1015"/>
      <c r="AF193" s="1015"/>
      <c r="AG193" s="1015"/>
      <c r="AH193" s="1015"/>
      <c r="AI193" s="1015"/>
      <c r="AJ193" s="1015"/>
      <c r="AK193" s="1015"/>
      <c r="AL193" s="1015"/>
      <c r="AM193" s="1015"/>
      <c r="AN193" s="1015"/>
      <c r="AO193" s="1015"/>
      <c r="AP193" s="1015"/>
      <c r="AQ193" s="1015"/>
      <c r="BD193" s="810"/>
    </row>
    <row r="194" spans="2:56" s="804" customFormat="1" x14ac:dyDescent="0.2">
      <c r="B194" s="805"/>
      <c r="C194" s="806"/>
      <c r="G194" s="807"/>
      <c r="H194" s="1012"/>
      <c r="I194" s="1013"/>
      <c r="J194" s="1014"/>
      <c r="L194" s="1002"/>
      <c r="M194" s="1002"/>
      <c r="N194" s="992"/>
      <c r="O194" s="992"/>
      <c r="R194" s="1003"/>
      <c r="AA194" s="1012"/>
      <c r="AB194" s="1015"/>
      <c r="AC194" s="1015"/>
      <c r="AD194" s="1015"/>
      <c r="AE194" s="1015"/>
      <c r="AF194" s="1015"/>
      <c r="AG194" s="1015"/>
      <c r="AH194" s="1015"/>
      <c r="AI194" s="1015"/>
      <c r="AJ194" s="1015"/>
      <c r="AK194" s="1015"/>
      <c r="AL194" s="1015"/>
      <c r="AM194" s="1015"/>
      <c r="AN194" s="1015"/>
      <c r="AO194" s="1015"/>
      <c r="AP194" s="1015"/>
      <c r="AQ194" s="1015"/>
      <c r="BD194" s="810"/>
    </row>
    <row r="195" spans="2:56" s="804" customFormat="1" x14ac:dyDescent="0.2">
      <c r="B195" s="805"/>
      <c r="C195" s="806"/>
      <c r="G195" s="807"/>
      <c r="H195" s="1012"/>
      <c r="I195" s="1013"/>
      <c r="J195" s="1014"/>
      <c r="L195" s="1002"/>
      <c r="M195" s="1002"/>
      <c r="N195" s="992"/>
      <c r="O195" s="992"/>
      <c r="R195" s="1003"/>
      <c r="AA195" s="1012"/>
      <c r="AB195" s="1015"/>
      <c r="AC195" s="1015"/>
      <c r="AD195" s="1015"/>
      <c r="AE195" s="1015"/>
      <c r="AF195" s="1015"/>
      <c r="AG195" s="1015"/>
      <c r="AH195" s="1015"/>
      <c r="AI195" s="1015"/>
      <c r="AJ195" s="1015"/>
      <c r="AK195" s="1015"/>
      <c r="AL195" s="1015"/>
      <c r="AM195" s="1015"/>
      <c r="AN195" s="1015"/>
      <c r="AO195" s="1015"/>
      <c r="AP195" s="1015"/>
      <c r="AQ195" s="1015"/>
      <c r="BD195" s="810"/>
    </row>
    <row r="196" spans="2:56" s="804" customFormat="1" x14ac:dyDescent="0.2">
      <c r="B196" s="805"/>
      <c r="C196" s="806"/>
      <c r="G196" s="807"/>
      <c r="H196" s="1012"/>
      <c r="I196" s="1013"/>
      <c r="J196" s="1014"/>
      <c r="L196" s="1002"/>
      <c r="M196" s="1002"/>
      <c r="N196" s="992"/>
      <c r="O196" s="992"/>
      <c r="R196" s="1003"/>
      <c r="AA196" s="1012"/>
      <c r="AB196" s="1015"/>
      <c r="AC196" s="1015"/>
      <c r="AD196" s="1015"/>
      <c r="AE196" s="1015"/>
      <c r="AF196" s="1015"/>
      <c r="AG196" s="1015"/>
      <c r="AH196" s="1015"/>
      <c r="AI196" s="1015"/>
      <c r="AJ196" s="1015"/>
      <c r="AK196" s="1015"/>
      <c r="AL196" s="1015"/>
      <c r="AM196" s="1015"/>
      <c r="AN196" s="1015"/>
      <c r="AO196" s="1015"/>
      <c r="AP196" s="1015"/>
      <c r="AQ196" s="1015"/>
      <c r="BD196" s="810"/>
    </row>
    <row r="197" spans="2:56" s="804" customFormat="1" x14ac:dyDescent="0.2">
      <c r="B197" s="805"/>
      <c r="C197" s="806"/>
      <c r="G197" s="807"/>
      <c r="H197" s="1012"/>
      <c r="I197" s="1013"/>
      <c r="J197" s="1014"/>
      <c r="L197" s="1002"/>
      <c r="M197" s="1002"/>
      <c r="N197" s="992"/>
      <c r="O197" s="992"/>
      <c r="R197" s="1003"/>
      <c r="AA197" s="1012"/>
      <c r="AB197" s="1015"/>
      <c r="AC197" s="1015"/>
      <c r="AD197" s="1015"/>
      <c r="AE197" s="1015"/>
      <c r="AF197" s="1015"/>
      <c r="AG197" s="1015"/>
      <c r="AH197" s="1015"/>
      <c r="AI197" s="1015"/>
      <c r="AJ197" s="1015"/>
      <c r="AK197" s="1015"/>
      <c r="AL197" s="1015"/>
      <c r="AM197" s="1015"/>
      <c r="AN197" s="1015"/>
      <c r="AO197" s="1015"/>
      <c r="AP197" s="1015"/>
      <c r="AQ197" s="1015"/>
      <c r="BD197" s="810"/>
    </row>
    <row r="198" spans="2:56" s="804" customFormat="1" x14ac:dyDescent="0.2">
      <c r="B198" s="805"/>
      <c r="C198" s="806"/>
      <c r="G198" s="807"/>
      <c r="H198" s="1012"/>
      <c r="I198" s="1013"/>
      <c r="J198" s="1014"/>
      <c r="L198" s="1002"/>
      <c r="M198" s="1002"/>
      <c r="N198" s="992"/>
      <c r="O198" s="992"/>
      <c r="R198" s="1003"/>
      <c r="AA198" s="1012"/>
      <c r="AB198" s="1015"/>
      <c r="AC198" s="1015"/>
      <c r="AD198" s="1015"/>
      <c r="AE198" s="1015"/>
      <c r="AF198" s="1015"/>
      <c r="AG198" s="1015"/>
      <c r="AH198" s="1015"/>
      <c r="AI198" s="1015"/>
      <c r="AJ198" s="1015"/>
      <c r="AK198" s="1015"/>
      <c r="AL198" s="1015"/>
      <c r="AM198" s="1015"/>
      <c r="AN198" s="1015"/>
      <c r="AO198" s="1015"/>
      <c r="AP198" s="1015"/>
      <c r="AQ198" s="1015"/>
      <c r="BD198" s="810"/>
    </row>
    <row r="199" spans="2:56" s="804" customFormat="1" x14ac:dyDescent="0.2">
      <c r="B199" s="805"/>
      <c r="C199" s="806"/>
      <c r="G199" s="807"/>
      <c r="H199" s="1012"/>
      <c r="I199" s="1013"/>
      <c r="J199" s="1014"/>
      <c r="L199" s="1002"/>
      <c r="M199" s="1002"/>
      <c r="N199" s="992"/>
      <c r="O199" s="992"/>
      <c r="R199" s="1003"/>
      <c r="AA199" s="1012"/>
      <c r="AB199" s="1015"/>
      <c r="AC199" s="1015"/>
      <c r="AD199" s="1015"/>
      <c r="AE199" s="1015"/>
      <c r="AF199" s="1015"/>
      <c r="AG199" s="1015"/>
      <c r="AH199" s="1015"/>
      <c r="AI199" s="1015"/>
      <c r="AJ199" s="1015"/>
      <c r="AK199" s="1015"/>
      <c r="AL199" s="1015"/>
      <c r="AM199" s="1015"/>
      <c r="AN199" s="1015"/>
      <c r="AO199" s="1015"/>
      <c r="AP199" s="1015"/>
      <c r="AQ199" s="1015"/>
      <c r="BD199" s="810"/>
    </row>
    <row r="200" spans="2:56" s="804" customFormat="1" x14ac:dyDescent="0.2">
      <c r="B200" s="805"/>
      <c r="C200" s="806"/>
      <c r="G200" s="807"/>
      <c r="H200" s="1012"/>
      <c r="I200" s="1013"/>
      <c r="J200" s="1014"/>
      <c r="L200" s="1002"/>
      <c r="M200" s="1002"/>
      <c r="N200" s="992"/>
      <c r="O200" s="992"/>
      <c r="R200" s="1003"/>
      <c r="AA200" s="1012"/>
      <c r="AB200" s="1015"/>
      <c r="AC200" s="1015"/>
      <c r="AD200" s="1015"/>
      <c r="AE200" s="1015"/>
      <c r="AF200" s="1015"/>
      <c r="AG200" s="1015"/>
      <c r="AH200" s="1015"/>
      <c r="AI200" s="1015"/>
      <c r="AJ200" s="1015"/>
      <c r="AK200" s="1015"/>
      <c r="AL200" s="1015"/>
      <c r="AM200" s="1015"/>
      <c r="AN200" s="1015"/>
      <c r="AO200" s="1015"/>
      <c r="AP200" s="1015"/>
      <c r="AQ200" s="1015"/>
      <c r="BD200" s="810"/>
    </row>
    <row r="201" spans="2:56" s="804" customFormat="1" x14ac:dyDescent="0.2">
      <c r="B201" s="805"/>
      <c r="C201" s="806"/>
      <c r="G201" s="807"/>
      <c r="H201" s="1012"/>
      <c r="I201" s="1013"/>
      <c r="J201" s="1014"/>
      <c r="L201" s="1002"/>
      <c r="M201" s="1002"/>
      <c r="N201" s="992"/>
      <c r="O201" s="992"/>
      <c r="R201" s="1003"/>
      <c r="AA201" s="1012"/>
      <c r="AB201" s="1015"/>
      <c r="AC201" s="1015"/>
      <c r="AD201" s="1015"/>
      <c r="AE201" s="1015"/>
      <c r="AF201" s="1015"/>
      <c r="AG201" s="1015"/>
      <c r="AH201" s="1015"/>
      <c r="AI201" s="1015"/>
      <c r="AJ201" s="1015"/>
      <c r="AK201" s="1015"/>
      <c r="AL201" s="1015"/>
      <c r="AM201" s="1015"/>
      <c r="AN201" s="1015"/>
      <c r="AO201" s="1015"/>
      <c r="AP201" s="1015"/>
      <c r="AQ201" s="1015"/>
      <c r="BD201" s="810"/>
    </row>
    <row r="202" spans="2:56" s="804" customFormat="1" x14ac:dyDescent="0.2">
      <c r="B202" s="805"/>
      <c r="C202" s="806"/>
      <c r="G202" s="807"/>
      <c r="H202" s="1012"/>
      <c r="I202" s="1013"/>
      <c r="J202" s="1014"/>
      <c r="L202" s="1002"/>
      <c r="M202" s="1002"/>
      <c r="N202" s="992"/>
      <c r="O202" s="992"/>
      <c r="R202" s="1003"/>
      <c r="AA202" s="1012"/>
      <c r="AB202" s="1015"/>
      <c r="AC202" s="1015"/>
      <c r="AD202" s="1015"/>
      <c r="AE202" s="1015"/>
      <c r="AF202" s="1015"/>
      <c r="AG202" s="1015"/>
      <c r="AH202" s="1015"/>
      <c r="AI202" s="1015"/>
      <c r="AJ202" s="1015"/>
      <c r="AK202" s="1015"/>
      <c r="AL202" s="1015"/>
      <c r="AM202" s="1015"/>
      <c r="AN202" s="1015"/>
      <c r="AO202" s="1015"/>
      <c r="AP202" s="1015"/>
      <c r="AQ202" s="1015"/>
      <c r="BD202" s="810"/>
    </row>
    <row r="203" spans="2:56" s="804" customFormat="1" x14ac:dyDescent="0.2">
      <c r="B203" s="805"/>
      <c r="C203" s="806"/>
      <c r="G203" s="807"/>
      <c r="H203" s="1012"/>
      <c r="I203" s="1013"/>
      <c r="J203" s="1014"/>
      <c r="L203" s="1002"/>
      <c r="M203" s="1002"/>
      <c r="N203" s="992"/>
      <c r="O203" s="992"/>
      <c r="R203" s="1003"/>
      <c r="AA203" s="1012"/>
      <c r="AB203" s="1015"/>
      <c r="AC203" s="1015"/>
      <c r="AD203" s="1015"/>
      <c r="AE203" s="1015"/>
      <c r="AF203" s="1015"/>
      <c r="AG203" s="1015"/>
      <c r="AH203" s="1015"/>
      <c r="AI203" s="1015"/>
      <c r="AJ203" s="1015"/>
      <c r="AK203" s="1015"/>
      <c r="AL203" s="1015"/>
      <c r="AM203" s="1015"/>
      <c r="AN203" s="1015"/>
      <c r="AO203" s="1015"/>
      <c r="AP203" s="1015"/>
      <c r="AQ203" s="1015"/>
      <c r="BD203" s="810"/>
    </row>
    <row r="204" spans="2:56" s="804" customFormat="1" x14ac:dyDescent="0.2">
      <c r="B204" s="805"/>
      <c r="C204" s="806"/>
      <c r="G204" s="807"/>
      <c r="H204" s="1012"/>
      <c r="I204" s="1013"/>
      <c r="J204" s="1014"/>
      <c r="L204" s="1002"/>
      <c r="M204" s="1002"/>
      <c r="N204" s="992"/>
      <c r="O204" s="992"/>
      <c r="R204" s="1003"/>
      <c r="AA204" s="1012"/>
      <c r="AB204" s="1015"/>
      <c r="AC204" s="1015"/>
      <c r="AD204" s="1015"/>
      <c r="AE204" s="1015"/>
      <c r="AF204" s="1015"/>
      <c r="AG204" s="1015"/>
      <c r="AH204" s="1015"/>
      <c r="AI204" s="1015"/>
      <c r="AJ204" s="1015"/>
      <c r="AK204" s="1015"/>
      <c r="AL204" s="1015"/>
      <c r="AM204" s="1015"/>
      <c r="AN204" s="1015"/>
      <c r="AO204" s="1015"/>
      <c r="AP204" s="1015"/>
      <c r="AQ204" s="1015"/>
      <c r="BD204" s="810"/>
    </row>
    <row r="205" spans="2:56" s="804" customFormat="1" x14ac:dyDescent="0.2">
      <c r="B205" s="805"/>
      <c r="C205" s="806"/>
      <c r="G205" s="807"/>
      <c r="H205" s="1012"/>
      <c r="I205" s="1013"/>
      <c r="J205" s="1014"/>
      <c r="L205" s="1002"/>
      <c r="M205" s="1002"/>
      <c r="N205" s="992"/>
      <c r="O205" s="992"/>
      <c r="R205" s="1003"/>
      <c r="AA205" s="1012"/>
      <c r="AB205" s="1015"/>
      <c r="AC205" s="1015"/>
      <c r="AD205" s="1015"/>
      <c r="AE205" s="1015"/>
      <c r="AF205" s="1015"/>
      <c r="AG205" s="1015"/>
      <c r="AH205" s="1015"/>
      <c r="AI205" s="1015"/>
      <c r="AJ205" s="1015"/>
      <c r="AK205" s="1015"/>
      <c r="AL205" s="1015"/>
      <c r="AM205" s="1015"/>
      <c r="AN205" s="1015"/>
      <c r="AO205" s="1015"/>
      <c r="AP205" s="1015"/>
      <c r="AQ205" s="1015"/>
      <c r="BD205" s="810"/>
    </row>
    <row r="206" spans="2:56" s="804" customFormat="1" x14ac:dyDescent="0.2">
      <c r="B206" s="805"/>
      <c r="C206" s="806"/>
      <c r="G206" s="807"/>
      <c r="H206" s="1012"/>
      <c r="I206" s="1013"/>
      <c r="J206" s="1014"/>
      <c r="L206" s="1002"/>
      <c r="M206" s="1002"/>
      <c r="N206" s="992"/>
      <c r="O206" s="992"/>
      <c r="R206" s="1003"/>
      <c r="AA206" s="1012"/>
      <c r="AB206" s="1015"/>
      <c r="AC206" s="1015"/>
      <c r="AD206" s="1015"/>
      <c r="AE206" s="1015"/>
      <c r="AF206" s="1015"/>
      <c r="AG206" s="1015"/>
      <c r="AH206" s="1015"/>
      <c r="AI206" s="1015"/>
      <c r="AJ206" s="1015"/>
      <c r="AK206" s="1015"/>
      <c r="AL206" s="1015"/>
      <c r="AM206" s="1015"/>
      <c r="AN206" s="1015"/>
      <c r="AO206" s="1015"/>
      <c r="AP206" s="1015"/>
      <c r="AQ206" s="1015"/>
      <c r="BD206" s="810"/>
    </row>
    <row r="207" spans="2:56" s="804" customFormat="1" x14ac:dyDescent="0.2">
      <c r="B207" s="805"/>
      <c r="C207" s="806"/>
      <c r="G207" s="807"/>
      <c r="H207" s="1012"/>
      <c r="I207" s="1013"/>
      <c r="J207" s="1014"/>
      <c r="L207" s="1002"/>
      <c r="M207" s="1002"/>
      <c r="N207" s="992"/>
      <c r="O207" s="992"/>
      <c r="R207" s="1003"/>
      <c r="S207" s="810"/>
      <c r="AA207" s="1012"/>
      <c r="AB207" s="1015"/>
      <c r="AC207" s="1015"/>
      <c r="AD207" s="1015"/>
      <c r="AE207" s="1015"/>
      <c r="AF207" s="1015"/>
      <c r="AG207" s="1015"/>
      <c r="AH207" s="1015"/>
      <c r="AI207" s="1015"/>
      <c r="AJ207" s="1015"/>
      <c r="AK207" s="1015"/>
      <c r="AL207" s="1015"/>
      <c r="AM207" s="1015"/>
      <c r="AN207" s="1015"/>
      <c r="AO207" s="1015"/>
      <c r="AP207" s="1015"/>
      <c r="AQ207" s="1015"/>
      <c r="BD207" s="810"/>
    </row>
    <row r="208" spans="2:56" s="804" customFormat="1" x14ac:dyDescent="0.2">
      <c r="B208" s="805"/>
      <c r="C208" s="806"/>
      <c r="G208" s="807"/>
      <c r="H208" s="1012"/>
      <c r="I208" s="1013"/>
      <c r="J208" s="1014"/>
      <c r="L208" s="1002"/>
      <c r="M208" s="1002"/>
      <c r="N208" s="992"/>
      <c r="O208" s="992"/>
      <c r="R208" s="1003"/>
      <c r="S208" s="810"/>
      <c r="AA208" s="1012"/>
      <c r="AB208" s="1015"/>
      <c r="AC208" s="1015"/>
      <c r="AD208" s="1015"/>
      <c r="AE208" s="1015"/>
      <c r="AF208" s="1015"/>
      <c r="AG208" s="1015"/>
      <c r="AH208" s="1015"/>
      <c r="AI208" s="1015"/>
      <c r="AJ208" s="1015"/>
      <c r="AK208" s="1015"/>
      <c r="AL208" s="1015"/>
      <c r="AM208" s="1015"/>
      <c r="AN208" s="1015"/>
      <c r="AO208" s="1015"/>
      <c r="AP208" s="1015"/>
      <c r="AQ208" s="1015"/>
      <c r="BD208" s="810"/>
    </row>
    <row r="209" spans="2:56" s="804" customFormat="1" x14ac:dyDescent="0.2">
      <c r="B209" s="805"/>
      <c r="C209" s="806"/>
      <c r="G209" s="807"/>
      <c r="H209" s="1012"/>
      <c r="I209" s="1013"/>
      <c r="J209" s="1014"/>
      <c r="L209" s="1002"/>
      <c r="M209" s="1002"/>
      <c r="N209" s="992"/>
      <c r="O209" s="992"/>
      <c r="R209" s="1003"/>
      <c r="S209" s="810"/>
      <c r="AA209" s="1012"/>
      <c r="AB209" s="1015"/>
      <c r="AC209" s="1015"/>
      <c r="AD209" s="1015"/>
      <c r="AE209" s="1015"/>
      <c r="AF209" s="1015"/>
      <c r="AG209" s="1015"/>
      <c r="AH209" s="1015"/>
      <c r="AI209" s="1015"/>
      <c r="AJ209" s="1015"/>
      <c r="AK209" s="1015"/>
      <c r="AL209" s="1015"/>
      <c r="AM209" s="1015"/>
      <c r="AN209" s="1015"/>
      <c r="AO209" s="1015"/>
      <c r="AP209" s="1015"/>
      <c r="AQ209" s="1015"/>
      <c r="BD209" s="810"/>
    </row>
    <row r="210" spans="2:56" s="804" customFormat="1" x14ac:dyDescent="0.2">
      <c r="B210" s="805"/>
      <c r="C210" s="806"/>
      <c r="G210" s="807"/>
      <c r="H210" s="1012"/>
      <c r="I210" s="1013"/>
      <c r="J210" s="1014"/>
      <c r="L210" s="1002"/>
      <c r="M210" s="1002"/>
      <c r="N210" s="992"/>
      <c r="O210" s="992"/>
      <c r="R210" s="1003"/>
      <c r="S210" s="810"/>
      <c r="AA210" s="1012"/>
      <c r="AB210" s="1015"/>
      <c r="AC210" s="1015"/>
      <c r="AD210" s="1015"/>
      <c r="AE210" s="1015"/>
      <c r="AF210" s="1015"/>
      <c r="AG210" s="1015"/>
      <c r="AH210" s="1015"/>
      <c r="AI210" s="1015"/>
      <c r="AJ210" s="1015"/>
      <c r="AK210" s="1015"/>
      <c r="AL210" s="1015"/>
      <c r="AM210" s="1015"/>
      <c r="AN210" s="1015"/>
      <c r="AO210" s="1015"/>
      <c r="AP210" s="1015"/>
      <c r="AQ210" s="1015"/>
      <c r="BD210" s="810"/>
    </row>
    <row r="211" spans="2:56" s="804" customFormat="1" x14ac:dyDescent="0.2">
      <c r="B211" s="805"/>
      <c r="C211" s="806"/>
      <c r="G211" s="807"/>
      <c r="H211" s="1012"/>
      <c r="I211" s="1013"/>
      <c r="J211" s="1014"/>
      <c r="L211" s="1002"/>
      <c r="M211" s="1002"/>
      <c r="N211" s="992"/>
      <c r="O211" s="992"/>
      <c r="R211" s="1003"/>
      <c r="S211" s="810"/>
      <c r="AA211" s="1012"/>
      <c r="AB211" s="1015"/>
      <c r="AC211" s="1015"/>
      <c r="AD211" s="1015"/>
      <c r="AE211" s="1015"/>
      <c r="AF211" s="1015"/>
      <c r="AG211" s="1015"/>
      <c r="AH211" s="1015"/>
      <c r="AI211" s="1015"/>
      <c r="AJ211" s="1015"/>
      <c r="AK211" s="1015"/>
      <c r="AL211" s="1015"/>
      <c r="AM211" s="1015"/>
      <c r="AN211" s="1015"/>
      <c r="AO211" s="1015"/>
      <c r="AP211" s="1015"/>
      <c r="AQ211" s="1015"/>
      <c r="BD211" s="810"/>
    </row>
    <row r="212" spans="2:56" s="804" customFormat="1" x14ac:dyDescent="0.2">
      <c r="B212" s="805"/>
      <c r="C212" s="806"/>
      <c r="G212" s="807"/>
      <c r="H212" s="1012"/>
      <c r="I212" s="1013"/>
      <c r="J212" s="1014"/>
      <c r="L212" s="1002"/>
      <c r="M212" s="1002"/>
      <c r="N212" s="992"/>
      <c r="O212" s="992"/>
      <c r="R212" s="1003"/>
      <c r="S212" s="810"/>
      <c r="AA212" s="1012"/>
      <c r="AB212" s="1015"/>
      <c r="AC212" s="1015"/>
      <c r="AD212" s="1015"/>
      <c r="AE212" s="1015"/>
      <c r="AF212" s="1015"/>
      <c r="AG212" s="1015"/>
      <c r="AH212" s="1015"/>
      <c r="AI212" s="1015"/>
      <c r="AJ212" s="1015"/>
      <c r="AK212" s="1015"/>
      <c r="AL212" s="1015"/>
      <c r="AM212" s="1015"/>
      <c r="AN212" s="1015"/>
      <c r="AO212" s="1015"/>
      <c r="AP212" s="1015"/>
      <c r="AQ212" s="1015"/>
      <c r="BD212" s="810"/>
    </row>
    <row r="213" spans="2:56" s="804" customFormat="1" x14ac:dyDescent="0.2">
      <c r="B213" s="805"/>
      <c r="C213" s="806"/>
      <c r="G213" s="807"/>
      <c r="H213" s="1012"/>
      <c r="I213" s="1013"/>
      <c r="J213" s="1014"/>
      <c r="L213" s="1002"/>
      <c r="M213" s="1002"/>
      <c r="N213" s="992"/>
      <c r="O213" s="992"/>
      <c r="R213" s="1003"/>
      <c r="S213" s="810"/>
      <c r="AA213" s="1012"/>
      <c r="AB213" s="1015"/>
      <c r="AC213" s="1015"/>
      <c r="AD213" s="1015"/>
      <c r="AE213" s="1015"/>
      <c r="AF213" s="1015"/>
      <c r="AG213" s="1015"/>
      <c r="AH213" s="1015"/>
      <c r="AI213" s="1015"/>
      <c r="AJ213" s="1015"/>
      <c r="AK213" s="1015"/>
      <c r="AL213" s="1015"/>
      <c r="AM213" s="1015"/>
      <c r="AN213" s="1015"/>
      <c r="AO213" s="1015"/>
      <c r="AP213" s="1015"/>
      <c r="AQ213" s="1015"/>
      <c r="BD213" s="810"/>
    </row>
    <row r="214" spans="2:56" s="804" customFormat="1" x14ac:dyDescent="0.2">
      <c r="B214" s="805"/>
      <c r="C214" s="806"/>
      <c r="G214" s="807"/>
      <c r="H214" s="1012"/>
      <c r="I214" s="1013"/>
      <c r="J214" s="1014"/>
      <c r="L214" s="1002"/>
      <c r="M214" s="1002"/>
      <c r="N214" s="992"/>
      <c r="O214" s="992"/>
      <c r="R214" s="1003"/>
      <c r="S214" s="810"/>
      <c r="AA214" s="1012"/>
      <c r="AB214" s="1015"/>
      <c r="AC214" s="1015"/>
      <c r="AD214" s="1015"/>
      <c r="AE214" s="1015"/>
      <c r="AF214" s="1015"/>
      <c r="AG214" s="1015"/>
      <c r="AH214" s="1015"/>
      <c r="AI214" s="1015"/>
      <c r="AJ214" s="1015"/>
      <c r="AK214" s="1015"/>
      <c r="AL214" s="1015"/>
      <c r="AM214" s="1015"/>
      <c r="AN214" s="1015"/>
      <c r="AO214" s="1015"/>
      <c r="AP214" s="1015"/>
      <c r="AQ214" s="1015"/>
      <c r="BD214" s="810"/>
    </row>
    <row r="215" spans="2:56" s="804" customFormat="1" x14ac:dyDescent="0.2">
      <c r="B215" s="805"/>
      <c r="C215" s="806"/>
      <c r="G215" s="807"/>
      <c r="H215" s="1012"/>
      <c r="I215" s="1013"/>
      <c r="J215" s="1014"/>
      <c r="L215" s="1002"/>
      <c r="M215" s="1002"/>
      <c r="N215" s="992"/>
      <c r="O215" s="992"/>
      <c r="R215" s="1003"/>
      <c r="S215" s="810"/>
      <c r="AA215" s="1012"/>
      <c r="AB215" s="1015"/>
      <c r="AC215" s="1015"/>
      <c r="AD215" s="1015"/>
      <c r="AE215" s="1015"/>
      <c r="AF215" s="1015"/>
      <c r="AG215" s="1015"/>
      <c r="AH215" s="1015"/>
      <c r="AI215" s="1015"/>
      <c r="AJ215" s="1015"/>
      <c r="AK215" s="1015"/>
      <c r="AL215" s="1015"/>
      <c r="AM215" s="1015"/>
      <c r="AN215" s="1015"/>
      <c r="AO215" s="1015"/>
      <c r="AP215" s="1015"/>
      <c r="AQ215" s="1015"/>
      <c r="BD215" s="810"/>
    </row>
    <row r="216" spans="2:56" s="804" customFormat="1" x14ac:dyDescent="0.2">
      <c r="B216" s="805"/>
      <c r="C216" s="806"/>
      <c r="G216" s="807"/>
      <c r="H216" s="1012"/>
      <c r="I216" s="1013"/>
      <c r="J216" s="1014"/>
      <c r="L216" s="1002"/>
      <c r="M216" s="1002"/>
      <c r="N216" s="992"/>
      <c r="O216" s="992"/>
      <c r="R216" s="1003"/>
      <c r="S216" s="810"/>
      <c r="AA216" s="1012"/>
      <c r="AB216" s="1015"/>
      <c r="AC216" s="1015"/>
      <c r="AD216" s="1015"/>
      <c r="AE216" s="1015"/>
      <c r="AF216" s="1015"/>
      <c r="AG216" s="1015"/>
      <c r="AH216" s="1015"/>
      <c r="AI216" s="1015"/>
      <c r="AJ216" s="1015"/>
      <c r="AK216" s="1015"/>
      <c r="AL216" s="1015"/>
      <c r="AM216" s="1015"/>
      <c r="AN216" s="1015"/>
      <c r="AO216" s="1015"/>
      <c r="AP216" s="1015"/>
      <c r="AQ216" s="1015"/>
      <c r="BD216" s="810"/>
    </row>
    <row r="217" spans="2:56" s="804" customFormat="1" x14ac:dyDescent="0.2">
      <c r="B217" s="805"/>
      <c r="C217" s="806"/>
      <c r="G217" s="807"/>
      <c r="H217" s="1012"/>
      <c r="I217" s="1013"/>
      <c r="J217" s="1014"/>
      <c r="L217" s="1002"/>
      <c r="M217" s="1002"/>
      <c r="N217" s="992"/>
      <c r="O217" s="992"/>
      <c r="R217" s="1003"/>
      <c r="S217" s="810"/>
      <c r="AA217" s="1012"/>
      <c r="AB217" s="1015"/>
      <c r="AC217" s="1015"/>
      <c r="AD217" s="1015"/>
      <c r="AE217" s="1015"/>
      <c r="AF217" s="1015"/>
      <c r="AG217" s="1015"/>
      <c r="AH217" s="1015"/>
      <c r="AI217" s="1015"/>
      <c r="AJ217" s="1015"/>
      <c r="AK217" s="1015"/>
      <c r="AL217" s="1015"/>
      <c r="AM217" s="1015"/>
      <c r="AN217" s="1015"/>
      <c r="AO217" s="1015"/>
      <c r="AP217" s="1015"/>
      <c r="AQ217" s="1015"/>
      <c r="BD217" s="810"/>
    </row>
    <row r="218" spans="2:56" s="804" customFormat="1" x14ac:dyDescent="0.2">
      <c r="B218" s="805"/>
      <c r="C218" s="806"/>
      <c r="G218" s="807"/>
      <c r="H218" s="1012"/>
      <c r="I218" s="1013"/>
      <c r="J218" s="1014"/>
      <c r="L218" s="1002"/>
      <c r="M218" s="1002"/>
      <c r="N218" s="992"/>
      <c r="O218" s="992"/>
      <c r="R218" s="1003"/>
      <c r="S218" s="810"/>
      <c r="AA218" s="1012"/>
      <c r="AB218" s="1015"/>
      <c r="AC218" s="1015"/>
      <c r="AD218" s="1015"/>
      <c r="AE218" s="1015"/>
      <c r="AF218" s="1015"/>
      <c r="AG218" s="1015"/>
      <c r="AH218" s="1015"/>
      <c r="AI218" s="1015"/>
      <c r="AJ218" s="1015"/>
      <c r="AK218" s="1015"/>
      <c r="AL218" s="1015"/>
      <c r="AM218" s="1015"/>
      <c r="AN218" s="1015"/>
      <c r="AO218" s="1015"/>
      <c r="AP218" s="1015"/>
      <c r="AQ218" s="1015"/>
      <c r="BD218" s="810"/>
    </row>
    <row r="219" spans="2:56" s="804" customFormat="1" x14ac:dyDescent="0.2">
      <c r="B219" s="805"/>
      <c r="C219" s="806"/>
      <c r="G219" s="807"/>
      <c r="H219" s="1012"/>
      <c r="I219" s="1013"/>
      <c r="J219" s="1014"/>
      <c r="L219" s="1002"/>
      <c r="M219" s="1002"/>
      <c r="N219" s="992"/>
      <c r="O219" s="992"/>
      <c r="R219" s="1003"/>
      <c r="S219" s="810"/>
      <c r="AA219" s="1012"/>
      <c r="AB219" s="1015"/>
      <c r="AC219" s="1015"/>
      <c r="AD219" s="1015"/>
      <c r="AE219" s="1015"/>
      <c r="AF219" s="1015"/>
      <c r="AG219" s="1015"/>
      <c r="AH219" s="1015"/>
      <c r="AI219" s="1015"/>
      <c r="AJ219" s="1015"/>
      <c r="AK219" s="1015"/>
      <c r="AL219" s="1015"/>
      <c r="AM219" s="1015"/>
      <c r="AN219" s="1015"/>
      <c r="AO219" s="1015"/>
      <c r="AP219" s="1015"/>
      <c r="AQ219" s="1015"/>
      <c r="BD219" s="810"/>
    </row>
    <row r="220" spans="2:56" s="804" customFormat="1" x14ac:dyDescent="0.2">
      <c r="B220" s="805"/>
      <c r="C220" s="806"/>
      <c r="G220" s="807"/>
      <c r="H220" s="1012"/>
      <c r="I220" s="1013"/>
      <c r="J220" s="1014"/>
      <c r="L220" s="1002"/>
      <c r="M220" s="1002"/>
      <c r="N220" s="992"/>
      <c r="O220" s="992"/>
      <c r="R220" s="1003"/>
      <c r="S220" s="810"/>
      <c r="AA220" s="1012"/>
      <c r="AB220" s="1015"/>
      <c r="AC220" s="1015"/>
      <c r="AD220" s="1015"/>
      <c r="AE220" s="1015"/>
      <c r="AF220" s="1015"/>
      <c r="AG220" s="1015"/>
      <c r="AH220" s="1015"/>
      <c r="AI220" s="1015"/>
      <c r="AJ220" s="1015"/>
      <c r="AK220" s="1015"/>
      <c r="AL220" s="1015"/>
      <c r="AM220" s="1015"/>
      <c r="AN220" s="1015"/>
      <c r="AO220" s="1015"/>
      <c r="AP220" s="1015"/>
      <c r="AQ220" s="1015"/>
      <c r="BD220" s="810"/>
    </row>
    <row r="221" spans="2:56" s="804" customFormat="1" x14ac:dyDescent="0.2">
      <c r="B221" s="805"/>
      <c r="C221" s="806"/>
      <c r="G221" s="807"/>
      <c r="H221" s="1012"/>
      <c r="I221" s="1013"/>
      <c r="J221" s="1014"/>
      <c r="L221" s="1002"/>
      <c r="M221" s="1002"/>
      <c r="N221" s="992"/>
      <c r="O221" s="992"/>
      <c r="R221" s="1003"/>
      <c r="S221" s="810"/>
      <c r="AA221" s="1012"/>
      <c r="AB221" s="1015"/>
      <c r="AC221" s="1015"/>
      <c r="AD221" s="1015"/>
      <c r="AE221" s="1015"/>
      <c r="AF221" s="1015"/>
      <c r="AG221" s="1015"/>
      <c r="AH221" s="1015"/>
      <c r="AI221" s="1015"/>
      <c r="AJ221" s="1015"/>
      <c r="AK221" s="1015"/>
      <c r="AL221" s="1015"/>
      <c r="AM221" s="1015"/>
      <c r="AN221" s="1015"/>
      <c r="AO221" s="1015"/>
      <c r="AP221" s="1015"/>
      <c r="AQ221" s="1015"/>
      <c r="BD221" s="810"/>
    </row>
    <row r="222" spans="2:56" s="804" customFormat="1" x14ac:dyDescent="0.2">
      <c r="B222" s="805"/>
      <c r="C222" s="806"/>
      <c r="G222" s="807"/>
      <c r="H222" s="1012"/>
      <c r="I222" s="1013"/>
      <c r="J222" s="1014"/>
      <c r="L222" s="1002"/>
      <c r="M222" s="1002"/>
      <c r="N222" s="992"/>
      <c r="O222" s="992"/>
      <c r="R222" s="1003"/>
      <c r="S222" s="810"/>
      <c r="AA222" s="1012"/>
      <c r="AB222" s="1015"/>
      <c r="AC222" s="1015"/>
      <c r="AD222" s="1015"/>
      <c r="AE222" s="1015"/>
      <c r="AF222" s="1015"/>
      <c r="AG222" s="1015"/>
      <c r="AH222" s="1015"/>
      <c r="AI222" s="1015"/>
      <c r="AJ222" s="1015"/>
      <c r="AK222" s="1015"/>
      <c r="AL222" s="1015"/>
      <c r="AM222" s="1015"/>
      <c r="AN222" s="1015"/>
      <c r="AO222" s="1015"/>
      <c r="AP222" s="1015"/>
      <c r="AQ222" s="1015"/>
      <c r="BD222" s="810"/>
    </row>
    <row r="223" spans="2:56" s="804" customFormat="1" x14ac:dyDescent="0.2">
      <c r="B223" s="805"/>
      <c r="C223" s="806"/>
      <c r="G223" s="807"/>
      <c r="H223" s="1012"/>
      <c r="I223" s="1013"/>
      <c r="J223" s="1014"/>
      <c r="L223" s="1002"/>
      <c r="M223" s="1002"/>
      <c r="N223" s="992"/>
      <c r="O223" s="992"/>
      <c r="R223" s="1003"/>
      <c r="S223" s="810"/>
      <c r="AA223" s="1012"/>
      <c r="AB223" s="1015"/>
      <c r="AC223" s="1015"/>
      <c r="AD223" s="1015"/>
      <c r="AE223" s="1015"/>
      <c r="AF223" s="1015"/>
      <c r="AG223" s="1015"/>
      <c r="AH223" s="1015"/>
      <c r="AI223" s="1015"/>
      <c r="AJ223" s="1015"/>
      <c r="AK223" s="1015"/>
      <c r="AL223" s="1015"/>
      <c r="AM223" s="1015"/>
      <c r="AN223" s="1015"/>
      <c r="AO223" s="1015"/>
      <c r="AP223" s="1015"/>
      <c r="AQ223" s="1015"/>
      <c r="BD223" s="810"/>
    </row>
    <row r="224" spans="2:56" s="804" customFormat="1" x14ac:dyDescent="0.2">
      <c r="B224" s="805"/>
      <c r="C224" s="806"/>
      <c r="G224" s="807"/>
      <c r="H224" s="1012"/>
      <c r="I224" s="1013"/>
      <c r="J224" s="1014"/>
      <c r="L224" s="1002"/>
      <c r="M224" s="1002"/>
      <c r="N224" s="992"/>
      <c r="O224" s="992"/>
      <c r="R224" s="1003"/>
      <c r="S224" s="810"/>
      <c r="AA224" s="1012"/>
      <c r="AB224" s="1015"/>
      <c r="AC224" s="1015"/>
      <c r="AD224" s="1015"/>
      <c r="AE224" s="1015"/>
      <c r="AF224" s="1015"/>
      <c r="AG224" s="1015"/>
      <c r="AH224" s="1015"/>
      <c r="AI224" s="1015"/>
      <c r="AJ224" s="1015"/>
      <c r="AK224" s="1015"/>
      <c r="AL224" s="1015"/>
      <c r="AM224" s="1015"/>
      <c r="AN224" s="1015"/>
      <c r="AO224" s="1015"/>
      <c r="AP224" s="1015"/>
      <c r="AQ224" s="1015"/>
      <c r="BD224" s="810"/>
    </row>
    <row r="225" spans="2:56" s="804" customFormat="1" x14ac:dyDescent="0.2">
      <c r="B225" s="805"/>
      <c r="C225" s="806"/>
      <c r="G225" s="807"/>
      <c r="H225" s="1012"/>
      <c r="I225" s="1013"/>
      <c r="J225" s="1014"/>
      <c r="L225" s="1002"/>
      <c r="M225" s="1002"/>
      <c r="N225" s="992"/>
      <c r="O225" s="992"/>
      <c r="R225" s="1003"/>
      <c r="S225" s="810"/>
      <c r="AA225" s="1012"/>
      <c r="AB225" s="1015"/>
      <c r="AC225" s="1015"/>
      <c r="AD225" s="1015"/>
      <c r="AE225" s="1015"/>
      <c r="AF225" s="1015"/>
      <c r="AG225" s="1015"/>
      <c r="AH225" s="1015"/>
      <c r="AI225" s="1015"/>
      <c r="AJ225" s="1015"/>
      <c r="AK225" s="1015"/>
      <c r="AL225" s="1015"/>
      <c r="AM225" s="1015"/>
      <c r="AN225" s="1015"/>
      <c r="AO225" s="1015"/>
      <c r="AP225" s="1015"/>
      <c r="AQ225" s="1015"/>
      <c r="BD225" s="810"/>
    </row>
    <row r="226" spans="2:56" s="804" customFormat="1" x14ac:dyDescent="0.2">
      <c r="B226" s="805"/>
      <c r="C226" s="806"/>
      <c r="G226" s="807"/>
      <c r="H226" s="1012"/>
      <c r="I226" s="1013"/>
      <c r="J226" s="1014"/>
      <c r="L226" s="1002"/>
      <c r="M226" s="1002"/>
      <c r="N226" s="992"/>
      <c r="O226" s="992"/>
      <c r="R226" s="1003"/>
      <c r="S226" s="810"/>
      <c r="AA226" s="1012"/>
      <c r="AB226" s="1015"/>
      <c r="AC226" s="1015"/>
      <c r="AD226" s="1015"/>
      <c r="AE226" s="1015"/>
      <c r="AF226" s="1015"/>
      <c r="AG226" s="1015"/>
      <c r="AH226" s="1015"/>
      <c r="AI226" s="1015"/>
      <c r="AJ226" s="1015"/>
      <c r="AK226" s="1015"/>
      <c r="AL226" s="1015"/>
      <c r="AM226" s="1015"/>
      <c r="AN226" s="1015"/>
      <c r="AO226" s="1015"/>
      <c r="AP226" s="1015"/>
      <c r="AQ226" s="1015"/>
      <c r="BD226" s="810"/>
    </row>
    <row r="227" spans="2:56" s="804" customFormat="1" x14ac:dyDescent="0.2">
      <c r="B227" s="805"/>
      <c r="C227" s="806"/>
      <c r="G227" s="807"/>
      <c r="H227" s="1012"/>
      <c r="I227" s="1013"/>
      <c r="J227" s="1014"/>
      <c r="L227" s="1002"/>
      <c r="M227" s="1002"/>
      <c r="N227" s="992"/>
      <c r="O227" s="992"/>
      <c r="R227" s="1003"/>
      <c r="S227" s="810"/>
      <c r="AA227" s="1012"/>
      <c r="AB227" s="1015"/>
      <c r="AC227" s="1015"/>
      <c r="AD227" s="1015"/>
      <c r="AE227" s="1015"/>
      <c r="AF227" s="1015"/>
      <c r="AG227" s="1015"/>
      <c r="AH227" s="1015"/>
      <c r="AI227" s="1015"/>
      <c r="AJ227" s="1015"/>
      <c r="AK227" s="1015"/>
      <c r="AL227" s="1015"/>
      <c r="AM227" s="1015"/>
      <c r="AN227" s="1015"/>
      <c r="AO227" s="1015"/>
      <c r="AP227" s="1015"/>
      <c r="AQ227" s="1015"/>
      <c r="BD227" s="810"/>
    </row>
    <row r="228" spans="2:56" s="804" customFormat="1" x14ac:dyDescent="0.2">
      <c r="B228" s="805"/>
      <c r="C228" s="806"/>
      <c r="G228" s="807"/>
      <c r="H228" s="1012"/>
      <c r="I228" s="1013"/>
      <c r="J228" s="1014"/>
      <c r="L228" s="1002"/>
      <c r="M228" s="1002"/>
      <c r="N228" s="992"/>
      <c r="O228" s="992"/>
      <c r="R228" s="1003"/>
      <c r="S228" s="810"/>
      <c r="AA228" s="1012"/>
      <c r="AB228" s="1015"/>
      <c r="AC228" s="1015"/>
      <c r="AD228" s="1015"/>
      <c r="AE228" s="1015"/>
      <c r="AF228" s="1015"/>
      <c r="AG228" s="1015"/>
      <c r="AH228" s="1015"/>
      <c r="AI228" s="1015"/>
      <c r="AJ228" s="1015"/>
      <c r="AK228" s="1015"/>
      <c r="AL228" s="1015"/>
      <c r="AM228" s="1015"/>
      <c r="AN228" s="1015"/>
      <c r="AO228" s="1015"/>
      <c r="AP228" s="1015"/>
      <c r="AQ228" s="1015"/>
      <c r="BD228" s="810"/>
    </row>
    <row r="229" spans="2:56" s="804" customFormat="1" x14ac:dyDescent="0.2">
      <c r="B229" s="805"/>
      <c r="C229" s="806"/>
      <c r="G229" s="807"/>
      <c r="H229" s="1012"/>
      <c r="I229" s="1013"/>
      <c r="J229" s="1014"/>
      <c r="L229" s="1002"/>
      <c r="M229" s="1002"/>
      <c r="N229" s="992"/>
      <c r="O229" s="992"/>
      <c r="R229" s="1003"/>
      <c r="S229" s="810"/>
      <c r="AA229" s="1012"/>
      <c r="AB229" s="1015"/>
      <c r="AC229" s="1015"/>
      <c r="AD229" s="1015"/>
      <c r="AE229" s="1015"/>
      <c r="AF229" s="1015"/>
      <c r="AG229" s="1015"/>
      <c r="AH229" s="1015"/>
      <c r="AI229" s="1015"/>
      <c r="AJ229" s="1015"/>
      <c r="AK229" s="1015"/>
      <c r="AL229" s="1015"/>
      <c r="AM229" s="1015"/>
      <c r="AN229" s="1015"/>
      <c r="AO229" s="1015"/>
      <c r="AP229" s="1015"/>
      <c r="AQ229" s="1015"/>
      <c r="BD229" s="810"/>
    </row>
    <row r="230" spans="2:56" s="804" customFormat="1" x14ac:dyDescent="0.2">
      <c r="B230" s="805"/>
      <c r="C230" s="806"/>
      <c r="G230" s="807"/>
      <c r="H230" s="1012"/>
      <c r="I230" s="1013"/>
      <c r="J230" s="1014"/>
      <c r="L230" s="1002"/>
      <c r="M230" s="1002"/>
      <c r="N230" s="992"/>
      <c r="O230" s="992"/>
      <c r="R230" s="1003"/>
      <c r="S230" s="810"/>
      <c r="AA230" s="1012"/>
      <c r="AB230" s="1015"/>
      <c r="AC230" s="1015"/>
      <c r="AD230" s="1015"/>
      <c r="AE230" s="1015"/>
      <c r="AF230" s="1015"/>
      <c r="AG230" s="1015"/>
      <c r="AH230" s="1015"/>
      <c r="AI230" s="1015"/>
      <c r="AJ230" s="1015"/>
      <c r="AK230" s="1015"/>
      <c r="AL230" s="1015"/>
      <c r="AM230" s="1015"/>
      <c r="AN230" s="1015"/>
      <c r="AO230" s="1015"/>
      <c r="AP230" s="1015"/>
      <c r="AQ230" s="1015"/>
      <c r="BD230" s="810"/>
    </row>
    <row r="231" spans="2:56" s="804" customFormat="1" x14ac:dyDescent="0.2">
      <c r="B231" s="805"/>
      <c r="C231" s="806"/>
      <c r="G231" s="807"/>
      <c r="H231" s="1012"/>
      <c r="I231" s="1013"/>
      <c r="J231" s="1014"/>
      <c r="L231" s="1002"/>
      <c r="M231" s="1002"/>
      <c r="N231" s="992"/>
      <c r="O231" s="992"/>
      <c r="R231" s="1003"/>
      <c r="S231" s="810"/>
      <c r="AA231" s="1012"/>
      <c r="AB231" s="1015"/>
      <c r="AC231" s="1015"/>
      <c r="AD231" s="1015"/>
      <c r="AE231" s="1015"/>
      <c r="AF231" s="1015"/>
      <c r="AG231" s="1015"/>
      <c r="AH231" s="1015"/>
      <c r="AI231" s="1015"/>
      <c r="AJ231" s="1015"/>
      <c r="AK231" s="1015"/>
      <c r="AL231" s="1015"/>
      <c r="AM231" s="1015"/>
      <c r="AN231" s="1015"/>
      <c r="AO231" s="1015"/>
      <c r="AP231" s="1015"/>
      <c r="AQ231" s="1015"/>
      <c r="BD231" s="810"/>
    </row>
    <row r="232" spans="2:56" s="804" customFormat="1" x14ac:dyDescent="0.2">
      <c r="B232" s="805"/>
      <c r="C232" s="806"/>
      <c r="G232" s="807"/>
      <c r="H232" s="1012"/>
      <c r="I232" s="1013"/>
      <c r="J232" s="1014"/>
      <c r="L232" s="1002"/>
      <c r="M232" s="1002"/>
      <c r="N232" s="992"/>
      <c r="O232" s="992"/>
      <c r="R232" s="1003"/>
      <c r="S232" s="810"/>
      <c r="AA232" s="1012"/>
      <c r="AB232" s="1015"/>
      <c r="AC232" s="1015"/>
      <c r="AD232" s="1015"/>
      <c r="AE232" s="1015"/>
      <c r="AF232" s="1015"/>
      <c r="AG232" s="1015"/>
      <c r="AH232" s="1015"/>
      <c r="AI232" s="1015"/>
      <c r="AJ232" s="1015"/>
      <c r="AK232" s="1015"/>
      <c r="AL232" s="1015"/>
      <c r="AM232" s="1015"/>
      <c r="AN232" s="1015"/>
      <c r="AO232" s="1015"/>
      <c r="AP232" s="1015"/>
      <c r="AQ232" s="1015"/>
      <c r="BD232" s="810"/>
    </row>
    <row r="233" spans="2:56" s="804" customFormat="1" x14ac:dyDescent="0.2">
      <c r="B233" s="805"/>
      <c r="C233" s="806"/>
      <c r="G233" s="807"/>
      <c r="H233" s="1012"/>
      <c r="I233" s="1013"/>
      <c r="J233" s="1014"/>
      <c r="L233" s="1002"/>
      <c r="M233" s="1002"/>
      <c r="N233" s="992"/>
      <c r="O233" s="992"/>
      <c r="R233" s="1003"/>
      <c r="S233" s="810"/>
      <c r="AA233" s="1012"/>
      <c r="AB233" s="1015"/>
      <c r="AC233" s="1015"/>
      <c r="AD233" s="1015"/>
      <c r="AE233" s="1015"/>
      <c r="AF233" s="1015"/>
      <c r="AG233" s="1015"/>
      <c r="AH233" s="1015"/>
      <c r="AI233" s="1015"/>
      <c r="AJ233" s="1015"/>
      <c r="AK233" s="1015"/>
      <c r="AL233" s="1015"/>
      <c r="AM233" s="1015"/>
      <c r="AN233" s="1015"/>
      <c r="AO233" s="1015"/>
      <c r="AP233" s="1015"/>
      <c r="AQ233" s="1015"/>
      <c r="BD233" s="810"/>
    </row>
    <row r="234" spans="2:56" s="804" customFormat="1" x14ac:dyDescent="0.2">
      <c r="B234" s="805"/>
      <c r="C234" s="806"/>
      <c r="G234" s="807"/>
      <c r="H234" s="1012"/>
      <c r="I234" s="1013"/>
      <c r="J234" s="1014"/>
      <c r="L234" s="1002"/>
      <c r="M234" s="1002"/>
      <c r="N234" s="992"/>
      <c r="O234" s="992"/>
      <c r="R234" s="1003"/>
      <c r="S234" s="810"/>
      <c r="AA234" s="1012"/>
      <c r="AB234" s="1015"/>
      <c r="AC234" s="1015"/>
      <c r="AD234" s="1015"/>
      <c r="AE234" s="1015"/>
      <c r="AF234" s="1015"/>
      <c r="AG234" s="1015"/>
      <c r="AH234" s="1015"/>
      <c r="AI234" s="1015"/>
      <c r="AJ234" s="1015"/>
      <c r="AK234" s="1015"/>
      <c r="AL234" s="1015"/>
      <c r="AM234" s="1015"/>
      <c r="AN234" s="1015"/>
      <c r="AO234" s="1015"/>
      <c r="AP234" s="1015"/>
      <c r="AQ234" s="1015"/>
      <c r="BD234" s="810"/>
    </row>
    <row r="235" spans="2:56" s="804" customFormat="1" x14ac:dyDescent="0.2">
      <c r="B235" s="805"/>
      <c r="C235" s="806"/>
      <c r="G235" s="807"/>
      <c r="H235" s="1012"/>
      <c r="I235" s="1013"/>
      <c r="J235" s="1014"/>
      <c r="L235" s="1002"/>
      <c r="M235" s="1002"/>
      <c r="N235" s="992"/>
      <c r="O235" s="992"/>
      <c r="R235" s="1003"/>
      <c r="S235" s="810"/>
      <c r="AA235" s="1012"/>
      <c r="AB235" s="1015"/>
      <c r="AC235" s="1015"/>
      <c r="AD235" s="1015"/>
      <c r="AE235" s="1015"/>
      <c r="AF235" s="1015"/>
      <c r="AG235" s="1015"/>
      <c r="AH235" s="1015"/>
      <c r="AI235" s="1015"/>
      <c r="AJ235" s="1015"/>
      <c r="AK235" s="1015"/>
      <c r="AL235" s="1015"/>
      <c r="AM235" s="1015"/>
      <c r="AN235" s="1015"/>
      <c r="AO235" s="1015"/>
      <c r="AP235" s="1015"/>
      <c r="AQ235" s="1015"/>
      <c r="BD235" s="810"/>
    </row>
    <row r="236" spans="2:56" s="804" customFormat="1" x14ac:dyDescent="0.2">
      <c r="B236" s="805"/>
      <c r="C236" s="806"/>
      <c r="G236" s="807"/>
      <c r="H236" s="1012"/>
      <c r="I236" s="1013"/>
      <c r="J236" s="1014"/>
      <c r="L236" s="1002"/>
      <c r="M236" s="1002"/>
      <c r="N236" s="992"/>
      <c r="O236" s="992"/>
      <c r="R236" s="1003"/>
      <c r="S236" s="810"/>
      <c r="AA236" s="1012"/>
      <c r="AB236" s="1015"/>
      <c r="AC236" s="1015"/>
      <c r="AD236" s="1015"/>
      <c r="AE236" s="1015"/>
      <c r="AF236" s="1015"/>
      <c r="AG236" s="1015"/>
      <c r="AH236" s="1015"/>
      <c r="AI236" s="1015"/>
      <c r="AJ236" s="1015"/>
      <c r="AK236" s="1015"/>
      <c r="AL236" s="1015"/>
      <c r="AM236" s="1015"/>
      <c r="AN236" s="1015"/>
      <c r="AO236" s="1015"/>
      <c r="AP236" s="1015"/>
      <c r="AQ236" s="1015"/>
      <c r="BD236" s="810"/>
    </row>
    <row r="237" spans="2:56" s="804" customFormat="1" x14ac:dyDescent="0.2">
      <c r="B237" s="805"/>
      <c r="C237" s="806"/>
      <c r="G237" s="807"/>
      <c r="H237" s="1012"/>
      <c r="I237" s="1013"/>
      <c r="J237" s="1014"/>
      <c r="L237" s="1002"/>
      <c r="M237" s="1002"/>
      <c r="N237" s="992"/>
      <c r="O237" s="992"/>
      <c r="R237" s="1003"/>
      <c r="S237" s="810"/>
      <c r="AA237" s="1012"/>
      <c r="AB237" s="1015"/>
      <c r="AC237" s="1015"/>
      <c r="AD237" s="1015"/>
      <c r="AE237" s="1015"/>
      <c r="AF237" s="1015"/>
      <c r="AG237" s="1015"/>
      <c r="AH237" s="1015"/>
      <c r="AI237" s="1015"/>
      <c r="AJ237" s="1015"/>
      <c r="AK237" s="1015"/>
      <c r="AL237" s="1015"/>
      <c r="AM237" s="1015"/>
      <c r="AN237" s="1015"/>
      <c r="AO237" s="1015"/>
      <c r="AP237" s="1015"/>
      <c r="AQ237" s="1015"/>
      <c r="BD237" s="810"/>
    </row>
    <row r="238" spans="2:56" s="804" customFormat="1" x14ac:dyDescent="0.2">
      <c r="B238" s="805"/>
      <c r="C238" s="806"/>
      <c r="G238" s="807"/>
      <c r="H238" s="1012"/>
      <c r="I238" s="1013"/>
      <c r="J238" s="1014"/>
      <c r="L238" s="1002"/>
      <c r="M238" s="1002"/>
      <c r="N238" s="992"/>
      <c r="O238" s="992"/>
      <c r="R238" s="1003"/>
      <c r="S238" s="810"/>
      <c r="AA238" s="1012"/>
      <c r="AB238" s="1015"/>
      <c r="AC238" s="1015"/>
      <c r="AD238" s="1015"/>
      <c r="AE238" s="1015"/>
      <c r="AF238" s="1015"/>
      <c r="AG238" s="1015"/>
      <c r="AH238" s="1015"/>
      <c r="AI238" s="1015"/>
      <c r="AJ238" s="1015"/>
      <c r="AK238" s="1015"/>
      <c r="AL238" s="1015"/>
      <c r="AM238" s="1015"/>
      <c r="AN238" s="1015"/>
      <c r="AO238" s="1015"/>
      <c r="AP238" s="1015"/>
      <c r="AQ238" s="1015"/>
      <c r="BD238" s="810"/>
    </row>
    <row r="239" spans="2:56" s="804" customFormat="1" x14ac:dyDescent="0.2">
      <c r="B239" s="805"/>
      <c r="C239" s="806"/>
      <c r="G239" s="807"/>
      <c r="H239" s="1012"/>
      <c r="I239" s="1013"/>
      <c r="J239" s="1014"/>
      <c r="L239" s="1002"/>
      <c r="M239" s="1002"/>
      <c r="N239" s="992"/>
      <c r="O239" s="992"/>
      <c r="R239" s="1003"/>
      <c r="S239" s="810"/>
      <c r="AA239" s="1012"/>
      <c r="AB239" s="1015"/>
      <c r="AC239" s="1015"/>
      <c r="AD239" s="1015"/>
      <c r="AE239" s="1015"/>
      <c r="AF239" s="1015"/>
      <c r="AG239" s="1015"/>
      <c r="AH239" s="1015"/>
      <c r="AI239" s="1015"/>
      <c r="AJ239" s="1015"/>
      <c r="AK239" s="1015"/>
      <c r="AL239" s="1015"/>
      <c r="AM239" s="1015"/>
      <c r="AN239" s="1015"/>
      <c r="AO239" s="1015"/>
      <c r="AP239" s="1015"/>
      <c r="AQ239" s="1015"/>
      <c r="BD239" s="810"/>
    </row>
    <row r="240" spans="2:56" s="804" customFormat="1" x14ac:dyDescent="0.2">
      <c r="B240" s="805"/>
      <c r="C240" s="806"/>
      <c r="G240" s="807"/>
      <c r="H240" s="1012"/>
      <c r="I240" s="1013"/>
      <c r="J240" s="1014"/>
      <c r="L240" s="1002"/>
      <c r="M240" s="1002"/>
      <c r="N240" s="992"/>
      <c r="O240" s="992"/>
      <c r="R240" s="1003"/>
      <c r="S240" s="810"/>
      <c r="AA240" s="1012"/>
      <c r="AB240" s="1015"/>
      <c r="AC240" s="1015"/>
      <c r="AD240" s="1015"/>
      <c r="AE240" s="1015"/>
      <c r="AF240" s="1015"/>
      <c r="AG240" s="1015"/>
      <c r="AH240" s="1015"/>
      <c r="AI240" s="1015"/>
      <c r="AJ240" s="1015"/>
      <c r="AK240" s="1015"/>
      <c r="AL240" s="1015"/>
      <c r="AM240" s="1015"/>
      <c r="AN240" s="1015"/>
      <c r="AO240" s="1015"/>
      <c r="AP240" s="1015"/>
      <c r="AQ240" s="1015"/>
      <c r="BD240" s="810"/>
    </row>
    <row r="241" spans="2:56" s="804" customFormat="1" x14ac:dyDescent="0.2">
      <c r="B241" s="805"/>
      <c r="C241" s="806"/>
      <c r="G241" s="807"/>
      <c r="H241" s="1012"/>
      <c r="I241" s="1013"/>
      <c r="J241" s="1014"/>
      <c r="L241" s="1002"/>
      <c r="M241" s="1002"/>
      <c r="N241" s="992"/>
      <c r="O241" s="992"/>
      <c r="R241" s="1003"/>
      <c r="S241" s="810"/>
      <c r="AA241" s="1012"/>
      <c r="AB241" s="1015"/>
      <c r="AC241" s="1015"/>
      <c r="AD241" s="1015"/>
      <c r="AE241" s="1015"/>
      <c r="AF241" s="1015"/>
      <c r="AG241" s="1015"/>
      <c r="AH241" s="1015"/>
      <c r="AI241" s="1015"/>
      <c r="AJ241" s="1015"/>
      <c r="AK241" s="1015"/>
      <c r="AL241" s="1015"/>
      <c r="AM241" s="1015"/>
      <c r="AN241" s="1015"/>
      <c r="AO241" s="1015"/>
      <c r="AP241" s="1015"/>
      <c r="AQ241" s="1015"/>
      <c r="BD241" s="810"/>
    </row>
    <row r="242" spans="2:56" s="804" customFormat="1" x14ac:dyDescent="0.2">
      <c r="B242" s="805"/>
      <c r="C242" s="806"/>
      <c r="G242" s="807"/>
      <c r="H242" s="1012"/>
      <c r="I242" s="1013"/>
      <c r="J242" s="1014"/>
      <c r="L242" s="1002"/>
      <c r="M242" s="1002"/>
      <c r="N242" s="992"/>
      <c r="O242" s="992"/>
      <c r="R242" s="1003"/>
      <c r="S242" s="810"/>
      <c r="AA242" s="1012"/>
      <c r="AB242" s="1015"/>
      <c r="AC242" s="1015"/>
      <c r="AD242" s="1015"/>
      <c r="AE242" s="1015"/>
      <c r="AF242" s="1015"/>
      <c r="AG242" s="1015"/>
      <c r="AH242" s="1015"/>
      <c r="AI242" s="1015"/>
      <c r="AJ242" s="1015"/>
      <c r="AK242" s="1015"/>
      <c r="AL242" s="1015"/>
      <c r="AM242" s="1015"/>
      <c r="AN242" s="1015"/>
      <c r="AO242" s="1015"/>
      <c r="AP242" s="1015"/>
      <c r="AQ242" s="1015"/>
      <c r="BD242" s="810"/>
    </row>
    <row r="243" spans="2:56" s="804" customFormat="1" x14ac:dyDescent="0.2">
      <c r="B243" s="805"/>
      <c r="C243" s="806"/>
      <c r="G243" s="807"/>
      <c r="H243" s="1012"/>
      <c r="I243" s="1013"/>
      <c r="J243" s="1014"/>
      <c r="L243" s="1002"/>
      <c r="M243" s="1002"/>
      <c r="N243" s="992"/>
      <c r="O243" s="992"/>
      <c r="R243" s="1003"/>
      <c r="S243" s="810"/>
      <c r="AA243" s="1012"/>
      <c r="AB243" s="1015"/>
      <c r="AC243" s="1015"/>
      <c r="AD243" s="1015"/>
      <c r="AE243" s="1015"/>
      <c r="AF243" s="1015"/>
      <c r="AG243" s="1015"/>
      <c r="AH243" s="1015"/>
      <c r="AI243" s="1015"/>
      <c r="AJ243" s="1015"/>
      <c r="AK243" s="1015"/>
      <c r="AL243" s="1015"/>
      <c r="AM243" s="1015"/>
      <c r="AN243" s="1015"/>
      <c r="AO243" s="1015"/>
      <c r="AP243" s="1015"/>
      <c r="AQ243" s="1015"/>
      <c r="BD243" s="810"/>
    </row>
    <row r="244" spans="2:56" s="804" customFormat="1" x14ac:dyDescent="0.2">
      <c r="B244" s="805"/>
      <c r="C244" s="806"/>
      <c r="G244" s="807"/>
      <c r="H244" s="1012"/>
      <c r="I244" s="1013"/>
      <c r="J244" s="1014"/>
      <c r="L244" s="1002"/>
      <c r="M244" s="1002"/>
      <c r="N244" s="992"/>
      <c r="O244" s="992"/>
      <c r="R244" s="1003"/>
      <c r="S244" s="810"/>
      <c r="AA244" s="1012"/>
      <c r="AB244" s="1015"/>
      <c r="AC244" s="1015"/>
      <c r="AD244" s="1015"/>
      <c r="AE244" s="1015"/>
      <c r="AF244" s="1015"/>
      <c r="AG244" s="1015"/>
      <c r="AH244" s="1015"/>
      <c r="AI244" s="1015"/>
      <c r="AJ244" s="1015"/>
      <c r="AK244" s="1015"/>
      <c r="AL244" s="1015"/>
      <c r="AM244" s="1015"/>
      <c r="AN244" s="1015"/>
      <c r="AO244" s="1015"/>
      <c r="AP244" s="1015"/>
      <c r="AQ244" s="1015"/>
      <c r="BD244" s="810"/>
    </row>
    <row r="245" spans="2:56" s="804" customFormat="1" x14ac:dyDescent="0.2">
      <c r="B245" s="805"/>
      <c r="C245" s="806"/>
      <c r="G245" s="807"/>
      <c r="H245" s="1012"/>
      <c r="I245" s="1013"/>
      <c r="J245" s="1014"/>
      <c r="L245" s="1002"/>
      <c r="M245" s="1002"/>
      <c r="N245" s="992"/>
      <c r="O245" s="992"/>
      <c r="R245" s="1003"/>
      <c r="S245" s="810"/>
      <c r="AA245" s="1012"/>
      <c r="AB245" s="1015"/>
      <c r="AC245" s="1015"/>
      <c r="AD245" s="1015"/>
      <c r="AE245" s="1015"/>
      <c r="AF245" s="1015"/>
      <c r="AG245" s="1015"/>
      <c r="AH245" s="1015"/>
      <c r="AI245" s="1015"/>
      <c r="AJ245" s="1015"/>
      <c r="AK245" s="1015"/>
      <c r="AL245" s="1015"/>
      <c r="AM245" s="1015"/>
      <c r="AN245" s="1015"/>
      <c r="AO245" s="1015"/>
      <c r="AP245" s="1015"/>
      <c r="AQ245" s="1015"/>
      <c r="BD245" s="810"/>
    </row>
    <row r="246" spans="2:56" s="804" customFormat="1" x14ac:dyDescent="0.2">
      <c r="B246" s="805"/>
      <c r="C246" s="806"/>
      <c r="G246" s="807"/>
      <c r="H246" s="1012"/>
      <c r="I246" s="1013"/>
      <c r="J246" s="1014"/>
      <c r="L246" s="1002"/>
      <c r="M246" s="1002"/>
      <c r="N246" s="992"/>
      <c r="O246" s="992"/>
      <c r="R246" s="1003"/>
      <c r="S246" s="810"/>
      <c r="AA246" s="1012"/>
      <c r="AB246" s="1015"/>
      <c r="AC246" s="1015"/>
      <c r="AD246" s="1015"/>
      <c r="AE246" s="1015"/>
      <c r="AF246" s="1015"/>
      <c r="AG246" s="1015"/>
      <c r="AH246" s="1015"/>
      <c r="AI246" s="1015"/>
      <c r="AJ246" s="1015"/>
      <c r="AK246" s="1015"/>
      <c r="AL246" s="1015"/>
      <c r="AM246" s="1015"/>
      <c r="AN246" s="1015"/>
      <c r="AO246" s="1015"/>
      <c r="AP246" s="1015"/>
      <c r="AQ246" s="1015"/>
      <c r="BD246" s="810"/>
    </row>
    <row r="247" spans="2:56" s="804" customFormat="1" x14ac:dyDescent="0.2">
      <c r="B247" s="805"/>
      <c r="C247" s="806"/>
      <c r="G247" s="807"/>
      <c r="H247" s="1012"/>
      <c r="I247" s="1013"/>
      <c r="J247" s="1014"/>
      <c r="L247" s="1002"/>
      <c r="M247" s="1002"/>
      <c r="N247" s="992"/>
      <c r="O247" s="992"/>
      <c r="R247" s="1003"/>
      <c r="S247" s="810"/>
      <c r="AA247" s="1012"/>
      <c r="AB247" s="1015"/>
      <c r="AC247" s="1015"/>
      <c r="AD247" s="1015"/>
      <c r="AE247" s="1015"/>
      <c r="AF247" s="1015"/>
      <c r="AG247" s="1015"/>
      <c r="AH247" s="1015"/>
      <c r="AI247" s="1015"/>
      <c r="AJ247" s="1015"/>
      <c r="AK247" s="1015"/>
      <c r="AL247" s="1015"/>
      <c r="AM247" s="1015"/>
      <c r="AN247" s="1015"/>
      <c r="AO247" s="1015"/>
      <c r="AP247" s="1015"/>
      <c r="AQ247" s="1015"/>
      <c r="BD247" s="810"/>
    </row>
    <row r="248" spans="2:56" s="804" customFormat="1" x14ac:dyDescent="0.2">
      <c r="B248" s="805"/>
      <c r="C248" s="806"/>
      <c r="G248" s="807"/>
      <c r="H248" s="1012"/>
      <c r="I248" s="1013"/>
      <c r="J248" s="1014"/>
      <c r="L248" s="1002"/>
      <c r="M248" s="1002"/>
      <c r="N248" s="992"/>
      <c r="O248" s="992"/>
      <c r="R248" s="1003"/>
      <c r="S248" s="810"/>
      <c r="AA248" s="1012"/>
      <c r="AB248" s="1015"/>
      <c r="AC248" s="1015"/>
      <c r="AD248" s="1015"/>
      <c r="AE248" s="1015"/>
      <c r="AF248" s="1015"/>
      <c r="AG248" s="1015"/>
      <c r="AH248" s="1015"/>
      <c r="AI248" s="1015"/>
      <c r="AJ248" s="1015"/>
      <c r="AK248" s="1015"/>
      <c r="AL248" s="1015"/>
      <c r="AM248" s="1015"/>
      <c r="AN248" s="1015"/>
      <c r="AO248" s="1015"/>
      <c r="AP248" s="1015"/>
      <c r="AQ248" s="1015"/>
      <c r="BD248" s="810"/>
    </row>
    <row r="249" spans="2:56" s="804" customFormat="1" x14ac:dyDescent="0.2">
      <c r="B249" s="805"/>
      <c r="C249" s="806"/>
      <c r="G249" s="807"/>
      <c r="H249" s="1012"/>
      <c r="I249" s="1013"/>
      <c r="J249" s="1014"/>
      <c r="L249" s="1002"/>
      <c r="M249" s="1002"/>
      <c r="N249" s="992"/>
      <c r="O249" s="992"/>
      <c r="R249" s="1003"/>
      <c r="S249" s="810"/>
      <c r="AA249" s="1012"/>
      <c r="AB249" s="1015"/>
      <c r="AC249" s="1015"/>
      <c r="AD249" s="1015"/>
      <c r="AE249" s="1015"/>
      <c r="AF249" s="1015"/>
      <c r="AG249" s="1015"/>
      <c r="AH249" s="1015"/>
      <c r="AI249" s="1015"/>
      <c r="AJ249" s="1015"/>
      <c r="AK249" s="1015"/>
      <c r="AL249" s="1015"/>
      <c r="AM249" s="1015"/>
      <c r="AN249" s="1015"/>
      <c r="AO249" s="1015"/>
      <c r="AP249" s="1015"/>
      <c r="AQ249" s="1015"/>
      <c r="BD249" s="810"/>
    </row>
    <row r="250" spans="2:56" s="804" customFormat="1" x14ac:dyDescent="0.2">
      <c r="B250" s="805"/>
      <c r="C250" s="806"/>
      <c r="G250" s="807"/>
      <c r="H250" s="1012"/>
      <c r="I250" s="1013"/>
      <c r="J250" s="1014"/>
      <c r="L250" s="1002"/>
      <c r="M250" s="1002"/>
      <c r="N250" s="992"/>
      <c r="O250" s="992"/>
      <c r="R250" s="1003"/>
      <c r="S250" s="810"/>
      <c r="AA250" s="1012"/>
      <c r="AB250" s="1015"/>
      <c r="AC250" s="1015"/>
      <c r="AD250" s="1015"/>
      <c r="AE250" s="1015"/>
      <c r="AF250" s="1015"/>
      <c r="AG250" s="1015"/>
      <c r="AH250" s="1015"/>
      <c r="AI250" s="1015"/>
      <c r="AJ250" s="1015"/>
      <c r="AK250" s="1015"/>
      <c r="AL250" s="1015"/>
      <c r="AM250" s="1015"/>
      <c r="AN250" s="1015"/>
      <c r="AO250" s="1015"/>
      <c r="AP250" s="1015"/>
      <c r="AQ250" s="1015"/>
      <c r="BD250" s="810"/>
    </row>
    <row r="251" spans="2:56" s="804" customFormat="1" x14ac:dyDescent="0.2">
      <c r="B251" s="805"/>
      <c r="C251" s="806"/>
      <c r="G251" s="807"/>
      <c r="H251" s="1012"/>
      <c r="I251" s="1013"/>
      <c r="J251" s="1014"/>
      <c r="L251" s="1002"/>
      <c r="M251" s="1002"/>
      <c r="N251" s="992"/>
      <c r="O251" s="992"/>
      <c r="R251" s="1003"/>
      <c r="S251" s="810"/>
      <c r="AA251" s="1012"/>
      <c r="AB251" s="1015"/>
      <c r="AC251" s="1015"/>
      <c r="AD251" s="1015"/>
      <c r="AE251" s="1015"/>
      <c r="AF251" s="1015"/>
      <c r="AG251" s="1015"/>
      <c r="AH251" s="1015"/>
      <c r="AI251" s="1015"/>
      <c r="AJ251" s="1015"/>
      <c r="AK251" s="1015"/>
      <c r="AL251" s="1015"/>
      <c r="AM251" s="1015"/>
      <c r="AN251" s="1015"/>
      <c r="AO251" s="1015"/>
      <c r="AP251" s="1015"/>
      <c r="AQ251" s="1015"/>
      <c r="BD251" s="810"/>
    </row>
    <row r="252" spans="2:56" s="804" customFormat="1" x14ac:dyDescent="0.2">
      <c r="B252" s="805"/>
      <c r="C252" s="806"/>
      <c r="G252" s="807"/>
      <c r="H252" s="1012"/>
      <c r="I252" s="1013"/>
      <c r="J252" s="1014"/>
      <c r="L252" s="1002"/>
      <c r="M252" s="1002"/>
      <c r="N252" s="992"/>
      <c r="O252" s="992"/>
      <c r="R252" s="1003"/>
      <c r="S252" s="810"/>
      <c r="AA252" s="1012"/>
      <c r="AB252" s="1015"/>
      <c r="AC252" s="1015"/>
      <c r="AD252" s="1015"/>
      <c r="AE252" s="1015"/>
      <c r="AF252" s="1015"/>
      <c r="AG252" s="1015"/>
      <c r="AH252" s="1015"/>
      <c r="AI252" s="1015"/>
      <c r="AJ252" s="1015"/>
      <c r="AK252" s="1015"/>
      <c r="AL252" s="1015"/>
      <c r="AM252" s="1015"/>
      <c r="AN252" s="1015"/>
      <c r="AO252" s="1015"/>
      <c r="AP252" s="1015"/>
      <c r="AQ252" s="1015"/>
      <c r="BD252" s="810"/>
    </row>
    <row r="253" spans="2:56" s="804" customFormat="1" x14ac:dyDescent="0.2">
      <c r="B253" s="805"/>
      <c r="C253" s="806"/>
      <c r="G253" s="807"/>
      <c r="H253" s="1012"/>
      <c r="I253" s="1013"/>
      <c r="J253" s="1014"/>
      <c r="L253" s="1002"/>
      <c r="M253" s="1002"/>
      <c r="N253" s="992"/>
      <c r="O253" s="992"/>
      <c r="R253" s="1003"/>
      <c r="S253" s="810"/>
      <c r="AA253" s="1012"/>
      <c r="AB253" s="1015"/>
      <c r="AC253" s="1015"/>
      <c r="AD253" s="1015"/>
      <c r="AE253" s="1015"/>
      <c r="AF253" s="1015"/>
      <c r="AG253" s="1015"/>
      <c r="AH253" s="1015"/>
      <c r="AI253" s="1015"/>
      <c r="AJ253" s="1015"/>
      <c r="AK253" s="1015"/>
      <c r="AL253" s="1015"/>
      <c r="AM253" s="1015"/>
      <c r="AN253" s="1015"/>
      <c r="AO253" s="1015"/>
      <c r="AP253" s="1015"/>
      <c r="AQ253" s="1015"/>
      <c r="BD253" s="810"/>
    </row>
    <row r="254" spans="2:56" s="804" customFormat="1" x14ac:dyDescent="0.2">
      <c r="B254" s="805"/>
      <c r="C254" s="806"/>
      <c r="G254" s="807"/>
      <c r="H254" s="1012"/>
      <c r="I254" s="1013"/>
      <c r="J254" s="1014"/>
      <c r="L254" s="1002"/>
      <c r="M254" s="1002"/>
      <c r="N254" s="992"/>
      <c r="O254" s="992"/>
      <c r="R254" s="1003"/>
      <c r="S254" s="810"/>
      <c r="AA254" s="1012"/>
      <c r="AB254" s="1015"/>
      <c r="AC254" s="1015"/>
      <c r="AD254" s="1015"/>
      <c r="AE254" s="1015"/>
      <c r="AF254" s="1015"/>
      <c r="AG254" s="1015"/>
      <c r="AH254" s="1015"/>
      <c r="AI254" s="1015"/>
      <c r="AJ254" s="1015"/>
      <c r="AK254" s="1015"/>
      <c r="AL254" s="1015"/>
      <c r="AM254" s="1015"/>
      <c r="AN254" s="1015"/>
      <c r="AO254" s="1015"/>
      <c r="AP254" s="1015"/>
      <c r="AQ254" s="1015"/>
      <c r="BD254" s="810"/>
    </row>
    <row r="255" spans="2:56" s="804" customFormat="1" x14ac:dyDescent="0.2">
      <c r="B255" s="805"/>
      <c r="C255" s="806"/>
      <c r="G255" s="807"/>
      <c r="H255" s="1012"/>
      <c r="I255" s="1013"/>
      <c r="J255" s="1014"/>
      <c r="L255" s="992"/>
      <c r="M255" s="992"/>
      <c r="N255" s="992"/>
      <c r="O255" s="992"/>
      <c r="R255" s="1003"/>
      <c r="S255" s="810"/>
      <c r="AA255" s="1012"/>
      <c r="AB255" s="1015"/>
      <c r="AC255" s="1015"/>
      <c r="AD255" s="1015"/>
      <c r="AE255" s="1015"/>
      <c r="AF255" s="1015"/>
      <c r="AG255" s="1015"/>
      <c r="AH255" s="1015"/>
      <c r="AI255" s="1015"/>
      <c r="AJ255" s="1015"/>
      <c r="AK255" s="1015"/>
      <c r="AL255" s="1015"/>
      <c r="AM255" s="1015"/>
      <c r="AN255" s="1015"/>
      <c r="AO255" s="1015"/>
      <c r="AP255" s="1015"/>
      <c r="AQ255" s="1015"/>
      <c r="BD255" s="810"/>
    </row>
    <row r="256" spans="2:56" s="804" customFormat="1" x14ac:dyDescent="0.2">
      <c r="B256" s="805"/>
      <c r="C256" s="806"/>
      <c r="G256" s="807"/>
      <c r="H256" s="1012"/>
      <c r="I256" s="1013"/>
      <c r="J256" s="1014"/>
      <c r="L256" s="992"/>
      <c r="M256" s="992"/>
      <c r="N256" s="992"/>
      <c r="O256" s="992"/>
      <c r="R256" s="1003"/>
      <c r="S256" s="810"/>
      <c r="AA256" s="1012"/>
      <c r="AB256" s="1015"/>
      <c r="AC256" s="1015"/>
      <c r="AD256" s="1015"/>
      <c r="AE256" s="1015"/>
      <c r="AF256" s="1015"/>
      <c r="AG256" s="1015"/>
      <c r="AH256" s="1015"/>
      <c r="AI256" s="1015"/>
      <c r="AJ256" s="1015"/>
      <c r="AK256" s="1015"/>
      <c r="AL256" s="1015"/>
      <c r="AM256" s="1015"/>
      <c r="AN256" s="1015"/>
      <c r="AO256" s="1015"/>
      <c r="AP256" s="1015"/>
      <c r="AQ256" s="1015"/>
      <c r="BD256" s="810"/>
    </row>
    <row r="257" spans="2:56" s="804" customFormat="1" x14ac:dyDescent="0.2">
      <c r="B257" s="805"/>
      <c r="C257" s="806"/>
      <c r="G257" s="807"/>
      <c r="H257" s="1012"/>
      <c r="I257" s="1013"/>
      <c r="J257" s="1014"/>
      <c r="L257" s="992"/>
      <c r="M257" s="992"/>
      <c r="N257" s="992"/>
      <c r="O257" s="992"/>
      <c r="R257" s="1003"/>
      <c r="S257" s="810"/>
      <c r="AA257" s="1012"/>
      <c r="AB257" s="1015"/>
      <c r="AC257" s="1015"/>
      <c r="AD257" s="1015"/>
      <c r="AE257" s="1015"/>
      <c r="AF257" s="1015"/>
      <c r="AG257" s="1015"/>
      <c r="AH257" s="1015"/>
      <c r="AI257" s="1015"/>
      <c r="AJ257" s="1015"/>
      <c r="AK257" s="1015"/>
      <c r="AL257" s="1015"/>
      <c r="AM257" s="1015"/>
      <c r="AN257" s="1015"/>
      <c r="AO257" s="1015"/>
      <c r="AP257" s="1015"/>
      <c r="AQ257" s="1015"/>
      <c r="BD257" s="810"/>
    </row>
    <row r="258" spans="2:56" s="804" customFormat="1" x14ac:dyDescent="0.2">
      <c r="B258" s="805"/>
      <c r="C258" s="806"/>
      <c r="G258" s="807"/>
      <c r="H258" s="1012"/>
      <c r="I258" s="1013"/>
      <c r="J258" s="1014"/>
      <c r="L258" s="992"/>
      <c r="M258" s="992"/>
      <c r="N258" s="992"/>
      <c r="O258" s="992"/>
      <c r="R258" s="1003"/>
      <c r="S258" s="810"/>
      <c r="AA258" s="1012"/>
      <c r="AB258" s="1015"/>
      <c r="AC258" s="1015"/>
      <c r="AD258" s="1015"/>
      <c r="AE258" s="1015"/>
      <c r="AF258" s="1015"/>
      <c r="AG258" s="1015"/>
      <c r="AH258" s="1015"/>
      <c r="AI258" s="1015"/>
      <c r="AJ258" s="1015"/>
      <c r="AK258" s="1015"/>
      <c r="AL258" s="1015"/>
      <c r="AM258" s="1015"/>
      <c r="AN258" s="1015"/>
      <c r="AO258" s="1015"/>
      <c r="AP258" s="1015"/>
      <c r="AQ258" s="1015"/>
      <c r="BD258" s="810"/>
    </row>
    <row r="259" spans="2:56" s="804" customFormat="1" x14ac:dyDescent="0.2">
      <c r="B259" s="805"/>
      <c r="C259" s="806"/>
      <c r="G259" s="807"/>
      <c r="H259" s="1012"/>
      <c r="I259" s="1013"/>
      <c r="J259" s="1014"/>
      <c r="L259" s="992"/>
      <c r="M259" s="992"/>
      <c r="N259" s="992"/>
      <c r="O259" s="992"/>
      <c r="R259" s="1003"/>
      <c r="S259" s="810"/>
      <c r="AA259" s="1012"/>
      <c r="AB259" s="1015"/>
      <c r="AC259" s="1015"/>
      <c r="AD259" s="1015"/>
      <c r="AE259" s="1015"/>
      <c r="AF259" s="1015"/>
      <c r="AG259" s="1015"/>
      <c r="AH259" s="1015"/>
      <c r="AI259" s="1015"/>
      <c r="AJ259" s="1015"/>
      <c r="AK259" s="1015"/>
      <c r="AL259" s="1015"/>
      <c r="AM259" s="1015"/>
      <c r="AN259" s="1015"/>
      <c r="AO259" s="1015"/>
      <c r="AP259" s="1015"/>
      <c r="AQ259" s="1015"/>
      <c r="BD259" s="810"/>
    </row>
    <row r="260" spans="2:56" s="804" customFormat="1" x14ac:dyDescent="0.2">
      <c r="B260" s="805"/>
      <c r="C260" s="806"/>
      <c r="G260" s="807"/>
      <c r="H260" s="1012"/>
      <c r="I260" s="1013"/>
      <c r="J260" s="1014"/>
      <c r="L260" s="992"/>
      <c r="M260" s="992"/>
      <c r="N260" s="992"/>
      <c r="O260" s="992"/>
      <c r="R260" s="1003"/>
      <c r="S260" s="810"/>
      <c r="AA260" s="1012"/>
      <c r="AB260" s="1015"/>
      <c r="AC260" s="1015"/>
      <c r="AD260" s="1015"/>
      <c r="AE260" s="1015"/>
      <c r="AF260" s="1015"/>
      <c r="AG260" s="1015"/>
      <c r="AH260" s="1015"/>
      <c r="AI260" s="1015"/>
      <c r="AJ260" s="1015"/>
      <c r="AK260" s="1015"/>
      <c r="AL260" s="1015"/>
      <c r="AM260" s="1015"/>
      <c r="AN260" s="1015"/>
      <c r="AO260" s="1015"/>
      <c r="AP260" s="1015"/>
      <c r="AQ260" s="1015"/>
      <c r="BD260" s="810"/>
    </row>
    <row r="261" spans="2:56" s="804" customFormat="1" x14ac:dyDescent="0.2">
      <c r="B261" s="805"/>
      <c r="C261" s="806"/>
      <c r="G261" s="807"/>
      <c r="H261" s="1012"/>
      <c r="I261" s="1013"/>
      <c r="J261" s="1014"/>
      <c r="L261" s="992"/>
      <c r="M261" s="992"/>
      <c r="N261" s="992"/>
      <c r="O261" s="992"/>
      <c r="R261" s="1003"/>
      <c r="S261" s="810"/>
      <c r="AA261" s="1012"/>
      <c r="AB261" s="1015"/>
      <c r="AC261" s="1015"/>
      <c r="AD261" s="1015"/>
      <c r="AE261" s="1015"/>
      <c r="AF261" s="1015"/>
      <c r="AG261" s="1015"/>
      <c r="AH261" s="1015"/>
      <c r="AI261" s="1015"/>
      <c r="AJ261" s="1015"/>
      <c r="AK261" s="1015"/>
      <c r="AL261" s="1015"/>
      <c r="AM261" s="1015"/>
      <c r="AN261" s="1015"/>
      <c r="AO261" s="1015"/>
      <c r="AP261" s="1015"/>
      <c r="AQ261" s="1015"/>
      <c r="BD261" s="810"/>
    </row>
    <row r="262" spans="2:56" s="804" customFormat="1" x14ac:dyDescent="0.2">
      <c r="B262" s="805"/>
      <c r="C262" s="806"/>
      <c r="G262" s="807"/>
      <c r="H262" s="1012"/>
      <c r="I262" s="1013"/>
      <c r="J262" s="1014"/>
      <c r="L262" s="992"/>
      <c r="M262" s="992"/>
      <c r="N262" s="992"/>
      <c r="O262" s="992"/>
      <c r="R262" s="1003"/>
      <c r="S262" s="810"/>
      <c r="AA262" s="1012"/>
      <c r="AB262" s="1015"/>
      <c r="AC262" s="1015"/>
      <c r="AD262" s="1015"/>
      <c r="AE262" s="1015"/>
      <c r="AF262" s="1015"/>
      <c r="AG262" s="1015"/>
      <c r="AH262" s="1015"/>
      <c r="AI262" s="1015"/>
      <c r="AJ262" s="1015"/>
      <c r="AK262" s="1015"/>
      <c r="AL262" s="1015"/>
      <c r="AM262" s="1015"/>
      <c r="AN262" s="1015"/>
      <c r="AO262" s="1015"/>
      <c r="AP262" s="1015"/>
      <c r="AQ262" s="1015"/>
      <c r="BD262" s="810"/>
    </row>
  </sheetData>
  <autoFilter ref="A8:Q129"/>
  <mergeCells count="203">
    <mergeCell ref="A2:O2"/>
    <mergeCell ref="T2:BC2"/>
    <mergeCell ref="A3:O3"/>
    <mergeCell ref="T3:BC3"/>
    <mergeCell ref="A4:O4"/>
    <mergeCell ref="T4:BC4"/>
    <mergeCell ref="A6:Q6"/>
    <mergeCell ref="T6:BC6"/>
    <mergeCell ref="A9:A11"/>
    <mergeCell ref="B9:B11"/>
    <mergeCell ref="C9:C11"/>
    <mergeCell ref="D9:D11"/>
    <mergeCell ref="E9:E11"/>
    <mergeCell ref="F9:F11"/>
    <mergeCell ref="G9:G11"/>
    <mergeCell ref="H9:H11"/>
    <mergeCell ref="AI10:AI11"/>
    <mergeCell ref="P9:Q9"/>
    <mergeCell ref="T9:T11"/>
    <mergeCell ref="U9:U11"/>
    <mergeCell ref="V9:V11"/>
    <mergeCell ref="W9:W11"/>
    <mergeCell ref="X9:X11"/>
    <mergeCell ref="I9:I11"/>
    <mergeCell ref="J9:J11"/>
    <mergeCell ref="K9:K11"/>
    <mergeCell ref="L9:L11"/>
    <mergeCell ref="M9:M11"/>
    <mergeCell ref="N9:O9"/>
    <mergeCell ref="AV9:AW9"/>
    <mergeCell ref="AX9:AY9"/>
    <mergeCell ref="AZ9:BA9"/>
    <mergeCell ref="BB9:BC9"/>
    <mergeCell ref="N10:N11"/>
    <mergeCell ref="O10:O11"/>
    <mergeCell ref="P10:P11"/>
    <mergeCell ref="Q10:Q11"/>
    <mergeCell ref="AC10:AE10"/>
    <mergeCell ref="AF10:AF11"/>
    <mergeCell ref="AJ9:AK9"/>
    <mergeCell ref="AL9:AM9"/>
    <mergeCell ref="AN9:AO9"/>
    <mergeCell ref="AP9:AQ9"/>
    <mergeCell ref="AR9:AS9"/>
    <mergeCell ref="AT9:AU9"/>
    <mergeCell ref="Y9:Y11"/>
    <mergeCell ref="Z9:Z11"/>
    <mergeCell ref="AA9:AA11"/>
    <mergeCell ref="AB9:AE9"/>
    <mergeCell ref="AF9:AG9"/>
    <mergeCell ref="AH9:AI9"/>
    <mergeCell ref="AG10:AG11"/>
    <mergeCell ref="AH10:AH11"/>
    <mergeCell ref="BB10:BB11"/>
    <mergeCell ref="BC10:BC11"/>
    <mergeCell ref="D14:D15"/>
    <mergeCell ref="U14:U15"/>
    <mergeCell ref="D16:D17"/>
    <mergeCell ref="U16:U17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D28:D29"/>
    <mergeCell ref="U28:U29"/>
    <mergeCell ref="D30:D31"/>
    <mergeCell ref="U30:U31"/>
    <mergeCell ref="D32:D33"/>
    <mergeCell ref="U32:U33"/>
    <mergeCell ref="D22:D23"/>
    <mergeCell ref="U22:U23"/>
    <mergeCell ref="D24:D25"/>
    <mergeCell ref="U24:U25"/>
    <mergeCell ref="D26:D27"/>
    <mergeCell ref="U26:U27"/>
    <mergeCell ref="D43:D44"/>
    <mergeCell ref="U43:U44"/>
    <mergeCell ref="D45:D46"/>
    <mergeCell ref="U45:U46"/>
    <mergeCell ref="D47:D48"/>
    <mergeCell ref="U47:U48"/>
    <mergeCell ref="D35:D36"/>
    <mergeCell ref="U35:U36"/>
    <mergeCell ref="D39:D40"/>
    <mergeCell ref="U39:U40"/>
    <mergeCell ref="D41:D42"/>
    <mergeCell ref="U41:U42"/>
    <mergeCell ref="D55:D56"/>
    <mergeCell ref="U55:U56"/>
    <mergeCell ref="D58:D59"/>
    <mergeCell ref="U58:U59"/>
    <mergeCell ref="D60:D61"/>
    <mergeCell ref="U60:U61"/>
    <mergeCell ref="D49:D50"/>
    <mergeCell ref="U49:U50"/>
    <mergeCell ref="D51:D52"/>
    <mergeCell ref="U51:U52"/>
    <mergeCell ref="D53:D54"/>
    <mergeCell ref="U53:U54"/>
    <mergeCell ref="D69:D70"/>
    <mergeCell ref="U69:U70"/>
    <mergeCell ref="D71:D72"/>
    <mergeCell ref="U71:U72"/>
    <mergeCell ref="D73:D74"/>
    <mergeCell ref="U73:U74"/>
    <mergeCell ref="D62:D63"/>
    <mergeCell ref="U62:U63"/>
    <mergeCell ref="D64:D65"/>
    <mergeCell ref="U64:U65"/>
    <mergeCell ref="D66:D67"/>
    <mergeCell ref="U66:U67"/>
    <mergeCell ref="D82:D83"/>
    <mergeCell ref="U82:U83"/>
    <mergeCell ref="D84:D85"/>
    <mergeCell ref="U84:U85"/>
    <mergeCell ref="D86:D87"/>
    <mergeCell ref="U86:U87"/>
    <mergeCell ref="D76:D77"/>
    <mergeCell ref="U76:U77"/>
    <mergeCell ref="D78:D79"/>
    <mergeCell ref="U78:U79"/>
    <mergeCell ref="D80:D81"/>
    <mergeCell ref="U80:U81"/>
    <mergeCell ref="D96:D97"/>
    <mergeCell ref="U96:U97"/>
    <mergeCell ref="D100:D101"/>
    <mergeCell ref="U100:U101"/>
    <mergeCell ref="D109:D110"/>
    <mergeCell ref="U109:U110"/>
    <mergeCell ref="D88:D89"/>
    <mergeCell ref="U88:U89"/>
    <mergeCell ref="D90:D91"/>
    <mergeCell ref="U90:U91"/>
    <mergeCell ref="D94:D95"/>
    <mergeCell ref="U94:U95"/>
    <mergeCell ref="D117:D118"/>
    <mergeCell ref="U117:U118"/>
    <mergeCell ref="D119:D120"/>
    <mergeCell ref="U119:U120"/>
    <mergeCell ref="D121:D122"/>
    <mergeCell ref="U121:U122"/>
    <mergeCell ref="D111:D112"/>
    <mergeCell ref="U111:U112"/>
    <mergeCell ref="D113:D114"/>
    <mergeCell ref="U113:U114"/>
    <mergeCell ref="D115:D116"/>
    <mergeCell ref="U115:U116"/>
    <mergeCell ref="A131:J131"/>
    <mergeCell ref="A132:D132"/>
    <mergeCell ref="E132:G132"/>
    <mergeCell ref="K132:L132"/>
    <mergeCell ref="A133:D133"/>
    <mergeCell ref="E133:G133"/>
    <mergeCell ref="K133:L133"/>
    <mergeCell ref="D123:D124"/>
    <mergeCell ref="U123:U124"/>
    <mergeCell ref="D125:D126"/>
    <mergeCell ref="U125:U126"/>
    <mergeCell ref="D127:D128"/>
    <mergeCell ref="U127:U128"/>
    <mergeCell ref="A136:D136"/>
    <mergeCell ref="E136:G136"/>
    <mergeCell ref="K136:L136"/>
    <mergeCell ref="M136:N136"/>
    <mergeCell ref="A137:D137"/>
    <mergeCell ref="E137:G137"/>
    <mergeCell ref="K137:L137"/>
    <mergeCell ref="U133:U134"/>
    <mergeCell ref="A134:D134"/>
    <mergeCell ref="E134:G134"/>
    <mergeCell ref="K134:L134"/>
    <mergeCell ref="A135:D135"/>
    <mergeCell ref="E135:G135"/>
    <mergeCell ref="K135:L135"/>
    <mergeCell ref="M135:N135"/>
    <mergeCell ref="E140:G140"/>
    <mergeCell ref="K140:L140"/>
    <mergeCell ref="E141:G141"/>
    <mergeCell ref="S146:S147"/>
    <mergeCell ref="S148:S151"/>
    <mergeCell ref="E153:G153"/>
    <mergeCell ref="A138:D138"/>
    <mergeCell ref="E138:G138"/>
    <mergeCell ref="K138:L138"/>
    <mergeCell ref="M138:N138"/>
    <mergeCell ref="A139:D139"/>
    <mergeCell ref="E139:G139"/>
    <mergeCell ref="K139:L139"/>
    <mergeCell ref="M139:N139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46</vt:i4>
      </vt:variant>
      <vt:variant>
        <vt:lpstr>Rangos con nombre</vt:lpstr>
      </vt:variant>
      <vt:variant>
        <vt:i4>2</vt:i4>
      </vt:variant>
    </vt:vector>
  </HeadingPairs>
  <TitlesOfParts>
    <vt:vector size="48" baseType="lpstr">
      <vt:lpstr>MATRIZ CONDENSADA</vt:lpstr>
      <vt:lpstr>VENADILLO 2017</vt:lpstr>
      <vt:lpstr>SANTA ISABEL 2017</vt:lpstr>
      <vt:lpstr>ROVIRA 2017</vt:lpstr>
      <vt:lpstr>PIEDRAS 2017</vt:lpstr>
      <vt:lpstr>MARIQUITA 2017</vt:lpstr>
      <vt:lpstr>LERIDA 2017</vt:lpstr>
      <vt:lpstr>HONDA 2017</vt:lpstr>
      <vt:lpstr>FRESNO 2017</vt:lpstr>
      <vt:lpstr>FALAN 2017</vt:lpstr>
      <vt:lpstr>CAJAMARCA 2017</vt:lpstr>
      <vt:lpstr>ARMERO 2017</vt:lpstr>
      <vt:lpstr>ALVARADO 2017</vt:lpstr>
      <vt:lpstr>RONCESVALLES2017</vt:lpstr>
      <vt:lpstr>PLANADAS2017</vt:lpstr>
      <vt:lpstr>PROGRAMACIÒNMURILLO2017</vt:lpstr>
      <vt:lpstr>COYAIMA2017</vt:lpstr>
      <vt:lpstr>ATACO2017</vt:lpstr>
      <vt:lpstr>CARMEN DE APICALA</vt:lpstr>
      <vt:lpstr>CHAPARRAL</vt:lpstr>
      <vt:lpstr>CUNDAY</vt:lpstr>
      <vt:lpstr>ESPINAL</vt:lpstr>
      <vt:lpstr>FLANDES</vt:lpstr>
      <vt:lpstr>ICONONZO</vt:lpstr>
      <vt:lpstr>MELGAR</vt:lpstr>
      <vt:lpstr>NATAGAIMA</vt:lpstr>
      <vt:lpstr>PURIFICACION</vt:lpstr>
      <vt:lpstr>SAN ANTONIO</vt:lpstr>
      <vt:lpstr>VILLARRICA</vt:lpstr>
      <vt:lpstr>AMBALEMA</vt:lpstr>
      <vt:lpstr>CASABIANCA</vt:lpstr>
      <vt:lpstr>HERVEO</vt:lpstr>
      <vt:lpstr>LIBANO</vt:lpstr>
      <vt:lpstr>ANZOATEGUI</vt:lpstr>
      <vt:lpstr>PALOCABILDO</vt:lpstr>
      <vt:lpstr>COELLO</vt:lpstr>
      <vt:lpstr>ORTEGA</vt:lpstr>
      <vt:lpstr>ALPUJARRA</vt:lpstr>
      <vt:lpstr>DOLORES</vt:lpstr>
      <vt:lpstr>GUAMO</vt:lpstr>
      <vt:lpstr>PRADO</vt:lpstr>
      <vt:lpstr>SAN LUIS</vt:lpstr>
      <vt:lpstr>SUAREZ</vt:lpstr>
      <vt:lpstr>VALLE DE SAN JUAN</vt:lpstr>
      <vt:lpstr>VILLAHERMOSA</vt:lpstr>
      <vt:lpstr>Hoja1</vt:lpstr>
      <vt:lpstr>ORTEGA!Área_de_impresión</vt:lpstr>
      <vt:lpstr>ORTEGA!Títulos_a_imprimir</vt:lpstr>
    </vt:vector>
  </TitlesOfParts>
  <Company>FAMILIAR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JESÚS  TE  AMO  -  MARTHA E TORRES</dc:title>
  <dc:subject>MARIA SANTISIMA INTERCEDAS POR TODOS</dc:subject>
  <dc:creator>MISERICORDIA DIVINA CREO EN TI</dc:creator>
  <cp:lastModifiedBy>USER</cp:lastModifiedBy>
  <cp:revision/>
  <cp:lastPrinted>2017-08-08T18:45:27Z</cp:lastPrinted>
  <dcterms:created xsi:type="dcterms:W3CDTF">2003-06-08T15:50:56Z</dcterms:created>
  <dcterms:modified xsi:type="dcterms:W3CDTF">2017-12-21T17:54:20Z</dcterms:modified>
</cp:coreProperties>
</file>